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workbookProtection workbookPassword="C935" lockStructure="1"/>
  <bookViews>
    <workbookView xWindow="120" yWindow="140" windowWidth="19420" windowHeight="11020"/>
  </bookViews>
  <sheets>
    <sheet name="Les AT par zone d'emploi" sheetId="7" r:id="rId1"/>
    <sheet name="DONNEES_2012" sheetId="3" state="hidden" r:id="rId2"/>
    <sheet name="DONNEES_2016_INTERM" sheetId="9" state="hidden" r:id="rId3"/>
    <sheet name="DONNEES_2016" sheetId="4" state="hidden" r:id="rId4"/>
    <sheet name="RP2012" sheetId="6" state="hidden" r:id="rId5"/>
    <sheet name="RP2016" sheetId="5" state="hidden" r:id="rId6"/>
    <sheet name="PDC" sheetId="8" state="hidden" r:id="rId7"/>
  </sheets>
  <definedNames>
    <definedName name="_xlnm._FilterDatabase" localSheetId="1" hidden="1">DONNEES_2012!$Z$1:$AL$947</definedName>
    <definedName name="_xlnm._FilterDatabase" localSheetId="3" hidden="1">DONNEES_2016!$A$1:$P$2884</definedName>
    <definedName name="_xlnm._FilterDatabase" localSheetId="4" hidden="1">'RP2012'!$X$1:$AB$3060</definedName>
    <definedName name="_xlnm._FilterDatabase" localSheetId="5" hidden="1">'RP2016'!$AM$1:$AQ$989</definedName>
    <definedName name="CODE_ZE">PDC!$E$16:$E$54</definedName>
    <definedName name="LIB_DEP">PDC!$F$2:$F$13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C46" i="7" l="1"/>
  <c r="F46" i="7"/>
  <c r="L46" i="7"/>
  <c r="F26" i="7"/>
  <c r="C26" i="7"/>
  <c r="C11" i="7"/>
  <c r="L11" i="7"/>
  <c r="F11" i="7"/>
  <c r="E8" i="7"/>
  <c r="D8" i="7"/>
  <c r="C8" i="7"/>
  <c r="E13" i="7" l="1"/>
  <c r="T106" i="3" l="1"/>
  <c r="S106" i="3"/>
  <c r="T105" i="3"/>
  <c r="S105" i="3"/>
  <c r="T104" i="3"/>
  <c r="S104" i="3"/>
  <c r="T103" i="3"/>
  <c r="S103" i="3"/>
  <c r="T102" i="3"/>
  <c r="S102" i="3"/>
  <c r="AJ104" i="4" l="1"/>
  <c r="AI104" i="4"/>
  <c r="AJ103" i="4"/>
  <c r="AI103" i="4"/>
  <c r="AJ102" i="4"/>
  <c r="AI102" i="4"/>
  <c r="AJ101" i="4"/>
  <c r="AI101" i="4"/>
  <c r="AJ100" i="4"/>
  <c r="AI100" i="4"/>
  <c r="Q82" i="5" l="1"/>
  <c r="BD4" i="4" l="1"/>
  <c r="BD5" i="4"/>
  <c r="BD6" i="4"/>
  <c r="BD7" i="4"/>
  <c r="BD8" i="4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4" i="6"/>
  <c r="E92" i="6" s="1"/>
  <c r="AF993" i="6"/>
  <c r="AE993" i="6" s="1"/>
  <c r="AF992" i="6"/>
  <c r="AE992" i="6" s="1"/>
  <c r="AF991" i="6"/>
  <c r="AE991" i="6" s="1"/>
  <c r="AF990" i="6"/>
  <c r="AE990" i="6" s="1"/>
  <c r="AF989" i="6"/>
  <c r="AE989" i="6" s="1"/>
  <c r="AF988" i="6"/>
  <c r="AE988" i="6" s="1"/>
  <c r="AF987" i="6"/>
  <c r="AE987" i="6" s="1"/>
  <c r="AF986" i="6"/>
  <c r="AE986" i="6" s="1"/>
  <c r="AF985" i="6"/>
  <c r="AE985" i="6" s="1"/>
  <c r="AF984" i="6"/>
  <c r="AE984" i="6" s="1"/>
  <c r="AF983" i="6"/>
  <c r="AE983" i="6" s="1"/>
  <c r="AF982" i="6"/>
  <c r="AE982" i="6" s="1"/>
  <c r="AF981" i="6"/>
  <c r="AE981" i="6" s="1"/>
  <c r="AF980" i="6"/>
  <c r="AE980" i="6" s="1"/>
  <c r="AF979" i="6"/>
  <c r="AE979" i="6" s="1"/>
  <c r="AF978" i="6"/>
  <c r="AE978" i="6" s="1"/>
  <c r="AF977" i="6"/>
  <c r="AE977" i="6" s="1"/>
  <c r="AF976" i="6"/>
  <c r="AE976" i="6" s="1"/>
  <c r="AF975" i="6"/>
  <c r="AE975" i="6" s="1"/>
  <c r="AF974" i="6"/>
  <c r="AE974" i="6" s="1"/>
  <c r="AF973" i="6"/>
  <c r="AE973" i="6" s="1"/>
  <c r="AF972" i="6"/>
  <c r="AE972" i="6" s="1"/>
  <c r="AF971" i="6"/>
  <c r="AE971" i="6" s="1"/>
  <c r="AF970" i="6"/>
  <c r="AE970" i="6" s="1"/>
  <c r="AF969" i="6"/>
  <c r="AE969" i="6" s="1"/>
  <c r="AF968" i="6"/>
  <c r="AE968" i="6" s="1"/>
  <c r="AF967" i="6"/>
  <c r="AE967" i="6" s="1"/>
  <c r="AF966" i="6"/>
  <c r="AE966" i="6" s="1"/>
  <c r="AF965" i="6"/>
  <c r="AE965" i="6" s="1"/>
  <c r="AF964" i="6"/>
  <c r="AE964" i="6" s="1"/>
  <c r="AF963" i="6"/>
  <c r="AE963" i="6" s="1"/>
  <c r="AF962" i="6"/>
  <c r="AE962" i="6" s="1"/>
  <c r="AF961" i="6"/>
  <c r="AE961" i="6" s="1"/>
  <c r="AF960" i="6"/>
  <c r="AE960" i="6" s="1"/>
  <c r="AF959" i="6"/>
  <c r="AE959" i="6" s="1"/>
  <c r="AF958" i="6"/>
  <c r="AE958" i="6" s="1"/>
  <c r="AF957" i="6"/>
  <c r="AE957" i="6" s="1"/>
  <c r="AF956" i="6"/>
  <c r="AE956" i="6" s="1"/>
  <c r="AF955" i="6"/>
  <c r="AE955" i="6" s="1"/>
  <c r="AF954" i="6"/>
  <c r="AE954" i="6" s="1"/>
  <c r="AF953" i="6"/>
  <c r="AE953" i="6" s="1"/>
  <c r="AF952" i="6"/>
  <c r="AE952" i="6" s="1"/>
  <c r="AF951" i="6"/>
  <c r="AE951" i="6" s="1"/>
  <c r="AF950" i="6"/>
  <c r="AE950" i="6" s="1"/>
  <c r="AF949" i="6"/>
  <c r="AE949" i="6" s="1"/>
  <c r="AF948" i="6"/>
  <c r="AE948" i="6" s="1"/>
  <c r="AF947" i="6"/>
  <c r="AE947" i="6" s="1"/>
  <c r="AF946" i="6"/>
  <c r="AE946" i="6" s="1"/>
  <c r="AF945" i="6"/>
  <c r="AE945" i="6" s="1"/>
  <c r="AF944" i="6"/>
  <c r="AE944" i="6" s="1"/>
  <c r="AF943" i="6"/>
  <c r="AE943" i="6" s="1"/>
  <c r="AF942" i="6"/>
  <c r="AE942" i="6" s="1"/>
  <c r="AF941" i="6"/>
  <c r="AE941" i="6" s="1"/>
  <c r="AF940" i="6"/>
  <c r="AE940" i="6" s="1"/>
  <c r="AF939" i="6"/>
  <c r="AE939" i="6" s="1"/>
  <c r="AF938" i="6"/>
  <c r="AE938" i="6" s="1"/>
  <c r="AF937" i="6"/>
  <c r="AE937" i="6" s="1"/>
  <c r="AF936" i="6"/>
  <c r="AE936" i="6" s="1"/>
  <c r="AF935" i="6"/>
  <c r="AE935" i="6" s="1"/>
  <c r="AF934" i="6"/>
  <c r="AE934" i="6" s="1"/>
  <c r="AF933" i="6"/>
  <c r="AE933" i="6" s="1"/>
  <c r="AF932" i="6"/>
  <c r="AE932" i="6" s="1"/>
  <c r="AF931" i="6"/>
  <c r="AE931" i="6" s="1"/>
  <c r="AF930" i="6"/>
  <c r="AE930" i="6" s="1"/>
  <c r="AF929" i="6"/>
  <c r="AE929" i="6" s="1"/>
  <c r="AF928" i="6"/>
  <c r="AE928" i="6" s="1"/>
  <c r="AF927" i="6"/>
  <c r="AE927" i="6" s="1"/>
  <c r="AF926" i="6"/>
  <c r="AE926" i="6" s="1"/>
  <c r="AF925" i="6"/>
  <c r="AE925" i="6" s="1"/>
  <c r="AF924" i="6"/>
  <c r="AE924" i="6" s="1"/>
  <c r="AF923" i="6"/>
  <c r="AE923" i="6" s="1"/>
  <c r="AF922" i="6"/>
  <c r="AE922" i="6" s="1"/>
  <c r="AF921" i="6"/>
  <c r="AE921" i="6" s="1"/>
  <c r="AF920" i="6"/>
  <c r="AE920" i="6" s="1"/>
  <c r="AF919" i="6"/>
  <c r="AE919" i="6" s="1"/>
  <c r="AF918" i="6"/>
  <c r="AE918" i="6" s="1"/>
  <c r="AF917" i="6"/>
  <c r="AE917" i="6" s="1"/>
  <c r="AF916" i="6"/>
  <c r="AE916" i="6" s="1"/>
  <c r="AF915" i="6"/>
  <c r="AE915" i="6" s="1"/>
  <c r="AF914" i="6"/>
  <c r="AE914" i="6" s="1"/>
  <c r="AF913" i="6"/>
  <c r="AE913" i="6" s="1"/>
  <c r="AF912" i="6"/>
  <c r="AE912" i="6" s="1"/>
  <c r="AF911" i="6"/>
  <c r="AE911" i="6" s="1"/>
  <c r="AF910" i="6"/>
  <c r="AE910" i="6" s="1"/>
  <c r="AF909" i="6"/>
  <c r="AE909" i="6" s="1"/>
  <c r="AF908" i="6"/>
  <c r="AE908" i="6" s="1"/>
  <c r="AF907" i="6"/>
  <c r="AE907" i="6" s="1"/>
  <c r="AF906" i="6"/>
  <c r="AE906" i="6" s="1"/>
  <c r="AF905" i="6"/>
  <c r="AE905" i="6" s="1"/>
  <c r="AF904" i="6"/>
  <c r="AE904" i="6" s="1"/>
  <c r="AF903" i="6"/>
  <c r="AE903" i="6" s="1"/>
  <c r="AF902" i="6"/>
  <c r="AE902" i="6" s="1"/>
  <c r="AF901" i="6"/>
  <c r="AE901" i="6" s="1"/>
  <c r="AF900" i="6"/>
  <c r="AE900" i="6" s="1"/>
  <c r="AF899" i="6"/>
  <c r="AE899" i="6" s="1"/>
  <c r="AF898" i="6"/>
  <c r="AE898" i="6" s="1"/>
  <c r="AF897" i="6"/>
  <c r="AE897" i="6" s="1"/>
  <c r="AF896" i="6"/>
  <c r="AE896" i="6" s="1"/>
  <c r="AF895" i="6"/>
  <c r="AE895" i="6" s="1"/>
  <c r="AF894" i="6"/>
  <c r="AE894" i="6" s="1"/>
  <c r="AF893" i="6"/>
  <c r="AE893" i="6" s="1"/>
  <c r="AF892" i="6"/>
  <c r="AE892" i="6" s="1"/>
  <c r="AF891" i="6"/>
  <c r="AE891" i="6" s="1"/>
  <c r="AF890" i="6"/>
  <c r="AE890" i="6" s="1"/>
  <c r="AF889" i="6"/>
  <c r="AE889" i="6" s="1"/>
  <c r="AF888" i="6"/>
  <c r="AE888" i="6" s="1"/>
  <c r="AF887" i="6"/>
  <c r="AE887" i="6" s="1"/>
  <c r="AF886" i="6"/>
  <c r="AE886" i="6" s="1"/>
  <c r="AF885" i="6"/>
  <c r="AE885" i="6" s="1"/>
  <c r="AF884" i="6"/>
  <c r="AE884" i="6" s="1"/>
  <c r="AF883" i="6"/>
  <c r="AE883" i="6" s="1"/>
  <c r="AF882" i="6"/>
  <c r="AE882" i="6" s="1"/>
  <c r="AF881" i="6"/>
  <c r="AE881" i="6" s="1"/>
  <c r="AF880" i="6"/>
  <c r="AE880" i="6" s="1"/>
  <c r="AF879" i="6"/>
  <c r="AE879" i="6" s="1"/>
  <c r="AF878" i="6"/>
  <c r="AE878" i="6" s="1"/>
  <c r="AF877" i="6"/>
  <c r="AE877" i="6" s="1"/>
  <c r="AF876" i="6"/>
  <c r="AE876" i="6" s="1"/>
  <c r="AF875" i="6"/>
  <c r="AE875" i="6" s="1"/>
  <c r="AF874" i="6"/>
  <c r="AE874" i="6" s="1"/>
  <c r="AF873" i="6"/>
  <c r="AE873" i="6" s="1"/>
  <c r="AF872" i="6"/>
  <c r="AE872" i="6" s="1"/>
  <c r="AF871" i="6"/>
  <c r="AE871" i="6" s="1"/>
  <c r="AF870" i="6"/>
  <c r="AE870" i="6" s="1"/>
  <c r="AF869" i="6"/>
  <c r="AE869" i="6" s="1"/>
  <c r="AF868" i="6"/>
  <c r="AE868" i="6" s="1"/>
  <c r="AF867" i="6"/>
  <c r="AE867" i="6" s="1"/>
  <c r="AF866" i="6"/>
  <c r="AE866" i="6" s="1"/>
  <c r="AF865" i="6"/>
  <c r="AE865" i="6" s="1"/>
  <c r="AF864" i="6"/>
  <c r="AE864" i="6" s="1"/>
  <c r="AF863" i="6"/>
  <c r="AE863" i="6" s="1"/>
  <c r="AF862" i="6"/>
  <c r="AE862" i="6" s="1"/>
  <c r="AF861" i="6"/>
  <c r="AE861" i="6" s="1"/>
  <c r="AF860" i="6"/>
  <c r="AE860" i="6" s="1"/>
  <c r="AF859" i="6"/>
  <c r="AE859" i="6" s="1"/>
  <c r="AF858" i="6"/>
  <c r="AE858" i="6" s="1"/>
  <c r="AF857" i="6"/>
  <c r="AE857" i="6" s="1"/>
  <c r="AF856" i="6"/>
  <c r="AE856" i="6" s="1"/>
  <c r="AF855" i="6"/>
  <c r="AE855" i="6" s="1"/>
  <c r="AF854" i="6"/>
  <c r="AE854" i="6" s="1"/>
  <c r="AF853" i="6"/>
  <c r="AE853" i="6" s="1"/>
  <c r="AF852" i="6"/>
  <c r="AE852" i="6" s="1"/>
  <c r="AF851" i="6"/>
  <c r="AE851" i="6" s="1"/>
  <c r="AF850" i="6"/>
  <c r="AE850" i="6" s="1"/>
  <c r="AF849" i="6"/>
  <c r="AE849" i="6" s="1"/>
  <c r="AF848" i="6"/>
  <c r="AE848" i="6" s="1"/>
  <c r="AF847" i="6"/>
  <c r="AE847" i="6" s="1"/>
  <c r="AF846" i="6"/>
  <c r="AE846" i="6" s="1"/>
  <c r="AF845" i="6"/>
  <c r="AE845" i="6" s="1"/>
  <c r="AF844" i="6"/>
  <c r="AE844" i="6" s="1"/>
  <c r="AF843" i="6"/>
  <c r="AE843" i="6" s="1"/>
  <c r="AF842" i="6"/>
  <c r="AE842" i="6" s="1"/>
  <c r="AF841" i="6"/>
  <c r="AE841" i="6" s="1"/>
  <c r="AF840" i="6"/>
  <c r="AE840" i="6" s="1"/>
  <c r="AF839" i="6"/>
  <c r="AE839" i="6" s="1"/>
  <c r="AF838" i="6"/>
  <c r="AE838" i="6" s="1"/>
  <c r="AF837" i="6"/>
  <c r="AE837" i="6" s="1"/>
  <c r="AF836" i="6"/>
  <c r="AE836" i="6" s="1"/>
  <c r="AF835" i="6"/>
  <c r="AE835" i="6" s="1"/>
  <c r="AF834" i="6"/>
  <c r="AE834" i="6" s="1"/>
  <c r="AF833" i="6"/>
  <c r="AE833" i="6" s="1"/>
  <c r="AF832" i="6"/>
  <c r="AE832" i="6" s="1"/>
  <c r="AF831" i="6"/>
  <c r="AE831" i="6" s="1"/>
  <c r="AF830" i="6"/>
  <c r="AE830" i="6" s="1"/>
  <c r="AF829" i="6"/>
  <c r="AE829" i="6" s="1"/>
  <c r="AF828" i="6"/>
  <c r="AE828" i="6" s="1"/>
  <c r="AF827" i="6"/>
  <c r="AE827" i="6" s="1"/>
  <c r="AF826" i="6"/>
  <c r="AE826" i="6" s="1"/>
  <c r="AF825" i="6"/>
  <c r="AE825" i="6" s="1"/>
  <c r="AF824" i="6"/>
  <c r="AE824" i="6" s="1"/>
  <c r="AF823" i="6"/>
  <c r="AE823" i="6" s="1"/>
  <c r="AF822" i="6"/>
  <c r="AE822" i="6" s="1"/>
  <c r="AF821" i="6"/>
  <c r="AE821" i="6" s="1"/>
  <c r="AF820" i="6"/>
  <c r="AE820" i="6" s="1"/>
  <c r="AF819" i="6"/>
  <c r="AE819" i="6" s="1"/>
  <c r="AF818" i="6"/>
  <c r="AE818" i="6" s="1"/>
  <c r="AF817" i="6"/>
  <c r="AE817" i="6" s="1"/>
  <c r="AF816" i="6"/>
  <c r="AE816" i="6" s="1"/>
  <c r="AF815" i="6"/>
  <c r="AE815" i="6" s="1"/>
  <c r="AF814" i="6"/>
  <c r="AE814" i="6" s="1"/>
  <c r="AF813" i="6"/>
  <c r="AE813" i="6" s="1"/>
  <c r="AF812" i="6"/>
  <c r="AE812" i="6" s="1"/>
  <c r="AF811" i="6"/>
  <c r="AE811" i="6" s="1"/>
  <c r="AF810" i="6"/>
  <c r="AE810" i="6" s="1"/>
  <c r="AF809" i="6"/>
  <c r="AE809" i="6" s="1"/>
  <c r="AF808" i="6"/>
  <c r="AE808" i="6" s="1"/>
  <c r="AF807" i="6"/>
  <c r="AE807" i="6" s="1"/>
  <c r="AF806" i="6"/>
  <c r="AE806" i="6" s="1"/>
  <c r="AF805" i="6"/>
  <c r="AE805" i="6" s="1"/>
  <c r="AF804" i="6"/>
  <c r="AE804" i="6" s="1"/>
  <c r="AF803" i="6"/>
  <c r="AE803" i="6" s="1"/>
  <c r="AF802" i="6"/>
  <c r="AE802" i="6" s="1"/>
  <c r="AF801" i="6"/>
  <c r="AE801" i="6" s="1"/>
  <c r="AF800" i="6"/>
  <c r="AE800" i="6" s="1"/>
  <c r="AF799" i="6"/>
  <c r="AE799" i="6" s="1"/>
  <c r="AF798" i="6"/>
  <c r="AE798" i="6" s="1"/>
  <c r="AF797" i="6"/>
  <c r="AE797" i="6" s="1"/>
  <c r="AF796" i="6"/>
  <c r="AE796" i="6" s="1"/>
  <c r="AF795" i="6"/>
  <c r="AE795" i="6" s="1"/>
  <c r="AF794" i="6"/>
  <c r="AE794" i="6" s="1"/>
  <c r="AF793" i="6"/>
  <c r="AE793" i="6" s="1"/>
  <c r="AF792" i="6"/>
  <c r="AE792" i="6" s="1"/>
  <c r="AF791" i="6"/>
  <c r="AE791" i="6" s="1"/>
  <c r="AF790" i="6"/>
  <c r="AE790" i="6" s="1"/>
  <c r="AF789" i="6"/>
  <c r="AE789" i="6" s="1"/>
  <c r="AF788" i="6"/>
  <c r="AE788" i="6" s="1"/>
  <c r="AF787" i="6"/>
  <c r="AE787" i="6" s="1"/>
  <c r="AF786" i="6"/>
  <c r="AE786" i="6" s="1"/>
  <c r="AF785" i="6"/>
  <c r="AE785" i="6" s="1"/>
  <c r="AF784" i="6"/>
  <c r="AE784" i="6" s="1"/>
  <c r="AF783" i="6"/>
  <c r="AE783" i="6" s="1"/>
  <c r="AF782" i="6"/>
  <c r="AE782" i="6" s="1"/>
  <c r="AF781" i="6"/>
  <c r="AE781" i="6" s="1"/>
  <c r="AF780" i="6"/>
  <c r="AE780" i="6" s="1"/>
  <c r="AF779" i="6"/>
  <c r="AE779" i="6" s="1"/>
  <c r="AF778" i="6"/>
  <c r="AE778" i="6" s="1"/>
  <c r="AF777" i="6"/>
  <c r="AE777" i="6" s="1"/>
  <c r="AF776" i="6"/>
  <c r="AE776" i="6" s="1"/>
  <c r="AF775" i="6"/>
  <c r="AE775" i="6" s="1"/>
  <c r="AF774" i="6"/>
  <c r="AE774" i="6" s="1"/>
  <c r="AF773" i="6"/>
  <c r="AE773" i="6" s="1"/>
  <c r="AF772" i="6"/>
  <c r="AE772" i="6" s="1"/>
  <c r="AF771" i="6"/>
  <c r="AE771" i="6" s="1"/>
  <c r="AF770" i="6"/>
  <c r="AE770" i="6" s="1"/>
  <c r="AF769" i="6"/>
  <c r="AE769" i="6" s="1"/>
  <c r="AF768" i="6"/>
  <c r="AE768" i="6" s="1"/>
  <c r="AF767" i="6"/>
  <c r="AE767" i="6" s="1"/>
  <c r="AF766" i="6"/>
  <c r="AE766" i="6" s="1"/>
  <c r="AF765" i="6"/>
  <c r="AE765" i="6" s="1"/>
  <c r="AF764" i="6"/>
  <c r="AE764" i="6" s="1"/>
  <c r="AF763" i="6"/>
  <c r="AE763" i="6" s="1"/>
  <c r="AF762" i="6"/>
  <c r="AE762" i="6" s="1"/>
  <c r="AF761" i="6"/>
  <c r="AE761" i="6" s="1"/>
  <c r="AF760" i="6"/>
  <c r="AE760" i="6" s="1"/>
  <c r="AF759" i="6"/>
  <c r="AE759" i="6" s="1"/>
  <c r="AF758" i="6"/>
  <c r="AE758" i="6" s="1"/>
  <c r="AF757" i="6"/>
  <c r="AE757" i="6"/>
  <c r="AF756" i="6"/>
  <c r="AE756" i="6" s="1"/>
  <c r="AF755" i="6"/>
  <c r="AE755" i="6" s="1"/>
  <c r="AF754" i="6"/>
  <c r="AE754" i="6" s="1"/>
  <c r="AF753" i="6"/>
  <c r="AE753" i="6" s="1"/>
  <c r="AF752" i="6"/>
  <c r="AE752" i="6" s="1"/>
  <c r="AF751" i="6"/>
  <c r="AE751" i="6" s="1"/>
  <c r="AF750" i="6"/>
  <c r="AE750" i="6" s="1"/>
  <c r="AF749" i="6"/>
  <c r="AE749" i="6" s="1"/>
  <c r="AF748" i="6"/>
  <c r="AE748" i="6" s="1"/>
  <c r="AF747" i="6"/>
  <c r="AE747" i="6" s="1"/>
  <c r="AF746" i="6"/>
  <c r="AE746" i="6" s="1"/>
  <c r="AF745" i="6"/>
  <c r="AE745" i="6" s="1"/>
  <c r="AF744" i="6"/>
  <c r="AE744" i="6" s="1"/>
  <c r="AF743" i="6"/>
  <c r="AE743" i="6" s="1"/>
  <c r="AF742" i="6"/>
  <c r="AE742" i="6" s="1"/>
  <c r="AF741" i="6"/>
  <c r="AE741" i="6" s="1"/>
  <c r="AF740" i="6"/>
  <c r="AE740" i="6" s="1"/>
  <c r="AF739" i="6"/>
  <c r="AE739" i="6" s="1"/>
  <c r="AF738" i="6"/>
  <c r="AE738" i="6" s="1"/>
  <c r="AF737" i="6"/>
  <c r="AE737" i="6" s="1"/>
  <c r="AF736" i="6"/>
  <c r="AE736" i="6" s="1"/>
  <c r="AF735" i="6"/>
  <c r="AE735" i="6" s="1"/>
  <c r="AF734" i="6"/>
  <c r="AE734" i="6" s="1"/>
  <c r="AF733" i="6"/>
  <c r="AE733" i="6" s="1"/>
  <c r="AF732" i="6"/>
  <c r="AE732" i="6" s="1"/>
  <c r="AF731" i="6"/>
  <c r="AE731" i="6" s="1"/>
  <c r="AF730" i="6"/>
  <c r="AE730" i="6" s="1"/>
  <c r="AF729" i="6"/>
  <c r="AE729" i="6" s="1"/>
  <c r="AF728" i="6"/>
  <c r="AE728" i="6" s="1"/>
  <c r="AF727" i="6"/>
  <c r="AE727" i="6" s="1"/>
  <c r="AF726" i="6"/>
  <c r="AE726" i="6" s="1"/>
  <c r="AF725" i="6"/>
  <c r="AE725" i="6" s="1"/>
  <c r="AF724" i="6"/>
  <c r="AE724" i="6" s="1"/>
  <c r="AF723" i="6"/>
  <c r="AE723" i="6" s="1"/>
  <c r="AF722" i="6"/>
  <c r="AE722" i="6" s="1"/>
  <c r="AF721" i="6"/>
  <c r="AE721" i="6" s="1"/>
  <c r="AF720" i="6"/>
  <c r="AE720" i="6" s="1"/>
  <c r="AF719" i="6"/>
  <c r="AE719" i="6" s="1"/>
  <c r="AF718" i="6"/>
  <c r="AE718" i="6" s="1"/>
  <c r="AF717" i="6"/>
  <c r="AE717" i="6" s="1"/>
  <c r="AF716" i="6"/>
  <c r="AE716" i="6" s="1"/>
  <c r="AF715" i="6"/>
  <c r="AE715" i="6" s="1"/>
  <c r="AF714" i="6"/>
  <c r="AE714" i="6" s="1"/>
  <c r="AF713" i="6"/>
  <c r="AE713" i="6" s="1"/>
  <c r="AF712" i="6"/>
  <c r="AE712" i="6" s="1"/>
  <c r="AF711" i="6"/>
  <c r="AE711" i="6" s="1"/>
  <c r="AF710" i="6"/>
  <c r="AE710" i="6" s="1"/>
  <c r="AF709" i="6"/>
  <c r="AE709" i="6" s="1"/>
  <c r="AF708" i="6"/>
  <c r="AE708" i="6" s="1"/>
  <c r="AF707" i="6"/>
  <c r="AE707" i="6" s="1"/>
  <c r="AF706" i="6"/>
  <c r="AE706" i="6" s="1"/>
  <c r="AF705" i="6"/>
  <c r="AE705" i="6" s="1"/>
  <c r="AF704" i="6"/>
  <c r="AE704" i="6" s="1"/>
  <c r="AF703" i="6"/>
  <c r="AE703" i="6" s="1"/>
  <c r="AF702" i="6"/>
  <c r="AE702" i="6" s="1"/>
  <c r="AF701" i="6"/>
  <c r="AE701" i="6" s="1"/>
  <c r="AF700" i="6"/>
  <c r="AE700" i="6" s="1"/>
  <c r="AF699" i="6"/>
  <c r="AE699" i="6" s="1"/>
  <c r="AF698" i="6"/>
  <c r="AE698" i="6" s="1"/>
  <c r="AF697" i="6"/>
  <c r="AE697" i="6" s="1"/>
  <c r="AF696" i="6"/>
  <c r="AE696" i="6" s="1"/>
  <c r="AF695" i="6"/>
  <c r="AE695" i="6" s="1"/>
  <c r="AF694" i="6"/>
  <c r="AE694" i="6" s="1"/>
  <c r="AF693" i="6"/>
  <c r="AE693" i="6" s="1"/>
  <c r="AF692" i="6"/>
  <c r="AE692" i="6" s="1"/>
  <c r="AF691" i="6"/>
  <c r="AE691" i="6" s="1"/>
  <c r="AF690" i="6"/>
  <c r="AE690" i="6" s="1"/>
  <c r="AF689" i="6"/>
  <c r="AE689" i="6" s="1"/>
  <c r="AF688" i="6"/>
  <c r="AE688" i="6" s="1"/>
  <c r="AF687" i="6"/>
  <c r="AE687" i="6" s="1"/>
  <c r="AF686" i="6"/>
  <c r="AE686" i="6" s="1"/>
  <c r="AF685" i="6"/>
  <c r="AE685" i="6" s="1"/>
  <c r="AF684" i="6"/>
  <c r="AE684" i="6" s="1"/>
  <c r="AF683" i="6"/>
  <c r="AE683" i="6" s="1"/>
  <c r="AF682" i="6"/>
  <c r="AE682" i="6" s="1"/>
  <c r="AF681" i="6"/>
  <c r="AE681" i="6" s="1"/>
  <c r="AF680" i="6"/>
  <c r="AE680" i="6" s="1"/>
  <c r="AF679" i="6"/>
  <c r="AE679" i="6" s="1"/>
  <c r="AF678" i="6"/>
  <c r="AE678" i="6" s="1"/>
  <c r="AF677" i="6"/>
  <c r="AE677" i="6" s="1"/>
  <c r="AF676" i="6"/>
  <c r="AE676" i="6" s="1"/>
  <c r="AF675" i="6"/>
  <c r="AE675" i="6" s="1"/>
  <c r="AF674" i="6"/>
  <c r="AE674" i="6" s="1"/>
  <c r="AF673" i="6"/>
  <c r="AE673" i="6" s="1"/>
  <c r="AF672" i="6"/>
  <c r="AE672" i="6" s="1"/>
  <c r="AF671" i="6"/>
  <c r="AE671" i="6" s="1"/>
  <c r="AF670" i="6"/>
  <c r="AE670" i="6" s="1"/>
  <c r="AF669" i="6"/>
  <c r="AE669" i="6" s="1"/>
  <c r="AF668" i="6"/>
  <c r="AE668" i="6" s="1"/>
  <c r="AF667" i="6"/>
  <c r="AE667" i="6" s="1"/>
  <c r="AF666" i="6"/>
  <c r="AE666" i="6" s="1"/>
  <c r="AF665" i="6"/>
  <c r="AE665" i="6" s="1"/>
  <c r="AF664" i="6"/>
  <c r="AE664" i="6" s="1"/>
  <c r="AF663" i="6"/>
  <c r="AE663" i="6" s="1"/>
  <c r="AF662" i="6"/>
  <c r="AE662" i="6" s="1"/>
  <c r="AF661" i="6"/>
  <c r="AE661" i="6" s="1"/>
  <c r="AF660" i="6"/>
  <c r="AE660" i="6" s="1"/>
  <c r="AF659" i="6"/>
  <c r="AE659" i="6" s="1"/>
  <c r="AF658" i="6"/>
  <c r="AE658" i="6" s="1"/>
  <c r="AF657" i="6"/>
  <c r="AE657" i="6" s="1"/>
  <c r="AF656" i="6"/>
  <c r="AE656" i="6" s="1"/>
  <c r="AF655" i="6"/>
  <c r="AE655" i="6" s="1"/>
  <c r="AF654" i="6"/>
  <c r="AE654" i="6" s="1"/>
  <c r="AF653" i="6"/>
  <c r="AE653" i="6" s="1"/>
  <c r="AF652" i="6"/>
  <c r="AE652" i="6" s="1"/>
  <c r="AF651" i="6"/>
  <c r="AE651" i="6" s="1"/>
  <c r="AF650" i="6"/>
  <c r="AE650" i="6" s="1"/>
  <c r="AF649" i="6"/>
  <c r="AE649" i="6" s="1"/>
  <c r="AF648" i="6"/>
  <c r="AE648" i="6" s="1"/>
  <c r="AF647" i="6"/>
  <c r="AE647" i="6" s="1"/>
  <c r="AF646" i="6"/>
  <c r="AE646" i="6" s="1"/>
  <c r="AF645" i="6"/>
  <c r="AE645" i="6" s="1"/>
  <c r="AF644" i="6"/>
  <c r="AE644" i="6" s="1"/>
  <c r="AF643" i="6"/>
  <c r="AE643" i="6" s="1"/>
  <c r="AF642" i="6"/>
  <c r="AE642" i="6" s="1"/>
  <c r="AF641" i="6"/>
  <c r="AE641" i="6" s="1"/>
  <c r="AF640" i="6"/>
  <c r="AE640" i="6" s="1"/>
  <c r="AF639" i="6"/>
  <c r="AE639" i="6" s="1"/>
  <c r="AF638" i="6"/>
  <c r="AE638" i="6" s="1"/>
  <c r="AF637" i="6"/>
  <c r="AE637" i="6" s="1"/>
  <c r="AF636" i="6"/>
  <c r="AE636" i="6" s="1"/>
  <c r="AF635" i="6"/>
  <c r="AE635" i="6" s="1"/>
  <c r="AF634" i="6"/>
  <c r="AE634" i="6" s="1"/>
  <c r="AF633" i="6"/>
  <c r="AE633" i="6" s="1"/>
  <c r="AF632" i="6"/>
  <c r="AE632" i="6" s="1"/>
  <c r="AF631" i="6"/>
  <c r="AE631" i="6" s="1"/>
  <c r="AF630" i="6"/>
  <c r="AE630" i="6" s="1"/>
  <c r="AF629" i="6"/>
  <c r="AE629" i="6" s="1"/>
  <c r="AF628" i="6"/>
  <c r="AE628" i="6" s="1"/>
  <c r="AF627" i="6"/>
  <c r="AE627" i="6" s="1"/>
  <c r="AF626" i="6"/>
  <c r="AE626" i="6" s="1"/>
  <c r="AF625" i="6"/>
  <c r="AE625" i="6" s="1"/>
  <c r="AF624" i="6"/>
  <c r="AE624" i="6" s="1"/>
  <c r="AF623" i="6"/>
  <c r="AE623" i="6" s="1"/>
  <c r="AF622" i="6"/>
  <c r="AE622" i="6" s="1"/>
  <c r="AF621" i="6"/>
  <c r="AE621" i="6" s="1"/>
  <c r="AF620" i="6"/>
  <c r="AE620" i="6" s="1"/>
  <c r="AF619" i="6"/>
  <c r="AE619" i="6" s="1"/>
  <c r="AF618" i="6"/>
  <c r="AE618" i="6" s="1"/>
  <c r="AF617" i="6"/>
  <c r="AE617" i="6" s="1"/>
  <c r="AF616" i="6"/>
  <c r="AE616" i="6" s="1"/>
  <c r="AF615" i="6"/>
  <c r="AE615" i="6" s="1"/>
  <c r="AF614" i="6"/>
  <c r="AE614" i="6" s="1"/>
  <c r="AF613" i="6"/>
  <c r="AE613" i="6" s="1"/>
  <c r="AF612" i="6"/>
  <c r="AE612" i="6" s="1"/>
  <c r="AF611" i="6"/>
  <c r="AE611" i="6" s="1"/>
  <c r="AF610" i="6"/>
  <c r="AE610" i="6" s="1"/>
  <c r="AF609" i="6"/>
  <c r="AE609" i="6" s="1"/>
  <c r="AF608" i="6"/>
  <c r="AE608" i="6" s="1"/>
  <c r="AF607" i="6"/>
  <c r="AE607" i="6" s="1"/>
  <c r="AF606" i="6"/>
  <c r="AE606" i="6" s="1"/>
  <c r="AF605" i="6"/>
  <c r="AE605" i="6" s="1"/>
  <c r="AF604" i="6"/>
  <c r="AE604" i="6" s="1"/>
  <c r="AF603" i="6"/>
  <c r="AE603" i="6" s="1"/>
  <c r="AF602" i="6"/>
  <c r="AE602" i="6" s="1"/>
  <c r="AF601" i="6"/>
  <c r="AE601" i="6" s="1"/>
  <c r="AF600" i="6"/>
  <c r="AE600" i="6" s="1"/>
  <c r="AF599" i="6"/>
  <c r="AE599" i="6" s="1"/>
  <c r="AF598" i="6"/>
  <c r="AE598" i="6" s="1"/>
  <c r="AF597" i="6"/>
  <c r="AE597" i="6" s="1"/>
  <c r="AF596" i="6"/>
  <c r="AE596" i="6" s="1"/>
  <c r="AF595" i="6"/>
  <c r="AE595" i="6" s="1"/>
  <c r="AF594" i="6"/>
  <c r="AE594" i="6" s="1"/>
  <c r="AF593" i="6"/>
  <c r="AE593" i="6" s="1"/>
  <c r="AF592" i="6"/>
  <c r="AE592" i="6" s="1"/>
  <c r="AF591" i="6"/>
  <c r="AE591" i="6" s="1"/>
  <c r="AF590" i="6"/>
  <c r="AE590" i="6" s="1"/>
  <c r="AF589" i="6"/>
  <c r="AE589" i="6" s="1"/>
  <c r="AF588" i="6"/>
  <c r="AE588" i="6" s="1"/>
  <c r="AF587" i="6"/>
  <c r="AE587" i="6" s="1"/>
  <c r="AF586" i="6"/>
  <c r="AE586" i="6" s="1"/>
  <c r="AF585" i="6"/>
  <c r="AE585" i="6" s="1"/>
  <c r="AF584" i="6"/>
  <c r="AE584" i="6" s="1"/>
  <c r="AF583" i="6"/>
  <c r="AE583" i="6" s="1"/>
  <c r="AF582" i="6"/>
  <c r="AE582" i="6" s="1"/>
  <c r="AF581" i="6"/>
  <c r="AE581" i="6" s="1"/>
  <c r="AF580" i="6"/>
  <c r="AE580" i="6" s="1"/>
  <c r="AF579" i="6"/>
  <c r="AE579" i="6" s="1"/>
  <c r="AF578" i="6"/>
  <c r="AE578" i="6" s="1"/>
  <c r="AF577" i="6"/>
  <c r="AE577" i="6" s="1"/>
  <c r="AF576" i="6"/>
  <c r="AE576" i="6" s="1"/>
  <c r="AF575" i="6"/>
  <c r="AE575" i="6" s="1"/>
  <c r="AF574" i="6"/>
  <c r="AE574" i="6" s="1"/>
  <c r="AF573" i="6"/>
  <c r="AE573" i="6" s="1"/>
  <c r="AF572" i="6"/>
  <c r="AE572" i="6" s="1"/>
  <c r="AF571" i="6"/>
  <c r="AE571" i="6" s="1"/>
  <c r="AF570" i="6"/>
  <c r="AE570" i="6" s="1"/>
  <c r="AF569" i="6"/>
  <c r="AE569" i="6" s="1"/>
  <c r="AF568" i="6"/>
  <c r="AE568" i="6"/>
  <c r="AF567" i="6"/>
  <c r="AE567" i="6" s="1"/>
  <c r="AF566" i="6"/>
  <c r="AE566" i="6" s="1"/>
  <c r="AF565" i="6"/>
  <c r="AE565" i="6" s="1"/>
  <c r="AF564" i="6"/>
  <c r="AE564" i="6" s="1"/>
  <c r="AF563" i="6"/>
  <c r="AE563" i="6" s="1"/>
  <c r="AF562" i="6"/>
  <c r="AE562" i="6" s="1"/>
  <c r="AF561" i="6"/>
  <c r="AE561" i="6" s="1"/>
  <c r="AF560" i="6"/>
  <c r="AE560" i="6" s="1"/>
  <c r="AF559" i="6"/>
  <c r="AE559" i="6" s="1"/>
  <c r="AF558" i="6"/>
  <c r="AE558" i="6" s="1"/>
  <c r="AF557" i="6"/>
  <c r="AE557" i="6" s="1"/>
  <c r="AF556" i="6"/>
  <c r="AE556" i="6" s="1"/>
  <c r="AF555" i="6"/>
  <c r="AE555" i="6" s="1"/>
  <c r="AF554" i="6"/>
  <c r="AE554" i="6" s="1"/>
  <c r="AF553" i="6"/>
  <c r="AE553" i="6" s="1"/>
  <c r="AF552" i="6"/>
  <c r="AE552" i="6" s="1"/>
  <c r="AF551" i="6"/>
  <c r="AE551" i="6" s="1"/>
  <c r="AF550" i="6"/>
  <c r="AE550" i="6" s="1"/>
  <c r="AF549" i="6"/>
  <c r="AE549" i="6" s="1"/>
  <c r="AF548" i="6"/>
  <c r="AE548" i="6" s="1"/>
  <c r="AF547" i="6"/>
  <c r="AE547" i="6" s="1"/>
  <c r="AF546" i="6"/>
  <c r="AE546" i="6" s="1"/>
  <c r="AF545" i="6"/>
  <c r="AE545" i="6" s="1"/>
  <c r="AF544" i="6"/>
  <c r="AE544" i="6" s="1"/>
  <c r="AF543" i="6"/>
  <c r="AE543" i="6" s="1"/>
  <c r="AF542" i="6"/>
  <c r="AE542" i="6" s="1"/>
  <c r="AF541" i="6"/>
  <c r="AE541" i="6" s="1"/>
  <c r="AF540" i="6"/>
  <c r="AE540" i="6" s="1"/>
  <c r="AF539" i="6"/>
  <c r="AE539" i="6" s="1"/>
  <c r="AF538" i="6"/>
  <c r="AE538" i="6" s="1"/>
  <c r="AF537" i="6"/>
  <c r="AE537" i="6" s="1"/>
  <c r="AF536" i="6"/>
  <c r="AE536" i="6" s="1"/>
  <c r="AF535" i="6"/>
  <c r="AE535" i="6" s="1"/>
  <c r="AF534" i="6"/>
  <c r="AE534" i="6" s="1"/>
  <c r="AF533" i="6"/>
  <c r="AE533" i="6" s="1"/>
  <c r="AF532" i="6"/>
  <c r="AE532" i="6" s="1"/>
  <c r="AF531" i="6"/>
  <c r="AE531" i="6" s="1"/>
  <c r="AF530" i="6"/>
  <c r="AE530" i="6" s="1"/>
  <c r="AF529" i="6"/>
  <c r="AE529" i="6" s="1"/>
  <c r="AF528" i="6"/>
  <c r="AE528" i="6" s="1"/>
  <c r="AF527" i="6"/>
  <c r="AE527" i="6" s="1"/>
  <c r="AF526" i="6"/>
  <c r="AE526" i="6" s="1"/>
  <c r="AF525" i="6"/>
  <c r="AE525" i="6" s="1"/>
  <c r="AF524" i="6"/>
  <c r="AE524" i="6" s="1"/>
  <c r="AF523" i="6"/>
  <c r="AE523" i="6" s="1"/>
  <c r="AF522" i="6"/>
  <c r="AE522" i="6" s="1"/>
  <c r="AF521" i="6"/>
  <c r="AE521" i="6" s="1"/>
  <c r="AF520" i="6"/>
  <c r="AE520" i="6" s="1"/>
  <c r="AF519" i="6"/>
  <c r="AE519" i="6" s="1"/>
  <c r="AF518" i="6"/>
  <c r="AE518" i="6" s="1"/>
  <c r="AF517" i="6"/>
  <c r="AE517" i="6" s="1"/>
  <c r="AF516" i="6"/>
  <c r="AE516" i="6" s="1"/>
  <c r="AF515" i="6"/>
  <c r="AE515" i="6" s="1"/>
  <c r="AF514" i="6"/>
  <c r="AE514" i="6" s="1"/>
  <c r="AF513" i="6"/>
  <c r="AE513" i="6" s="1"/>
  <c r="AF512" i="6"/>
  <c r="AE512" i="6" s="1"/>
  <c r="AF511" i="6"/>
  <c r="AE511" i="6" s="1"/>
  <c r="AF510" i="6"/>
  <c r="AE510" i="6" s="1"/>
  <c r="AF509" i="6"/>
  <c r="AE509" i="6" s="1"/>
  <c r="AF508" i="6"/>
  <c r="AE508" i="6" s="1"/>
  <c r="AF507" i="6"/>
  <c r="AE507" i="6" s="1"/>
  <c r="AF506" i="6"/>
  <c r="AE506" i="6" s="1"/>
  <c r="AF505" i="6"/>
  <c r="AE505" i="6" s="1"/>
  <c r="AF504" i="6"/>
  <c r="AE504" i="6" s="1"/>
  <c r="AF503" i="6"/>
  <c r="AE503" i="6" s="1"/>
  <c r="AF502" i="6"/>
  <c r="AE502" i="6" s="1"/>
  <c r="AF501" i="6"/>
  <c r="AE501" i="6" s="1"/>
  <c r="AF500" i="6"/>
  <c r="AE500" i="6" s="1"/>
  <c r="AF499" i="6"/>
  <c r="AE499" i="6" s="1"/>
  <c r="AF498" i="6"/>
  <c r="AE498" i="6" s="1"/>
  <c r="AF497" i="6"/>
  <c r="AE497" i="6" s="1"/>
  <c r="AF496" i="6"/>
  <c r="AE496" i="6" s="1"/>
  <c r="AF495" i="6"/>
  <c r="AE495" i="6" s="1"/>
  <c r="AF494" i="6"/>
  <c r="AE494" i="6" s="1"/>
  <c r="AF493" i="6"/>
  <c r="AE493" i="6" s="1"/>
  <c r="AF492" i="6"/>
  <c r="AE492" i="6" s="1"/>
  <c r="AF491" i="6"/>
  <c r="AE491" i="6" s="1"/>
  <c r="AF490" i="6"/>
  <c r="AE490" i="6" s="1"/>
  <c r="AF489" i="6"/>
  <c r="AE489" i="6" s="1"/>
  <c r="AF488" i="6"/>
  <c r="AE488" i="6" s="1"/>
  <c r="AF487" i="6"/>
  <c r="AE487" i="6" s="1"/>
  <c r="AF486" i="6"/>
  <c r="AE486" i="6" s="1"/>
  <c r="AF485" i="6"/>
  <c r="AE485" i="6" s="1"/>
  <c r="AF484" i="6"/>
  <c r="AE484" i="6" s="1"/>
  <c r="AF483" i="6"/>
  <c r="AE483" i="6" s="1"/>
  <c r="AF482" i="6"/>
  <c r="AE482" i="6" s="1"/>
  <c r="AF481" i="6"/>
  <c r="AE481" i="6" s="1"/>
  <c r="AF480" i="6"/>
  <c r="AE480" i="6" s="1"/>
  <c r="AF479" i="6"/>
  <c r="AE479" i="6" s="1"/>
  <c r="AF478" i="6"/>
  <c r="AE478" i="6" s="1"/>
  <c r="AF477" i="6"/>
  <c r="AE477" i="6" s="1"/>
  <c r="AF476" i="6"/>
  <c r="AE476" i="6" s="1"/>
  <c r="AF475" i="6"/>
  <c r="AE475" i="6" s="1"/>
  <c r="AF474" i="6"/>
  <c r="AE474" i="6" s="1"/>
  <c r="AF473" i="6"/>
  <c r="AE473" i="6" s="1"/>
  <c r="AF472" i="6"/>
  <c r="AE472" i="6" s="1"/>
  <c r="AF471" i="6"/>
  <c r="AE471" i="6" s="1"/>
  <c r="AF470" i="6"/>
  <c r="AE470" i="6" s="1"/>
  <c r="AF469" i="6"/>
  <c r="AE469" i="6" s="1"/>
  <c r="AF468" i="6"/>
  <c r="AE468" i="6" s="1"/>
  <c r="AF467" i="6"/>
  <c r="AE467" i="6" s="1"/>
  <c r="AF466" i="6"/>
  <c r="AE466" i="6" s="1"/>
  <c r="AF465" i="6"/>
  <c r="AE465" i="6" s="1"/>
  <c r="AF464" i="6"/>
  <c r="AE464" i="6" s="1"/>
  <c r="AF463" i="6"/>
  <c r="AE463" i="6" s="1"/>
  <c r="AF462" i="6"/>
  <c r="AE462" i="6" s="1"/>
  <c r="AF461" i="6"/>
  <c r="AE461" i="6" s="1"/>
  <c r="AF460" i="6"/>
  <c r="AE460" i="6" s="1"/>
  <c r="AF459" i="6"/>
  <c r="AE459" i="6" s="1"/>
  <c r="AF458" i="6"/>
  <c r="AE458" i="6" s="1"/>
  <c r="AF457" i="6"/>
  <c r="AE457" i="6" s="1"/>
  <c r="AF456" i="6"/>
  <c r="AE456" i="6" s="1"/>
  <c r="AF455" i="6"/>
  <c r="AE455" i="6" s="1"/>
  <c r="AF454" i="6"/>
  <c r="AE454" i="6" s="1"/>
  <c r="AF453" i="6"/>
  <c r="AE453" i="6" s="1"/>
  <c r="AF452" i="6"/>
  <c r="AE452" i="6" s="1"/>
  <c r="AF451" i="6"/>
  <c r="AE451" i="6" s="1"/>
  <c r="AF450" i="6"/>
  <c r="AE450" i="6" s="1"/>
  <c r="AF449" i="6"/>
  <c r="AE449" i="6" s="1"/>
  <c r="AF448" i="6"/>
  <c r="AE448" i="6" s="1"/>
  <c r="AF447" i="6"/>
  <c r="AE447" i="6" s="1"/>
  <c r="AF446" i="6"/>
  <c r="AE446" i="6" s="1"/>
  <c r="AF445" i="6"/>
  <c r="AE445" i="6" s="1"/>
  <c r="AF444" i="6"/>
  <c r="AE444" i="6" s="1"/>
  <c r="AF443" i="6"/>
  <c r="AE443" i="6" s="1"/>
  <c r="AF442" i="6"/>
  <c r="AE442" i="6" s="1"/>
  <c r="AF441" i="6"/>
  <c r="AE441" i="6" s="1"/>
  <c r="AF440" i="6"/>
  <c r="AE440" i="6" s="1"/>
  <c r="AF439" i="6"/>
  <c r="AE439" i="6" s="1"/>
  <c r="AF438" i="6"/>
  <c r="AE438" i="6" s="1"/>
  <c r="AF437" i="6"/>
  <c r="AE437" i="6" s="1"/>
  <c r="AF436" i="6"/>
  <c r="AE436" i="6" s="1"/>
  <c r="AF435" i="6"/>
  <c r="AE435" i="6" s="1"/>
  <c r="AF434" i="6"/>
  <c r="AE434" i="6" s="1"/>
  <c r="AF433" i="6"/>
  <c r="AE433" i="6" s="1"/>
  <c r="AF432" i="6"/>
  <c r="AE432" i="6" s="1"/>
  <c r="AF431" i="6"/>
  <c r="AE431" i="6" s="1"/>
  <c r="AF430" i="6"/>
  <c r="AE430" i="6" s="1"/>
  <c r="AF429" i="6"/>
  <c r="AE429" i="6" s="1"/>
  <c r="AF428" i="6"/>
  <c r="AE428" i="6" s="1"/>
  <c r="AF427" i="6"/>
  <c r="AE427" i="6" s="1"/>
  <c r="AF426" i="6"/>
  <c r="AE426" i="6" s="1"/>
  <c r="AF425" i="6"/>
  <c r="AE425" i="6" s="1"/>
  <c r="AF424" i="6"/>
  <c r="AE424" i="6" s="1"/>
  <c r="AF423" i="6"/>
  <c r="AE423" i="6" s="1"/>
  <c r="AF422" i="6"/>
  <c r="AE422" i="6" s="1"/>
  <c r="AF421" i="6"/>
  <c r="AE421" i="6" s="1"/>
  <c r="AF420" i="6"/>
  <c r="AE420" i="6" s="1"/>
  <c r="AF419" i="6"/>
  <c r="AE419" i="6" s="1"/>
  <c r="AF418" i="6"/>
  <c r="AE418" i="6" s="1"/>
  <c r="AF417" i="6"/>
  <c r="AE417" i="6" s="1"/>
  <c r="AF416" i="6"/>
  <c r="AE416" i="6" s="1"/>
  <c r="AF415" i="6"/>
  <c r="AE415" i="6" s="1"/>
  <c r="AF414" i="6"/>
  <c r="AE414" i="6" s="1"/>
  <c r="AF413" i="6"/>
  <c r="AE413" i="6" s="1"/>
  <c r="AF412" i="6"/>
  <c r="AE412" i="6" s="1"/>
  <c r="AF411" i="6"/>
  <c r="AE411" i="6" s="1"/>
  <c r="AF410" i="6"/>
  <c r="AE410" i="6" s="1"/>
  <c r="AF409" i="6"/>
  <c r="AE409" i="6" s="1"/>
  <c r="AF408" i="6"/>
  <c r="AE408" i="6" s="1"/>
  <c r="AF407" i="6"/>
  <c r="AE407" i="6" s="1"/>
  <c r="AF406" i="6"/>
  <c r="AE406" i="6" s="1"/>
  <c r="AF405" i="6"/>
  <c r="AE405" i="6" s="1"/>
  <c r="AF404" i="6"/>
  <c r="AE404" i="6" s="1"/>
  <c r="AF403" i="6"/>
  <c r="AE403" i="6" s="1"/>
  <c r="AF402" i="6"/>
  <c r="AE402" i="6" s="1"/>
  <c r="AF401" i="6"/>
  <c r="AE401" i="6" s="1"/>
  <c r="AF400" i="6"/>
  <c r="AE400" i="6" s="1"/>
  <c r="AF399" i="6"/>
  <c r="AE399" i="6" s="1"/>
  <c r="AF398" i="6"/>
  <c r="AE398" i="6" s="1"/>
  <c r="AF397" i="6"/>
  <c r="AE397" i="6" s="1"/>
  <c r="AF396" i="6"/>
  <c r="AE396" i="6" s="1"/>
  <c r="AF395" i="6"/>
  <c r="AE395" i="6" s="1"/>
  <c r="AF394" i="6"/>
  <c r="AE394" i="6" s="1"/>
  <c r="AF393" i="6"/>
  <c r="AE393" i="6" s="1"/>
  <c r="AF392" i="6"/>
  <c r="AE392" i="6" s="1"/>
  <c r="AF391" i="6"/>
  <c r="AE391" i="6" s="1"/>
  <c r="AF390" i="6"/>
  <c r="AE390" i="6" s="1"/>
  <c r="AF389" i="6"/>
  <c r="AE389" i="6" s="1"/>
  <c r="AF388" i="6"/>
  <c r="AE388" i="6" s="1"/>
  <c r="AF387" i="6"/>
  <c r="AE387" i="6" s="1"/>
  <c r="AF386" i="6"/>
  <c r="AE386" i="6" s="1"/>
  <c r="AF385" i="6"/>
  <c r="AE385" i="6" s="1"/>
  <c r="AF384" i="6"/>
  <c r="AE384" i="6" s="1"/>
  <c r="AF383" i="6"/>
  <c r="AE383" i="6" s="1"/>
  <c r="AF382" i="6"/>
  <c r="AE382" i="6" s="1"/>
  <c r="AF381" i="6"/>
  <c r="AE381" i="6" s="1"/>
  <c r="AF380" i="6"/>
  <c r="AE380" i="6" s="1"/>
  <c r="AF379" i="6"/>
  <c r="AE379" i="6" s="1"/>
  <c r="AF378" i="6"/>
  <c r="AE378" i="6" s="1"/>
  <c r="AF377" i="6"/>
  <c r="AE377" i="6" s="1"/>
  <c r="AF376" i="6"/>
  <c r="AE376" i="6" s="1"/>
  <c r="AF375" i="6"/>
  <c r="AE375" i="6" s="1"/>
  <c r="AF374" i="6"/>
  <c r="AE374" i="6" s="1"/>
  <c r="AF373" i="6"/>
  <c r="AE373" i="6" s="1"/>
  <c r="AF372" i="6"/>
  <c r="AE372" i="6" s="1"/>
  <c r="AF371" i="6"/>
  <c r="AE371" i="6" s="1"/>
  <c r="AF370" i="6"/>
  <c r="AE370" i="6" s="1"/>
  <c r="AF369" i="6"/>
  <c r="AE369" i="6" s="1"/>
  <c r="AF368" i="6"/>
  <c r="AE368" i="6" s="1"/>
  <c r="AF367" i="6"/>
  <c r="AE367" i="6" s="1"/>
  <c r="AF366" i="6"/>
  <c r="AE366" i="6" s="1"/>
  <c r="AF365" i="6"/>
  <c r="AE365" i="6" s="1"/>
  <c r="AF364" i="6"/>
  <c r="AE364" i="6" s="1"/>
  <c r="AF363" i="6"/>
  <c r="AE363" i="6" s="1"/>
  <c r="AF362" i="6"/>
  <c r="AE362" i="6" s="1"/>
  <c r="AF361" i="6"/>
  <c r="AE361" i="6" s="1"/>
  <c r="AF360" i="6"/>
  <c r="AE360" i="6" s="1"/>
  <c r="AF359" i="6"/>
  <c r="AE359" i="6" s="1"/>
  <c r="AF358" i="6"/>
  <c r="AE358" i="6" s="1"/>
  <c r="AF357" i="6"/>
  <c r="AE357" i="6" s="1"/>
  <c r="AF356" i="6"/>
  <c r="AE356" i="6" s="1"/>
  <c r="AF355" i="6"/>
  <c r="AE355" i="6" s="1"/>
  <c r="AF354" i="6"/>
  <c r="AE354" i="6" s="1"/>
  <c r="AF353" i="6"/>
  <c r="AE353" i="6" s="1"/>
  <c r="AF352" i="6"/>
  <c r="AE352" i="6" s="1"/>
  <c r="AF351" i="6"/>
  <c r="AE351" i="6" s="1"/>
  <c r="AF350" i="6"/>
  <c r="AE350" i="6" s="1"/>
  <c r="AF349" i="6"/>
  <c r="AE349" i="6" s="1"/>
  <c r="AF348" i="6"/>
  <c r="AE348" i="6" s="1"/>
  <c r="AF347" i="6"/>
  <c r="AE347" i="6" s="1"/>
  <c r="AF346" i="6"/>
  <c r="AE346" i="6" s="1"/>
  <c r="AF345" i="6"/>
  <c r="AE345" i="6" s="1"/>
  <c r="AF344" i="6"/>
  <c r="AE344" i="6" s="1"/>
  <c r="AF343" i="6"/>
  <c r="AE343" i="6" s="1"/>
  <c r="AF342" i="6"/>
  <c r="AE342" i="6" s="1"/>
  <c r="AF341" i="6"/>
  <c r="AE341" i="6" s="1"/>
  <c r="AF340" i="6"/>
  <c r="AE340" i="6" s="1"/>
  <c r="AF339" i="6"/>
  <c r="AE339" i="6" s="1"/>
  <c r="AF338" i="6"/>
  <c r="AE338" i="6" s="1"/>
  <c r="AF337" i="6"/>
  <c r="AE337" i="6" s="1"/>
  <c r="AF336" i="6"/>
  <c r="AE336" i="6" s="1"/>
  <c r="AF335" i="6"/>
  <c r="AE335" i="6" s="1"/>
  <c r="AF334" i="6"/>
  <c r="AE334" i="6" s="1"/>
  <c r="AF333" i="6"/>
  <c r="AE333" i="6" s="1"/>
  <c r="AF332" i="6"/>
  <c r="AE332" i="6" s="1"/>
  <c r="AF331" i="6"/>
  <c r="AE331" i="6" s="1"/>
  <c r="AF330" i="6"/>
  <c r="AE330" i="6" s="1"/>
  <c r="AF329" i="6"/>
  <c r="AE329" i="6" s="1"/>
  <c r="AF328" i="6"/>
  <c r="AE328" i="6" s="1"/>
  <c r="AF327" i="6"/>
  <c r="AE327" i="6" s="1"/>
  <c r="AF326" i="6"/>
  <c r="AE326" i="6" s="1"/>
  <c r="AF325" i="6"/>
  <c r="AE325" i="6" s="1"/>
  <c r="AF324" i="6"/>
  <c r="AE324" i="6" s="1"/>
  <c r="AF323" i="6"/>
  <c r="AE323" i="6" s="1"/>
  <c r="AF322" i="6"/>
  <c r="AE322" i="6" s="1"/>
  <c r="AF321" i="6"/>
  <c r="AE321" i="6" s="1"/>
  <c r="AF320" i="6"/>
  <c r="AE320" i="6" s="1"/>
  <c r="AF319" i="6"/>
  <c r="AE319" i="6" s="1"/>
  <c r="AF318" i="6"/>
  <c r="AE318" i="6" s="1"/>
  <c r="AF317" i="6"/>
  <c r="AE317" i="6" s="1"/>
  <c r="AF316" i="6"/>
  <c r="AE316" i="6" s="1"/>
  <c r="AF315" i="6"/>
  <c r="AE315" i="6" s="1"/>
  <c r="AF314" i="6"/>
  <c r="AE314" i="6" s="1"/>
  <c r="AF313" i="6"/>
  <c r="AE313" i="6" s="1"/>
  <c r="AF312" i="6"/>
  <c r="AE312" i="6" s="1"/>
  <c r="AF311" i="6"/>
  <c r="AE311" i="6" s="1"/>
  <c r="AF310" i="6"/>
  <c r="AE310" i="6" s="1"/>
  <c r="AF309" i="6"/>
  <c r="AE309" i="6" s="1"/>
  <c r="AF308" i="6"/>
  <c r="AE308" i="6" s="1"/>
  <c r="AF307" i="6"/>
  <c r="AE307" i="6" s="1"/>
  <c r="AF306" i="6"/>
  <c r="AE306" i="6" s="1"/>
  <c r="AF305" i="6"/>
  <c r="AE305" i="6" s="1"/>
  <c r="AF304" i="6"/>
  <c r="AE304" i="6" s="1"/>
  <c r="AF303" i="6"/>
  <c r="AE303" i="6" s="1"/>
  <c r="AF302" i="6"/>
  <c r="AE302" i="6" s="1"/>
  <c r="AF301" i="6"/>
  <c r="AE301" i="6" s="1"/>
  <c r="AF300" i="6"/>
  <c r="AE300" i="6" s="1"/>
  <c r="AF299" i="6"/>
  <c r="AE299" i="6" s="1"/>
  <c r="AF298" i="6"/>
  <c r="AE298" i="6" s="1"/>
  <c r="AF297" i="6"/>
  <c r="AE297" i="6" s="1"/>
  <c r="AF296" i="6"/>
  <c r="AE296" i="6" s="1"/>
  <c r="AF295" i="6"/>
  <c r="AE295" i="6" s="1"/>
  <c r="AF294" i="6"/>
  <c r="AE294" i="6" s="1"/>
  <c r="AF293" i="6"/>
  <c r="AE293" i="6" s="1"/>
  <c r="AF292" i="6"/>
  <c r="AE292" i="6" s="1"/>
  <c r="AF291" i="6"/>
  <c r="AE291" i="6" s="1"/>
  <c r="AF290" i="6"/>
  <c r="AE290" i="6" s="1"/>
  <c r="AF289" i="6"/>
  <c r="AE289" i="6" s="1"/>
  <c r="AF288" i="6"/>
  <c r="AE288" i="6" s="1"/>
  <c r="AF287" i="6"/>
  <c r="AE287" i="6" s="1"/>
  <c r="AF286" i="6"/>
  <c r="AE286" i="6" s="1"/>
  <c r="AF285" i="6"/>
  <c r="AE285" i="6" s="1"/>
  <c r="AF284" i="6"/>
  <c r="AE284" i="6" s="1"/>
  <c r="AF283" i="6"/>
  <c r="AE283" i="6" s="1"/>
  <c r="AF282" i="6"/>
  <c r="AE282" i="6" s="1"/>
  <c r="AF281" i="6"/>
  <c r="AE281" i="6" s="1"/>
  <c r="AF280" i="6"/>
  <c r="AE280" i="6" s="1"/>
  <c r="AF279" i="6"/>
  <c r="AE279" i="6" s="1"/>
  <c r="AF278" i="6"/>
  <c r="AE278" i="6" s="1"/>
  <c r="AF277" i="6"/>
  <c r="AE277" i="6" s="1"/>
  <c r="AF276" i="6"/>
  <c r="AE276" i="6" s="1"/>
  <c r="AF275" i="6"/>
  <c r="AE275" i="6" s="1"/>
  <c r="AF274" i="6"/>
  <c r="AE274" i="6" s="1"/>
  <c r="AF273" i="6"/>
  <c r="AE273" i="6" s="1"/>
  <c r="AF272" i="6"/>
  <c r="AE272" i="6" s="1"/>
  <c r="AF271" i="6"/>
  <c r="AE271" i="6" s="1"/>
  <c r="AF270" i="6"/>
  <c r="AE270" i="6" s="1"/>
  <c r="AF269" i="6"/>
  <c r="AE269" i="6" s="1"/>
  <c r="AF268" i="6"/>
  <c r="AE268" i="6" s="1"/>
  <c r="AF267" i="6"/>
  <c r="AE267" i="6" s="1"/>
  <c r="AF266" i="6"/>
  <c r="AE266" i="6" s="1"/>
  <c r="AF265" i="6"/>
  <c r="AE265" i="6" s="1"/>
  <c r="AF264" i="6"/>
  <c r="AE264" i="6" s="1"/>
  <c r="AF263" i="6"/>
  <c r="AE263" i="6" s="1"/>
  <c r="AF262" i="6"/>
  <c r="AE262" i="6" s="1"/>
  <c r="AF261" i="6"/>
  <c r="AE261" i="6" s="1"/>
  <c r="AF260" i="6"/>
  <c r="AE260" i="6" s="1"/>
  <c r="AF259" i="6"/>
  <c r="AE259" i="6" s="1"/>
  <c r="AF258" i="6"/>
  <c r="AE258" i="6" s="1"/>
  <c r="AF257" i="6"/>
  <c r="AE257" i="6" s="1"/>
  <c r="AF256" i="6"/>
  <c r="AE256" i="6" s="1"/>
  <c r="AF255" i="6"/>
  <c r="AE255" i="6" s="1"/>
  <c r="AF254" i="6"/>
  <c r="AE254" i="6" s="1"/>
  <c r="AF253" i="6"/>
  <c r="AE253" i="6" s="1"/>
  <c r="AF252" i="6"/>
  <c r="AE252" i="6" s="1"/>
  <c r="AF251" i="6"/>
  <c r="AE251" i="6" s="1"/>
  <c r="AF250" i="6"/>
  <c r="AE250" i="6" s="1"/>
  <c r="AF249" i="6"/>
  <c r="AE249" i="6" s="1"/>
  <c r="AF248" i="6"/>
  <c r="AE248" i="6" s="1"/>
  <c r="AF247" i="6"/>
  <c r="AE247" i="6" s="1"/>
  <c r="AF246" i="6"/>
  <c r="AE246" i="6" s="1"/>
  <c r="AF245" i="6"/>
  <c r="AE245" i="6" s="1"/>
  <c r="AF244" i="6"/>
  <c r="AE244" i="6" s="1"/>
  <c r="AF243" i="6"/>
  <c r="AE243" i="6" s="1"/>
  <c r="AF242" i="6"/>
  <c r="AE242" i="6" s="1"/>
  <c r="AF241" i="6"/>
  <c r="AE241" i="6" s="1"/>
  <c r="AF240" i="6"/>
  <c r="AE240" i="6" s="1"/>
  <c r="AF239" i="6"/>
  <c r="AE239" i="6" s="1"/>
  <c r="AF238" i="6"/>
  <c r="AE238" i="6" s="1"/>
  <c r="AF237" i="6"/>
  <c r="AE237" i="6" s="1"/>
  <c r="AF236" i="6"/>
  <c r="AE236" i="6" s="1"/>
  <c r="AF235" i="6"/>
  <c r="AE235" i="6" s="1"/>
  <c r="AF234" i="6"/>
  <c r="AE234" i="6" s="1"/>
  <c r="AF233" i="6"/>
  <c r="AE233" i="6" s="1"/>
  <c r="AF232" i="6"/>
  <c r="AE232" i="6" s="1"/>
  <c r="AF231" i="6"/>
  <c r="AE231" i="6" s="1"/>
  <c r="AF230" i="6"/>
  <c r="AE230" i="6" s="1"/>
  <c r="AF229" i="6"/>
  <c r="AE229" i="6" s="1"/>
  <c r="AF228" i="6"/>
  <c r="AE228" i="6" s="1"/>
  <c r="AF227" i="6"/>
  <c r="AE227" i="6" s="1"/>
  <c r="AF226" i="6"/>
  <c r="AE226" i="6" s="1"/>
  <c r="AF225" i="6"/>
  <c r="AE225" i="6" s="1"/>
  <c r="AF224" i="6"/>
  <c r="AE224" i="6" s="1"/>
  <c r="AF223" i="6"/>
  <c r="AE223" i="6" s="1"/>
  <c r="AF222" i="6"/>
  <c r="AE222" i="6" s="1"/>
  <c r="AF221" i="6"/>
  <c r="AE221" i="6" s="1"/>
  <c r="AF220" i="6"/>
  <c r="AE220" i="6" s="1"/>
  <c r="AF219" i="6"/>
  <c r="AE219" i="6" s="1"/>
  <c r="AF218" i="6"/>
  <c r="AE218" i="6" s="1"/>
  <c r="AF217" i="6"/>
  <c r="AE217" i="6" s="1"/>
  <c r="AF216" i="6"/>
  <c r="AE216" i="6" s="1"/>
  <c r="AF215" i="6"/>
  <c r="AE215" i="6" s="1"/>
  <c r="AF214" i="6"/>
  <c r="AE214" i="6" s="1"/>
  <c r="AF213" i="6"/>
  <c r="AE213" i="6" s="1"/>
  <c r="AF212" i="6"/>
  <c r="AE212" i="6" s="1"/>
  <c r="AF211" i="6"/>
  <c r="AE211" i="6" s="1"/>
  <c r="AF210" i="6"/>
  <c r="AE210" i="6" s="1"/>
  <c r="AF209" i="6"/>
  <c r="AE209" i="6" s="1"/>
  <c r="AF208" i="6"/>
  <c r="AE208" i="6" s="1"/>
  <c r="AF207" i="6"/>
  <c r="AE207" i="6" s="1"/>
  <c r="AF206" i="6"/>
  <c r="AE206" i="6" s="1"/>
  <c r="AF205" i="6"/>
  <c r="AE205" i="6" s="1"/>
  <c r="AF204" i="6"/>
  <c r="AE204" i="6" s="1"/>
  <c r="AF203" i="6"/>
  <c r="AE203" i="6" s="1"/>
  <c r="AF202" i="6"/>
  <c r="AE202" i="6" s="1"/>
  <c r="AF201" i="6"/>
  <c r="AE201" i="6" s="1"/>
  <c r="AF200" i="6"/>
  <c r="AE200" i="6" s="1"/>
  <c r="AF199" i="6"/>
  <c r="AE199" i="6" s="1"/>
  <c r="AF198" i="6"/>
  <c r="AE198" i="6" s="1"/>
  <c r="AF197" i="6"/>
  <c r="AE197" i="6" s="1"/>
  <c r="AF196" i="6"/>
  <c r="AE196" i="6" s="1"/>
  <c r="AF195" i="6"/>
  <c r="AE195" i="6" s="1"/>
  <c r="AF194" i="6"/>
  <c r="AE194" i="6" s="1"/>
  <c r="AF193" i="6"/>
  <c r="AE193" i="6" s="1"/>
  <c r="AF192" i="6"/>
  <c r="AE192" i="6" s="1"/>
  <c r="AF191" i="6"/>
  <c r="AE191" i="6" s="1"/>
  <c r="AF190" i="6"/>
  <c r="AE190" i="6" s="1"/>
  <c r="AF189" i="6"/>
  <c r="AE189" i="6" s="1"/>
  <c r="AF188" i="6"/>
  <c r="AE188" i="6" s="1"/>
  <c r="AF187" i="6"/>
  <c r="AE187" i="6" s="1"/>
  <c r="AF186" i="6"/>
  <c r="AE186" i="6" s="1"/>
  <c r="AF185" i="6"/>
  <c r="AE185" i="6" s="1"/>
  <c r="AF184" i="6"/>
  <c r="AE184" i="6" s="1"/>
  <c r="AF183" i="6"/>
  <c r="AE183" i="6" s="1"/>
  <c r="AF182" i="6"/>
  <c r="AE182" i="6" s="1"/>
  <c r="AF181" i="6"/>
  <c r="AE181" i="6" s="1"/>
  <c r="AF180" i="6"/>
  <c r="AE180" i="6" s="1"/>
  <c r="AF179" i="6"/>
  <c r="AE179" i="6" s="1"/>
  <c r="AF178" i="6"/>
  <c r="AE178" i="6" s="1"/>
  <c r="AF177" i="6"/>
  <c r="AE177" i="6" s="1"/>
  <c r="AF176" i="6"/>
  <c r="AE176" i="6" s="1"/>
  <c r="AF175" i="6"/>
  <c r="AE175" i="6" s="1"/>
  <c r="AF174" i="6"/>
  <c r="AE174" i="6" s="1"/>
  <c r="AF173" i="6"/>
  <c r="AE173" i="6" s="1"/>
  <c r="AF172" i="6"/>
  <c r="AE172" i="6" s="1"/>
  <c r="AF171" i="6"/>
  <c r="AE171" i="6" s="1"/>
  <c r="AF170" i="6"/>
  <c r="AE170" i="6" s="1"/>
  <c r="AF169" i="6"/>
  <c r="AE169" i="6" s="1"/>
  <c r="AF168" i="6"/>
  <c r="AE168" i="6" s="1"/>
  <c r="AF167" i="6"/>
  <c r="AE167" i="6" s="1"/>
  <c r="AF166" i="6"/>
  <c r="AE166" i="6" s="1"/>
  <c r="AF165" i="6"/>
  <c r="AE165" i="6" s="1"/>
  <c r="AF164" i="6"/>
  <c r="AE164" i="6" s="1"/>
  <c r="AF163" i="6"/>
  <c r="AE163" i="6" s="1"/>
  <c r="AF162" i="6"/>
  <c r="AE162" i="6" s="1"/>
  <c r="AF161" i="6"/>
  <c r="AE161" i="6" s="1"/>
  <c r="AF160" i="6"/>
  <c r="AE160" i="6" s="1"/>
  <c r="AF159" i="6"/>
  <c r="AE159" i="6" s="1"/>
  <c r="AF158" i="6"/>
  <c r="AE158" i="6" s="1"/>
  <c r="AF157" i="6"/>
  <c r="AE157" i="6" s="1"/>
  <c r="AF156" i="6"/>
  <c r="AE156" i="6" s="1"/>
  <c r="AF155" i="6"/>
  <c r="AE155" i="6" s="1"/>
  <c r="AF154" i="6"/>
  <c r="AE154" i="6" s="1"/>
  <c r="AF153" i="6"/>
  <c r="AE153" i="6" s="1"/>
  <c r="AF152" i="6"/>
  <c r="AE152" i="6" s="1"/>
  <c r="AF151" i="6"/>
  <c r="AE151" i="6" s="1"/>
  <c r="AF150" i="6"/>
  <c r="AE150" i="6" s="1"/>
  <c r="AF149" i="6"/>
  <c r="AE149" i="6" s="1"/>
  <c r="AF148" i="6"/>
  <c r="AE148" i="6" s="1"/>
  <c r="AF147" i="6"/>
  <c r="AE147" i="6" s="1"/>
  <c r="AF146" i="6"/>
  <c r="AE146" i="6" s="1"/>
  <c r="AF145" i="6"/>
  <c r="AE145" i="6" s="1"/>
  <c r="AF144" i="6"/>
  <c r="AE144" i="6" s="1"/>
  <c r="AF143" i="6"/>
  <c r="AE143" i="6" s="1"/>
  <c r="AF142" i="6"/>
  <c r="AE142" i="6" s="1"/>
  <c r="AF141" i="6"/>
  <c r="AE141" i="6" s="1"/>
  <c r="AF140" i="6"/>
  <c r="AE140" i="6" s="1"/>
  <c r="AF139" i="6"/>
  <c r="AE139" i="6" s="1"/>
  <c r="AF138" i="6"/>
  <c r="AE138" i="6" s="1"/>
  <c r="AF137" i="6"/>
  <c r="AE137" i="6" s="1"/>
  <c r="AF136" i="6"/>
  <c r="AE136" i="6" s="1"/>
  <c r="AF135" i="6"/>
  <c r="AE135" i="6" s="1"/>
  <c r="AF134" i="6"/>
  <c r="AE134" i="6" s="1"/>
  <c r="AF133" i="6"/>
  <c r="AE133" i="6" s="1"/>
  <c r="AF132" i="6"/>
  <c r="AE132" i="6" s="1"/>
  <c r="AF131" i="6"/>
  <c r="AE131" i="6" s="1"/>
  <c r="AF130" i="6"/>
  <c r="AE130" i="6" s="1"/>
  <c r="AF129" i="6"/>
  <c r="AE129" i="6"/>
  <c r="AF128" i="6"/>
  <c r="AE128" i="6" s="1"/>
  <c r="AF127" i="6"/>
  <c r="AE127" i="6" s="1"/>
  <c r="AF126" i="6"/>
  <c r="AE126" i="6" s="1"/>
  <c r="AF125" i="6"/>
  <c r="AE125" i="6" s="1"/>
  <c r="AF124" i="6"/>
  <c r="AE124" i="6" s="1"/>
  <c r="AF123" i="6"/>
  <c r="AE123" i="6" s="1"/>
  <c r="AF122" i="6"/>
  <c r="AE122" i="6" s="1"/>
  <c r="AF121" i="6"/>
  <c r="AE121" i="6" s="1"/>
  <c r="AF120" i="6"/>
  <c r="AE120" i="6" s="1"/>
  <c r="AF119" i="6"/>
  <c r="AE119" i="6" s="1"/>
  <c r="AF118" i="6"/>
  <c r="AE118" i="6" s="1"/>
  <c r="AF117" i="6"/>
  <c r="AE117" i="6" s="1"/>
  <c r="AF116" i="6"/>
  <c r="AE116" i="6" s="1"/>
  <c r="AF115" i="6"/>
  <c r="AE115" i="6" s="1"/>
  <c r="AF114" i="6"/>
  <c r="AE114" i="6" s="1"/>
  <c r="AF113" i="6"/>
  <c r="AE113" i="6" s="1"/>
  <c r="AF112" i="6"/>
  <c r="AE112" i="6" s="1"/>
  <c r="AF111" i="6"/>
  <c r="AE111" i="6" s="1"/>
  <c r="AF110" i="6"/>
  <c r="AE110" i="6" s="1"/>
  <c r="AF109" i="6"/>
  <c r="AE109" i="6" s="1"/>
  <c r="AF108" i="6"/>
  <c r="AE108" i="6" s="1"/>
  <c r="AF107" i="6"/>
  <c r="AE107" i="6" s="1"/>
  <c r="AF106" i="6"/>
  <c r="AE106" i="6" s="1"/>
  <c r="AF105" i="6"/>
  <c r="AE105" i="6" s="1"/>
  <c r="AF104" i="6"/>
  <c r="AE104" i="6" s="1"/>
  <c r="AF103" i="6"/>
  <c r="AE103" i="6" s="1"/>
  <c r="AF102" i="6"/>
  <c r="AE102" i="6" s="1"/>
  <c r="AF101" i="6"/>
  <c r="AE101" i="6" s="1"/>
  <c r="AF100" i="6"/>
  <c r="AE100" i="6" s="1"/>
  <c r="AF99" i="6"/>
  <c r="AE99" i="6" s="1"/>
  <c r="AF98" i="6"/>
  <c r="AE98" i="6" s="1"/>
  <c r="AF97" i="6"/>
  <c r="AE97" i="6" s="1"/>
  <c r="AF96" i="6"/>
  <c r="AE96" i="6" s="1"/>
  <c r="AF95" i="6"/>
  <c r="AE95" i="6" s="1"/>
  <c r="AF94" i="6"/>
  <c r="AE94" i="6" s="1"/>
  <c r="AF93" i="6"/>
  <c r="AE93" i="6" s="1"/>
  <c r="AF92" i="6"/>
  <c r="AE92" i="6" s="1"/>
  <c r="AF91" i="6"/>
  <c r="AE91" i="6" s="1"/>
  <c r="AF90" i="6"/>
  <c r="AE90" i="6" s="1"/>
  <c r="AF89" i="6"/>
  <c r="AE89" i="6" s="1"/>
  <c r="AF88" i="6"/>
  <c r="AE88" i="6" s="1"/>
  <c r="AF87" i="6"/>
  <c r="AE87" i="6" s="1"/>
  <c r="AF86" i="6"/>
  <c r="AE86" i="6" s="1"/>
  <c r="AF85" i="6"/>
  <c r="AE85" i="6" s="1"/>
  <c r="AF84" i="6"/>
  <c r="AE84" i="6" s="1"/>
  <c r="AF83" i="6"/>
  <c r="AE83" i="6" s="1"/>
  <c r="AF82" i="6"/>
  <c r="AE82" i="6" s="1"/>
  <c r="AF81" i="6"/>
  <c r="AE81" i="6" s="1"/>
  <c r="AF80" i="6"/>
  <c r="AE80" i="6" s="1"/>
  <c r="AF79" i="6"/>
  <c r="AE79" i="6" s="1"/>
  <c r="AF78" i="6"/>
  <c r="AE78" i="6" s="1"/>
  <c r="AF77" i="6"/>
  <c r="AE77" i="6" s="1"/>
  <c r="AF76" i="6"/>
  <c r="AE76" i="6" s="1"/>
  <c r="AF75" i="6"/>
  <c r="AE75" i="6" s="1"/>
  <c r="AF74" i="6"/>
  <c r="AE74" i="6" s="1"/>
  <c r="AF73" i="6"/>
  <c r="AE73" i="6" s="1"/>
  <c r="AF72" i="6"/>
  <c r="AE72" i="6" s="1"/>
  <c r="AF71" i="6"/>
  <c r="AE71" i="6" s="1"/>
  <c r="AF70" i="6"/>
  <c r="AE70" i="6" s="1"/>
  <c r="AF69" i="6"/>
  <c r="AE69" i="6" s="1"/>
  <c r="AF68" i="6"/>
  <c r="AE68" i="6" s="1"/>
  <c r="AF67" i="6"/>
  <c r="AE67" i="6" s="1"/>
  <c r="AF66" i="6"/>
  <c r="AE66" i="6" s="1"/>
  <c r="AF65" i="6"/>
  <c r="AE65" i="6" s="1"/>
  <c r="AF64" i="6"/>
  <c r="AE64" i="6" s="1"/>
  <c r="AF63" i="6"/>
  <c r="AE63" i="6" s="1"/>
  <c r="AF62" i="6"/>
  <c r="AE62" i="6" s="1"/>
  <c r="AF61" i="6"/>
  <c r="AE61" i="6" s="1"/>
  <c r="AF60" i="6"/>
  <c r="AE60" i="6" s="1"/>
  <c r="AF59" i="6"/>
  <c r="AE59" i="6" s="1"/>
  <c r="AF58" i="6"/>
  <c r="AE58" i="6" s="1"/>
  <c r="AF57" i="6"/>
  <c r="AE57" i="6" s="1"/>
  <c r="AF56" i="6"/>
  <c r="AE56" i="6" s="1"/>
  <c r="AF55" i="6"/>
  <c r="AE55" i="6" s="1"/>
  <c r="AF54" i="6"/>
  <c r="AE54" i="6" s="1"/>
  <c r="AF53" i="6"/>
  <c r="AE53" i="6" s="1"/>
  <c r="AF52" i="6"/>
  <c r="AE52" i="6" s="1"/>
  <c r="AF51" i="6"/>
  <c r="AE51" i="6" s="1"/>
  <c r="AF50" i="6"/>
  <c r="AE50" i="6" s="1"/>
  <c r="AF49" i="6"/>
  <c r="AE49" i="6" s="1"/>
  <c r="AF48" i="6"/>
  <c r="AE48" i="6" s="1"/>
  <c r="AF47" i="6"/>
  <c r="AE47" i="6" s="1"/>
  <c r="AF46" i="6"/>
  <c r="AE46" i="6" s="1"/>
  <c r="AF45" i="6"/>
  <c r="AE45" i="6" s="1"/>
  <c r="AF44" i="6"/>
  <c r="AE44" i="6" s="1"/>
  <c r="AF43" i="6"/>
  <c r="AE43" i="6" s="1"/>
  <c r="AF42" i="6"/>
  <c r="AE42" i="6" s="1"/>
  <c r="AF41" i="6"/>
  <c r="AE41" i="6" s="1"/>
  <c r="AF40" i="6"/>
  <c r="AE40" i="6" s="1"/>
  <c r="AF39" i="6"/>
  <c r="AE39" i="6" s="1"/>
  <c r="AF38" i="6"/>
  <c r="AE38" i="6" s="1"/>
  <c r="AF37" i="6"/>
  <c r="AE37" i="6" s="1"/>
  <c r="AF36" i="6"/>
  <c r="AE36" i="6" s="1"/>
  <c r="AF35" i="6"/>
  <c r="AE35" i="6" s="1"/>
  <c r="AF34" i="6"/>
  <c r="AE34" i="6" s="1"/>
  <c r="AF33" i="6"/>
  <c r="AE33" i="6" s="1"/>
  <c r="AF32" i="6"/>
  <c r="AE32" i="6" s="1"/>
  <c r="AF31" i="6"/>
  <c r="AE31" i="6" s="1"/>
  <c r="AF30" i="6"/>
  <c r="AE30" i="6" s="1"/>
  <c r="AF29" i="6"/>
  <c r="AE29" i="6" s="1"/>
  <c r="AF28" i="6"/>
  <c r="AE28" i="6" s="1"/>
  <c r="AF27" i="6"/>
  <c r="AE27" i="6" s="1"/>
  <c r="AF26" i="6"/>
  <c r="AE26" i="6" s="1"/>
  <c r="AF25" i="6"/>
  <c r="AE25" i="6" s="1"/>
  <c r="AF24" i="6"/>
  <c r="AE24" i="6" s="1"/>
  <c r="AF23" i="6"/>
  <c r="AE23" i="6" s="1"/>
  <c r="AF22" i="6"/>
  <c r="AE22" i="6" s="1"/>
  <c r="AF21" i="6"/>
  <c r="AE21" i="6" s="1"/>
  <c r="AF20" i="6"/>
  <c r="AE20" i="6" s="1"/>
  <c r="AF19" i="6"/>
  <c r="AE19" i="6" s="1"/>
  <c r="AF18" i="6"/>
  <c r="AE18" i="6" s="1"/>
  <c r="AF17" i="6"/>
  <c r="AE17" i="6" s="1"/>
  <c r="AF16" i="6"/>
  <c r="AE16" i="6" s="1"/>
  <c r="AF15" i="6"/>
  <c r="AE15" i="6" s="1"/>
  <c r="AF14" i="6"/>
  <c r="AE14" i="6" s="1"/>
  <c r="AF13" i="6"/>
  <c r="AE13" i="6" s="1"/>
  <c r="AF12" i="6"/>
  <c r="AE12" i="6" s="1"/>
  <c r="AF11" i="6"/>
  <c r="AE11" i="6" s="1"/>
  <c r="AF10" i="6"/>
  <c r="AE10" i="6" s="1"/>
  <c r="AF9" i="6"/>
  <c r="AE9" i="6" s="1"/>
  <c r="AF8" i="6"/>
  <c r="AE8" i="6" s="1"/>
  <c r="AF7" i="6"/>
  <c r="AE7" i="6" s="1"/>
  <c r="AF6" i="6"/>
  <c r="AE6" i="6" s="1"/>
  <c r="AF5" i="6"/>
  <c r="AE5" i="6" s="1"/>
  <c r="AF4" i="6"/>
  <c r="AE4" i="6" s="1"/>
  <c r="Y3060" i="6"/>
  <c r="X3060" i="6" s="1"/>
  <c r="Y3059" i="6"/>
  <c r="X3059" i="6" s="1"/>
  <c r="Y3058" i="6"/>
  <c r="X3058" i="6" s="1"/>
  <c r="Y3057" i="6"/>
  <c r="X3057" i="6" s="1"/>
  <c r="Y3056" i="6"/>
  <c r="X3056" i="6" s="1"/>
  <c r="Y3055" i="6"/>
  <c r="X3055" i="6" s="1"/>
  <c r="Y3054" i="6"/>
  <c r="X3054" i="6" s="1"/>
  <c r="Y3053" i="6"/>
  <c r="X3053" i="6" s="1"/>
  <c r="Y3052" i="6"/>
  <c r="X3052" i="6" s="1"/>
  <c r="Y3051" i="6"/>
  <c r="X3051" i="6" s="1"/>
  <c r="Y3050" i="6"/>
  <c r="X3050" i="6" s="1"/>
  <c r="Y3049" i="6"/>
  <c r="X3049" i="6" s="1"/>
  <c r="Y3048" i="6"/>
  <c r="X3048" i="6" s="1"/>
  <c r="Y3047" i="6"/>
  <c r="X3047" i="6" s="1"/>
  <c r="Y3046" i="6"/>
  <c r="X3046" i="6" s="1"/>
  <c r="Y3045" i="6"/>
  <c r="X3045" i="6" s="1"/>
  <c r="Y3044" i="6"/>
  <c r="X3044" i="6" s="1"/>
  <c r="Y3043" i="6"/>
  <c r="X3043" i="6" s="1"/>
  <c r="Y3042" i="6"/>
  <c r="X3042" i="6" s="1"/>
  <c r="Y3041" i="6"/>
  <c r="X3041" i="6" s="1"/>
  <c r="Y3040" i="6"/>
  <c r="X3040" i="6" s="1"/>
  <c r="Y3039" i="6"/>
  <c r="X3039" i="6" s="1"/>
  <c r="Y3038" i="6"/>
  <c r="X3038" i="6" s="1"/>
  <c r="Y3037" i="6"/>
  <c r="X3037" i="6" s="1"/>
  <c r="Y3036" i="6"/>
  <c r="X3036" i="6" s="1"/>
  <c r="Y3035" i="6"/>
  <c r="X3035" i="6" s="1"/>
  <c r="Y3034" i="6"/>
  <c r="X3034" i="6" s="1"/>
  <c r="Y3033" i="6"/>
  <c r="X3033" i="6" s="1"/>
  <c r="Y3032" i="6"/>
  <c r="X3032" i="6" s="1"/>
  <c r="Y3031" i="6"/>
  <c r="X3031" i="6" s="1"/>
  <c r="Y3030" i="6"/>
  <c r="X3030" i="6" s="1"/>
  <c r="Y3029" i="6"/>
  <c r="X3029" i="6" s="1"/>
  <c r="Y3028" i="6"/>
  <c r="X3028" i="6" s="1"/>
  <c r="Y3027" i="6"/>
  <c r="X3027" i="6" s="1"/>
  <c r="Y3026" i="6"/>
  <c r="X3026" i="6" s="1"/>
  <c r="Y3025" i="6"/>
  <c r="X3025" i="6" s="1"/>
  <c r="Y3024" i="6"/>
  <c r="X3024" i="6" s="1"/>
  <c r="Y3023" i="6"/>
  <c r="X3023" i="6" s="1"/>
  <c r="Y3022" i="6"/>
  <c r="X3022" i="6" s="1"/>
  <c r="Y3021" i="6"/>
  <c r="X3021" i="6" s="1"/>
  <c r="Y3020" i="6"/>
  <c r="X3020" i="6" s="1"/>
  <c r="Y3019" i="6"/>
  <c r="X3019" i="6" s="1"/>
  <c r="Y3018" i="6"/>
  <c r="X3018" i="6" s="1"/>
  <c r="Y3017" i="6"/>
  <c r="X3017" i="6" s="1"/>
  <c r="Y3016" i="6"/>
  <c r="X3016" i="6" s="1"/>
  <c r="Y3015" i="6"/>
  <c r="X3015" i="6" s="1"/>
  <c r="Y3014" i="6"/>
  <c r="X3014" i="6" s="1"/>
  <c r="Y3013" i="6"/>
  <c r="X3013" i="6" s="1"/>
  <c r="Y3012" i="6"/>
  <c r="X3012" i="6" s="1"/>
  <c r="Y3011" i="6"/>
  <c r="X3011" i="6" s="1"/>
  <c r="Y3010" i="6"/>
  <c r="X3010" i="6" s="1"/>
  <c r="Y3009" i="6"/>
  <c r="X3009" i="6" s="1"/>
  <c r="Y3008" i="6"/>
  <c r="X3008" i="6" s="1"/>
  <c r="Y3007" i="6"/>
  <c r="X3007" i="6" s="1"/>
  <c r="Y3006" i="6"/>
  <c r="X3006" i="6" s="1"/>
  <c r="Y3005" i="6"/>
  <c r="X3005" i="6" s="1"/>
  <c r="Y3004" i="6"/>
  <c r="X3004" i="6" s="1"/>
  <c r="Y3003" i="6"/>
  <c r="X3003" i="6" s="1"/>
  <c r="Y3002" i="6"/>
  <c r="X3002" i="6" s="1"/>
  <c r="Y3001" i="6"/>
  <c r="X3001" i="6" s="1"/>
  <c r="Y3000" i="6"/>
  <c r="X3000" i="6" s="1"/>
  <c r="Y2999" i="6"/>
  <c r="X2999" i="6" s="1"/>
  <c r="Y2998" i="6"/>
  <c r="X2998" i="6" s="1"/>
  <c r="Y2997" i="6"/>
  <c r="X2997" i="6" s="1"/>
  <c r="Y2996" i="6"/>
  <c r="X2996" i="6" s="1"/>
  <c r="Y2995" i="6"/>
  <c r="X2995" i="6" s="1"/>
  <c r="Y2994" i="6"/>
  <c r="X2994" i="6" s="1"/>
  <c r="Y2993" i="6"/>
  <c r="X2993" i="6" s="1"/>
  <c r="Y2992" i="6"/>
  <c r="X2992" i="6" s="1"/>
  <c r="Y2991" i="6"/>
  <c r="X2991" i="6" s="1"/>
  <c r="Y2990" i="6"/>
  <c r="X2990" i="6" s="1"/>
  <c r="Y2989" i="6"/>
  <c r="X2989" i="6" s="1"/>
  <c r="Y2988" i="6"/>
  <c r="X2988" i="6" s="1"/>
  <c r="Y2987" i="6"/>
  <c r="X2987" i="6" s="1"/>
  <c r="Y2986" i="6"/>
  <c r="X2986" i="6" s="1"/>
  <c r="Y2985" i="6"/>
  <c r="X2985" i="6" s="1"/>
  <c r="Y2984" i="6"/>
  <c r="X2984" i="6" s="1"/>
  <c r="Y2983" i="6"/>
  <c r="X2983" i="6" s="1"/>
  <c r="Y2982" i="6"/>
  <c r="X2982" i="6" s="1"/>
  <c r="Y2981" i="6"/>
  <c r="X2981" i="6" s="1"/>
  <c r="Y2980" i="6"/>
  <c r="X2980" i="6" s="1"/>
  <c r="Y2979" i="6"/>
  <c r="X2979" i="6" s="1"/>
  <c r="Y2978" i="6"/>
  <c r="X2978" i="6" s="1"/>
  <c r="Y2977" i="6"/>
  <c r="X2977" i="6" s="1"/>
  <c r="Y2976" i="6"/>
  <c r="X2976" i="6" s="1"/>
  <c r="Y2975" i="6"/>
  <c r="X2975" i="6" s="1"/>
  <c r="Y2974" i="6"/>
  <c r="X2974" i="6" s="1"/>
  <c r="Y2973" i="6"/>
  <c r="X2973" i="6" s="1"/>
  <c r="Y2972" i="6"/>
  <c r="X2972" i="6" s="1"/>
  <c r="Y2971" i="6"/>
  <c r="X2971" i="6" s="1"/>
  <c r="Y2970" i="6"/>
  <c r="X2970" i="6" s="1"/>
  <c r="Y2969" i="6"/>
  <c r="X2969" i="6" s="1"/>
  <c r="Y2968" i="6"/>
  <c r="X2968" i="6" s="1"/>
  <c r="Y2967" i="6"/>
  <c r="X2967" i="6" s="1"/>
  <c r="Y2966" i="6"/>
  <c r="X2966" i="6" s="1"/>
  <c r="Y2965" i="6"/>
  <c r="X2965" i="6" s="1"/>
  <c r="Y2964" i="6"/>
  <c r="X2964" i="6" s="1"/>
  <c r="Y2963" i="6"/>
  <c r="X2963" i="6" s="1"/>
  <c r="Y2962" i="6"/>
  <c r="X2962" i="6" s="1"/>
  <c r="Y2961" i="6"/>
  <c r="X2961" i="6" s="1"/>
  <c r="Y2960" i="6"/>
  <c r="X2960" i="6" s="1"/>
  <c r="Y2959" i="6"/>
  <c r="X2959" i="6" s="1"/>
  <c r="Y2958" i="6"/>
  <c r="X2958" i="6" s="1"/>
  <c r="Y2957" i="6"/>
  <c r="X2957" i="6" s="1"/>
  <c r="Y2956" i="6"/>
  <c r="X2956" i="6" s="1"/>
  <c r="Y2955" i="6"/>
  <c r="X2955" i="6" s="1"/>
  <c r="Y2954" i="6"/>
  <c r="X2954" i="6" s="1"/>
  <c r="Y2953" i="6"/>
  <c r="X2953" i="6" s="1"/>
  <c r="Y2952" i="6"/>
  <c r="X2952" i="6" s="1"/>
  <c r="Y2951" i="6"/>
  <c r="X2951" i="6" s="1"/>
  <c r="Y2950" i="6"/>
  <c r="X2950" i="6" s="1"/>
  <c r="Y2949" i="6"/>
  <c r="X2949" i="6" s="1"/>
  <c r="Y2948" i="6"/>
  <c r="X2948" i="6" s="1"/>
  <c r="Y2947" i="6"/>
  <c r="X2947" i="6" s="1"/>
  <c r="Y2946" i="6"/>
  <c r="X2946" i="6" s="1"/>
  <c r="Y2945" i="6"/>
  <c r="X2945" i="6" s="1"/>
  <c r="Y2944" i="6"/>
  <c r="X2944" i="6" s="1"/>
  <c r="Y2943" i="6"/>
  <c r="X2943" i="6" s="1"/>
  <c r="Y2942" i="6"/>
  <c r="X2942" i="6" s="1"/>
  <c r="Y2941" i="6"/>
  <c r="X2941" i="6" s="1"/>
  <c r="Y2940" i="6"/>
  <c r="X2940" i="6" s="1"/>
  <c r="Y2939" i="6"/>
  <c r="X2939" i="6" s="1"/>
  <c r="Y2938" i="6"/>
  <c r="X2938" i="6" s="1"/>
  <c r="Y2937" i="6"/>
  <c r="X2937" i="6" s="1"/>
  <c r="Y2936" i="6"/>
  <c r="X2936" i="6" s="1"/>
  <c r="Y2935" i="6"/>
  <c r="X2935" i="6" s="1"/>
  <c r="Y2934" i="6"/>
  <c r="X2934" i="6" s="1"/>
  <c r="Y2933" i="6"/>
  <c r="X2933" i="6" s="1"/>
  <c r="Y2932" i="6"/>
  <c r="X2932" i="6" s="1"/>
  <c r="Y2931" i="6"/>
  <c r="X2931" i="6" s="1"/>
  <c r="Y2930" i="6"/>
  <c r="X2930" i="6" s="1"/>
  <c r="Y2929" i="6"/>
  <c r="X2929" i="6" s="1"/>
  <c r="Y2928" i="6"/>
  <c r="X2928" i="6" s="1"/>
  <c r="Y2927" i="6"/>
  <c r="X2927" i="6" s="1"/>
  <c r="Y2926" i="6"/>
  <c r="X2926" i="6" s="1"/>
  <c r="Y2925" i="6"/>
  <c r="X2925" i="6" s="1"/>
  <c r="Y2924" i="6"/>
  <c r="X2924" i="6" s="1"/>
  <c r="Y2923" i="6"/>
  <c r="X2923" i="6" s="1"/>
  <c r="Y2922" i="6"/>
  <c r="X2922" i="6" s="1"/>
  <c r="Y2921" i="6"/>
  <c r="X2921" i="6" s="1"/>
  <c r="Y2920" i="6"/>
  <c r="X2920" i="6" s="1"/>
  <c r="Y2919" i="6"/>
  <c r="X2919" i="6" s="1"/>
  <c r="Y2918" i="6"/>
  <c r="X2918" i="6" s="1"/>
  <c r="Y2917" i="6"/>
  <c r="X2917" i="6" s="1"/>
  <c r="Y2916" i="6"/>
  <c r="X2916" i="6" s="1"/>
  <c r="Y2915" i="6"/>
  <c r="X2915" i="6" s="1"/>
  <c r="Y2914" i="6"/>
  <c r="X2914" i="6" s="1"/>
  <c r="Y2913" i="6"/>
  <c r="X2913" i="6" s="1"/>
  <c r="Y2912" i="6"/>
  <c r="X2912" i="6" s="1"/>
  <c r="Y2911" i="6"/>
  <c r="X2911" i="6" s="1"/>
  <c r="Y2910" i="6"/>
  <c r="X2910" i="6" s="1"/>
  <c r="Y2909" i="6"/>
  <c r="X2909" i="6" s="1"/>
  <c r="Y2908" i="6"/>
  <c r="X2908" i="6" s="1"/>
  <c r="Y2907" i="6"/>
  <c r="X2907" i="6" s="1"/>
  <c r="Y2906" i="6"/>
  <c r="X2906" i="6" s="1"/>
  <c r="Y2905" i="6"/>
  <c r="X2905" i="6" s="1"/>
  <c r="Y2904" i="6"/>
  <c r="X2904" i="6" s="1"/>
  <c r="Y2903" i="6"/>
  <c r="X2903" i="6" s="1"/>
  <c r="Y2902" i="6"/>
  <c r="X2902" i="6" s="1"/>
  <c r="Y2901" i="6"/>
  <c r="X2901" i="6" s="1"/>
  <c r="Y2900" i="6"/>
  <c r="X2900" i="6" s="1"/>
  <c r="Y2899" i="6"/>
  <c r="X2899" i="6" s="1"/>
  <c r="Y2898" i="6"/>
  <c r="X2898" i="6" s="1"/>
  <c r="Y2897" i="6"/>
  <c r="X2897" i="6" s="1"/>
  <c r="Y2896" i="6"/>
  <c r="X2896" i="6" s="1"/>
  <c r="Y2895" i="6"/>
  <c r="X2895" i="6" s="1"/>
  <c r="Y2894" i="6"/>
  <c r="X2894" i="6" s="1"/>
  <c r="Y2893" i="6"/>
  <c r="X2893" i="6" s="1"/>
  <c r="Y2892" i="6"/>
  <c r="X2892" i="6" s="1"/>
  <c r="Y2891" i="6"/>
  <c r="X2891" i="6" s="1"/>
  <c r="Y2890" i="6"/>
  <c r="X2890" i="6" s="1"/>
  <c r="Y2889" i="6"/>
  <c r="X2889" i="6" s="1"/>
  <c r="Y2888" i="6"/>
  <c r="X2888" i="6" s="1"/>
  <c r="Y2887" i="6"/>
  <c r="X2887" i="6" s="1"/>
  <c r="Y2886" i="6"/>
  <c r="X2886" i="6" s="1"/>
  <c r="Y2885" i="6"/>
  <c r="X2885" i="6" s="1"/>
  <c r="Y2884" i="6"/>
  <c r="X2884" i="6" s="1"/>
  <c r="Y2883" i="6"/>
  <c r="X2883" i="6" s="1"/>
  <c r="Y2882" i="6"/>
  <c r="X2882" i="6" s="1"/>
  <c r="Y2881" i="6"/>
  <c r="X2881" i="6" s="1"/>
  <c r="Y2880" i="6"/>
  <c r="X2880" i="6" s="1"/>
  <c r="Y2879" i="6"/>
  <c r="X2879" i="6" s="1"/>
  <c r="Y2878" i="6"/>
  <c r="X2878" i="6" s="1"/>
  <c r="Y2877" i="6"/>
  <c r="X2877" i="6" s="1"/>
  <c r="Y2876" i="6"/>
  <c r="X2876" i="6" s="1"/>
  <c r="Y2875" i="6"/>
  <c r="X2875" i="6" s="1"/>
  <c r="Y2874" i="6"/>
  <c r="X2874" i="6" s="1"/>
  <c r="Y2873" i="6"/>
  <c r="X2873" i="6" s="1"/>
  <c r="Y2872" i="6"/>
  <c r="X2872" i="6" s="1"/>
  <c r="Y2871" i="6"/>
  <c r="X2871" i="6" s="1"/>
  <c r="Y2870" i="6"/>
  <c r="X2870" i="6" s="1"/>
  <c r="Y2869" i="6"/>
  <c r="X2869" i="6" s="1"/>
  <c r="Y2868" i="6"/>
  <c r="X2868" i="6" s="1"/>
  <c r="Y2867" i="6"/>
  <c r="X2867" i="6" s="1"/>
  <c r="Y2866" i="6"/>
  <c r="X2866" i="6" s="1"/>
  <c r="Y2865" i="6"/>
  <c r="X2865" i="6" s="1"/>
  <c r="Y2864" i="6"/>
  <c r="X2864" i="6" s="1"/>
  <c r="Y2863" i="6"/>
  <c r="X2863" i="6" s="1"/>
  <c r="Y2862" i="6"/>
  <c r="X2862" i="6" s="1"/>
  <c r="Y2861" i="6"/>
  <c r="X2861" i="6" s="1"/>
  <c r="Y2860" i="6"/>
  <c r="X2860" i="6" s="1"/>
  <c r="Y2859" i="6"/>
  <c r="X2859" i="6" s="1"/>
  <c r="Y2858" i="6"/>
  <c r="X2858" i="6" s="1"/>
  <c r="Y2857" i="6"/>
  <c r="X2857" i="6" s="1"/>
  <c r="Y2856" i="6"/>
  <c r="X2856" i="6" s="1"/>
  <c r="Y2855" i="6"/>
  <c r="X2855" i="6" s="1"/>
  <c r="Y2854" i="6"/>
  <c r="X2854" i="6" s="1"/>
  <c r="Y2853" i="6"/>
  <c r="X2853" i="6" s="1"/>
  <c r="Y2852" i="6"/>
  <c r="X2852" i="6" s="1"/>
  <c r="Y2851" i="6"/>
  <c r="X2851" i="6" s="1"/>
  <c r="Y2850" i="6"/>
  <c r="X2850" i="6" s="1"/>
  <c r="Y2849" i="6"/>
  <c r="X2849" i="6" s="1"/>
  <c r="Y2848" i="6"/>
  <c r="X2848" i="6" s="1"/>
  <c r="Y2847" i="6"/>
  <c r="X2847" i="6" s="1"/>
  <c r="Y2846" i="6"/>
  <c r="X2846" i="6" s="1"/>
  <c r="Y2845" i="6"/>
  <c r="X2845" i="6" s="1"/>
  <c r="Y2844" i="6"/>
  <c r="X2844" i="6" s="1"/>
  <c r="Y2843" i="6"/>
  <c r="X2843" i="6" s="1"/>
  <c r="Y2842" i="6"/>
  <c r="X2842" i="6" s="1"/>
  <c r="Y2841" i="6"/>
  <c r="X2841" i="6" s="1"/>
  <c r="Y2840" i="6"/>
  <c r="X2840" i="6" s="1"/>
  <c r="Y2839" i="6"/>
  <c r="X2839" i="6" s="1"/>
  <c r="Y2838" i="6"/>
  <c r="X2838" i="6" s="1"/>
  <c r="Y2837" i="6"/>
  <c r="X2837" i="6" s="1"/>
  <c r="Y2836" i="6"/>
  <c r="X2836" i="6" s="1"/>
  <c r="Y2835" i="6"/>
  <c r="X2835" i="6" s="1"/>
  <c r="Y2834" i="6"/>
  <c r="X2834" i="6" s="1"/>
  <c r="Y2833" i="6"/>
  <c r="X2833" i="6" s="1"/>
  <c r="Y2832" i="6"/>
  <c r="X2832" i="6" s="1"/>
  <c r="Y2831" i="6"/>
  <c r="X2831" i="6" s="1"/>
  <c r="Y2830" i="6"/>
  <c r="X2830" i="6" s="1"/>
  <c r="Y2829" i="6"/>
  <c r="X2829" i="6" s="1"/>
  <c r="Y2828" i="6"/>
  <c r="X2828" i="6" s="1"/>
  <c r="Y2827" i="6"/>
  <c r="X2827" i="6" s="1"/>
  <c r="Y2826" i="6"/>
  <c r="X2826" i="6" s="1"/>
  <c r="Y2825" i="6"/>
  <c r="X2825" i="6" s="1"/>
  <c r="Y2824" i="6"/>
  <c r="X2824" i="6" s="1"/>
  <c r="Y2823" i="6"/>
  <c r="X2823" i="6" s="1"/>
  <c r="Y2822" i="6"/>
  <c r="X2822" i="6" s="1"/>
  <c r="Y2821" i="6"/>
  <c r="X2821" i="6" s="1"/>
  <c r="Y2820" i="6"/>
  <c r="X2820" i="6" s="1"/>
  <c r="Y2819" i="6"/>
  <c r="X2819" i="6" s="1"/>
  <c r="Y2818" i="6"/>
  <c r="X2818" i="6" s="1"/>
  <c r="Y2817" i="6"/>
  <c r="X2817" i="6" s="1"/>
  <c r="Y2816" i="6"/>
  <c r="X2816" i="6" s="1"/>
  <c r="Y2815" i="6"/>
  <c r="X2815" i="6" s="1"/>
  <c r="Y2814" i="6"/>
  <c r="X2814" i="6" s="1"/>
  <c r="Y2813" i="6"/>
  <c r="X2813" i="6" s="1"/>
  <c r="Y2812" i="6"/>
  <c r="X2812" i="6" s="1"/>
  <c r="Y2811" i="6"/>
  <c r="X2811" i="6" s="1"/>
  <c r="Y2810" i="6"/>
  <c r="X2810" i="6" s="1"/>
  <c r="Y2809" i="6"/>
  <c r="X2809" i="6" s="1"/>
  <c r="Y2808" i="6"/>
  <c r="X2808" i="6" s="1"/>
  <c r="Y2807" i="6"/>
  <c r="X2807" i="6" s="1"/>
  <c r="Y2806" i="6"/>
  <c r="X2806" i="6" s="1"/>
  <c r="Y2805" i="6"/>
  <c r="X2805" i="6" s="1"/>
  <c r="Y2804" i="6"/>
  <c r="X2804" i="6" s="1"/>
  <c r="Y2803" i="6"/>
  <c r="X2803" i="6" s="1"/>
  <c r="Y2802" i="6"/>
  <c r="X2802" i="6" s="1"/>
  <c r="Y2801" i="6"/>
  <c r="X2801" i="6" s="1"/>
  <c r="Y2800" i="6"/>
  <c r="X2800" i="6" s="1"/>
  <c r="Y2799" i="6"/>
  <c r="X2799" i="6" s="1"/>
  <c r="Y2798" i="6"/>
  <c r="X2798" i="6" s="1"/>
  <c r="Y2797" i="6"/>
  <c r="X2797" i="6" s="1"/>
  <c r="Y2796" i="6"/>
  <c r="X2796" i="6" s="1"/>
  <c r="Y2795" i="6"/>
  <c r="X2795" i="6" s="1"/>
  <c r="Y2794" i="6"/>
  <c r="X2794" i="6" s="1"/>
  <c r="Y2793" i="6"/>
  <c r="X2793" i="6" s="1"/>
  <c r="Y2792" i="6"/>
  <c r="X2792" i="6" s="1"/>
  <c r="Y2791" i="6"/>
  <c r="X2791" i="6" s="1"/>
  <c r="Y2790" i="6"/>
  <c r="X2790" i="6" s="1"/>
  <c r="Y2789" i="6"/>
  <c r="X2789" i="6" s="1"/>
  <c r="Y2788" i="6"/>
  <c r="X2788" i="6" s="1"/>
  <c r="Y2787" i="6"/>
  <c r="X2787" i="6" s="1"/>
  <c r="Y2786" i="6"/>
  <c r="X2786" i="6" s="1"/>
  <c r="Y2785" i="6"/>
  <c r="X2785" i="6" s="1"/>
  <c r="Y2784" i="6"/>
  <c r="X2784" i="6" s="1"/>
  <c r="Y2783" i="6"/>
  <c r="X2783" i="6" s="1"/>
  <c r="Y2782" i="6"/>
  <c r="X2782" i="6" s="1"/>
  <c r="Y2781" i="6"/>
  <c r="X2781" i="6" s="1"/>
  <c r="Y2780" i="6"/>
  <c r="X2780" i="6" s="1"/>
  <c r="Y2779" i="6"/>
  <c r="X2779" i="6" s="1"/>
  <c r="Y2778" i="6"/>
  <c r="X2778" i="6" s="1"/>
  <c r="Y2777" i="6"/>
  <c r="X2777" i="6" s="1"/>
  <c r="Y2776" i="6"/>
  <c r="X2776" i="6" s="1"/>
  <c r="Y2775" i="6"/>
  <c r="X2775" i="6" s="1"/>
  <c r="Y2774" i="6"/>
  <c r="X2774" i="6" s="1"/>
  <c r="Y2773" i="6"/>
  <c r="X2773" i="6" s="1"/>
  <c r="Y2772" i="6"/>
  <c r="X2772" i="6" s="1"/>
  <c r="Y2771" i="6"/>
  <c r="X2771" i="6" s="1"/>
  <c r="Y2770" i="6"/>
  <c r="X2770" i="6" s="1"/>
  <c r="Y2769" i="6"/>
  <c r="X2769" i="6" s="1"/>
  <c r="Y2768" i="6"/>
  <c r="X2768" i="6" s="1"/>
  <c r="Y2767" i="6"/>
  <c r="X2767" i="6" s="1"/>
  <c r="Y2766" i="6"/>
  <c r="X2766" i="6" s="1"/>
  <c r="Y2765" i="6"/>
  <c r="X2765" i="6" s="1"/>
  <c r="Y2764" i="6"/>
  <c r="X2764" i="6" s="1"/>
  <c r="Y2763" i="6"/>
  <c r="X2763" i="6" s="1"/>
  <c r="Y2762" i="6"/>
  <c r="X2762" i="6" s="1"/>
  <c r="Y2761" i="6"/>
  <c r="X2761" i="6" s="1"/>
  <c r="Y2760" i="6"/>
  <c r="X2760" i="6" s="1"/>
  <c r="Y2759" i="6"/>
  <c r="X2759" i="6" s="1"/>
  <c r="Y2758" i="6"/>
  <c r="X2758" i="6" s="1"/>
  <c r="Y2757" i="6"/>
  <c r="X2757" i="6" s="1"/>
  <c r="Y2756" i="6"/>
  <c r="X2756" i="6" s="1"/>
  <c r="Y2755" i="6"/>
  <c r="X2755" i="6" s="1"/>
  <c r="Y2754" i="6"/>
  <c r="X2754" i="6" s="1"/>
  <c r="Y2753" i="6"/>
  <c r="X2753" i="6" s="1"/>
  <c r="Y2752" i="6"/>
  <c r="X2752" i="6" s="1"/>
  <c r="Y2751" i="6"/>
  <c r="X2751" i="6" s="1"/>
  <c r="Y2750" i="6"/>
  <c r="X2750" i="6" s="1"/>
  <c r="Y2749" i="6"/>
  <c r="X2749" i="6" s="1"/>
  <c r="Y2748" i="6"/>
  <c r="X2748" i="6" s="1"/>
  <c r="Y2747" i="6"/>
  <c r="X2747" i="6" s="1"/>
  <c r="Y2746" i="6"/>
  <c r="X2746" i="6" s="1"/>
  <c r="Y2745" i="6"/>
  <c r="X2745" i="6" s="1"/>
  <c r="Y2744" i="6"/>
  <c r="X2744" i="6" s="1"/>
  <c r="Y2743" i="6"/>
  <c r="X2743" i="6" s="1"/>
  <c r="Y2742" i="6"/>
  <c r="X2742" i="6" s="1"/>
  <c r="Y2741" i="6"/>
  <c r="X2741" i="6" s="1"/>
  <c r="Y2740" i="6"/>
  <c r="X2740" i="6" s="1"/>
  <c r="Y2739" i="6"/>
  <c r="X2739" i="6" s="1"/>
  <c r="Y2738" i="6"/>
  <c r="X2738" i="6" s="1"/>
  <c r="Y2737" i="6"/>
  <c r="X2737" i="6" s="1"/>
  <c r="Y2736" i="6"/>
  <c r="X2736" i="6" s="1"/>
  <c r="Y2735" i="6"/>
  <c r="X2735" i="6" s="1"/>
  <c r="Y2734" i="6"/>
  <c r="X2734" i="6" s="1"/>
  <c r="Y2733" i="6"/>
  <c r="X2733" i="6" s="1"/>
  <c r="Y2732" i="6"/>
  <c r="X2732" i="6" s="1"/>
  <c r="Y2731" i="6"/>
  <c r="X2731" i="6" s="1"/>
  <c r="Y2730" i="6"/>
  <c r="X2730" i="6" s="1"/>
  <c r="Y2729" i="6"/>
  <c r="X2729" i="6" s="1"/>
  <c r="Y2728" i="6"/>
  <c r="X2728" i="6" s="1"/>
  <c r="Y2727" i="6"/>
  <c r="X2727" i="6" s="1"/>
  <c r="Y2726" i="6"/>
  <c r="X2726" i="6" s="1"/>
  <c r="Y2725" i="6"/>
  <c r="X2725" i="6" s="1"/>
  <c r="Y2724" i="6"/>
  <c r="X2724" i="6" s="1"/>
  <c r="Y2723" i="6"/>
  <c r="X2723" i="6" s="1"/>
  <c r="Y2722" i="6"/>
  <c r="X2722" i="6" s="1"/>
  <c r="Y2721" i="6"/>
  <c r="X2721" i="6" s="1"/>
  <c r="Y2720" i="6"/>
  <c r="X2720" i="6" s="1"/>
  <c r="Y2719" i="6"/>
  <c r="X2719" i="6" s="1"/>
  <c r="Y2718" i="6"/>
  <c r="X2718" i="6" s="1"/>
  <c r="Y2717" i="6"/>
  <c r="X2717" i="6" s="1"/>
  <c r="Y2716" i="6"/>
  <c r="X2716" i="6" s="1"/>
  <c r="Y2715" i="6"/>
  <c r="X2715" i="6" s="1"/>
  <c r="Y2714" i="6"/>
  <c r="X2714" i="6" s="1"/>
  <c r="Y2713" i="6"/>
  <c r="X2713" i="6" s="1"/>
  <c r="Y2712" i="6"/>
  <c r="X2712" i="6" s="1"/>
  <c r="Y2711" i="6"/>
  <c r="X2711" i="6" s="1"/>
  <c r="Y2710" i="6"/>
  <c r="X2710" i="6" s="1"/>
  <c r="Y2709" i="6"/>
  <c r="X2709" i="6" s="1"/>
  <c r="Y2708" i="6"/>
  <c r="X2708" i="6" s="1"/>
  <c r="Y2707" i="6"/>
  <c r="X2707" i="6" s="1"/>
  <c r="Y2706" i="6"/>
  <c r="X2706" i="6" s="1"/>
  <c r="Y2705" i="6"/>
  <c r="X2705" i="6" s="1"/>
  <c r="Y2704" i="6"/>
  <c r="X2704" i="6" s="1"/>
  <c r="Y2703" i="6"/>
  <c r="X2703" i="6" s="1"/>
  <c r="Y2702" i="6"/>
  <c r="X2702" i="6" s="1"/>
  <c r="Y2701" i="6"/>
  <c r="X2701" i="6" s="1"/>
  <c r="Y2700" i="6"/>
  <c r="X2700" i="6" s="1"/>
  <c r="Y2699" i="6"/>
  <c r="X2699" i="6" s="1"/>
  <c r="Y2698" i="6"/>
  <c r="X2698" i="6" s="1"/>
  <c r="Y2697" i="6"/>
  <c r="X2697" i="6" s="1"/>
  <c r="Y2696" i="6"/>
  <c r="X2696" i="6" s="1"/>
  <c r="Y2695" i="6"/>
  <c r="X2695" i="6" s="1"/>
  <c r="Y2694" i="6"/>
  <c r="X2694" i="6" s="1"/>
  <c r="Y2693" i="6"/>
  <c r="X2693" i="6" s="1"/>
  <c r="Y2692" i="6"/>
  <c r="X2692" i="6" s="1"/>
  <c r="Y2691" i="6"/>
  <c r="X2691" i="6" s="1"/>
  <c r="Y2690" i="6"/>
  <c r="X2690" i="6" s="1"/>
  <c r="Y2689" i="6"/>
  <c r="X2689" i="6" s="1"/>
  <c r="Y2688" i="6"/>
  <c r="X2688" i="6" s="1"/>
  <c r="Y2687" i="6"/>
  <c r="X2687" i="6" s="1"/>
  <c r="Y2686" i="6"/>
  <c r="X2686" i="6" s="1"/>
  <c r="Y2685" i="6"/>
  <c r="X2685" i="6" s="1"/>
  <c r="Y2684" i="6"/>
  <c r="X2684" i="6" s="1"/>
  <c r="Y2683" i="6"/>
  <c r="X2683" i="6" s="1"/>
  <c r="Y2682" i="6"/>
  <c r="X2682" i="6" s="1"/>
  <c r="Y2681" i="6"/>
  <c r="X2681" i="6" s="1"/>
  <c r="Y2680" i="6"/>
  <c r="X2680" i="6" s="1"/>
  <c r="Y2679" i="6"/>
  <c r="X2679" i="6" s="1"/>
  <c r="Y2678" i="6"/>
  <c r="X2678" i="6" s="1"/>
  <c r="Y2677" i="6"/>
  <c r="X2677" i="6" s="1"/>
  <c r="Y2676" i="6"/>
  <c r="X2676" i="6" s="1"/>
  <c r="Y2675" i="6"/>
  <c r="X2675" i="6" s="1"/>
  <c r="Y2674" i="6"/>
  <c r="X2674" i="6" s="1"/>
  <c r="Y2673" i="6"/>
  <c r="X2673" i="6" s="1"/>
  <c r="Y2672" i="6"/>
  <c r="X2672" i="6" s="1"/>
  <c r="Y2671" i="6"/>
  <c r="X2671" i="6" s="1"/>
  <c r="Y2670" i="6"/>
  <c r="X2670" i="6" s="1"/>
  <c r="Y2669" i="6"/>
  <c r="X2669" i="6" s="1"/>
  <c r="Y2668" i="6"/>
  <c r="X2668" i="6" s="1"/>
  <c r="Y2667" i="6"/>
  <c r="X2667" i="6" s="1"/>
  <c r="Y2666" i="6"/>
  <c r="X2666" i="6" s="1"/>
  <c r="Y2665" i="6"/>
  <c r="X2665" i="6" s="1"/>
  <c r="Y2664" i="6"/>
  <c r="X2664" i="6" s="1"/>
  <c r="Y2663" i="6"/>
  <c r="X2663" i="6" s="1"/>
  <c r="Y2662" i="6"/>
  <c r="X2662" i="6" s="1"/>
  <c r="Y2661" i="6"/>
  <c r="X2661" i="6" s="1"/>
  <c r="Y2660" i="6"/>
  <c r="X2660" i="6" s="1"/>
  <c r="Y2659" i="6"/>
  <c r="X2659" i="6" s="1"/>
  <c r="Y2658" i="6"/>
  <c r="X2658" i="6" s="1"/>
  <c r="Y2657" i="6"/>
  <c r="X2657" i="6" s="1"/>
  <c r="Y2656" i="6"/>
  <c r="X2656" i="6" s="1"/>
  <c r="Y2655" i="6"/>
  <c r="X2655" i="6" s="1"/>
  <c r="Y2654" i="6"/>
  <c r="X2654" i="6" s="1"/>
  <c r="Y2653" i="6"/>
  <c r="X2653" i="6" s="1"/>
  <c r="Y2652" i="6"/>
  <c r="X2652" i="6" s="1"/>
  <c r="Y2651" i="6"/>
  <c r="X2651" i="6" s="1"/>
  <c r="Y2650" i="6"/>
  <c r="X2650" i="6" s="1"/>
  <c r="Y2649" i="6"/>
  <c r="X2649" i="6" s="1"/>
  <c r="Y2648" i="6"/>
  <c r="X2648" i="6" s="1"/>
  <c r="Y2647" i="6"/>
  <c r="X2647" i="6" s="1"/>
  <c r="Y2646" i="6"/>
  <c r="X2646" i="6" s="1"/>
  <c r="Y2645" i="6"/>
  <c r="X2645" i="6" s="1"/>
  <c r="Y2644" i="6"/>
  <c r="X2644" i="6" s="1"/>
  <c r="Y2643" i="6"/>
  <c r="X2643" i="6" s="1"/>
  <c r="Y2642" i="6"/>
  <c r="X2642" i="6" s="1"/>
  <c r="Y2641" i="6"/>
  <c r="X2641" i="6" s="1"/>
  <c r="Y2640" i="6"/>
  <c r="X2640" i="6" s="1"/>
  <c r="Y2639" i="6"/>
  <c r="X2639" i="6" s="1"/>
  <c r="Y2638" i="6"/>
  <c r="X2638" i="6" s="1"/>
  <c r="Y2637" i="6"/>
  <c r="X2637" i="6" s="1"/>
  <c r="Y2636" i="6"/>
  <c r="X2636" i="6" s="1"/>
  <c r="Y2635" i="6"/>
  <c r="X2635" i="6" s="1"/>
  <c r="Y2634" i="6"/>
  <c r="X2634" i="6" s="1"/>
  <c r="Y2633" i="6"/>
  <c r="X2633" i="6" s="1"/>
  <c r="Y2632" i="6"/>
  <c r="X2632" i="6" s="1"/>
  <c r="Y2631" i="6"/>
  <c r="X2631" i="6" s="1"/>
  <c r="Y2630" i="6"/>
  <c r="X2630" i="6" s="1"/>
  <c r="Y2629" i="6"/>
  <c r="X2629" i="6" s="1"/>
  <c r="Y2628" i="6"/>
  <c r="X2628" i="6" s="1"/>
  <c r="Y2627" i="6"/>
  <c r="X2627" i="6" s="1"/>
  <c r="Y2626" i="6"/>
  <c r="X2626" i="6" s="1"/>
  <c r="Y2625" i="6"/>
  <c r="X2625" i="6" s="1"/>
  <c r="Y2624" i="6"/>
  <c r="X2624" i="6" s="1"/>
  <c r="Y2623" i="6"/>
  <c r="X2623" i="6" s="1"/>
  <c r="Y2622" i="6"/>
  <c r="X2622" i="6" s="1"/>
  <c r="Y2621" i="6"/>
  <c r="X2621" i="6" s="1"/>
  <c r="Y2620" i="6"/>
  <c r="X2620" i="6" s="1"/>
  <c r="Y2619" i="6"/>
  <c r="X2619" i="6" s="1"/>
  <c r="Y2618" i="6"/>
  <c r="X2618" i="6" s="1"/>
  <c r="Y2617" i="6"/>
  <c r="X2617" i="6" s="1"/>
  <c r="Y2616" i="6"/>
  <c r="X2616" i="6" s="1"/>
  <c r="Y2615" i="6"/>
  <c r="X2615" i="6" s="1"/>
  <c r="Y2614" i="6"/>
  <c r="X2614" i="6" s="1"/>
  <c r="Y2613" i="6"/>
  <c r="X2613" i="6" s="1"/>
  <c r="Y2612" i="6"/>
  <c r="X2612" i="6" s="1"/>
  <c r="Y2611" i="6"/>
  <c r="X2611" i="6" s="1"/>
  <c r="Y2610" i="6"/>
  <c r="X2610" i="6" s="1"/>
  <c r="Y2609" i="6"/>
  <c r="X2609" i="6" s="1"/>
  <c r="Y2608" i="6"/>
  <c r="X2608" i="6" s="1"/>
  <c r="Y2607" i="6"/>
  <c r="X2607" i="6" s="1"/>
  <c r="Y2606" i="6"/>
  <c r="X2606" i="6" s="1"/>
  <c r="Y2605" i="6"/>
  <c r="X2605" i="6" s="1"/>
  <c r="Y2604" i="6"/>
  <c r="X2604" i="6" s="1"/>
  <c r="Y2603" i="6"/>
  <c r="X2603" i="6" s="1"/>
  <c r="Y2602" i="6"/>
  <c r="X2602" i="6" s="1"/>
  <c r="Y2601" i="6"/>
  <c r="X2601" i="6" s="1"/>
  <c r="Y2600" i="6"/>
  <c r="X2600" i="6" s="1"/>
  <c r="Y2599" i="6"/>
  <c r="X2599" i="6" s="1"/>
  <c r="Y2598" i="6"/>
  <c r="X2598" i="6" s="1"/>
  <c r="Y2597" i="6"/>
  <c r="X2597" i="6" s="1"/>
  <c r="Y2596" i="6"/>
  <c r="X2596" i="6" s="1"/>
  <c r="Y2595" i="6"/>
  <c r="X2595" i="6" s="1"/>
  <c r="Y2594" i="6"/>
  <c r="X2594" i="6" s="1"/>
  <c r="Y2593" i="6"/>
  <c r="X2593" i="6" s="1"/>
  <c r="Y2592" i="6"/>
  <c r="X2592" i="6" s="1"/>
  <c r="Y2591" i="6"/>
  <c r="X2591" i="6" s="1"/>
  <c r="Y2590" i="6"/>
  <c r="X2590" i="6" s="1"/>
  <c r="Y2589" i="6"/>
  <c r="X2589" i="6" s="1"/>
  <c r="Y2588" i="6"/>
  <c r="X2588" i="6" s="1"/>
  <c r="Y2587" i="6"/>
  <c r="X2587" i="6" s="1"/>
  <c r="Y2586" i="6"/>
  <c r="X2586" i="6" s="1"/>
  <c r="Y2585" i="6"/>
  <c r="X2585" i="6" s="1"/>
  <c r="Y2584" i="6"/>
  <c r="X2584" i="6" s="1"/>
  <c r="Y2583" i="6"/>
  <c r="X2583" i="6" s="1"/>
  <c r="Y2582" i="6"/>
  <c r="X2582" i="6" s="1"/>
  <c r="Y2581" i="6"/>
  <c r="X2581" i="6" s="1"/>
  <c r="Y2580" i="6"/>
  <c r="X2580" i="6" s="1"/>
  <c r="Y2579" i="6"/>
  <c r="X2579" i="6" s="1"/>
  <c r="Y2578" i="6"/>
  <c r="X2578" i="6" s="1"/>
  <c r="Y2577" i="6"/>
  <c r="X2577" i="6" s="1"/>
  <c r="Y2576" i="6"/>
  <c r="X2576" i="6" s="1"/>
  <c r="Y2575" i="6"/>
  <c r="X2575" i="6" s="1"/>
  <c r="Y2574" i="6"/>
  <c r="X2574" i="6" s="1"/>
  <c r="Y2573" i="6"/>
  <c r="X2573" i="6" s="1"/>
  <c r="Y2572" i="6"/>
  <c r="X2572" i="6" s="1"/>
  <c r="Y2571" i="6"/>
  <c r="X2571" i="6" s="1"/>
  <c r="Y2570" i="6"/>
  <c r="X2570" i="6" s="1"/>
  <c r="Y2569" i="6"/>
  <c r="X2569" i="6" s="1"/>
  <c r="Y2568" i="6"/>
  <c r="X2568" i="6" s="1"/>
  <c r="Y2567" i="6"/>
  <c r="X2567" i="6" s="1"/>
  <c r="Y2566" i="6"/>
  <c r="X2566" i="6" s="1"/>
  <c r="Y2565" i="6"/>
  <c r="X2565" i="6" s="1"/>
  <c r="Y2564" i="6"/>
  <c r="X2564" i="6" s="1"/>
  <c r="Y2563" i="6"/>
  <c r="X2563" i="6" s="1"/>
  <c r="Y2562" i="6"/>
  <c r="X2562" i="6" s="1"/>
  <c r="Y2561" i="6"/>
  <c r="X2561" i="6" s="1"/>
  <c r="Y2560" i="6"/>
  <c r="X2560" i="6" s="1"/>
  <c r="Y2559" i="6"/>
  <c r="X2559" i="6" s="1"/>
  <c r="Y2558" i="6"/>
  <c r="X2558" i="6" s="1"/>
  <c r="Y2557" i="6"/>
  <c r="X2557" i="6" s="1"/>
  <c r="Y2556" i="6"/>
  <c r="X2556" i="6" s="1"/>
  <c r="Y2555" i="6"/>
  <c r="X2555" i="6" s="1"/>
  <c r="Y2554" i="6"/>
  <c r="X2554" i="6" s="1"/>
  <c r="Y2553" i="6"/>
  <c r="X2553" i="6" s="1"/>
  <c r="Y2552" i="6"/>
  <c r="X2552" i="6" s="1"/>
  <c r="Y2551" i="6"/>
  <c r="X2551" i="6" s="1"/>
  <c r="Y2550" i="6"/>
  <c r="X2550" i="6" s="1"/>
  <c r="Y2549" i="6"/>
  <c r="X2549" i="6" s="1"/>
  <c r="Y2548" i="6"/>
  <c r="X2548" i="6" s="1"/>
  <c r="Y2547" i="6"/>
  <c r="X2547" i="6" s="1"/>
  <c r="Y2546" i="6"/>
  <c r="X2546" i="6" s="1"/>
  <c r="Y2545" i="6"/>
  <c r="X2545" i="6" s="1"/>
  <c r="Y2544" i="6"/>
  <c r="X2544" i="6" s="1"/>
  <c r="Y2543" i="6"/>
  <c r="X2543" i="6" s="1"/>
  <c r="Y2542" i="6"/>
  <c r="X2542" i="6" s="1"/>
  <c r="Y2541" i="6"/>
  <c r="X2541" i="6" s="1"/>
  <c r="Y2540" i="6"/>
  <c r="X2540" i="6" s="1"/>
  <c r="Y2539" i="6"/>
  <c r="X2539" i="6" s="1"/>
  <c r="Y2538" i="6"/>
  <c r="X2538" i="6" s="1"/>
  <c r="Y2537" i="6"/>
  <c r="X2537" i="6" s="1"/>
  <c r="Y2536" i="6"/>
  <c r="X2536" i="6" s="1"/>
  <c r="Y2535" i="6"/>
  <c r="X2535" i="6" s="1"/>
  <c r="Y2534" i="6"/>
  <c r="X2534" i="6" s="1"/>
  <c r="Y2533" i="6"/>
  <c r="X2533" i="6" s="1"/>
  <c r="Y2532" i="6"/>
  <c r="X2532" i="6" s="1"/>
  <c r="Y2531" i="6"/>
  <c r="X2531" i="6" s="1"/>
  <c r="Y2530" i="6"/>
  <c r="X2530" i="6" s="1"/>
  <c r="Y2529" i="6"/>
  <c r="X2529" i="6" s="1"/>
  <c r="Y2528" i="6"/>
  <c r="X2528" i="6" s="1"/>
  <c r="Y2527" i="6"/>
  <c r="X2527" i="6" s="1"/>
  <c r="Y2526" i="6"/>
  <c r="X2526" i="6" s="1"/>
  <c r="Y2525" i="6"/>
  <c r="X2525" i="6" s="1"/>
  <c r="Y2524" i="6"/>
  <c r="X2524" i="6" s="1"/>
  <c r="Y2523" i="6"/>
  <c r="X2523" i="6" s="1"/>
  <c r="Y2522" i="6"/>
  <c r="X2522" i="6" s="1"/>
  <c r="Y2521" i="6"/>
  <c r="X2521" i="6" s="1"/>
  <c r="Y2520" i="6"/>
  <c r="X2520" i="6" s="1"/>
  <c r="Y2519" i="6"/>
  <c r="X2519" i="6" s="1"/>
  <c r="Y2518" i="6"/>
  <c r="X2518" i="6" s="1"/>
  <c r="Y2517" i="6"/>
  <c r="X2517" i="6" s="1"/>
  <c r="Y2516" i="6"/>
  <c r="X2516" i="6" s="1"/>
  <c r="Y2515" i="6"/>
  <c r="X2515" i="6" s="1"/>
  <c r="Y2514" i="6"/>
  <c r="X2514" i="6" s="1"/>
  <c r="Y2513" i="6"/>
  <c r="X2513" i="6" s="1"/>
  <c r="Y2512" i="6"/>
  <c r="X2512" i="6" s="1"/>
  <c r="Y2511" i="6"/>
  <c r="X2511" i="6" s="1"/>
  <c r="Y2510" i="6"/>
  <c r="X2510" i="6" s="1"/>
  <c r="Y2509" i="6"/>
  <c r="X2509" i="6" s="1"/>
  <c r="Y2508" i="6"/>
  <c r="X2508" i="6" s="1"/>
  <c r="Y2507" i="6"/>
  <c r="X2507" i="6" s="1"/>
  <c r="Y2506" i="6"/>
  <c r="X2506" i="6" s="1"/>
  <c r="Y2505" i="6"/>
  <c r="X2505" i="6" s="1"/>
  <c r="Y2504" i="6"/>
  <c r="X2504" i="6" s="1"/>
  <c r="Y2503" i="6"/>
  <c r="X2503" i="6" s="1"/>
  <c r="Y2502" i="6"/>
  <c r="X2502" i="6" s="1"/>
  <c r="Y2501" i="6"/>
  <c r="X2501" i="6" s="1"/>
  <c r="Y2500" i="6"/>
  <c r="X2500" i="6" s="1"/>
  <c r="Y2499" i="6"/>
  <c r="X2499" i="6" s="1"/>
  <c r="Y2498" i="6"/>
  <c r="X2498" i="6" s="1"/>
  <c r="Y2497" i="6"/>
  <c r="X2497" i="6" s="1"/>
  <c r="Y2496" i="6"/>
  <c r="X2496" i="6" s="1"/>
  <c r="Y2495" i="6"/>
  <c r="X2495" i="6" s="1"/>
  <c r="Y2494" i="6"/>
  <c r="X2494" i="6" s="1"/>
  <c r="Y2493" i="6"/>
  <c r="X2493" i="6" s="1"/>
  <c r="Y2492" i="6"/>
  <c r="X2492" i="6" s="1"/>
  <c r="Y2491" i="6"/>
  <c r="X2491" i="6" s="1"/>
  <c r="Y2490" i="6"/>
  <c r="X2490" i="6" s="1"/>
  <c r="Y2489" i="6"/>
  <c r="X2489" i="6" s="1"/>
  <c r="Y2488" i="6"/>
  <c r="X2488" i="6" s="1"/>
  <c r="Y2487" i="6"/>
  <c r="X2487" i="6" s="1"/>
  <c r="Y2486" i="6"/>
  <c r="X2486" i="6" s="1"/>
  <c r="Y2485" i="6"/>
  <c r="X2485" i="6" s="1"/>
  <c r="Y2484" i="6"/>
  <c r="X2484" i="6" s="1"/>
  <c r="Y2483" i="6"/>
  <c r="X2483" i="6" s="1"/>
  <c r="Y2482" i="6"/>
  <c r="X2482" i="6" s="1"/>
  <c r="Y2481" i="6"/>
  <c r="X2481" i="6" s="1"/>
  <c r="Y2480" i="6"/>
  <c r="X2480" i="6" s="1"/>
  <c r="Y2479" i="6"/>
  <c r="X2479" i="6" s="1"/>
  <c r="Y2478" i="6"/>
  <c r="X2478" i="6" s="1"/>
  <c r="Y2477" i="6"/>
  <c r="X2477" i="6" s="1"/>
  <c r="Y2476" i="6"/>
  <c r="X2476" i="6" s="1"/>
  <c r="Y2475" i="6"/>
  <c r="X2475" i="6" s="1"/>
  <c r="Y2474" i="6"/>
  <c r="X2474" i="6" s="1"/>
  <c r="Y2473" i="6"/>
  <c r="X2473" i="6" s="1"/>
  <c r="Y2472" i="6"/>
  <c r="X2472" i="6" s="1"/>
  <c r="Y2471" i="6"/>
  <c r="X2471" i="6" s="1"/>
  <c r="Y2470" i="6"/>
  <c r="X2470" i="6" s="1"/>
  <c r="Y2469" i="6"/>
  <c r="X2469" i="6" s="1"/>
  <c r="Y2468" i="6"/>
  <c r="X2468" i="6" s="1"/>
  <c r="Y2467" i="6"/>
  <c r="X2467" i="6" s="1"/>
  <c r="Y2466" i="6"/>
  <c r="X2466" i="6" s="1"/>
  <c r="Y2465" i="6"/>
  <c r="X2465" i="6" s="1"/>
  <c r="Y2464" i="6"/>
  <c r="X2464" i="6" s="1"/>
  <c r="Y2463" i="6"/>
  <c r="X2463" i="6" s="1"/>
  <c r="Y2462" i="6"/>
  <c r="X2462" i="6" s="1"/>
  <c r="Y2461" i="6"/>
  <c r="X2461" i="6" s="1"/>
  <c r="Y2460" i="6"/>
  <c r="X2460" i="6" s="1"/>
  <c r="Y2459" i="6"/>
  <c r="X2459" i="6" s="1"/>
  <c r="Y2458" i="6"/>
  <c r="X2458" i="6" s="1"/>
  <c r="Y2457" i="6"/>
  <c r="X2457" i="6" s="1"/>
  <c r="Y2456" i="6"/>
  <c r="X2456" i="6" s="1"/>
  <c r="Y2455" i="6"/>
  <c r="X2455" i="6" s="1"/>
  <c r="Y2454" i="6"/>
  <c r="X2454" i="6" s="1"/>
  <c r="Y2453" i="6"/>
  <c r="X2453" i="6" s="1"/>
  <c r="Y2452" i="6"/>
  <c r="X2452" i="6" s="1"/>
  <c r="Y2451" i="6"/>
  <c r="X2451" i="6" s="1"/>
  <c r="Y2450" i="6"/>
  <c r="X2450" i="6" s="1"/>
  <c r="Y2449" i="6"/>
  <c r="X2449" i="6" s="1"/>
  <c r="Y2448" i="6"/>
  <c r="X2448" i="6" s="1"/>
  <c r="Y2447" i="6"/>
  <c r="X2447" i="6" s="1"/>
  <c r="Y2446" i="6"/>
  <c r="X2446" i="6" s="1"/>
  <c r="Y2445" i="6"/>
  <c r="X2445" i="6" s="1"/>
  <c r="Y2444" i="6"/>
  <c r="X2444" i="6" s="1"/>
  <c r="Y2443" i="6"/>
  <c r="X2443" i="6" s="1"/>
  <c r="Y2442" i="6"/>
  <c r="X2442" i="6" s="1"/>
  <c r="Y2441" i="6"/>
  <c r="X2441" i="6" s="1"/>
  <c r="Y2440" i="6"/>
  <c r="X2440" i="6" s="1"/>
  <c r="Y2439" i="6"/>
  <c r="X2439" i="6" s="1"/>
  <c r="Y2438" i="6"/>
  <c r="X2438" i="6" s="1"/>
  <c r="Y2437" i="6"/>
  <c r="X2437" i="6" s="1"/>
  <c r="Y2436" i="6"/>
  <c r="X2436" i="6" s="1"/>
  <c r="Y2435" i="6"/>
  <c r="X2435" i="6" s="1"/>
  <c r="Y2434" i="6"/>
  <c r="X2434" i="6" s="1"/>
  <c r="Y2433" i="6"/>
  <c r="X2433" i="6" s="1"/>
  <c r="Y2432" i="6"/>
  <c r="X2432" i="6" s="1"/>
  <c r="Y2431" i="6"/>
  <c r="X2431" i="6" s="1"/>
  <c r="Y2430" i="6"/>
  <c r="X2430" i="6" s="1"/>
  <c r="Y2429" i="6"/>
  <c r="X2429" i="6" s="1"/>
  <c r="Y2428" i="6"/>
  <c r="X2428" i="6" s="1"/>
  <c r="Y2427" i="6"/>
  <c r="X2427" i="6" s="1"/>
  <c r="Y2426" i="6"/>
  <c r="X2426" i="6" s="1"/>
  <c r="Y2425" i="6"/>
  <c r="X2425" i="6" s="1"/>
  <c r="Y2424" i="6"/>
  <c r="X2424" i="6" s="1"/>
  <c r="Y2423" i="6"/>
  <c r="X2423" i="6" s="1"/>
  <c r="Y2422" i="6"/>
  <c r="X2422" i="6" s="1"/>
  <c r="Y2421" i="6"/>
  <c r="X2421" i="6" s="1"/>
  <c r="Y2420" i="6"/>
  <c r="X2420" i="6" s="1"/>
  <c r="Y2419" i="6"/>
  <c r="X2419" i="6" s="1"/>
  <c r="Y2418" i="6"/>
  <c r="X2418" i="6" s="1"/>
  <c r="Y2417" i="6"/>
  <c r="X2417" i="6" s="1"/>
  <c r="Y2416" i="6"/>
  <c r="X2416" i="6" s="1"/>
  <c r="Y2415" i="6"/>
  <c r="X2415" i="6" s="1"/>
  <c r="Y2414" i="6"/>
  <c r="X2414" i="6" s="1"/>
  <c r="Y2413" i="6"/>
  <c r="X2413" i="6" s="1"/>
  <c r="Y2412" i="6"/>
  <c r="X2412" i="6" s="1"/>
  <c r="Y2411" i="6"/>
  <c r="X2411" i="6" s="1"/>
  <c r="Y2410" i="6"/>
  <c r="X2410" i="6" s="1"/>
  <c r="Y2409" i="6"/>
  <c r="X2409" i="6" s="1"/>
  <c r="Y2408" i="6"/>
  <c r="X2408" i="6" s="1"/>
  <c r="Y2407" i="6"/>
  <c r="X2407" i="6" s="1"/>
  <c r="Y2406" i="6"/>
  <c r="X2406" i="6" s="1"/>
  <c r="Y2405" i="6"/>
  <c r="X2405" i="6" s="1"/>
  <c r="Y2404" i="6"/>
  <c r="X2404" i="6" s="1"/>
  <c r="Y2403" i="6"/>
  <c r="X2403" i="6" s="1"/>
  <c r="Y2402" i="6"/>
  <c r="X2402" i="6" s="1"/>
  <c r="Y2401" i="6"/>
  <c r="X2401" i="6" s="1"/>
  <c r="Y2400" i="6"/>
  <c r="X2400" i="6" s="1"/>
  <c r="Y2399" i="6"/>
  <c r="X2399" i="6" s="1"/>
  <c r="Y2398" i="6"/>
  <c r="X2398" i="6" s="1"/>
  <c r="Y2397" i="6"/>
  <c r="X2397" i="6" s="1"/>
  <c r="Y2396" i="6"/>
  <c r="X2396" i="6" s="1"/>
  <c r="Y2395" i="6"/>
  <c r="X2395" i="6" s="1"/>
  <c r="Y2394" i="6"/>
  <c r="X2394" i="6" s="1"/>
  <c r="Y2393" i="6"/>
  <c r="X2393" i="6" s="1"/>
  <c r="Y2392" i="6"/>
  <c r="X2392" i="6" s="1"/>
  <c r="Y2391" i="6"/>
  <c r="X2391" i="6" s="1"/>
  <c r="Y2390" i="6"/>
  <c r="X2390" i="6" s="1"/>
  <c r="Y2389" i="6"/>
  <c r="X2389" i="6" s="1"/>
  <c r="Y2388" i="6"/>
  <c r="X2388" i="6" s="1"/>
  <c r="Y2387" i="6"/>
  <c r="X2387" i="6" s="1"/>
  <c r="Y2386" i="6"/>
  <c r="X2386" i="6" s="1"/>
  <c r="Y2385" i="6"/>
  <c r="X2385" i="6" s="1"/>
  <c r="Y2384" i="6"/>
  <c r="X2384" i="6" s="1"/>
  <c r="Y2383" i="6"/>
  <c r="X2383" i="6" s="1"/>
  <c r="Y2382" i="6"/>
  <c r="X2382" i="6" s="1"/>
  <c r="Y2381" i="6"/>
  <c r="X2381" i="6" s="1"/>
  <c r="Y2380" i="6"/>
  <c r="X2380" i="6" s="1"/>
  <c r="Y2379" i="6"/>
  <c r="X2379" i="6" s="1"/>
  <c r="Y2378" i="6"/>
  <c r="X2378" i="6" s="1"/>
  <c r="Y2377" i="6"/>
  <c r="X2377" i="6" s="1"/>
  <c r="Y2376" i="6"/>
  <c r="X2376" i="6" s="1"/>
  <c r="Y2375" i="6"/>
  <c r="X2375" i="6" s="1"/>
  <c r="Y2374" i="6"/>
  <c r="X2374" i="6" s="1"/>
  <c r="Y2373" i="6"/>
  <c r="X2373" i="6" s="1"/>
  <c r="Y2372" i="6"/>
  <c r="X2372" i="6" s="1"/>
  <c r="Y2371" i="6"/>
  <c r="X2371" i="6" s="1"/>
  <c r="Y2370" i="6"/>
  <c r="X2370" i="6" s="1"/>
  <c r="Y2369" i="6"/>
  <c r="X2369" i="6" s="1"/>
  <c r="Y2368" i="6"/>
  <c r="X2368" i="6" s="1"/>
  <c r="Y2367" i="6"/>
  <c r="X2367" i="6" s="1"/>
  <c r="Y2366" i="6"/>
  <c r="X2366" i="6" s="1"/>
  <c r="Y2365" i="6"/>
  <c r="X2365" i="6" s="1"/>
  <c r="Y2364" i="6"/>
  <c r="X2364" i="6" s="1"/>
  <c r="Y2363" i="6"/>
  <c r="X2363" i="6" s="1"/>
  <c r="Y2362" i="6"/>
  <c r="X2362" i="6" s="1"/>
  <c r="Y2361" i="6"/>
  <c r="X2361" i="6" s="1"/>
  <c r="Y2360" i="6"/>
  <c r="X2360" i="6" s="1"/>
  <c r="Y2359" i="6"/>
  <c r="X2359" i="6" s="1"/>
  <c r="Y2358" i="6"/>
  <c r="X2358" i="6" s="1"/>
  <c r="Y2357" i="6"/>
  <c r="X2357" i="6" s="1"/>
  <c r="Y2356" i="6"/>
  <c r="X2356" i="6" s="1"/>
  <c r="Y2355" i="6"/>
  <c r="X2355" i="6" s="1"/>
  <c r="Y2354" i="6"/>
  <c r="X2354" i="6" s="1"/>
  <c r="Y2353" i="6"/>
  <c r="X2353" i="6" s="1"/>
  <c r="Y2352" i="6"/>
  <c r="X2352" i="6" s="1"/>
  <c r="Y2351" i="6"/>
  <c r="X2351" i="6" s="1"/>
  <c r="Y2350" i="6"/>
  <c r="X2350" i="6" s="1"/>
  <c r="Y2349" i="6"/>
  <c r="X2349" i="6" s="1"/>
  <c r="Y2348" i="6"/>
  <c r="X2348" i="6" s="1"/>
  <c r="Y2347" i="6"/>
  <c r="X2347" i="6" s="1"/>
  <c r="Y2346" i="6"/>
  <c r="X2346" i="6" s="1"/>
  <c r="Y2345" i="6"/>
  <c r="X2345" i="6" s="1"/>
  <c r="Y2344" i="6"/>
  <c r="X2344" i="6" s="1"/>
  <c r="Y2343" i="6"/>
  <c r="X2343" i="6" s="1"/>
  <c r="Y2342" i="6"/>
  <c r="X2342" i="6" s="1"/>
  <c r="Y2341" i="6"/>
  <c r="X2341" i="6" s="1"/>
  <c r="Y2340" i="6"/>
  <c r="X2340" i="6" s="1"/>
  <c r="Y2339" i="6"/>
  <c r="X2339" i="6" s="1"/>
  <c r="Y2338" i="6"/>
  <c r="X2338" i="6" s="1"/>
  <c r="Y2337" i="6"/>
  <c r="X2337" i="6" s="1"/>
  <c r="Y2336" i="6"/>
  <c r="X2336" i="6" s="1"/>
  <c r="Y2335" i="6"/>
  <c r="X2335" i="6" s="1"/>
  <c r="Y2334" i="6"/>
  <c r="X2334" i="6" s="1"/>
  <c r="Y2333" i="6"/>
  <c r="X2333" i="6" s="1"/>
  <c r="Y2332" i="6"/>
  <c r="X2332" i="6" s="1"/>
  <c r="Y2331" i="6"/>
  <c r="X2331" i="6" s="1"/>
  <c r="Y2330" i="6"/>
  <c r="X2330" i="6" s="1"/>
  <c r="Y2329" i="6"/>
  <c r="X2329" i="6" s="1"/>
  <c r="Y2328" i="6"/>
  <c r="X2328" i="6" s="1"/>
  <c r="Y2327" i="6"/>
  <c r="X2327" i="6" s="1"/>
  <c r="Y2326" i="6"/>
  <c r="X2326" i="6" s="1"/>
  <c r="Y2325" i="6"/>
  <c r="X2325" i="6" s="1"/>
  <c r="Y2324" i="6"/>
  <c r="X2324" i="6" s="1"/>
  <c r="Y2323" i="6"/>
  <c r="X2323" i="6" s="1"/>
  <c r="Y2322" i="6"/>
  <c r="X2322" i="6" s="1"/>
  <c r="Y2321" i="6"/>
  <c r="X2321" i="6" s="1"/>
  <c r="Y2320" i="6"/>
  <c r="X2320" i="6" s="1"/>
  <c r="Y2319" i="6"/>
  <c r="X2319" i="6" s="1"/>
  <c r="Y2318" i="6"/>
  <c r="X2318" i="6" s="1"/>
  <c r="Y2317" i="6"/>
  <c r="X2317" i="6" s="1"/>
  <c r="Y2316" i="6"/>
  <c r="X2316" i="6" s="1"/>
  <c r="Y2315" i="6"/>
  <c r="X2315" i="6" s="1"/>
  <c r="Y2314" i="6"/>
  <c r="X2314" i="6" s="1"/>
  <c r="Y2313" i="6"/>
  <c r="X2313" i="6" s="1"/>
  <c r="Y2312" i="6"/>
  <c r="X2312" i="6" s="1"/>
  <c r="Y2311" i="6"/>
  <c r="X2311" i="6" s="1"/>
  <c r="Y2310" i="6"/>
  <c r="X2310" i="6" s="1"/>
  <c r="Y2309" i="6"/>
  <c r="X2309" i="6" s="1"/>
  <c r="Y2308" i="6"/>
  <c r="X2308" i="6" s="1"/>
  <c r="Y2307" i="6"/>
  <c r="X2307" i="6" s="1"/>
  <c r="Y2306" i="6"/>
  <c r="X2306" i="6" s="1"/>
  <c r="Y2305" i="6"/>
  <c r="X2305" i="6" s="1"/>
  <c r="Y2304" i="6"/>
  <c r="X2304" i="6" s="1"/>
  <c r="Y2303" i="6"/>
  <c r="X2303" i="6" s="1"/>
  <c r="Y2302" i="6"/>
  <c r="X2302" i="6" s="1"/>
  <c r="Y2301" i="6"/>
  <c r="X2301" i="6" s="1"/>
  <c r="Y2300" i="6"/>
  <c r="X2300" i="6" s="1"/>
  <c r="Y2299" i="6"/>
  <c r="X2299" i="6" s="1"/>
  <c r="Y2298" i="6"/>
  <c r="X2298" i="6" s="1"/>
  <c r="Y2297" i="6"/>
  <c r="X2297" i="6" s="1"/>
  <c r="Y2296" i="6"/>
  <c r="X2296" i="6" s="1"/>
  <c r="Y2295" i="6"/>
  <c r="X2295" i="6" s="1"/>
  <c r="Y2294" i="6"/>
  <c r="X2294" i="6" s="1"/>
  <c r="Y2293" i="6"/>
  <c r="X2293" i="6" s="1"/>
  <c r="Y2292" i="6"/>
  <c r="X2292" i="6" s="1"/>
  <c r="Y2291" i="6"/>
  <c r="X2291" i="6" s="1"/>
  <c r="Y2290" i="6"/>
  <c r="X2290" i="6" s="1"/>
  <c r="Y2289" i="6"/>
  <c r="X2289" i="6" s="1"/>
  <c r="Y2288" i="6"/>
  <c r="X2288" i="6" s="1"/>
  <c r="Y2287" i="6"/>
  <c r="X2287" i="6" s="1"/>
  <c r="Y2286" i="6"/>
  <c r="X2286" i="6" s="1"/>
  <c r="Y2285" i="6"/>
  <c r="X2285" i="6" s="1"/>
  <c r="Y2284" i="6"/>
  <c r="X2284" i="6" s="1"/>
  <c r="Y2283" i="6"/>
  <c r="X2283" i="6" s="1"/>
  <c r="Y2282" i="6"/>
  <c r="X2282" i="6" s="1"/>
  <c r="Y2281" i="6"/>
  <c r="X2281" i="6" s="1"/>
  <c r="Y2280" i="6"/>
  <c r="X2280" i="6" s="1"/>
  <c r="Y2279" i="6"/>
  <c r="X2279" i="6" s="1"/>
  <c r="Y2278" i="6"/>
  <c r="X2278" i="6" s="1"/>
  <c r="Y2277" i="6"/>
  <c r="X2277" i="6" s="1"/>
  <c r="Y2276" i="6"/>
  <c r="X2276" i="6" s="1"/>
  <c r="Y2275" i="6"/>
  <c r="X2275" i="6" s="1"/>
  <c r="Y2274" i="6"/>
  <c r="X2274" i="6" s="1"/>
  <c r="Y2273" i="6"/>
  <c r="X2273" i="6" s="1"/>
  <c r="Y2272" i="6"/>
  <c r="X2272" i="6" s="1"/>
  <c r="Y2271" i="6"/>
  <c r="X2271" i="6" s="1"/>
  <c r="Y2270" i="6"/>
  <c r="X2270" i="6" s="1"/>
  <c r="Y2269" i="6"/>
  <c r="X2269" i="6" s="1"/>
  <c r="Y2268" i="6"/>
  <c r="X2268" i="6" s="1"/>
  <c r="Y2267" i="6"/>
  <c r="X2267" i="6" s="1"/>
  <c r="Y2266" i="6"/>
  <c r="X2266" i="6" s="1"/>
  <c r="Y2265" i="6"/>
  <c r="X2265" i="6" s="1"/>
  <c r="Y2264" i="6"/>
  <c r="X2264" i="6" s="1"/>
  <c r="Y2263" i="6"/>
  <c r="X2263" i="6" s="1"/>
  <c r="Y2262" i="6"/>
  <c r="X2262" i="6" s="1"/>
  <c r="Y2261" i="6"/>
  <c r="X2261" i="6" s="1"/>
  <c r="Y2260" i="6"/>
  <c r="X2260" i="6" s="1"/>
  <c r="Y2259" i="6"/>
  <c r="X2259" i="6" s="1"/>
  <c r="Y2258" i="6"/>
  <c r="X2258" i="6" s="1"/>
  <c r="Y2257" i="6"/>
  <c r="X2257" i="6" s="1"/>
  <c r="Y2256" i="6"/>
  <c r="X2256" i="6" s="1"/>
  <c r="Y2255" i="6"/>
  <c r="X2255" i="6" s="1"/>
  <c r="Y2254" i="6"/>
  <c r="X2254" i="6" s="1"/>
  <c r="Y2253" i="6"/>
  <c r="X2253" i="6" s="1"/>
  <c r="Y2252" i="6"/>
  <c r="X2252" i="6" s="1"/>
  <c r="Y2251" i="6"/>
  <c r="X2251" i="6" s="1"/>
  <c r="Y2250" i="6"/>
  <c r="X2250" i="6" s="1"/>
  <c r="Y2249" i="6"/>
  <c r="X2249" i="6" s="1"/>
  <c r="Y2248" i="6"/>
  <c r="X2248" i="6" s="1"/>
  <c r="Y2247" i="6"/>
  <c r="X2247" i="6" s="1"/>
  <c r="Y2246" i="6"/>
  <c r="X2246" i="6" s="1"/>
  <c r="Y2245" i="6"/>
  <c r="X2245" i="6" s="1"/>
  <c r="Y2244" i="6"/>
  <c r="X2244" i="6" s="1"/>
  <c r="Y2243" i="6"/>
  <c r="X2243" i="6" s="1"/>
  <c r="Y2242" i="6"/>
  <c r="X2242" i="6" s="1"/>
  <c r="Y2241" i="6"/>
  <c r="X2241" i="6" s="1"/>
  <c r="Y2240" i="6"/>
  <c r="X2240" i="6" s="1"/>
  <c r="Y2239" i="6"/>
  <c r="X2239" i="6" s="1"/>
  <c r="Y2238" i="6"/>
  <c r="X2238" i="6" s="1"/>
  <c r="Y2237" i="6"/>
  <c r="X2237" i="6" s="1"/>
  <c r="Y2236" i="6"/>
  <c r="X2236" i="6" s="1"/>
  <c r="Y2235" i="6"/>
  <c r="X2235" i="6" s="1"/>
  <c r="Y2234" i="6"/>
  <c r="X2234" i="6" s="1"/>
  <c r="Y2233" i="6"/>
  <c r="X2233" i="6" s="1"/>
  <c r="Y2232" i="6"/>
  <c r="X2232" i="6" s="1"/>
  <c r="Y2231" i="6"/>
  <c r="X2231" i="6" s="1"/>
  <c r="Y2230" i="6"/>
  <c r="X2230" i="6" s="1"/>
  <c r="Y2229" i="6"/>
  <c r="X2229" i="6" s="1"/>
  <c r="Y2228" i="6"/>
  <c r="X2228" i="6" s="1"/>
  <c r="Y2227" i="6"/>
  <c r="X2227" i="6" s="1"/>
  <c r="Y2226" i="6"/>
  <c r="X2226" i="6" s="1"/>
  <c r="Y2225" i="6"/>
  <c r="X2225" i="6" s="1"/>
  <c r="Y2224" i="6"/>
  <c r="X2224" i="6" s="1"/>
  <c r="Y2223" i="6"/>
  <c r="X2223" i="6" s="1"/>
  <c r="Y2222" i="6"/>
  <c r="X2222" i="6" s="1"/>
  <c r="Y2221" i="6"/>
  <c r="X2221" i="6" s="1"/>
  <c r="Y2220" i="6"/>
  <c r="X2220" i="6" s="1"/>
  <c r="Y2219" i="6"/>
  <c r="X2219" i="6" s="1"/>
  <c r="Y2218" i="6"/>
  <c r="X2218" i="6" s="1"/>
  <c r="Y2217" i="6"/>
  <c r="X2217" i="6" s="1"/>
  <c r="Y2216" i="6"/>
  <c r="X2216" i="6" s="1"/>
  <c r="Y2215" i="6"/>
  <c r="X2215" i="6" s="1"/>
  <c r="Y2214" i="6"/>
  <c r="X2214" i="6" s="1"/>
  <c r="Y2213" i="6"/>
  <c r="X2213" i="6" s="1"/>
  <c r="Y2212" i="6"/>
  <c r="X2212" i="6" s="1"/>
  <c r="Y2211" i="6"/>
  <c r="X2211" i="6" s="1"/>
  <c r="Y2210" i="6"/>
  <c r="X2210" i="6" s="1"/>
  <c r="Y2209" i="6"/>
  <c r="X2209" i="6" s="1"/>
  <c r="Y2208" i="6"/>
  <c r="X2208" i="6" s="1"/>
  <c r="Y2207" i="6"/>
  <c r="X2207" i="6" s="1"/>
  <c r="Y2206" i="6"/>
  <c r="X2206" i="6" s="1"/>
  <c r="Y2205" i="6"/>
  <c r="X2205" i="6" s="1"/>
  <c r="Y2204" i="6"/>
  <c r="X2204" i="6" s="1"/>
  <c r="Y2203" i="6"/>
  <c r="X2203" i="6" s="1"/>
  <c r="Y2202" i="6"/>
  <c r="X2202" i="6" s="1"/>
  <c r="Y2201" i="6"/>
  <c r="X2201" i="6" s="1"/>
  <c r="Y2200" i="6"/>
  <c r="X2200" i="6" s="1"/>
  <c r="Y2199" i="6"/>
  <c r="X2199" i="6" s="1"/>
  <c r="Y2198" i="6"/>
  <c r="X2198" i="6" s="1"/>
  <c r="Y2197" i="6"/>
  <c r="X2197" i="6" s="1"/>
  <c r="Y2196" i="6"/>
  <c r="X2196" i="6" s="1"/>
  <c r="Y2195" i="6"/>
  <c r="X2195" i="6" s="1"/>
  <c r="Y2194" i="6"/>
  <c r="X2194" i="6" s="1"/>
  <c r="Y2193" i="6"/>
  <c r="X2193" i="6" s="1"/>
  <c r="Y2192" i="6"/>
  <c r="X2192" i="6" s="1"/>
  <c r="Y2191" i="6"/>
  <c r="X2191" i="6" s="1"/>
  <c r="Y2190" i="6"/>
  <c r="X2190" i="6" s="1"/>
  <c r="Y2189" i="6"/>
  <c r="X2189" i="6" s="1"/>
  <c r="Y2188" i="6"/>
  <c r="X2188" i="6" s="1"/>
  <c r="Y2187" i="6"/>
  <c r="X2187" i="6" s="1"/>
  <c r="Y2186" i="6"/>
  <c r="X2186" i="6" s="1"/>
  <c r="Y2185" i="6"/>
  <c r="X2185" i="6" s="1"/>
  <c r="Y2184" i="6"/>
  <c r="X2184" i="6" s="1"/>
  <c r="Y2183" i="6"/>
  <c r="X2183" i="6" s="1"/>
  <c r="Y2182" i="6"/>
  <c r="X2182" i="6" s="1"/>
  <c r="Y2181" i="6"/>
  <c r="X2181" i="6" s="1"/>
  <c r="Y2180" i="6"/>
  <c r="X2180" i="6" s="1"/>
  <c r="Y2179" i="6"/>
  <c r="X2179" i="6" s="1"/>
  <c r="Y2178" i="6"/>
  <c r="X2178" i="6" s="1"/>
  <c r="Y2177" i="6"/>
  <c r="X2177" i="6" s="1"/>
  <c r="Y2176" i="6"/>
  <c r="X2176" i="6" s="1"/>
  <c r="Y2175" i="6"/>
  <c r="X2175" i="6" s="1"/>
  <c r="Y2174" i="6"/>
  <c r="X2174" i="6" s="1"/>
  <c r="Y2173" i="6"/>
  <c r="X2173" i="6" s="1"/>
  <c r="Y2172" i="6"/>
  <c r="X2172" i="6" s="1"/>
  <c r="Y2171" i="6"/>
  <c r="X2171" i="6" s="1"/>
  <c r="Y2170" i="6"/>
  <c r="X2170" i="6" s="1"/>
  <c r="Y2169" i="6"/>
  <c r="X2169" i="6" s="1"/>
  <c r="Y2168" i="6"/>
  <c r="X2168" i="6" s="1"/>
  <c r="Y2167" i="6"/>
  <c r="X2167" i="6" s="1"/>
  <c r="Y2166" i="6"/>
  <c r="X2166" i="6" s="1"/>
  <c r="Y2165" i="6"/>
  <c r="X2165" i="6" s="1"/>
  <c r="Y2164" i="6"/>
  <c r="X2164" i="6" s="1"/>
  <c r="Y2163" i="6"/>
  <c r="X2163" i="6" s="1"/>
  <c r="Y2162" i="6"/>
  <c r="X2162" i="6" s="1"/>
  <c r="Y2161" i="6"/>
  <c r="X2161" i="6" s="1"/>
  <c r="Y2160" i="6"/>
  <c r="X2160" i="6" s="1"/>
  <c r="Y2159" i="6"/>
  <c r="X2159" i="6" s="1"/>
  <c r="Y2158" i="6"/>
  <c r="X2158" i="6" s="1"/>
  <c r="Y2157" i="6"/>
  <c r="X2157" i="6" s="1"/>
  <c r="Y2156" i="6"/>
  <c r="X2156" i="6" s="1"/>
  <c r="Y2155" i="6"/>
  <c r="X2155" i="6" s="1"/>
  <c r="Y2154" i="6"/>
  <c r="X2154" i="6" s="1"/>
  <c r="Y2153" i="6"/>
  <c r="X2153" i="6" s="1"/>
  <c r="Y2152" i="6"/>
  <c r="X2152" i="6" s="1"/>
  <c r="Y2151" i="6"/>
  <c r="X2151" i="6" s="1"/>
  <c r="Y2150" i="6"/>
  <c r="X2150" i="6" s="1"/>
  <c r="Y2149" i="6"/>
  <c r="X2149" i="6" s="1"/>
  <c r="Y2148" i="6"/>
  <c r="X2148" i="6" s="1"/>
  <c r="Y2147" i="6"/>
  <c r="X2147" i="6" s="1"/>
  <c r="Y2146" i="6"/>
  <c r="X2146" i="6" s="1"/>
  <c r="Y2145" i="6"/>
  <c r="X2145" i="6" s="1"/>
  <c r="Y2144" i="6"/>
  <c r="X2144" i="6" s="1"/>
  <c r="Y2143" i="6"/>
  <c r="X2143" i="6" s="1"/>
  <c r="Y2142" i="6"/>
  <c r="X2142" i="6" s="1"/>
  <c r="Y2141" i="6"/>
  <c r="X2141" i="6" s="1"/>
  <c r="Y2140" i="6"/>
  <c r="X2140" i="6" s="1"/>
  <c r="Y2139" i="6"/>
  <c r="X2139" i="6" s="1"/>
  <c r="Y2138" i="6"/>
  <c r="X2138" i="6" s="1"/>
  <c r="Y2137" i="6"/>
  <c r="X2137" i="6" s="1"/>
  <c r="Y2136" i="6"/>
  <c r="X2136" i="6" s="1"/>
  <c r="Y2135" i="6"/>
  <c r="X2135" i="6" s="1"/>
  <c r="Y2134" i="6"/>
  <c r="X2134" i="6" s="1"/>
  <c r="Y2133" i="6"/>
  <c r="X2133" i="6" s="1"/>
  <c r="Y2132" i="6"/>
  <c r="X2132" i="6" s="1"/>
  <c r="Y2131" i="6"/>
  <c r="X2131" i="6" s="1"/>
  <c r="Y2130" i="6"/>
  <c r="X2130" i="6" s="1"/>
  <c r="Y2129" i="6"/>
  <c r="X2129" i="6" s="1"/>
  <c r="Y2128" i="6"/>
  <c r="X2128" i="6" s="1"/>
  <c r="Y2127" i="6"/>
  <c r="X2127" i="6" s="1"/>
  <c r="Y2126" i="6"/>
  <c r="X2126" i="6" s="1"/>
  <c r="Y2125" i="6"/>
  <c r="X2125" i="6" s="1"/>
  <c r="Y2124" i="6"/>
  <c r="X2124" i="6" s="1"/>
  <c r="Y2123" i="6"/>
  <c r="X2123" i="6" s="1"/>
  <c r="Y2122" i="6"/>
  <c r="X2122" i="6" s="1"/>
  <c r="Y2121" i="6"/>
  <c r="X2121" i="6" s="1"/>
  <c r="Y2120" i="6"/>
  <c r="X2120" i="6" s="1"/>
  <c r="Y2119" i="6"/>
  <c r="X2119" i="6" s="1"/>
  <c r="Y2118" i="6"/>
  <c r="X2118" i="6" s="1"/>
  <c r="Y2117" i="6"/>
  <c r="X2117" i="6" s="1"/>
  <c r="Y2116" i="6"/>
  <c r="X2116" i="6" s="1"/>
  <c r="Y2115" i="6"/>
  <c r="X2115" i="6" s="1"/>
  <c r="Y2114" i="6"/>
  <c r="X2114" i="6" s="1"/>
  <c r="Y2113" i="6"/>
  <c r="X2113" i="6" s="1"/>
  <c r="Y2112" i="6"/>
  <c r="X2112" i="6" s="1"/>
  <c r="Y2111" i="6"/>
  <c r="X2111" i="6" s="1"/>
  <c r="Y2110" i="6"/>
  <c r="X2110" i="6" s="1"/>
  <c r="Y2109" i="6"/>
  <c r="X2109" i="6" s="1"/>
  <c r="Y2108" i="6"/>
  <c r="X2108" i="6" s="1"/>
  <c r="Y2107" i="6"/>
  <c r="X2107" i="6" s="1"/>
  <c r="Y2106" i="6"/>
  <c r="X2106" i="6" s="1"/>
  <c r="Y2105" i="6"/>
  <c r="X2105" i="6" s="1"/>
  <c r="Y2104" i="6"/>
  <c r="X2104" i="6" s="1"/>
  <c r="Y2103" i="6"/>
  <c r="X2103" i="6" s="1"/>
  <c r="Y2102" i="6"/>
  <c r="X2102" i="6" s="1"/>
  <c r="Y2101" i="6"/>
  <c r="X2101" i="6" s="1"/>
  <c r="Y2100" i="6"/>
  <c r="X2100" i="6" s="1"/>
  <c r="Y2099" i="6"/>
  <c r="X2099" i="6" s="1"/>
  <c r="Y2098" i="6"/>
  <c r="X2098" i="6" s="1"/>
  <c r="Y2097" i="6"/>
  <c r="X2097" i="6" s="1"/>
  <c r="Y2096" i="6"/>
  <c r="X2096" i="6" s="1"/>
  <c r="Y2095" i="6"/>
  <c r="X2095" i="6" s="1"/>
  <c r="Y2094" i="6"/>
  <c r="X2094" i="6" s="1"/>
  <c r="Y2093" i="6"/>
  <c r="X2093" i="6" s="1"/>
  <c r="Y2092" i="6"/>
  <c r="X2092" i="6" s="1"/>
  <c r="Y2091" i="6"/>
  <c r="X2091" i="6" s="1"/>
  <c r="Y2090" i="6"/>
  <c r="X2090" i="6" s="1"/>
  <c r="Y2089" i="6"/>
  <c r="X2089" i="6" s="1"/>
  <c r="Y2088" i="6"/>
  <c r="X2088" i="6" s="1"/>
  <c r="Y2087" i="6"/>
  <c r="X2087" i="6" s="1"/>
  <c r="Y2086" i="6"/>
  <c r="X2086" i="6" s="1"/>
  <c r="Y2085" i="6"/>
  <c r="X2085" i="6" s="1"/>
  <c r="Y2084" i="6"/>
  <c r="X2084" i="6" s="1"/>
  <c r="Y2083" i="6"/>
  <c r="X2083" i="6" s="1"/>
  <c r="Y2082" i="6"/>
  <c r="X2082" i="6" s="1"/>
  <c r="Y2081" i="6"/>
  <c r="X2081" i="6" s="1"/>
  <c r="Y2080" i="6"/>
  <c r="X2080" i="6" s="1"/>
  <c r="Y2079" i="6"/>
  <c r="X2079" i="6" s="1"/>
  <c r="Y2078" i="6"/>
  <c r="X2078" i="6" s="1"/>
  <c r="Y2077" i="6"/>
  <c r="X2077" i="6" s="1"/>
  <c r="Y2076" i="6"/>
  <c r="X2076" i="6" s="1"/>
  <c r="Y2075" i="6"/>
  <c r="X2075" i="6" s="1"/>
  <c r="Y2074" i="6"/>
  <c r="X2074" i="6" s="1"/>
  <c r="Y2073" i="6"/>
  <c r="X2073" i="6" s="1"/>
  <c r="Y2072" i="6"/>
  <c r="X2072" i="6" s="1"/>
  <c r="Y2071" i="6"/>
  <c r="X2071" i="6" s="1"/>
  <c r="Y2070" i="6"/>
  <c r="X2070" i="6" s="1"/>
  <c r="Y2069" i="6"/>
  <c r="X2069" i="6" s="1"/>
  <c r="Y2068" i="6"/>
  <c r="X2068" i="6" s="1"/>
  <c r="Y2067" i="6"/>
  <c r="X2067" i="6" s="1"/>
  <c r="Y2066" i="6"/>
  <c r="X2066" i="6" s="1"/>
  <c r="Y2065" i="6"/>
  <c r="X2065" i="6" s="1"/>
  <c r="Y2064" i="6"/>
  <c r="X2064" i="6" s="1"/>
  <c r="Y2063" i="6"/>
  <c r="X2063" i="6" s="1"/>
  <c r="Y2062" i="6"/>
  <c r="X2062" i="6" s="1"/>
  <c r="Y2061" i="6"/>
  <c r="X2061" i="6" s="1"/>
  <c r="Y2060" i="6"/>
  <c r="X2060" i="6" s="1"/>
  <c r="Y2059" i="6"/>
  <c r="X2059" i="6" s="1"/>
  <c r="Y2058" i="6"/>
  <c r="X2058" i="6" s="1"/>
  <c r="Y2057" i="6"/>
  <c r="X2057" i="6" s="1"/>
  <c r="Y2056" i="6"/>
  <c r="X2056" i="6" s="1"/>
  <c r="Y2055" i="6"/>
  <c r="X2055" i="6" s="1"/>
  <c r="Y2054" i="6"/>
  <c r="X2054" i="6" s="1"/>
  <c r="Y2053" i="6"/>
  <c r="X2053" i="6" s="1"/>
  <c r="Y2052" i="6"/>
  <c r="X2052" i="6" s="1"/>
  <c r="Y2051" i="6"/>
  <c r="X2051" i="6" s="1"/>
  <c r="Y2050" i="6"/>
  <c r="X2050" i="6" s="1"/>
  <c r="Y2049" i="6"/>
  <c r="X2049" i="6" s="1"/>
  <c r="Y2048" i="6"/>
  <c r="X2048" i="6" s="1"/>
  <c r="Y2047" i="6"/>
  <c r="X2047" i="6" s="1"/>
  <c r="Y2046" i="6"/>
  <c r="X2046" i="6" s="1"/>
  <c r="Y2045" i="6"/>
  <c r="X2045" i="6" s="1"/>
  <c r="Y2044" i="6"/>
  <c r="X2044" i="6" s="1"/>
  <c r="Y2043" i="6"/>
  <c r="X2043" i="6" s="1"/>
  <c r="Y2042" i="6"/>
  <c r="X2042" i="6" s="1"/>
  <c r="Y2041" i="6"/>
  <c r="X2041" i="6" s="1"/>
  <c r="Y2040" i="6"/>
  <c r="X2040" i="6" s="1"/>
  <c r="Y2039" i="6"/>
  <c r="X2039" i="6" s="1"/>
  <c r="Y2038" i="6"/>
  <c r="X2038" i="6" s="1"/>
  <c r="Y2037" i="6"/>
  <c r="X2037" i="6" s="1"/>
  <c r="Y2036" i="6"/>
  <c r="X2036" i="6" s="1"/>
  <c r="Y2035" i="6"/>
  <c r="X2035" i="6" s="1"/>
  <c r="Y2034" i="6"/>
  <c r="X2034" i="6" s="1"/>
  <c r="Y2033" i="6"/>
  <c r="X2033" i="6" s="1"/>
  <c r="Y2032" i="6"/>
  <c r="X2032" i="6" s="1"/>
  <c r="Y2031" i="6"/>
  <c r="X2031" i="6" s="1"/>
  <c r="Y2030" i="6"/>
  <c r="X2030" i="6" s="1"/>
  <c r="Y2029" i="6"/>
  <c r="X2029" i="6" s="1"/>
  <c r="Y2028" i="6"/>
  <c r="X2028" i="6" s="1"/>
  <c r="Y2027" i="6"/>
  <c r="X2027" i="6" s="1"/>
  <c r="Y2026" i="6"/>
  <c r="X2026" i="6" s="1"/>
  <c r="Y2025" i="6"/>
  <c r="X2025" i="6" s="1"/>
  <c r="Y2024" i="6"/>
  <c r="X2024" i="6" s="1"/>
  <c r="Y2023" i="6"/>
  <c r="X2023" i="6" s="1"/>
  <c r="Y2022" i="6"/>
  <c r="X2022" i="6" s="1"/>
  <c r="Y2021" i="6"/>
  <c r="X2021" i="6" s="1"/>
  <c r="Y2020" i="6"/>
  <c r="X2020" i="6" s="1"/>
  <c r="Y2019" i="6"/>
  <c r="X2019" i="6" s="1"/>
  <c r="Y2018" i="6"/>
  <c r="X2018" i="6" s="1"/>
  <c r="Y2017" i="6"/>
  <c r="X2017" i="6" s="1"/>
  <c r="Y2016" i="6"/>
  <c r="X2016" i="6" s="1"/>
  <c r="Y2015" i="6"/>
  <c r="X2015" i="6" s="1"/>
  <c r="Y2014" i="6"/>
  <c r="X2014" i="6" s="1"/>
  <c r="Y2013" i="6"/>
  <c r="X2013" i="6" s="1"/>
  <c r="Y2012" i="6"/>
  <c r="X2012" i="6" s="1"/>
  <c r="Y2011" i="6"/>
  <c r="X2011" i="6" s="1"/>
  <c r="Y2010" i="6"/>
  <c r="X2010" i="6" s="1"/>
  <c r="Y2009" i="6"/>
  <c r="X2009" i="6" s="1"/>
  <c r="Y2008" i="6"/>
  <c r="X2008" i="6" s="1"/>
  <c r="Y2007" i="6"/>
  <c r="X2007" i="6" s="1"/>
  <c r="Y2006" i="6"/>
  <c r="X2006" i="6" s="1"/>
  <c r="Y2005" i="6"/>
  <c r="X2005" i="6" s="1"/>
  <c r="Y2004" i="6"/>
  <c r="X2004" i="6" s="1"/>
  <c r="Y2003" i="6"/>
  <c r="X2003" i="6" s="1"/>
  <c r="Y2002" i="6"/>
  <c r="X2002" i="6" s="1"/>
  <c r="Y2001" i="6"/>
  <c r="X2001" i="6" s="1"/>
  <c r="Y2000" i="6"/>
  <c r="X2000" i="6" s="1"/>
  <c r="Y1999" i="6"/>
  <c r="X1999" i="6" s="1"/>
  <c r="Y1998" i="6"/>
  <c r="X1998" i="6" s="1"/>
  <c r="Y1997" i="6"/>
  <c r="X1997" i="6" s="1"/>
  <c r="Y1996" i="6"/>
  <c r="X1996" i="6" s="1"/>
  <c r="Y1995" i="6"/>
  <c r="X1995" i="6" s="1"/>
  <c r="Y1994" i="6"/>
  <c r="X1994" i="6" s="1"/>
  <c r="Y1993" i="6"/>
  <c r="X1993" i="6" s="1"/>
  <c r="Y1992" i="6"/>
  <c r="X1992" i="6" s="1"/>
  <c r="Y1991" i="6"/>
  <c r="X1991" i="6" s="1"/>
  <c r="Y1990" i="6"/>
  <c r="X1990" i="6" s="1"/>
  <c r="Y1989" i="6"/>
  <c r="X1989" i="6" s="1"/>
  <c r="Y1988" i="6"/>
  <c r="X1988" i="6" s="1"/>
  <c r="Y1987" i="6"/>
  <c r="X1987" i="6" s="1"/>
  <c r="Y1986" i="6"/>
  <c r="X1986" i="6" s="1"/>
  <c r="Y1985" i="6"/>
  <c r="X1985" i="6" s="1"/>
  <c r="Y1984" i="6"/>
  <c r="X1984" i="6" s="1"/>
  <c r="Y1983" i="6"/>
  <c r="X1983" i="6" s="1"/>
  <c r="Y1982" i="6"/>
  <c r="X1982" i="6" s="1"/>
  <c r="Y1981" i="6"/>
  <c r="X1981" i="6" s="1"/>
  <c r="Y1980" i="6"/>
  <c r="X1980" i="6" s="1"/>
  <c r="Y1979" i="6"/>
  <c r="X1979" i="6" s="1"/>
  <c r="Y1978" i="6"/>
  <c r="X1978" i="6" s="1"/>
  <c r="Y1977" i="6"/>
  <c r="X1977" i="6" s="1"/>
  <c r="Y1976" i="6"/>
  <c r="X1976" i="6" s="1"/>
  <c r="Y1975" i="6"/>
  <c r="X1975" i="6" s="1"/>
  <c r="Y1974" i="6"/>
  <c r="X1974" i="6" s="1"/>
  <c r="Y1973" i="6"/>
  <c r="X1973" i="6" s="1"/>
  <c r="Y1972" i="6"/>
  <c r="X1972" i="6" s="1"/>
  <c r="Y1971" i="6"/>
  <c r="X1971" i="6" s="1"/>
  <c r="Y1970" i="6"/>
  <c r="X1970" i="6" s="1"/>
  <c r="Y1969" i="6"/>
  <c r="X1969" i="6" s="1"/>
  <c r="Y1968" i="6"/>
  <c r="X1968" i="6" s="1"/>
  <c r="Y1967" i="6"/>
  <c r="X1967" i="6" s="1"/>
  <c r="Y1966" i="6"/>
  <c r="X1966" i="6" s="1"/>
  <c r="Y1965" i="6"/>
  <c r="X1965" i="6" s="1"/>
  <c r="Y1964" i="6"/>
  <c r="X1964" i="6" s="1"/>
  <c r="Y1963" i="6"/>
  <c r="X1963" i="6" s="1"/>
  <c r="Y1962" i="6"/>
  <c r="X1962" i="6" s="1"/>
  <c r="Y1961" i="6"/>
  <c r="X1961" i="6" s="1"/>
  <c r="Y1960" i="6"/>
  <c r="X1960" i="6" s="1"/>
  <c r="Y1959" i="6"/>
  <c r="X1959" i="6" s="1"/>
  <c r="Y1958" i="6"/>
  <c r="X1958" i="6" s="1"/>
  <c r="Y1957" i="6"/>
  <c r="X1957" i="6" s="1"/>
  <c r="Y1956" i="6"/>
  <c r="X1956" i="6" s="1"/>
  <c r="Y1955" i="6"/>
  <c r="X1955" i="6" s="1"/>
  <c r="Y1954" i="6"/>
  <c r="X1954" i="6" s="1"/>
  <c r="Y1953" i="6"/>
  <c r="X1953" i="6" s="1"/>
  <c r="Y1952" i="6"/>
  <c r="X1952" i="6" s="1"/>
  <c r="Y1951" i="6"/>
  <c r="X1951" i="6" s="1"/>
  <c r="Y1950" i="6"/>
  <c r="X1950" i="6" s="1"/>
  <c r="Y1949" i="6"/>
  <c r="X1949" i="6" s="1"/>
  <c r="Y1948" i="6"/>
  <c r="X1948" i="6" s="1"/>
  <c r="Y1947" i="6"/>
  <c r="X1947" i="6" s="1"/>
  <c r="Y1946" i="6"/>
  <c r="X1946" i="6" s="1"/>
  <c r="Y1945" i="6"/>
  <c r="X1945" i="6" s="1"/>
  <c r="Y1944" i="6"/>
  <c r="X1944" i="6" s="1"/>
  <c r="Y1943" i="6"/>
  <c r="X1943" i="6" s="1"/>
  <c r="Y1942" i="6"/>
  <c r="X1942" i="6" s="1"/>
  <c r="Y1941" i="6"/>
  <c r="X1941" i="6" s="1"/>
  <c r="Y1940" i="6"/>
  <c r="X1940" i="6" s="1"/>
  <c r="Y1939" i="6"/>
  <c r="X1939" i="6" s="1"/>
  <c r="Y1938" i="6"/>
  <c r="X1938" i="6" s="1"/>
  <c r="Y1937" i="6"/>
  <c r="X1937" i="6" s="1"/>
  <c r="Y1936" i="6"/>
  <c r="X1936" i="6" s="1"/>
  <c r="Y1935" i="6"/>
  <c r="X1935" i="6" s="1"/>
  <c r="Y1934" i="6"/>
  <c r="X1934" i="6" s="1"/>
  <c r="Y1933" i="6"/>
  <c r="X1933" i="6" s="1"/>
  <c r="Y1932" i="6"/>
  <c r="X1932" i="6" s="1"/>
  <c r="Y1931" i="6"/>
  <c r="X1931" i="6" s="1"/>
  <c r="Y1930" i="6"/>
  <c r="X1930" i="6" s="1"/>
  <c r="Y1929" i="6"/>
  <c r="X1929" i="6" s="1"/>
  <c r="Y1928" i="6"/>
  <c r="X1928" i="6" s="1"/>
  <c r="Y1927" i="6"/>
  <c r="X1927" i="6" s="1"/>
  <c r="Y1926" i="6"/>
  <c r="X1926" i="6" s="1"/>
  <c r="Y1925" i="6"/>
  <c r="X1925" i="6" s="1"/>
  <c r="Y1924" i="6"/>
  <c r="X1924" i="6" s="1"/>
  <c r="Y1923" i="6"/>
  <c r="X1923" i="6" s="1"/>
  <c r="Y1922" i="6"/>
  <c r="X1922" i="6" s="1"/>
  <c r="Y1921" i="6"/>
  <c r="X1921" i="6" s="1"/>
  <c r="Y1920" i="6"/>
  <c r="X1920" i="6" s="1"/>
  <c r="Y1919" i="6"/>
  <c r="X1919" i="6" s="1"/>
  <c r="Y1918" i="6"/>
  <c r="X1918" i="6" s="1"/>
  <c r="Y1917" i="6"/>
  <c r="X1917" i="6" s="1"/>
  <c r="Y1916" i="6"/>
  <c r="X1916" i="6" s="1"/>
  <c r="Y1915" i="6"/>
  <c r="X1915" i="6" s="1"/>
  <c r="Y1914" i="6"/>
  <c r="X1914" i="6" s="1"/>
  <c r="Y1913" i="6"/>
  <c r="X1913" i="6" s="1"/>
  <c r="Y1912" i="6"/>
  <c r="X1912" i="6" s="1"/>
  <c r="Y1911" i="6"/>
  <c r="X1911" i="6" s="1"/>
  <c r="Y1910" i="6"/>
  <c r="X1910" i="6" s="1"/>
  <c r="Y1909" i="6"/>
  <c r="X1909" i="6" s="1"/>
  <c r="Y1908" i="6"/>
  <c r="X1908" i="6" s="1"/>
  <c r="Y1907" i="6"/>
  <c r="X1907" i="6" s="1"/>
  <c r="Y1906" i="6"/>
  <c r="X1906" i="6" s="1"/>
  <c r="Y1905" i="6"/>
  <c r="X1905" i="6" s="1"/>
  <c r="Y1904" i="6"/>
  <c r="X1904" i="6" s="1"/>
  <c r="Y1903" i="6"/>
  <c r="X1903" i="6" s="1"/>
  <c r="Y1902" i="6"/>
  <c r="X1902" i="6" s="1"/>
  <c r="Y1901" i="6"/>
  <c r="X1901" i="6" s="1"/>
  <c r="Y1900" i="6"/>
  <c r="X1900" i="6" s="1"/>
  <c r="Y1899" i="6"/>
  <c r="X1899" i="6" s="1"/>
  <c r="Y1898" i="6"/>
  <c r="X1898" i="6" s="1"/>
  <c r="Y1897" i="6"/>
  <c r="X1897" i="6" s="1"/>
  <c r="Y1896" i="6"/>
  <c r="X1896" i="6" s="1"/>
  <c r="Y1895" i="6"/>
  <c r="X1895" i="6" s="1"/>
  <c r="Y1894" i="6"/>
  <c r="X1894" i="6" s="1"/>
  <c r="Y1893" i="6"/>
  <c r="X1893" i="6" s="1"/>
  <c r="Y1892" i="6"/>
  <c r="X1892" i="6" s="1"/>
  <c r="Y1891" i="6"/>
  <c r="X1891" i="6" s="1"/>
  <c r="Y1890" i="6"/>
  <c r="X1890" i="6" s="1"/>
  <c r="Y1889" i="6"/>
  <c r="X1889" i="6" s="1"/>
  <c r="Y1888" i="6"/>
  <c r="X1888" i="6" s="1"/>
  <c r="Y1887" i="6"/>
  <c r="X1887" i="6" s="1"/>
  <c r="Y1886" i="6"/>
  <c r="X1886" i="6" s="1"/>
  <c r="Y1885" i="6"/>
  <c r="X1885" i="6" s="1"/>
  <c r="Y1884" i="6"/>
  <c r="X1884" i="6" s="1"/>
  <c r="Y1883" i="6"/>
  <c r="X1883" i="6" s="1"/>
  <c r="Y1882" i="6"/>
  <c r="X1882" i="6" s="1"/>
  <c r="Y1881" i="6"/>
  <c r="X1881" i="6" s="1"/>
  <c r="Y1880" i="6"/>
  <c r="X1880" i="6" s="1"/>
  <c r="Y1879" i="6"/>
  <c r="X1879" i="6" s="1"/>
  <c r="Y1878" i="6"/>
  <c r="X1878" i="6" s="1"/>
  <c r="Y1877" i="6"/>
  <c r="X1877" i="6" s="1"/>
  <c r="Y1876" i="6"/>
  <c r="X1876" i="6" s="1"/>
  <c r="Y1875" i="6"/>
  <c r="X1875" i="6" s="1"/>
  <c r="Y1874" i="6"/>
  <c r="X1874" i="6" s="1"/>
  <c r="Y1873" i="6"/>
  <c r="X1873" i="6" s="1"/>
  <c r="Y1872" i="6"/>
  <c r="X1872" i="6" s="1"/>
  <c r="Y1871" i="6"/>
  <c r="X1871" i="6" s="1"/>
  <c r="Y1870" i="6"/>
  <c r="X1870" i="6" s="1"/>
  <c r="Y1869" i="6"/>
  <c r="X1869" i="6" s="1"/>
  <c r="Y1868" i="6"/>
  <c r="X1868" i="6" s="1"/>
  <c r="Y1867" i="6"/>
  <c r="X1867" i="6" s="1"/>
  <c r="Y1866" i="6"/>
  <c r="X1866" i="6" s="1"/>
  <c r="Y1865" i="6"/>
  <c r="X1865" i="6" s="1"/>
  <c r="Y1864" i="6"/>
  <c r="X1864" i="6" s="1"/>
  <c r="Y1863" i="6"/>
  <c r="X1863" i="6" s="1"/>
  <c r="Y1862" i="6"/>
  <c r="X1862" i="6" s="1"/>
  <c r="Y1861" i="6"/>
  <c r="X1861" i="6" s="1"/>
  <c r="Y1860" i="6"/>
  <c r="X1860" i="6" s="1"/>
  <c r="Y1859" i="6"/>
  <c r="X1859" i="6" s="1"/>
  <c r="Y1858" i="6"/>
  <c r="X1858" i="6" s="1"/>
  <c r="Y1857" i="6"/>
  <c r="X1857" i="6" s="1"/>
  <c r="Y1856" i="6"/>
  <c r="X1856" i="6" s="1"/>
  <c r="Y1855" i="6"/>
  <c r="X1855" i="6" s="1"/>
  <c r="Y1854" i="6"/>
  <c r="X1854" i="6" s="1"/>
  <c r="Y1853" i="6"/>
  <c r="X1853" i="6" s="1"/>
  <c r="Y1852" i="6"/>
  <c r="X1852" i="6" s="1"/>
  <c r="Y1851" i="6"/>
  <c r="X1851" i="6" s="1"/>
  <c r="Y1850" i="6"/>
  <c r="X1850" i="6" s="1"/>
  <c r="Y1849" i="6"/>
  <c r="X1849" i="6" s="1"/>
  <c r="Y1848" i="6"/>
  <c r="X1848" i="6" s="1"/>
  <c r="Y1847" i="6"/>
  <c r="X1847" i="6" s="1"/>
  <c r="Y1846" i="6"/>
  <c r="X1846" i="6" s="1"/>
  <c r="Y1845" i="6"/>
  <c r="X1845" i="6" s="1"/>
  <c r="Y1844" i="6"/>
  <c r="X1844" i="6" s="1"/>
  <c r="Y1843" i="6"/>
  <c r="X1843" i="6" s="1"/>
  <c r="Y1842" i="6"/>
  <c r="X1842" i="6" s="1"/>
  <c r="Y1841" i="6"/>
  <c r="X1841" i="6" s="1"/>
  <c r="Y1840" i="6"/>
  <c r="X1840" i="6" s="1"/>
  <c r="Y1839" i="6"/>
  <c r="X1839" i="6" s="1"/>
  <c r="Y1838" i="6"/>
  <c r="X1838" i="6" s="1"/>
  <c r="Y1837" i="6"/>
  <c r="X1837" i="6" s="1"/>
  <c r="Y1836" i="6"/>
  <c r="X1836" i="6" s="1"/>
  <c r="Y1835" i="6"/>
  <c r="X1835" i="6" s="1"/>
  <c r="Y1834" i="6"/>
  <c r="X1834" i="6" s="1"/>
  <c r="Y1833" i="6"/>
  <c r="X1833" i="6" s="1"/>
  <c r="Y1832" i="6"/>
  <c r="X1832" i="6" s="1"/>
  <c r="Y1831" i="6"/>
  <c r="X1831" i="6" s="1"/>
  <c r="Y1830" i="6"/>
  <c r="X1830" i="6" s="1"/>
  <c r="Y1829" i="6"/>
  <c r="X1829" i="6" s="1"/>
  <c r="Y1828" i="6"/>
  <c r="X1828" i="6" s="1"/>
  <c r="Y1827" i="6"/>
  <c r="X1827" i="6" s="1"/>
  <c r="Y1826" i="6"/>
  <c r="X1826" i="6" s="1"/>
  <c r="Y1825" i="6"/>
  <c r="X1825" i="6" s="1"/>
  <c r="Y1824" i="6"/>
  <c r="X1824" i="6" s="1"/>
  <c r="Y1823" i="6"/>
  <c r="X1823" i="6" s="1"/>
  <c r="Y1822" i="6"/>
  <c r="X1822" i="6" s="1"/>
  <c r="Y1821" i="6"/>
  <c r="X1821" i="6" s="1"/>
  <c r="Y1820" i="6"/>
  <c r="X1820" i="6" s="1"/>
  <c r="Y1819" i="6"/>
  <c r="X1819" i="6" s="1"/>
  <c r="Y1818" i="6"/>
  <c r="X1818" i="6" s="1"/>
  <c r="Y1817" i="6"/>
  <c r="X1817" i="6" s="1"/>
  <c r="Y1816" i="6"/>
  <c r="X1816" i="6" s="1"/>
  <c r="Y1815" i="6"/>
  <c r="X1815" i="6" s="1"/>
  <c r="Y1814" i="6"/>
  <c r="X1814" i="6" s="1"/>
  <c r="Y1813" i="6"/>
  <c r="X1813" i="6" s="1"/>
  <c r="Y1812" i="6"/>
  <c r="X1812" i="6" s="1"/>
  <c r="Y1811" i="6"/>
  <c r="X1811" i="6" s="1"/>
  <c r="Y1810" i="6"/>
  <c r="X1810" i="6" s="1"/>
  <c r="Y1809" i="6"/>
  <c r="X1809" i="6" s="1"/>
  <c r="Y1808" i="6"/>
  <c r="X1808" i="6" s="1"/>
  <c r="Y1807" i="6"/>
  <c r="X1807" i="6" s="1"/>
  <c r="Y1806" i="6"/>
  <c r="X1806" i="6" s="1"/>
  <c r="Y1805" i="6"/>
  <c r="X1805" i="6" s="1"/>
  <c r="Y1804" i="6"/>
  <c r="X1804" i="6" s="1"/>
  <c r="Y1803" i="6"/>
  <c r="X1803" i="6" s="1"/>
  <c r="Y1802" i="6"/>
  <c r="X1802" i="6" s="1"/>
  <c r="Y1801" i="6"/>
  <c r="X1801" i="6" s="1"/>
  <c r="Y1800" i="6"/>
  <c r="X1800" i="6" s="1"/>
  <c r="Y1799" i="6"/>
  <c r="X1799" i="6" s="1"/>
  <c r="Y1798" i="6"/>
  <c r="X1798" i="6" s="1"/>
  <c r="Y1797" i="6"/>
  <c r="X1797" i="6" s="1"/>
  <c r="Y1796" i="6"/>
  <c r="X1796" i="6" s="1"/>
  <c r="Y1795" i="6"/>
  <c r="X1795" i="6" s="1"/>
  <c r="Y1794" i="6"/>
  <c r="X1794" i="6" s="1"/>
  <c r="Y1793" i="6"/>
  <c r="X1793" i="6" s="1"/>
  <c r="Y1792" i="6"/>
  <c r="X1792" i="6" s="1"/>
  <c r="Y1791" i="6"/>
  <c r="X1791" i="6" s="1"/>
  <c r="Y1790" i="6"/>
  <c r="X1790" i="6" s="1"/>
  <c r="Y1789" i="6"/>
  <c r="X1789" i="6" s="1"/>
  <c r="Y1788" i="6"/>
  <c r="X1788" i="6" s="1"/>
  <c r="Y1787" i="6"/>
  <c r="X1787" i="6" s="1"/>
  <c r="Y1786" i="6"/>
  <c r="X1786" i="6" s="1"/>
  <c r="Y1785" i="6"/>
  <c r="X1785" i="6" s="1"/>
  <c r="Y1784" i="6"/>
  <c r="X1784" i="6" s="1"/>
  <c r="Y1783" i="6"/>
  <c r="X1783" i="6" s="1"/>
  <c r="Y1782" i="6"/>
  <c r="X1782" i="6" s="1"/>
  <c r="Y1781" i="6"/>
  <c r="X1781" i="6" s="1"/>
  <c r="Y1780" i="6"/>
  <c r="X1780" i="6" s="1"/>
  <c r="Y1779" i="6"/>
  <c r="X1779" i="6" s="1"/>
  <c r="Y1778" i="6"/>
  <c r="X1778" i="6" s="1"/>
  <c r="Y1777" i="6"/>
  <c r="X1777" i="6" s="1"/>
  <c r="Y1776" i="6"/>
  <c r="X1776" i="6" s="1"/>
  <c r="Y1775" i="6"/>
  <c r="X1775" i="6" s="1"/>
  <c r="Y1774" i="6"/>
  <c r="X1774" i="6" s="1"/>
  <c r="Y1773" i="6"/>
  <c r="X1773" i="6" s="1"/>
  <c r="Y1772" i="6"/>
  <c r="X1772" i="6" s="1"/>
  <c r="Y1771" i="6"/>
  <c r="X1771" i="6" s="1"/>
  <c r="Y1770" i="6"/>
  <c r="X1770" i="6" s="1"/>
  <c r="Y1769" i="6"/>
  <c r="X1769" i="6" s="1"/>
  <c r="Y1768" i="6"/>
  <c r="X1768" i="6" s="1"/>
  <c r="Y1767" i="6"/>
  <c r="X1767" i="6" s="1"/>
  <c r="Y1766" i="6"/>
  <c r="X1766" i="6" s="1"/>
  <c r="Y1765" i="6"/>
  <c r="X1765" i="6" s="1"/>
  <c r="Y1764" i="6"/>
  <c r="X1764" i="6" s="1"/>
  <c r="Y1763" i="6"/>
  <c r="X1763" i="6" s="1"/>
  <c r="Y1762" i="6"/>
  <c r="X1762" i="6" s="1"/>
  <c r="Y1761" i="6"/>
  <c r="X1761" i="6" s="1"/>
  <c r="Y1760" i="6"/>
  <c r="X1760" i="6" s="1"/>
  <c r="Y1759" i="6"/>
  <c r="X1759" i="6" s="1"/>
  <c r="Y1758" i="6"/>
  <c r="X1758" i="6" s="1"/>
  <c r="Y1757" i="6"/>
  <c r="X1757" i="6" s="1"/>
  <c r="Y1756" i="6"/>
  <c r="X1756" i="6" s="1"/>
  <c r="Y1755" i="6"/>
  <c r="X1755" i="6" s="1"/>
  <c r="Y1754" i="6"/>
  <c r="X1754" i="6" s="1"/>
  <c r="Y1753" i="6"/>
  <c r="X1753" i="6" s="1"/>
  <c r="Y1752" i="6"/>
  <c r="X1752" i="6" s="1"/>
  <c r="Y1751" i="6"/>
  <c r="X1751" i="6" s="1"/>
  <c r="Y1750" i="6"/>
  <c r="X1750" i="6" s="1"/>
  <c r="Y1749" i="6"/>
  <c r="X1749" i="6" s="1"/>
  <c r="Y1748" i="6"/>
  <c r="X1748" i="6" s="1"/>
  <c r="Y1747" i="6"/>
  <c r="X1747" i="6" s="1"/>
  <c r="Y1746" i="6"/>
  <c r="X1746" i="6" s="1"/>
  <c r="Y1745" i="6"/>
  <c r="X1745" i="6" s="1"/>
  <c r="Y1744" i="6"/>
  <c r="X1744" i="6" s="1"/>
  <c r="Y1743" i="6"/>
  <c r="X1743" i="6" s="1"/>
  <c r="Y1742" i="6"/>
  <c r="X1742" i="6" s="1"/>
  <c r="Y1741" i="6"/>
  <c r="X1741" i="6" s="1"/>
  <c r="Y1740" i="6"/>
  <c r="X1740" i="6" s="1"/>
  <c r="Y1739" i="6"/>
  <c r="X1739" i="6" s="1"/>
  <c r="Y1738" i="6"/>
  <c r="X1738" i="6" s="1"/>
  <c r="Y1737" i="6"/>
  <c r="X1737" i="6" s="1"/>
  <c r="Y1736" i="6"/>
  <c r="X1736" i="6" s="1"/>
  <c r="Y1735" i="6"/>
  <c r="X1735" i="6" s="1"/>
  <c r="Y1734" i="6"/>
  <c r="X1734" i="6" s="1"/>
  <c r="Y1733" i="6"/>
  <c r="X1733" i="6" s="1"/>
  <c r="Y1732" i="6"/>
  <c r="X1732" i="6" s="1"/>
  <c r="Y1731" i="6"/>
  <c r="X1731" i="6" s="1"/>
  <c r="Y1730" i="6"/>
  <c r="X1730" i="6" s="1"/>
  <c r="Y1729" i="6"/>
  <c r="X1729" i="6" s="1"/>
  <c r="Y1728" i="6"/>
  <c r="X1728" i="6" s="1"/>
  <c r="Y1727" i="6"/>
  <c r="X1727" i="6" s="1"/>
  <c r="Y1726" i="6"/>
  <c r="X1726" i="6" s="1"/>
  <c r="Y1725" i="6"/>
  <c r="X1725" i="6" s="1"/>
  <c r="Y1724" i="6"/>
  <c r="X1724" i="6" s="1"/>
  <c r="Y1723" i="6"/>
  <c r="X1723" i="6" s="1"/>
  <c r="Y1722" i="6"/>
  <c r="X1722" i="6" s="1"/>
  <c r="Y1721" i="6"/>
  <c r="X1721" i="6" s="1"/>
  <c r="Y1720" i="6"/>
  <c r="X1720" i="6" s="1"/>
  <c r="Y1719" i="6"/>
  <c r="X1719" i="6" s="1"/>
  <c r="Y1718" i="6"/>
  <c r="X1718" i="6" s="1"/>
  <c r="Y1717" i="6"/>
  <c r="X1717" i="6" s="1"/>
  <c r="Y1716" i="6"/>
  <c r="X1716" i="6" s="1"/>
  <c r="Y1715" i="6"/>
  <c r="X1715" i="6" s="1"/>
  <c r="Y1714" i="6"/>
  <c r="X1714" i="6" s="1"/>
  <c r="Y1713" i="6"/>
  <c r="X1713" i="6" s="1"/>
  <c r="Y1712" i="6"/>
  <c r="X1712" i="6" s="1"/>
  <c r="Y1711" i="6"/>
  <c r="X1711" i="6" s="1"/>
  <c r="Y1710" i="6"/>
  <c r="X1710" i="6" s="1"/>
  <c r="Y1709" i="6"/>
  <c r="X1709" i="6" s="1"/>
  <c r="Y1708" i="6"/>
  <c r="X1708" i="6" s="1"/>
  <c r="Y1707" i="6"/>
  <c r="X1707" i="6" s="1"/>
  <c r="Y1706" i="6"/>
  <c r="X1706" i="6" s="1"/>
  <c r="Y1705" i="6"/>
  <c r="X1705" i="6" s="1"/>
  <c r="Y1704" i="6"/>
  <c r="X1704" i="6" s="1"/>
  <c r="Y1703" i="6"/>
  <c r="X1703" i="6" s="1"/>
  <c r="Y1702" i="6"/>
  <c r="X1702" i="6" s="1"/>
  <c r="Y1701" i="6"/>
  <c r="X1701" i="6" s="1"/>
  <c r="Y1700" i="6"/>
  <c r="X1700" i="6" s="1"/>
  <c r="Y1699" i="6"/>
  <c r="X1699" i="6" s="1"/>
  <c r="Y1698" i="6"/>
  <c r="X1698" i="6" s="1"/>
  <c r="Y1697" i="6"/>
  <c r="X1697" i="6" s="1"/>
  <c r="Y1696" i="6"/>
  <c r="X1696" i="6" s="1"/>
  <c r="Y1695" i="6"/>
  <c r="X1695" i="6" s="1"/>
  <c r="Y1694" i="6"/>
  <c r="X1694" i="6" s="1"/>
  <c r="Y1693" i="6"/>
  <c r="X1693" i="6" s="1"/>
  <c r="Y1692" i="6"/>
  <c r="X1692" i="6" s="1"/>
  <c r="Y1691" i="6"/>
  <c r="X1691" i="6" s="1"/>
  <c r="Y1690" i="6"/>
  <c r="X1690" i="6" s="1"/>
  <c r="Y1689" i="6"/>
  <c r="X1689" i="6" s="1"/>
  <c r="Y1688" i="6"/>
  <c r="X1688" i="6" s="1"/>
  <c r="Y1687" i="6"/>
  <c r="X1687" i="6" s="1"/>
  <c r="Y1686" i="6"/>
  <c r="X1686" i="6" s="1"/>
  <c r="Y1685" i="6"/>
  <c r="X1685" i="6" s="1"/>
  <c r="Y1684" i="6"/>
  <c r="X1684" i="6" s="1"/>
  <c r="Y1683" i="6"/>
  <c r="X1683" i="6" s="1"/>
  <c r="Y1682" i="6"/>
  <c r="X1682" i="6" s="1"/>
  <c r="Y1681" i="6"/>
  <c r="X1681" i="6" s="1"/>
  <c r="Y1680" i="6"/>
  <c r="X1680" i="6" s="1"/>
  <c r="Y1679" i="6"/>
  <c r="X1679" i="6" s="1"/>
  <c r="Y1678" i="6"/>
  <c r="X1678" i="6" s="1"/>
  <c r="Y1677" i="6"/>
  <c r="X1677" i="6" s="1"/>
  <c r="Y1676" i="6"/>
  <c r="X1676" i="6" s="1"/>
  <c r="Y1675" i="6"/>
  <c r="X1675" i="6" s="1"/>
  <c r="Y1674" i="6"/>
  <c r="X1674" i="6" s="1"/>
  <c r="Y1673" i="6"/>
  <c r="X1673" i="6" s="1"/>
  <c r="Y1672" i="6"/>
  <c r="X1672" i="6" s="1"/>
  <c r="Y1671" i="6"/>
  <c r="X1671" i="6" s="1"/>
  <c r="Y1670" i="6"/>
  <c r="X1670" i="6" s="1"/>
  <c r="Y1669" i="6"/>
  <c r="X1669" i="6" s="1"/>
  <c r="Y1668" i="6"/>
  <c r="X1668" i="6" s="1"/>
  <c r="Y1667" i="6"/>
  <c r="X1667" i="6" s="1"/>
  <c r="Y1666" i="6"/>
  <c r="X1666" i="6" s="1"/>
  <c r="Y1665" i="6"/>
  <c r="X1665" i="6" s="1"/>
  <c r="Y1664" i="6"/>
  <c r="X1664" i="6" s="1"/>
  <c r="Y1663" i="6"/>
  <c r="X1663" i="6" s="1"/>
  <c r="Y1662" i="6"/>
  <c r="X1662" i="6" s="1"/>
  <c r="Y1661" i="6"/>
  <c r="X1661" i="6" s="1"/>
  <c r="Y1660" i="6"/>
  <c r="X1660" i="6" s="1"/>
  <c r="Y1659" i="6"/>
  <c r="X1659" i="6" s="1"/>
  <c r="Y1658" i="6"/>
  <c r="X1658" i="6" s="1"/>
  <c r="Y1657" i="6"/>
  <c r="X1657" i="6" s="1"/>
  <c r="Y1656" i="6"/>
  <c r="X1656" i="6" s="1"/>
  <c r="Y1655" i="6"/>
  <c r="X1655" i="6" s="1"/>
  <c r="Y1654" i="6"/>
  <c r="X1654" i="6" s="1"/>
  <c r="Y1653" i="6"/>
  <c r="X1653" i="6" s="1"/>
  <c r="Y1652" i="6"/>
  <c r="X1652" i="6" s="1"/>
  <c r="Y1651" i="6"/>
  <c r="X1651" i="6" s="1"/>
  <c r="Y1650" i="6"/>
  <c r="X1650" i="6" s="1"/>
  <c r="Y1649" i="6"/>
  <c r="X1649" i="6" s="1"/>
  <c r="Y1648" i="6"/>
  <c r="X1648" i="6" s="1"/>
  <c r="Y1647" i="6"/>
  <c r="X1647" i="6" s="1"/>
  <c r="Y1646" i="6"/>
  <c r="X1646" i="6" s="1"/>
  <c r="Y1645" i="6"/>
  <c r="X1645" i="6" s="1"/>
  <c r="Y1644" i="6"/>
  <c r="X1644" i="6" s="1"/>
  <c r="Y1643" i="6"/>
  <c r="X1643" i="6" s="1"/>
  <c r="Y1642" i="6"/>
  <c r="X1642" i="6" s="1"/>
  <c r="Y1641" i="6"/>
  <c r="X1641" i="6" s="1"/>
  <c r="Y1640" i="6"/>
  <c r="X1640" i="6" s="1"/>
  <c r="Y1639" i="6"/>
  <c r="X1639" i="6" s="1"/>
  <c r="Y1638" i="6"/>
  <c r="X1638" i="6" s="1"/>
  <c r="Y1637" i="6"/>
  <c r="X1637" i="6" s="1"/>
  <c r="Y1636" i="6"/>
  <c r="X1636" i="6" s="1"/>
  <c r="Y1635" i="6"/>
  <c r="X1635" i="6" s="1"/>
  <c r="Y1634" i="6"/>
  <c r="X1634" i="6" s="1"/>
  <c r="Y1633" i="6"/>
  <c r="X1633" i="6" s="1"/>
  <c r="Y1632" i="6"/>
  <c r="X1632" i="6" s="1"/>
  <c r="Y1631" i="6"/>
  <c r="X1631" i="6" s="1"/>
  <c r="Y1630" i="6"/>
  <c r="X1630" i="6" s="1"/>
  <c r="Y1629" i="6"/>
  <c r="X1629" i="6" s="1"/>
  <c r="Y1628" i="6"/>
  <c r="X1628" i="6" s="1"/>
  <c r="Y1627" i="6"/>
  <c r="X1627" i="6" s="1"/>
  <c r="Y1626" i="6"/>
  <c r="X1626" i="6" s="1"/>
  <c r="Y1625" i="6"/>
  <c r="X1625" i="6" s="1"/>
  <c r="Y1624" i="6"/>
  <c r="X1624" i="6" s="1"/>
  <c r="Y1623" i="6"/>
  <c r="X1623" i="6" s="1"/>
  <c r="Y1622" i="6"/>
  <c r="X1622" i="6" s="1"/>
  <c r="Y1621" i="6"/>
  <c r="X1621" i="6" s="1"/>
  <c r="Y1620" i="6"/>
  <c r="X1620" i="6" s="1"/>
  <c r="Y1619" i="6"/>
  <c r="X1619" i="6" s="1"/>
  <c r="Y1618" i="6"/>
  <c r="X1618" i="6" s="1"/>
  <c r="Y1617" i="6"/>
  <c r="X1617" i="6" s="1"/>
  <c r="Y1616" i="6"/>
  <c r="X1616" i="6" s="1"/>
  <c r="Y1615" i="6"/>
  <c r="X1615" i="6" s="1"/>
  <c r="Y1614" i="6"/>
  <c r="X1614" i="6" s="1"/>
  <c r="Y1613" i="6"/>
  <c r="X1613" i="6" s="1"/>
  <c r="Y1612" i="6"/>
  <c r="X1612" i="6" s="1"/>
  <c r="Y1611" i="6"/>
  <c r="X1611" i="6" s="1"/>
  <c r="Y1610" i="6"/>
  <c r="X1610" i="6" s="1"/>
  <c r="Y1609" i="6"/>
  <c r="X1609" i="6" s="1"/>
  <c r="Y1608" i="6"/>
  <c r="X1608" i="6" s="1"/>
  <c r="Y1607" i="6"/>
  <c r="X1607" i="6" s="1"/>
  <c r="Y1606" i="6"/>
  <c r="X1606" i="6" s="1"/>
  <c r="Y1605" i="6"/>
  <c r="X1605" i="6" s="1"/>
  <c r="Y1604" i="6"/>
  <c r="X1604" i="6" s="1"/>
  <c r="Y1603" i="6"/>
  <c r="X1603" i="6" s="1"/>
  <c r="Y1602" i="6"/>
  <c r="X1602" i="6" s="1"/>
  <c r="Y1601" i="6"/>
  <c r="X1601" i="6" s="1"/>
  <c r="Y1600" i="6"/>
  <c r="X1600" i="6" s="1"/>
  <c r="Y1599" i="6"/>
  <c r="X1599" i="6" s="1"/>
  <c r="Y1598" i="6"/>
  <c r="X1598" i="6" s="1"/>
  <c r="Y1597" i="6"/>
  <c r="X1597" i="6" s="1"/>
  <c r="Y1596" i="6"/>
  <c r="X1596" i="6" s="1"/>
  <c r="Y1595" i="6"/>
  <c r="X1595" i="6" s="1"/>
  <c r="Y1594" i="6"/>
  <c r="X1594" i="6" s="1"/>
  <c r="Y1593" i="6"/>
  <c r="X1593" i="6" s="1"/>
  <c r="Y1592" i="6"/>
  <c r="X1592" i="6" s="1"/>
  <c r="Y1591" i="6"/>
  <c r="X1591" i="6" s="1"/>
  <c r="Y1590" i="6"/>
  <c r="X1590" i="6" s="1"/>
  <c r="Y1589" i="6"/>
  <c r="X1589" i="6" s="1"/>
  <c r="Y1588" i="6"/>
  <c r="X1588" i="6" s="1"/>
  <c r="Y1587" i="6"/>
  <c r="X1587" i="6" s="1"/>
  <c r="Y1586" i="6"/>
  <c r="X1586" i="6" s="1"/>
  <c r="Y1585" i="6"/>
  <c r="X1585" i="6" s="1"/>
  <c r="Y1584" i="6"/>
  <c r="X1584" i="6" s="1"/>
  <c r="Y1583" i="6"/>
  <c r="X1583" i="6" s="1"/>
  <c r="Y1582" i="6"/>
  <c r="X1582" i="6" s="1"/>
  <c r="Y1581" i="6"/>
  <c r="X1581" i="6" s="1"/>
  <c r="Y1580" i="6"/>
  <c r="X1580" i="6" s="1"/>
  <c r="Y1579" i="6"/>
  <c r="X1579" i="6" s="1"/>
  <c r="Y1578" i="6"/>
  <c r="X1578" i="6" s="1"/>
  <c r="Y1577" i="6"/>
  <c r="X1577" i="6" s="1"/>
  <c r="Y1576" i="6"/>
  <c r="X1576" i="6" s="1"/>
  <c r="Y1575" i="6"/>
  <c r="X1575" i="6" s="1"/>
  <c r="Y1574" i="6"/>
  <c r="X1574" i="6" s="1"/>
  <c r="Y1573" i="6"/>
  <c r="X1573" i="6" s="1"/>
  <c r="Y1572" i="6"/>
  <c r="X1572" i="6" s="1"/>
  <c r="Y1571" i="6"/>
  <c r="X1571" i="6" s="1"/>
  <c r="Y1570" i="6"/>
  <c r="X1570" i="6" s="1"/>
  <c r="Y1569" i="6"/>
  <c r="X1569" i="6" s="1"/>
  <c r="Y1568" i="6"/>
  <c r="X1568" i="6" s="1"/>
  <c r="Y1567" i="6"/>
  <c r="X1567" i="6" s="1"/>
  <c r="Y1566" i="6"/>
  <c r="X1566" i="6" s="1"/>
  <c r="Y1565" i="6"/>
  <c r="X1565" i="6" s="1"/>
  <c r="Y1564" i="6"/>
  <c r="X1564" i="6" s="1"/>
  <c r="Y1563" i="6"/>
  <c r="X1563" i="6" s="1"/>
  <c r="Y1562" i="6"/>
  <c r="X1562" i="6" s="1"/>
  <c r="Y1561" i="6"/>
  <c r="X1561" i="6" s="1"/>
  <c r="Y1560" i="6"/>
  <c r="X1560" i="6" s="1"/>
  <c r="Y1559" i="6"/>
  <c r="X1559" i="6" s="1"/>
  <c r="Y1558" i="6"/>
  <c r="X1558" i="6" s="1"/>
  <c r="Y1557" i="6"/>
  <c r="X1557" i="6" s="1"/>
  <c r="Y1556" i="6"/>
  <c r="X1556" i="6" s="1"/>
  <c r="Y1555" i="6"/>
  <c r="X1555" i="6" s="1"/>
  <c r="Y1554" i="6"/>
  <c r="X1554" i="6" s="1"/>
  <c r="Y1553" i="6"/>
  <c r="X1553" i="6" s="1"/>
  <c r="Y1552" i="6"/>
  <c r="X1552" i="6" s="1"/>
  <c r="Y1551" i="6"/>
  <c r="X1551" i="6" s="1"/>
  <c r="Y1550" i="6"/>
  <c r="X1550" i="6" s="1"/>
  <c r="Y1549" i="6"/>
  <c r="X1549" i="6" s="1"/>
  <c r="Y1548" i="6"/>
  <c r="X1548" i="6" s="1"/>
  <c r="Y1547" i="6"/>
  <c r="X1547" i="6" s="1"/>
  <c r="Y1546" i="6"/>
  <c r="X1546" i="6" s="1"/>
  <c r="Y1545" i="6"/>
  <c r="X1545" i="6" s="1"/>
  <c r="Y1544" i="6"/>
  <c r="X1544" i="6" s="1"/>
  <c r="Y1543" i="6"/>
  <c r="X1543" i="6" s="1"/>
  <c r="Y1542" i="6"/>
  <c r="X1542" i="6" s="1"/>
  <c r="Y1541" i="6"/>
  <c r="X1541" i="6" s="1"/>
  <c r="Y1540" i="6"/>
  <c r="X1540" i="6" s="1"/>
  <c r="Y1539" i="6"/>
  <c r="X1539" i="6" s="1"/>
  <c r="Y1538" i="6"/>
  <c r="X1538" i="6" s="1"/>
  <c r="Y1537" i="6"/>
  <c r="X1537" i="6" s="1"/>
  <c r="Y1536" i="6"/>
  <c r="X1536" i="6" s="1"/>
  <c r="Y1535" i="6"/>
  <c r="X1535" i="6" s="1"/>
  <c r="Y1534" i="6"/>
  <c r="X1534" i="6" s="1"/>
  <c r="Y1533" i="6"/>
  <c r="X1533" i="6" s="1"/>
  <c r="Y1532" i="6"/>
  <c r="X1532" i="6" s="1"/>
  <c r="Y1531" i="6"/>
  <c r="X1531" i="6" s="1"/>
  <c r="Y1530" i="6"/>
  <c r="X1530" i="6" s="1"/>
  <c r="Y1529" i="6"/>
  <c r="X1529" i="6" s="1"/>
  <c r="Y1528" i="6"/>
  <c r="X1528" i="6" s="1"/>
  <c r="Y1527" i="6"/>
  <c r="X1527" i="6" s="1"/>
  <c r="Y1526" i="6"/>
  <c r="X1526" i="6" s="1"/>
  <c r="Y1525" i="6"/>
  <c r="X1525" i="6" s="1"/>
  <c r="Y1524" i="6"/>
  <c r="X1524" i="6" s="1"/>
  <c r="Y1523" i="6"/>
  <c r="X1523" i="6" s="1"/>
  <c r="Y1522" i="6"/>
  <c r="X1522" i="6" s="1"/>
  <c r="Y1521" i="6"/>
  <c r="X1521" i="6" s="1"/>
  <c r="Y1520" i="6"/>
  <c r="X1520" i="6" s="1"/>
  <c r="Y1519" i="6"/>
  <c r="X1519" i="6" s="1"/>
  <c r="Y1518" i="6"/>
  <c r="X1518" i="6" s="1"/>
  <c r="Y1517" i="6"/>
  <c r="X1517" i="6" s="1"/>
  <c r="Y1516" i="6"/>
  <c r="X1516" i="6" s="1"/>
  <c r="Y1515" i="6"/>
  <c r="X1515" i="6" s="1"/>
  <c r="Y1514" i="6"/>
  <c r="X1514" i="6" s="1"/>
  <c r="Y1513" i="6"/>
  <c r="X1513" i="6" s="1"/>
  <c r="Y1512" i="6"/>
  <c r="X1512" i="6" s="1"/>
  <c r="Y1511" i="6"/>
  <c r="X1511" i="6" s="1"/>
  <c r="Y1510" i="6"/>
  <c r="X1510" i="6" s="1"/>
  <c r="Y1509" i="6"/>
  <c r="X1509" i="6" s="1"/>
  <c r="Y1508" i="6"/>
  <c r="X1508" i="6" s="1"/>
  <c r="Y1507" i="6"/>
  <c r="X1507" i="6" s="1"/>
  <c r="Y1506" i="6"/>
  <c r="X1506" i="6" s="1"/>
  <c r="Y1505" i="6"/>
  <c r="X1505" i="6" s="1"/>
  <c r="Y1504" i="6"/>
  <c r="X1504" i="6" s="1"/>
  <c r="Y1503" i="6"/>
  <c r="X1503" i="6" s="1"/>
  <c r="Y1502" i="6"/>
  <c r="X1502" i="6" s="1"/>
  <c r="Y1501" i="6"/>
  <c r="X1501" i="6" s="1"/>
  <c r="Y1500" i="6"/>
  <c r="X1500" i="6" s="1"/>
  <c r="Y1499" i="6"/>
  <c r="X1499" i="6" s="1"/>
  <c r="Y1498" i="6"/>
  <c r="X1498" i="6" s="1"/>
  <c r="Y1497" i="6"/>
  <c r="X1497" i="6" s="1"/>
  <c r="Y1496" i="6"/>
  <c r="X1496" i="6" s="1"/>
  <c r="Y1495" i="6"/>
  <c r="X1495" i="6" s="1"/>
  <c r="Y1494" i="6"/>
  <c r="X1494" i="6" s="1"/>
  <c r="Y1493" i="6"/>
  <c r="X1493" i="6" s="1"/>
  <c r="Y1492" i="6"/>
  <c r="X1492" i="6" s="1"/>
  <c r="Y1491" i="6"/>
  <c r="X1491" i="6" s="1"/>
  <c r="Y1490" i="6"/>
  <c r="X1490" i="6" s="1"/>
  <c r="Y1489" i="6"/>
  <c r="X1489" i="6" s="1"/>
  <c r="Y1488" i="6"/>
  <c r="X1488" i="6" s="1"/>
  <c r="Y1487" i="6"/>
  <c r="X1487" i="6" s="1"/>
  <c r="Y1486" i="6"/>
  <c r="X1486" i="6" s="1"/>
  <c r="Y1485" i="6"/>
  <c r="X1485" i="6" s="1"/>
  <c r="Y1484" i="6"/>
  <c r="X1484" i="6" s="1"/>
  <c r="Y1483" i="6"/>
  <c r="X1483" i="6" s="1"/>
  <c r="Y1482" i="6"/>
  <c r="X1482" i="6" s="1"/>
  <c r="Y1481" i="6"/>
  <c r="X1481" i="6" s="1"/>
  <c r="Y1480" i="6"/>
  <c r="X1480" i="6" s="1"/>
  <c r="Y1479" i="6"/>
  <c r="X1479" i="6" s="1"/>
  <c r="Y1478" i="6"/>
  <c r="X1478" i="6" s="1"/>
  <c r="Y1477" i="6"/>
  <c r="X1477" i="6" s="1"/>
  <c r="Y1476" i="6"/>
  <c r="X1476" i="6" s="1"/>
  <c r="Y1475" i="6"/>
  <c r="X1475" i="6" s="1"/>
  <c r="Y1474" i="6"/>
  <c r="X1474" i="6" s="1"/>
  <c r="Y1473" i="6"/>
  <c r="X1473" i="6" s="1"/>
  <c r="Y1472" i="6"/>
  <c r="X1472" i="6" s="1"/>
  <c r="Y1471" i="6"/>
  <c r="X1471" i="6" s="1"/>
  <c r="Y1470" i="6"/>
  <c r="X1470" i="6" s="1"/>
  <c r="Y1469" i="6"/>
  <c r="X1469" i="6" s="1"/>
  <c r="Y1468" i="6"/>
  <c r="X1468" i="6" s="1"/>
  <c r="Y1467" i="6"/>
  <c r="X1467" i="6" s="1"/>
  <c r="Y1466" i="6"/>
  <c r="X1466" i="6" s="1"/>
  <c r="Y1465" i="6"/>
  <c r="X1465" i="6" s="1"/>
  <c r="Y1464" i="6"/>
  <c r="X1464" i="6" s="1"/>
  <c r="Y1463" i="6"/>
  <c r="X1463" i="6" s="1"/>
  <c r="Y1462" i="6"/>
  <c r="X1462" i="6" s="1"/>
  <c r="Y1461" i="6"/>
  <c r="X1461" i="6" s="1"/>
  <c r="Y1460" i="6"/>
  <c r="X1460" i="6" s="1"/>
  <c r="Y1459" i="6"/>
  <c r="X1459" i="6" s="1"/>
  <c r="Y1458" i="6"/>
  <c r="X1458" i="6" s="1"/>
  <c r="Y1457" i="6"/>
  <c r="X1457" i="6" s="1"/>
  <c r="Y1456" i="6"/>
  <c r="X1456" i="6" s="1"/>
  <c r="Y1455" i="6"/>
  <c r="X1455" i="6" s="1"/>
  <c r="Y1454" i="6"/>
  <c r="X1454" i="6" s="1"/>
  <c r="Y1453" i="6"/>
  <c r="X1453" i="6" s="1"/>
  <c r="Y1452" i="6"/>
  <c r="X1452" i="6" s="1"/>
  <c r="Y1451" i="6"/>
  <c r="X1451" i="6" s="1"/>
  <c r="Y1450" i="6"/>
  <c r="X1450" i="6" s="1"/>
  <c r="Y1449" i="6"/>
  <c r="X1449" i="6" s="1"/>
  <c r="Y1448" i="6"/>
  <c r="X1448" i="6" s="1"/>
  <c r="Y1447" i="6"/>
  <c r="X1447" i="6" s="1"/>
  <c r="Y1446" i="6"/>
  <c r="X1446" i="6" s="1"/>
  <c r="Y1445" i="6"/>
  <c r="X1445" i="6" s="1"/>
  <c r="Y1444" i="6"/>
  <c r="X1444" i="6" s="1"/>
  <c r="Y1443" i="6"/>
  <c r="X1443" i="6" s="1"/>
  <c r="Y1442" i="6"/>
  <c r="X1442" i="6" s="1"/>
  <c r="Y1441" i="6"/>
  <c r="X1441" i="6" s="1"/>
  <c r="Y1440" i="6"/>
  <c r="X1440" i="6" s="1"/>
  <c r="Y1439" i="6"/>
  <c r="X1439" i="6" s="1"/>
  <c r="Y1438" i="6"/>
  <c r="X1438" i="6" s="1"/>
  <c r="Y1437" i="6"/>
  <c r="X1437" i="6" s="1"/>
  <c r="Y1436" i="6"/>
  <c r="X1436" i="6" s="1"/>
  <c r="Y1435" i="6"/>
  <c r="X1435" i="6" s="1"/>
  <c r="Y1434" i="6"/>
  <c r="X1434" i="6" s="1"/>
  <c r="Y1433" i="6"/>
  <c r="X1433" i="6" s="1"/>
  <c r="Y1432" i="6"/>
  <c r="X1432" i="6" s="1"/>
  <c r="Y1431" i="6"/>
  <c r="X1431" i="6" s="1"/>
  <c r="Y1430" i="6"/>
  <c r="X1430" i="6" s="1"/>
  <c r="Y1429" i="6"/>
  <c r="X1429" i="6" s="1"/>
  <c r="Y1428" i="6"/>
  <c r="X1428" i="6" s="1"/>
  <c r="Y1427" i="6"/>
  <c r="X1427" i="6" s="1"/>
  <c r="Y1426" i="6"/>
  <c r="X1426" i="6" s="1"/>
  <c r="Y1425" i="6"/>
  <c r="X1425" i="6" s="1"/>
  <c r="Y1424" i="6"/>
  <c r="X1424" i="6" s="1"/>
  <c r="Y1423" i="6"/>
  <c r="X1423" i="6" s="1"/>
  <c r="Y1422" i="6"/>
  <c r="X1422" i="6" s="1"/>
  <c r="Y1421" i="6"/>
  <c r="X1421" i="6" s="1"/>
  <c r="Y1420" i="6"/>
  <c r="X1420" i="6" s="1"/>
  <c r="Y1419" i="6"/>
  <c r="X1419" i="6" s="1"/>
  <c r="Y1418" i="6"/>
  <c r="X1418" i="6" s="1"/>
  <c r="Y1417" i="6"/>
  <c r="X1417" i="6" s="1"/>
  <c r="Y1416" i="6"/>
  <c r="X1416" i="6" s="1"/>
  <c r="Y1415" i="6"/>
  <c r="X1415" i="6" s="1"/>
  <c r="Y1414" i="6"/>
  <c r="X1414" i="6" s="1"/>
  <c r="Y1413" i="6"/>
  <c r="X1413" i="6" s="1"/>
  <c r="Y1412" i="6"/>
  <c r="X1412" i="6" s="1"/>
  <c r="Y1411" i="6"/>
  <c r="X1411" i="6" s="1"/>
  <c r="Y1410" i="6"/>
  <c r="X1410" i="6" s="1"/>
  <c r="Y1409" i="6"/>
  <c r="X1409" i="6" s="1"/>
  <c r="Y1408" i="6"/>
  <c r="X1408" i="6" s="1"/>
  <c r="Y1407" i="6"/>
  <c r="X1407" i="6" s="1"/>
  <c r="Y1406" i="6"/>
  <c r="X1406" i="6" s="1"/>
  <c r="Y1405" i="6"/>
  <c r="X1405" i="6" s="1"/>
  <c r="Y1404" i="6"/>
  <c r="X1404" i="6" s="1"/>
  <c r="Y1403" i="6"/>
  <c r="X1403" i="6" s="1"/>
  <c r="Y1402" i="6"/>
  <c r="X1402" i="6" s="1"/>
  <c r="Y1401" i="6"/>
  <c r="X1401" i="6" s="1"/>
  <c r="Y1400" i="6"/>
  <c r="X1400" i="6" s="1"/>
  <c r="Y1399" i="6"/>
  <c r="X1399" i="6" s="1"/>
  <c r="Y1398" i="6"/>
  <c r="X1398" i="6" s="1"/>
  <c r="Y1397" i="6"/>
  <c r="X1397" i="6" s="1"/>
  <c r="Y1396" i="6"/>
  <c r="X1396" i="6" s="1"/>
  <c r="Y1395" i="6"/>
  <c r="X1395" i="6" s="1"/>
  <c r="Y1394" i="6"/>
  <c r="X1394" i="6" s="1"/>
  <c r="Y1393" i="6"/>
  <c r="X1393" i="6" s="1"/>
  <c r="Y1392" i="6"/>
  <c r="X1392" i="6" s="1"/>
  <c r="Y1391" i="6"/>
  <c r="X1391" i="6" s="1"/>
  <c r="Y1390" i="6"/>
  <c r="X1390" i="6" s="1"/>
  <c r="Y1389" i="6"/>
  <c r="X1389" i="6" s="1"/>
  <c r="Y1388" i="6"/>
  <c r="X1388" i="6" s="1"/>
  <c r="Y1387" i="6"/>
  <c r="X1387" i="6" s="1"/>
  <c r="Y1386" i="6"/>
  <c r="X1386" i="6" s="1"/>
  <c r="Y1385" i="6"/>
  <c r="X1385" i="6" s="1"/>
  <c r="Y1384" i="6"/>
  <c r="X1384" i="6" s="1"/>
  <c r="Y1383" i="6"/>
  <c r="X1383" i="6" s="1"/>
  <c r="Y1382" i="6"/>
  <c r="X1382" i="6" s="1"/>
  <c r="Y1381" i="6"/>
  <c r="X1381" i="6" s="1"/>
  <c r="Y1380" i="6"/>
  <c r="X1380" i="6" s="1"/>
  <c r="Y1379" i="6"/>
  <c r="X1379" i="6" s="1"/>
  <c r="Y1378" i="6"/>
  <c r="X1378" i="6" s="1"/>
  <c r="Y1377" i="6"/>
  <c r="X1377" i="6" s="1"/>
  <c r="Y1376" i="6"/>
  <c r="X1376" i="6" s="1"/>
  <c r="Y1375" i="6"/>
  <c r="X1375" i="6" s="1"/>
  <c r="Y1374" i="6"/>
  <c r="X1374" i="6" s="1"/>
  <c r="Y1373" i="6"/>
  <c r="X1373" i="6" s="1"/>
  <c r="Y1372" i="6"/>
  <c r="X1372" i="6" s="1"/>
  <c r="Y1371" i="6"/>
  <c r="X1371" i="6" s="1"/>
  <c r="Y1370" i="6"/>
  <c r="X1370" i="6" s="1"/>
  <c r="Y1369" i="6"/>
  <c r="X1369" i="6" s="1"/>
  <c r="Y1368" i="6"/>
  <c r="X1368" i="6" s="1"/>
  <c r="Y1367" i="6"/>
  <c r="X1367" i="6" s="1"/>
  <c r="Y1366" i="6"/>
  <c r="X1366" i="6" s="1"/>
  <c r="Y1365" i="6"/>
  <c r="X1365" i="6" s="1"/>
  <c r="Y1364" i="6"/>
  <c r="X1364" i="6" s="1"/>
  <c r="Y1363" i="6"/>
  <c r="X1363" i="6" s="1"/>
  <c r="Y1362" i="6"/>
  <c r="X1362" i="6" s="1"/>
  <c r="Y1361" i="6"/>
  <c r="X1361" i="6" s="1"/>
  <c r="Y1360" i="6"/>
  <c r="X1360" i="6" s="1"/>
  <c r="Y1359" i="6"/>
  <c r="X1359" i="6" s="1"/>
  <c r="Y1358" i="6"/>
  <c r="X1358" i="6" s="1"/>
  <c r="Y1357" i="6"/>
  <c r="X1357" i="6" s="1"/>
  <c r="Y1356" i="6"/>
  <c r="X1356" i="6" s="1"/>
  <c r="Y1355" i="6"/>
  <c r="X1355" i="6" s="1"/>
  <c r="Y1354" i="6"/>
  <c r="X1354" i="6" s="1"/>
  <c r="Y1353" i="6"/>
  <c r="X1353" i="6" s="1"/>
  <c r="Y1352" i="6"/>
  <c r="X1352" i="6" s="1"/>
  <c r="Y1351" i="6"/>
  <c r="X1351" i="6" s="1"/>
  <c r="Y1350" i="6"/>
  <c r="X1350" i="6" s="1"/>
  <c r="Y1349" i="6"/>
  <c r="X1349" i="6" s="1"/>
  <c r="Y1348" i="6"/>
  <c r="X1348" i="6" s="1"/>
  <c r="Y1347" i="6"/>
  <c r="X1347" i="6" s="1"/>
  <c r="Y1346" i="6"/>
  <c r="X1346" i="6" s="1"/>
  <c r="Y1345" i="6"/>
  <c r="X1345" i="6" s="1"/>
  <c r="Y1344" i="6"/>
  <c r="X1344" i="6" s="1"/>
  <c r="Y1343" i="6"/>
  <c r="X1343" i="6" s="1"/>
  <c r="Y1342" i="6"/>
  <c r="X1342" i="6" s="1"/>
  <c r="Y1341" i="6"/>
  <c r="X1341" i="6" s="1"/>
  <c r="Y1340" i="6"/>
  <c r="X1340" i="6" s="1"/>
  <c r="Y1339" i="6"/>
  <c r="X1339" i="6" s="1"/>
  <c r="Y1338" i="6"/>
  <c r="X1338" i="6" s="1"/>
  <c r="Y1337" i="6"/>
  <c r="X1337" i="6" s="1"/>
  <c r="Y1336" i="6"/>
  <c r="X1336" i="6" s="1"/>
  <c r="Y1335" i="6"/>
  <c r="X1335" i="6" s="1"/>
  <c r="Y1334" i="6"/>
  <c r="X1334" i="6" s="1"/>
  <c r="Y1333" i="6"/>
  <c r="X1333" i="6" s="1"/>
  <c r="Y1332" i="6"/>
  <c r="X1332" i="6" s="1"/>
  <c r="Y1331" i="6"/>
  <c r="X1331" i="6" s="1"/>
  <c r="Y1330" i="6"/>
  <c r="X1330" i="6" s="1"/>
  <c r="Y1329" i="6"/>
  <c r="X1329" i="6" s="1"/>
  <c r="Y1328" i="6"/>
  <c r="X1328" i="6" s="1"/>
  <c r="Y1327" i="6"/>
  <c r="X1327" i="6" s="1"/>
  <c r="Y1326" i="6"/>
  <c r="X1326" i="6" s="1"/>
  <c r="Y1325" i="6"/>
  <c r="X1325" i="6" s="1"/>
  <c r="Y1324" i="6"/>
  <c r="X1324" i="6" s="1"/>
  <c r="Y1323" i="6"/>
  <c r="X1323" i="6" s="1"/>
  <c r="Y1322" i="6"/>
  <c r="X1322" i="6" s="1"/>
  <c r="Y1321" i="6"/>
  <c r="X1321" i="6" s="1"/>
  <c r="Y1320" i="6"/>
  <c r="X1320" i="6" s="1"/>
  <c r="Y1319" i="6"/>
  <c r="X1319" i="6" s="1"/>
  <c r="Y1318" i="6"/>
  <c r="X1318" i="6" s="1"/>
  <c r="Y1317" i="6"/>
  <c r="X1317" i="6" s="1"/>
  <c r="Y1316" i="6"/>
  <c r="X1316" i="6" s="1"/>
  <c r="Y1315" i="6"/>
  <c r="X1315" i="6" s="1"/>
  <c r="Y1314" i="6"/>
  <c r="X1314" i="6" s="1"/>
  <c r="Y1313" i="6"/>
  <c r="X1313" i="6" s="1"/>
  <c r="Y1312" i="6"/>
  <c r="X1312" i="6" s="1"/>
  <c r="Y1311" i="6"/>
  <c r="X1311" i="6" s="1"/>
  <c r="Y1310" i="6"/>
  <c r="X1310" i="6" s="1"/>
  <c r="Y1309" i="6"/>
  <c r="X1309" i="6" s="1"/>
  <c r="Y1308" i="6"/>
  <c r="X1308" i="6" s="1"/>
  <c r="Y1307" i="6"/>
  <c r="X1307" i="6" s="1"/>
  <c r="Y1306" i="6"/>
  <c r="X1306" i="6" s="1"/>
  <c r="Y1305" i="6"/>
  <c r="X1305" i="6" s="1"/>
  <c r="Y1304" i="6"/>
  <c r="X1304" i="6" s="1"/>
  <c r="Y1303" i="6"/>
  <c r="X1303" i="6" s="1"/>
  <c r="Y1302" i="6"/>
  <c r="X1302" i="6" s="1"/>
  <c r="Y1301" i="6"/>
  <c r="X1301" i="6" s="1"/>
  <c r="Y1300" i="6"/>
  <c r="X1300" i="6" s="1"/>
  <c r="Y1299" i="6"/>
  <c r="X1299" i="6" s="1"/>
  <c r="Y1298" i="6"/>
  <c r="X1298" i="6" s="1"/>
  <c r="Y1297" i="6"/>
  <c r="X1297" i="6" s="1"/>
  <c r="Y1296" i="6"/>
  <c r="X1296" i="6" s="1"/>
  <c r="Y1295" i="6"/>
  <c r="X1295" i="6" s="1"/>
  <c r="Y1294" i="6"/>
  <c r="X1294" i="6" s="1"/>
  <c r="Y1293" i="6"/>
  <c r="X1293" i="6" s="1"/>
  <c r="Y1292" i="6"/>
  <c r="X1292" i="6" s="1"/>
  <c r="Y1291" i="6"/>
  <c r="X1291" i="6" s="1"/>
  <c r="Y1290" i="6"/>
  <c r="X1290" i="6" s="1"/>
  <c r="Y1289" i="6"/>
  <c r="X1289" i="6" s="1"/>
  <c r="Y1288" i="6"/>
  <c r="X1288" i="6" s="1"/>
  <c r="Y1287" i="6"/>
  <c r="X1287" i="6" s="1"/>
  <c r="Y1286" i="6"/>
  <c r="X1286" i="6" s="1"/>
  <c r="Y1285" i="6"/>
  <c r="X1285" i="6" s="1"/>
  <c r="Y1284" i="6"/>
  <c r="X1284" i="6" s="1"/>
  <c r="Y1283" i="6"/>
  <c r="X1283" i="6" s="1"/>
  <c r="Y1282" i="6"/>
  <c r="X1282" i="6" s="1"/>
  <c r="Y1281" i="6"/>
  <c r="X1281" i="6" s="1"/>
  <c r="Y1280" i="6"/>
  <c r="X1280" i="6" s="1"/>
  <c r="Y1279" i="6"/>
  <c r="X1279" i="6" s="1"/>
  <c r="Y1278" i="6"/>
  <c r="X1278" i="6" s="1"/>
  <c r="Y1277" i="6"/>
  <c r="X1277" i="6" s="1"/>
  <c r="Y1276" i="6"/>
  <c r="X1276" i="6" s="1"/>
  <c r="Y1275" i="6"/>
  <c r="X1275" i="6" s="1"/>
  <c r="Y1274" i="6"/>
  <c r="X1274" i="6" s="1"/>
  <c r="Y1273" i="6"/>
  <c r="X1273" i="6" s="1"/>
  <c r="Y1272" i="6"/>
  <c r="X1272" i="6" s="1"/>
  <c r="Y1271" i="6"/>
  <c r="X1271" i="6" s="1"/>
  <c r="Y1270" i="6"/>
  <c r="X1270" i="6" s="1"/>
  <c r="Y1269" i="6"/>
  <c r="X1269" i="6" s="1"/>
  <c r="Y1268" i="6"/>
  <c r="X1268" i="6" s="1"/>
  <c r="Y1267" i="6"/>
  <c r="X1267" i="6" s="1"/>
  <c r="Y1266" i="6"/>
  <c r="X1266" i="6" s="1"/>
  <c r="Y1265" i="6"/>
  <c r="X1265" i="6" s="1"/>
  <c r="Y1264" i="6"/>
  <c r="X1264" i="6" s="1"/>
  <c r="Y1263" i="6"/>
  <c r="X1263" i="6" s="1"/>
  <c r="Y1262" i="6"/>
  <c r="X1262" i="6" s="1"/>
  <c r="Y1261" i="6"/>
  <c r="X1261" i="6" s="1"/>
  <c r="Y1260" i="6"/>
  <c r="X1260" i="6" s="1"/>
  <c r="Y1259" i="6"/>
  <c r="X1259" i="6" s="1"/>
  <c r="Y1258" i="6"/>
  <c r="X1258" i="6" s="1"/>
  <c r="Y1257" i="6"/>
  <c r="X1257" i="6" s="1"/>
  <c r="Y1256" i="6"/>
  <c r="X1256" i="6" s="1"/>
  <c r="Y1255" i="6"/>
  <c r="X1255" i="6" s="1"/>
  <c r="Y1254" i="6"/>
  <c r="X1254" i="6" s="1"/>
  <c r="Y1253" i="6"/>
  <c r="X1253" i="6" s="1"/>
  <c r="Y1252" i="6"/>
  <c r="X1252" i="6" s="1"/>
  <c r="Y1251" i="6"/>
  <c r="X1251" i="6" s="1"/>
  <c r="Y1250" i="6"/>
  <c r="X1250" i="6" s="1"/>
  <c r="Y1249" i="6"/>
  <c r="X1249" i="6" s="1"/>
  <c r="Y1248" i="6"/>
  <c r="X1248" i="6" s="1"/>
  <c r="Y1247" i="6"/>
  <c r="X1247" i="6" s="1"/>
  <c r="Y1246" i="6"/>
  <c r="X1246" i="6" s="1"/>
  <c r="Y1245" i="6"/>
  <c r="X1245" i="6" s="1"/>
  <c r="Y1244" i="6"/>
  <c r="X1244" i="6" s="1"/>
  <c r="Y1243" i="6"/>
  <c r="X1243" i="6" s="1"/>
  <c r="Y1242" i="6"/>
  <c r="X1242" i="6" s="1"/>
  <c r="Y1241" i="6"/>
  <c r="X1241" i="6" s="1"/>
  <c r="Y1240" i="6"/>
  <c r="X1240" i="6" s="1"/>
  <c r="Y1239" i="6"/>
  <c r="X1239" i="6" s="1"/>
  <c r="Y1238" i="6"/>
  <c r="X1238" i="6" s="1"/>
  <c r="Y1237" i="6"/>
  <c r="X1237" i="6" s="1"/>
  <c r="Y1236" i="6"/>
  <c r="X1236" i="6" s="1"/>
  <c r="Y1235" i="6"/>
  <c r="X1235" i="6" s="1"/>
  <c r="Y1234" i="6"/>
  <c r="X1234" i="6" s="1"/>
  <c r="Y1233" i="6"/>
  <c r="X1233" i="6" s="1"/>
  <c r="Y1232" i="6"/>
  <c r="X1232" i="6" s="1"/>
  <c r="Y1231" i="6"/>
  <c r="X1231" i="6" s="1"/>
  <c r="Y1230" i="6"/>
  <c r="X1230" i="6" s="1"/>
  <c r="Y1229" i="6"/>
  <c r="X1229" i="6" s="1"/>
  <c r="Y1228" i="6"/>
  <c r="X1228" i="6" s="1"/>
  <c r="Y1227" i="6"/>
  <c r="X1227" i="6" s="1"/>
  <c r="Y1226" i="6"/>
  <c r="X1226" i="6" s="1"/>
  <c r="Y1225" i="6"/>
  <c r="X1225" i="6" s="1"/>
  <c r="Y1224" i="6"/>
  <c r="X1224" i="6" s="1"/>
  <c r="Y1223" i="6"/>
  <c r="X1223" i="6" s="1"/>
  <c r="Y1222" i="6"/>
  <c r="X1222" i="6" s="1"/>
  <c r="Y1221" i="6"/>
  <c r="X1221" i="6" s="1"/>
  <c r="Y1220" i="6"/>
  <c r="X1220" i="6" s="1"/>
  <c r="Y1219" i="6"/>
  <c r="X1219" i="6" s="1"/>
  <c r="Y1218" i="6"/>
  <c r="X1218" i="6" s="1"/>
  <c r="Y1217" i="6"/>
  <c r="X1217" i="6" s="1"/>
  <c r="Y1216" i="6"/>
  <c r="X1216" i="6" s="1"/>
  <c r="Y1215" i="6"/>
  <c r="X1215" i="6" s="1"/>
  <c r="Y1214" i="6"/>
  <c r="X1214" i="6" s="1"/>
  <c r="Y1213" i="6"/>
  <c r="X1213" i="6" s="1"/>
  <c r="Y1212" i="6"/>
  <c r="X1212" i="6" s="1"/>
  <c r="Y1211" i="6"/>
  <c r="X1211" i="6" s="1"/>
  <c r="Y1210" i="6"/>
  <c r="X1210" i="6" s="1"/>
  <c r="Y1209" i="6"/>
  <c r="X1209" i="6" s="1"/>
  <c r="Y1208" i="6"/>
  <c r="X1208" i="6" s="1"/>
  <c r="Y1207" i="6"/>
  <c r="X1207" i="6" s="1"/>
  <c r="Y1206" i="6"/>
  <c r="X1206" i="6" s="1"/>
  <c r="Y1205" i="6"/>
  <c r="X1205" i="6" s="1"/>
  <c r="Y1204" i="6"/>
  <c r="X1204" i="6" s="1"/>
  <c r="Y1203" i="6"/>
  <c r="X1203" i="6" s="1"/>
  <c r="Y1202" i="6"/>
  <c r="X1202" i="6" s="1"/>
  <c r="Y1201" i="6"/>
  <c r="X1201" i="6" s="1"/>
  <c r="Y1200" i="6"/>
  <c r="X1200" i="6" s="1"/>
  <c r="Y1199" i="6"/>
  <c r="X1199" i="6" s="1"/>
  <c r="Y1198" i="6"/>
  <c r="X1198" i="6" s="1"/>
  <c r="Y1197" i="6"/>
  <c r="X1197" i="6" s="1"/>
  <c r="Y1196" i="6"/>
  <c r="X1196" i="6" s="1"/>
  <c r="Y1195" i="6"/>
  <c r="X1195" i="6" s="1"/>
  <c r="Y1194" i="6"/>
  <c r="X1194" i="6" s="1"/>
  <c r="Y1193" i="6"/>
  <c r="X1193" i="6" s="1"/>
  <c r="Y1192" i="6"/>
  <c r="X1192" i="6" s="1"/>
  <c r="Y1191" i="6"/>
  <c r="X1191" i="6" s="1"/>
  <c r="Y1190" i="6"/>
  <c r="X1190" i="6" s="1"/>
  <c r="Y1189" i="6"/>
  <c r="X1189" i="6" s="1"/>
  <c r="Y1188" i="6"/>
  <c r="X1188" i="6" s="1"/>
  <c r="Y1187" i="6"/>
  <c r="X1187" i="6" s="1"/>
  <c r="Y1186" i="6"/>
  <c r="X1186" i="6" s="1"/>
  <c r="Y1185" i="6"/>
  <c r="X1185" i="6" s="1"/>
  <c r="Y1184" i="6"/>
  <c r="X1184" i="6" s="1"/>
  <c r="Y1183" i="6"/>
  <c r="X1183" i="6" s="1"/>
  <c r="Y1182" i="6"/>
  <c r="X1182" i="6" s="1"/>
  <c r="Y1181" i="6"/>
  <c r="X1181" i="6" s="1"/>
  <c r="Y1180" i="6"/>
  <c r="X1180" i="6" s="1"/>
  <c r="Y1179" i="6"/>
  <c r="X1179" i="6" s="1"/>
  <c r="Y1178" i="6"/>
  <c r="X1178" i="6" s="1"/>
  <c r="Y1177" i="6"/>
  <c r="X1177" i="6" s="1"/>
  <c r="Y1176" i="6"/>
  <c r="X1176" i="6" s="1"/>
  <c r="Y1175" i="6"/>
  <c r="X1175" i="6" s="1"/>
  <c r="Y1174" i="6"/>
  <c r="X1174" i="6" s="1"/>
  <c r="Y1173" i="6"/>
  <c r="X1173" i="6" s="1"/>
  <c r="Y1172" i="6"/>
  <c r="X1172" i="6" s="1"/>
  <c r="Y1171" i="6"/>
  <c r="X1171" i="6" s="1"/>
  <c r="Y1170" i="6"/>
  <c r="X1170" i="6" s="1"/>
  <c r="Y1169" i="6"/>
  <c r="X1169" i="6" s="1"/>
  <c r="Y1168" i="6"/>
  <c r="X1168" i="6" s="1"/>
  <c r="Y1167" i="6"/>
  <c r="X1167" i="6" s="1"/>
  <c r="Y1166" i="6"/>
  <c r="X1166" i="6" s="1"/>
  <c r="Y1165" i="6"/>
  <c r="X1165" i="6" s="1"/>
  <c r="Y1164" i="6"/>
  <c r="X1164" i="6" s="1"/>
  <c r="Y1163" i="6"/>
  <c r="X1163" i="6" s="1"/>
  <c r="Y1162" i="6"/>
  <c r="X1162" i="6" s="1"/>
  <c r="Y1161" i="6"/>
  <c r="X1161" i="6" s="1"/>
  <c r="Y1160" i="6"/>
  <c r="X1160" i="6" s="1"/>
  <c r="Y1159" i="6"/>
  <c r="X1159" i="6" s="1"/>
  <c r="Y1158" i="6"/>
  <c r="X1158" i="6" s="1"/>
  <c r="Y1157" i="6"/>
  <c r="X1157" i="6" s="1"/>
  <c r="Y1156" i="6"/>
  <c r="X1156" i="6" s="1"/>
  <c r="Y1155" i="6"/>
  <c r="X1155" i="6" s="1"/>
  <c r="Y1154" i="6"/>
  <c r="X1154" i="6" s="1"/>
  <c r="Y1153" i="6"/>
  <c r="X1153" i="6" s="1"/>
  <c r="Y1152" i="6"/>
  <c r="X1152" i="6" s="1"/>
  <c r="Y1151" i="6"/>
  <c r="X1151" i="6" s="1"/>
  <c r="Y1150" i="6"/>
  <c r="X1150" i="6" s="1"/>
  <c r="Y1149" i="6"/>
  <c r="X1149" i="6" s="1"/>
  <c r="Y1148" i="6"/>
  <c r="X1148" i="6" s="1"/>
  <c r="Y1147" i="6"/>
  <c r="X1147" i="6" s="1"/>
  <c r="Y1146" i="6"/>
  <c r="X1146" i="6" s="1"/>
  <c r="Y1145" i="6"/>
  <c r="X1145" i="6" s="1"/>
  <c r="Y1144" i="6"/>
  <c r="X1144" i="6" s="1"/>
  <c r="Y1143" i="6"/>
  <c r="X1143" i="6" s="1"/>
  <c r="Y1142" i="6"/>
  <c r="X1142" i="6" s="1"/>
  <c r="Y1141" i="6"/>
  <c r="X1141" i="6" s="1"/>
  <c r="Y1140" i="6"/>
  <c r="X1140" i="6" s="1"/>
  <c r="Y1139" i="6"/>
  <c r="X1139" i="6" s="1"/>
  <c r="Y1138" i="6"/>
  <c r="X1138" i="6" s="1"/>
  <c r="Y1137" i="6"/>
  <c r="X1137" i="6" s="1"/>
  <c r="Y1136" i="6"/>
  <c r="X1136" i="6" s="1"/>
  <c r="Y1135" i="6"/>
  <c r="X1135" i="6" s="1"/>
  <c r="Y1134" i="6"/>
  <c r="X1134" i="6" s="1"/>
  <c r="Y1133" i="6"/>
  <c r="X1133" i="6" s="1"/>
  <c r="Y1132" i="6"/>
  <c r="X1132" i="6" s="1"/>
  <c r="Y1131" i="6"/>
  <c r="X1131" i="6" s="1"/>
  <c r="Y1130" i="6"/>
  <c r="X1130" i="6" s="1"/>
  <c r="Y1129" i="6"/>
  <c r="X1129" i="6" s="1"/>
  <c r="Y1128" i="6"/>
  <c r="X1128" i="6" s="1"/>
  <c r="Y1127" i="6"/>
  <c r="X1127" i="6" s="1"/>
  <c r="Y1126" i="6"/>
  <c r="X1126" i="6" s="1"/>
  <c r="Y1125" i="6"/>
  <c r="X1125" i="6" s="1"/>
  <c r="Y1124" i="6"/>
  <c r="X1124" i="6" s="1"/>
  <c r="Y1123" i="6"/>
  <c r="X1123" i="6" s="1"/>
  <c r="Y1122" i="6"/>
  <c r="X1122" i="6" s="1"/>
  <c r="Y1121" i="6"/>
  <c r="X1121" i="6" s="1"/>
  <c r="Y1120" i="6"/>
  <c r="X1120" i="6" s="1"/>
  <c r="Y1119" i="6"/>
  <c r="X1119" i="6" s="1"/>
  <c r="Y1118" i="6"/>
  <c r="X1118" i="6" s="1"/>
  <c r="Y1117" i="6"/>
  <c r="X1117" i="6" s="1"/>
  <c r="Y1116" i="6"/>
  <c r="X1116" i="6" s="1"/>
  <c r="Y1115" i="6"/>
  <c r="X1115" i="6" s="1"/>
  <c r="Y1114" i="6"/>
  <c r="X1114" i="6" s="1"/>
  <c r="Y1113" i="6"/>
  <c r="X1113" i="6" s="1"/>
  <c r="Y1112" i="6"/>
  <c r="X1112" i="6" s="1"/>
  <c r="Y1111" i="6"/>
  <c r="X1111" i="6" s="1"/>
  <c r="Y1110" i="6"/>
  <c r="X1110" i="6" s="1"/>
  <c r="Y1109" i="6"/>
  <c r="X1109" i="6" s="1"/>
  <c r="Y1108" i="6"/>
  <c r="X1108" i="6" s="1"/>
  <c r="Y1107" i="6"/>
  <c r="X1107" i="6" s="1"/>
  <c r="Y1106" i="6"/>
  <c r="X1106" i="6" s="1"/>
  <c r="Y1105" i="6"/>
  <c r="X1105" i="6" s="1"/>
  <c r="Y1104" i="6"/>
  <c r="X1104" i="6" s="1"/>
  <c r="Y1103" i="6"/>
  <c r="X1103" i="6" s="1"/>
  <c r="Y1102" i="6"/>
  <c r="X1102" i="6" s="1"/>
  <c r="Y1101" i="6"/>
  <c r="X1101" i="6" s="1"/>
  <c r="Y1100" i="6"/>
  <c r="X1100" i="6" s="1"/>
  <c r="Y1099" i="6"/>
  <c r="X1099" i="6" s="1"/>
  <c r="Y1098" i="6"/>
  <c r="X1098" i="6" s="1"/>
  <c r="Y1097" i="6"/>
  <c r="X1097" i="6" s="1"/>
  <c r="Y1096" i="6"/>
  <c r="X1096" i="6" s="1"/>
  <c r="Y1095" i="6"/>
  <c r="X1095" i="6" s="1"/>
  <c r="Y1094" i="6"/>
  <c r="X1094" i="6" s="1"/>
  <c r="Y1093" i="6"/>
  <c r="X1093" i="6" s="1"/>
  <c r="Y1092" i="6"/>
  <c r="X1092" i="6" s="1"/>
  <c r="Y1091" i="6"/>
  <c r="X1091" i="6" s="1"/>
  <c r="Y1090" i="6"/>
  <c r="X1090" i="6" s="1"/>
  <c r="Y1089" i="6"/>
  <c r="X1089" i="6" s="1"/>
  <c r="Y1088" i="6"/>
  <c r="X1088" i="6" s="1"/>
  <c r="Y1087" i="6"/>
  <c r="X1087" i="6" s="1"/>
  <c r="Y1086" i="6"/>
  <c r="X1086" i="6" s="1"/>
  <c r="Y1085" i="6"/>
  <c r="X1085" i="6" s="1"/>
  <c r="Y1084" i="6"/>
  <c r="X1084" i="6" s="1"/>
  <c r="Y1083" i="6"/>
  <c r="X1083" i="6" s="1"/>
  <c r="Y1082" i="6"/>
  <c r="X1082" i="6" s="1"/>
  <c r="Y1081" i="6"/>
  <c r="X1081" i="6" s="1"/>
  <c r="Y1080" i="6"/>
  <c r="X1080" i="6" s="1"/>
  <c r="Y1079" i="6"/>
  <c r="X1079" i="6" s="1"/>
  <c r="Y1078" i="6"/>
  <c r="X1078" i="6" s="1"/>
  <c r="Y1077" i="6"/>
  <c r="X1077" i="6" s="1"/>
  <c r="Y1076" i="6"/>
  <c r="X1076" i="6" s="1"/>
  <c r="Y1075" i="6"/>
  <c r="X1075" i="6" s="1"/>
  <c r="Y1074" i="6"/>
  <c r="X1074" i="6" s="1"/>
  <c r="Y1073" i="6"/>
  <c r="X1073" i="6" s="1"/>
  <c r="Y1072" i="6"/>
  <c r="X1072" i="6" s="1"/>
  <c r="Y1071" i="6"/>
  <c r="X1071" i="6" s="1"/>
  <c r="Y1070" i="6"/>
  <c r="X1070" i="6" s="1"/>
  <c r="Y1069" i="6"/>
  <c r="X1069" i="6" s="1"/>
  <c r="Y1068" i="6"/>
  <c r="X1068" i="6" s="1"/>
  <c r="Y1067" i="6"/>
  <c r="X1067" i="6" s="1"/>
  <c r="Y1066" i="6"/>
  <c r="X1066" i="6" s="1"/>
  <c r="Y1065" i="6"/>
  <c r="X1065" i="6" s="1"/>
  <c r="Y1064" i="6"/>
  <c r="X1064" i="6" s="1"/>
  <c r="Y1063" i="6"/>
  <c r="X1063" i="6" s="1"/>
  <c r="Y1062" i="6"/>
  <c r="X1062" i="6" s="1"/>
  <c r="Y1061" i="6"/>
  <c r="X1061" i="6" s="1"/>
  <c r="Y1060" i="6"/>
  <c r="X1060" i="6" s="1"/>
  <c r="Y1059" i="6"/>
  <c r="X1059" i="6" s="1"/>
  <c r="Y1058" i="6"/>
  <c r="X1058" i="6" s="1"/>
  <c r="Y1057" i="6"/>
  <c r="X1057" i="6" s="1"/>
  <c r="Y1056" i="6"/>
  <c r="X1056" i="6" s="1"/>
  <c r="Y1055" i="6"/>
  <c r="X1055" i="6" s="1"/>
  <c r="Y1054" i="6"/>
  <c r="X1054" i="6" s="1"/>
  <c r="Y1053" i="6"/>
  <c r="X1053" i="6" s="1"/>
  <c r="Y1052" i="6"/>
  <c r="X1052" i="6" s="1"/>
  <c r="Y1051" i="6"/>
  <c r="X1051" i="6" s="1"/>
  <c r="Y1050" i="6"/>
  <c r="X1050" i="6" s="1"/>
  <c r="Y1049" i="6"/>
  <c r="X1049" i="6" s="1"/>
  <c r="Y1048" i="6"/>
  <c r="X1048" i="6" s="1"/>
  <c r="Y1047" i="6"/>
  <c r="X1047" i="6" s="1"/>
  <c r="Y1046" i="6"/>
  <c r="X1046" i="6" s="1"/>
  <c r="Y1045" i="6"/>
  <c r="X1045" i="6" s="1"/>
  <c r="Y1044" i="6"/>
  <c r="X1044" i="6" s="1"/>
  <c r="Y1043" i="6"/>
  <c r="X1043" i="6" s="1"/>
  <c r="Y1042" i="6"/>
  <c r="X1042" i="6" s="1"/>
  <c r="Y1041" i="6"/>
  <c r="X1041" i="6" s="1"/>
  <c r="Y1040" i="6"/>
  <c r="X1040" i="6" s="1"/>
  <c r="Y1039" i="6"/>
  <c r="X1039" i="6" s="1"/>
  <c r="Y1038" i="6"/>
  <c r="X1038" i="6" s="1"/>
  <c r="Y1037" i="6"/>
  <c r="X1037" i="6" s="1"/>
  <c r="Y1036" i="6"/>
  <c r="X1036" i="6" s="1"/>
  <c r="Y1035" i="6"/>
  <c r="X1035" i="6" s="1"/>
  <c r="Y1034" i="6"/>
  <c r="X1034" i="6" s="1"/>
  <c r="Y1033" i="6"/>
  <c r="X1033" i="6" s="1"/>
  <c r="Y1032" i="6"/>
  <c r="X1032" i="6" s="1"/>
  <c r="Y1031" i="6"/>
  <c r="X1031" i="6" s="1"/>
  <c r="Y1030" i="6"/>
  <c r="X1030" i="6" s="1"/>
  <c r="Y1029" i="6"/>
  <c r="X1029" i="6" s="1"/>
  <c r="Y1028" i="6"/>
  <c r="X1028" i="6" s="1"/>
  <c r="Y1027" i="6"/>
  <c r="X1027" i="6" s="1"/>
  <c r="Y1026" i="6"/>
  <c r="X1026" i="6" s="1"/>
  <c r="Y1025" i="6"/>
  <c r="X1025" i="6" s="1"/>
  <c r="Y1024" i="6"/>
  <c r="X1024" i="6" s="1"/>
  <c r="Y1023" i="6"/>
  <c r="X1023" i="6" s="1"/>
  <c r="Y1022" i="6"/>
  <c r="X1022" i="6" s="1"/>
  <c r="Y1021" i="6"/>
  <c r="X1021" i="6" s="1"/>
  <c r="Y1020" i="6"/>
  <c r="X1020" i="6" s="1"/>
  <c r="Y1019" i="6"/>
  <c r="X1019" i="6" s="1"/>
  <c r="Y1018" i="6"/>
  <c r="X1018" i="6" s="1"/>
  <c r="Y1017" i="6"/>
  <c r="X1017" i="6" s="1"/>
  <c r="Y1016" i="6"/>
  <c r="X1016" i="6" s="1"/>
  <c r="Y1015" i="6"/>
  <c r="X1015" i="6" s="1"/>
  <c r="Y1014" i="6"/>
  <c r="X1014" i="6" s="1"/>
  <c r="Y1013" i="6"/>
  <c r="X1013" i="6" s="1"/>
  <c r="Y1012" i="6"/>
  <c r="X1012" i="6" s="1"/>
  <c r="Y1011" i="6"/>
  <c r="X1011" i="6" s="1"/>
  <c r="Y1010" i="6"/>
  <c r="X1010" i="6" s="1"/>
  <c r="Y1009" i="6"/>
  <c r="X1009" i="6" s="1"/>
  <c r="Y1008" i="6"/>
  <c r="X1008" i="6" s="1"/>
  <c r="Y1007" i="6"/>
  <c r="X1007" i="6" s="1"/>
  <c r="Y1006" i="6"/>
  <c r="X1006" i="6" s="1"/>
  <c r="Y1005" i="6"/>
  <c r="X1005" i="6" s="1"/>
  <c r="Y1004" i="6"/>
  <c r="X1004" i="6" s="1"/>
  <c r="Y1003" i="6"/>
  <c r="X1003" i="6" s="1"/>
  <c r="Y1002" i="6"/>
  <c r="X1002" i="6" s="1"/>
  <c r="Y1001" i="6"/>
  <c r="X1001" i="6" s="1"/>
  <c r="Y1000" i="6"/>
  <c r="X1000" i="6" s="1"/>
  <c r="Y999" i="6"/>
  <c r="X999" i="6" s="1"/>
  <c r="Y998" i="6"/>
  <c r="X998" i="6" s="1"/>
  <c r="Y997" i="6"/>
  <c r="X997" i="6" s="1"/>
  <c r="Y996" i="6"/>
  <c r="X996" i="6" s="1"/>
  <c r="Y995" i="6"/>
  <c r="X995" i="6" s="1"/>
  <c r="Y994" i="6"/>
  <c r="X994" i="6" s="1"/>
  <c r="Y993" i="6"/>
  <c r="X993" i="6" s="1"/>
  <c r="Y992" i="6"/>
  <c r="X992" i="6" s="1"/>
  <c r="Y991" i="6"/>
  <c r="X991" i="6" s="1"/>
  <c r="Y990" i="6"/>
  <c r="X990" i="6" s="1"/>
  <c r="Y989" i="6"/>
  <c r="X989" i="6" s="1"/>
  <c r="Y988" i="6"/>
  <c r="X988" i="6" s="1"/>
  <c r="Y987" i="6"/>
  <c r="X987" i="6" s="1"/>
  <c r="Y986" i="6"/>
  <c r="X986" i="6" s="1"/>
  <c r="Y985" i="6"/>
  <c r="X985" i="6" s="1"/>
  <c r="Y984" i="6"/>
  <c r="X984" i="6" s="1"/>
  <c r="Y983" i="6"/>
  <c r="X983" i="6" s="1"/>
  <c r="Y982" i="6"/>
  <c r="X982" i="6" s="1"/>
  <c r="Y981" i="6"/>
  <c r="X981" i="6" s="1"/>
  <c r="Y980" i="6"/>
  <c r="X980" i="6" s="1"/>
  <c r="Y979" i="6"/>
  <c r="X979" i="6" s="1"/>
  <c r="Y978" i="6"/>
  <c r="X978" i="6" s="1"/>
  <c r="Y977" i="6"/>
  <c r="X977" i="6" s="1"/>
  <c r="Y976" i="6"/>
  <c r="X976" i="6" s="1"/>
  <c r="Y975" i="6"/>
  <c r="X975" i="6" s="1"/>
  <c r="Y974" i="6"/>
  <c r="X974" i="6" s="1"/>
  <c r="Y973" i="6"/>
  <c r="X973" i="6" s="1"/>
  <c r="Y972" i="6"/>
  <c r="X972" i="6" s="1"/>
  <c r="Y971" i="6"/>
  <c r="X971" i="6" s="1"/>
  <c r="Y970" i="6"/>
  <c r="X970" i="6" s="1"/>
  <c r="Y969" i="6"/>
  <c r="X969" i="6" s="1"/>
  <c r="Y968" i="6"/>
  <c r="X968" i="6" s="1"/>
  <c r="Y967" i="6"/>
  <c r="X967" i="6" s="1"/>
  <c r="Y966" i="6"/>
  <c r="X966" i="6" s="1"/>
  <c r="Y965" i="6"/>
  <c r="X965" i="6" s="1"/>
  <c r="Y964" i="6"/>
  <c r="X964" i="6" s="1"/>
  <c r="Y963" i="6"/>
  <c r="X963" i="6" s="1"/>
  <c r="Y962" i="6"/>
  <c r="X962" i="6" s="1"/>
  <c r="Y961" i="6"/>
  <c r="X961" i="6" s="1"/>
  <c r="Y960" i="6"/>
  <c r="X960" i="6" s="1"/>
  <c r="Y959" i="6"/>
  <c r="X959" i="6" s="1"/>
  <c r="Y958" i="6"/>
  <c r="X958" i="6" s="1"/>
  <c r="Y957" i="6"/>
  <c r="X957" i="6" s="1"/>
  <c r="Y956" i="6"/>
  <c r="X956" i="6" s="1"/>
  <c r="Y955" i="6"/>
  <c r="X955" i="6" s="1"/>
  <c r="Y954" i="6"/>
  <c r="X954" i="6" s="1"/>
  <c r="Y953" i="6"/>
  <c r="X953" i="6" s="1"/>
  <c r="Y952" i="6"/>
  <c r="X952" i="6" s="1"/>
  <c r="Y951" i="6"/>
  <c r="X951" i="6" s="1"/>
  <c r="Y950" i="6"/>
  <c r="X950" i="6" s="1"/>
  <c r="Y949" i="6"/>
  <c r="X949" i="6" s="1"/>
  <c r="Y948" i="6"/>
  <c r="X948" i="6" s="1"/>
  <c r="Y947" i="6"/>
  <c r="X947" i="6" s="1"/>
  <c r="Y946" i="6"/>
  <c r="X946" i="6" s="1"/>
  <c r="Y945" i="6"/>
  <c r="X945" i="6" s="1"/>
  <c r="Y944" i="6"/>
  <c r="X944" i="6" s="1"/>
  <c r="Y943" i="6"/>
  <c r="X943" i="6" s="1"/>
  <c r="Y942" i="6"/>
  <c r="X942" i="6" s="1"/>
  <c r="Y941" i="6"/>
  <c r="X941" i="6" s="1"/>
  <c r="Y940" i="6"/>
  <c r="X940" i="6" s="1"/>
  <c r="Y939" i="6"/>
  <c r="X939" i="6" s="1"/>
  <c r="Y938" i="6"/>
  <c r="X938" i="6" s="1"/>
  <c r="Y937" i="6"/>
  <c r="X937" i="6" s="1"/>
  <c r="Y936" i="6"/>
  <c r="X936" i="6" s="1"/>
  <c r="Y935" i="6"/>
  <c r="X935" i="6" s="1"/>
  <c r="Y934" i="6"/>
  <c r="X934" i="6" s="1"/>
  <c r="Y933" i="6"/>
  <c r="X933" i="6" s="1"/>
  <c r="Y932" i="6"/>
  <c r="X932" i="6" s="1"/>
  <c r="Y931" i="6"/>
  <c r="X931" i="6" s="1"/>
  <c r="Y930" i="6"/>
  <c r="X930" i="6" s="1"/>
  <c r="Y929" i="6"/>
  <c r="X929" i="6" s="1"/>
  <c r="Y928" i="6"/>
  <c r="X928" i="6" s="1"/>
  <c r="Y927" i="6"/>
  <c r="X927" i="6" s="1"/>
  <c r="Y926" i="6"/>
  <c r="X926" i="6" s="1"/>
  <c r="Y925" i="6"/>
  <c r="X925" i="6" s="1"/>
  <c r="Y924" i="6"/>
  <c r="X924" i="6" s="1"/>
  <c r="Y923" i="6"/>
  <c r="X923" i="6" s="1"/>
  <c r="Y922" i="6"/>
  <c r="X922" i="6" s="1"/>
  <c r="Y921" i="6"/>
  <c r="X921" i="6" s="1"/>
  <c r="Y920" i="6"/>
  <c r="X920" i="6" s="1"/>
  <c r="Y919" i="6"/>
  <c r="X919" i="6" s="1"/>
  <c r="Y918" i="6"/>
  <c r="X918" i="6" s="1"/>
  <c r="Y917" i="6"/>
  <c r="X917" i="6" s="1"/>
  <c r="Y916" i="6"/>
  <c r="X916" i="6" s="1"/>
  <c r="Y915" i="6"/>
  <c r="X915" i="6" s="1"/>
  <c r="Y914" i="6"/>
  <c r="X914" i="6" s="1"/>
  <c r="Y913" i="6"/>
  <c r="X913" i="6" s="1"/>
  <c r="Y912" i="6"/>
  <c r="X912" i="6" s="1"/>
  <c r="Y911" i="6"/>
  <c r="X911" i="6" s="1"/>
  <c r="Y910" i="6"/>
  <c r="X910" i="6" s="1"/>
  <c r="Y909" i="6"/>
  <c r="X909" i="6" s="1"/>
  <c r="Y908" i="6"/>
  <c r="X908" i="6" s="1"/>
  <c r="Y907" i="6"/>
  <c r="X907" i="6" s="1"/>
  <c r="Y906" i="6"/>
  <c r="X906" i="6" s="1"/>
  <c r="Y905" i="6"/>
  <c r="X905" i="6" s="1"/>
  <c r="Y904" i="6"/>
  <c r="X904" i="6" s="1"/>
  <c r="Y903" i="6"/>
  <c r="X903" i="6" s="1"/>
  <c r="Y902" i="6"/>
  <c r="X902" i="6" s="1"/>
  <c r="Y901" i="6"/>
  <c r="X901" i="6" s="1"/>
  <c r="Y900" i="6"/>
  <c r="X900" i="6" s="1"/>
  <c r="Y899" i="6"/>
  <c r="X899" i="6" s="1"/>
  <c r="Y898" i="6"/>
  <c r="X898" i="6" s="1"/>
  <c r="Y897" i="6"/>
  <c r="X897" i="6" s="1"/>
  <c r="Y896" i="6"/>
  <c r="X896" i="6" s="1"/>
  <c r="Y895" i="6"/>
  <c r="X895" i="6" s="1"/>
  <c r="Y894" i="6"/>
  <c r="X894" i="6" s="1"/>
  <c r="Y893" i="6"/>
  <c r="X893" i="6" s="1"/>
  <c r="Y892" i="6"/>
  <c r="X892" i="6" s="1"/>
  <c r="Y891" i="6"/>
  <c r="X891" i="6" s="1"/>
  <c r="Y890" i="6"/>
  <c r="X890" i="6" s="1"/>
  <c r="Y889" i="6"/>
  <c r="X889" i="6" s="1"/>
  <c r="Y888" i="6"/>
  <c r="X888" i="6" s="1"/>
  <c r="Y887" i="6"/>
  <c r="X887" i="6" s="1"/>
  <c r="Y886" i="6"/>
  <c r="X886" i="6" s="1"/>
  <c r="Y885" i="6"/>
  <c r="X885" i="6" s="1"/>
  <c r="Y884" i="6"/>
  <c r="X884" i="6" s="1"/>
  <c r="Y883" i="6"/>
  <c r="X883" i="6" s="1"/>
  <c r="Y882" i="6"/>
  <c r="X882" i="6" s="1"/>
  <c r="Y881" i="6"/>
  <c r="X881" i="6" s="1"/>
  <c r="Y880" i="6"/>
  <c r="X880" i="6" s="1"/>
  <c r="Y879" i="6"/>
  <c r="X879" i="6" s="1"/>
  <c r="Y878" i="6"/>
  <c r="X878" i="6" s="1"/>
  <c r="Y877" i="6"/>
  <c r="X877" i="6" s="1"/>
  <c r="Y876" i="6"/>
  <c r="X876" i="6" s="1"/>
  <c r="Y875" i="6"/>
  <c r="X875" i="6" s="1"/>
  <c r="Y874" i="6"/>
  <c r="X874" i="6" s="1"/>
  <c r="Y873" i="6"/>
  <c r="X873" i="6" s="1"/>
  <c r="Y872" i="6"/>
  <c r="X872" i="6" s="1"/>
  <c r="Y871" i="6"/>
  <c r="X871" i="6" s="1"/>
  <c r="Y870" i="6"/>
  <c r="X870" i="6" s="1"/>
  <c r="Y869" i="6"/>
  <c r="X869" i="6" s="1"/>
  <c r="Y868" i="6"/>
  <c r="X868" i="6" s="1"/>
  <c r="Y867" i="6"/>
  <c r="X867" i="6" s="1"/>
  <c r="Y866" i="6"/>
  <c r="X866" i="6" s="1"/>
  <c r="Y865" i="6"/>
  <c r="X865" i="6" s="1"/>
  <c r="Y864" i="6"/>
  <c r="X864" i="6" s="1"/>
  <c r="Y863" i="6"/>
  <c r="X863" i="6" s="1"/>
  <c r="Y862" i="6"/>
  <c r="X862" i="6" s="1"/>
  <c r="Y861" i="6"/>
  <c r="X861" i="6" s="1"/>
  <c r="Y860" i="6"/>
  <c r="X860" i="6" s="1"/>
  <c r="Y859" i="6"/>
  <c r="X859" i="6" s="1"/>
  <c r="Y858" i="6"/>
  <c r="X858" i="6" s="1"/>
  <c r="Y857" i="6"/>
  <c r="X857" i="6" s="1"/>
  <c r="Y856" i="6"/>
  <c r="X856" i="6" s="1"/>
  <c r="Y855" i="6"/>
  <c r="X855" i="6" s="1"/>
  <c r="Y854" i="6"/>
  <c r="X854" i="6" s="1"/>
  <c r="Y853" i="6"/>
  <c r="X853" i="6" s="1"/>
  <c r="Y852" i="6"/>
  <c r="X852" i="6" s="1"/>
  <c r="Y851" i="6"/>
  <c r="X851" i="6" s="1"/>
  <c r="Y850" i="6"/>
  <c r="X850" i="6" s="1"/>
  <c r="Y849" i="6"/>
  <c r="X849" i="6" s="1"/>
  <c r="Y848" i="6"/>
  <c r="X848" i="6" s="1"/>
  <c r="Y847" i="6"/>
  <c r="X847" i="6" s="1"/>
  <c r="Y846" i="6"/>
  <c r="X846" i="6" s="1"/>
  <c r="Y845" i="6"/>
  <c r="X845" i="6" s="1"/>
  <c r="Y844" i="6"/>
  <c r="X844" i="6" s="1"/>
  <c r="Y843" i="6"/>
  <c r="X843" i="6" s="1"/>
  <c r="Y842" i="6"/>
  <c r="X842" i="6" s="1"/>
  <c r="Y841" i="6"/>
  <c r="X841" i="6" s="1"/>
  <c r="Y840" i="6"/>
  <c r="X840" i="6" s="1"/>
  <c r="Y839" i="6"/>
  <c r="X839" i="6" s="1"/>
  <c r="Y838" i="6"/>
  <c r="X838" i="6" s="1"/>
  <c r="Y837" i="6"/>
  <c r="X837" i="6" s="1"/>
  <c r="Y836" i="6"/>
  <c r="X836" i="6" s="1"/>
  <c r="Y835" i="6"/>
  <c r="X835" i="6" s="1"/>
  <c r="Y834" i="6"/>
  <c r="X834" i="6" s="1"/>
  <c r="Y833" i="6"/>
  <c r="X833" i="6" s="1"/>
  <c r="Y832" i="6"/>
  <c r="X832" i="6" s="1"/>
  <c r="Y831" i="6"/>
  <c r="X831" i="6" s="1"/>
  <c r="Y830" i="6"/>
  <c r="X830" i="6" s="1"/>
  <c r="Y829" i="6"/>
  <c r="X829" i="6" s="1"/>
  <c r="Y828" i="6"/>
  <c r="X828" i="6" s="1"/>
  <c r="Y827" i="6"/>
  <c r="X827" i="6" s="1"/>
  <c r="Y826" i="6"/>
  <c r="X826" i="6" s="1"/>
  <c r="Y825" i="6"/>
  <c r="X825" i="6" s="1"/>
  <c r="Y824" i="6"/>
  <c r="X824" i="6" s="1"/>
  <c r="Y823" i="6"/>
  <c r="X823" i="6" s="1"/>
  <c r="Y822" i="6"/>
  <c r="X822" i="6" s="1"/>
  <c r="Y821" i="6"/>
  <c r="X821" i="6" s="1"/>
  <c r="Y820" i="6"/>
  <c r="X820" i="6" s="1"/>
  <c r="Y819" i="6"/>
  <c r="X819" i="6" s="1"/>
  <c r="Y818" i="6"/>
  <c r="X818" i="6" s="1"/>
  <c r="Y817" i="6"/>
  <c r="X817" i="6" s="1"/>
  <c r="Y816" i="6"/>
  <c r="X816" i="6" s="1"/>
  <c r="Y815" i="6"/>
  <c r="X815" i="6" s="1"/>
  <c r="Y814" i="6"/>
  <c r="X814" i="6" s="1"/>
  <c r="Y813" i="6"/>
  <c r="X813" i="6" s="1"/>
  <c r="Y812" i="6"/>
  <c r="X812" i="6" s="1"/>
  <c r="Y811" i="6"/>
  <c r="X811" i="6" s="1"/>
  <c r="Y810" i="6"/>
  <c r="X810" i="6" s="1"/>
  <c r="Y809" i="6"/>
  <c r="X809" i="6" s="1"/>
  <c r="Y808" i="6"/>
  <c r="X808" i="6" s="1"/>
  <c r="Y807" i="6"/>
  <c r="X807" i="6" s="1"/>
  <c r="Y806" i="6"/>
  <c r="X806" i="6" s="1"/>
  <c r="Y805" i="6"/>
  <c r="X805" i="6" s="1"/>
  <c r="Y804" i="6"/>
  <c r="X804" i="6" s="1"/>
  <c r="Y803" i="6"/>
  <c r="X803" i="6" s="1"/>
  <c r="Y802" i="6"/>
  <c r="X802" i="6" s="1"/>
  <c r="Y801" i="6"/>
  <c r="X801" i="6" s="1"/>
  <c r="Y800" i="6"/>
  <c r="X800" i="6" s="1"/>
  <c r="Y799" i="6"/>
  <c r="X799" i="6" s="1"/>
  <c r="Y798" i="6"/>
  <c r="X798" i="6" s="1"/>
  <c r="Y797" i="6"/>
  <c r="X797" i="6" s="1"/>
  <c r="Y796" i="6"/>
  <c r="X796" i="6" s="1"/>
  <c r="Y795" i="6"/>
  <c r="X795" i="6" s="1"/>
  <c r="Y794" i="6"/>
  <c r="X794" i="6" s="1"/>
  <c r="Y793" i="6"/>
  <c r="X793" i="6" s="1"/>
  <c r="Y792" i="6"/>
  <c r="X792" i="6" s="1"/>
  <c r="Y791" i="6"/>
  <c r="X791" i="6" s="1"/>
  <c r="Y790" i="6"/>
  <c r="X790" i="6" s="1"/>
  <c r="Y789" i="6"/>
  <c r="X789" i="6" s="1"/>
  <c r="Y788" i="6"/>
  <c r="X788" i="6" s="1"/>
  <c r="Y787" i="6"/>
  <c r="X787" i="6" s="1"/>
  <c r="Y786" i="6"/>
  <c r="X786" i="6" s="1"/>
  <c r="Y785" i="6"/>
  <c r="X785" i="6" s="1"/>
  <c r="Y784" i="6"/>
  <c r="X784" i="6" s="1"/>
  <c r="Y783" i="6"/>
  <c r="X783" i="6" s="1"/>
  <c r="Y782" i="6"/>
  <c r="X782" i="6" s="1"/>
  <c r="Y781" i="6"/>
  <c r="X781" i="6" s="1"/>
  <c r="Y780" i="6"/>
  <c r="X780" i="6" s="1"/>
  <c r="Y779" i="6"/>
  <c r="X779" i="6" s="1"/>
  <c r="Y778" i="6"/>
  <c r="X778" i="6" s="1"/>
  <c r="Y777" i="6"/>
  <c r="X777" i="6" s="1"/>
  <c r="Y776" i="6"/>
  <c r="X776" i="6" s="1"/>
  <c r="Y775" i="6"/>
  <c r="X775" i="6" s="1"/>
  <c r="Y774" i="6"/>
  <c r="X774" i="6" s="1"/>
  <c r="Y773" i="6"/>
  <c r="X773" i="6" s="1"/>
  <c r="Y772" i="6"/>
  <c r="X772" i="6" s="1"/>
  <c r="Y771" i="6"/>
  <c r="X771" i="6" s="1"/>
  <c r="Y770" i="6"/>
  <c r="X770" i="6" s="1"/>
  <c r="Y769" i="6"/>
  <c r="X769" i="6" s="1"/>
  <c r="Y768" i="6"/>
  <c r="X768" i="6" s="1"/>
  <c r="Y767" i="6"/>
  <c r="X767" i="6" s="1"/>
  <c r="Y766" i="6"/>
  <c r="X766" i="6" s="1"/>
  <c r="Y765" i="6"/>
  <c r="X765" i="6" s="1"/>
  <c r="Y764" i="6"/>
  <c r="X764" i="6" s="1"/>
  <c r="Y763" i="6"/>
  <c r="X763" i="6" s="1"/>
  <c r="Y762" i="6"/>
  <c r="X762" i="6" s="1"/>
  <c r="Y761" i="6"/>
  <c r="X761" i="6" s="1"/>
  <c r="Y760" i="6"/>
  <c r="X760" i="6" s="1"/>
  <c r="Y759" i="6"/>
  <c r="X759" i="6" s="1"/>
  <c r="Y758" i="6"/>
  <c r="X758" i="6" s="1"/>
  <c r="Y757" i="6"/>
  <c r="X757" i="6" s="1"/>
  <c r="Y756" i="6"/>
  <c r="X756" i="6" s="1"/>
  <c r="Y755" i="6"/>
  <c r="X755" i="6" s="1"/>
  <c r="Y754" i="6"/>
  <c r="X754" i="6" s="1"/>
  <c r="Y753" i="6"/>
  <c r="X753" i="6" s="1"/>
  <c r="Y752" i="6"/>
  <c r="X752" i="6" s="1"/>
  <c r="Y751" i="6"/>
  <c r="X751" i="6" s="1"/>
  <c r="Y750" i="6"/>
  <c r="X750" i="6" s="1"/>
  <c r="Y749" i="6"/>
  <c r="X749" i="6" s="1"/>
  <c r="Y748" i="6"/>
  <c r="X748" i="6" s="1"/>
  <c r="Y747" i="6"/>
  <c r="X747" i="6" s="1"/>
  <c r="Y746" i="6"/>
  <c r="X746" i="6" s="1"/>
  <c r="Y745" i="6"/>
  <c r="X745" i="6" s="1"/>
  <c r="Y744" i="6"/>
  <c r="X744" i="6" s="1"/>
  <c r="Y743" i="6"/>
  <c r="X743" i="6" s="1"/>
  <c r="Y742" i="6"/>
  <c r="X742" i="6" s="1"/>
  <c r="Y741" i="6"/>
  <c r="X741" i="6" s="1"/>
  <c r="Y740" i="6"/>
  <c r="X740" i="6" s="1"/>
  <c r="Y739" i="6"/>
  <c r="X739" i="6" s="1"/>
  <c r="Y738" i="6"/>
  <c r="X738" i="6" s="1"/>
  <c r="Y737" i="6"/>
  <c r="X737" i="6" s="1"/>
  <c r="Y736" i="6"/>
  <c r="X736" i="6" s="1"/>
  <c r="Y735" i="6"/>
  <c r="X735" i="6" s="1"/>
  <c r="Y734" i="6"/>
  <c r="X734" i="6" s="1"/>
  <c r="Y733" i="6"/>
  <c r="X733" i="6" s="1"/>
  <c r="Y732" i="6"/>
  <c r="X732" i="6" s="1"/>
  <c r="Y731" i="6"/>
  <c r="X731" i="6" s="1"/>
  <c r="Y730" i="6"/>
  <c r="X730" i="6" s="1"/>
  <c r="Y729" i="6"/>
  <c r="X729" i="6" s="1"/>
  <c r="Y728" i="6"/>
  <c r="X728" i="6" s="1"/>
  <c r="Y727" i="6"/>
  <c r="X727" i="6" s="1"/>
  <c r="Y726" i="6"/>
  <c r="X726" i="6" s="1"/>
  <c r="Y725" i="6"/>
  <c r="X725" i="6" s="1"/>
  <c r="Y724" i="6"/>
  <c r="X724" i="6" s="1"/>
  <c r="Y723" i="6"/>
  <c r="X723" i="6" s="1"/>
  <c r="Y722" i="6"/>
  <c r="X722" i="6" s="1"/>
  <c r="Y721" i="6"/>
  <c r="X721" i="6" s="1"/>
  <c r="Y720" i="6"/>
  <c r="X720" i="6" s="1"/>
  <c r="Y719" i="6"/>
  <c r="X719" i="6" s="1"/>
  <c r="Y718" i="6"/>
  <c r="X718" i="6" s="1"/>
  <c r="Y717" i="6"/>
  <c r="X717" i="6" s="1"/>
  <c r="Y716" i="6"/>
  <c r="X716" i="6" s="1"/>
  <c r="Y715" i="6"/>
  <c r="X715" i="6" s="1"/>
  <c r="Y714" i="6"/>
  <c r="X714" i="6" s="1"/>
  <c r="Y713" i="6"/>
  <c r="X713" i="6" s="1"/>
  <c r="Y712" i="6"/>
  <c r="X712" i="6" s="1"/>
  <c r="Y711" i="6"/>
  <c r="X711" i="6" s="1"/>
  <c r="Y710" i="6"/>
  <c r="X710" i="6" s="1"/>
  <c r="Y709" i="6"/>
  <c r="X709" i="6" s="1"/>
  <c r="Y708" i="6"/>
  <c r="X708" i="6" s="1"/>
  <c r="Y707" i="6"/>
  <c r="X707" i="6" s="1"/>
  <c r="Y706" i="6"/>
  <c r="X706" i="6" s="1"/>
  <c r="Y705" i="6"/>
  <c r="X705" i="6" s="1"/>
  <c r="Y704" i="6"/>
  <c r="X704" i="6" s="1"/>
  <c r="Y703" i="6"/>
  <c r="X703" i="6" s="1"/>
  <c r="Y702" i="6"/>
  <c r="X702" i="6" s="1"/>
  <c r="Y701" i="6"/>
  <c r="X701" i="6" s="1"/>
  <c r="Y700" i="6"/>
  <c r="X700" i="6" s="1"/>
  <c r="Y699" i="6"/>
  <c r="X699" i="6" s="1"/>
  <c r="Y698" i="6"/>
  <c r="X698" i="6" s="1"/>
  <c r="Y697" i="6"/>
  <c r="X697" i="6" s="1"/>
  <c r="Y696" i="6"/>
  <c r="X696" i="6" s="1"/>
  <c r="Y695" i="6"/>
  <c r="X695" i="6" s="1"/>
  <c r="Y694" i="6"/>
  <c r="X694" i="6" s="1"/>
  <c r="Y693" i="6"/>
  <c r="X693" i="6" s="1"/>
  <c r="Y692" i="6"/>
  <c r="X692" i="6" s="1"/>
  <c r="Y691" i="6"/>
  <c r="X691" i="6" s="1"/>
  <c r="Y690" i="6"/>
  <c r="X690" i="6" s="1"/>
  <c r="Y689" i="6"/>
  <c r="X689" i="6" s="1"/>
  <c r="Y688" i="6"/>
  <c r="X688" i="6" s="1"/>
  <c r="Y687" i="6"/>
  <c r="X687" i="6" s="1"/>
  <c r="Y686" i="6"/>
  <c r="X686" i="6" s="1"/>
  <c r="Y685" i="6"/>
  <c r="X685" i="6" s="1"/>
  <c r="Y684" i="6"/>
  <c r="X684" i="6" s="1"/>
  <c r="Y683" i="6"/>
  <c r="X683" i="6" s="1"/>
  <c r="Y682" i="6"/>
  <c r="X682" i="6" s="1"/>
  <c r="Y681" i="6"/>
  <c r="X681" i="6" s="1"/>
  <c r="Y680" i="6"/>
  <c r="X680" i="6" s="1"/>
  <c r="Y679" i="6"/>
  <c r="X679" i="6" s="1"/>
  <c r="Y678" i="6"/>
  <c r="X678" i="6" s="1"/>
  <c r="Y677" i="6"/>
  <c r="X677" i="6" s="1"/>
  <c r="Y676" i="6"/>
  <c r="X676" i="6" s="1"/>
  <c r="Y675" i="6"/>
  <c r="X675" i="6" s="1"/>
  <c r="Y674" i="6"/>
  <c r="X674" i="6" s="1"/>
  <c r="Y673" i="6"/>
  <c r="X673" i="6" s="1"/>
  <c r="Y672" i="6"/>
  <c r="X672" i="6" s="1"/>
  <c r="Y671" i="6"/>
  <c r="X671" i="6" s="1"/>
  <c r="Y670" i="6"/>
  <c r="X670" i="6" s="1"/>
  <c r="Y669" i="6"/>
  <c r="X669" i="6" s="1"/>
  <c r="Y668" i="6"/>
  <c r="X668" i="6" s="1"/>
  <c r="Y667" i="6"/>
  <c r="X667" i="6" s="1"/>
  <c r="Y666" i="6"/>
  <c r="X666" i="6" s="1"/>
  <c r="Y665" i="6"/>
  <c r="X665" i="6" s="1"/>
  <c r="Y664" i="6"/>
  <c r="X664" i="6" s="1"/>
  <c r="Y663" i="6"/>
  <c r="X663" i="6" s="1"/>
  <c r="Y662" i="6"/>
  <c r="X662" i="6" s="1"/>
  <c r="Y661" i="6"/>
  <c r="X661" i="6" s="1"/>
  <c r="Y660" i="6"/>
  <c r="X660" i="6" s="1"/>
  <c r="Y659" i="6"/>
  <c r="X659" i="6" s="1"/>
  <c r="Y658" i="6"/>
  <c r="X658" i="6" s="1"/>
  <c r="Y657" i="6"/>
  <c r="X657" i="6" s="1"/>
  <c r="Y656" i="6"/>
  <c r="X656" i="6" s="1"/>
  <c r="Y655" i="6"/>
  <c r="X655" i="6" s="1"/>
  <c r="Y654" i="6"/>
  <c r="X654" i="6" s="1"/>
  <c r="Y653" i="6"/>
  <c r="X653" i="6" s="1"/>
  <c r="Y652" i="6"/>
  <c r="X652" i="6" s="1"/>
  <c r="Y651" i="6"/>
  <c r="X651" i="6" s="1"/>
  <c r="Y650" i="6"/>
  <c r="X650" i="6" s="1"/>
  <c r="Y649" i="6"/>
  <c r="X649" i="6" s="1"/>
  <c r="Y648" i="6"/>
  <c r="X648" i="6" s="1"/>
  <c r="Y647" i="6"/>
  <c r="X647" i="6" s="1"/>
  <c r="Y646" i="6"/>
  <c r="X646" i="6" s="1"/>
  <c r="Y645" i="6"/>
  <c r="X645" i="6" s="1"/>
  <c r="Y644" i="6"/>
  <c r="X644" i="6" s="1"/>
  <c r="Y643" i="6"/>
  <c r="X643" i="6" s="1"/>
  <c r="Y642" i="6"/>
  <c r="X642" i="6" s="1"/>
  <c r="Y641" i="6"/>
  <c r="X641" i="6" s="1"/>
  <c r="Y640" i="6"/>
  <c r="X640" i="6" s="1"/>
  <c r="Y639" i="6"/>
  <c r="X639" i="6" s="1"/>
  <c r="Y638" i="6"/>
  <c r="X638" i="6" s="1"/>
  <c r="Y637" i="6"/>
  <c r="X637" i="6" s="1"/>
  <c r="Y636" i="6"/>
  <c r="X636" i="6" s="1"/>
  <c r="Y635" i="6"/>
  <c r="X635" i="6" s="1"/>
  <c r="Y634" i="6"/>
  <c r="X634" i="6" s="1"/>
  <c r="Y633" i="6"/>
  <c r="X633" i="6" s="1"/>
  <c r="Y632" i="6"/>
  <c r="X632" i="6" s="1"/>
  <c r="Y631" i="6"/>
  <c r="X631" i="6" s="1"/>
  <c r="Y630" i="6"/>
  <c r="X630" i="6" s="1"/>
  <c r="Y629" i="6"/>
  <c r="X629" i="6" s="1"/>
  <c r="Y628" i="6"/>
  <c r="X628" i="6" s="1"/>
  <c r="Y627" i="6"/>
  <c r="X627" i="6" s="1"/>
  <c r="Y626" i="6"/>
  <c r="X626" i="6" s="1"/>
  <c r="Y625" i="6"/>
  <c r="X625" i="6" s="1"/>
  <c r="Y624" i="6"/>
  <c r="X624" i="6" s="1"/>
  <c r="Y623" i="6"/>
  <c r="X623" i="6" s="1"/>
  <c r="Y622" i="6"/>
  <c r="X622" i="6" s="1"/>
  <c r="Y621" i="6"/>
  <c r="X621" i="6" s="1"/>
  <c r="Y620" i="6"/>
  <c r="X620" i="6" s="1"/>
  <c r="Y619" i="6"/>
  <c r="X619" i="6" s="1"/>
  <c r="Y618" i="6"/>
  <c r="X618" i="6" s="1"/>
  <c r="Y617" i="6"/>
  <c r="X617" i="6" s="1"/>
  <c r="Y616" i="6"/>
  <c r="X616" i="6" s="1"/>
  <c r="Y615" i="6"/>
  <c r="X615" i="6" s="1"/>
  <c r="Y614" i="6"/>
  <c r="X614" i="6" s="1"/>
  <c r="Y613" i="6"/>
  <c r="X613" i="6" s="1"/>
  <c r="Y612" i="6"/>
  <c r="X612" i="6" s="1"/>
  <c r="Y611" i="6"/>
  <c r="X611" i="6" s="1"/>
  <c r="Y610" i="6"/>
  <c r="X610" i="6" s="1"/>
  <c r="Y609" i="6"/>
  <c r="X609" i="6" s="1"/>
  <c r="Y608" i="6"/>
  <c r="X608" i="6" s="1"/>
  <c r="Y607" i="6"/>
  <c r="X607" i="6" s="1"/>
  <c r="Y606" i="6"/>
  <c r="X606" i="6" s="1"/>
  <c r="Y605" i="6"/>
  <c r="X605" i="6" s="1"/>
  <c r="Y604" i="6"/>
  <c r="X604" i="6" s="1"/>
  <c r="Y603" i="6"/>
  <c r="X603" i="6" s="1"/>
  <c r="Y602" i="6"/>
  <c r="X602" i="6" s="1"/>
  <c r="Y601" i="6"/>
  <c r="X601" i="6" s="1"/>
  <c r="Y600" i="6"/>
  <c r="X600" i="6" s="1"/>
  <c r="Y599" i="6"/>
  <c r="X599" i="6" s="1"/>
  <c r="Y598" i="6"/>
  <c r="X598" i="6" s="1"/>
  <c r="Y597" i="6"/>
  <c r="X597" i="6" s="1"/>
  <c r="Y596" i="6"/>
  <c r="X596" i="6" s="1"/>
  <c r="Y595" i="6"/>
  <c r="X595" i="6" s="1"/>
  <c r="Y594" i="6"/>
  <c r="X594" i="6" s="1"/>
  <c r="Y593" i="6"/>
  <c r="X593" i="6" s="1"/>
  <c r="Y592" i="6"/>
  <c r="X592" i="6" s="1"/>
  <c r="Y591" i="6"/>
  <c r="X591" i="6" s="1"/>
  <c r="Y590" i="6"/>
  <c r="X590" i="6" s="1"/>
  <c r="Y589" i="6"/>
  <c r="X589" i="6" s="1"/>
  <c r="Y588" i="6"/>
  <c r="X588" i="6" s="1"/>
  <c r="Y587" i="6"/>
  <c r="X587" i="6" s="1"/>
  <c r="Y586" i="6"/>
  <c r="X586" i="6" s="1"/>
  <c r="Y585" i="6"/>
  <c r="X585" i="6" s="1"/>
  <c r="Y584" i="6"/>
  <c r="X584" i="6" s="1"/>
  <c r="Y583" i="6"/>
  <c r="X583" i="6" s="1"/>
  <c r="Y582" i="6"/>
  <c r="X582" i="6" s="1"/>
  <c r="Y581" i="6"/>
  <c r="X581" i="6" s="1"/>
  <c r="Y580" i="6"/>
  <c r="X580" i="6" s="1"/>
  <c r="Y579" i="6"/>
  <c r="X579" i="6" s="1"/>
  <c r="Y578" i="6"/>
  <c r="X578" i="6" s="1"/>
  <c r="Y577" i="6"/>
  <c r="X577" i="6" s="1"/>
  <c r="Y576" i="6"/>
  <c r="X576" i="6" s="1"/>
  <c r="Y575" i="6"/>
  <c r="X575" i="6" s="1"/>
  <c r="Y574" i="6"/>
  <c r="X574" i="6" s="1"/>
  <c r="Y573" i="6"/>
  <c r="X573" i="6" s="1"/>
  <c r="Y572" i="6"/>
  <c r="X572" i="6" s="1"/>
  <c r="Y571" i="6"/>
  <c r="X571" i="6" s="1"/>
  <c r="Y570" i="6"/>
  <c r="X570" i="6" s="1"/>
  <c r="Y569" i="6"/>
  <c r="X569" i="6" s="1"/>
  <c r="Y568" i="6"/>
  <c r="X568" i="6" s="1"/>
  <c r="Y567" i="6"/>
  <c r="X567" i="6" s="1"/>
  <c r="Y566" i="6"/>
  <c r="X566" i="6" s="1"/>
  <c r="Y565" i="6"/>
  <c r="X565" i="6" s="1"/>
  <c r="Y564" i="6"/>
  <c r="X564" i="6" s="1"/>
  <c r="Y563" i="6"/>
  <c r="X563" i="6" s="1"/>
  <c r="Y562" i="6"/>
  <c r="X562" i="6" s="1"/>
  <c r="Y561" i="6"/>
  <c r="X561" i="6" s="1"/>
  <c r="Y560" i="6"/>
  <c r="X560" i="6" s="1"/>
  <c r="Y559" i="6"/>
  <c r="X559" i="6" s="1"/>
  <c r="Y558" i="6"/>
  <c r="X558" i="6" s="1"/>
  <c r="Y557" i="6"/>
  <c r="X557" i="6" s="1"/>
  <c r="Y556" i="6"/>
  <c r="X556" i="6" s="1"/>
  <c r="Y555" i="6"/>
  <c r="X555" i="6" s="1"/>
  <c r="Y554" i="6"/>
  <c r="X554" i="6" s="1"/>
  <c r="Y553" i="6"/>
  <c r="X553" i="6" s="1"/>
  <c r="Y552" i="6"/>
  <c r="X552" i="6" s="1"/>
  <c r="Y551" i="6"/>
  <c r="X551" i="6" s="1"/>
  <c r="Y550" i="6"/>
  <c r="X550" i="6" s="1"/>
  <c r="Y549" i="6"/>
  <c r="X549" i="6" s="1"/>
  <c r="Y548" i="6"/>
  <c r="X548" i="6" s="1"/>
  <c r="Y547" i="6"/>
  <c r="X547" i="6" s="1"/>
  <c r="Y546" i="6"/>
  <c r="X546" i="6" s="1"/>
  <c r="Y545" i="6"/>
  <c r="X545" i="6" s="1"/>
  <c r="Y544" i="6"/>
  <c r="X544" i="6" s="1"/>
  <c r="Y543" i="6"/>
  <c r="X543" i="6" s="1"/>
  <c r="Y542" i="6"/>
  <c r="X542" i="6" s="1"/>
  <c r="Y541" i="6"/>
  <c r="X541" i="6" s="1"/>
  <c r="Y540" i="6"/>
  <c r="X540" i="6" s="1"/>
  <c r="Y539" i="6"/>
  <c r="X539" i="6" s="1"/>
  <c r="Y538" i="6"/>
  <c r="X538" i="6" s="1"/>
  <c r="Y537" i="6"/>
  <c r="X537" i="6" s="1"/>
  <c r="Y536" i="6"/>
  <c r="X536" i="6" s="1"/>
  <c r="Y535" i="6"/>
  <c r="X535" i="6" s="1"/>
  <c r="Y534" i="6"/>
  <c r="X534" i="6" s="1"/>
  <c r="Y533" i="6"/>
  <c r="X533" i="6" s="1"/>
  <c r="Y532" i="6"/>
  <c r="X532" i="6" s="1"/>
  <c r="Y531" i="6"/>
  <c r="X531" i="6" s="1"/>
  <c r="Y530" i="6"/>
  <c r="X530" i="6" s="1"/>
  <c r="Y529" i="6"/>
  <c r="X529" i="6" s="1"/>
  <c r="Y528" i="6"/>
  <c r="X528" i="6" s="1"/>
  <c r="Y527" i="6"/>
  <c r="X527" i="6" s="1"/>
  <c r="Y526" i="6"/>
  <c r="X526" i="6" s="1"/>
  <c r="Y525" i="6"/>
  <c r="X525" i="6" s="1"/>
  <c r="Y524" i="6"/>
  <c r="X524" i="6" s="1"/>
  <c r="Y523" i="6"/>
  <c r="X523" i="6" s="1"/>
  <c r="Y522" i="6"/>
  <c r="X522" i="6" s="1"/>
  <c r="Y521" i="6"/>
  <c r="X521" i="6" s="1"/>
  <c r="Y520" i="6"/>
  <c r="X520" i="6" s="1"/>
  <c r="Y519" i="6"/>
  <c r="X519" i="6" s="1"/>
  <c r="Y518" i="6"/>
  <c r="X518" i="6" s="1"/>
  <c r="Y517" i="6"/>
  <c r="X517" i="6" s="1"/>
  <c r="Y516" i="6"/>
  <c r="X516" i="6" s="1"/>
  <c r="Y515" i="6"/>
  <c r="X515" i="6" s="1"/>
  <c r="Y514" i="6"/>
  <c r="X514" i="6" s="1"/>
  <c r="Y513" i="6"/>
  <c r="X513" i="6" s="1"/>
  <c r="Y512" i="6"/>
  <c r="X512" i="6" s="1"/>
  <c r="Y511" i="6"/>
  <c r="X511" i="6" s="1"/>
  <c r="Y510" i="6"/>
  <c r="X510" i="6" s="1"/>
  <c r="Y509" i="6"/>
  <c r="X509" i="6" s="1"/>
  <c r="Y508" i="6"/>
  <c r="X508" i="6" s="1"/>
  <c r="Y507" i="6"/>
  <c r="X507" i="6" s="1"/>
  <c r="Y506" i="6"/>
  <c r="X506" i="6" s="1"/>
  <c r="Y505" i="6"/>
  <c r="X505" i="6" s="1"/>
  <c r="Y504" i="6"/>
  <c r="X504" i="6" s="1"/>
  <c r="Y503" i="6"/>
  <c r="X503" i="6" s="1"/>
  <c r="Y502" i="6"/>
  <c r="X502" i="6" s="1"/>
  <c r="Y501" i="6"/>
  <c r="X501" i="6" s="1"/>
  <c r="Y500" i="6"/>
  <c r="X500" i="6" s="1"/>
  <c r="Y499" i="6"/>
  <c r="X499" i="6" s="1"/>
  <c r="Y498" i="6"/>
  <c r="X498" i="6" s="1"/>
  <c r="Y497" i="6"/>
  <c r="X497" i="6" s="1"/>
  <c r="Y496" i="6"/>
  <c r="X496" i="6" s="1"/>
  <c r="Y495" i="6"/>
  <c r="X495" i="6" s="1"/>
  <c r="Y494" i="6"/>
  <c r="X494" i="6" s="1"/>
  <c r="Y493" i="6"/>
  <c r="X493" i="6" s="1"/>
  <c r="Y492" i="6"/>
  <c r="X492" i="6" s="1"/>
  <c r="Y491" i="6"/>
  <c r="X491" i="6" s="1"/>
  <c r="Y490" i="6"/>
  <c r="X490" i="6" s="1"/>
  <c r="Y489" i="6"/>
  <c r="X489" i="6" s="1"/>
  <c r="Y488" i="6"/>
  <c r="X488" i="6" s="1"/>
  <c r="Y487" i="6"/>
  <c r="X487" i="6" s="1"/>
  <c r="Y486" i="6"/>
  <c r="X486" i="6" s="1"/>
  <c r="Y485" i="6"/>
  <c r="X485" i="6" s="1"/>
  <c r="Y484" i="6"/>
  <c r="X484" i="6" s="1"/>
  <c r="Y483" i="6"/>
  <c r="X483" i="6" s="1"/>
  <c r="Y482" i="6"/>
  <c r="X482" i="6" s="1"/>
  <c r="Y481" i="6"/>
  <c r="X481" i="6" s="1"/>
  <c r="Y480" i="6"/>
  <c r="X480" i="6" s="1"/>
  <c r="Y479" i="6"/>
  <c r="X479" i="6" s="1"/>
  <c r="Y478" i="6"/>
  <c r="X478" i="6" s="1"/>
  <c r="Y477" i="6"/>
  <c r="X477" i="6" s="1"/>
  <c r="Y476" i="6"/>
  <c r="X476" i="6" s="1"/>
  <c r="Y475" i="6"/>
  <c r="X475" i="6" s="1"/>
  <c r="Y474" i="6"/>
  <c r="X474" i="6" s="1"/>
  <c r="Y473" i="6"/>
  <c r="X473" i="6" s="1"/>
  <c r="Y472" i="6"/>
  <c r="X472" i="6" s="1"/>
  <c r="Y471" i="6"/>
  <c r="X471" i="6" s="1"/>
  <c r="Y470" i="6"/>
  <c r="X470" i="6" s="1"/>
  <c r="Y469" i="6"/>
  <c r="X469" i="6" s="1"/>
  <c r="Y468" i="6"/>
  <c r="X468" i="6" s="1"/>
  <c r="Y467" i="6"/>
  <c r="X467" i="6" s="1"/>
  <c r="Y466" i="6"/>
  <c r="X466" i="6" s="1"/>
  <c r="Y465" i="6"/>
  <c r="X465" i="6" s="1"/>
  <c r="Y464" i="6"/>
  <c r="X464" i="6" s="1"/>
  <c r="Y463" i="6"/>
  <c r="X463" i="6" s="1"/>
  <c r="Y462" i="6"/>
  <c r="X462" i="6" s="1"/>
  <c r="Y461" i="6"/>
  <c r="X461" i="6" s="1"/>
  <c r="Y460" i="6"/>
  <c r="X460" i="6" s="1"/>
  <c r="Y459" i="6"/>
  <c r="X459" i="6" s="1"/>
  <c r="Y458" i="6"/>
  <c r="X458" i="6" s="1"/>
  <c r="Y457" i="6"/>
  <c r="X457" i="6" s="1"/>
  <c r="Y456" i="6"/>
  <c r="X456" i="6" s="1"/>
  <c r="Y455" i="6"/>
  <c r="X455" i="6" s="1"/>
  <c r="Y454" i="6"/>
  <c r="X454" i="6" s="1"/>
  <c r="Y453" i="6"/>
  <c r="X453" i="6" s="1"/>
  <c r="Y452" i="6"/>
  <c r="X452" i="6" s="1"/>
  <c r="Y451" i="6"/>
  <c r="X451" i="6" s="1"/>
  <c r="Y450" i="6"/>
  <c r="X450" i="6" s="1"/>
  <c r="Y449" i="6"/>
  <c r="X449" i="6" s="1"/>
  <c r="Y448" i="6"/>
  <c r="X448" i="6" s="1"/>
  <c r="Y447" i="6"/>
  <c r="X447" i="6" s="1"/>
  <c r="Y446" i="6"/>
  <c r="X446" i="6" s="1"/>
  <c r="Y445" i="6"/>
  <c r="X445" i="6" s="1"/>
  <c r="Y444" i="6"/>
  <c r="X444" i="6" s="1"/>
  <c r="Y443" i="6"/>
  <c r="X443" i="6" s="1"/>
  <c r="Y442" i="6"/>
  <c r="X442" i="6" s="1"/>
  <c r="Y441" i="6"/>
  <c r="X441" i="6" s="1"/>
  <c r="Y440" i="6"/>
  <c r="X440" i="6" s="1"/>
  <c r="Y439" i="6"/>
  <c r="X439" i="6" s="1"/>
  <c r="Y438" i="6"/>
  <c r="X438" i="6" s="1"/>
  <c r="Y437" i="6"/>
  <c r="X437" i="6" s="1"/>
  <c r="Y436" i="6"/>
  <c r="X436" i="6" s="1"/>
  <c r="Y435" i="6"/>
  <c r="X435" i="6" s="1"/>
  <c r="Y434" i="6"/>
  <c r="X434" i="6" s="1"/>
  <c r="Y433" i="6"/>
  <c r="X433" i="6" s="1"/>
  <c r="Y432" i="6"/>
  <c r="X432" i="6" s="1"/>
  <c r="Y431" i="6"/>
  <c r="X431" i="6" s="1"/>
  <c r="Y430" i="6"/>
  <c r="X430" i="6" s="1"/>
  <c r="Y429" i="6"/>
  <c r="X429" i="6" s="1"/>
  <c r="Y428" i="6"/>
  <c r="X428" i="6" s="1"/>
  <c r="Y427" i="6"/>
  <c r="X427" i="6" s="1"/>
  <c r="Y426" i="6"/>
  <c r="X426" i="6" s="1"/>
  <c r="Y425" i="6"/>
  <c r="X425" i="6" s="1"/>
  <c r="Y424" i="6"/>
  <c r="X424" i="6" s="1"/>
  <c r="Y423" i="6"/>
  <c r="X423" i="6" s="1"/>
  <c r="Y422" i="6"/>
  <c r="X422" i="6" s="1"/>
  <c r="Y421" i="6"/>
  <c r="X421" i="6" s="1"/>
  <c r="Y420" i="6"/>
  <c r="X420" i="6" s="1"/>
  <c r="Y419" i="6"/>
  <c r="X419" i="6" s="1"/>
  <c r="Y418" i="6"/>
  <c r="X418" i="6" s="1"/>
  <c r="Y417" i="6"/>
  <c r="X417" i="6" s="1"/>
  <c r="Y416" i="6"/>
  <c r="X416" i="6" s="1"/>
  <c r="Y415" i="6"/>
  <c r="X415" i="6" s="1"/>
  <c r="Y414" i="6"/>
  <c r="X414" i="6" s="1"/>
  <c r="Y413" i="6"/>
  <c r="X413" i="6" s="1"/>
  <c r="Y412" i="6"/>
  <c r="X412" i="6" s="1"/>
  <c r="Y411" i="6"/>
  <c r="X411" i="6" s="1"/>
  <c r="Y410" i="6"/>
  <c r="X410" i="6" s="1"/>
  <c r="Y409" i="6"/>
  <c r="X409" i="6" s="1"/>
  <c r="Y408" i="6"/>
  <c r="X408" i="6" s="1"/>
  <c r="Y407" i="6"/>
  <c r="X407" i="6" s="1"/>
  <c r="Y406" i="6"/>
  <c r="X406" i="6" s="1"/>
  <c r="Y405" i="6"/>
  <c r="X405" i="6" s="1"/>
  <c r="Y404" i="6"/>
  <c r="X404" i="6" s="1"/>
  <c r="Y403" i="6"/>
  <c r="X403" i="6" s="1"/>
  <c r="Y402" i="6"/>
  <c r="X402" i="6" s="1"/>
  <c r="Y401" i="6"/>
  <c r="X401" i="6" s="1"/>
  <c r="Y400" i="6"/>
  <c r="X400" i="6" s="1"/>
  <c r="Y399" i="6"/>
  <c r="X399" i="6" s="1"/>
  <c r="Y398" i="6"/>
  <c r="X398" i="6" s="1"/>
  <c r="Y397" i="6"/>
  <c r="X397" i="6" s="1"/>
  <c r="Y396" i="6"/>
  <c r="X396" i="6" s="1"/>
  <c r="Y395" i="6"/>
  <c r="X395" i="6" s="1"/>
  <c r="Y394" i="6"/>
  <c r="X394" i="6" s="1"/>
  <c r="Y393" i="6"/>
  <c r="X393" i="6" s="1"/>
  <c r="Y392" i="6"/>
  <c r="X392" i="6" s="1"/>
  <c r="Y391" i="6"/>
  <c r="X391" i="6" s="1"/>
  <c r="Y390" i="6"/>
  <c r="X390" i="6" s="1"/>
  <c r="Y389" i="6"/>
  <c r="X389" i="6" s="1"/>
  <c r="Y388" i="6"/>
  <c r="X388" i="6" s="1"/>
  <c r="Y387" i="6"/>
  <c r="X387" i="6" s="1"/>
  <c r="Y386" i="6"/>
  <c r="X386" i="6" s="1"/>
  <c r="Y385" i="6"/>
  <c r="X385" i="6" s="1"/>
  <c r="Y384" i="6"/>
  <c r="X384" i="6" s="1"/>
  <c r="Y383" i="6"/>
  <c r="X383" i="6" s="1"/>
  <c r="Y382" i="6"/>
  <c r="X382" i="6" s="1"/>
  <c r="Y381" i="6"/>
  <c r="X381" i="6" s="1"/>
  <c r="Y380" i="6"/>
  <c r="X380" i="6" s="1"/>
  <c r="Y379" i="6"/>
  <c r="X379" i="6" s="1"/>
  <c r="Y378" i="6"/>
  <c r="X378" i="6" s="1"/>
  <c r="Y377" i="6"/>
  <c r="X377" i="6" s="1"/>
  <c r="Y376" i="6"/>
  <c r="X376" i="6" s="1"/>
  <c r="Y375" i="6"/>
  <c r="X375" i="6" s="1"/>
  <c r="Y374" i="6"/>
  <c r="X374" i="6" s="1"/>
  <c r="Y373" i="6"/>
  <c r="X373" i="6" s="1"/>
  <c r="Y372" i="6"/>
  <c r="X372" i="6" s="1"/>
  <c r="Y371" i="6"/>
  <c r="X371" i="6" s="1"/>
  <c r="Y370" i="6"/>
  <c r="X370" i="6" s="1"/>
  <c r="Y369" i="6"/>
  <c r="X369" i="6" s="1"/>
  <c r="Y368" i="6"/>
  <c r="X368" i="6" s="1"/>
  <c r="Y367" i="6"/>
  <c r="X367" i="6" s="1"/>
  <c r="Y366" i="6"/>
  <c r="X366" i="6" s="1"/>
  <c r="Y365" i="6"/>
  <c r="X365" i="6" s="1"/>
  <c r="Y364" i="6"/>
  <c r="X364" i="6" s="1"/>
  <c r="Y363" i="6"/>
  <c r="X363" i="6" s="1"/>
  <c r="Y362" i="6"/>
  <c r="X362" i="6" s="1"/>
  <c r="Y361" i="6"/>
  <c r="X361" i="6" s="1"/>
  <c r="Y360" i="6"/>
  <c r="X360" i="6" s="1"/>
  <c r="Y359" i="6"/>
  <c r="X359" i="6" s="1"/>
  <c r="Y358" i="6"/>
  <c r="X358" i="6" s="1"/>
  <c r="Y357" i="6"/>
  <c r="X357" i="6" s="1"/>
  <c r="Y356" i="6"/>
  <c r="X356" i="6" s="1"/>
  <c r="Y355" i="6"/>
  <c r="X355" i="6" s="1"/>
  <c r="Y354" i="6"/>
  <c r="X354" i="6" s="1"/>
  <c r="Y353" i="6"/>
  <c r="X353" i="6" s="1"/>
  <c r="Y352" i="6"/>
  <c r="X352" i="6" s="1"/>
  <c r="Y351" i="6"/>
  <c r="X351" i="6" s="1"/>
  <c r="Y350" i="6"/>
  <c r="X350" i="6" s="1"/>
  <c r="Y349" i="6"/>
  <c r="X349" i="6" s="1"/>
  <c r="Y348" i="6"/>
  <c r="X348" i="6" s="1"/>
  <c r="Y347" i="6"/>
  <c r="X347" i="6" s="1"/>
  <c r="Y346" i="6"/>
  <c r="X346" i="6" s="1"/>
  <c r="Y345" i="6"/>
  <c r="X345" i="6" s="1"/>
  <c r="Y344" i="6"/>
  <c r="X344" i="6" s="1"/>
  <c r="Y343" i="6"/>
  <c r="X343" i="6" s="1"/>
  <c r="Y342" i="6"/>
  <c r="X342" i="6" s="1"/>
  <c r="Y341" i="6"/>
  <c r="X341" i="6" s="1"/>
  <c r="Y340" i="6"/>
  <c r="X340" i="6" s="1"/>
  <c r="Y339" i="6"/>
  <c r="X339" i="6" s="1"/>
  <c r="Y338" i="6"/>
  <c r="X338" i="6" s="1"/>
  <c r="Y337" i="6"/>
  <c r="X337" i="6" s="1"/>
  <c r="Y336" i="6"/>
  <c r="X336" i="6" s="1"/>
  <c r="Y335" i="6"/>
  <c r="X335" i="6" s="1"/>
  <c r="Y334" i="6"/>
  <c r="X334" i="6" s="1"/>
  <c r="Y333" i="6"/>
  <c r="X333" i="6" s="1"/>
  <c r="Y332" i="6"/>
  <c r="X332" i="6" s="1"/>
  <c r="Y331" i="6"/>
  <c r="X331" i="6" s="1"/>
  <c r="Y330" i="6"/>
  <c r="X330" i="6" s="1"/>
  <c r="Y329" i="6"/>
  <c r="X329" i="6" s="1"/>
  <c r="Y328" i="6"/>
  <c r="X328" i="6" s="1"/>
  <c r="Y327" i="6"/>
  <c r="X327" i="6" s="1"/>
  <c r="Y326" i="6"/>
  <c r="X326" i="6" s="1"/>
  <c r="Y325" i="6"/>
  <c r="X325" i="6" s="1"/>
  <c r="Y324" i="6"/>
  <c r="X324" i="6" s="1"/>
  <c r="Y323" i="6"/>
  <c r="X323" i="6" s="1"/>
  <c r="Y322" i="6"/>
  <c r="X322" i="6" s="1"/>
  <c r="Y321" i="6"/>
  <c r="X321" i="6" s="1"/>
  <c r="Y320" i="6"/>
  <c r="X320" i="6" s="1"/>
  <c r="Y319" i="6"/>
  <c r="X319" i="6" s="1"/>
  <c r="Y318" i="6"/>
  <c r="X318" i="6" s="1"/>
  <c r="Y317" i="6"/>
  <c r="X317" i="6" s="1"/>
  <c r="Y316" i="6"/>
  <c r="X316" i="6" s="1"/>
  <c r="Y315" i="6"/>
  <c r="X315" i="6" s="1"/>
  <c r="Y314" i="6"/>
  <c r="X314" i="6" s="1"/>
  <c r="Y313" i="6"/>
  <c r="X313" i="6" s="1"/>
  <c r="Y312" i="6"/>
  <c r="X312" i="6" s="1"/>
  <c r="Y311" i="6"/>
  <c r="X311" i="6" s="1"/>
  <c r="Y310" i="6"/>
  <c r="X310" i="6" s="1"/>
  <c r="Y309" i="6"/>
  <c r="X309" i="6" s="1"/>
  <c r="Y308" i="6"/>
  <c r="X308" i="6" s="1"/>
  <c r="Y307" i="6"/>
  <c r="X307" i="6" s="1"/>
  <c r="Y306" i="6"/>
  <c r="X306" i="6" s="1"/>
  <c r="Y305" i="6"/>
  <c r="X305" i="6" s="1"/>
  <c r="Y304" i="6"/>
  <c r="X304" i="6" s="1"/>
  <c r="Y303" i="6"/>
  <c r="X303" i="6" s="1"/>
  <c r="Y302" i="6"/>
  <c r="X302" i="6" s="1"/>
  <c r="Y301" i="6"/>
  <c r="X301" i="6" s="1"/>
  <c r="Y300" i="6"/>
  <c r="X300" i="6" s="1"/>
  <c r="Y299" i="6"/>
  <c r="X299" i="6" s="1"/>
  <c r="Y298" i="6"/>
  <c r="X298" i="6" s="1"/>
  <c r="Y297" i="6"/>
  <c r="X297" i="6" s="1"/>
  <c r="Y296" i="6"/>
  <c r="X296" i="6" s="1"/>
  <c r="Y295" i="6"/>
  <c r="X295" i="6" s="1"/>
  <c r="Y294" i="6"/>
  <c r="X294" i="6" s="1"/>
  <c r="Y293" i="6"/>
  <c r="X293" i="6" s="1"/>
  <c r="Y292" i="6"/>
  <c r="X292" i="6" s="1"/>
  <c r="Y291" i="6"/>
  <c r="X291" i="6" s="1"/>
  <c r="Y290" i="6"/>
  <c r="X290" i="6" s="1"/>
  <c r="Y289" i="6"/>
  <c r="X289" i="6" s="1"/>
  <c r="Y288" i="6"/>
  <c r="X288" i="6" s="1"/>
  <c r="Y287" i="6"/>
  <c r="X287" i="6" s="1"/>
  <c r="Y286" i="6"/>
  <c r="X286" i="6" s="1"/>
  <c r="Y285" i="6"/>
  <c r="X285" i="6" s="1"/>
  <c r="Y284" i="6"/>
  <c r="X284" i="6" s="1"/>
  <c r="Y283" i="6"/>
  <c r="X283" i="6" s="1"/>
  <c r="Y282" i="6"/>
  <c r="X282" i="6" s="1"/>
  <c r="Y281" i="6"/>
  <c r="X281" i="6" s="1"/>
  <c r="Y280" i="6"/>
  <c r="X280" i="6" s="1"/>
  <c r="Y279" i="6"/>
  <c r="X279" i="6" s="1"/>
  <c r="Y278" i="6"/>
  <c r="X278" i="6" s="1"/>
  <c r="Y277" i="6"/>
  <c r="X277" i="6" s="1"/>
  <c r="Y276" i="6"/>
  <c r="X276" i="6" s="1"/>
  <c r="Y275" i="6"/>
  <c r="X275" i="6" s="1"/>
  <c r="Y274" i="6"/>
  <c r="X274" i="6" s="1"/>
  <c r="Y273" i="6"/>
  <c r="X273" i="6" s="1"/>
  <c r="Y272" i="6"/>
  <c r="X272" i="6" s="1"/>
  <c r="Y271" i="6"/>
  <c r="X271" i="6" s="1"/>
  <c r="Y270" i="6"/>
  <c r="X270" i="6" s="1"/>
  <c r="Y269" i="6"/>
  <c r="X269" i="6" s="1"/>
  <c r="Y268" i="6"/>
  <c r="X268" i="6" s="1"/>
  <c r="Y267" i="6"/>
  <c r="X267" i="6" s="1"/>
  <c r="Y266" i="6"/>
  <c r="X266" i="6" s="1"/>
  <c r="Y265" i="6"/>
  <c r="X265" i="6" s="1"/>
  <c r="Y264" i="6"/>
  <c r="X264" i="6" s="1"/>
  <c r="Y263" i="6"/>
  <c r="X263" i="6" s="1"/>
  <c r="Y262" i="6"/>
  <c r="X262" i="6" s="1"/>
  <c r="Y261" i="6"/>
  <c r="X261" i="6" s="1"/>
  <c r="Y260" i="6"/>
  <c r="X260" i="6" s="1"/>
  <c r="Y259" i="6"/>
  <c r="X259" i="6" s="1"/>
  <c r="Y258" i="6"/>
  <c r="X258" i="6" s="1"/>
  <c r="Y257" i="6"/>
  <c r="X257" i="6" s="1"/>
  <c r="Y256" i="6"/>
  <c r="X256" i="6" s="1"/>
  <c r="Y255" i="6"/>
  <c r="X255" i="6" s="1"/>
  <c r="Y254" i="6"/>
  <c r="X254" i="6" s="1"/>
  <c r="Y253" i="6"/>
  <c r="X253" i="6" s="1"/>
  <c r="Y252" i="6"/>
  <c r="X252" i="6" s="1"/>
  <c r="Y251" i="6"/>
  <c r="X251" i="6" s="1"/>
  <c r="Y250" i="6"/>
  <c r="X250" i="6" s="1"/>
  <c r="Y249" i="6"/>
  <c r="X249" i="6" s="1"/>
  <c r="Y248" i="6"/>
  <c r="X248" i="6" s="1"/>
  <c r="Y247" i="6"/>
  <c r="X247" i="6" s="1"/>
  <c r="Y246" i="6"/>
  <c r="X246" i="6" s="1"/>
  <c r="Y245" i="6"/>
  <c r="X245" i="6" s="1"/>
  <c r="Y244" i="6"/>
  <c r="X244" i="6" s="1"/>
  <c r="Y243" i="6"/>
  <c r="X243" i="6" s="1"/>
  <c r="Y242" i="6"/>
  <c r="X242" i="6" s="1"/>
  <c r="Y241" i="6"/>
  <c r="X241" i="6" s="1"/>
  <c r="Y240" i="6"/>
  <c r="X240" i="6" s="1"/>
  <c r="Y239" i="6"/>
  <c r="X239" i="6" s="1"/>
  <c r="Y238" i="6"/>
  <c r="X238" i="6" s="1"/>
  <c r="Y237" i="6"/>
  <c r="X237" i="6" s="1"/>
  <c r="Y236" i="6"/>
  <c r="X236" i="6" s="1"/>
  <c r="Y235" i="6"/>
  <c r="X235" i="6" s="1"/>
  <c r="Y234" i="6"/>
  <c r="X234" i="6" s="1"/>
  <c r="Y233" i="6"/>
  <c r="X233" i="6" s="1"/>
  <c r="Y232" i="6"/>
  <c r="X232" i="6" s="1"/>
  <c r="Y231" i="6"/>
  <c r="X231" i="6" s="1"/>
  <c r="Y230" i="6"/>
  <c r="X230" i="6" s="1"/>
  <c r="Y229" i="6"/>
  <c r="X229" i="6" s="1"/>
  <c r="Y228" i="6"/>
  <c r="X228" i="6" s="1"/>
  <c r="Y227" i="6"/>
  <c r="X227" i="6" s="1"/>
  <c r="Y226" i="6"/>
  <c r="X226" i="6" s="1"/>
  <c r="Y225" i="6"/>
  <c r="X225" i="6" s="1"/>
  <c r="Y224" i="6"/>
  <c r="X224" i="6" s="1"/>
  <c r="Y223" i="6"/>
  <c r="X223" i="6" s="1"/>
  <c r="Y222" i="6"/>
  <c r="X222" i="6" s="1"/>
  <c r="Y221" i="6"/>
  <c r="X221" i="6" s="1"/>
  <c r="Y220" i="6"/>
  <c r="X220" i="6" s="1"/>
  <c r="Y219" i="6"/>
  <c r="X219" i="6" s="1"/>
  <c r="Y218" i="6"/>
  <c r="X218" i="6" s="1"/>
  <c r="Y217" i="6"/>
  <c r="X217" i="6" s="1"/>
  <c r="Y216" i="6"/>
  <c r="X216" i="6" s="1"/>
  <c r="Y215" i="6"/>
  <c r="X215" i="6" s="1"/>
  <c r="Y214" i="6"/>
  <c r="X214" i="6" s="1"/>
  <c r="Y213" i="6"/>
  <c r="X213" i="6" s="1"/>
  <c r="Y212" i="6"/>
  <c r="X212" i="6" s="1"/>
  <c r="Y211" i="6"/>
  <c r="X211" i="6" s="1"/>
  <c r="Y210" i="6"/>
  <c r="X210" i="6" s="1"/>
  <c r="Y209" i="6"/>
  <c r="X209" i="6" s="1"/>
  <c r="Y208" i="6"/>
  <c r="X208" i="6" s="1"/>
  <c r="Y207" i="6"/>
  <c r="X207" i="6" s="1"/>
  <c r="Y206" i="6"/>
  <c r="X206" i="6" s="1"/>
  <c r="Y205" i="6"/>
  <c r="X205" i="6" s="1"/>
  <c r="Y204" i="6"/>
  <c r="X204" i="6" s="1"/>
  <c r="Y203" i="6"/>
  <c r="X203" i="6" s="1"/>
  <c r="Y202" i="6"/>
  <c r="X202" i="6" s="1"/>
  <c r="Y201" i="6"/>
  <c r="X201" i="6" s="1"/>
  <c r="Y200" i="6"/>
  <c r="X200" i="6" s="1"/>
  <c r="Y199" i="6"/>
  <c r="X199" i="6" s="1"/>
  <c r="Y198" i="6"/>
  <c r="X198" i="6" s="1"/>
  <c r="Y197" i="6"/>
  <c r="X197" i="6" s="1"/>
  <c r="Y196" i="6"/>
  <c r="X196" i="6" s="1"/>
  <c r="Y195" i="6"/>
  <c r="X195" i="6" s="1"/>
  <c r="Y194" i="6"/>
  <c r="X194" i="6" s="1"/>
  <c r="Y193" i="6"/>
  <c r="X193" i="6" s="1"/>
  <c r="Y192" i="6"/>
  <c r="X192" i="6" s="1"/>
  <c r="Y191" i="6"/>
  <c r="X191" i="6" s="1"/>
  <c r="Y190" i="6"/>
  <c r="X190" i="6" s="1"/>
  <c r="Y189" i="6"/>
  <c r="X189" i="6" s="1"/>
  <c r="Y188" i="6"/>
  <c r="X188" i="6" s="1"/>
  <c r="Y187" i="6"/>
  <c r="X187" i="6" s="1"/>
  <c r="Y186" i="6"/>
  <c r="X186" i="6" s="1"/>
  <c r="Y185" i="6"/>
  <c r="X185" i="6" s="1"/>
  <c r="Y184" i="6"/>
  <c r="X184" i="6" s="1"/>
  <c r="Y183" i="6"/>
  <c r="X183" i="6" s="1"/>
  <c r="Y182" i="6"/>
  <c r="X182" i="6" s="1"/>
  <c r="Y181" i="6"/>
  <c r="X181" i="6" s="1"/>
  <c r="Y180" i="6"/>
  <c r="X180" i="6" s="1"/>
  <c r="Y179" i="6"/>
  <c r="X179" i="6" s="1"/>
  <c r="Y178" i="6"/>
  <c r="X178" i="6" s="1"/>
  <c r="Y177" i="6"/>
  <c r="X177" i="6" s="1"/>
  <c r="Y176" i="6"/>
  <c r="X176" i="6" s="1"/>
  <c r="Y175" i="6"/>
  <c r="X175" i="6" s="1"/>
  <c r="Y174" i="6"/>
  <c r="X174" i="6" s="1"/>
  <c r="Y173" i="6"/>
  <c r="X173" i="6" s="1"/>
  <c r="Y172" i="6"/>
  <c r="X172" i="6" s="1"/>
  <c r="Y171" i="6"/>
  <c r="X171" i="6" s="1"/>
  <c r="Y170" i="6"/>
  <c r="X170" i="6" s="1"/>
  <c r="Y169" i="6"/>
  <c r="X169" i="6" s="1"/>
  <c r="Y168" i="6"/>
  <c r="X168" i="6" s="1"/>
  <c r="Y167" i="6"/>
  <c r="X167" i="6" s="1"/>
  <c r="Y166" i="6"/>
  <c r="X166" i="6" s="1"/>
  <c r="Y165" i="6"/>
  <c r="X165" i="6" s="1"/>
  <c r="Y164" i="6"/>
  <c r="X164" i="6" s="1"/>
  <c r="Y163" i="6"/>
  <c r="X163" i="6" s="1"/>
  <c r="Y162" i="6"/>
  <c r="X162" i="6" s="1"/>
  <c r="Y161" i="6"/>
  <c r="X161" i="6" s="1"/>
  <c r="Y160" i="6"/>
  <c r="X160" i="6" s="1"/>
  <c r="Y159" i="6"/>
  <c r="X159" i="6" s="1"/>
  <c r="Y158" i="6"/>
  <c r="X158" i="6" s="1"/>
  <c r="Y157" i="6"/>
  <c r="X157" i="6" s="1"/>
  <c r="Y156" i="6"/>
  <c r="X156" i="6" s="1"/>
  <c r="Y155" i="6"/>
  <c r="X155" i="6" s="1"/>
  <c r="Y154" i="6"/>
  <c r="X154" i="6" s="1"/>
  <c r="Y153" i="6"/>
  <c r="X153" i="6" s="1"/>
  <c r="Y152" i="6"/>
  <c r="X152" i="6" s="1"/>
  <c r="Y151" i="6"/>
  <c r="X151" i="6" s="1"/>
  <c r="Y150" i="6"/>
  <c r="X150" i="6" s="1"/>
  <c r="Y149" i="6"/>
  <c r="X149" i="6" s="1"/>
  <c r="Y148" i="6"/>
  <c r="X148" i="6" s="1"/>
  <c r="Y147" i="6"/>
  <c r="X147" i="6" s="1"/>
  <c r="Y146" i="6"/>
  <c r="X146" i="6" s="1"/>
  <c r="Y145" i="6"/>
  <c r="X145" i="6" s="1"/>
  <c r="Y144" i="6"/>
  <c r="X144" i="6" s="1"/>
  <c r="Y143" i="6"/>
  <c r="X143" i="6" s="1"/>
  <c r="Y142" i="6"/>
  <c r="X142" i="6" s="1"/>
  <c r="Y141" i="6"/>
  <c r="X141" i="6" s="1"/>
  <c r="Y140" i="6"/>
  <c r="X140" i="6" s="1"/>
  <c r="Y139" i="6"/>
  <c r="X139" i="6" s="1"/>
  <c r="Y138" i="6"/>
  <c r="X138" i="6" s="1"/>
  <c r="Y137" i="6"/>
  <c r="X137" i="6" s="1"/>
  <c r="Y136" i="6"/>
  <c r="X136" i="6" s="1"/>
  <c r="Y135" i="6"/>
  <c r="X135" i="6" s="1"/>
  <c r="Y134" i="6"/>
  <c r="X134" i="6" s="1"/>
  <c r="Y133" i="6"/>
  <c r="X133" i="6" s="1"/>
  <c r="Y132" i="6"/>
  <c r="X132" i="6" s="1"/>
  <c r="Y131" i="6"/>
  <c r="X131" i="6" s="1"/>
  <c r="Y130" i="6"/>
  <c r="X130" i="6" s="1"/>
  <c r="Y129" i="6"/>
  <c r="X129" i="6" s="1"/>
  <c r="Y128" i="6"/>
  <c r="X128" i="6" s="1"/>
  <c r="Y127" i="6"/>
  <c r="X127" i="6" s="1"/>
  <c r="Y126" i="6"/>
  <c r="X126" i="6" s="1"/>
  <c r="Y125" i="6"/>
  <c r="X125" i="6" s="1"/>
  <c r="Y124" i="6"/>
  <c r="X124" i="6" s="1"/>
  <c r="Y123" i="6"/>
  <c r="X123" i="6" s="1"/>
  <c r="Y122" i="6"/>
  <c r="X122" i="6" s="1"/>
  <c r="Y121" i="6"/>
  <c r="X121" i="6" s="1"/>
  <c r="Y120" i="6"/>
  <c r="X120" i="6" s="1"/>
  <c r="Y119" i="6"/>
  <c r="X119" i="6" s="1"/>
  <c r="Y118" i="6"/>
  <c r="X118" i="6" s="1"/>
  <c r="Y117" i="6"/>
  <c r="X117" i="6" s="1"/>
  <c r="Y116" i="6"/>
  <c r="X116" i="6" s="1"/>
  <c r="Y115" i="6"/>
  <c r="X115" i="6" s="1"/>
  <c r="Y114" i="6"/>
  <c r="X114" i="6" s="1"/>
  <c r="Y113" i="6"/>
  <c r="X113" i="6" s="1"/>
  <c r="Y112" i="6"/>
  <c r="X112" i="6" s="1"/>
  <c r="Y111" i="6"/>
  <c r="X111" i="6" s="1"/>
  <c r="Y110" i="6"/>
  <c r="X110" i="6" s="1"/>
  <c r="Y109" i="6"/>
  <c r="X109" i="6" s="1"/>
  <c r="Y108" i="6"/>
  <c r="X108" i="6" s="1"/>
  <c r="Y107" i="6"/>
  <c r="X107" i="6" s="1"/>
  <c r="Y106" i="6"/>
  <c r="X106" i="6" s="1"/>
  <c r="Y105" i="6"/>
  <c r="X105" i="6" s="1"/>
  <c r="Y104" i="6"/>
  <c r="X104" i="6" s="1"/>
  <c r="Y103" i="6"/>
  <c r="X103" i="6" s="1"/>
  <c r="Y102" i="6"/>
  <c r="X102" i="6" s="1"/>
  <c r="Y101" i="6"/>
  <c r="X101" i="6" s="1"/>
  <c r="Y100" i="6"/>
  <c r="X100" i="6" s="1"/>
  <c r="Y99" i="6"/>
  <c r="X99" i="6" s="1"/>
  <c r="Y98" i="6"/>
  <c r="X98" i="6" s="1"/>
  <c r="Y97" i="6"/>
  <c r="X97" i="6" s="1"/>
  <c r="Y96" i="6"/>
  <c r="X96" i="6" s="1"/>
  <c r="Y95" i="6"/>
  <c r="X95" i="6" s="1"/>
  <c r="Y94" i="6"/>
  <c r="X94" i="6" s="1"/>
  <c r="Y93" i="6"/>
  <c r="X93" i="6" s="1"/>
  <c r="Y92" i="6"/>
  <c r="X92" i="6" s="1"/>
  <c r="Y91" i="6"/>
  <c r="X91" i="6" s="1"/>
  <c r="Y90" i="6"/>
  <c r="X90" i="6" s="1"/>
  <c r="Y89" i="6"/>
  <c r="X89" i="6" s="1"/>
  <c r="Y88" i="6"/>
  <c r="X88" i="6" s="1"/>
  <c r="Y87" i="6"/>
  <c r="X87" i="6" s="1"/>
  <c r="Y86" i="6"/>
  <c r="X86" i="6" s="1"/>
  <c r="Y85" i="6"/>
  <c r="X85" i="6" s="1"/>
  <c r="Y84" i="6"/>
  <c r="X84" i="6" s="1"/>
  <c r="Y83" i="6"/>
  <c r="X83" i="6" s="1"/>
  <c r="Y82" i="6"/>
  <c r="X82" i="6" s="1"/>
  <c r="Y81" i="6"/>
  <c r="X81" i="6" s="1"/>
  <c r="Y80" i="6"/>
  <c r="X80" i="6" s="1"/>
  <c r="Y79" i="6"/>
  <c r="X79" i="6" s="1"/>
  <c r="Y78" i="6"/>
  <c r="X78" i="6" s="1"/>
  <c r="Y77" i="6"/>
  <c r="X77" i="6" s="1"/>
  <c r="Y76" i="6"/>
  <c r="X76" i="6" s="1"/>
  <c r="Y75" i="6"/>
  <c r="X75" i="6" s="1"/>
  <c r="Y74" i="6"/>
  <c r="X74" i="6" s="1"/>
  <c r="Y73" i="6"/>
  <c r="X73" i="6" s="1"/>
  <c r="Y72" i="6"/>
  <c r="X72" i="6" s="1"/>
  <c r="Y71" i="6"/>
  <c r="X71" i="6" s="1"/>
  <c r="Y70" i="6"/>
  <c r="X70" i="6" s="1"/>
  <c r="Y69" i="6"/>
  <c r="X69" i="6" s="1"/>
  <c r="Y68" i="6"/>
  <c r="X68" i="6" s="1"/>
  <c r="Y67" i="6"/>
  <c r="X67" i="6" s="1"/>
  <c r="Y66" i="6"/>
  <c r="X66" i="6" s="1"/>
  <c r="Y65" i="6"/>
  <c r="X65" i="6" s="1"/>
  <c r="Y64" i="6"/>
  <c r="X64" i="6" s="1"/>
  <c r="Y63" i="6"/>
  <c r="X63" i="6" s="1"/>
  <c r="Y62" i="6"/>
  <c r="X62" i="6" s="1"/>
  <c r="Y61" i="6"/>
  <c r="X61" i="6" s="1"/>
  <c r="Y60" i="6"/>
  <c r="X60" i="6" s="1"/>
  <c r="Y59" i="6"/>
  <c r="X59" i="6" s="1"/>
  <c r="Y58" i="6"/>
  <c r="X58" i="6" s="1"/>
  <c r="Y57" i="6"/>
  <c r="X57" i="6" s="1"/>
  <c r="Y56" i="6"/>
  <c r="X56" i="6" s="1"/>
  <c r="Y55" i="6"/>
  <c r="X55" i="6" s="1"/>
  <c r="Y54" i="6"/>
  <c r="X54" i="6" s="1"/>
  <c r="Y53" i="6"/>
  <c r="X53" i="6" s="1"/>
  <c r="Y52" i="6"/>
  <c r="X52" i="6" s="1"/>
  <c r="Y51" i="6"/>
  <c r="X51" i="6" s="1"/>
  <c r="Y50" i="6"/>
  <c r="X50" i="6" s="1"/>
  <c r="Y49" i="6"/>
  <c r="X49" i="6" s="1"/>
  <c r="Y48" i="6"/>
  <c r="X48" i="6" s="1"/>
  <c r="Y47" i="6"/>
  <c r="X47" i="6" s="1"/>
  <c r="Y46" i="6"/>
  <c r="X46" i="6" s="1"/>
  <c r="Y45" i="6"/>
  <c r="X45" i="6" s="1"/>
  <c r="Y44" i="6"/>
  <c r="X44" i="6" s="1"/>
  <c r="Y43" i="6"/>
  <c r="X43" i="6" s="1"/>
  <c r="Y42" i="6"/>
  <c r="X42" i="6" s="1"/>
  <c r="Y41" i="6"/>
  <c r="X41" i="6" s="1"/>
  <c r="Y40" i="6"/>
  <c r="X40" i="6" s="1"/>
  <c r="Y39" i="6"/>
  <c r="X39" i="6" s="1"/>
  <c r="Y38" i="6"/>
  <c r="X38" i="6" s="1"/>
  <c r="Y37" i="6"/>
  <c r="X37" i="6" s="1"/>
  <c r="Y36" i="6"/>
  <c r="X36" i="6" s="1"/>
  <c r="Y35" i="6"/>
  <c r="X35" i="6" s="1"/>
  <c r="Y34" i="6"/>
  <c r="X34" i="6" s="1"/>
  <c r="Y33" i="6"/>
  <c r="X33" i="6" s="1"/>
  <c r="Y32" i="6"/>
  <c r="X32" i="6" s="1"/>
  <c r="Y31" i="6"/>
  <c r="X31" i="6" s="1"/>
  <c r="Y30" i="6"/>
  <c r="X30" i="6" s="1"/>
  <c r="Y29" i="6"/>
  <c r="X29" i="6" s="1"/>
  <c r="Y28" i="6"/>
  <c r="X28" i="6" s="1"/>
  <c r="Y27" i="6"/>
  <c r="X27" i="6" s="1"/>
  <c r="Y26" i="6"/>
  <c r="X26" i="6" s="1"/>
  <c r="Y25" i="6"/>
  <c r="X25" i="6" s="1"/>
  <c r="Y24" i="6"/>
  <c r="X24" i="6" s="1"/>
  <c r="Y23" i="6"/>
  <c r="X23" i="6" s="1"/>
  <c r="Y22" i="6"/>
  <c r="X22" i="6" s="1"/>
  <c r="Y21" i="6"/>
  <c r="X21" i="6" s="1"/>
  <c r="Y20" i="6"/>
  <c r="X20" i="6" s="1"/>
  <c r="Y19" i="6"/>
  <c r="X19" i="6" s="1"/>
  <c r="Y18" i="6"/>
  <c r="X18" i="6" s="1"/>
  <c r="Y17" i="6"/>
  <c r="X17" i="6" s="1"/>
  <c r="Y16" i="6"/>
  <c r="X16" i="6" s="1"/>
  <c r="Y15" i="6"/>
  <c r="X15" i="6" s="1"/>
  <c r="Y14" i="6"/>
  <c r="X14" i="6" s="1"/>
  <c r="Y13" i="6"/>
  <c r="X13" i="6" s="1"/>
  <c r="Y12" i="6"/>
  <c r="X12" i="6" s="1"/>
  <c r="Y11" i="6"/>
  <c r="X11" i="6" s="1"/>
  <c r="Y10" i="6"/>
  <c r="X10" i="6" s="1"/>
  <c r="Y9" i="6"/>
  <c r="X9" i="6" s="1"/>
  <c r="Y8" i="6"/>
  <c r="X8" i="6" s="1"/>
  <c r="Y7" i="6"/>
  <c r="X7" i="6" s="1"/>
  <c r="Y6" i="6"/>
  <c r="X6" i="6" s="1"/>
  <c r="Y5" i="6"/>
  <c r="X5" i="6" s="1"/>
  <c r="Y4" i="6"/>
  <c r="X4" i="6" s="1"/>
  <c r="AY5" i="3"/>
  <c r="AK935" i="3"/>
  <c r="AL935" i="3"/>
  <c r="AK936" i="3"/>
  <c r="AL936" i="3"/>
  <c r="AK937" i="3"/>
  <c r="AL937" i="3"/>
  <c r="AK938" i="3"/>
  <c r="AL938" i="3"/>
  <c r="AK939" i="3"/>
  <c r="AL939" i="3"/>
  <c r="AK940" i="3"/>
  <c r="AL940" i="3"/>
  <c r="AK941" i="3"/>
  <c r="AL941" i="3"/>
  <c r="AK942" i="3"/>
  <c r="AL942" i="3"/>
  <c r="AK943" i="3"/>
  <c r="AL943" i="3"/>
  <c r="AK944" i="3"/>
  <c r="AL944" i="3"/>
  <c r="AK945" i="3"/>
  <c r="AL945" i="3"/>
  <c r="AK946" i="3"/>
  <c r="AL946" i="3"/>
  <c r="AK947" i="3"/>
  <c r="AL947" i="3"/>
  <c r="Z935" i="3"/>
  <c r="AA935" i="3"/>
  <c r="Z936" i="3"/>
  <c r="AA936" i="3"/>
  <c r="Z937" i="3"/>
  <c r="AA937" i="3"/>
  <c r="Z938" i="3"/>
  <c r="AA938" i="3"/>
  <c r="Z939" i="3"/>
  <c r="AA939" i="3"/>
  <c r="Z940" i="3"/>
  <c r="AA940" i="3"/>
  <c r="Z941" i="3"/>
  <c r="AA941" i="3"/>
  <c r="Z942" i="3"/>
  <c r="AA942" i="3"/>
  <c r="Z943" i="3"/>
  <c r="AA943" i="3"/>
  <c r="Z944" i="3"/>
  <c r="AA944" i="3"/>
  <c r="Z945" i="3"/>
  <c r="AA945" i="3"/>
  <c r="Z946" i="3"/>
  <c r="AA946" i="3"/>
  <c r="Z947" i="3"/>
  <c r="AA947" i="3"/>
  <c r="Z5" i="5"/>
  <c r="Y5" i="5" s="1"/>
  <c r="Z6" i="5"/>
  <c r="Y6" i="5" s="1"/>
  <c r="Z7" i="5"/>
  <c r="Y7" i="5" s="1"/>
  <c r="Z8" i="5"/>
  <c r="Y8" i="5" s="1"/>
  <c r="Z9" i="5"/>
  <c r="Y9" i="5" s="1"/>
  <c r="Z10" i="5"/>
  <c r="Y10" i="5" s="1"/>
  <c r="Z11" i="5"/>
  <c r="Y11" i="5" s="1"/>
  <c r="Z12" i="5"/>
  <c r="Y12" i="5" s="1"/>
  <c r="Z13" i="5"/>
  <c r="Y13" i="5" s="1"/>
  <c r="Z14" i="5"/>
  <c r="Y14" i="5" s="1"/>
  <c r="Z15" i="5"/>
  <c r="Y15" i="5" s="1"/>
  <c r="Z16" i="5"/>
  <c r="Y16" i="5" s="1"/>
  <c r="Z17" i="5"/>
  <c r="Y17" i="5" s="1"/>
  <c r="Z18" i="5"/>
  <c r="Y18" i="5" s="1"/>
  <c r="Z19" i="5"/>
  <c r="Y19" i="5" s="1"/>
  <c r="Z20" i="5"/>
  <c r="Y20" i="5" s="1"/>
  <c r="Z21" i="5"/>
  <c r="Y21" i="5" s="1"/>
  <c r="Z22" i="5"/>
  <c r="Y22" i="5" s="1"/>
  <c r="Z23" i="5"/>
  <c r="Y23" i="5" s="1"/>
  <c r="Z24" i="5"/>
  <c r="Y24" i="5" s="1"/>
  <c r="Z25" i="5"/>
  <c r="Y25" i="5" s="1"/>
  <c r="Z26" i="5"/>
  <c r="Y26" i="5" s="1"/>
  <c r="Z27" i="5"/>
  <c r="Y27" i="5" s="1"/>
  <c r="Z28" i="5"/>
  <c r="Y28" i="5" s="1"/>
  <c r="Z29" i="5"/>
  <c r="Y29" i="5" s="1"/>
  <c r="Z30" i="5"/>
  <c r="Y30" i="5" s="1"/>
  <c r="Z31" i="5"/>
  <c r="Y31" i="5" s="1"/>
  <c r="Z32" i="5"/>
  <c r="Y32" i="5" s="1"/>
  <c r="Z33" i="5"/>
  <c r="Y33" i="5" s="1"/>
  <c r="Z34" i="5"/>
  <c r="Y34" i="5" s="1"/>
  <c r="Z35" i="5"/>
  <c r="Y35" i="5" s="1"/>
  <c r="Z36" i="5"/>
  <c r="Y36" i="5" s="1"/>
  <c r="Z37" i="5"/>
  <c r="Y37" i="5" s="1"/>
  <c r="Z38" i="5"/>
  <c r="Y38" i="5" s="1"/>
  <c r="Z39" i="5"/>
  <c r="Y39" i="5" s="1"/>
  <c r="Z40" i="5"/>
  <c r="Y40" i="5" s="1"/>
  <c r="Z41" i="5"/>
  <c r="Y41" i="5" s="1"/>
  <c r="Z42" i="5"/>
  <c r="Y42" i="5" s="1"/>
  <c r="Z43" i="5"/>
  <c r="Y43" i="5" s="1"/>
  <c r="Z44" i="5"/>
  <c r="Y44" i="5" s="1"/>
  <c r="Z45" i="5"/>
  <c r="Y45" i="5" s="1"/>
  <c r="Z46" i="5"/>
  <c r="Y46" i="5" s="1"/>
  <c r="Z47" i="5"/>
  <c r="Y47" i="5" s="1"/>
  <c r="Z48" i="5"/>
  <c r="Y48" i="5" s="1"/>
  <c r="Z49" i="5"/>
  <c r="Y49" i="5" s="1"/>
  <c r="Z50" i="5"/>
  <c r="Y50" i="5" s="1"/>
  <c r="Z51" i="5"/>
  <c r="Y51" i="5" s="1"/>
  <c r="Z52" i="5"/>
  <c r="Y52" i="5" s="1"/>
  <c r="Z53" i="5"/>
  <c r="Y53" i="5" s="1"/>
  <c r="Z54" i="5"/>
  <c r="Y54" i="5" s="1"/>
  <c r="Z55" i="5"/>
  <c r="Y55" i="5" s="1"/>
  <c r="Z56" i="5"/>
  <c r="Y56" i="5" s="1"/>
  <c r="Z57" i="5"/>
  <c r="Y57" i="5" s="1"/>
  <c r="Z58" i="5"/>
  <c r="Y58" i="5" s="1"/>
  <c r="Z59" i="5"/>
  <c r="Y59" i="5" s="1"/>
  <c r="Z60" i="5"/>
  <c r="Y60" i="5" s="1"/>
  <c r="Z61" i="5"/>
  <c r="Y61" i="5" s="1"/>
  <c r="Z62" i="5"/>
  <c r="Y62" i="5" s="1"/>
  <c r="Z63" i="5"/>
  <c r="Y63" i="5" s="1"/>
  <c r="Z64" i="5"/>
  <c r="Y64" i="5" s="1"/>
  <c r="Z65" i="5"/>
  <c r="Y65" i="5" s="1"/>
  <c r="Z66" i="5"/>
  <c r="Y66" i="5" s="1"/>
  <c r="Z67" i="5"/>
  <c r="Y67" i="5" s="1"/>
  <c r="Z68" i="5"/>
  <c r="Y68" i="5" s="1"/>
  <c r="Z69" i="5"/>
  <c r="Y69" i="5" s="1"/>
  <c r="Z70" i="5"/>
  <c r="Y70" i="5" s="1"/>
  <c r="Z71" i="5"/>
  <c r="Y71" i="5" s="1"/>
  <c r="Z72" i="5"/>
  <c r="Y72" i="5" s="1"/>
  <c r="Z73" i="5"/>
  <c r="Y73" i="5" s="1"/>
  <c r="Z74" i="5"/>
  <c r="Y74" i="5" s="1"/>
  <c r="Z75" i="5"/>
  <c r="Y75" i="5" s="1"/>
  <c r="Z76" i="5"/>
  <c r="Y76" i="5" s="1"/>
  <c r="Z77" i="5"/>
  <c r="Y77" i="5" s="1"/>
  <c r="Z78" i="5"/>
  <c r="Y78" i="5" s="1"/>
  <c r="Z79" i="5"/>
  <c r="Y79" i="5" s="1"/>
  <c r="Z80" i="5"/>
  <c r="Y80" i="5" s="1"/>
  <c r="Z81" i="5"/>
  <c r="Y81" i="5" s="1"/>
  <c r="Z82" i="5"/>
  <c r="Y82" i="5" s="1"/>
  <c r="Z83" i="5"/>
  <c r="Y83" i="5" s="1"/>
  <c r="Z84" i="5"/>
  <c r="Y84" i="5" s="1"/>
  <c r="Z85" i="5"/>
  <c r="Y85" i="5" s="1"/>
  <c r="Z86" i="5"/>
  <c r="Y86" i="5" s="1"/>
  <c r="Z87" i="5"/>
  <c r="Y87" i="5" s="1"/>
  <c r="Z88" i="5"/>
  <c r="Y88" i="5" s="1"/>
  <c r="Z89" i="5"/>
  <c r="Y89" i="5" s="1"/>
  <c r="Z90" i="5"/>
  <c r="Y90" i="5" s="1"/>
  <c r="Z91" i="5"/>
  <c r="Y91" i="5" s="1"/>
  <c r="Z92" i="5"/>
  <c r="Y92" i="5" s="1"/>
  <c r="Z93" i="5"/>
  <c r="Y93" i="5" s="1"/>
  <c r="Z94" i="5"/>
  <c r="Y94" i="5" s="1"/>
  <c r="Z95" i="5"/>
  <c r="Y95" i="5" s="1"/>
  <c r="Z96" i="5"/>
  <c r="Y96" i="5" s="1"/>
  <c r="Z97" i="5"/>
  <c r="Y97" i="5" s="1"/>
  <c r="Z98" i="5"/>
  <c r="Y98" i="5" s="1"/>
  <c r="Z99" i="5"/>
  <c r="Y99" i="5" s="1"/>
  <c r="Z100" i="5"/>
  <c r="Y100" i="5" s="1"/>
  <c r="Z101" i="5"/>
  <c r="Y101" i="5" s="1"/>
  <c r="Z102" i="5"/>
  <c r="Y102" i="5" s="1"/>
  <c r="Z103" i="5"/>
  <c r="Y103" i="5" s="1"/>
  <c r="Z104" i="5"/>
  <c r="Y104" i="5" s="1"/>
  <c r="Z105" i="5"/>
  <c r="Y105" i="5" s="1"/>
  <c r="Z106" i="5"/>
  <c r="Y106" i="5" s="1"/>
  <c r="Z107" i="5"/>
  <c r="Y107" i="5" s="1"/>
  <c r="Z108" i="5"/>
  <c r="Y108" i="5" s="1"/>
  <c r="Z109" i="5"/>
  <c r="Y109" i="5" s="1"/>
  <c r="Z110" i="5"/>
  <c r="Y110" i="5" s="1"/>
  <c r="Z111" i="5"/>
  <c r="Y111" i="5" s="1"/>
  <c r="Z112" i="5"/>
  <c r="Y112" i="5" s="1"/>
  <c r="Z113" i="5"/>
  <c r="Y113" i="5" s="1"/>
  <c r="Z114" i="5"/>
  <c r="Y114" i="5" s="1"/>
  <c r="Z115" i="5"/>
  <c r="Y115" i="5" s="1"/>
  <c r="Z116" i="5"/>
  <c r="Y116" i="5" s="1"/>
  <c r="Z117" i="5"/>
  <c r="Y117" i="5" s="1"/>
  <c r="Z118" i="5"/>
  <c r="Y118" i="5" s="1"/>
  <c r="Z119" i="5"/>
  <c r="Y119" i="5" s="1"/>
  <c r="Z120" i="5"/>
  <c r="Y120" i="5" s="1"/>
  <c r="Z121" i="5"/>
  <c r="Y121" i="5" s="1"/>
  <c r="Z122" i="5"/>
  <c r="Y122" i="5" s="1"/>
  <c r="Z123" i="5"/>
  <c r="Y123" i="5" s="1"/>
  <c r="Z124" i="5"/>
  <c r="Y124" i="5" s="1"/>
  <c r="Z125" i="5"/>
  <c r="Y125" i="5" s="1"/>
  <c r="Z126" i="5"/>
  <c r="Y126" i="5" s="1"/>
  <c r="Z127" i="5"/>
  <c r="Y127" i="5" s="1"/>
  <c r="Z128" i="5"/>
  <c r="Y128" i="5" s="1"/>
  <c r="Z129" i="5"/>
  <c r="Y129" i="5" s="1"/>
  <c r="Z130" i="5"/>
  <c r="Y130" i="5" s="1"/>
  <c r="Z131" i="5"/>
  <c r="Y131" i="5" s="1"/>
  <c r="Z132" i="5"/>
  <c r="Y132" i="5" s="1"/>
  <c r="Z133" i="5"/>
  <c r="Y133" i="5" s="1"/>
  <c r="Z134" i="5"/>
  <c r="Y134" i="5" s="1"/>
  <c r="Z135" i="5"/>
  <c r="Y135" i="5" s="1"/>
  <c r="Z136" i="5"/>
  <c r="Y136" i="5" s="1"/>
  <c r="Z137" i="5"/>
  <c r="Y137" i="5" s="1"/>
  <c r="Z138" i="5"/>
  <c r="Y138" i="5" s="1"/>
  <c r="Z139" i="5"/>
  <c r="Y139" i="5" s="1"/>
  <c r="Z140" i="5"/>
  <c r="Y140" i="5" s="1"/>
  <c r="Z141" i="5"/>
  <c r="Y141" i="5" s="1"/>
  <c r="Z142" i="5"/>
  <c r="Y142" i="5" s="1"/>
  <c r="Z143" i="5"/>
  <c r="Y143" i="5" s="1"/>
  <c r="Z144" i="5"/>
  <c r="Y144" i="5" s="1"/>
  <c r="Z145" i="5"/>
  <c r="Y145" i="5" s="1"/>
  <c r="Z146" i="5"/>
  <c r="Y146" i="5" s="1"/>
  <c r="Z147" i="5"/>
  <c r="Y147" i="5" s="1"/>
  <c r="Z148" i="5"/>
  <c r="Y148" i="5" s="1"/>
  <c r="Z149" i="5"/>
  <c r="Y149" i="5" s="1"/>
  <c r="Z150" i="5"/>
  <c r="Y150" i="5" s="1"/>
  <c r="Z151" i="5"/>
  <c r="Y151" i="5" s="1"/>
  <c r="Z152" i="5"/>
  <c r="Y152" i="5" s="1"/>
  <c r="Z153" i="5"/>
  <c r="Y153" i="5" s="1"/>
  <c r="Z154" i="5"/>
  <c r="Y154" i="5" s="1"/>
  <c r="Z155" i="5"/>
  <c r="Y155" i="5" s="1"/>
  <c r="Z156" i="5"/>
  <c r="Y156" i="5" s="1"/>
  <c r="Z157" i="5"/>
  <c r="Y157" i="5" s="1"/>
  <c r="Z158" i="5"/>
  <c r="Y158" i="5" s="1"/>
  <c r="Z159" i="5"/>
  <c r="Y159" i="5" s="1"/>
  <c r="Z160" i="5"/>
  <c r="Y160" i="5" s="1"/>
  <c r="Z161" i="5"/>
  <c r="Y161" i="5" s="1"/>
  <c r="Z162" i="5"/>
  <c r="Y162" i="5" s="1"/>
  <c r="Z163" i="5"/>
  <c r="Y163" i="5" s="1"/>
  <c r="Z164" i="5"/>
  <c r="Y164" i="5" s="1"/>
  <c r="Z165" i="5"/>
  <c r="Y165" i="5" s="1"/>
  <c r="Z166" i="5"/>
  <c r="Y166" i="5" s="1"/>
  <c r="Z167" i="5"/>
  <c r="Y167" i="5" s="1"/>
  <c r="Z168" i="5"/>
  <c r="Y168" i="5" s="1"/>
  <c r="Z169" i="5"/>
  <c r="Y169" i="5" s="1"/>
  <c r="Z170" i="5"/>
  <c r="Y170" i="5" s="1"/>
  <c r="Z171" i="5"/>
  <c r="Y171" i="5" s="1"/>
  <c r="Z172" i="5"/>
  <c r="Y172" i="5" s="1"/>
  <c r="Z173" i="5"/>
  <c r="Y173" i="5" s="1"/>
  <c r="Z174" i="5"/>
  <c r="Y174" i="5" s="1"/>
  <c r="Z175" i="5"/>
  <c r="Y175" i="5" s="1"/>
  <c r="Z176" i="5"/>
  <c r="Y176" i="5" s="1"/>
  <c r="Z177" i="5"/>
  <c r="Y177" i="5" s="1"/>
  <c r="Z178" i="5"/>
  <c r="Y178" i="5" s="1"/>
  <c r="Z179" i="5"/>
  <c r="Y179" i="5" s="1"/>
  <c r="Z180" i="5"/>
  <c r="Y180" i="5" s="1"/>
  <c r="Z181" i="5"/>
  <c r="Y181" i="5" s="1"/>
  <c r="Z182" i="5"/>
  <c r="Y182" i="5" s="1"/>
  <c r="Z183" i="5"/>
  <c r="Y183" i="5" s="1"/>
  <c r="Z184" i="5"/>
  <c r="Y184" i="5" s="1"/>
  <c r="Z185" i="5"/>
  <c r="Y185" i="5" s="1"/>
  <c r="Z186" i="5"/>
  <c r="Y186" i="5" s="1"/>
  <c r="Z187" i="5"/>
  <c r="Y187" i="5" s="1"/>
  <c r="Z188" i="5"/>
  <c r="Y188" i="5" s="1"/>
  <c r="Z189" i="5"/>
  <c r="Y189" i="5" s="1"/>
  <c r="Z190" i="5"/>
  <c r="Y190" i="5" s="1"/>
  <c r="Z191" i="5"/>
  <c r="Y191" i="5" s="1"/>
  <c r="Z192" i="5"/>
  <c r="Y192" i="5" s="1"/>
  <c r="Z193" i="5"/>
  <c r="Y193" i="5" s="1"/>
  <c r="Z194" i="5"/>
  <c r="Y194" i="5" s="1"/>
  <c r="Z195" i="5"/>
  <c r="Y195" i="5" s="1"/>
  <c r="Z196" i="5"/>
  <c r="Y196" i="5" s="1"/>
  <c r="Z197" i="5"/>
  <c r="Y197" i="5" s="1"/>
  <c r="Z198" i="5"/>
  <c r="Y198" i="5" s="1"/>
  <c r="Z199" i="5"/>
  <c r="Y199" i="5" s="1"/>
  <c r="Z200" i="5"/>
  <c r="Y200" i="5" s="1"/>
  <c r="Z201" i="5"/>
  <c r="Y201" i="5" s="1"/>
  <c r="Z202" i="5"/>
  <c r="Y202" i="5" s="1"/>
  <c r="Z203" i="5"/>
  <c r="Y203" i="5" s="1"/>
  <c r="Z204" i="5"/>
  <c r="Y204" i="5" s="1"/>
  <c r="Z205" i="5"/>
  <c r="Y205" i="5" s="1"/>
  <c r="Z206" i="5"/>
  <c r="Y206" i="5" s="1"/>
  <c r="Z207" i="5"/>
  <c r="Y207" i="5" s="1"/>
  <c r="Z208" i="5"/>
  <c r="Y208" i="5" s="1"/>
  <c r="Z209" i="5"/>
  <c r="Y209" i="5" s="1"/>
  <c r="Z210" i="5"/>
  <c r="Y210" i="5" s="1"/>
  <c r="Z211" i="5"/>
  <c r="Y211" i="5" s="1"/>
  <c r="Z212" i="5"/>
  <c r="Y212" i="5" s="1"/>
  <c r="Z213" i="5"/>
  <c r="Y213" i="5" s="1"/>
  <c r="Z214" i="5"/>
  <c r="Y214" i="5" s="1"/>
  <c r="Z215" i="5"/>
  <c r="Y215" i="5" s="1"/>
  <c r="Z216" i="5"/>
  <c r="Y216" i="5" s="1"/>
  <c r="Z217" i="5"/>
  <c r="Y217" i="5" s="1"/>
  <c r="Z218" i="5"/>
  <c r="Y218" i="5" s="1"/>
  <c r="Z219" i="5"/>
  <c r="Y219" i="5" s="1"/>
  <c r="Z220" i="5"/>
  <c r="Y220" i="5" s="1"/>
  <c r="Z221" i="5"/>
  <c r="Y221" i="5" s="1"/>
  <c r="Z222" i="5"/>
  <c r="Y222" i="5" s="1"/>
  <c r="Z223" i="5"/>
  <c r="Y223" i="5" s="1"/>
  <c r="Z224" i="5"/>
  <c r="Y224" i="5" s="1"/>
  <c r="Z225" i="5"/>
  <c r="Y225" i="5" s="1"/>
  <c r="Z226" i="5"/>
  <c r="Y226" i="5" s="1"/>
  <c r="Z227" i="5"/>
  <c r="Y227" i="5" s="1"/>
  <c r="Z228" i="5"/>
  <c r="Y228" i="5" s="1"/>
  <c r="Z229" i="5"/>
  <c r="Y229" i="5" s="1"/>
  <c r="Z230" i="5"/>
  <c r="Y230" i="5" s="1"/>
  <c r="Z231" i="5"/>
  <c r="Y231" i="5" s="1"/>
  <c r="Z232" i="5"/>
  <c r="Y232" i="5" s="1"/>
  <c r="Z233" i="5"/>
  <c r="Y233" i="5" s="1"/>
  <c r="Z234" i="5"/>
  <c r="Y234" i="5" s="1"/>
  <c r="Z235" i="5"/>
  <c r="Y235" i="5" s="1"/>
  <c r="Z236" i="5"/>
  <c r="Y236" i="5" s="1"/>
  <c r="Z237" i="5"/>
  <c r="Y237" i="5" s="1"/>
  <c r="Z238" i="5"/>
  <c r="Y238" i="5" s="1"/>
  <c r="Z239" i="5"/>
  <c r="Y239" i="5" s="1"/>
  <c r="Z240" i="5"/>
  <c r="Y240" i="5" s="1"/>
  <c r="Z241" i="5"/>
  <c r="Y241" i="5" s="1"/>
  <c r="Z242" i="5"/>
  <c r="Y242" i="5" s="1"/>
  <c r="Z243" i="5"/>
  <c r="Y243" i="5" s="1"/>
  <c r="Z244" i="5"/>
  <c r="Y244" i="5" s="1"/>
  <c r="Z245" i="5"/>
  <c r="Y245" i="5" s="1"/>
  <c r="Z246" i="5"/>
  <c r="Y246" i="5" s="1"/>
  <c r="Z247" i="5"/>
  <c r="Y247" i="5" s="1"/>
  <c r="Z248" i="5"/>
  <c r="Y248" i="5" s="1"/>
  <c r="Z249" i="5"/>
  <c r="Y249" i="5" s="1"/>
  <c r="Z250" i="5"/>
  <c r="Y250" i="5" s="1"/>
  <c r="Z251" i="5"/>
  <c r="Y251" i="5" s="1"/>
  <c r="Z252" i="5"/>
  <c r="Y252" i="5" s="1"/>
  <c r="Z253" i="5"/>
  <c r="Y253" i="5" s="1"/>
  <c r="Z254" i="5"/>
  <c r="Y254" i="5" s="1"/>
  <c r="Z255" i="5"/>
  <c r="Y255" i="5" s="1"/>
  <c r="Z256" i="5"/>
  <c r="Y256" i="5" s="1"/>
  <c r="Z257" i="5"/>
  <c r="Y257" i="5" s="1"/>
  <c r="Z258" i="5"/>
  <c r="Y258" i="5" s="1"/>
  <c r="Z259" i="5"/>
  <c r="Y259" i="5" s="1"/>
  <c r="Z260" i="5"/>
  <c r="Y260" i="5" s="1"/>
  <c r="Z261" i="5"/>
  <c r="Y261" i="5" s="1"/>
  <c r="Z262" i="5"/>
  <c r="Y262" i="5" s="1"/>
  <c r="Z263" i="5"/>
  <c r="Y263" i="5" s="1"/>
  <c r="Z264" i="5"/>
  <c r="Y264" i="5" s="1"/>
  <c r="Z265" i="5"/>
  <c r="Y265" i="5" s="1"/>
  <c r="Z266" i="5"/>
  <c r="Y266" i="5" s="1"/>
  <c r="Z267" i="5"/>
  <c r="Y267" i="5" s="1"/>
  <c r="Z268" i="5"/>
  <c r="Y268" i="5" s="1"/>
  <c r="Z269" i="5"/>
  <c r="Y269" i="5" s="1"/>
  <c r="Z270" i="5"/>
  <c r="Y270" i="5" s="1"/>
  <c r="Z271" i="5"/>
  <c r="Y271" i="5" s="1"/>
  <c r="Z272" i="5"/>
  <c r="Y272" i="5" s="1"/>
  <c r="Z273" i="5"/>
  <c r="Y273" i="5" s="1"/>
  <c r="Z274" i="5"/>
  <c r="Y274" i="5" s="1"/>
  <c r="Z275" i="5"/>
  <c r="Y275" i="5" s="1"/>
  <c r="Z276" i="5"/>
  <c r="Y276" i="5" s="1"/>
  <c r="Z277" i="5"/>
  <c r="Y277" i="5" s="1"/>
  <c r="Z278" i="5"/>
  <c r="Y278" i="5" s="1"/>
  <c r="Z279" i="5"/>
  <c r="Y279" i="5" s="1"/>
  <c r="Z280" i="5"/>
  <c r="Y280" i="5" s="1"/>
  <c r="Z281" i="5"/>
  <c r="Y281" i="5" s="1"/>
  <c r="Z282" i="5"/>
  <c r="Y282" i="5" s="1"/>
  <c r="Z283" i="5"/>
  <c r="Y283" i="5" s="1"/>
  <c r="Z284" i="5"/>
  <c r="Y284" i="5" s="1"/>
  <c r="Z285" i="5"/>
  <c r="Y285" i="5" s="1"/>
  <c r="Z286" i="5"/>
  <c r="Y286" i="5" s="1"/>
  <c r="Z287" i="5"/>
  <c r="Y287" i="5" s="1"/>
  <c r="Z288" i="5"/>
  <c r="Y288" i="5" s="1"/>
  <c r="Z289" i="5"/>
  <c r="Y289" i="5" s="1"/>
  <c r="Z290" i="5"/>
  <c r="Y290" i="5" s="1"/>
  <c r="Z291" i="5"/>
  <c r="Y291" i="5" s="1"/>
  <c r="Z292" i="5"/>
  <c r="Y292" i="5" s="1"/>
  <c r="Z293" i="5"/>
  <c r="Y293" i="5" s="1"/>
  <c r="Z294" i="5"/>
  <c r="Y294" i="5" s="1"/>
  <c r="Z295" i="5"/>
  <c r="Y295" i="5" s="1"/>
  <c r="Z296" i="5"/>
  <c r="Y296" i="5" s="1"/>
  <c r="Z297" i="5"/>
  <c r="Y297" i="5" s="1"/>
  <c r="Z298" i="5"/>
  <c r="Y298" i="5" s="1"/>
  <c r="Z299" i="5"/>
  <c r="Y299" i="5" s="1"/>
  <c r="Z300" i="5"/>
  <c r="Y300" i="5" s="1"/>
  <c r="Z301" i="5"/>
  <c r="Y301" i="5" s="1"/>
  <c r="Z302" i="5"/>
  <c r="Y302" i="5" s="1"/>
  <c r="Z303" i="5"/>
  <c r="Y303" i="5" s="1"/>
  <c r="Z304" i="5"/>
  <c r="Y304" i="5" s="1"/>
  <c r="Z305" i="5"/>
  <c r="Y305" i="5" s="1"/>
  <c r="Z306" i="5"/>
  <c r="Y306" i="5" s="1"/>
  <c r="Z307" i="5"/>
  <c r="Y307" i="5" s="1"/>
  <c r="Z308" i="5"/>
  <c r="Y308" i="5" s="1"/>
  <c r="Z309" i="5"/>
  <c r="Y309" i="5" s="1"/>
  <c r="Z310" i="5"/>
  <c r="Y310" i="5" s="1"/>
  <c r="Z311" i="5"/>
  <c r="Y311" i="5" s="1"/>
  <c r="Z312" i="5"/>
  <c r="Y312" i="5" s="1"/>
  <c r="Z313" i="5"/>
  <c r="Y313" i="5" s="1"/>
  <c r="Z314" i="5"/>
  <c r="Y314" i="5" s="1"/>
  <c r="Z315" i="5"/>
  <c r="Y315" i="5" s="1"/>
  <c r="Z316" i="5"/>
  <c r="Y316" i="5" s="1"/>
  <c r="Z317" i="5"/>
  <c r="Y317" i="5" s="1"/>
  <c r="Z318" i="5"/>
  <c r="Y318" i="5" s="1"/>
  <c r="Z319" i="5"/>
  <c r="Y319" i="5" s="1"/>
  <c r="Z320" i="5"/>
  <c r="Y320" i="5" s="1"/>
  <c r="Z321" i="5"/>
  <c r="Y321" i="5" s="1"/>
  <c r="Z322" i="5"/>
  <c r="Y322" i="5" s="1"/>
  <c r="Z323" i="5"/>
  <c r="Y323" i="5" s="1"/>
  <c r="Z324" i="5"/>
  <c r="Y324" i="5" s="1"/>
  <c r="Z325" i="5"/>
  <c r="Y325" i="5" s="1"/>
  <c r="Z326" i="5"/>
  <c r="Y326" i="5" s="1"/>
  <c r="Z327" i="5"/>
  <c r="Y327" i="5" s="1"/>
  <c r="Z328" i="5"/>
  <c r="Y328" i="5" s="1"/>
  <c r="Z329" i="5"/>
  <c r="Y329" i="5" s="1"/>
  <c r="Z330" i="5"/>
  <c r="Y330" i="5" s="1"/>
  <c r="Z331" i="5"/>
  <c r="Y331" i="5" s="1"/>
  <c r="Z332" i="5"/>
  <c r="Y332" i="5" s="1"/>
  <c r="Z333" i="5"/>
  <c r="Y333" i="5" s="1"/>
  <c r="Z334" i="5"/>
  <c r="Y334" i="5" s="1"/>
  <c r="Z335" i="5"/>
  <c r="Y335" i="5" s="1"/>
  <c r="Z336" i="5"/>
  <c r="Y336" i="5" s="1"/>
  <c r="Z337" i="5"/>
  <c r="Y337" i="5" s="1"/>
  <c r="Z338" i="5"/>
  <c r="Y338" i="5" s="1"/>
  <c r="Z339" i="5"/>
  <c r="Y339" i="5" s="1"/>
  <c r="Z340" i="5"/>
  <c r="Y340" i="5" s="1"/>
  <c r="Z341" i="5"/>
  <c r="Y341" i="5" s="1"/>
  <c r="Z342" i="5"/>
  <c r="Y342" i="5" s="1"/>
  <c r="Z343" i="5"/>
  <c r="Y343" i="5" s="1"/>
  <c r="Z344" i="5"/>
  <c r="Y344" i="5" s="1"/>
  <c r="Z345" i="5"/>
  <c r="Y345" i="5" s="1"/>
  <c r="Z346" i="5"/>
  <c r="Y346" i="5" s="1"/>
  <c r="Z347" i="5"/>
  <c r="Y347" i="5" s="1"/>
  <c r="Z348" i="5"/>
  <c r="Y348" i="5" s="1"/>
  <c r="Z349" i="5"/>
  <c r="Y349" i="5" s="1"/>
  <c r="Z350" i="5"/>
  <c r="Y350" i="5" s="1"/>
  <c r="Z351" i="5"/>
  <c r="Y351" i="5" s="1"/>
  <c r="Z352" i="5"/>
  <c r="Y352" i="5" s="1"/>
  <c r="Z353" i="5"/>
  <c r="Y353" i="5" s="1"/>
  <c r="Z354" i="5"/>
  <c r="Y354" i="5" s="1"/>
  <c r="Z355" i="5"/>
  <c r="Y355" i="5" s="1"/>
  <c r="Z356" i="5"/>
  <c r="Y356" i="5" s="1"/>
  <c r="Z357" i="5"/>
  <c r="Y357" i="5" s="1"/>
  <c r="Z358" i="5"/>
  <c r="Y358" i="5" s="1"/>
  <c r="Z359" i="5"/>
  <c r="Y359" i="5" s="1"/>
  <c r="Z360" i="5"/>
  <c r="Y360" i="5" s="1"/>
  <c r="Z361" i="5"/>
  <c r="Y361" i="5" s="1"/>
  <c r="Z362" i="5"/>
  <c r="Y362" i="5" s="1"/>
  <c r="Z363" i="5"/>
  <c r="Y363" i="5" s="1"/>
  <c r="Z364" i="5"/>
  <c r="Y364" i="5" s="1"/>
  <c r="Z365" i="5"/>
  <c r="Y365" i="5" s="1"/>
  <c r="Z366" i="5"/>
  <c r="Y366" i="5" s="1"/>
  <c r="Z367" i="5"/>
  <c r="Y367" i="5" s="1"/>
  <c r="Z368" i="5"/>
  <c r="Y368" i="5" s="1"/>
  <c r="Z369" i="5"/>
  <c r="Y369" i="5" s="1"/>
  <c r="Z370" i="5"/>
  <c r="Y370" i="5" s="1"/>
  <c r="Z371" i="5"/>
  <c r="Y371" i="5" s="1"/>
  <c r="Z372" i="5"/>
  <c r="Y372" i="5" s="1"/>
  <c r="Z373" i="5"/>
  <c r="Y373" i="5" s="1"/>
  <c r="Z374" i="5"/>
  <c r="Y374" i="5" s="1"/>
  <c r="Z375" i="5"/>
  <c r="Y375" i="5" s="1"/>
  <c r="Z376" i="5"/>
  <c r="Y376" i="5" s="1"/>
  <c r="Z377" i="5"/>
  <c r="Y377" i="5" s="1"/>
  <c r="Z378" i="5"/>
  <c r="Y378" i="5" s="1"/>
  <c r="Z379" i="5"/>
  <c r="Y379" i="5" s="1"/>
  <c r="Z380" i="5"/>
  <c r="Y380" i="5" s="1"/>
  <c r="Z381" i="5"/>
  <c r="Y381" i="5" s="1"/>
  <c r="Z382" i="5"/>
  <c r="Y382" i="5" s="1"/>
  <c r="Z383" i="5"/>
  <c r="Y383" i="5" s="1"/>
  <c r="Z384" i="5"/>
  <c r="Y384" i="5" s="1"/>
  <c r="Z385" i="5"/>
  <c r="Y385" i="5" s="1"/>
  <c r="Z386" i="5"/>
  <c r="Y386" i="5" s="1"/>
  <c r="Z387" i="5"/>
  <c r="Y387" i="5" s="1"/>
  <c r="Z388" i="5"/>
  <c r="Y388" i="5" s="1"/>
  <c r="Z389" i="5"/>
  <c r="Y389" i="5" s="1"/>
  <c r="Z390" i="5"/>
  <c r="Y390" i="5" s="1"/>
  <c r="Z391" i="5"/>
  <c r="Y391" i="5" s="1"/>
  <c r="Z392" i="5"/>
  <c r="Y392" i="5" s="1"/>
  <c r="Z393" i="5"/>
  <c r="Y393" i="5" s="1"/>
  <c r="Z394" i="5"/>
  <c r="Y394" i="5" s="1"/>
  <c r="Z395" i="5"/>
  <c r="Y395" i="5" s="1"/>
  <c r="Z396" i="5"/>
  <c r="Y396" i="5" s="1"/>
  <c r="Z397" i="5"/>
  <c r="Y397" i="5" s="1"/>
  <c r="Z398" i="5"/>
  <c r="Y398" i="5" s="1"/>
  <c r="Z399" i="5"/>
  <c r="Y399" i="5" s="1"/>
  <c r="Z400" i="5"/>
  <c r="Y400" i="5" s="1"/>
  <c r="Z401" i="5"/>
  <c r="Y401" i="5" s="1"/>
  <c r="Z402" i="5"/>
  <c r="Y402" i="5" s="1"/>
  <c r="Z403" i="5"/>
  <c r="Y403" i="5" s="1"/>
  <c r="Z404" i="5"/>
  <c r="Y404" i="5" s="1"/>
  <c r="Z405" i="5"/>
  <c r="Y405" i="5" s="1"/>
  <c r="Z406" i="5"/>
  <c r="Y406" i="5" s="1"/>
  <c r="Z407" i="5"/>
  <c r="Y407" i="5" s="1"/>
  <c r="Z408" i="5"/>
  <c r="Y408" i="5" s="1"/>
  <c r="Z409" i="5"/>
  <c r="Y409" i="5" s="1"/>
  <c r="Z410" i="5"/>
  <c r="Y410" i="5" s="1"/>
  <c r="Z411" i="5"/>
  <c r="Y411" i="5" s="1"/>
  <c r="Z412" i="5"/>
  <c r="Y412" i="5" s="1"/>
  <c r="Z413" i="5"/>
  <c r="Y413" i="5" s="1"/>
  <c r="Z414" i="5"/>
  <c r="Y414" i="5" s="1"/>
  <c r="Z415" i="5"/>
  <c r="Y415" i="5" s="1"/>
  <c r="Z416" i="5"/>
  <c r="Y416" i="5" s="1"/>
  <c r="Z417" i="5"/>
  <c r="Y417" i="5" s="1"/>
  <c r="Z418" i="5"/>
  <c r="Y418" i="5" s="1"/>
  <c r="Z419" i="5"/>
  <c r="Y419" i="5" s="1"/>
  <c r="Z420" i="5"/>
  <c r="Y420" i="5" s="1"/>
  <c r="Z421" i="5"/>
  <c r="Y421" i="5" s="1"/>
  <c r="Z422" i="5"/>
  <c r="Y422" i="5" s="1"/>
  <c r="Z423" i="5"/>
  <c r="Y423" i="5" s="1"/>
  <c r="Z424" i="5"/>
  <c r="Y424" i="5" s="1"/>
  <c r="Z425" i="5"/>
  <c r="Y425" i="5" s="1"/>
  <c r="Z426" i="5"/>
  <c r="Y426" i="5" s="1"/>
  <c r="Z427" i="5"/>
  <c r="Y427" i="5" s="1"/>
  <c r="Z428" i="5"/>
  <c r="Y428" i="5" s="1"/>
  <c r="Z429" i="5"/>
  <c r="Y429" i="5" s="1"/>
  <c r="Z430" i="5"/>
  <c r="Y430" i="5" s="1"/>
  <c r="Z431" i="5"/>
  <c r="Y431" i="5" s="1"/>
  <c r="Z432" i="5"/>
  <c r="Y432" i="5" s="1"/>
  <c r="Z433" i="5"/>
  <c r="Y433" i="5" s="1"/>
  <c r="Z434" i="5"/>
  <c r="Y434" i="5" s="1"/>
  <c r="Z435" i="5"/>
  <c r="Y435" i="5" s="1"/>
  <c r="Z436" i="5"/>
  <c r="Y436" i="5" s="1"/>
  <c r="Z437" i="5"/>
  <c r="Y437" i="5" s="1"/>
  <c r="Z438" i="5"/>
  <c r="Y438" i="5" s="1"/>
  <c r="Z439" i="5"/>
  <c r="Y439" i="5" s="1"/>
  <c r="Z440" i="5"/>
  <c r="Y440" i="5" s="1"/>
  <c r="Z441" i="5"/>
  <c r="Y441" i="5" s="1"/>
  <c r="Z442" i="5"/>
  <c r="Y442" i="5" s="1"/>
  <c r="Z443" i="5"/>
  <c r="Y443" i="5" s="1"/>
  <c r="Z444" i="5"/>
  <c r="Y444" i="5" s="1"/>
  <c r="Z445" i="5"/>
  <c r="Y445" i="5" s="1"/>
  <c r="Z446" i="5"/>
  <c r="Y446" i="5" s="1"/>
  <c r="Z447" i="5"/>
  <c r="Y447" i="5" s="1"/>
  <c r="Z448" i="5"/>
  <c r="Y448" i="5" s="1"/>
  <c r="Z449" i="5"/>
  <c r="Y449" i="5" s="1"/>
  <c r="Z450" i="5"/>
  <c r="Y450" i="5" s="1"/>
  <c r="Z451" i="5"/>
  <c r="Y451" i="5" s="1"/>
  <c r="Z452" i="5"/>
  <c r="Y452" i="5" s="1"/>
  <c r="Z453" i="5"/>
  <c r="Y453" i="5" s="1"/>
  <c r="Z454" i="5"/>
  <c r="Y454" i="5" s="1"/>
  <c r="Z455" i="5"/>
  <c r="Y455" i="5" s="1"/>
  <c r="Z456" i="5"/>
  <c r="Y456" i="5" s="1"/>
  <c r="Z457" i="5"/>
  <c r="Y457" i="5" s="1"/>
  <c r="Z458" i="5"/>
  <c r="Y458" i="5" s="1"/>
  <c r="Z459" i="5"/>
  <c r="Y459" i="5" s="1"/>
  <c r="Z460" i="5"/>
  <c r="Y460" i="5" s="1"/>
  <c r="Z461" i="5"/>
  <c r="Y461" i="5" s="1"/>
  <c r="Z462" i="5"/>
  <c r="Y462" i="5" s="1"/>
  <c r="Z463" i="5"/>
  <c r="Y463" i="5" s="1"/>
  <c r="Z464" i="5"/>
  <c r="Y464" i="5" s="1"/>
  <c r="Z465" i="5"/>
  <c r="Y465" i="5" s="1"/>
  <c r="Z466" i="5"/>
  <c r="Y466" i="5" s="1"/>
  <c r="Z467" i="5"/>
  <c r="Y467" i="5" s="1"/>
  <c r="Z468" i="5"/>
  <c r="Y468" i="5" s="1"/>
  <c r="Z469" i="5"/>
  <c r="Y469" i="5" s="1"/>
  <c r="Z470" i="5"/>
  <c r="Y470" i="5" s="1"/>
  <c r="Z471" i="5"/>
  <c r="Y471" i="5" s="1"/>
  <c r="Z472" i="5"/>
  <c r="Y472" i="5" s="1"/>
  <c r="Z473" i="5"/>
  <c r="Y473" i="5" s="1"/>
  <c r="Z474" i="5"/>
  <c r="Y474" i="5" s="1"/>
  <c r="Z475" i="5"/>
  <c r="Y475" i="5" s="1"/>
  <c r="Z476" i="5"/>
  <c r="Y476" i="5" s="1"/>
  <c r="Z477" i="5"/>
  <c r="Y477" i="5" s="1"/>
  <c r="Z478" i="5"/>
  <c r="Y478" i="5" s="1"/>
  <c r="Z479" i="5"/>
  <c r="Y479" i="5" s="1"/>
  <c r="Z480" i="5"/>
  <c r="Y480" i="5" s="1"/>
  <c r="Z481" i="5"/>
  <c r="Y481" i="5" s="1"/>
  <c r="Z482" i="5"/>
  <c r="Y482" i="5" s="1"/>
  <c r="Z483" i="5"/>
  <c r="Y483" i="5" s="1"/>
  <c r="Z484" i="5"/>
  <c r="Y484" i="5" s="1"/>
  <c r="Z485" i="5"/>
  <c r="Y485" i="5" s="1"/>
  <c r="Z486" i="5"/>
  <c r="Y486" i="5" s="1"/>
  <c r="Z487" i="5"/>
  <c r="Y487" i="5" s="1"/>
  <c r="Z488" i="5"/>
  <c r="Y488" i="5" s="1"/>
  <c r="Z489" i="5"/>
  <c r="Y489" i="5" s="1"/>
  <c r="Z490" i="5"/>
  <c r="Y490" i="5" s="1"/>
  <c r="Z491" i="5"/>
  <c r="Y491" i="5" s="1"/>
  <c r="Z492" i="5"/>
  <c r="Y492" i="5" s="1"/>
  <c r="Z493" i="5"/>
  <c r="Y493" i="5" s="1"/>
  <c r="Z494" i="5"/>
  <c r="Y494" i="5" s="1"/>
  <c r="Z495" i="5"/>
  <c r="Y495" i="5" s="1"/>
  <c r="Z496" i="5"/>
  <c r="Y496" i="5" s="1"/>
  <c r="Z497" i="5"/>
  <c r="Y497" i="5" s="1"/>
  <c r="Z498" i="5"/>
  <c r="Y498" i="5" s="1"/>
  <c r="Z499" i="5"/>
  <c r="Y499" i="5" s="1"/>
  <c r="Z500" i="5"/>
  <c r="Y500" i="5" s="1"/>
  <c r="Z501" i="5"/>
  <c r="Y501" i="5" s="1"/>
  <c r="Z502" i="5"/>
  <c r="Y502" i="5" s="1"/>
  <c r="Z503" i="5"/>
  <c r="Y503" i="5" s="1"/>
  <c r="Z504" i="5"/>
  <c r="Y504" i="5" s="1"/>
  <c r="Z505" i="5"/>
  <c r="Y505" i="5" s="1"/>
  <c r="Z506" i="5"/>
  <c r="Y506" i="5" s="1"/>
  <c r="Z507" i="5"/>
  <c r="Y507" i="5" s="1"/>
  <c r="Z508" i="5"/>
  <c r="Y508" i="5" s="1"/>
  <c r="Z509" i="5"/>
  <c r="Y509" i="5" s="1"/>
  <c r="Z510" i="5"/>
  <c r="Y510" i="5" s="1"/>
  <c r="Z511" i="5"/>
  <c r="Y511" i="5" s="1"/>
  <c r="Z512" i="5"/>
  <c r="Y512" i="5" s="1"/>
  <c r="Z513" i="5"/>
  <c r="Y513" i="5" s="1"/>
  <c r="Z514" i="5"/>
  <c r="Y514" i="5" s="1"/>
  <c r="Z515" i="5"/>
  <c r="Y515" i="5" s="1"/>
  <c r="Z516" i="5"/>
  <c r="Y516" i="5" s="1"/>
  <c r="Z517" i="5"/>
  <c r="Y517" i="5" s="1"/>
  <c r="Z518" i="5"/>
  <c r="Y518" i="5" s="1"/>
  <c r="Z519" i="5"/>
  <c r="Y519" i="5" s="1"/>
  <c r="Z520" i="5"/>
  <c r="Y520" i="5" s="1"/>
  <c r="Z521" i="5"/>
  <c r="Y521" i="5" s="1"/>
  <c r="Z522" i="5"/>
  <c r="Y522" i="5" s="1"/>
  <c r="Z523" i="5"/>
  <c r="Y523" i="5" s="1"/>
  <c r="Z524" i="5"/>
  <c r="Y524" i="5" s="1"/>
  <c r="Z525" i="5"/>
  <c r="Y525" i="5" s="1"/>
  <c r="Z526" i="5"/>
  <c r="Y526" i="5" s="1"/>
  <c r="Z527" i="5"/>
  <c r="Y527" i="5" s="1"/>
  <c r="Z528" i="5"/>
  <c r="Y528" i="5" s="1"/>
  <c r="Z529" i="5"/>
  <c r="Y529" i="5" s="1"/>
  <c r="Z530" i="5"/>
  <c r="Y530" i="5" s="1"/>
  <c r="Z531" i="5"/>
  <c r="Y531" i="5" s="1"/>
  <c r="Z532" i="5"/>
  <c r="Y532" i="5" s="1"/>
  <c r="Z533" i="5"/>
  <c r="Y533" i="5" s="1"/>
  <c r="Z534" i="5"/>
  <c r="Y534" i="5" s="1"/>
  <c r="Z535" i="5"/>
  <c r="Y535" i="5" s="1"/>
  <c r="Z536" i="5"/>
  <c r="Y536" i="5" s="1"/>
  <c r="Z537" i="5"/>
  <c r="Y537" i="5" s="1"/>
  <c r="Z538" i="5"/>
  <c r="Y538" i="5" s="1"/>
  <c r="Z539" i="5"/>
  <c r="Y539" i="5" s="1"/>
  <c r="Z540" i="5"/>
  <c r="Y540" i="5" s="1"/>
  <c r="Z541" i="5"/>
  <c r="Y541" i="5" s="1"/>
  <c r="Z542" i="5"/>
  <c r="Y542" i="5" s="1"/>
  <c r="Z543" i="5"/>
  <c r="Y543" i="5" s="1"/>
  <c r="Z544" i="5"/>
  <c r="Y544" i="5" s="1"/>
  <c r="Z545" i="5"/>
  <c r="Y545" i="5" s="1"/>
  <c r="Z546" i="5"/>
  <c r="Y546" i="5" s="1"/>
  <c r="Z547" i="5"/>
  <c r="Y547" i="5" s="1"/>
  <c r="Z548" i="5"/>
  <c r="Y548" i="5" s="1"/>
  <c r="Z549" i="5"/>
  <c r="Y549" i="5" s="1"/>
  <c r="Z550" i="5"/>
  <c r="Y550" i="5" s="1"/>
  <c r="Z551" i="5"/>
  <c r="Y551" i="5" s="1"/>
  <c r="Z552" i="5"/>
  <c r="Y552" i="5" s="1"/>
  <c r="Z553" i="5"/>
  <c r="Y553" i="5" s="1"/>
  <c r="Z554" i="5"/>
  <c r="Y554" i="5" s="1"/>
  <c r="Z555" i="5"/>
  <c r="Y555" i="5" s="1"/>
  <c r="Z556" i="5"/>
  <c r="Y556" i="5" s="1"/>
  <c r="Z557" i="5"/>
  <c r="Y557" i="5" s="1"/>
  <c r="Z558" i="5"/>
  <c r="Y558" i="5" s="1"/>
  <c r="Z559" i="5"/>
  <c r="Y559" i="5" s="1"/>
  <c r="Z560" i="5"/>
  <c r="Y560" i="5" s="1"/>
  <c r="Z561" i="5"/>
  <c r="Y561" i="5" s="1"/>
  <c r="Z562" i="5"/>
  <c r="Y562" i="5" s="1"/>
  <c r="Z563" i="5"/>
  <c r="Y563" i="5" s="1"/>
  <c r="Z564" i="5"/>
  <c r="Y564" i="5" s="1"/>
  <c r="Z565" i="5"/>
  <c r="Y565" i="5" s="1"/>
  <c r="Z566" i="5"/>
  <c r="Y566" i="5" s="1"/>
  <c r="Z567" i="5"/>
  <c r="Y567" i="5" s="1"/>
  <c r="Z568" i="5"/>
  <c r="Y568" i="5" s="1"/>
  <c r="Z569" i="5"/>
  <c r="Y569" i="5" s="1"/>
  <c r="Z570" i="5"/>
  <c r="Y570" i="5" s="1"/>
  <c r="Z571" i="5"/>
  <c r="Y571" i="5" s="1"/>
  <c r="Z572" i="5"/>
  <c r="Y572" i="5" s="1"/>
  <c r="Z573" i="5"/>
  <c r="Y573" i="5" s="1"/>
  <c r="Z574" i="5"/>
  <c r="Y574" i="5" s="1"/>
  <c r="Z575" i="5"/>
  <c r="Y575" i="5" s="1"/>
  <c r="Z576" i="5"/>
  <c r="Y576" i="5" s="1"/>
  <c r="Z577" i="5"/>
  <c r="Y577" i="5" s="1"/>
  <c r="Z578" i="5"/>
  <c r="Y578" i="5" s="1"/>
  <c r="Z579" i="5"/>
  <c r="Y579" i="5" s="1"/>
  <c r="Z580" i="5"/>
  <c r="Y580" i="5" s="1"/>
  <c r="Z581" i="5"/>
  <c r="Y581" i="5" s="1"/>
  <c r="Z582" i="5"/>
  <c r="Y582" i="5" s="1"/>
  <c r="Z583" i="5"/>
  <c r="Y583" i="5" s="1"/>
  <c r="Z584" i="5"/>
  <c r="Y584" i="5" s="1"/>
  <c r="Z585" i="5"/>
  <c r="Y585" i="5" s="1"/>
  <c r="Z586" i="5"/>
  <c r="Y586" i="5" s="1"/>
  <c r="Z587" i="5"/>
  <c r="Y587" i="5" s="1"/>
  <c r="Z588" i="5"/>
  <c r="Y588" i="5" s="1"/>
  <c r="Z589" i="5"/>
  <c r="Y589" i="5" s="1"/>
  <c r="Z590" i="5"/>
  <c r="Y590" i="5" s="1"/>
  <c r="Z591" i="5"/>
  <c r="Y591" i="5" s="1"/>
  <c r="Z592" i="5"/>
  <c r="Y592" i="5" s="1"/>
  <c r="Z593" i="5"/>
  <c r="Y593" i="5" s="1"/>
  <c r="Z594" i="5"/>
  <c r="Y594" i="5" s="1"/>
  <c r="Z595" i="5"/>
  <c r="Y595" i="5" s="1"/>
  <c r="Z596" i="5"/>
  <c r="Y596" i="5" s="1"/>
  <c r="Z597" i="5"/>
  <c r="Y597" i="5" s="1"/>
  <c r="Z598" i="5"/>
  <c r="Y598" i="5" s="1"/>
  <c r="Z599" i="5"/>
  <c r="Y599" i="5" s="1"/>
  <c r="Z600" i="5"/>
  <c r="Y600" i="5" s="1"/>
  <c r="Z601" i="5"/>
  <c r="Y601" i="5" s="1"/>
  <c r="Z602" i="5"/>
  <c r="Y602" i="5" s="1"/>
  <c r="Z603" i="5"/>
  <c r="Y603" i="5" s="1"/>
  <c r="Z604" i="5"/>
  <c r="Y604" i="5" s="1"/>
  <c r="Z605" i="5"/>
  <c r="Y605" i="5" s="1"/>
  <c r="Z606" i="5"/>
  <c r="Y606" i="5" s="1"/>
  <c r="Z607" i="5"/>
  <c r="Y607" i="5" s="1"/>
  <c r="Z608" i="5"/>
  <c r="Y608" i="5" s="1"/>
  <c r="Z609" i="5"/>
  <c r="Y609" i="5" s="1"/>
  <c r="Z610" i="5"/>
  <c r="Y610" i="5" s="1"/>
  <c r="Z611" i="5"/>
  <c r="Y611" i="5" s="1"/>
  <c r="Z612" i="5"/>
  <c r="Y612" i="5" s="1"/>
  <c r="Z613" i="5"/>
  <c r="Y613" i="5" s="1"/>
  <c r="Z614" i="5"/>
  <c r="Y614" i="5" s="1"/>
  <c r="Z615" i="5"/>
  <c r="Y615" i="5" s="1"/>
  <c r="Z616" i="5"/>
  <c r="Y616" i="5" s="1"/>
  <c r="Z617" i="5"/>
  <c r="Y617" i="5" s="1"/>
  <c r="Z618" i="5"/>
  <c r="Y618" i="5" s="1"/>
  <c r="Z619" i="5"/>
  <c r="Y619" i="5" s="1"/>
  <c r="Z620" i="5"/>
  <c r="Y620" i="5" s="1"/>
  <c r="Z621" i="5"/>
  <c r="Y621" i="5" s="1"/>
  <c r="Z622" i="5"/>
  <c r="Y622" i="5" s="1"/>
  <c r="Z623" i="5"/>
  <c r="Y623" i="5" s="1"/>
  <c r="Z624" i="5"/>
  <c r="Y624" i="5" s="1"/>
  <c r="Z625" i="5"/>
  <c r="Y625" i="5" s="1"/>
  <c r="Z626" i="5"/>
  <c r="Y626" i="5" s="1"/>
  <c r="Z627" i="5"/>
  <c r="Y627" i="5" s="1"/>
  <c r="Z628" i="5"/>
  <c r="Y628" i="5" s="1"/>
  <c r="Z629" i="5"/>
  <c r="Y629" i="5" s="1"/>
  <c r="Z630" i="5"/>
  <c r="Y630" i="5" s="1"/>
  <c r="Z631" i="5"/>
  <c r="Y631" i="5" s="1"/>
  <c r="Z632" i="5"/>
  <c r="Y632" i="5" s="1"/>
  <c r="Z633" i="5"/>
  <c r="Y633" i="5" s="1"/>
  <c r="Z634" i="5"/>
  <c r="Y634" i="5" s="1"/>
  <c r="Z635" i="5"/>
  <c r="Y635" i="5" s="1"/>
  <c r="Z636" i="5"/>
  <c r="Y636" i="5" s="1"/>
  <c r="Z637" i="5"/>
  <c r="Y637" i="5" s="1"/>
  <c r="Z638" i="5"/>
  <c r="Y638" i="5" s="1"/>
  <c r="Z639" i="5"/>
  <c r="Y639" i="5" s="1"/>
  <c r="Z640" i="5"/>
  <c r="Y640" i="5" s="1"/>
  <c r="Z641" i="5"/>
  <c r="Y641" i="5" s="1"/>
  <c r="Z642" i="5"/>
  <c r="Y642" i="5" s="1"/>
  <c r="Z643" i="5"/>
  <c r="Y643" i="5" s="1"/>
  <c r="Z644" i="5"/>
  <c r="Y644" i="5" s="1"/>
  <c r="Z645" i="5"/>
  <c r="Y645" i="5" s="1"/>
  <c r="Z646" i="5"/>
  <c r="Y646" i="5" s="1"/>
  <c r="Z647" i="5"/>
  <c r="Y647" i="5" s="1"/>
  <c r="Z648" i="5"/>
  <c r="Y648" i="5" s="1"/>
  <c r="Z649" i="5"/>
  <c r="Y649" i="5" s="1"/>
  <c r="Z650" i="5"/>
  <c r="Y650" i="5" s="1"/>
  <c r="Z651" i="5"/>
  <c r="Y651" i="5" s="1"/>
  <c r="Z652" i="5"/>
  <c r="Y652" i="5" s="1"/>
  <c r="Z653" i="5"/>
  <c r="Y653" i="5" s="1"/>
  <c r="Z654" i="5"/>
  <c r="Y654" i="5" s="1"/>
  <c r="Z655" i="5"/>
  <c r="Y655" i="5" s="1"/>
  <c r="Z656" i="5"/>
  <c r="Y656" i="5" s="1"/>
  <c r="Z657" i="5"/>
  <c r="Y657" i="5" s="1"/>
  <c r="Z658" i="5"/>
  <c r="Y658" i="5" s="1"/>
  <c r="Z659" i="5"/>
  <c r="Y659" i="5" s="1"/>
  <c r="Z660" i="5"/>
  <c r="Y660" i="5" s="1"/>
  <c r="Z661" i="5"/>
  <c r="Y661" i="5" s="1"/>
  <c r="Z662" i="5"/>
  <c r="Y662" i="5" s="1"/>
  <c r="Z663" i="5"/>
  <c r="Y663" i="5" s="1"/>
  <c r="Z664" i="5"/>
  <c r="Y664" i="5" s="1"/>
  <c r="Z665" i="5"/>
  <c r="Y665" i="5" s="1"/>
  <c r="Z666" i="5"/>
  <c r="Y666" i="5" s="1"/>
  <c r="Z667" i="5"/>
  <c r="Y667" i="5" s="1"/>
  <c r="Z668" i="5"/>
  <c r="Y668" i="5" s="1"/>
  <c r="Z669" i="5"/>
  <c r="Y669" i="5" s="1"/>
  <c r="Z670" i="5"/>
  <c r="Y670" i="5" s="1"/>
  <c r="Z671" i="5"/>
  <c r="Y671" i="5" s="1"/>
  <c r="Z672" i="5"/>
  <c r="Y672" i="5" s="1"/>
  <c r="Z673" i="5"/>
  <c r="Y673" i="5" s="1"/>
  <c r="Z674" i="5"/>
  <c r="Y674" i="5" s="1"/>
  <c r="Z675" i="5"/>
  <c r="Y675" i="5" s="1"/>
  <c r="Z676" i="5"/>
  <c r="Y676" i="5" s="1"/>
  <c r="Z677" i="5"/>
  <c r="Y677" i="5" s="1"/>
  <c r="Z678" i="5"/>
  <c r="Y678" i="5" s="1"/>
  <c r="Z679" i="5"/>
  <c r="Y679" i="5" s="1"/>
  <c r="Z680" i="5"/>
  <c r="Y680" i="5" s="1"/>
  <c r="Z681" i="5"/>
  <c r="Y681" i="5" s="1"/>
  <c r="Z682" i="5"/>
  <c r="Y682" i="5" s="1"/>
  <c r="Z683" i="5"/>
  <c r="Y683" i="5" s="1"/>
  <c r="Z684" i="5"/>
  <c r="Y684" i="5" s="1"/>
  <c r="Z685" i="5"/>
  <c r="Y685" i="5" s="1"/>
  <c r="Z686" i="5"/>
  <c r="Y686" i="5" s="1"/>
  <c r="Z687" i="5"/>
  <c r="Y687" i="5" s="1"/>
  <c r="Z688" i="5"/>
  <c r="Y688" i="5" s="1"/>
  <c r="Z689" i="5"/>
  <c r="Y689" i="5" s="1"/>
  <c r="Z690" i="5"/>
  <c r="Y690" i="5" s="1"/>
  <c r="Z691" i="5"/>
  <c r="Y691" i="5" s="1"/>
  <c r="Z692" i="5"/>
  <c r="Y692" i="5" s="1"/>
  <c r="Z693" i="5"/>
  <c r="Y693" i="5" s="1"/>
  <c r="Z694" i="5"/>
  <c r="Y694" i="5" s="1"/>
  <c r="Z695" i="5"/>
  <c r="Y695" i="5" s="1"/>
  <c r="Z696" i="5"/>
  <c r="Y696" i="5" s="1"/>
  <c r="Z697" i="5"/>
  <c r="Y697" i="5" s="1"/>
  <c r="Z698" i="5"/>
  <c r="Y698" i="5" s="1"/>
  <c r="Z699" i="5"/>
  <c r="Y699" i="5" s="1"/>
  <c r="Z700" i="5"/>
  <c r="Y700" i="5" s="1"/>
  <c r="Z701" i="5"/>
  <c r="Y701" i="5" s="1"/>
  <c r="Z702" i="5"/>
  <c r="Y702" i="5" s="1"/>
  <c r="Z703" i="5"/>
  <c r="Y703" i="5" s="1"/>
  <c r="Z704" i="5"/>
  <c r="Y704" i="5" s="1"/>
  <c r="Z705" i="5"/>
  <c r="Y705" i="5" s="1"/>
  <c r="Z706" i="5"/>
  <c r="Y706" i="5" s="1"/>
  <c r="Z707" i="5"/>
  <c r="Y707" i="5" s="1"/>
  <c r="Z708" i="5"/>
  <c r="Y708" i="5" s="1"/>
  <c r="Z709" i="5"/>
  <c r="Y709" i="5" s="1"/>
  <c r="Z710" i="5"/>
  <c r="Y710" i="5" s="1"/>
  <c r="Z711" i="5"/>
  <c r="Y711" i="5" s="1"/>
  <c r="Z712" i="5"/>
  <c r="Y712" i="5" s="1"/>
  <c r="Z713" i="5"/>
  <c r="Y713" i="5" s="1"/>
  <c r="Z714" i="5"/>
  <c r="Y714" i="5" s="1"/>
  <c r="Z715" i="5"/>
  <c r="Y715" i="5" s="1"/>
  <c r="Z716" i="5"/>
  <c r="Y716" i="5" s="1"/>
  <c r="Z717" i="5"/>
  <c r="Y717" i="5" s="1"/>
  <c r="Z718" i="5"/>
  <c r="Y718" i="5" s="1"/>
  <c r="Z719" i="5"/>
  <c r="Y719" i="5" s="1"/>
  <c r="Z720" i="5"/>
  <c r="Y720" i="5" s="1"/>
  <c r="Z721" i="5"/>
  <c r="Y721" i="5" s="1"/>
  <c r="Z722" i="5"/>
  <c r="Y722" i="5" s="1"/>
  <c r="Z723" i="5"/>
  <c r="Y723" i="5" s="1"/>
  <c r="Z724" i="5"/>
  <c r="Y724" i="5" s="1"/>
  <c r="Z725" i="5"/>
  <c r="Y725" i="5" s="1"/>
  <c r="Z726" i="5"/>
  <c r="Y726" i="5" s="1"/>
  <c r="Z727" i="5"/>
  <c r="Y727" i="5" s="1"/>
  <c r="Z728" i="5"/>
  <c r="Y728" i="5" s="1"/>
  <c r="Z729" i="5"/>
  <c r="Y729" i="5" s="1"/>
  <c r="Z730" i="5"/>
  <c r="Y730" i="5" s="1"/>
  <c r="Z731" i="5"/>
  <c r="Y731" i="5" s="1"/>
  <c r="Z732" i="5"/>
  <c r="Y732" i="5" s="1"/>
  <c r="Z733" i="5"/>
  <c r="Y733" i="5" s="1"/>
  <c r="Z734" i="5"/>
  <c r="Y734" i="5" s="1"/>
  <c r="Z735" i="5"/>
  <c r="Y735" i="5" s="1"/>
  <c r="Z736" i="5"/>
  <c r="Y736" i="5" s="1"/>
  <c r="Z737" i="5"/>
  <c r="Y737" i="5" s="1"/>
  <c r="Z738" i="5"/>
  <c r="Y738" i="5" s="1"/>
  <c r="Z739" i="5"/>
  <c r="Y739" i="5" s="1"/>
  <c r="Z740" i="5"/>
  <c r="Y740" i="5" s="1"/>
  <c r="Z741" i="5"/>
  <c r="Y741" i="5" s="1"/>
  <c r="Z742" i="5"/>
  <c r="Y742" i="5" s="1"/>
  <c r="Z743" i="5"/>
  <c r="Y743" i="5" s="1"/>
  <c r="Z744" i="5"/>
  <c r="Y744" i="5" s="1"/>
  <c r="Z745" i="5"/>
  <c r="Y745" i="5" s="1"/>
  <c r="Z746" i="5"/>
  <c r="Y746" i="5" s="1"/>
  <c r="Z747" i="5"/>
  <c r="Y747" i="5" s="1"/>
  <c r="Z748" i="5"/>
  <c r="Y748" i="5" s="1"/>
  <c r="Z749" i="5"/>
  <c r="Y749" i="5" s="1"/>
  <c r="Z750" i="5"/>
  <c r="Y750" i="5" s="1"/>
  <c r="Z751" i="5"/>
  <c r="Y751" i="5" s="1"/>
  <c r="Z752" i="5"/>
  <c r="Y752" i="5" s="1"/>
  <c r="Z753" i="5"/>
  <c r="Y753" i="5" s="1"/>
  <c r="Z754" i="5"/>
  <c r="Y754" i="5" s="1"/>
  <c r="Z755" i="5"/>
  <c r="Y755" i="5" s="1"/>
  <c r="Z756" i="5"/>
  <c r="Y756" i="5" s="1"/>
  <c r="Z757" i="5"/>
  <c r="Y757" i="5" s="1"/>
  <c r="Z758" i="5"/>
  <c r="Y758" i="5" s="1"/>
  <c r="Z759" i="5"/>
  <c r="Y759" i="5" s="1"/>
  <c r="Z760" i="5"/>
  <c r="Y760" i="5" s="1"/>
  <c r="Z761" i="5"/>
  <c r="Y761" i="5" s="1"/>
  <c r="Z762" i="5"/>
  <c r="Y762" i="5" s="1"/>
  <c r="Z763" i="5"/>
  <c r="Y763" i="5" s="1"/>
  <c r="Z764" i="5"/>
  <c r="Y764" i="5" s="1"/>
  <c r="Z765" i="5"/>
  <c r="Y765" i="5" s="1"/>
  <c r="Z766" i="5"/>
  <c r="Y766" i="5" s="1"/>
  <c r="Z767" i="5"/>
  <c r="Y767" i="5" s="1"/>
  <c r="Z768" i="5"/>
  <c r="Y768" i="5" s="1"/>
  <c r="Z769" i="5"/>
  <c r="Y769" i="5" s="1"/>
  <c r="Z770" i="5"/>
  <c r="Y770" i="5" s="1"/>
  <c r="Z771" i="5"/>
  <c r="Y771" i="5" s="1"/>
  <c r="Z772" i="5"/>
  <c r="Y772" i="5" s="1"/>
  <c r="Z773" i="5"/>
  <c r="Y773" i="5" s="1"/>
  <c r="Z774" i="5"/>
  <c r="Y774" i="5" s="1"/>
  <c r="Z775" i="5"/>
  <c r="Y775" i="5" s="1"/>
  <c r="Z776" i="5"/>
  <c r="Y776" i="5" s="1"/>
  <c r="Z777" i="5"/>
  <c r="Y777" i="5" s="1"/>
  <c r="Z778" i="5"/>
  <c r="Y778" i="5" s="1"/>
  <c r="Z779" i="5"/>
  <c r="Y779" i="5" s="1"/>
  <c r="Z780" i="5"/>
  <c r="Y780" i="5" s="1"/>
  <c r="Z781" i="5"/>
  <c r="Y781" i="5" s="1"/>
  <c r="Z782" i="5"/>
  <c r="Y782" i="5" s="1"/>
  <c r="Z783" i="5"/>
  <c r="Y783" i="5" s="1"/>
  <c r="Z784" i="5"/>
  <c r="Y784" i="5" s="1"/>
  <c r="Z785" i="5"/>
  <c r="Y785" i="5" s="1"/>
  <c r="Z786" i="5"/>
  <c r="Y786" i="5" s="1"/>
  <c r="Z787" i="5"/>
  <c r="Y787" i="5" s="1"/>
  <c r="Z788" i="5"/>
  <c r="Y788" i="5" s="1"/>
  <c r="Z789" i="5"/>
  <c r="Y789" i="5" s="1"/>
  <c r="Z790" i="5"/>
  <c r="Y790" i="5" s="1"/>
  <c r="Z791" i="5"/>
  <c r="Y791" i="5" s="1"/>
  <c r="Z792" i="5"/>
  <c r="Y792" i="5" s="1"/>
  <c r="Z793" i="5"/>
  <c r="Y793" i="5" s="1"/>
  <c r="Z794" i="5"/>
  <c r="Y794" i="5" s="1"/>
  <c r="Z795" i="5"/>
  <c r="Y795" i="5" s="1"/>
  <c r="Z796" i="5"/>
  <c r="Y796" i="5" s="1"/>
  <c r="Z797" i="5"/>
  <c r="Y797" i="5" s="1"/>
  <c r="Z798" i="5"/>
  <c r="Y798" i="5" s="1"/>
  <c r="Z799" i="5"/>
  <c r="Y799" i="5" s="1"/>
  <c r="Z800" i="5"/>
  <c r="Y800" i="5" s="1"/>
  <c r="Z801" i="5"/>
  <c r="Y801" i="5" s="1"/>
  <c r="Z802" i="5"/>
  <c r="Y802" i="5" s="1"/>
  <c r="Z803" i="5"/>
  <c r="Y803" i="5" s="1"/>
  <c r="Z804" i="5"/>
  <c r="Y804" i="5" s="1"/>
  <c r="Z805" i="5"/>
  <c r="Y805" i="5" s="1"/>
  <c r="Z806" i="5"/>
  <c r="Y806" i="5" s="1"/>
  <c r="Z807" i="5"/>
  <c r="Y807" i="5" s="1"/>
  <c r="Z808" i="5"/>
  <c r="Y808" i="5" s="1"/>
  <c r="Z809" i="5"/>
  <c r="Y809" i="5" s="1"/>
  <c r="Z810" i="5"/>
  <c r="Y810" i="5" s="1"/>
  <c r="Z811" i="5"/>
  <c r="Y811" i="5" s="1"/>
  <c r="Z812" i="5"/>
  <c r="Y812" i="5" s="1"/>
  <c r="Z813" i="5"/>
  <c r="Y813" i="5" s="1"/>
  <c r="Z814" i="5"/>
  <c r="Y814" i="5" s="1"/>
  <c r="Z815" i="5"/>
  <c r="Y815" i="5" s="1"/>
  <c r="Z816" i="5"/>
  <c r="Y816" i="5" s="1"/>
  <c r="Z817" i="5"/>
  <c r="Y817" i="5" s="1"/>
  <c r="Z818" i="5"/>
  <c r="Y818" i="5" s="1"/>
  <c r="Z819" i="5"/>
  <c r="Y819" i="5" s="1"/>
  <c r="Z820" i="5"/>
  <c r="Y820" i="5" s="1"/>
  <c r="Z821" i="5"/>
  <c r="Y821" i="5" s="1"/>
  <c r="Z822" i="5"/>
  <c r="Y822" i="5" s="1"/>
  <c r="Z823" i="5"/>
  <c r="Y823" i="5" s="1"/>
  <c r="Z824" i="5"/>
  <c r="Y824" i="5" s="1"/>
  <c r="Z825" i="5"/>
  <c r="Y825" i="5" s="1"/>
  <c r="Z826" i="5"/>
  <c r="Y826" i="5" s="1"/>
  <c r="Z827" i="5"/>
  <c r="Y827" i="5" s="1"/>
  <c r="Z828" i="5"/>
  <c r="Y828" i="5" s="1"/>
  <c r="Z829" i="5"/>
  <c r="Y829" i="5" s="1"/>
  <c r="Z830" i="5"/>
  <c r="Y830" i="5" s="1"/>
  <c r="Z831" i="5"/>
  <c r="Y831" i="5" s="1"/>
  <c r="Z832" i="5"/>
  <c r="Y832" i="5" s="1"/>
  <c r="Z833" i="5"/>
  <c r="Y833" i="5" s="1"/>
  <c r="Z834" i="5"/>
  <c r="Y834" i="5" s="1"/>
  <c r="Z835" i="5"/>
  <c r="Y835" i="5" s="1"/>
  <c r="Z836" i="5"/>
  <c r="Y836" i="5" s="1"/>
  <c r="Z837" i="5"/>
  <c r="Y837" i="5" s="1"/>
  <c r="Z838" i="5"/>
  <c r="Y838" i="5" s="1"/>
  <c r="Z839" i="5"/>
  <c r="Y839" i="5" s="1"/>
  <c r="Z840" i="5"/>
  <c r="Y840" i="5" s="1"/>
  <c r="Z841" i="5"/>
  <c r="Y841" i="5" s="1"/>
  <c r="Z842" i="5"/>
  <c r="Y842" i="5" s="1"/>
  <c r="Z843" i="5"/>
  <c r="Y843" i="5" s="1"/>
  <c r="Z844" i="5"/>
  <c r="Y844" i="5" s="1"/>
  <c r="Z845" i="5"/>
  <c r="Y845" i="5" s="1"/>
  <c r="Z846" i="5"/>
  <c r="Y846" i="5" s="1"/>
  <c r="Z847" i="5"/>
  <c r="Y847" i="5" s="1"/>
  <c r="Z848" i="5"/>
  <c r="Y848" i="5" s="1"/>
  <c r="Z849" i="5"/>
  <c r="Y849" i="5" s="1"/>
  <c r="Z850" i="5"/>
  <c r="Y850" i="5" s="1"/>
  <c r="Z851" i="5"/>
  <c r="Y851" i="5" s="1"/>
  <c r="Z852" i="5"/>
  <c r="Y852" i="5" s="1"/>
  <c r="Z853" i="5"/>
  <c r="Y853" i="5" s="1"/>
  <c r="Z854" i="5"/>
  <c r="Y854" i="5" s="1"/>
  <c r="Z855" i="5"/>
  <c r="Y855" i="5" s="1"/>
  <c r="Z856" i="5"/>
  <c r="Y856" i="5" s="1"/>
  <c r="Z857" i="5"/>
  <c r="Y857" i="5" s="1"/>
  <c r="Z858" i="5"/>
  <c r="Y858" i="5" s="1"/>
  <c r="Z859" i="5"/>
  <c r="Y859" i="5" s="1"/>
  <c r="Z860" i="5"/>
  <c r="Y860" i="5" s="1"/>
  <c r="Z861" i="5"/>
  <c r="Y861" i="5" s="1"/>
  <c r="Z862" i="5"/>
  <c r="Y862" i="5" s="1"/>
  <c r="Z863" i="5"/>
  <c r="Y863" i="5" s="1"/>
  <c r="Z864" i="5"/>
  <c r="Y864" i="5" s="1"/>
  <c r="Z865" i="5"/>
  <c r="Y865" i="5" s="1"/>
  <c r="Z866" i="5"/>
  <c r="Y866" i="5" s="1"/>
  <c r="Z867" i="5"/>
  <c r="Y867" i="5" s="1"/>
  <c r="Z868" i="5"/>
  <c r="Y868" i="5" s="1"/>
  <c r="Z869" i="5"/>
  <c r="Y869" i="5" s="1"/>
  <c r="Z870" i="5"/>
  <c r="Y870" i="5" s="1"/>
  <c r="Z871" i="5"/>
  <c r="Y871" i="5" s="1"/>
  <c r="Z872" i="5"/>
  <c r="Y872" i="5" s="1"/>
  <c r="Z873" i="5"/>
  <c r="Y873" i="5" s="1"/>
  <c r="Z874" i="5"/>
  <c r="Y874" i="5" s="1"/>
  <c r="Z875" i="5"/>
  <c r="Y875" i="5" s="1"/>
  <c r="Z876" i="5"/>
  <c r="Y876" i="5" s="1"/>
  <c r="Z877" i="5"/>
  <c r="Y877" i="5" s="1"/>
  <c r="Z878" i="5"/>
  <c r="Y878" i="5" s="1"/>
  <c r="Z879" i="5"/>
  <c r="Y879" i="5" s="1"/>
  <c r="Z880" i="5"/>
  <c r="Y880" i="5" s="1"/>
  <c r="Z881" i="5"/>
  <c r="Y881" i="5" s="1"/>
  <c r="Z882" i="5"/>
  <c r="Y882" i="5" s="1"/>
  <c r="Z883" i="5"/>
  <c r="Y883" i="5" s="1"/>
  <c r="Z884" i="5"/>
  <c r="Y884" i="5" s="1"/>
  <c r="Z885" i="5"/>
  <c r="Y885" i="5" s="1"/>
  <c r="Z886" i="5"/>
  <c r="Y886" i="5" s="1"/>
  <c r="Z887" i="5"/>
  <c r="Y887" i="5" s="1"/>
  <c r="Z888" i="5"/>
  <c r="Y888" i="5" s="1"/>
  <c r="Z889" i="5"/>
  <c r="Y889" i="5" s="1"/>
  <c r="Z890" i="5"/>
  <c r="Y890" i="5" s="1"/>
  <c r="Z891" i="5"/>
  <c r="Y891" i="5" s="1"/>
  <c r="Z892" i="5"/>
  <c r="Y892" i="5" s="1"/>
  <c r="Z893" i="5"/>
  <c r="Y893" i="5" s="1"/>
  <c r="Z894" i="5"/>
  <c r="Y894" i="5" s="1"/>
  <c r="Z895" i="5"/>
  <c r="Y895" i="5" s="1"/>
  <c r="Z896" i="5"/>
  <c r="Y896" i="5" s="1"/>
  <c r="Z897" i="5"/>
  <c r="Y897" i="5" s="1"/>
  <c r="Z898" i="5"/>
  <c r="Y898" i="5" s="1"/>
  <c r="Z899" i="5"/>
  <c r="Y899" i="5" s="1"/>
  <c r="Z900" i="5"/>
  <c r="Y900" i="5" s="1"/>
  <c r="Z901" i="5"/>
  <c r="Y901" i="5" s="1"/>
  <c r="Z902" i="5"/>
  <c r="Y902" i="5" s="1"/>
  <c r="Z903" i="5"/>
  <c r="Y903" i="5" s="1"/>
  <c r="Z904" i="5"/>
  <c r="Y904" i="5" s="1"/>
  <c r="Z905" i="5"/>
  <c r="Y905" i="5" s="1"/>
  <c r="Z906" i="5"/>
  <c r="Y906" i="5" s="1"/>
  <c r="Z907" i="5"/>
  <c r="Y907" i="5" s="1"/>
  <c r="Z908" i="5"/>
  <c r="Y908" i="5" s="1"/>
  <c r="Z909" i="5"/>
  <c r="Y909" i="5" s="1"/>
  <c r="Z910" i="5"/>
  <c r="Y910" i="5" s="1"/>
  <c r="Z911" i="5"/>
  <c r="Y911" i="5" s="1"/>
  <c r="Z912" i="5"/>
  <c r="Y912" i="5" s="1"/>
  <c r="Z913" i="5"/>
  <c r="Y913" i="5" s="1"/>
  <c r="Z914" i="5"/>
  <c r="Y914" i="5" s="1"/>
  <c r="Z915" i="5"/>
  <c r="Y915" i="5" s="1"/>
  <c r="Z916" i="5"/>
  <c r="Y916" i="5" s="1"/>
  <c r="Z917" i="5"/>
  <c r="Y917" i="5" s="1"/>
  <c r="Z918" i="5"/>
  <c r="Y918" i="5" s="1"/>
  <c r="Z919" i="5"/>
  <c r="Y919" i="5" s="1"/>
  <c r="Z920" i="5"/>
  <c r="Y920" i="5" s="1"/>
  <c r="Z921" i="5"/>
  <c r="Y921" i="5" s="1"/>
  <c r="Z922" i="5"/>
  <c r="Y922" i="5" s="1"/>
  <c r="Z923" i="5"/>
  <c r="Y923" i="5" s="1"/>
  <c r="Z924" i="5"/>
  <c r="Y924" i="5" s="1"/>
  <c r="Z925" i="5"/>
  <c r="Y925" i="5" s="1"/>
  <c r="Z926" i="5"/>
  <c r="Y926" i="5" s="1"/>
  <c r="Z927" i="5"/>
  <c r="Y927" i="5" s="1"/>
  <c r="Z928" i="5"/>
  <c r="Y928" i="5" s="1"/>
  <c r="Z929" i="5"/>
  <c r="Y929" i="5" s="1"/>
  <c r="Z930" i="5"/>
  <c r="Y930" i="5" s="1"/>
  <c r="Z931" i="5"/>
  <c r="Y931" i="5" s="1"/>
  <c r="Z932" i="5"/>
  <c r="Y932" i="5" s="1"/>
  <c r="Z933" i="5"/>
  <c r="Y933" i="5" s="1"/>
  <c r="Z934" i="5"/>
  <c r="Y934" i="5" s="1"/>
  <c r="Z935" i="5"/>
  <c r="Y935" i="5" s="1"/>
  <c r="Z936" i="5"/>
  <c r="Y936" i="5" s="1"/>
  <c r="Z937" i="5"/>
  <c r="Y937" i="5" s="1"/>
  <c r="Z938" i="5"/>
  <c r="Y938" i="5" s="1"/>
  <c r="Z939" i="5"/>
  <c r="Y939" i="5" s="1"/>
  <c r="Z940" i="5"/>
  <c r="Y940" i="5" s="1"/>
  <c r="Z941" i="5"/>
  <c r="Y941" i="5" s="1"/>
  <c r="Z942" i="5"/>
  <c r="Y942" i="5" s="1"/>
  <c r="Z943" i="5"/>
  <c r="Y943" i="5" s="1"/>
  <c r="Z944" i="5"/>
  <c r="Y944" i="5" s="1"/>
  <c r="Z945" i="5"/>
  <c r="Y945" i="5" s="1"/>
  <c r="Z946" i="5"/>
  <c r="Y946" i="5" s="1"/>
  <c r="Z947" i="5"/>
  <c r="Y947" i="5" s="1"/>
  <c r="Z948" i="5"/>
  <c r="Y948" i="5" s="1"/>
  <c r="Z949" i="5"/>
  <c r="Y949" i="5" s="1"/>
  <c r="Z950" i="5"/>
  <c r="Y950" i="5" s="1"/>
  <c r="Z951" i="5"/>
  <c r="Y951" i="5" s="1"/>
  <c r="Z952" i="5"/>
  <c r="Y952" i="5" s="1"/>
  <c r="Z953" i="5"/>
  <c r="Y953" i="5" s="1"/>
  <c r="Z954" i="5"/>
  <c r="Y954" i="5" s="1"/>
  <c r="Z955" i="5"/>
  <c r="Y955" i="5" s="1"/>
  <c r="Z956" i="5"/>
  <c r="Y956" i="5" s="1"/>
  <c r="Z957" i="5"/>
  <c r="Y957" i="5" s="1"/>
  <c r="Z958" i="5"/>
  <c r="Y958" i="5" s="1"/>
  <c r="Z959" i="5"/>
  <c r="Y959" i="5" s="1"/>
  <c r="Z960" i="5"/>
  <c r="Y960" i="5" s="1"/>
  <c r="Z961" i="5"/>
  <c r="Y961" i="5" s="1"/>
  <c r="Z962" i="5"/>
  <c r="Y962" i="5" s="1"/>
  <c r="Z963" i="5"/>
  <c r="Y963" i="5" s="1"/>
  <c r="Z964" i="5"/>
  <c r="Y964" i="5" s="1"/>
  <c r="Z965" i="5"/>
  <c r="Y965" i="5" s="1"/>
  <c r="Z966" i="5"/>
  <c r="Y966" i="5" s="1"/>
  <c r="Z967" i="5"/>
  <c r="Y967" i="5" s="1"/>
  <c r="Z968" i="5"/>
  <c r="Y968" i="5" s="1"/>
  <c r="Z969" i="5"/>
  <c r="Y969" i="5" s="1"/>
  <c r="Z970" i="5"/>
  <c r="Y970" i="5" s="1"/>
  <c r="Z971" i="5"/>
  <c r="Y971" i="5" s="1"/>
  <c r="Z972" i="5"/>
  <c r="Y972" i="5" s="1"/>
  <c r="Z973" i="5"/>
  <c r="Y973" i="5" s="1"/>
  <c r="Z974" i="5"/>
  <c r="Y974" i="5" s="1"/>
  <c r="Z975" i="5"/>
  <c r="Y975" i="5" s="1"/>
  <c r="Z976" i="5"/>
  <c r="Y976" i="5" s="1"/>
  <c r="Z977" i="5"/>
  <c r="Y977" i="5" s="1"/>
  <c r="Z978" i="5"/>
  <c r="Y978" i="5" s="1"/>
  <c r="Z979" i="5"/>
  <c r="Y979" i="5" s="1"/>
  <c r="Z980" i="5"/>
  <c r="Y980" i="5" s="1"/>
  <c r="Z981" i="5"/>
  <c r="Y981" i="5" s="1"/>
  <c r="Z982" i="5"/>
  <c r="Y982" i="5" s="1"/>
  <c r="Z983" i="5"/>
  <c r="Y983" i="5" s="1"/>
  <c r="Z984" i="5"/>
  <c r="Y984" i="5" s="1"/>
  <c r="Z985" i="5"/>
  <c r="Y985" i="5" s="1"/>
  <c r="Z986" i="5"/>
  <c r="Y986" i="5" s="1"/>
  <c r="Z987" i="5"/>
  <c r="Y987" i="5" s="1"/>
  <c r="Z988" i="5"/>
  <c r="Y988" i="5" s="1"/>
  <c r="Z989" i="5"/>
  <c r="Y989" i="5" s="1"/>
  <c r="Z990" i="5"/>
  <c r="Y990" i="5" s="1"/>
  <c r="Z991" i="5"/>
  <c r="Y991" i="5" s="1"/>
  <c r="Z992" i="5"/>
  <c r="Y992" i="5" s="1"/>
  <c r="Z993" i="5"/>
  <c r="Y993" i="5" s="1"/>
  <c r="Z994" i="5"/>
  <c r="Y994" i="5" s="1"/>
  <c r="Z995" i="5"/>
  <c r="Y995" i="5" s="1"/>
  <c r="Z996" i="5"/>
  <c r="Y996" i="5" s="1"/>
  <c r="Z997" i="5"/>
  <c r="Y997" i="5" s="1"/>
  <c r="Z998" i="5"/>
  <c r="Y998" i="5" s="1"/>
  <c r="Z999" i="5"/>
  <c r="Y999" i="5" s="1"/>
  <c r="Z1000" i="5"/>
  <c r="Y1000" i="5" s="1"/>
  <c r="Z1001" i="5"/>
  <c r="Y1001" i="5" s="1"/>
  <c r="Z1002" i="5"/>
  <c r="Y1002" i="5" s="1"/>
  <c r="Z1003" i="5"/>
  <c r="Y1003" i="5" s="1"/>
  <c r="Z1004" i="5"/>
  <c r="Y1004" i="5" s="1"/>
  <c r="Z1005" i="5"/>
  <c r="Y1005" i="5" s="1"/>
  <c r="Z1006" i="5"/>
  <c r="Y1006" i="5" s="1"/>
  <c r="Z1007" i="5"/>
  <c r="Y1007" i="5" s="1"/>
  <c r="Z1008" i="5"/>
  <c r="Y1008" i="5" s="1"/>
  <c r="Z1009" i="5"/>
  <c r="Y1009" i="5" s="1"/>
  <c r="Z1010" i="5"/>
  <c r="Y1010" i="5" s="1"/>
  <c r="Z1011" i="5"/>
  <c r="Y1011" i="5" s="1"/>
  <c r="Z1012" i="5"/>
  <c r="Y1012" i="5" s="1"/>
  <c r="Z1013" i="5"/>
  <c r="Y1013" i="5" s="1"/>
  <c r="Z1014" i="5"/>
  <c r="Y1014" i="5" s="1"/>
  <c r="Z1015" i="5"/>
  <c r="Y1015" i="5" s="1"/>
  <c r="Z1016" i="5"/>
  <c r="Y1016" i="5" s="1"/>
  <c r="Z1017" i="5"/>
  <c r="Y1017" i="5" s="1"/>
  <c r="Z1018" i="5"/>
  <c r="Y1018" i="5" s="1"/>
  <c r="Z1019" i="5"/>
  <c r="Y1019" i="5" s="1"/>
  <c r="Z1020" i="5"/>
  <c r="Y1020" i="5" s="1"/>
  <c r="Z1021" i="5"/>
  <c r="Y1021" i="5" s="1"/>
  <c r="Z1022" i="5"/>
  <c r="Y1022" i="5" s="1"/>
  <c r="Z1023" i="5"/>
  <c r="Y1023" i="5" s="1"/>
  <c r="Z1024" i="5"/>
  <c r="Y1024" i="5" s="1"/>
  <c r="Z1025" i="5"/>
  <c r="Y1025" i="5" s="1"/>
  <c r="Z1026" i="5"/>
  <c r="Y1026" i="5" s="1"/>
  <c r="Z1027" i="5"/>
  <c r="Y1027" i="5" s="1"/>
  <c r="Z1028" i="5"/>
  <c r="Y1028" i="5" s="1"/>
  <c r="Z1029" i="5"/>
  <c r="Y1029" i="5" s="1"/>
  <c r="Z1030" i="5"/>
  <c r="Y1030" i="5" s="1"/>
  <c r="Z1031" i="5"/>
  <c r="Y1031" i="5" s="1"/>
  <c r="Z1032" i="5"/>
  <c r="Y1032" i="5" s="1"/>
  <c r="Z1033" i="5"/>
  <c r="Y1033" i="5" s="1"/>
  <c r="Z1034" i="5"/>
  <c r="Y1034" i="5" s="1"/>
  <c r="Z1035" i="5"/>
  <c r="Y1035" i="5" s="1"/>
  <c r="Z1036" i="5"/>
  <c r="Y1036" i="5" s="1"/>
  <c r="Z1037" i="5"/>
  <c r="Y1037" i="5" s="1"/>
  <c r="Z1038" i="5"/>
  <c r="Y1038" i="5" s="1"/>
  <c r="Z1039" i="5"/>
  <c r="Y1039" i="5" s="1"/>
  <c r="Z1040" i="5"/>
  <c r="Y1040" i="5" s="1"/>
  <c r="Z1041" i="5"/>
  <c r="Y1041" i="5" s="1"/>
  <c r="Z1042" i="5"/>
  <c r="Y1042" i="5" s="1"/>
  <c r="Z1043" i="5"/>
  <c r="Y1043" i="5" s="1"/>
  <c r="Z1044" i="5"/>
  <c r="Y1044" i="5" s="1"/>
  <c r="Z1045" i="5"/>
  <c r="Y1045" i="5" s="1"/>
  <c r="Z1046" i="5"/>
  <c r="Y1046" i="5" s="1"/>
  <c r="Z1047" i="5"/>
  <c r="Y1047" i="5" s="1"/>
  <c r="Z1048" i="5"/>
  <c r="Y1048" i="5" s="1"/>
  <c r="Z1049" i="5"/>
  <c r="Y1049" i="5" s="1"/>
  <c r="Z1050" i="5"/>
  <c r="Y1050" i="5" s="1"/>
  <c r="Z1051" i="5"/>
  <c r="Y1051" i="5" s="1"/>
  <c r="Z1052" i="5"/>
  <c r="Y1052" i="5" s="1"/>
  <c r="Z1053" i="5"/>
  <c r="Y1053" i="5" s="1"/>
  <c r="Z1054" i="5"/>
  <c r="Y1054" i="5" s="1"/>
  <c r="Z1055" i="5"/>
  <c r="Y1055" i="5" s="1"/>
  <c r="Z1056" i="5"/>
  <c r="Y1056" i="5" s="1"/>
  <c r="Z1057" i="5"/>
  <c r="Y1057" i="5" s="1"/>
  <c r="Z1058" i="5"/>
  <c r="Y1058" i="5" s="1"/>
  <c r="Z1059" i="5"/>
  <c r="Y1059" i="5" s="1"/>
  <c r="Z1060" i="5"/>
  <c r="Y1060" i="5" s="1"/>
  <c r="Z1061" i="5"/>
  <c r="Y1061" i="5" s="1"/>
  <c r="Z1062" i="5"/>
  <c r="Y1062" i="5" s="1"/>
  <c r="Z1063" i="5"/>
  <c r="Y1063" i="5" s="1"/>
  <c r="Z1064" i="5"/>
  <c r="Y1064" i="5" s="1"/>
  <c r="Z1065" i="5"/>
  <c r="Y1065" i="5" s="1"/>
  <c r="Z1066" i="5"/>
  <c r="Y1066" i="5" s="1"/>
  <c r="Z1067" i="5"/>
  <c r="Y1067" i="5" s="1"/>
  <c r="Z1068" i="5"/>
  <c r="Y1068" i="5" s="1"/>
  <c r="Z1069" i="5"/>
  <c r="Y1069" i="5" s="1"/>
  <c r="Z1070" i="5"/>
  <c r="Y1070" i="5" s="1"/>
  <c r="Z1071" i="5"/>
  <c r="Y1071" i="5" s="1"/>
  <c r="Z1072" i="5"/>
  <c r="Y1072" i="5" s="1"/>
  <c r="Z1073" i="5"/>
  <c r="Y1073" i="5" s="1"/>
  <c r="Z1074" i="5"/>
  <c r="Y1074" i="5" s="1"/>
  <c r="Z1075" i="5"/>
  <c r="Y1075" i="5" s="1"/>
  <c r="Z1076" i="5"/>
  <c r="Y1076" i="5" s="1"/>
  <c r="Z1077" i="5"/>
  <c r="Y1077" i="5" s="1"/>
  <c r="Z1078" i="5"/>
  <c r="Y1078" i="5" s="1"/>
  <c r="Z1079" i="5"/>
  <c r="Y1079" i="5" s="1"/>
  <c r="Z1080" i="5"/>
  <c r="Y1080" i="5" s="1"/>
  <c r="Z1081" i="5"/>
  <c r="Y1081" i="5" s="1"/>
  <c r="Z1082" i="5"/>
  <c r="Y1082" i="5" s="1"/>
  <c r="Z1083" i="5"/>
  <c r="Y1083" i="5" s="1"/>
  <c r="Z1084" i="5"/>
  <c r="Y1084" i="5" s="1"/>
  <c r="Z1085" i="5"/>
  <c r="Y1085" i="5" s="1"/>
  <c r="Z1086" i="5"/>
  <c r="Y1086" i="5" s="1"/>
  <c r="Z1087" i="5"/>
  <c r="Y1087" i="5" s="1"/>
  <c r="Z1088" i="5"/>
  <c r="Y1088" i="5" s="1"/>
  <c r="Z1089" i="5"/>
  <c r="Y1089" i="5" s="1"/>
  <c r="Z1090" i="5"/>
  <c r="Y1090" i="5" s="1"/>
  <c r="Z1091" i="5"/>
  <c r="Y1091" i="5" s="1"/>
  <c r="Z1092" i="5"/>
  <c r="Y1092" i="5" s="1"/>
  <c r="Z1093" i="5"/>
  <c r="Y1093" i="5" s="1"/>
  <c r="Z1094" i="5"/>
  <c r="Y1094" i="5" s="1"/>
  <c r="Z1095" i="5"/>
  <c r="Y1095" i="5" s="1"/>
  <c r="Z1096" i="5"/>
  <c r="Y1096" i="5" s="1"/>
  <c r="Z1097" i="5"/>
  <c r="Y1097" i="5" s="1"/>
  <c r="Z1098" i="5"/>
  <c r="Y1098" i="5" s="1"/>
  <c r="Z1099" i="5"/>
  <c r="Y1099" i="5" s="1"/>
  <c r="Z1100" i="5"/>
  <c r="Y1100" i="5" s="1"/>
  <c r="Z1101" i="5"/>
  <c r="Y1101" i="5" s="1"/>
  <c r="Z1102" i="5"/>
  <c r="Y1102" i="5" s="1"/>
  <c r="Z1103" i="5"/>
  <c r="Y1103" i="5" s="1"/>
  <c r="Z1104" i="5"/>
  <c r="Y1104" i="5" s="1"/>
  <c r="Z1105" i="5"/>
  <c r="Y1105" i="5" s="1"/>
  <c r="Z1106" i="5"/>
  <c r="Y1106" i="5" s="1"/>
  <c r="Z1107" i="5"/>
  <c r="Y1107" i="5" s="1"/>
  <c r="Z1108" i="5"/>
  <c r="Y1108" i="5" s="1"/>
  <c r="Z1109" i="5"/>
  <c r="Y1109" i="5" s="1"/>
  <c r="Z1110" i="5"/>
  <c r="Y1110" i="5" s="1"/>
  <c r="Z1111" i="5"/>
  <c r="Y1111" i="5" s="1"/>
  <c r="Z1112" i="5"/>
  <c r="Y1112" i="5" s="1"/>
  <c r="Z1113" i="5"/>
  <c r="Y1113" i="5" s="1"/>
  <c r="Z1114" i="5"/>
  <c r="Y1114" i="5" s="1"/>
  <c r="Z1115" i="5"/>
  <c r="Y1115" i="5" s="1"/>
  <c r="Z1116" i="5"/>
  <c r="Y1116" i="5" s="1"/>
  <c r="Z1117" i="5"/>
  <c r="Y1117" i="5" s="1"/>
  <c r="Z1118" i="5"/>
  <c r="Y1118" i="5" s="1"/>
  <c r="Z1119" i="5"/>
  <c r="Y1119" i="5" s="1"/>
  <c r="Z1120" i="5"/>
  <c r="Y1120" i="5" s="1"/>
  <c r="Z1121" i="5"/>
  <c r="Y1121" i="5" s="1"/>
  <c r="Z1122" i="5"/>
  <c r="Y1122" i="5" s="1"/>
  <c r="Z1123" i="5"/>
  <c r="Y1123" i="5" s="1"/>
  <c r="Z1124" i="5"/>
  <c r="Y1124" i="5" s="1"/>
  <c r="Z1125" i="5"/>
  <c r="Y1125" i="5" s="1"/>
  <c r="Z1126" i="5"/>
  <c r="Y1126" i="5" s="1"/>
  <c r="Z1127" i="5"/>
  <c r="Y1127" i="5" s="1"/>
  <c r="Z1128" i="5"/>
  <c r="Y1128" i="5" s="1"/>
  <c r="Z1129" i="5"/>
  <c r="Y1129" i="5" s="1"/>
  <c r="Z1130" i="5"/>
  <c r="Y1130" i="5" s="1"/>
  <c r="Z1131" i="5"/>
  <c r="Y1131" i="5" s="1"/>
  <c r="Z1132" i="5"/>
  <c r="Y1132" i="5" s="1"/>
  <c r="Z1133" i="5"/>
  <c r="Y1133" i="5" s="1"/>
  <c r="Z1134" i="5"/>
  <c r="Y1134" i="5" s="1"/>
  <c r="Z1135" i="5"/>
  <c r="Y1135" i="5" s="1"/>
  <c r="Z1136" i="5"/>
  <c r="Y1136" i="5" s="1"/>
  <c r="Z1137" i="5"/>
  <c r="Y1137" i="5" s="1"/>
  <c r="Z1138" i="5"/>
  <c r="Y1138" i="5" s="1"/>
  <c r="Z1139" i="5"/>
  <c r="Y1139" i="5" s="1"/>
  <c r="Z1140" i="5"/>
  <c r="Y1140" i="5" s="1"/>
  <c r="Z1141" i="5"/>
  <c r="Y1141" i="5" s="1"/>
  <c r="Z1142" i="5"/>
  <c r="Y1142" i="5" s="1"/>
  <c r="Z1143" i="5"/>
  <c r="Y1143" i="5" s="1"/>
  <c r="Z1144" i="5"/>
  <c r="Y1144" i="5" s="1"/>
  <c r="Z1145" i="5"/>
  <c r="Y1145" i="5" s="1"/>
  <c r="Z1146" i="5"/>
  <c r="Y1146" i="5" s="1"/>
  <c r="Z1147" i="5"/>
  <c r="Y1147" i="5" s="1"/>
  <c r="Z1148" i="5"/>
  <c r="Y1148" i="5" s="1"/>
  <c r="Z1149" i="5"/>
  <c r="Y1149" i="5" s="1"/>
  <c r="Z1150" i="5"/>
  <c r="Y1150" i="5" s="1"/>
  <c r="Z1151" i="5"/>
  <c r="Y1151" i="5" s="1"/>
  <c r="Z1152" i="5"/>
  <c r="Y1152" i="5" s="1"/>
  <c r="Z1153" i="5"/>
  <c r="Y1153" i="5" s="1"/>
  <c r="Z1154" i="5"/>
  <c r="Y1154" i="5" s="1"/>
  <c r="Z1155" i="5"/>
  <c r="Y1155" i="5" s="1"/>
  <c r="Z1156" i="5"/>
  <c r="Y1156" i="5" s="1"/>
  <c r="Z1157" i="5"/>
  <c r="Y1157" i="5" s="1"/>
  <c r="Z1158" i="5"/>
  <c r="Y1158" i="5" s="1"/>
  <c r="Z1159" i="5"/>
  <c r="Y1159" i="5" s="1"/>
  <c r="Z1160" i="5"/>
  <c r="Y1160" i="5" s="1"/>
  <c r="Z1161" i="5"/>
  <c r="Y1161" i="5" s="1"/>
  <c r="Z1162" i="5"/>
  <c r="Y1162" i="5" s="1"/>
  <c r="Z1163" i="5"/>
  <c r="Y1163" i="5" s="1"/>
  <c r="Z1164" i="5"/>
  <c r="Y1164" i="5" s="1"/>
  <c r="Z1165" i="5"/>
  <c r="Y1165" i="5" s="1"/>
  <c r="Z1166" i="5"/>
  <c r="Y1166" i="5" s="1"/>
  <c r="Z1167" i="5"/>
  <c r="Y1167" i="5" s="1"/>
  <c r="Z1168" i="5"/>
  <c r="Y1168" i="5" s="1"/>
  <c r="Z1169" i="5"/>
  <c r="Y1169" i="5" s="1"/>
  <c r="Z1170" i="5"/>
  <c r="Y1170" i="5" s="1"/>
  <c r="Z1171" i="5"/>
  <c r="Y1171" i="5" s="1"/>
  <c r="Z1172" i="5"/>
  <c r="Y1172" i="5" s="1"/>
  <c r="Z1173" i="5"/>
  <c r="Y1173" i="5" s="1"/>
  <c r="Z1174" i="5"/>
  <c r="Y1174" i="5" s="1"/>
  <c r="Z1175" i="5"/>
  <c r="Y1175" i="5" s="1"/>
  <c r="Z1176" i="5"/>
  <c r="Y1176" i="5" s="1"/>
  <c r="Z1177" i="5"/>
  <c r="Y1177" i="5" s="1"/>
  <c r="Z1178" i="5"/>
  <c r="Y1178" i="5" s="1"/>
  <c r="Z1179" i="5"/>
  <c r="Y1179" i="5" s="1"/>
  <c r="Z1180" i="5"/>
  <c r="Y1180" i="5" s="1"/>
  <c r="Z1181" i="5"/>
  <c r="Y1181" i="5" s="1"/>
  <c r="Z1182" i="5"/>
  <c r="Y1182" i="5" s="1"/>
  <c r="Z1183" i="5"/>
  <c r="Y1183" i="5" s="1"/>
  <c r="Z1184" i="5"/>
  <c r="Y1184" i="5" s="1"/>
  <c r="Z1185" i="5"/>
  <c r="Y1185" i="5" s="1"/>
  <c r="Z1186" i="5"/>
  <c r="Y1186" i="5" s="1"/>
  <c r="Z1187" i="5"/>
  <c r="Y1187" i="5" s="1"/>
  <c r="Z1188" i="5"/>
  <c r="Y1188" i="5" s="1"/>
  <c r="Z1189" i="5"/>
  <c r="Y1189" i="5" s="1"/>
  <c r="Z1190" i="5"/>
  <c r="Y1190" i="5" s="1"/>
  <c r="Z1191" i="5"/>
  <c r="Y1191" i="5" s="1"/>
  <c r="Z1192" i="5"/>
  <c r="Y1192" i="5" s="1"/>
  <c r="Z1193" i="5"/>
  <c r="Y1193" i="5" s="1"/>
  <c r="Z1194" i="5"/>
  <c r="Y1194" i="5" s="1"/>
  <c r="Z1195" i="5"/>
  <c r="Y1195" i="5" s="1"/>
  <c r="Z1196" i="5"/>
  <c r="Y1196" i="5" s="1"/>
  <c r="Z1197" i="5"/>
  <c r="Y1197" i="5" s="1"/>
  <c r="Z1198" i="5"/>
  <c r="Y1198" i="5" s="1"/>
  <c r="Z1199" i="5"/>
  <c r="Y1199" i="5" s="1"/>
  <c r="Z1200" i="5"/>
  <c r="Y1200" i="5" s="1"/>
  <c r="Z1201" i="5"/>
  <c r="Y1201" i="5" s="1"/>
  <c r="Z1202" i="5"/>
  <c r="Y1202" i="5" s="1"/>
  <c r="Z1203" i="5"/>
  <c r="Y1203" i="5" s="1"/>
  <c r="Z1204" i="5"/>
  <c r="Y1204" i="5" s="1"/>
  <c r="Z1205" i="5"/>
  <c r="Y1205" i="5" s="1"/>
  <c r="Z1206" i="5"/>
  <c r="Y1206" i="5" s="1"/>
  <c r="Z1207" i="5"/>
  <c r="Y1207" i="5" s="1"/>
  <c r="Z1208" i="5"/>
  <c r="Y1208" i="5" s="1"/>
  <c r="Z1209" i="5"/>
  <c r="Y1209" i="5" s="1"/>
  <c r="Z1210" i="5"/>
  <c r="Y1210" i="5" s="1"/>
  <c r="Z1211" i="5"/>
  <c r="Y1211" i="5" s="1"/>
  <c r="Z1212" i="5"/>
  <c r="Y1212" i="5" s="1"/>
  <c r="Z1213" i="5"/>
  <c r="Y1213" i="5" s="1"/>
  <c r="Z1214" i="5"/>
  <c r="Y1214" i="5" s="1"/>
  <c r="Z1215" i="5"/>
  <c r="Y1215" i="5" s="1"/>
  <c r="Z1216" i="5"/>
  <c r="Y1216" i="5" s="1"/>
  <c r="Z1217" i="5"/>
  <c r="Y1217" i="5" s="1"/>
  <c r="Z1218" i="5"/>
  <c r="Y1218" i="5" s="1"/>
  <c r="Z1219" i="5"/>
  <c r="Y1219" i="5" s="1"/>
  <c r="Z1220" i="5"/>
  <c r="Y1220" i="5" s="1"/>
  <c r="Z1221" i="5"/>
  <c r="Y1221" i="5" s="1"/>
  <c r="Z1222" i="5"/>
  <c r="Y1222" i="5" s="1"/>
  <c r="Z1223" i="5"/>
  <c r="Y1223" i="5" s="1"/>
  <c r="Z1224" i="5"/>
  <c r="Y1224" i="5" s="1"/>
  <c r="Z1225" i="5"/>
  <c r="Y1225" i="5" s="1"/>
  <c r="Z1226" i="5"/>
  <c r="Y1226" i="5" s="1"/>
  <c r="Z1227" i="5"/>
  <c r="Y1227" i="5" s="1"/>
  <c r="Z1228" i="5"/>
  <c r="Y1228" i="5" s="1"/>
  <c r="Z1229" i="5"/>
  <c r="Y1229" i="5" s="1"/>
  <c r="Z1230" i="5"/>
  <c r="Y1230" i="5" s="1"/>
  <c r="Z1231" i="5"/>
  <c r="Y1231" i="5" s="1"/>
  <c r="Z1232" i="5"/>
  <c r="Y1232" i="5" s="1"/>
  <c r="Z1233" i="5"/>
  <c r="Y1233" i="5" s="1"/>
  <c r="Z1234" i="5"/>
  <c r="Y1234" i="5" s="1"/>
  <c r="Z1235" i="5"/>
  <c r="Y1235" i="5" s="1"/>
  <c r="Z1236" i="5"/>
  <c r="Y1236" i="5" s="1"/>
  <c r="Z1237" i="5"/>
  <c r="Y1237" i="5" s="1"/>
  <c r="Z1238" i="5"/>
  <c r="Y1238" i="5" s="1"/>
  <c r="Z1239" i="5"/>
  <c r="Y1239" i="5" s="1"/>
  <c r="Z1240" i="5"/>
  <c r="Y1240" i="5" s="1"/>
  <c r="Z1241" i="5"/>
  <c r="Y1241" i="5" s="1"/>
  <c r="Z1242" i="5"/>
  <c r="Y1242" i="5" s="1"/>
  <c r="Z1243" i="5"/>
  <c r="Y1243" i="5" s="1"/>
  <c r="Z1244" i="5"/>
  <c r="Y1244" i="5" s="1"/>
  <c r="Z1245" i="5"/>
  <c r="Y1245" i="5" s="1"/>
  <c r="Z1246" i="5"/>
  <c r="Y1246" i="5" s="1"/>
  <c r="Z1247" i="5"/>
  <c r="Y1247" i="5" s="1"/>
  <c r="Z1248" i="5"/>
  <c r="Y1248" i="5" s="1"/>
  <c r="Z1249" i="5"/>
  <c r="Y1249" i="5" s="1"/>
  <c r="Z1250" i="5"/>
  <c r="Y1250" i="5" s="1"/>
  <c r="Z1251" i="5"/>
  <c r="Y1251" i="5" s="1"/>
  <c r="Z1252" i="5"/>
  <c r="Y1252" i="5" s="1"/>
  <c r="Z1253" i="5"/>
  <c r="Y1253" i="5" s="1"/>
  <c r="Z1254" i="5"/>
  <c r="Y1254" i="5" s="1"/>
  <c r="Z1255" i="5"/>
  <c r="Y1255" i="5" s="1"/>
  <c r="Z1256" i="5"/>
  <c r="Y1256" i="5" s="1"/>
  <c r="Z1257" i="5"/>
  <c r="Y1257" i="5" s="1"/>
  <c r="Z1258" i="5"/>
  <c r="Y1258" i="5" s="1"/>
  <c r="Z1259" i="5"/>
  <c r="Y1259" i="5" s="1"/>
  <c r="Z1260" i="5"/>
  <c r="Y1260" i="5" s="1"/>
  <c r="Z1261" i="5"/>
  <c r="Y1261" i="5" s="1"/>
  <c r="Z1262" i="5"/>
  <c r="Y1262" i="5" s="1"/>
  <c r="Z1263" i="5"/>
  <c r="Y1263" i="5" s="1"/>
  <c r="Z1264" i="5"/>
  <c r="Y1264" i="5" s="1"/>
  <c r="Z1265" i="5"/>
  <c r="Y1265" i="5" s="1"/>
  <c r="Z1266" i="5"/>
  <c r="Y1266" i="5" s="1"/>
  <c r="Z1267" i="5"/>
  <c r="Y1267" i="5" s="1"/>
  <c r="Z1268" i="5"/>
  <c r="Y1268" i="5" s="1"/>
  <c r="Z1269" i="5"/>
  <c r="Y1269" i="5" s="1"/>
  <c r="Z1270" i="5"/>
  <c r="Y1270" i="5" s="1"/>
  <c r="Z1271" i="5"/>
  <c r="Y1271" i="5" s="1"/>
  <c r="Z1272" i="5"/>
  <c r="Y1272" i="5" s="1"/>
  <c r="Z1273" i="5"/>
  <c r="Y1273" i="5" s="1"/>
  <c r="Z1274" i="5"/>
  <c r="Y1274" i="5" s="1"/>
  <c r="Z1275" i="5"/>
  <c r="Y1275" i="5" s="1"/>
  <c r="Z1276" i="5"/>
  <c r="Y1276" i="5" s="1"/>
  <c r="Z1277" i="5"/>
  <c r="Y1277" i="5" s="1"/>
  <c r="Z1278" i="5"/>
  <c r="Y1278" i="5" s="1"/>
  <c r="Z1279" i="5"/>
  <c r="Y1279" i="5" s="1"/>
  <c r="Z1280" i="5"/>
  <c r="Y1280" i="5" s="1"/>
  <c r="Z1281" i="5"/>
  <c r="Y1281" i="5" s="1"/>
  <c r="Z1282" i="5"/>
  <c r="Y1282" i="5" s="1"/>
  <c r="Z1283" i="5"/>
  <c r="Y1283" i="5" s="1"/>
  <c r="Z1284" i="5"/>
  <c r="Y1284" i="5" s="1"/>
  <c r="Z1285" i="5"/>
  <c r="Y1285" i="5" s="1"/>
  <c r="Z1286" i="5"/>
  <c r="Y1286" i="5" s="1"/>
  <c r="Z1287" i="5"/>
  <c r="Y1287" i="5" s="1"/>
  <c r="Z1288" i="5"/>
  <c r="Y1288" i="5" s="1"/>
  <c r="Z1289" i="5"/>
  <c r="Y1289" i="5" s="1"/>
  <c r="Z1290" i="5"/>
  <c r="Y1290" i="5" s="1"/>
  <c r="Z1291" i="5"/>
  <c r="Y1291" i="5" s="1"/>
  <c r="Z1292" i="5"/>
  <c r="Y1292" i="5" s="1"/>
  <c r="Z1293" i="5"/>
  <c r="Y1293" i="5" s="1"/>
  <c r="Z1294" i="5"/>
  <c r="Y1294" i="5" s="1"/>
  <c r="Z1295" i="5"/>
  <c r="Y1295" i="5" s="1"/>
  <c r="Z1296" i="5"/>
  <c r="Y1296" i="5" s="1"/>
  <c r="Z1297" i="5"/>
  <c r="Y1297" i="5" s="1"/>
  <c r="Z1298" i="5"/>
  <c r="Y1298" i="5" s="1"/>
  <c r="Z1299" i="5"/>
  <c r="Y1299" i="5" s="1"/>
  <c r="Z1300" i="5"/>
  <c r="Y1300" i="5" s="1"/>
  <c r="Z1301" i="5"/>
  <c r="Y1301" i="5" s="1"/>
  <c r="Z1302" i="5"/>
  <c r="Y1302" i="5" s="1"/>
  <c r="Z1303" i="5"/>
  <c r="Y1303" i="5" s="1"/>
  <c r="Z1304" i="5"/>
  <c r="Y1304" i="5" s="1"/>
  <c r="Z1305" i="5"/>
  <c r="Y1305" i="5" s="1"/>
  <c r="Z1306" i="5"/>
  <c r="Y1306" i="5" s="1"/>
  <c r="Z1307" i="5"/>
  <c r="Y1307" i="5" s="1"/>
  <c r="Z1308" i="5"/>
  <c r="Y1308" i="5" s="1"/>
  <c r="Z1309" i="5"/>
  <c r="Y1309" i="5" s="1"/>
  <c r="Z1310" i="5"/>
  <c r="Y1310" i="5" s="1"/>
  <c r="Z1311" i="5"/>
  <c r="Y1311" i="5" s="1"/>
  <c r="Z1312" i="5"/>
  <c r="Y1312" i="5" s="1"/>
  <c r="Z1313" i="5"/>
  <c r="Y1313" i="5" s="1"/>
  <c r="Z1314" i="5"/>
  <c r="Y1314" i="5" s="1"/>
  <c r="Z1315" i="5"/>
  <c r="Y1315" i="5" s="1"/>
  <c r="Z1316" i="5"/>
  <c r="Y1316" i="5" s="1"/>
  <c r="Z1317" i="5"/>
  <c r="Y1317" i="5" s="1"/>
  <c r="Z1318" i="5"/>
  <c r="Y1318" i="5" s="1"/>
  <c r="Z1319" i="5"/>
  <c r="Y1319" i="5" s="1"/>
  <c r="Z1320" i="5"/>
  <c r="Y1320" i="5" s="1"/>
  <c r="Z1321" i="5"/>
  <c r="Y1321" i="5" s="1"/>
  <c r="Z1322" i="5"/>
  <c r="Y1322" i="5" s="1"/>
  <c r="Z1323" i="5"/>
  <c r="Y1323" i="5" s="1"/>
  <c r="Z1324" i="5"/>
  <c r="Y1324" i="5" s="1"/>
  <c r="Z1325" i="5"/>
  <c r="Y1325" i="5" s="1"/>
  <c r="Z1326" i="5"/>
  <c r="Y1326" i="5" s="1"/>
  <c r="Z1327" i="5"/>
  <c r="Y1327" i="5" s="1"/>
  <c r="Z1328" i="5"/>
  <c r="Y1328" i="5" s="1"/>
  <c r="Z1329" i="5"/>
  <c r="Y1329" i="5" s="1"/>
  <c r="Z1330" i="5"/>
  <c r="Y1330" i="5" s="1"/>
  <c r="Z1331" i="5"/>
  <c r="Y1331" i="5" s="1"/>
  <c r="Z1332" i="5"/>
  <c r="Y1332" i="5" s="1"/>
  <c r="Z1333" i="5"/>
  <c r="Y1333" i="5" s="1"/>
  <c r="Z1334" i="5"/>
  <c r="Y1334" i="5" s="1"/>
  <c r="Z1335" i="5"/>
  <c r="Y1335" i="5" s="1"/>
  <c r="Z1336" i="5"/>
  <c r="Y1336" i="5" s="1"/>
  <c r="Z1337" i="5"/>
  <c r="Y1337" i="5" s="1"/>
  <c r="Z1338" i="5"/>
  <c r="Y1338" i="5" s="1"/>
  <c r="Z1339" i="5"/>
  <c r="Y1339" i="5" s="1"/>
  <c r="Z1340" i="5"/>
  <c r="Y1340" i="5" s="1"/>
  <c r="Z1341" i="5"/>
  <c r="Y1341" i="5" s="1"/>
  <c r="Z1342" i="5"/>
  <c r="Y1342" i="5" s="1"/>
  <c r="Z1343" i="5"/>
  <c r="Y1343" i="5" s="1"/>
  <c r="Z1344" i="5"/>
  <c r="Y1344" i="5" s="1"/>
  <c r="Z1345" i="5"/>
  <c r="Y1345" i="5" s="1"/>
  <c r="Z1346" i="5"/>
  <c r="Y1346" i="5" s="1"/>
  <c r="Z1347" i="5"/>
  <c r="Y1347" i="5" s="1"/>
  <c r="Z1348" i="5"/>
  <c r="Y1348" i="5" s="1"/>
  <c r="Z1349" i="5"/>
  <c r="Y1349" i="5" s="1"/>
  <c r="Z1350" i="5"/>
  <c r="Y1350" i="5" s="1"/>
  <c r="Z1351" i="5"/>
  <c r="Y1351" i="5" s="1"/>
  <c r="Z1352" i="5"/>
  <c r="Y1352" i="5" s="1"/>
  <c r="Z1353" i="5"/>
  <c r="Y1353" i="5" s="1"/>
  <c r="Z1354" i="5"/>
  <c r="Y1354" i="5" s="1"/>
  <c r="Z1355" i="5"/>
  <c r="Y1355" i="5" s="1"/>
  <c r="Z1356" i="5"/>
  <c r="Y1356" i="5" s="1"/>
  <c r="Z1357" i="5"/>
  <c r="Y1357" i="5" s="1"/>
  <c r="Z1358" i="5"/>
  <c r="Y1358" i="5" s="1"/>
  <c r="Z1359" i="5"/>
  <c r="Y1359" i="5" s="1"/>
  <c r="Z1360" i="5"/>
  <c r="Y1360" i="5" s="1"/>
  <c r="Z1361" i="5"/>
  <c r="Y1361" i="5" s="1"/>
  <c r="Z1362" i="5"/>
  <c r="Y1362" i="5" s="1"/>
  <c r="Z1363" i="5"/>
  <c r="Y1363" i="5" s="1"/>
  <c r="Z1364" i="5"/>
  <c r="Y1364" i="5" s="1"/>
  <c r="Z1365" i="5"/>
  <c r="Y1365" i="5" s="1"/>
  <c r="Z1366" i="5"/>
  <c r="Y1366" i="5" s="1"/>
  <c r="Z1367" i="5"/>
  <c r="Y1367" i="5" s="1"/>
  <c r="Z1368" i="5"/>
  <c r="Y1368" i="5" s="1"/>
  <c r="Z1369" i="5"/>
  <c r="Y1369" i="5" s="1"/>
  <c r="Z1370" i="5"/>
  <c r="Y1370" i="5" s="1"/>
  <c r="Z1371" i="5"/>
  <c r="Y1371" i="5" s="1"/>
  <c r="Z1372" i="5"/>
  <c r="Y1372" i="5" s="1"/>
  <c r="Z1373" i="5"/>
  <c r="Y1373" i="5" s="1"/>
  <c r="Z1374" i="5"/>
  <c r="Y1374" i="5" s="1"/>
  <c r="Z1375" i="5"/>
  <c r="Y1375" i="5" s="1"/>
  <c r="Z1376" i="5"/>
  <c r="Y1376" i="5" s="1"/>
  <c r="Z1377" i="5"/>
  <c r="Y1377" i="5" s="1"/>
  <c r="Z1378" i="5"/>
  <c r="Y1378" i="5" s="1"/>
  <c r="Z1379" i="5"/>
  <c r="Y1379" i="5" s="1"/>
  <c r="Z1380" i="5"/>
  <c r="Y1380" i="5" s="1"/>
  <c r="Z1381" i="5"/>
  <c r="Y1381" i="5" s="1"/>
  <c r="Z1382" i="5"/>
  <c r="Y1382" i="5" s="1"/>
  <c r="Z1383" i="5"/>
  <c r="Y1383" i="5" s="1"/>
  <c r="Z1384" i="5"/>
  <c r="Y1384" i="5" s="1"/>
  <c r="Z1385" i="5"/>
  <c r="Y1385" i="5" s="1"/>
  <c r="Z1386" i="5"/>
  <c r="Y1386" i="5" s="1"/>
  <c r="Z1387" i="5"/>
  <c r="Y1387" i="5" s="1"/>
  <c r="Z1388" i="5"/>
  <c r="Y1388" i="5" s="1"/>
  <c r="Z1389" i="5"/>
  <c r="Y1389" i="5" s="1"/>
  <c r="Z1390" i="5"/>
  <c r="Y1390" i="5" s="1"/>
  <c r="Z1391" i="5"/>
  <c r="Y1391" i="5" s="1"/>
  <c r="Z1392" i="5"/>
  <c r="Y1392" i="5" s="1"/>
  <c r="Z1393" i="5"/>
  <c r="Y1393" i="5" s="1"/>
  <c r="Z1394" i="5"/>
  <c r="Y1394" i="5" s="1"/>
  <c r="Z1395" i="5"/>
  <c r="Y1395" i="5" s="1"/>
  <c r="Z1396" i="5"/>
  <c r="Y1396" i="5" s="1"/>
  <c r="Z1397" i="5"/>
  <c r="Y1397" i="5" s="1"/>
  <c r="Z1398" i="5"/>
  <c r="Y1398" i="5" s="1"/>
  <c r="Z1399" i="5"/>
  <c r="Y1399" i="5" s="1"/>
  <c r="Z1400" i="5"/>
  <c r="Y1400" i="5" s="1"/>
  <c r="Z1401" i="5"/>
  <c r="Y1401" i="5" s="1"/>
  <c r="Z1402" i="5"/>
  <c r="Y1402" i="5" s="1"/>
  <c r="Z1403" i="5"/>
  <c r="Y1403" i="5" s="1"/>
  <c r="Z1404" i="5"/>
  <c r="Y1404" i="5" s="1"/>
  <c r="Z1405" i="5"/>
  <c r="Y1405" i="5" s="1"/>
  <c r="Z1406" i="5"/>
  <c r="Y1406" i="5" s="1"/>
  <c r="Z1407" i="5"/>
  <c r="Y1407" i="5" s="1"/>
  <c r="Z1408" i="5"/>
  <c r="Y1408" i="5" s="1"/>
  <c r="Z1409" i="5"/>
  <c r="Y1409" i="5" s="1"/>
  <c r="Z1410" i="5"/>
  <c r="Y1410" i="5" s="1"/>
  <c r="Z1411" i="5"/>
  <c r="Y1411" i="5" s="1"/>
  <c r="Z1412" i="5"/>
  <c r="Y1412" i="5" s="1"/>
  <c r="Z1413" i="5"/>
  <c r="Y1413" i="5" s="1"/>
  <c r="Z1414" i="5"/>
  <c r="Y1414" i="5" s="1"/>
  <c r="Z1415" i="5"/>
  <c r="Y1415" i="5" s="1"/>
  <c r="Z1416" i="5"/>
  <c r="Y1416" i="5" s="1"/>
  <c r="Z1417" i="5"/>
  <c r="Y1417" i="5" s="1"/>
  <c r="Z1418" i="5"/>
  <c r="Y1418" i="5" s="1"/>
  <c r="Z1419" i="5"/>
  <c r="Y1419" i="5" s="1"/>
  <c r="Z1420" i="5"/>
  <c r="Y1420" i="5" s="1"/>
  <c r="Z1421" i="5"/>
  <c r="Y1421" i="5" s="1"/>
  <c r="Z1422" i="5"/>
  <c r="Y1422" i="5" s="1"/>
  <c r="Z1423" i="5"/>
  <c r="Y1423" i="5" s="1"/>
  <c r="Z1424" i="5"/>
  <c r="Y1424" i="5" s="1"/>
  <c r="Z1425" i="5"/>
  <c r="Y1425" i="5" s="1"/>
  <c r="Z1426" i="5"/>
  <c r="Y1426" i="5" s="1"/>
  <c r="Z1427" i="5"/>
  <c r="Y1427" i="5" s="1"/>
  <c r="Z1428" i="5"/>
  <c r="Y1428" i="5" s="1"/>
  <c r="Z1429" i="5"/>
  <c r="Y1429" i="5" s="1"/>
  <c r="Z1430" i="5"/>
  <c r="Y1430" i="5" s="1"/>
  <c r="Z1431" i="5"/>
  <c r="Y1431" i="5" s="1"/>
  <c r="Z1432" i="5"/>
  <c r="Y1432" i="5" s="1"/>
  <c r="Z1433" i="5"/>
  <c r="Y1433" i="5" s="1"/>
  <c r="Z1434" i="5"/>
  <c r="Y1434" i="5" s="1"/>
  <c r="Z1435" i="5"/>
  <c r="Y1435" i="5" s="1"/>
  <c r="Z1436" i="5"/>
  <c r="Y1436" i="5" s="1"/>
  <c r="Z1437" i="5"/>
  <c r="Y1437" i="5" s="1"/>
  <c r="Z1438" i="5"/>
  <c r="Y1438" i="5" s="1"/>
  <c r="Z1439" i="5"/>
  <c r="Y1439" i="5" s="1"/>
  <c r="Z1440" i="5"/>
  <c r="Y1440" i="5" s="1"/>
  <c r="Z1441" i="5"/>
  <c r="Y1441" i="5" s="1"/>
  <c r="Z1442" i="5"/>
  <c r="Y1442" i="5" s="1"/>
  <c r="Z1443" i="5"/>
  <c r="Y1443" i="5" s="1"/>
  <c r="Z1444" i="5"/>
  <c r="Y1444" i="5" s="1"/>
  <c r="Z1445" i="5"/>
  <c r="Y1445" i="5" s="1"/>
  <c r="Z1446" i="5"/>
  <c r="Y1446" i="5" s="1"/>
  <c r="Z1447" i="5"/>
  <c r="Y1447" i="5" s="1"/>
  <c r="Z1448" i="5"/>
  <c r="Y1448" i="5" s="1"/>
  <c r="Z1449" i="5"/>
  <c r="Y1449" i="5" s="1"/>
  <c r="Z1450" i="5"/>
  <c r="Y1450" i="5" s="1"/>
  <c r="Z1451" i="5"/>
  <c r="Y1451" i="5" s="1"/>
  <c r="Z1452" i="5"/>
  <c r="Y1452" i="5" s="1"/>
  <c r="Z1453" i="5"/>
  <c r="Y1453" i="5" s="1"/>
  <c r="Z1454" i="5"/>
  <c r="Y1454" i="5" s="1"/>
  <c r="Z1455" i="5"/>
  <c r="Y1455" i="5" s="1"/>
  <c r="Z1456" i="5"/>
  <c r="Y1456" i="5" s="1"/>
  <c r="Z1457" i="5"/>
  <c r="Y1457" i="5" s="1"/>
  <c r="Z1458" i="5"/>
  <c r="Y1458" i="5" s="1"/>
  <c r="Z1459" i="5"/>
  <c r="Y1459" i="5" s="1"/>
  <c r="Z1460" i="5"/>
  <c r="Y1460" i="5" s="1"/>
  <c r="Z1461" i="5"/>
  <c r="Y1461" i="5" s="1"/>
  <c r="Z1462" i="5"/>
  <c r="Y1462" i="5" s="1"/>
  <c r="Z1463" i="5"/>
  <c r="Y1463" i="5" s="1"/>
  <c r="Z1464" i="5"/>
  <c r="Y1464" i="5" s="1"/>
  <c r="Z1465" i="5"/>
  <c r="Y1465" i="5" s="1"/>
  <c r="Z1466" i="5"/>
  <c r="Y1466" i="5" s="1"/>
  <c r="Z1467" i="5"/>
  <c r="Y1467" i="5" s="1"/>
  <c r="Z1468" i="5"/>
  <c r="Y1468" i="5" s="1"/>
  <c r="Z1469" i="5"/>
  <c r="Y1469" i="5" s="1"/>
  <c r="Z1470" i="5"/>
  <c r="Y1470" i="5" s="1"/>
  <c r="Z1471" i="5"/>
  <c r="Y1471" i="5" s="1"/>
  <c r="Z1472" i="5"/>
  <c r="Y1472" i="5" s="1"/>
  <c r="Z1473" i="5"/>
  <c r="Y1473" i="5" s="1"/>
  <c r="Z1474" i="5"/>
  <c r="Y1474" i="5" s="1"/>
  <c r="Z1475" i="5"/>
  <c r="Y1475" i="5" s="1"/>
  <c r="Z1476" i="5"/>
  <c r="Y1476" i="5" s="1"/>
  <c r="Z1477" i="5"/>
  <c r="Y1477" i="5" s="1"/>
  <c r="Z1478" i="5"/>
  <c r="Y1478" i="5" s="1"/>
  <c r="Z1479" i="5"/>
  <c r="Y1479" i="5" s="1"/>
  <c r="Z1480" i="5"/>
  <c r="Y1480" i="5" s="1"/>
  <c r="Z1481" i="5"/>
  <c r="Y1481" i="5" s="1"/>
  <c r="Z1482" i="5"/>
  <c r="Y1482" i="5" s="1"/>
  <c r="Z1483" i="5"/>
  <c r="Y1483" i="5" s="1"/>
  <c r="Z1484" i="5"/>
  <c r="Y1484" i="5" s="1"/>
  <c r="Z1485" i="5"/>
  <c r="Y1485" i="5" s="1"/>
  <c r="Z1486" i="5"/>
  <c r="Y1486" i="5" s="1"/>
  <c r="Z1487" i="5"/>
  <c r="Y1487" i="5" s="1"/>
  <c r="Z1488" i="5"/>
  <c r="Y1488" i="5" s="1"/>
  <c r="Z1489" i="5"/>
  <c r="Y1489" i="5" s="1"/>
  <c r="Z1490" i="5"/>
  <c r="Y1490" i="5" s="1"/>
  <c r="Z1491" i="5"/>
  <c r="Y1491" i="5" s="1"/>
  <c r="Z1492" i="5"/>
  <c r="Y1492" i="5" s="1"/>
  <c r="Z1493" i="5"/>
  <c r="Y1493" i="5" s="1"/>
  <c r="Z1494" i="5"/>
  <c r="Y1494" i="5" s="1"/>
  <c r="Z1495" i="5"/>
  <c r="Y1495" i="5" s="1"/>
  <c r="Z1496" i="5"/>
  <c r="Y1496" i="5" s="1"/>
  <c r="Z1497" i="5"/>
  <c r="Y1497" i="5" s="1"/>
  <c r="Z1498" i="5"/>
  <c r="Y1498" i="5" s="1"/>
  <c r="Z1499" i="5"/>
  <c r="Y1499" i="5" s="1"/>
  <c r="Z1500" i="5"/>
  <c r="Y1500" i="5" s="1"/>
  <c r="Z1501" i="5"/>
  <c r="Y1501" i="5" s="1"/>
  <c r="Z1502" i="5"/>
  <c r="Y1502" i="5" s="1"/>
  <c r="Z1503" i="5"/>
  <c r="Y1503" i="5" s="1"/>
  <c r="Z1504" i="5"/>
  <c r="Y1504" i="5" s="1"/>
  <c r="Z1505" i="5"/>
  <c r="Y1505" i="5" s="1"/>
  <c r="Z1506" i="5"/>
  <c r="Y1506" i="5" s="1"/>
  <c r="Z1507" i="5"/>
  <c r="Y1507" i="5" s="1"/>
  <c r="Z1508" i="5"/>
  <c r="Y1508" i="5" s="1"/>
  <c r="Z1509" i="5"/>
  <c r="Y1509" i="5" s="1"/>
  <c r="Z1510" i="5"/>
  <c r="Y1510" i="5" s="1"/>
  <c r="Z1511" i="5"/>
  <c r="Y1511" i="5" s="1"/>
  <c r="Z1512" i="5"/>
  <c r="Y1512" i="5" s="1"/>
  <c r="Z1513" i="5"/>
  <c r="Y1513" i="5" s="1"/>
  <c r="Z1514" i="5"/>
  <c r="Y1514" i="5" s="1"/>
  <c r="Z1515" i="5"/>
  <c r="Y1515" i="5" s="1"/>
  <c r="Z1516" i="5"/>
  <c r="Y1516" i="5" s="1"/>
  <c r="Z1517" i="5"/>
  <c r="Y1517" i="5" s="1"/>
  <c r="Z1518" i="5"/>
  <c r="Y1518" i="5" s="1"/>
  <c r="Z1519" i="5"/>
  <c r="Y1519" i="5" s="1"/>
  <c r="Z1520" i="5"/>
  <c r="Y1520" i="5" s="1"/>
  <c r="Z1521" i="5"/>
  <c r="Y1521" i="5" s="1"/>
  <c r="Z1522" i="5"/>
  <c r="Y1522" i="5" s="1"/>
  <c r="Z1523" i="5"/>
  <c r="Y1523" i="5" s="1"/>
  <c r="Z1524" i="5"/>
  <c r="Y1524" i="5" s="1"/>
  <c r="Z1525" i="5"/>
  <c r="Y1525" i="5" s="1"/>
  <c r="Z1526" i="5"/>
  <c r="Y1526" i="5" s="1"/>
  <c r="Z1527" i="5"/>
  <c r="Y1527" i="5" s="1"/>
  <c r="Z1528" i="5"/>
  <c r="Y1528" i="5" s="1"/>
  <c r="Z1529" i="5"/>
  <c r="Y1529" i="5" s="1"/>
  <c r="Z1530" i="5"/>
  <c r="Y1530" i="5" s="1"/>
  <c r="Z1531" i="5"/>
  <c r="Y1531" i="5" s="1"/>
  <c r="Z1532" i="5"/>
  <c r="Y1532" i="5" s="1"/>
  <c r="Z1533" i="5"/>
  <c r="Y1533" i="5" s="1"/>
  <c r="Z1534" i="5"/>
  <c r="Y1534" i="5" s="1"/>
  <c r="Z1535" i="5"/>
  <c r="Y1535" i="5" s="1"/>
  <c r="Z1536" i="5"/>
  <c r="Y1536" i="5" s="1"/>
  <c r="Z1537" i="5"/>
  <c r="Y1537" i="5" s="1"/>
  <c r="Z1538" i="5"/>
  <c r="Y1538" i="5" s="1"/>
  <c r="Z1539" i="5"/>
  <c r="Y1539" i="5" s="1"/>
  <c r="Z1540" i="5"/>
  <c r="Y1540" i="5" s="1"/>
  <c r="Z1541" i="5"/>
  <c r="Y1541" i="5" s="1"/>
  <c r="Z1542" i="5"/>
  <c r="Y1542" i="5" s="1"/>
  <c r="Z1543" i="5"/>
  <c r="Y1543" i="5" s="1"/>
  <c r="Z1544" i="5"/>
  <c r="Y1544" i="5" s="1"/>
  <c r="Z1545" i="5"/>
  <c r="Y1545" i="5" s="1"/>
  <c r="Z1546" i="5"/>
  <c r="Y1546" i="5" s="1"/>
  <c r="Z1547" i="5"/>
  <c r="Y1547" i="5" s="1"/>
  <c r="Z1548" i="5"/>
  <c r="Y1548" i="5" s="1"/>
  <c r="Z1549" i="5"/>
  <c r="Y1549" i="5" s="1"/>
  <c r="Z1550" i="5"/>
  <c r="Y1550" i="5" s="1"/>
  <c r="Z1551" i="5"/>
  <c r="Y1551" i="5" s="1"/>
  <c r="Z1552" i="5"/>
  <c r="Y1552" i="5" s="1"/>
  <c r="Z1553" i="5"/>
  <c r="Y1553" i="5" s="1"/>
  <c r="Z1554" i="5"/>
  <c r="Y1554" i="5" s="1"/>
  <c r="Z1555" i="5"/>
  <c r="Y1555" i="5" s="1"/>
  <c r="Z1556" i="5"/>
  <c r="Y1556" i="5" s="1"/>
  <c r="Z1557" i="5"/>
  <c r="Y1557" i="5" s="1"/>
  <c r="Z1558" i="5"/>
  <c r="Y1558" i="5" s="1"/>
  <c r="Z1559" i="5"/>
  <c r="Y1559" i="5" s="1"/>
  <c r="Z1560" i="5"/>
  <c r="Y1560" i="5" s="1"/>
  <c r="Z1561" i="5"/>
  <c r="Y1561" i="5" s="1"/>
  <c r="Z1562" i="5"/>
  <c r="Y1562" i="5" s="1"/>
  <c r="Z1563" i="5"/>
  <c r="Y1563" i="5" s="1"/>
  <c r="Z1564" i="5"/>
  <c r="Y1564" i="5" s="1"/>
  <c r="Z1565" i="5"/>
  <c r="Y1565" i="5" s="1"/>
  <c r="Z1566" i="5"/>
  <c r="Y1566" i="5" s="1"/>
  <c r="Z1567" i="5"/>
  <c r="Y1567" i="5" s="1"/>
  <c r="Z1568" i="5"/>
  <c r="Y1568" i="5" s="1"/>
  <c r="Z1569" i="5"/>
  <c r="Y1569" i="5" s="1"/>
  <c r="Z1570" i="5"/>
  <c r="Y1570" i="5" s="1"/>
  <c r="Z1571" i="5"/>
  <c r="Y1571" i="5" s="1"/>
  <c r="Z1572" i="5"/>
  <c r="Y1572" i="5" s="1"/>
  <c r="Z1573" i="5"/>
  <c r="Y1573" i="5" s="1"/>
  <c r="Z1574" i="5"/>
  <c r="Y1574" i="5" s="1"/>
  <c r="Z1575" i="5"/>
  <c r="Y1575" i="5" s="1"/>
  <c r="Z1576" i="5"/>
  <c r="Y1576" i="5" s="1"/>
  <c r="Z1577" i="5"/>
  <c r="Y1577" i="5" s="1"/>
  <c r="Z1578" i="5"/>
  <c r="Y1578" i="5" s="1"/>
  <c r="Z1579" i="5"/>
  <c r="Y1579" i="5" s="1"/>
  <c r="Z1580" i="5"/>
  <c r="Y1580" i="5" s="1"/>
  <c r="Z1581" i="5"/>
  <c r="Y1581" i="5" s="1"/>
  <c r="Z1582" i="5"/>
  <c r="Y1582" i="5" s="1"/>
  <c r="Z1583" i="5"/>
  <c r="Y1583" i="5" s="1"/>
  <c r="Z1584" i="5"/>
  <c r="Y1584" i="5" s="1"/>
  <c r="Z1585" i="5"/>
  <c r="Y1585" i="5" s="1"/>
  <c r="Z1586" i="5"/>
  <c r="Y1586" i="5" s="1"/>
  <c r="Z1587" i="5"/>
  <c r="Y1587" i="5" s="1"/>
  <c r="Z1588" i="5"/>
  <c r="Y1588" i="5" s="1"/>
  <c r="Z1589" i="5"/>
  <c r="Y1589" i="5" s="1"/>
  <c r="Z1590" i="5"/>
  <c r="Y1590" i="5" s="1"/>
  <c r="Z1591" i="5"/>
  <c r="Y1591" i="5" s="1"/>
  <c r="Z1592" i="5"/>
  <c r="Y1592" i="5" s="1"/>
  <c r="Z1593" i="5"/>
  <c r="Y1593" i="5" s="1"/>
  <c r="Z1594" i="5"/>
  <c r="Y1594" i="5" s="1"/>
  <c r="Z1595" i="5"/>
  <c r="Y1595" i="5" s="1"/>
  <c r="Z1596" i="5"/>
  <c r="Y1596" i="5" s="1"/>
  <c r="Z1597" i="5"/>
  <c r="Y1597" i="5" s="1"/>
  <c r="Z1598" i="5"/>
  <c r="Y1598" i="5" s="1"/>
  <c r="Z1599" i="5"/>
  <c r="Y1599" i="5" s="1"/>
  <c r="Z1600" i="5"/>
  <c r="Y1600" i="5" s="1"/>
  <c r="Z1601" i="5"/>
  <c r="Y1601" i="5" s="1"/>
  <c r="Z1602" i="5"/>
  <c r="Y1602" i="5" s="1"/>
  <c r="Z1603" i="5"/>
  <c r="Y1603" i="5" s="1"/>
  <c r="Z1604" i="5"/>
  <c r="Y1604" i="5" s="1"/>
  <c r="Z1605" i="5"/>
  <c r="Y1605" i="5" s="1"/>
  <c r="Z1606" i="5"/>
  <c r="Y1606" i="5" s="1"/>
  <c r="Z1607" i="5"/>
  <c r="Y1607" i="5" s="1"/>
  <c r="Z1608" i="5"/>
  <c r="Y1608" i="5" s="1"/>
  <c r="Z1609" i="5"/>
  <c r="Y1609" i="5" s="1"/>
  <c r="Z1610" i="5"/>
  <c r="Y1610" i="5" s="1"/>
  <c r="Z1611" i="5"/>
  <c r="Y1611" i="5" s="1"/>
  <c r="Z1612" i="5"/>
  <c r="Y1612" i="5" s="1"/>
  <c r="Z1613" i="5"/>
  <c r="Y1613" i="5" s="1"/>
  <c r="Z1614" i="5"/>
  <c r="Y1614" i="5" s="1"/>
  <c r="Z1615" i="5"/>
  <c r="Y1615" i="5" s="1"/>
  <c r="Z1616" i="5"/>
  <c r="Y1616" i="5" s="1"/>
  <c r="Z1617" i="5"/>
  <c r="Y1617" i="5" s="1"/>
  <c r="Z1618" i="5"/>
  <c r="Y1618" i="5" s="1"/>
  <c r="Z1619" i="5"/>
  <c r="Y1619" i="5" s="1"/>
  <c r="Z1620" i="5"/>
  <c r="Y1620" i="5" s="1"/>
  <c r="Z1621" i="5"/>
  <c r="Y1621" i="5" s="1"/>
  <c r="Z1622" i="5"/>
  <c r="Y1622" i="5" s="1"/>
  <c r="Z1623" i="5"/>
  <c r="Y1623" i="5" s="1"/>
  <c r="Z1624" i="5"/>
  <c r="Y1624" i="5" s="1"/>
  <c r="Z1625" i="5"/>
  <c r="Y1625" i="5" s="1"/>
  <c r="Z1626" i="5"/>
  <c r="Y1626" i="5" s="1"/>
  <c r="Z1627" i="5"/>
  <c r="Y1627" i="5" s="1"/>
  <c r="Z1628" i="5"/>
  <c r="Y1628" i="5" s="1"/>
  <c r="Z1629" i="5"/>
  <c r="Y1629" i="5" s="1"/>
  <c r="Z1630" i="5"/>
  <c r="Y1630" i="5" s="1"/>
  <c r="Z1631" i="5"/>
  <c r="Y1631" i="5" s="1"/>
  <c r="Z1632" i="5"/>
  <c r="Y1632" i="5" s="1"/>
  <c r="Z1633" i="5"/>
  <c r="Y1633" i="5" s="1"/>
  <c r="Z1634" i="5"/>
  <c r="Y1634" i="5" s="1"/>
  <c r="Z1635" i="5"/>
  <c r="Y1635" i="5" s="1"/>
  <c r="Z1636" i="5"/>
  <c r="Y1636" i="5" s="1"/>
  <c r="Z1637" i="5"/>
  <c r="Y1637" i="5" s="1"/>
  <c r="Z1638" i="5"/>
  <c r="Y1638" i="5" s="1"/>
  <c r="Z1639" i="5"/>
  <c r="Y1639" i="5" s="1"/>
  <c r="Z1640" i="5"/>
  <c r="Y1640" i="5" s="1"/>
  <c r="Z1641" i="5"/>
  <c r="Y1641" i="5" s="1"/>
  <c r="Z1642" i="5"/>
  <c r="Y1642" i="5" s="1"/>
  <c r="Z1643" i="5"/>
  <c r="Y1643" i="5" s="1"/>
  <c r="Z1644" i="5"/>
  <c r="Y1644" i="5" s="1"/>
  <c r="Z1645" i="5"/>
  <c r="Y1645" i="5" s="1"/>
  <c r="Z1646" i="5"/>
  <c r="Y1646" i="5" s="1"/>
  <c r="Z1647" i="5"/>
  <c r="Y1647" i="5" s="1"/>
  <c r="Z1648" i="5"/>
  <c r="Y1648" i="5" s="1"/>
  <c r="Z1649" i="5"/>
  <c r="Y1649" i="5" s="1"/>
  <c r="Z1650" i="5"/>
  <c r="Y1650" i="5" s="1"/>
  <c r="Z1651" i="5"/>
  <c r="Y1651" i="5" s="1"/>
  <c r="Z1652" i="5"/>
  <c r="Y1652" i="5" s="1"/>
  <c r="Z1653" i="5"/>
  <c r="Y1653" i="5" s="1"/>
  <c r="Z1654" i="5"/>
  <c r="Y1654" i="5" s="1"/>
  <c r="Z1655" i="5"/>
  <c r="Y1655" i="5" s="1"/>
  <c r="Z1656" i="5"/>
  <c r="Y1656" i="5" s="1"/>
  <c r="Z1657" i="5"/>
  <c r="Y1657" i="5" s="1"/>
  <c r="Z1658" i="5"/>
  <c r="Y1658" i="5" s="1"/>
  <c r="Z1659" i="5"/>
  <c r="Y1659" i="5" s="1"/>
  <c r="Z1660" i="5"/>
  <c r="Y1660" i="5" s="1"/>
  <c r="Z1661" i="5"/>
  <c r="Y1661" i="5" s="1"/>
  <c r="Z1662" i="5"/>
  <c r="Y1662" i="5" s="1"/>
  <c r="Z1663" i="5"/>
  <c r="Y1663" i="5" s="1"/>
  <c r="Z1664" i="5"/>
  <c r="Y1664" i="5" s="1"/>
  <c r="Z1665" i="5"/>
  <c r="Y1665" i="5" s="1"/>
  <c r="Z1666" i="5"/>
  <c r="Y1666" i="5" s="1"/>
  <c r="Z1667" i="5"/>
  <c r="Y1667" i="5" s="1"/>
  <c r="Z1668" i="5"/>
  <c r="Y1668" i="5" s="1"/>
  <c r="Z1669" i="5"/>
  <c r="Y1669" i="5" s="1"/>
  <c r="Z1670" i="5"/>
  <c r="Y1670" i="5" s="1"/>
  <c r="Z1671" i="5"/>
  <c r="Y1671" i="5" s="1"/>
  <c r="Z1672" i="5"/>
  <c r="Y1672" i="5" s="1"/>
  <c r="Z1673" i="5"/>
  <c r="Y1673" i="5" s="1"/>
  <c r="Z1674" i="5"/>
  <c r="Y1674" i="5" s="1"/>
  <c r="Z1675" i="5"/>
  <c r="Y1675" i="5" s="1"/>
  <c r="Z1676" i="5"/>
  <c r="Y1676" i="5" s="1"/>
  <c r="Z1677" i="5"/>
  <c r="Y1677" i="5" s="1"/>
  <c r="Z1678" i="5"/>
  <c r="Y1678" i="5" s="1"/>
  <c r="Z1679" i="5"/>
  <c r="Y1679" i="5" s="1"/>
  <c r="Z1680" i="5"/>
  <c r="Y1680" i="5" s="1"/>
  <c r="Z1681" i="5"/>
  <c r="Y1681" i="5" s="1"/>
  <c r="Z1682" i="5"/>
  <c r="Y1682" i="5" s="1"/>
  <c r="Z1683" i="5"/>
  <c r="Y1683" i="5" s="1"/>
  <c r="Z1684" i="5"/>
  <c r="Y1684" i="5" s="1"/>
  <c r="Z1685" i="5"/>
  <c r="Y1685" i="5" s="1"/>
  <c r="Z1686" i="5"/>
  <c r="Y1686" i="5" s="1"/>
  <c r="Z1687" i="5"/>
  <c r="Y1687" i="5" s="1"/>
  <c r="Z1688" i="5"/>
  <c r="Y1688" i="5" s="1"/>
  <c r="Z1689" i="5"/>
  <c r="Y1689" i="5" s="1"/>
  <c r="Z1690" i="5"/>
  <c r="Y1690" i="5" s="1"/>
  <c r="Z1691" i="5"/>
  <c r="Y1691" i="5" s="1"/>
  <c r="Z1692" i="5"/>
  <c r="Y1692" i="5" s="1"/>
  <c r="Z1693" i="5"/>
  <c r="Y1693" i="5" s="1"/>
  <c r="Z1694" i="5"/>
  <c r="Y1694" i="5" s="1"/>
  <c r="Z1695" i="5"/>
  <c r="Y1695" i="5" s="1"/>
  <c r="Z1696" i="5"/>
  <c r="Y1696" i="5" s="1"/>
  <c r="Z1697" i="5"/>
  <c r="Y1697" i="5" s="1"/>
  <c r="Z1698" i="5"/>
  <c r="Y1698" i="5" s="1"/>
  <c r="Z1699" i="5"/>
  <c r="Y1699" i="5" s="1"/>
  <c r="Z1700" i="5"/>
  <c r="Y1700" i="5" s="1"/>
  <c r="Z1701" i="5"/>
  <c r="Y1701" i="5" s="1"/>
  <c r="Z1702" i="5"/>
  <c r="Y1702" i="5" s="1"/>
  <c r="Z1703" i="5"/>
  <c r="Y1703" i="5" s="1"/>
  <c r="Z1704" i="5"/>
  <c r="Y1704" i="5" s="1"/>
  <c r="Z1705" i="5"/>
  <c r="Y1705" i="5" s="1"/>
  <c r="Z1706" i="5"/>
  <c r="Y1706" i="5" s="1"/>
  <c r="Z1707" i="5"/>
  <c r="Y1707" i="5" s="1"/>
  <c r="Z1708" i="5"/>
  <c r="Y1708" i="5" s="1"/>
  <c r="Z1709" i="5"/>
  <c r="Y1709" i="5" s="1"/>
  <c r="Z1710" i="5"/>
  <c r="Y1710" i="5" s="1"/>
  <c r="Z1711" i="5"/>
  <c r="Y1711" i="5" s="1"/>
  <c r="Z1712" i="5"/>
  <c r="Y1712" i="5" s="1"/>
  <c r="Z1713" i="5"/>
  <c r="Y1713" i="5" s="1"/>
  <c r="Z1714" i="5"/>
  <c r="Y1714" i="5" s="1"/>
  <c r="Z1715" i="5"/>
  <c r="Y1715" i="5" s="1"/>
  <c r="Z1716" i="5"/>
  <c r="Y1716" i="5" s="1"/>
  <c r="Z1717" i="5"/>
  <c r="Y1717" i="5" s="1"/>
  <c r="Z1718" i="5"/>
  <c r="Y1718" i="5" s="1"/>
  <c r="Z1719" i="5"/>
  <c r="Y1719" i="5" s="1"/>
  <c r="Z1720" i="5"/>
  <c r="Y1720" i="5" s="1"/>
  <c r="Z1721" i="5"/>
  <c r="Y1721" i="5" s="1"/>
  <c r="Z1722" i="5"/>
  <c r="Y1722" i="5" s="1"/>
  <c r="Z1723" i="5"/>
  <c r="Y1723" i="5" s="1"/>
  <c r="Z1724" i="5"/>
  <c r="Y1724" i="5" s="1"/>
  <c r="Z1725" i="5"/>
  <c r="Y1725" i="5" s="1"/>
  <c r="Z1726" i="5"/>
  <c r="Y1726" i="5" s="1"/>
  <c r="Z1727" i="5"/>
  <c r="Y1727" i="5" s="1"/>
  <c r="Z1728" i="5"/>
  <c r="Y1728" i="5" s="1"/>
  <c r="Z1729" i="5"/>
  <c r="Y1729" i="5" s="1"/>
  <c r="Z1730" i="5"/>
  <c r="Y1730" i="5" s="1"/>
  <c r="Z1731" i="5"/>
  <c r="Y1731" i="5" s="1"/>
  <c r="Z1732" i="5"/>
  <c r="Y1732" i="5" s="1"/>
  <c r="Z1733" i="5"/>
  <c r="Y1733" i="5" s="1"/>
  <c r="Z1734" i="5"/>
  <c r="Y1734" i="5" s="1"/>
  <c r="Z1735" i="5"/>
  <c r="Y1735" i="5" s="1"/>
  <c r="Z1736" i="5"/>
  <c r="Y1736" i="5" s="1"/>
  <c r="Z1737" i="5"/>
  <c r="Y1737" i="5" s="1"/>
  <c r="Z1738" i="5"/>
  <c r="Y1738" i="5" s="1"/>
  <c r="Z1739" i="5"/>
  <c r="Y1739" i="5" s="1"/>
  <c r="Z1740" i="5"/>
  <c r="Y1740" i="5" s="1"/>
  <c r="Z1741" i="5"/>
  <c r="Y1741" i="5" s="1"/>
  <c r="Z1742" i="5"/>
  <c r="Y1742" i="5" s="1"/>
  <c r="Z1743" i="5"/>
  <c r="Y1743" i="5" s="1"/>
  <c r="Z1744" i="5"/>
  <c r="Y1744" i="5" s="1"/>
  <c r="Z1745" i="5"/>
  <c r="Y1745" i="5" s="1"/>
  <c r="Z1746" i="5"/>
  <c r="Y1746" i="5" s="1"/>
  <c r="Z1747" i="5"/>
  <c r="Y1747" i="5" s="1"/>
  <c r="Z1748" i="5"/>
  <c r="Y1748" i="5" s="1"/>
  <c r="Z1749" i="5"/>
  <c r="Y1749" i="5" s="1"/>
  <c r="Z1750" i="5"/>
  <c r="Y1750" i="5" s="1"/>
  <c r="Z1751" i="5"/>
  <c r="Y1751" i="5" s="1"/>
  <c r="Z1752" i="5"/>
  <c r="Y1752" i="5" s="1"/>
  <c r="Z1753" i="5"/>
  <c r="Y1753" i="5" s="1"/>
  <c r="Z1754" i="5"/>
  <c r="Y1754" i="5" s="1"/>
  <c r="Z1755" i="5"/>
  <c r="Y1755" i="5" s="1"/>
  <c r="Z1756" i="5"/>
  <c r="Y1756" i="5" s="1"/>
  <c r="Z1757" i="5"/>
  <c r="Y1757" i="5" s="1"/>
  <c r="Z1758" i="5"/>
  <c r="Y1758" i="5" s="1"/>
  <c r="Z1759" i="5"/>
  <c r="Y1759" i="5" s="1"/>
  <c r="Z1760" i="5"/>
  <c r="Y1760" i="5" s="1"/>
  <c r="Z1761" i="5"/>
  <c r="Y1761" i="5" s="1"/>
  <c r="Z1762" i="5"/>
  <c r="Y1762" i="5" s="1"/>
  <c r="Z1763" i="5"/>
  <c r="Y1763" i="5" s="1"/>
  <c r="Z1764" i="5"/>
  <c r="Y1764" i="5" s="1"/>
  <c r="Z1765" i="5"/>
  <c r="Y1765" i="5" s="1"/>
  <c r="Z1766" i="5"/>
  <c r="Y1766" i="5" s="1"/>
  <c r="Z1767" i="5"/>
  <c r="Y1767" i="5" s="1"/>
  <c r="Z1768" i="5"/>
  <c r="Y1768" i="5" s="1"/>
  <c r="Z1769" i="5"/>
  <c r="Y1769" i="5" s="1"/>
  <c r="Z1770" i="5"/>
  <c r="Y1770" i="5" s="1"/>
  <c r="Z1771" i="5"/>
  <c r="Y1771" i="5" s="1"/>
  <c r="Z1772" i="5"/>
  <c r="Y1772" i="5" s="1"/>
  <c r="Z1773" i="5"/>
  <c r="Y1773" i="5" s="1"/>
  <c r="Z1774" i="5"/>
  <c r="Y1774" i="5" s="1"/>
  <c r="Z1775" i="5"/>
  <c r="Y1775" i="5" s="1"/>
  <c r="Z1776" i="5"/>
  <c r="Y1776" i="5" s="1"/>
  <c r="Z1777" i="5"/>
  <c r="Y1777" i="5" s="1"/>
  <c r="Z1778" i="5"/>
  <c r="Y1778" i="5" s="1"/>
  <c r="Z1779" i="5"/>
  <c r="Y1779" i="5" s="1"/>
  <c r="Z1780" i="5"/>
  <c r="Y1780" i="5" s="1"/>
  <c r="Z1781" i="5"/>
  <c r="Y1781" i="5" s="1"/>
  <c r="Z1782" i="5"/>
  <c r="Y1782" i="5" s="1"/>
  <c r="Z1783" i="5"/>
  <c r="Y1783" i="5" s="1"/>
  <c r="Z1784" i="5"/>
  <c r="Y1784" i="5" s="1"/>
  <c r="Z1785" i="5"/>
  <c r="Y1785" i="5" s="1"/>
  <c r="Z1786" i="5"/>
  <c r="Y1786" i="5" s="1"/>
  <c r="Z1787" i="5"/>
  <c r="Y1787" i="5" s="1"/>
  <c r="Z1788" i="5"/>
  <c r="Y1788" i="5" s="1"/>
  <c r="Z1789" i="5"/>
  <c r="Y1789" i="5" s="1"/>
  <c r="Z1790" i="5"/>
  <c r="Y1790" i="5" s="1"/>
  <c r="Z1791" i="5"/>
  <c r="Y1791" i="5" s="1"/>
  <c r="Z1792" i="5"/>
  <c r="Y1792" i="5" s="1"/>
  <c r="Z1793" i="5"/>
  <c r="Y1793" i="5" s="1"/>
  <c r="Z1794" i="5"/>
  <c r="Y1794" i="5" s="1"/>
  <c r="Z1795" i="5"/>
  <c r="Y1795" i="5" s="1"/>
  <c r="Z1796" i="5"/>
  <c r="Y1796" i="5" s="1"/>
  <c r="Z1797" i="5"/>
  <c r="Y1797" i="5" s="1"/>
  <c r="Z1798" i="5"/>
  <c r="Y1798" i="5" s="1"/>
  <c r="Z1799" i="5"/>
  <c r="Y1799" i="5" s="1"/>
  <c r="Z1800" i="5"/>
  <c r="Y1800" i="5" s="1"/>
  <c r="Z1801" i="5"/>
  <c r="Y1801" i="5" s="1"/>
  <c r="Z1802" i="5"/>
  <c r="Y1802" i="5" s="1"/>
  <c r="Z1803" i="5"/>
  <c r="Y1803" i="5" s="1"/>
  <c r="Z1804" i="5"/>
  <c r="Y1804" i="5" s="1"/>
  <c r="Z1805" i="5"/>
  <c r="Y1805" i="5" s="1"/>
  <c r="Z1806" i="5"/>
  <c r="Y1806" i="5" s="1"/>
  <c r="Z1807" i="5"/>
  <c r="Y1807" i="5" s="1"/>
  <c r="Z1808" i="5"/>
  <c r="Y1808" i="5" s="1"/>
  <c r="Z1809" i="5"/>
  <c r="Y1809" i="5" s="1"/>
  <c r="Z1810" i="5"/>
  <c r="Y1810" i="5" s="1"/>
  <c r="Z1811" i="5"/>
  <c r="Y1811" i="5" s="1"/>
  <c r="Z1812" i="5"/>
  <c r="Y1812" i="5" s="1"/>
  <c r="Z1813" i="5"/>
  <c r="Y1813" i="5" s="1"/>
  <c r="Z1814" i="5"/>
  <c r="Y1814" i="5" s="1"/>
  <c r="Z1815" i="5"/>
  <c r="Y1815" i="5" s="1"/>
  <c r="Z1816" i="5"/>
  <c r="Y1816" i="5" s="1"/>
  <c r="Z1817" i="5"/>
  <c r="Y1817" i="5" s="1"/>
  <c r="Z1818" i="5"/>
  <c r="Y1818" i="5" s="1"/>
  <c r="Z1819" i="5"/>
  <c r="Y1819" i="5" s="1"/>
  <c r="Z1820" i="5"/>
  <c r="Y1820" i="5" s="1"/>
  <c r="Z1821" i="5"/>
  <c r="Y1821" i="5" s="1"/>
  <c r="Z1822" i="5"/>
  <c r="Y1822" i="5" s="1"/>
  <c r="Z1823" i="5"/>
  <c r="Y1823" i="5" s="1"/>
  <c r="Z1824" i="5"/>
  <c r="Y1824" i="5" s="1"/>
  <c r="Z1825" i="5"/>
  <c r="Y1825" i="5" s="1"/>
  <c r="Z1826" i="5"/>
  <c r="Y1826" i="5" s="1"/>
  <c r="Z1827" i="5"/>
  <c r="Y1827" i="5" s="1"/>
  <c r="Z1828" i="5"/>
  <c r="Y1828" i="5" s="1"/>
  <c r="Z1829" i="5"/>
  <c r="Y1829" i="5" s="1"/>
  <c r="Z1830" i="5"/>
  <c r="Y1830" i="5" s="1"/>
  <c r="Z1831" i="5"/>
  <c r="Y1831" i="5" s="1"/>
  <c r="Z1832" i="5"/>
  <c r="Y1832" i="5" s="1"/>
  <c r="Z1833" i="5"/>
  <c r="Y1833" i="5" s="1"/>
  <c r="Z1834" i="5"/>
  <c r="Y1834" i="5" s="1"/>
  <c r="Z1835" i="5"/>
  <c r="Y1835" i="5" s="1"/>
  <c r="Z1836" i="5"/>
  <c r="Y1836" i="5" s="1"/>
  <c r="Z1837" i="5"/>
  <c r="Y1837" i="5" s="1"/>
  <c r="Z1838" i="5"/>
  <c r="Y1838" i="5" s="1"/>
  <c r="Z1839" i="5"/>
  <c r="Y1839" i="5" s="1"/>
  <c r="Z1840" i="5"/>
  <c r="Y1840" i="5" s="1"/>
  <c r="Z1841" i="5"/>
  <c r="Y1841" i="5" s="1"/>
  <c r="Z1842" i="5"/>
  <c r="Y1842" i="5" s="1"/>
  <c r="Z1843" i="5"/>
  <c r="Y1843" i="5" s="1"/>
  <c r="Z1844" i="5"/>
  <c r="Y1844" i="5" s="1"/>
  <c r="Z1845" i="5"/>
  <c r="Y1845" i="5" s="1"/>
  <c r="Z1846" i="5"/>
  <c r="Y1846" i="5" s="1"/>
  <c r="Z1847" i="5"/>
  <c r="Y1847" i="5" s="1"/>
  <c r="Z1848" i="5"/>
  <c r="Y1848" i="5" s="1"/>
  <c r="Z1849" i="5"/>
  <c r="Y1849" i="5" s="1"/>
  <c r="Z1850" i="5"/>
  <c r="Y1850" i="5" s="1"/>
  <c r="Z1851" i="5"/>
  <c r="Y1851" i="5" s="1"/>
  <c r="Z1852" i="5"/>
  <c r="Y1852" i="5" s="1"/>
  <c r="Z1853" i="5"/>
  <c r="Y1853" i="5" s="1"/>
  <c r="Z1854" i="5"/>
  <c r="Y1854" i="5" s="1"/>
  <c r="Z1855" i="5"/>
  <c r="Y1855" i="5" s="1"/>
  <c r="Z1856" i="5"/>
  <c r="Y1856" i="5" s="1"/>
  <c r="Z1857" i="5"/>
  <c r="Y1857" i="5" s="1"/>
  <c r="Z1858" i="5"/>
  <c r="Y1858" i="5" s="1"/>
  <c r="Z1859" i="5"/>
  <c r="Y1859" i="5" s="1"/>
  <c r="Z1860" i="5"/>
  <c r="Y1860" i="5" s="1"/>
  <c r="Z1861" i="5"/>
  <c r="Y1861" i="5" s="1"/>
  <c r="Z1862" i="5"/>
  <c r="Y1862" i="5" s="1"/>
  <c r="Z1863" i="5"/>
  <c r="Y1863" i="5" s="1"/>
  <c r="Z1864" i="5"/>
  <c r="Y1864" i="5" s="1"/>
  <c r="Z1865" i="5"/>
  <c r="Y1865" i="5" s="1"/>
  <c r="Z1866" i="5"/>
  <c r="Y1866" i="5" s="1"/>
  <c r="Z1867" i="5"/>
  <c r="Y1867" i="5" s="1"/>
  <c r="Z1868" i="5"/>
  <c r="Y1868" i="5" s="1"/>
  <c r="Z1869" i="5"/>
  <c r="Y1869" i="5" s="1"/>
  <c r="Z1870" i="5"/>
  <c r="Y1870" i="5" s="1"/>
  <c r="Z1871" i="5"/>
  <c r="Y1871" i="5" s="1"/>
  <c r="Z1872" i="5"/>
  <c r="Y1872" i="5" s="1"/>
  <c r="Z1873" i="5"/>
  <c r="Y1873" i="5" s="1"/>
  <c r="Z1874" i="5"/>
  <c r="Y1874" i="5" s="1"/>
  <c r="Z1875" i="5"/>
  <c r="Y1875" i="5" s="1"/>
  <c r="Z1876" i="5"/>
  <c r="Y1876" i="5" s="1"/>
  <c r="Z1877" i="5"/>
  <c r="Y1877" i="5" s="1"/>
  <c r="Z1878" i="5"/>
  <c r="Y1878" i="5" s="1"/>
  <c r="Z1879" i="5"/>
  <c r="Y1879" i="5" s="1"/>
  <c r="Z1880" i="5"/>
  <c r="Y1880" i="5" s="1"/>
  <c r="Z1881" i="5"/>
  <c r="Y1881" i="5" s="1"/>
  <c r="Z1882" i="5"/>
  <c r="Y1882" i="5" s="1"/>
  <c r="Z1883" i="5"/>
  <c r="Y1883" i="5" s="1"/>
  <c r="Z1884" i="5"/>
  <c r="Y1884" i="5" s="1"/>
  <c r="Z1885" i="5"/>
  <c r="Y1885" i="5" s="1"/>
  <c r="Z1886" i="5"/>
  <c r="Y1886" i="5" s="1"/>
  <c r="Z1887" i="5"/>
  <c r="Y1887" i="5" s="1"/>
  <c r="Z1888" i="5"/>
  <c r="Y1888" i="5" s="1"/>
  <c r="Z1889" i="5"/>
  <c r="Y1889" i="5" s="1"/>
  <c r="Z1890" i="5"/>
  <c r="Y1890" i="5" s="1"/>
  <c r="Z1891" i="5"/>
  <c r="Y1891" i="5" s="1"/>
  <c r="Z1892" i="5"/>
  <c r="Y1892" i="5" s="1"/>
  <c r="Z1893" i="5"/>
  <c r="Y1893" i="5" s="1"/>
  <c r="Z1894" i="5"/>
  <c r="Y1894" i="5" s="1"/>
  <c r="Z1895" i="5"/>
  <c r="Y1895" i="5" s="1"/>
  <c r="Z1896" i="5"/>
  <c r="Y1896" i="5" s="1"/>
  <c r="Z1897" i="5"/>
  <c r="Y1897" i="5" s="1"/>
  <c r="Z1898" i="5"/>
  <c r="Y1898" i="5" s="1"/>
  <c r="Z1899" i="5"/>
  <c r="Y1899" i="5" s="1"/>
  <c r="Z1900" i="5"/>
  <c r="Y1900" i="5" s="1"/>
  <c r="Z1901" i="5"/>
  <c r="Y1901" i="5" s="1"/>
  <c r="Z1902" i="5"/>
  <c r="Y1902" i="5" s="1"/>
  <c r="Z1903" i="5"/>
  <c r="Y1903" i="5" s="1"/>
  <c r="Z1904" i="5"/>
  <c r="Y1904" i="5" s="1"/>
  <c r="Z1905" i="5"/>
  <c r="Y1905" i="5" s="1"/>
  <c r="Z1906" i="5"/>
  <c r="Y1906" i="5" s="1"/>
  <c r="Z1907" i="5"/>
  <c r="Y1907" i="5" s="1"/>
  <c r="Z1908" i="5"/>
  <c r="Y1908" i="5" s="1"/>
  <c r="Z1909" i="5"/>
  <c r="Y1909" i="5" s="1"/>
  <c r="Z1910" i="5"/>
  <c r="Y1910" i="5" s="1"/>
  <c r="Z1911" i="5"/>
  <c r="Y1911" i="5" s="1"/>
  <c r="Z1912" i="5"/>
  <c r="Y1912" i="5" s="1"/>
  <c r="Z1913" i="5"/>
  <c r="Y1913" i="5" s="1"/>
  <c r="Z1914" i="5"/>
  <c r="Y1914" i="5" s="1"/>
  <c r="Z1915" i="5"/>
  <c r="Y1915" i="5" s="1"/>
  <c r="Z1916" i="5"/>
  <c r="Y1916" i="5" s="1"/>
  <c r="Z1917" i="5"/>
  <c r="Y1917" i="5" s="1"/>
  <c r="Z1918" i="5"/>
  <c r="Y1918" i="5" s="1"/>
  <c r="Z1919" i="5"/>
  <c r="Y1919" i="5" s="1"/>
  <c r="Z1920" i="5"/>
  <c r="Y1920" i="5" s="1"/>
  <c r="Z1921" i="5"/>
  <c r="Y1921" i="5" s="1"/>
  <c r="Z1922" i="5"/>
  <c r="Y1922" i="5" s="1"/>
  <c r="Z1923" i="5"/>
  <c r="Y1923" i="5" s="1"/>
  <c r="Z1924" i="5"/>
  <c r="Y1924" i="5" s="1"/>
  <c r="Z1925" i="5"/>
  <c r="Y1925" i="5" s="1"/>
  <c r="Z1926" i="5"/>
  <c r="Y1926" i="5" s="1"/>
  <c r="Z1927" i="5"/>
  <c r="Y1927" i="5" s="1"/>
  <c r="Z1928" i="5"/>
  <c r="Y1928" i="5" s="1"/>
  <c r="Z1929" i="5"/>
  <c r="Y1929" i="5" s="1"/>
  <c r="Z1930" i="5"/>
  <c r="Y1930" i="5" s="1"/>
  <c r="Z1931" i="5"/>
  <c r="Y1931" i="5" s="1"/>
  <c r="Z1932" i="5"/>
  <c r="Y1932" i="5" s="1"/>
  <c r="Z1933" i="5"/>
  <c r="Y1933" i="5" s="1"/>
  <c r="Z1934" i="5"/>
  <c r="Y1934" i="5" s="1"/>
  <c r="Z1935" i="5"/>
  <c r="Y1935" i="5" s="1"/>
  <c r="Z1936" i="5"/>
  <c r="Y1936" i="5" s="1"/>
  <c r="Z1937" i="5"/>
  <c r="Y1937" i="5" s="1"/>
  <c r="Z1938" i="5"/>
  <c r="Y1938" i="5" s="1"/>
  <c r="Z1939" i="5"/>
  <c r="Y1939" i="5" s="1"/>
  <c r="Z1940" i="5"/>
  <c r="Y1940" i="5" s="1"/>
  <c r="Z1941" i="5"/>
  <c r="Y1941" i="5" s="1"/>
  <c r="Z1942" i="5"/>
  <c r="Y1942" i="5" s="1"/>
  <c r="Z1943" i="5"/>
  <c r="Y1943" i="5" s="1"/>
  <c r="Z1944" i="5"/>
  <c r="Y1944" i="5" s="1"/>
  <c r="Z1945" i="5"/>
  <c r="Y1945" i="5" s="1"/>
  <c r="Z1946" i="5"/>
  <c r="Y1946" i="5" s="1"/>
  <c r="Z1947" i="5"/>
  <c r="Y1947" i="5" s="1"/>
  <c r="Z1948" i="5"/>
  <c r="Y1948" i="5" s="1"/>
  <c r="Z1949" i="5"/>
  <c r="Y1949" i="5" s="1"/>
  <c r="Z1950" i="5"/>
  <c r="Y1950" i="5" s="1"/>
  <c r="Z1951" i="5"/>
  <c r="Y1951" i="5" s="1"/>
  <c r="Z1952" i="5"/>
  <c r="Y1952" i="5" s="1"/>
  <c r="Z1953" i="5"/>
  <c r="Y1953" i="5" s="1"/>
  <c r="Z1954" i="5"/>
  <c r="Y1954" i="5" s="1"/>
  <c r="Z1955" i="5"/>
  <c r="Y1955" i="5" s="1"/>
  <c r="Z1956" i="5"/>
  <c r="Y1956" i="5" s="1"/>
  <c r="Z1957" i="5"/>
  <c r="Y1957" i="5" s="1"/>
  <c r="Z1958" i="5"/>
  <c r="Y1958" i="5" s="1"/>
  <c r="Z1959" i="5"/>
  <c r="Y1959" i="5" s="1"/>
  <c r="Z1960" i="5"/>
  <c r="Y1960" i="5" s="1"/>
  <c r="Z1961" i="5"/>
  <c r="Y1961" i="5" s="1"/>
  <c r="Z1962" i="5"/>
  <c r="Y1962" i="5" s="1"/>
  <c r="Z1963" i="5"/>
  <c r="Y1963" i="5" s="1"/>
  <c r="Z1964" i="5"/>
  <c r="Y1964" i="5" s="1"/>
  <c r="Z1965" i="5"/>
  <c r="Y1965" i="5" s="1"/>
  <c r="Z1966" i="5"/>
  <c r="Y1966" i="5" s="1"/>
  <c r="Z1967" i="5"/>
  <c r="Y1967" i="5" s="1"/>
  <c r="Z1968" i="5"/>
  <c r="Y1968" i="5" s="1"/>
  <c r="Z1969" i="5"/>
  <c r="Y1969" i="5" s="1"/>
  <c r="Z1970" i="5"/>
  <c r="Y1970" i="5" s="1"/>
  <c r="Z1971" i="5"/>
  <c r="Y1971" i="5" s="1"/>
  <c r="Z1972" i="5"/>
  <c r="Y1972" i="5" s="1"/>
  <c r="Z1973" i="5"/>
  <c r="Y1973" i="5" s="1"/>
  <c r="Z1974" i="5"/>
  <c r="Y1974" i="5" s="1"/>
  <c r="Z1975" i="5"/>
  <c r="Y1975" i="5" s="1"/>
  <c r="Z1976" i="5"/>
  <c r="Y1976" i="5" s="1"/>
  <c r="Z1977" i="5"/>
  <c r="Y1977" i="5" s="1"/>
  <c r="Z1978" i="5"/>
  <c r="Y1978" i="5" s="1"/>
  <c r="Z1979" i="5"/>
  <c r="Y1979" i="5" s="1"/>
  <c r="Z1980" i="5"/>
  <c r="Y1980" i="5" s="1"/>
  <c r="Z1981" i="5"/>
  <c r="Y1981" i="5" s="1"/>
  <c r="Z1982" i="5"/>
  <c r="Y1982" i="5" s="1"/>
  <c r="Z1983" i="5"/>
  <c r="Y1983" i="5" s="1"/>
  <c r="Z1984" i="5"/>
  <c r="Y1984" i="5" s="1"/>
  <c r="Z1985" i="5"/>
  <c r="Y1985" i="5" s="1"/>
  <c r="Z1986" i="5"/>
  <c r="Y1986" i="5" s="1"/>
  <c r="Z1987" i="5"/>
  <c r="Y1987" i="5" s="1"/>
  <c r="Z1988" i="5"/>
  <c r="Y1988" i="5" s="1"/>
  <c r="Z1989" i="5"/>
  <c r="Y1989" i="5" s="1"/>
  <c r="Z1990" i="5"/>
  <c r="Y1990" i="5" s="1"/>
  <c r="Z1991" i="5"/>
  <c r="Y1991" i="5" s="1"/>
  <c r="Z1992" i="5"/>
  <c r="Y1992" i="5" s="1"/>
  <c r="Z1993" i="5"/>
  <c r="Y1993" i="5" s="1"/>
  <c r="Z1994" i="5"/>
  <c r="Y1994" i="5" s="1"/>
  <c r="Z1995" i="5"/>
  <c r="Y1995" i="5" s="1"/>
  <c r="Z1996" i="5"/>
  <c r="Y1996" i="5" s="1"/>
  <c r="Z1997" i="5"/>
  <c r="Y1997" i="5" s="1"/>
  <c r="Z1998" i="5"/>
  <c r="Y1998" i="5" s="1"/>
  <c r="Z1999" i="5"/>
  <c r="Y1999" i="5" s="1"/>
  <c r="Z2000" i="5"/>
  <c r="Y2000" i="5" s="1"/>
  <c r="Z2001" i="5"/>
  <c r="Y2001" i="5" s="1"/>
  <c r="Z2002" i="5"/>
  <c r="Y2002" i="5" s="1"/>
  <c r="Z2003" i="5"/>
  <c r="Y2003" i="5" s="1"/>
  <c r="Z2004" i="5"/>
  <c r="Y2004" i="5" s="1"/>
  <c r="Z2005" i="5"/>
  <c r="Y2005" i="5" s="1"/>
  <c r="Z2006" i="5"/>
  <c r="Y2006" i="5" s="1"/>
  <c r="Z2007" i="5"/>
  <c r="Y2007" i="5" s="1"/>
  <c r="Z2008" i="5"/>
  <c r="Y2008" i="5" s="1"/>
  <c r="Z2009" i="5"/>
  <c r="Y2009" i="5" s="1"/>
  <c r="Z2010" i="5"/>
  <c r="Y2010" i="5" s="1"/>
  <c r="Z2011" i="5"/>
  <c r="Y2011" i="5" s="1"/>
  <c r="Z2012" i="5"/>
  <c r="Y2012" i="5" s="1"/>
  <c r="Z2013" i="5"/>
  <c r="Y2013" i="5" s="1"/>
  <c r="Z2014" i="5"/>
  <c r="Y2014" i="5" s="1"/>
  <c r="Z2015" i="5"/>
  <c r="Y2015" i="5" s="1"/>
  <c r="Z2016" i="5"/>
  <c r="Y2016" i="5" s="1"/>
  <c r="Z2017" i="5"/>
  <c r="Y2017" i="5" s="1"/>
  <c r="Z2018" i="5"/>
  <c r="Y2018" i="5" s="1"/>
  <c r="Z2019" i="5"/>
  <c r="Y2019" i="5" s="1"/>
  <c r="Z2020" i="5"/>
  <c r="Y2020" i="5" s="1"/>
  <c r="Z2021" i="5"/>
  <c r="Y2021" i="5" s="1"/>
  <c r="Z2022" i="5"/>
  <c r="Y2022" i="5" s="1"/>
  <c r="Z2023" i="5"/>
  <c r="Y2023" i="5" s="1"/>
  <c r="Z2024" i="5"/>
  <c r="Y2024" i="5" s="1"/>
  <c r="Z2025" i="5"/>
  <c r="Y2025" i="5" s="1"/>
  <c r="Z2026" i="5"/>
  <c r="Y2026" i="5" s="1"/>
  <c r="Z2027" i="5"/>
  <c r="Y2027" i="5" s="1"/>
  <c r="Z2028" i="5"/>
  <c r="Y2028" i="5" s="1"/>
  <c r="Z2029" i="5"/>
  <c r="Y2029" i="5" s="1"/>
  <c r="Z2030" i="5"/>
  <c r="Y2030" i="5" s="1"/>
  <c r="Z2031" i="5"/>
  <c r="Y2031" i="5" s="1"/>
  <c r="Z2032" i="5"/>
  <c r="Y2032" i="5" s="1"/>
  <c r="Z2033" i="5"/>
  <c r="Y2033" i="5" s="1"/>
  <c r="Z2034" i="5"/>
  <c r="Y2034" i="5" s="1"/>
  <c r="Z2035" i="5"/>
  <c r="Y2035" i="5" s="1"/>
  <c r="Z2036" i="5"/>
  <c r="Y2036" i="5" s="1"/>
  <c r="Z2037" i="5"/>
  <c r="Y2037" i="5" s="1"/>
  <c r="Z2038" i="5"/>
  <c r="Y2038" i="5" s="1"/>
  <c r="Z2039" i="5"/>
  <c r="Y2039" i="5" s="1"/>
  <c r="Z2040" i="5"/>
  <c r="Y2040" i="5" s="1"/>
  <c r="Z2041" i="5"/>
  <c r="Y2041" i="5" s="1"/>
  <c r="Z2042" i="5"/>
  <c r="Y2042" i="5" s="1"/>
  <c r="Z2043" i="5"/>
  <c r="Y2043" i="5" s="1"/>
  <c r="Z2044" i="5"/>
  <c r="Y2044" i="5" s="1"/>
  <c r="Z2045" i="5"/>
  <c r="Y2045" i="5" s="1"/>
  <c r="Z2046" i="5"/>
  <c r="Y2046" i="5" s="1"/>
  <c r="Z2047" i="5"/>
  <c r="Y2047" i="5" s="1"/>
  <c r="Z2048" i="5"/>
  <c r="Y2048" i="5" s="1"/>
  <c r="Z2049" i="5"/>
  <c r="Y2049" i="5" s="1"/>
  <c r="Z2050" i="5"/>
  <c r="Y2050" i="5" s="1"/>
  <c r="Z2051" i="5"/>
  <c r="Y2051" i="5" s="1"/>
  <c r="Z2052" i="5"/>
  <c r="Y2052" i="5" s="1"/>
  <c r="Z2053" i="5"/>
  <c r="Y2053" i="5" s="1"/>
  <c r="Z2054" i="5"/>
  <c r="Y2054" i="5" s="1"/>
  <c r="Z2055" i="5"/>
  <c r="Y2055" i="5" s="1"/>
  <c r="Z2056" i="5"/>
  <c r="Y2056" i="5" s="1"/>
  <c r="Z2057" i="5"/>
  <c r="Y2057" i="5" s="1"/>
  <c r="Z2058" i="5"/>
  <c r="Y2058" i="5" s="1"/>
  <c r="Z2059" i="5"/>
  <c r="Y2059" i="5" s="1"/>
  <c r="Z2060" i="5"/>
  <c r="Y2060" i="5" s="1"/>
  <c r="Z2061" i="5"/>
  <c r="Y2061" i="5" s="1"/>
  <c r="Z2062" i="5"/>
  <c r="Y2062" i="5" s="1"/>
  <c r="Z2063" i="5"/>
  <c r="Y2063" i="5" s="1"/>
  <c r="Z2064" i="5"/>
  <c r="Y2064" i="5" s="1"/>
  <c r="Z2065" i="5"/>
  <c r="Y2065" i="5" s="1"/>
  <c r="Z2066" i="5"/>
  <c r="Y2066" i="5" s="1"/>
  <c r="Z2067" i="5"/>
  <c r="Y2067" i="5" s="1"/>
  <c r="Z2068" i="5"/>
  <c r="Y2068" i="5" s="1"/>
  <c r="Z2069" i="5"/>
  <c r="Y2069" i="5" s="1"/>
  <c r="Z2070" i="5"/>
  <c r="Y2070" i="5" s="1"/>
  <c r="Z2071" i="5"/>
  <c r="Y2071" i="5" s="1"/>
  <c r="Z2072" i="5"/>
  <c r="Y2072" i="5" s="1"/>
  <c r="Z2073" i="5"/>
  <c r="Y2073" i="5" s="1"/>
  <c r="Z2074" i="5"/>
  <c r="Y2074" i="5" s="1"/>
  <c r="Z2075" i="5"/>
  <c r="Y2075" i="5" s="1"/>
  <c r="Z2076" i="5"/>
  <c r="Y2076" i="5" s="1"/>
  <c r="Z2077" i="5"/>
  <c r="Y2077" i="5" s="1"/>
  <c r="Z2078" i="5"/>
  <c r="Y2078" i="5" s="1"/>
  <c r="Z2079" i="5"/>
  <c r="Y2079" i="5" s="1"/>
  <c r="Z2080" i="5"/>
  <c r="Y2080" i="5" s="1"/>
  <c r="Z2081" i="5"/>
  <c r="Y2081" i="5" s="1"/>
  <c r="Z2082" i="5"/>
  <c r="Y2082" i="5" s="1"/>
  <c r="Z2083" i="5"/>
  <c r="Y2083" i="5" s="1"/>
  <c r="Z2084" i="5"/>
  <c r="Y2084" i="5" s="1"/>
  <c r="Z2085" i="5"/>
  <c r="Y2085" i="5" s="1"/>
  <c r="Z2086" i="5"/>
  <c r="Y2086" i="5" s="1"/>
  <c r="Z2087" i="5"/>
  <c r="Y2087" i="5" s="1"/>
  <c r="Z2088" i="5"/>
  <c r="Y2088" i="5" s="1"/>
  <c r="Z2089" i="5"/>
  <c r="Y2089" i="5" s="1"/>
  <c r="Z2090" i="5"/>
  <c r="Y2090" i="5" s="1"/>
  <c r="Z2091" i="5"/>
  <c r="Y2091" i="5" s="1"/>
  <c r="Z2092" i="5"/>
  <c r="Y2092" i="5" s="1"/>
  <c r="Z2093" i="5"/>
  <c r="Y2093" i="5" s="1"/>
  <c r="Z2094" i="5"/>
  <c r="Y2094" i="5" s="1"/>
  <c r="Z2095" i="5"/>
  <c r="Y2095" i="5" s="1"/>
  <c r="Z2096" i="5"/>
  <c r="Y2096" i="5" s="1"/>
  <c r="Z2097" i="5"/>
  <c r="Y2097" i="5" s="1"/>
  <c r="Z2098" i="5"/>
  <c r="Y2098" i="5" s="1"/>
  <c r="Z2099" i="5"/>
  <c r="Y2099" i="5" s="1"/>
  <c r="Z2100" i="5"/>
  <c r="Y2100" i="5" s="1"/>
  <c r="Z2101" i="5"/>
  <c r="Y2101" i="5" s="1"/>
  <c r="Z2102" i="5"/>
  <c r="Y2102" i="5" s="1"/>
  <c r="Z2103" i="5"/>
  <c r="Y2103" i="5" s="1"/>
  <c r="Z2104" i="5"/>
  <c r="Y2104" i="5" s="1"/>
  <c r="Z2105" i="5"/>
  <c r="Y2105" i="5" s="1"/>
  <c r="Z2106" i="5"/>
  <c r="Y2106" i="5" s="1"/>
  <c r="Z2107" i="5"/>
  <c r="Y2107" i="5" s="1"/>
  <c r="Z2108" i="5"/>
  <c r="Y2108" i="5" s="1"/>
  <c r="Z2109" i="5"/>
  <c r="Y2109" i="5" s="1"/>
  <c r="Z2110" i="5"/>
  <c r="Y2110" i="5" s="1"/>
  <c r="Z2111" i="5"/>
  <c r="Y2111" i="5" s="1"/>
  <c r="Z2112" i="5"/>
  <c r="Y2112" i="5" s="1"/>
  <c r="Z2113" i="5"/>
  <c r="Y2113" i="5" s="1"/>
  <c r="Z2114" i="5"/>
  <c r="Y2114" i="5" s="1"/>
  <c r="Z2115" i="5"/>
  <c r="Y2115" i="5" s="1"/>
  <c r="Z2116" i="5"/>
  <c r="Y2116" i="5" s="1"/>
  <c r="Z2117" i="5"/>
  <c r="Y2117" i="5" s="1"/>
  <c r="Z2118" i="5"/>
  <c r="Y2118" i="5" s="1"/>
  <c r="Z2119" i="5"/>
  <c r="Y2119" i="5" s="1"/>
  <c r="Z2120" i="5"/>
  <c r="Y2120" i="5" s="1"/>
  <c r="Z2121" i="5"/>
  <c r="Y2121" i="5" s="1"/>
  <c r="Z2122" i="5"/>
  <c r="Y2122" i="5" s="1"/>
  <c r="Z2123" i="5"/>
  <c r="Y2123" i="5" s="1"/>
  <c r="Z2124" i="5"/>
  <c r="Y2124" i="5" s="1"/>
  <c r="Z2125" i="5"/>
  <c r="Y2125" i="5" s="1"/>
  <c r="Z2126" i="5"/>
  <c r="Y2126" i="5" s="1"/>
  <c r="Z2127" i="5"/>
  <c r="Y2127" i="5" s="1"/>
  <c r="Z2128" i="5"/>
  <c r="Y2128" i="5" s="1"/>
  <c r="Z2129" i="5"/>
  <c r="Y2129" i="5" s="1"/>
  <c r="Z2130" i="5"/>
  <c r="Y2130" i="5" s="1"/>
  <c r="Z2131" i="5"/>
  <c r="Y2131" i="5" s="1"/>
  <c r="Z2132" i="5"/>
  <c r="Y2132" i="5" s="1"/>
  <c r="Z2133" i="5"/>
  <c r="Y2133" i="5" s="1"/>
  <c r="Z2134" i="5"/>
  <c r="Y2134" i="5" s="1"/>
  <c r="Z2135" i="5"/>
  <c r="Y2135" i="5" s="1"/>
  <c r="Z2136" i="5"/>
  <c r="Y2136" i="5" s="1"/>
  <c r="Z2137" i="5"/>
  <c r="Y2137" i="5" s="1"/>
  <c r="Z2138" i="5"/>
  <c r="Y2138" i="5" s="1"/>
  <c r="Z2139" i="5"/>
  <c r="Y2139" i="5" s="1"/>
  <c r="Z2140" i="5"/>
  <c r="Y2140" i="5" s="1"/>
  <c r="Z2141" i="5"/>
  <c r="Y2141" i="5" s="1"/>
  <c r="Z2142" i="5"/>
  <c r="Y2142" i="5" s="1"/>
  <c r="Z2143" i="5"/>
  <c r="Y2143" i="5" s="1"/>
  <c r="Z2144" i="5"/>
  <c r="Y2144" i="5" s="1"/>
  <c r="Z2145" i="5"/>
  <c r="Y2145" i="5" s="1"/>
  <c r="Z2146" i="5"/>
  <c r="Y2146" i="5" s="1"/>
  <c r="Z2147" i="5"/>
  <c r="Y2147" i="5" s="1"/>
  <c r="Z2148" i="5"/>
  <c r="Y2148" i="5" s="1"/>
  <c r="Z2149" i="5"/>
  <c r="Y2149" i="5" s="1"/>
  <c r="Z2150" i="5"/>
  <c r="Y2150" i="5" s="1"/>
  <c r="Z2151" i="5"/>
  <c r="Y2151" i="5" s="1"/>
  <c r="Z2152" i="5"/>
  <c r="Y2152" i="5" s="1"/>
  <c r="Z2153" i="5"/>
  <c r="Y2153" i="5" s="1"/>
  <c r="Z2154" i="5"/>
  <c r="Y2154" i="5" s="1"/>
  <c r="Z2155" i="5"/>
  <c r="Y2155" i="5" s="1"/>
  <c r="Z2156" i="5"/>
  <c r="Y2156" i="5" s="1"/>
  <c r="Z2157" i="5"/>
  <c r="Y2157" i="5" s="1"/>
  <c r="Z2158" i="5"/>
  <c r="Y2158" i="5" s="1"/>
  <c r="Z2159" i="5"/>
  <c r="Y2159" i="5" s="1"/>
  <c r="Z2160" i="5"/>
  <c r="Y2160" i="5" s="1"/>
  <c r="Z2161" i="5"/>
  <c r="Y2161" i="5" s="1"/>
  <c r="Z2162" i="5"/>
  <c r="Y2162" i="5" s="1"/>
  <c r="Z2163" i="5"/>
  <c r="Y2163" i="5" s="1"/>
  <c r="Z2164" i="5"/>
  <c r="Y2164" i="5" s="1"/>
  <c r="Z2165" i="5"/>
  <c r="Y2165" i="5" s="1"/>
  <c r="Z2166" i="5"/>
  <c r="Y2166" i="5" s="1"/>
  <c r="Z2167" i="5"/>
  <c r="Y2167" i="5" s="1"/>
  <c r="Z2168" i="5"/>
  <c r="Y2168" i="5" s="1"/>
  <c r="Z2169" i="5"/>
  <c r="Y2169" i="5" s="1"/>
  <c r="Z2170" i="5"/>
  <c r="Y2170" i="5" s="1"/>
  <c r="Z2171" i="5"/>
  <c r="Y2171" i="5" s="1"/>
  <c r="Z2172" i="5"/>
  <c r="Y2172" i="5" s="1"/>
  <c r="Z2173" i="5"/>
  <c r="Y2173" i="5" s="1"/>
  <c r="Z2174" i="5"/>
  <c r="Y2174" i="5" s="1"/>
  <c r="Z2175" i="5"/>
  <c r="Y2175" i="5" s="1"/>
  <c r="Z2176" i="5"/>
  <c r="Y2176" i="5" s="1"/>
  <c r="Z2177" i="5"/>
  <c r="Y2177" i="5" s="1"/>
  <c r="Z2178" i="5"/>
  <c r="Y2178" i="5" s="1"/>
  <c r="Z2179" i="5"/>
  <c r="Y2179" i="5" s="1"/>
  <c r="Z2180" i="5"/>
  <c r="Y2180" i="5" s="1"/>
  <c r="Z2181" i="5"/>
  <c r="Y2181" i="5" s="1"/>
  <c r="Z2182" i="5"/>
  <c r="Y2182" i="5" s="1"/>
  <c r="Z2183" i="5"/>
  <c r="Y2183" i="5" s="1"/>
  <c r="Z2184" i="5"/>
  <c r="Y2184" i="5" s="1"/>
  <c r="Z2185" i="5"/>
  <c r="Y2185" i="5" s="1"/>
  <c r="Z2186" i="5"/>
  <c r="Y2186" i="5" s="1"/>
  <c r="Z2187" i="5"/>
  <c r="Y2187" i="5" s="1"/>
  <c r="Z2188" i="5"/>
  <c r="Y2188" i="5" s="1"/>
  <c r="Z2189" i="5"/>
  <c r="Y2189" i="5" s="1"/>
  <c r="Z2190" i="5"/>
  <c r="Y2190" i="5" s="1"/>
  <c r="Z2191" i="5"/>
  <c r="Y2191" i="5" s="1"/>
  <c r="Z2192" i="5"/>
  <c r="Y2192" i="5" s="1"/>
  <c r="Z2193" i="5"/>
  <c r="Y2193" i="5" s="1"/>
  <c r="Z2194" i="5"/>
  <c r="Y2194" i="5" s="1"/>
  <c r="Z2195" i="5"/>
  <c r="Y2195" i="5" s="1"/>
  <c r="Z2196" i="5"/>
  <c r="Y2196" i="5" s="1"/>
  <c r="Z2197" i="5"/>
  <c r="Y2197" i="5" s="1"/>
  <c r="Z2198" i="5"/>
  <c r="Y2198" i="5" s="1"/>
  <c r="Z2199" i="5"/>
  <c r="Y2199" i="5" s="1"/>
  <c r="Z2200" i="5"/>
  <c r="Y2200" i="5" s="1"/>
  <c r="Z2201" i="5"/>
  <c r="Y2201" i="5" s="1"/>
  <c r="Z2202" i="5"/>
  <c r="Y2202" i="5" s="1"/>
  <c r="Z2203" i="5"/>
  <c r="Y2203" i="5" s="1"/>
  <c r="Z2204" i="5"/>
  <c r="Y2204" i="5" s="1"/>
  <c r="Z2205" i="5"/>
  <c r="Y2205" i="5" s="1"/>
  <c r="Z2206" i="5"/>
  <c r="Y2206" i="5" s="1"/>
  <c r="Z2207" i="5"/>
  <c r="Y2207" i="5" s="1"/>
  <c r="Z2208" i="5"/>
  <c r="Y2208" i="5" s="1"/>
  <c r="Z2209" i="5"/>
  <c r="Y2209" i="5" s="1"/>
  <c r="Z2210" i="5"/>
  <c r="Y2210" i="5" s="1"/>
  <c r="Z2211" i="5"/>
  <c r="Y2211" i="5" s="1"/>
  <c r="Z2212" i="5"/>
  <c r="Y2212" i="5" s="1"/>
  <c r="Z2213" i="5"/>
  <c r="Y2213" i="5" s="1"/>
  <c r="Z2214" i="5"/>
  <c r="Y2214" i="5" s="1"/>
  <c r="Z2215" i="5"/>
  <c r="Y2215" i="5" s="1"/>
  <c r="Z2216" i="5"/>
  <c r="Y2216" i="5" s="1"/>
  <c r="Z2217" i="5"/>
  <c r="Y2217" i="5" s="1"/>
  <c r="Z2218" i="5"/>
  <c r="Y2218" i="5" s="1"/>
  <c r="Z2219" i="5"/>
  <c r="Y2219" i="5" s="1"/>
  <c r="Z2220" i="5"/>
  <c r="Y2220" i="5" s="1"/>
  <c r="Z2221" i="5"/>
  <c r="Y2221" i="5" s="1"/>
  <c r="Z2222" i="5"/>
  <c r="Y2222" i="5" s="1"/>
  <c r="Z2223" i="5"/>
  <c r="Y2223" i="5" s="1"/>
  <c r="Z2224" i="5"/>
  <c r="Y2224" i="5" s="1"/>
  <c r="Z2225" i="5"/>
  <c r="Y2225" i="5" s="1"/>
  <c r="Z2226" i="5"/>
  <c r="Y2226" i="5" s="1"/>
  <c r="Z2227" i="5"/>
  <c r="Y2227" i="5" s="1"/>
  <c r="Z2228" i="5"/>
  <c r="Y2228" i="5" s="1"/>
  <c r="Z2229" i="5"/>
  <c r="Y2229" i="5" s="1"/>
  <c r="Z2230" i="5"/>
  <c r="Y2230" i="5" s="1"/>
  <c r="Z2231" i="5"/>
  <c r="Y2231" i="5" s="1"/>
  <c r="Z2232" i="5"/>
  <c r="Y2232" i="5" s="1"/>
  <c r="Z2233" i="5"/>
  <c r="Y2233" i="5" s="1"/>
  <c r="Z2234" i="5"/>
  <c r="Y2234" i="5" s="1"/>
  <c r="Z2235" i="5"/>
  <c r="Y2235" i="5" s="1"/>
  <c r="Z2236" i="5"/>
  <c r="Y2236" i="5" s="1"/>
  <c r="Z2237" i="5"/>
  <c r="Y2237" i="5" s="1"/>
  <c r="Z2238" i="5"/>
  <c r="Y2238" i="5" s="1"/>
  <c r="Z2239" i="5"/>
  <c r="Y2239" i="5" s="1"/>
  <c r="Z2240" i="5"/>
  <c r="Y2240" i="5" s="1"/>
  <c r="Z2241" i="5"/>
  <c r="Y2241" i="5" s="1"/>
  <c r="Z2242" i="5"/>
  <c r="Y2242" i="5" s="1"/>
  <c r="Z2243" i="5"/>
  <c r="Y2243" i="5" s="1"/>
  <c r="Z2244" i="5"/>
  <c r="Y2244" i="5" s="1"/>
  <c r="Z2245" i="5"/>
  <c r="Y2245" i="5" s="1"/>
  <c r="Z2246" i="5"/>
  <c r="Y2246" i="5" s="1"/>
  <c r="Z2247" i="5"/>
  <c r="Y2247" i="5" s="1"/>
  <c r="Z2248" i="5"/>
  <c r="Y2248" i="5" s="1"/>
  <c r="Z2249" i="5"/>
  <c r="Y2249" i="5" s="1"/>
  <c r="Z2250" i="5"/>
  <c r="Y2250" i="5" s="1"/>
  <c r="Z2251" i="5"/>
  <c r="Y2251" i="5" s="1"/>
  <c r="Z2252" i="5"/>
  <c r="Y2252" i="5" s="1"/>
  <c r="Z2253" i="5"/>
  <c r="Y2253" i="5" s="1"/>
  <c r="Z2254" i="5"/>
  <c r="Y2254" i="5" s="1"/>
  <c r="Z2255" i="5"/>
  <c r="Y2255" i="5" s="1"/>
  <c r="Z2256" i="5"/>
  <c r="Y2256" i="5" s="1"/>
  <c r="Z2257" i="5"/>
  <c r="Y2257" i="5" s="1"/>
  <c r="Z2258" i="5"/>
  <c r="Y2258" i="5" s="1"/>
  <c r="Z2259" i="5"/>
  <c r="Y2259" i="5" s="1"/>
  <c r="Z2260" i="5"/>
  <c r="Y2260" i="5" s="1"/>
  <c r="Z2261" i="5"/>
  <c r="Y2261" i="5" s="1"/>
  <c r="Z2262" i="5"/>
  <c r="Y2262" i="5" s="1"/>
  <c r="Z2263" i="5"/>
  <c r="Y2263" i="5" s="1"/>
  <c r="Z2264" i="5"/>
  <c r="Y2264" i="5" s="1"/>
  <c r="Z2265" i="5"/>
  <c r="Y2265" i="5" s="1"/>
  <c r="Z2266" i="5"/>
  <c r="Y2266" i="5" s="1"/>
  <c r="Z2267" i="5"/>
  <c r="Y2267" i="5" s="1"/>
  <c r="Z2268" i="5"/>
  <c r="Y2268" i="5" s="1"/>
  <c r="Z2269" i="5"/>
  <c r="Y2269" i="5" s="1"/>
  <c r="Z2270" i="5"/>
  <c r="Y2270" i="5" s="1"/>
  <c r="Z2271" i="5"/>
  <c r="Y2271" i="5" s="1"/>
  <c r="Z2272" i="5"/>
  <c r="Y2272" i="5" s="1"/>
  <c r="Z2273" i="5"/>
  <c r="Y2273" i="5" s="1"/>
  <c r="Z2274" i="5"/>
  <c r="Y2274" i="5" s="1"/>
  <c r="Z2275" i="5"/>
  <c r="Y2275" i="5" s="1"/>
  <c r="Z2276" i="5"/>
  <c r="Y2276" i="5" s="1"/>
  <c r="Z2277" i="5"/>
  <c r="Y2277" i="5" s="1"/>
  <c r="Z2278" i="5"/>
  <c r="Y2278" i="5" s="1"/>
  <c r="Z2279" i="5"/>
  <c r="Y2279" i="5" s="1"/>
  <c r="Z2280" i="5"/>
  <c r="Y2280" i="5" s="1"/>
  <c r="Z2281" i="5"/>
  <c r="Y2281" i="5" s="1"/>
  <c r="Z2282" i="5"/>
  <c r="Y2282" i="5" s="1"/>
  <c r="Z2283" i="5"/>
  <c r="Y2283" i="5" s="1"/>
  <c r="Z2284" i="5"/>
  <c r="Y2284" i="5" s="1"/>
  <c r="Z2285" i="5"/>
  <c r="Y2285" i="5" s="1"/>
  <c r="Z2286" i="5"/>
  <c r="Y2286" i="5" s="1"/>
  <c r="Z2287" i="5"/>
  <c r="Y2287" i="5" s="1"/>
  <c r="Z2288" i="5"/>
  <c r="Y2288" i="5" s="1"/>
  <c r="Z2289" i="5"/>
  <c r="Y2289" i="5" s="1"/>
  <c r="Z2290" i="5"/>
  <c r="Y2290" i="5" s="1"/>
  <c r="Z2291" i="5"/>
  <c r="Y2291" i="5" s="1"/>
  <c r="Z2292" i="5"/>
  <c r="Y2292" i="5" s="1"/>
  <c r="Z2293" i="5"/>
  <c r="Y2293" i="5" s="1"/>
  <c r="Z2294" i="5"/>
  <c r="Y2294" i="5" s="1"/>
  <c r="Z2295" i="5"/>
  <c r="Y2295" i="5" s="1"/>
  <c r="Z2296" i="5"/>
  <c r="Y2296" i="5" s="1"/>
  <c r="Z2297" i="5"/>
  <c r="Y2297" i="5" s="1"/>
  <c r="Z2298" i="5"/>
  <c r="Y2298" i="5" s="1"/>
  <c r="Z2299" i="5"/>
  <c r="Y2299" i="5" s="1"/>
  <c r="Z2300" i="5"/>
  <c r="Y2300" i="5" s="1"/>
  <c r="Z2301" i="5"/>
  <c r="Y2301" i="5" s="1"/>
  <c r="Z2302" i="5"/>
  <c r="Y2302" i="5" s="1"/>
  <c r="Z2303" i="5"/>
  <c r="Y2303" i="5" s="1"/>
  <c r="Z2304" i="5"/>
  <c r="Y2304" i="5" s="1"/>
  <c r="Z2305" i="5"/>
  <c r="Y2305" i="5" s="1"/>
  <c r="Z2306" i="5"/>
  <c r="Y2306" i="5" s="1"/>
  <c r="Z2307" i="5"/>
  <c r="Y2307" i="5" s="1"/>
  <c r="Z2308" i="5"/>
  <c r="Y2308" i="5" s="1"/>
  <c r="Z2309" i="5"/>
  <c r="Y2309" i="5" s="1"/>
  <c r="Z2310" i="5"/>
  <c r="Y2310" i="5" s="1"/>
  <c r="Z2311" i="5"/>
  <c r="Y2311" i="5" s="1"/>
  <c r="Z2312" i="5"/>
  <c r="Y2312" i="5" s="1"/>
  <c r="Z2313" i="5"/>
  <c r="Y2313" i="5" s="1"/>
  <c r="Z2314" i="5"/>
  <c r="Y2314" i="5" s="1"/>
  <c r="Z2315" i="5"/>
  <c r="Y2315" i="5" s="1"/>
  <c r="Z2316" i="5"/>
  <c r="Y2316" i="5" s="1"/>
  <c r="Z2317" i="5"/>
  <c r="Y2317" i="5" s="1"/>
  <c r="Z2318" i="5"/>
  <c r="Y2318" i="5" s="1"/>
  <c r="Z2319" i="5"/>
  <c r="Y2319" i="5" s="1"/>
  <c r="Z2320" i="5"/>
  <c r="Y2320" i="5" s="1"/>
  <c r="Z2321" i="5"/>
  <c r="Y2321" i="5" s="1"/>
  <c r="Z2322" i="5"/>
  <c r="Y2322" i="5" s="1"/>
  <c r="Z2323" i="5"/>
  <c r="Y2323" i="5" s="1"/>
  <c r="Z2324" i="5"/>
  <c r="Y2324" i="5" s="1"/>
  <c r="Z2325" i="5"/>
  <c r="Y2325" i="5" s="1"/>
  <c r="Z2326" i="5"/>
  <c r="Y2326" i="5" s="1"/>
  <c r="Z2327" i="5"/>
  <c r="Y2327" i="5" s="1"/>
  <c r="Z2328" i="5"/>
  <c r="Y2328" i="5" s="1"/>
  <c r="Z2329" i="5"/>
  <c r="Y2329" i="5" s="1"/>
  <c r="Z2330" i="5"/>
  <c r="Y2330" i="5" s="1"/>
  <c r="Z2331" i="5"/>
  <c r="Y2331" i="5" s="1"/>
  <c r="Z2332" i="5"/>
  <c r="Y2332" i="5" s="1"/>
  <c r="Z2333" i="5"/>
  <c r="Y2333" i="5" s="1"/>
  <c r="Z2334" i="5"/>
  <c r="Y2334" i="5" s="1"/>
  <c r="Z2335" i="5"/>
  <c r="Y2335" i="5" s="1"/>
  <c r="Z2336" i="5"/>
  <c r="Y2336" i="5" s="1"/>
  <c r="Z2337" i="5"/>
  <c r="Y2337" i="5" s="1"/>
  <c r="Z2338" i="5"/>
  <c r="Y2338" i="5" s="1"/>
  <c r="Z2339" i="5"/>
  <c r="Y2339" i="5" s="1"/>
  <c r="Z2340" i="5"/>
  <c r="Y2340" i="5" s="1"/>
  <c r="Z2341" i="5"/>
  <c r="Y2341" i="5" s="1"/>
  <c r="Z2342" i="5"/>
  <c r="Y2342" i="5" s="1"/>
  <c r="Z2343" i="5"/>
  <c r="Y2343" i="5" s="1"/>
  <c r="Z2344" i="5"/>
  <c r="Y2344" i="5" s="1"/>
  <c r="Z2345" i="5"/>
  <c r="Y2345" i="5" s="1"/>
  <c r="Z2346" i="5"/>
  <c r="Y2346" i="5" s="1"/>
  <c r="Z2347" i="5"/>
  <c r="Y2347" i="5" s="1"/>
  <c r="Z2348" i="5"/>
  <c r="Y2348" i="5" s="1"/>
  <c r="Z2349" i="5"/>
  <c r="Y2349" i="5" s="1"/>
  <c r="Z2350" i="5"/>
  <c r="Y2350" i="5" s="1"/>
  <c r="Z2351" i="5"/>
  <c r="Y2351" i="5" s="1"/>
  <c r="Z2352" i="5"/>
  <c r="Y2352" i="5" s="1"/>
  <c r="Z2353" i="5"/>
  <c r="Y2353" i="5" s="1"/>
  <c r="Z2354" i="5"/>
  <c r="Y2354" i="5" s="1"/>
  <c r="Z2355" i="5"/>
  <c r="Y2355" i="5" s="1"/>
  <c r="Z2356" i="5"/>
  <c r="Y2356" i="5" s="1"/>
  <c r="Z2357" i="5"/>
  <c r="Y2357" i="5" s="1"/>
  <c r="Z2358" i="5"/>
  <c r="Y2358" i="5" s="1"/>
  <c r="Z2359" i="5"/>
  <c r="Y2359" i="5" s="1"/>
  <c r="Z2360" i="5"/>
  <c r="Y2360" i="5" s="1"/>
  <c r="Z2361" i="5"/>
  <c r="Y2361" i="5" s="1"/>
  <c r="Z2362" i="5"/>
  <c r="Y2362" i="5" s="1"/>
  <c r="Z2363" i="5"/>
  <c r="Y2363" i="5" s="1"/>
  <c r="Z2364" i="5"/>
  <c r="Y2364" i="5" s="1"/>
  <c r="Z2365" i="5"/>
  <c r="Y2365" i="5" s="1"/>
  <c r="Z2366" i="5"/>
  <c r="Y2366" i="5" s="1"/>
  <c r="Z2367" i="5"/>
  <c r="Y2367" i="5" s="1"/>
  <c r="Z2368" i="5"/>
  <c r="Y2368" i="5" s="1"/>
  <c r="Z2369" i="5"/>
  <c r="Y2369" i="5" s="1"/>
  <c r="Z2370" i="5"/>
  <c r="Y2370" i="5" s="1"/>
  <c r="Z2371" i="5"/>
  <c r="Y2371" i="5" s="1"/>
  <c r="Z2372" i="5"/>
  <c r="Y2372" i="5" s="1"/>
  <c r="Z2373" i="5"/>
  <c r="Y2373" i="5" s="1"/>
  <c r="Z2374" i="5"/>
  <c r="Y2374" i="5" s="1"/>
  <c r="Z2375" i="5"/>
  <c r="Y2375" i="5" s="1"/>
  <c r="Z2376" i="5"/>
  <c r="Y2376" i="5" s="1"/>
  <c r="Z2377" i="5"/>
  <c r="Y2377" i="5" s="1"/>
  <c r="Z2378" i="5"/>
  <c r="Y2378" i="5" s="1"/>
  <c r="Z2379" i="5"/>
  <c r="Y2379" i="5" s="1"/>
  <c r="Z2380" i="5"/>
  <c r="Y2380" i="5" s="1"/>
  <c r="Z2381" i="5"/>
  <c r="Y2381" i="5" s="1"/>
  <c r="Z2382" i="5"/>
  <c r="Y2382" i="5" s="1"/>
  <c r="Z2383" i="5"/>
  <c r="Y2383" i="5" s="1"/>
  <c r="Z2384" i="5"/>
  <c r="Y2384" i="5" s="1"/>
  <c r="Z2385" i="5"/>
  <c r="Y2385" i="5" s="1"/>
  <c r="Z2386" i="5"/>
  <c r="Y2386" i="5" s="1"/>
  <c r="Z2387" i="5"/>
  <c r="Y2387" i="5" s="1"/>
  <c r="Z2388" i="5"/>
  <c r="Y2388" i="5" s="1"/>
  <c r="Z2389" i="5"/>
  <c r="Y2389" i="5" s="1"/>
  <c r="Z2390" i="5"/>
  <c r="Y2390" i="5" s="1"/>
  <c r="Z2391" i="5"/>
  <c r="Y2391" i="5" s="1"/>
  <c r="Z2392" i="5"/>
  <c r="Y2392" i="5" s="1"/>
  <c r="Z2393" i="5"/>
  <c r="Y2393" i="5" s="1"/>
  <c r="Z2394" i="5"/>
  <c r="Y2394" i="5" s="1"/>
  <c r="Z2395" i="5"/>
  <c r="Y2395" i="5" s="1"/>
  <c r="Z2396" i="5"/>
  <c r="Y2396" i="5" s="1"/>
  <c r="Z2397" i="5"/>
  <c r="Y2397" i="5" s="1"/>
  <c r="Z2398" i="5"/>
  <c r="Y2398" i="5" s="1"/>
  <c r="Z2399" i="5"/>
  <c r="Y2399" i="5" s="1"/>
  <c r="Z2400" i="5"/>
  <c r="Y2400" i="5" s="1"/>
  <c r="Z2401" i="5"/>
  <c r="Y2401" i="5" s="1"/>
  <c r="Z2402" i="5"/>
  <c r="Y2402" i="5" s="1"/>
  <c r="Z2403" i="5"/>
  <c r="Y2403" i="5" s="1"/>
  <c r="Z2404" i="5"/>
  <c r="Y2404" i="5" s="1"/>
  <c r="Z2405" i="5"/>
  <c r="Y2405" i="5" s="1"/>
  <c r="Z2406" i="5"/>
  <c r="Y2406" i="5" s="1"/>
  <c r="Z2407" i="5"/>
  <c r="Y2407" i="5" s="1"/>
  <c r="Z2408" i="5"/>
  <c r="Y2408" i="5" s="1"/>
  <c r="Z2409" i="5"/>
  <c r="Y2409" i="5" s="1"/>
  <c r="Z2410" i="5"/>
  <c r="Y2410" i="5" s="1"/>
  <c r="Z2411" i="5"/>
  <c r="Y2411" i="5" s="1"/>
  <c r="Z2412" i="5"/>
  <c r="Y2412" i="5" s="1"/>
  <c r="Z2413" i="5"/>
  <c r="Y2413" i="5" s="1"/>
  <c r="Z2414" i="5"/>
  <c r="Y2414" i="5" s="1"/>
  <c r="Z2415" i="5"/>
  <c r="Y2415" i="5" s="1"/>
  <c r="Z2416" i="5"/>
  <c r="Y2416" i="5" s="1"/>
  <c r="Z2417" i="5"/>
  <c r="Y2417" i="5" s="1"/>
  <c r="Z2418" i="5"/>
  <c r="Y2418" i="5" s="1"/>
  <c r="Z2419" i="5"/>
  <c r="Y2419" i="5" s="1"/>
  <c r="Z2420" i="5"/>
  <c r="Y2420" i="5" s="1"/>
  <c r="Z2421" i="5"/>
  <c r="Y2421" i="5" s="1"/>
  <c r="Z2422" i="5"/>
  <c r="Y2422" i="5" s="1"/>
  <c r="Z2423" i="5"/>
  <c r="Y2423" i="5" s="1"/>
  <c r="Z2424" i="5"/>
  <c r="Y2424" i="5" s="1"/>
  <c r="Z2425" i="5"/>
  <c r="Y2425" i="5" s="1"/>
  <c r="Z2426" i="5"/>
  <c r="Y2426" i="5" s="1"/>
  <c r="Z2427" i="5"/>
  <c r="Y2427" i="5" s="1"/>
  <c r="Z2428" i="5"/>
  <c r="Y2428" i="5" s="1"/>
  <c r="Z2429" i="5"/>
  <c r="Y2429" i="5" s="1"/>
  <c r="Z2430" i="5"/>
  <c r="Y2430" i="5" s="1"/>
  <c r="Z2431" i="5"/>
  <c r="Y2431" i="5" s="1"/>
  <c r="Z2432" i="5"/>
  <c r="Y2432" i="5" s="1"/>
  <c r="Z2433" i="5"/>
  <c r="Y2433" i="5" s="1"/>
  <c r="Z2434" i="5"/>
  <c r="Y2434" i="5" s="1"/>
  <c r="Z2435" i="5"/>
  <c r="Y2435" i="5" s="1"/>
  <c r="Z2436" i="5"/>
  <c r="Y2436" i="5" s="1"/>
  <c r="Z2437" i="5"/>
  <c r="Y2437" i="5" s="1"/>
  <c r="Z2438" i="5"/>
  <c r="Y2438" i="5" s="1"/>
  <c r="Z2439" i="5"/>
  <c r="Y2439" i="5" s="1"/>
  <c r="Z2440" i="5"/>
  <c r="Y2440" i="5" s="1"/>
  <c r="Z2441" i="5"/>
  <c r="Y2441" i="5" s="1"/>
  <c r="Z2442" i="5"/>
  <c r="Y2442" i="5" s="1"/>
  <c r="Z2443" i="5"/>
  <c r="Y2443" i="5" s="1"/>
  <c r="Z2444" i="5"/>
  <c r="Y2444" i="5" s="1"/>
  <c r="Z2445" i="5"/>
  <c r="Y2445" i="5" s="1"/>
  <c r="Z2446" i="5"/>
  <c r="Y2446" i="5" s="1"/>
  <c r="Z2447" i="5"/>
  <c r="Y2447" i="5" s="1"/>
  <c r="Z2448" i="5"/>
  <c r="Y2448" i="5" s="1"/>
  <c r="Z2449" i="5"/>
  <c r="Y2449" i="5" s="1"/>
  <c r="Z2450" i="5"/>
  <c r="Y2450" i="5" s="1"/>
  <c r="Z2451" i="5"/>
  <c r="Y2451" i="5" s="1"/>
  <c r="Z2452" i="5"/>
  <c r="Y2452" i="5" s="1"/>
  <c r="Z2453" i="5"/>
  <c r="Y2453" i="5" s="1"/>
  <c r="Z2454" i="5"/>
  <c r="Y2454" i="5" s="1"/>
  <c r="Z2455" i="5"/>
  <c r="Y2455" i="5" s="1"/>
  <c r="Z2456" i="5"/>
  <c r="Y2456" i="5" s="1"/>
  <c r="Z2457" i="5"/>
  <c r="Y2457" i="5" s="1"/>
  <c r="Z2458" i="5"/>
  <c r="Y2458" i="5" s="1"/>
  <c r="Z2459" i="5"/>
  <c r="Y2459" i="5" s="1"/>
  <c r="Z2460" i="5"/>
  <c r="Y2460" i="5" s="1"/>
  <c r="Z2461" i="5"/>
  <c r="Y2461" i="5" s="1"/>
  <c r="Z2462" i="5"/>
  <c r="Y2462" i="5" s="1"/>
  <c r="Z2463" i="5"/>
  <c r="Y2463" i="5" s="1"/>
  <c r="Z2464" i="5"/>
  <c r="Y2464" i="5" s="1"/>
  <c r="Z2465" i="5"/>
  <c r="Y2465" i="5" s="1"/>
  <c r="Z2466" i="5"/>
  <c r="Y2466" i="5" s="1"/>
  <c r="Z2467" i="5"/>
  <c r="Y2467" i="5" s="1"/>
  <c r="Z2468" i="5"/>
  <c r="Y2468" i="5" s="1"/>
  <c r="Z2469" i="5"/>
  <c r="Y2469" i="5" s="1"/>
  <c r="Z2470" i="5"/>
  <c r="Y2470" i="5" s="1"/>
  <c r="Z2471" i="5"/>
  <c r="Y2471" i="5" s="1"/>
  <c r="Z2472" i="5"/>
  <c r="Y2472" i="5" s="1"/>
  <c r="Z2473" i="5"/>
  <c r="Y2473" i="5" s="1"/>
  <c r="Z2474" i="5"/>
  <c r="Y2474" i="5" s="1"/>
  <c r="Z2475" i="5"/>
  <c r="Y2475" i="5" s="1"/>
  <c r="Z2476" i="5"/>
  <c r="Y2476" i="5" s="1"/>
  <c r="Z2477" i="5"/>
  <c r="Y2477" i="5" s="1"/>
  <c r="Z2478" i="5"/>
  <c r="Y2478" i="5" s="1"/>
  <c r="Z2479" i="5"/>
  <c r="Y2479" i="5" s="1"/>
  <c r="Z2480" i="5"/>
  <c r="Y2480" i="5" s="1"/>
  <c r="Z2481" i="5"/>
  <c r="Y2481" i="5" s="1"/>
  <c r="Z2482" i="5"/>
  <c r="Y2482" i="5" s="1"/>
  <c r="Z2483" i="5"/>
  <c r="Y2483" i="5" s="1"/>
  <c r="Z2484" i="5"/>
  <c r="Y2484" i="5" s="1"/>
  <c r="Z2485" i="5"/>
  <c r="Y2485" i="5" s="1"/>
  <c r="Z2486" i="5"/>
  <c r="Y2486" i="5" s="1"/>
  <c r="Z2487" i="5"/>
  <c r="Y2487" i="5" s="1"/>
  <c r="Z2488" i="5"/>
  <c r="Y2488" i="5" s="1"/>
  <c r="Z2489" i="5"/>
  <c r="Y2489" i="5" s="1"/>
  <c r="Z2490" i="5"/>
  <c r="Y2490" i="5" s="1"/>
  <c r="Z2491" i="5"/>
  <c r="Y2491" i="5" s="1"/>
  <c r="Z2492" i="5"/>
  <c r="Y2492" i="5" s="1"/>
  <c r="Z2493" i="5"/>
  <c r="Y2493" i="5" s="1"/>
  <c r="Z2494" i="5"/>
  <c r="Y2494" i="5" s="1"/>
  <c r="Z2495" i="5"/>
  <c r="Y2495" i="5" s="1"/>
  <c r="Z2496" i="5"/>
  <c r="Y2496" i="5" s="1"/>
  <c r="Z2497" i="5"/>
  <c r="Y2497" i="5" s="1"/>
  <c r="Z2498" i="5"/>
  <c r="Y2498" i="5" s="1"/>
  <c r="Z2499" i="5"/>
  <c r="Y2499" i="5" s="1"/>
  <c r="Z2500" i="5"/>
  <c r="Y2500" i="5" s="1"/>
  <c r="Z2501" i="5"/>
  <c r="Y2501" i="5" s="1"/>
  <c r="Z2502" i="5"/>
  <c r="Y2502" i="5" s="1"/>
  <c r="Z2503" i="5"/>
  <c r="Y2503" i="5" s="1"/>
  <c r="Z2504" i="5"/>
  <c r="Y2504" i="5" s="1"/>
  <c r="Z2505" i="5"/>
  <c r="Y2505" i="5" s="1"/>
  <c r="Z2506" i="5"/>
  <c r="Y2506" i="5" s="1"/>
  <c r="Z2507" i="5"/>
  <c r="Y2507" i="5" s="1"/>
  <c r="Z2508" i="5"/>
  <c r="Y2508" i="5" s="1"/>
  <c r="Z2509" i="5"/>
  <c r="Y2509" i="5" s="1"/>
  <c r="Z2510" i="5"/>
  <c r="Y2510" i="5" s="1"/>
  <c r="Z2511" i="5"/>
  <c r="Y2511" i="5" s="1"/>
  <c r="Z2512" i="5"/>
  <c r="Y2512" i="5" s="1"/>
  <c r="Z2513" i="5"/>
  <c r="Y2513" i="5" s="1"/>
  <c r="Z2514" i="5"/>
  <c r="Y2514" i="5" s="1"/>
  <c r="Z2515" i="5"/>
  <c r="Y2515" i="5" s="1"/>
  <c r="Z2516" i="5"/>
  <c r="Y2516" i="5" s="1"/>
  <c r="Z2517" i="5"/>
  <c r="Y2517" i="5" s="1"/>
  <c r="Z2518" i="5"/>
  <c r="Y2518" i="5" s="1"/>
  <c r="Z2519" i="5"/>
  <c r="Y2519" i="5" s="1"/>
  <c r="Z2520" i="5"/>
  <c r="Y2520" i="5" s="1"/>
  <c r="Z2521" i="5"/>
  <c r="Y2521" i="5" s="1"/>
  <c r="Z2522" i="5"/>
  <c r="Y2522" i="5" s="1"/>
  <c r="Z2523" i="5"/>
  <c r="Y2523" i="5" s="1"/>
  <c r="Z2524" i="5"/>
  <c r="Y2524" i="5" s="1"/>
  <c r="Z2525" i="5"/>
  <c r="Y2525" i="5" s="1"/>
  <c r="Z2526" i="5"/>
  <c r="Y2526" i="5" s="1"/>
  <c r="Z2527" i="5"/>
  <c r="Y2527" i="5" s="1"/>
  <c r="Z2528" i="5"/>
  <c r="Y2528" i="5" s="1"/>
  <c r="Z2529" i="5"/>
  <c r="Y2529" i="5" s="1"/>
  <c r="Z2530" i="5"/>
  <c r="Y2530" i="5" s="1"/>
  <c r="Z2531" i="5"/>
  <c r="Y2531" i="5" s="1"/>
  <c r="Z2532" i="5"/>
  <c r="Y2532" i="5" s="1"/>
  <c r="Z2533" i="5"/>
  <c r="Y2533" i="5" s="1"/>
  <c r="Z2534" i="5"/>
  <c r="Y2534" i="5" s="1"/>
  <c r="Z2535" i="5"/>
  <c r="Y2535" i="5" s="1"/>
  <c r="Z2536" i="5"/>
  <c r="Y2536" i="5" s="1"/>
  <c r="Z2537" i="5"/>
  <c r="Y2537" i="5" s="1"/>
  <c r="Z2538" i="5"/>
  <c r="Y2538" i="5" s="1"/>
  <c r="Z2539" i="5"/>
  <c r="Y2539" i="5" s="1"/>
  <c r="Z2540" i="5"/>
  <c r="Y2540" i="5" s="1"/>
  <c r="Z2541" i="5"/>
  <c r="Y2541" i="5" s="1"/>
  <c r="Z2542" i="5"/>
  <c r="Y2542" i="5" s="1"/>
  <c r="Z2543" i="5"/>
  <c r="Y2543" i="5" s="1"/>
  <c r="Z2544" i="5"/>
  <c r="Y2544" i="5" s="1"/>
  <c r="Z2545" i="5"/>
  <c r="Y2545" i="5" s="1"/>
  <c r="Z2546" i="5"/>
  <c r="Y2546" i="5" s="1"/>
  <c r="Z2547" i="5"/>
  <c r="Y2547" i="5" s="1"/>
  <c r="Z2548" i="5"/>
  <c r="Y2548" i="5" s="1"/>
  <c r="Z2549" i="5"/>
  <c r="Y2549" i="5" s="1"/>
  <c r="Z2550" i="5"/>
  <c r="Y2550" i="5" s="1"/>
  <c r="Z2551" i="5"/>
  <c r="Y2551" i="5" s="1"/>
  <c r="Z2552" i="5"/>
  <c r="Y2552" i="5" s="1"/>
  <c r="Z2553" i="5"/>
  <c r="Y2553" i="5" s="1"/>
  <c r="Z2554" i="5"/>
  <c r="Y2554" i="5" s="1"/>
  <c r="Z2555" i="5"/>
  <c r="Y2555" i="5" s="1"/>
  <c r="Z2556" i="5"/>
  <c r="Y2556" i="5" s="1"/>
  <c r="Z2557" i="5"/>
  <c r="Y2557" i="5" s="1"/>
  <c r="Z2558" i="5"/>
  <c r="Y2558" i="5" s="1"/>
  <c r="Z2559" i="5"/>
  <c r="Y2559" i="5" s="1"/>
  <c r="Z2560" i="5"/>
  <c r="Y2560" i="5" s="1"/>
  <c r="Z2561" i="5"/>
  <c r="Y2561" i="5" s="1"/>
  <c r="Z2562" i="5"/>
  <c r="Y2562" i="5" s="1"/>
  <c r="Z2563" i="5"/>
  <c r="Y2563" i="5" s="1"/>
  <c r="Z2564" i="5"/>
  <c r="Y2564" i="5" s="1"/>
  <c r="Z2565" i="5"/>
  <c r="Y2565" i="5" s="1"/>
  <c r="Z2566" i="5"/>
  <c r="Y2566" i="5" s="1"/>
  <c r="Z2567" i="5"/>
  <c r="Y2567" i="5" s="1"/>
  <c r="Z2568" i="5"/>
  <c r="Y2568" i="5" s="1"/>
  <c r="Z2569" i="5"/>
  <c r="Y2569" i="5" s="1"/>
  <c r="Z2570" i="5"/>
  <c r="Y2570" i="5" s="1"/>
  <c r="Z2571" i="5"/>
  <c r="Y2571" i="5" s="1"/>
  <c r="Z2572" i="5"/>
  <c r="Y2572" i="5" s="1"/>
  <c r="Z2573" i="5"/>
  <c r="Y2573" i="5" s="1"/>
  <c r="Z2574" i="5"/>
  <c r="Y2574" i="5" s="1"/>
  <c r="Z2575" i="5"/>
  <c r="Y2575" i="5" s="1"/>
  <c r="Z2576" i="5"/>
  <c r="Y2576" i="5" s="1"/>
  <c r="Z2577" i="5"/>
  <c r="Y2577" i="5" s="1"/>
  <c r="Z2578" i="5"/>
  <c r="Y2578" i="5" s="1"/>
  <c r="Z2579" i="5"/>
  <c r="Y2579" i="5" s="1"/>
  <c r="Z2580" i="5"/>
  <c r="Y2580" i="5" s="1"/>
  <c r="Z2581" i="5"/>
  <c r="Y2581" i="5" s="1"/>
  <c r="Z2582" i="5"/>
  <c r="Y2582" i="5" s="1"/>
  <c r="Z2583" i="5"/>
  <c r="Y2583" i="5" s="1"/>
  <c r="Z2584" i="5"/>
  <c r="Y2584" i="5" s="1"/>
  <c r="Z2585" i="5"/>
  <c r="Y2585" i="5" s="1"/>
  <c r="Z2586" i="5"/>
  <c r="Y2586" i="5" s="1"/>
  <c r="Z2587" i="5"/>
  <c r="Y2587" i="5" s="1"/>
  <c r="Z2588" i="5"/>
  <c r="Y2588" i="5" s="1"/>
  <c r="Z2589" i="5"/>
  <c r="Y2589" i="5" s="1"/>
  <c r="Z2590" i="5"/>
  <c r="Y2590" i="5" s="1"/>
  <c r="Z2591" i="5"/>
  <c r="Y2591" i="5" s="1"/>
  <c r="Z2592" i="5"/>
  <c r="Y2592" i="5" s="1"/>
  <c r="Z2593" i="5"/>
  <c r="Y2593" i="5" s="1"/>
  <c r="Z2594" i="5"/>
  <c r="Y2594" i="5" s="1"/>
  <c r="Z2595" i="5"/>
  <c r="Y2595" i="5" s="1"/>
  <c r="Z2596" i="5"/>
  <c r="Y2596" i="5" s="1"/>
  <c r="Z2597" i="5"/>
  <c r="Y2597" i="5" s="1"/>
  <c r="Z2598" i="5"/>
  <c r="Y2598" i="5" s="1"/>
  <c r="Z2599" i="5"/>
  <c r="Y2599" i="5" s="1"/>
  <c r="Z2600" i="5"/>
  <c r="Y2600" i="5" s="1"/>
  <c r="Z2601" i="5"/>
  <c r="Y2601" i="5" s="1"/>
  <c r="Z2602" i="5"/>
  <c r="Y2602" i="5" s="1"/>
  <c r="Z2603" i="5"/>
  <c r="Y2603" i="5" s="1"/>
  <c r="Z2604" i="5"/>
  <c r="Y2604" i="5" s="1"/>
  <c r="Z2605" i="5"/>
  <c r="Y2605" i="5" s="1"/>
  <c r="Z2606" i="5"/>
  <c r="Y2606" i="5" s="1"/>
  <c r="Z2607" i="5"/>
  <c r="Y2607" i="5" s="1"/>
  <c r="Z2608" i="5"/>
  <c r="Y2608" i="5" s="1"/>
  <c r="Z2609" i="5"/>
  <c r="Y2609" i="5" s="1"/>
  <c r="Z2610" i="5"/>
  <c r="Y2610" i="5" s="1"/>
  <c r="Z2611" i="5"/>
  <c r="Y2611" i="5" s="1"/>
  <c r="Z2612" i="5"/>
  <c r="Y2612" i="5" s="1"/>
  <c r="Z2613" i="5"/>
  <c r="Y2613" i="5" s="1"/>
  <c r="Z2614" i="5"/>
  <c r="Y2614" i="5" s="1"/>
  <c r="Z2615" i="5"/>
  <c r="Y2615" i="5" s="1"/>
  <c r="Z2616" i="5"/>
  <c r="Y2616" i="5" s="1"/>
  <c r="Z2617" i="5"/>
  <c r="Y2617" i="5" s="1"/>
  <c r="Z2618" i="5"/>
  <c r="Y2618" i="5" s="1"/>
  <c r="Z2619" i="5"/>
  <c r="Y2619" i="5" s="1"/>
  <c r="Z2620" i="5"/>
  <c r="Y2620" i="5" s="1"/>
  <c r="Z2621" i="5"/>
  <c r="Y2621" i="5" s="1"/>
  <c r="Z2622" i="5"/>
  <c r="Y2622" i="5" s="1"/>
  <c r="Z2623" i="5"/>
  <c r="Y2623" i="5" s="1"/>
  <c r="Z2624" i="5"/>
  <c r="Y2624" i="5" s="1"/>
  <c r="Z2625" i="5"/>
  <c r="Y2625" i="5" s="1"/>
  <c r="Z2626" i="5"/>
  <c r="Y2626" i="5" s="1"/>
  <c r="Z2627" i="5"/>
  <c r="Y2627" i="5" s="1"/>
  <c r="Z2628" i="5"/>
  <c r="Y2628" i="5" s="1"/>
  <c r="Z2629" i="5"/>
  <c r="Y2629" i="5" s="1"/>
  <c r="Z2630" i="5"/>
  <c r="Y2630" i="5" s="1"/>
  <c r="Z2631" i="5"/>
  <c r="Y2631" i="5" s="1"/>
  <c r="Z2632" i="5"/>
  <c r="Y2632" i="5" s="1"/>
  <c r="Z2633" i="5"/>
  <c r="Y2633" i="5" s="1"/>
  <c r="Z2634" i="5"/>
  <c r="Y2634" i="5" s="1"/>
  <c r="Z2635" i="5"/>
  <c r="Y2635" i="5" s="1"/>
  <c r="Z2636" i="5"/>
  <c r="Y2636" i="5" s="1"/>
  <c r="Z2637" i="5"/>
  <c r="Y2637" i="5" s="1"/>
  <c r="Z2638" i="5"/>
  <c r="Y2638" i="5" s="1"/>
  <c r="Z2639" i="5"/>
  <c r="Y2639" i="5" s="1"/>
  <c r="Z2640" i="5"/>
  <c r="Y2640" i="5" s="1"/>
  <c r="Z2641" i="5"/>
  <c r="Y2641" i="5" s="1"/>
  <c r="Z2642" i="5"/>
  <c r="Y2642" i="5" s="1"/>
  <c r="Z2643" i="5"/>
  <c r="Y2643" i="5" s="1"/>
  <c r="Z2644" i="5"/>
  <c r="Y2644" i="5" s="1"/>
  <c r="Z2645" i="5"/>
  <c r="Y2645" i="5" s="1"/>
  <c r="Z2646" i="5"/>
  <c r="Y2646" i="5" s="1"/>
  <c r="Z2647" i="5"/>
  <c r="Y2647" i="5" s="1"/>
  <c r="Z2648" i="5"/>
  <c r="Y2648" i="5" s="1"/>
  <c r="Z2649" i="5"/>
  <c r="Y2649" i="5" s="1"/>
  <c r="Z2650" i="5"/>
  <c r="Y2650" i="5" s="1"/>
  <c r="Z2651" i="5"/>
  <c r="Y2651" i="5" s="1"/>
  <c r="Z2652" i="5"/>
  <c r="Y2652" i="5" s="1"/>
  <c r="Z2653" i="5"/>
  <c r="Y2653" i="5" s="1"/>
  <c r="Z2654" i="5"/>
  <c r="Y2654" i="5" s="1"/>
  <c r="Z2655" i="5"/>
  <c r="Y2655" i="5" s="1"/>
  <c r="Z2656" i="5"/>
  <c r="Y2656" i="5" s="1"/>
  <c r="Z2657" i="5"/>
  <c r="Y2657" i="5" s="1"/>
  <c r="Z2658" i="5"/>
  <c r="Y2658" i="5" s="1"/>
  <c r="Z2659" i="5"/>
  <c r="Y2659" i="5" s="1"/>
  <c r="Z2660" i="5"/>
  <c r="Y2660" i="5" s="1"/>
  <c r="Z2661" i="5"/>
  <c r="Y2661" i="5" s="1"/>
  <c r="Z2662" i="5"/>
  <c r="Y2662" i="5" s="1"/>
  <c r="Z2663" i="5"/>
  <c r="Y2663" i="5" s="1"/>
  <c r="Z2664" i="5"/>
  <c r="Y2664" i="5" s="1"/>
  <c r="Z2665" i="5"/>
  <c r="Y2665" i="5" s="1"/>
  <c r="Z2666" i="5"/>
  <c r="Y2666" i="5" s="1"/>
  <c r="Z2667" i="5"/>
  <c r="Y2667" i="5" s="1"/>
  <c r="Z2668" i="5"/>
  <c r="Y2668" i="5" s="1"/>
  <c r="Z2669" i="5"/>
  <c r="Y2669" i="5" s="1"/>
  <c r="Z2670" i="5"/>
  <c r="Y2670" i="5" s="1"/>
  <c r="Z2671" i="5"/>
  <c r="Y2671" i="5" s="1"/>
  <c r="Z2672" i="5"/>
  <c r="Y2672" i="5" s="1"/>
  <c r="Z2673" i="5"/>
  <c r="Y2673" i="5" s="1"/>
  <c r="Z2674" i="5"/>
  <c r="Y2674" i="5" s="1"/>
  <c r="Z2675" i="5"/>
  <c r="Y2675" i="5" s="1"/>
  <c r="Z2676" i="5"/>
  <c r="Y2676" i="5" s="1"/>
  <c r="Z2677" i="5"/>
  <c r="Y2677" i="5" s="1"/>
  <c r="Z2678" i="5"/>
  <c r="Y2678" i="5" s="1"/>
  <c r="Z2679" i="5"/>
  <c r="Y2679" i="5" s="1"/>
  <c r="Z2680" i="5"/>
  <c r="Y2680" i="5" s="1"/>
  <c r="Z2681" i="5"/>
  <c r="Y2681" i="5" s="1"/>
  <c r="Z2682" i="5"/>
  <c r="Y2682" i="5" s="1"/>
  <c r="Z2683" i="5"/>
  <c r="Y2683" i="5" s="1"/>
  <c r="Z2684" i="5"/>
  <c r="Y2684" i="5" s="1"/>
  <c r="Z2685" i="5"/>
  <c r="Y2685" i="5" s="1"/>
  <c r="Z2686" i="5"/>
  <c r="Y2686" i="5" s="1"/>
  <c r="Z2687" i="5"/>
  <c r="Y2687" i="5" s="1"/>
  <c r="Z2688" i="5"/>
  <c r="Y2688" i="5" s="1"/>
  <c r="Z2689" i="5"/>
  <c r="Y2689" i="5" s="1"/>
  <c r="Z2690" i="5"/>
  <c r="Y2690" i="5" s="1"/>
  <c r="Z2691" i="5"/>
  <c r="Y2691" i="5" s="1"/>
  <c r="Z2692" i="5"/>
  <c r="Y2692" i="5" s="1"/>
  <c r="Z2693" i="5"/>
  <c r="Y2693" i="5" s="1"/>
  <c r="Z2694" i="5"/>
  <c r="Y2694" i="5" s="1"/>
  <c r="Z2695" i="5"/>
  <c r="Y2695" i="5" s="1"/>
  <c r="Z2696" i="5"/>
  <c r="Y2696" i="5" s="1"/>
  <c r="Z2697" i="5"/>
  <c r="Y2697" i="5" s="1"/>
  <c r="Z2698" i="5"/>
  <c r="Y2698" i="5" s="1"/>
  <c r="Z2699" i="5"/>
  <c r="Y2699" i="5" s="1"/>
  <c r="Z2700" i="5"/>
  <c r="Y2700" i="5" s="1"/>
  <c r="Z2701" i="5"/>
  <c r="Y2701" i="5" s="1"/>
  <c r="Z2702" i="5"/>
  <c r="Y2702" i="5" s="1"/>
  <c r="Z2703" i="5"/>
  <c r="Y2703" i="5" s="1"/>
  <c r="Z2704" i="5"/>
  <c r="Y2704" i="5" s="1"/>
  <c r="Z2705" i="5"/>
  <c r="Y2705" i="5" s="1"/>
  <c r="Z2706" i="5"/>
  <c r="Y2706" i="5" s="1"/>
  <c r="Z2707" i="5"/>
  <c r="Y2707" i="5" s="1"/>
  <c r="Z2708" i="5"/>
  <c r="Y2708" i="5" s="1"/>
  <c r="Z2709" i="5"/>
  <c r="Y2709" i="5" s="1"/>
  <c r="Z2710" i="5"/>
  <c r="Y2710" i="5" s="1"/>
  <c r="Z2711" i="5"/>
  <c r="Y2711" i="5" s="1"/>
  <c r="Z2712" i="5"/>
  <c r="Y2712" i="5" s="1"/>
  <c r="Z2713" i="5"/>
  <c r="Y2713" i="5" s="1"/>
  <c r="Z2714" i="5"/>
  <c r="Y2714" i="5" s="1"/>
  <c r="Z2715" i="5"/>
  <c r="Y2715" i="5" s="1"/>
  <c r="Z2716" i="5"/>
  <c r="Y2716" i="5" s="1"/>
  <c r="Z2717" i="5"/>
  <c r="Y2717" i="5" s="1"/>
  <c r="Z2718" i="5"/>
  <c r="Y2718" i="5" s="1"/>
  <c r="Z2719" i="5"/>
  <c r="Y2719" i="5" s="1"/>
  <c r="Z2720" i="5"/>
  <c r="Y2720" i="5" s="1"/>
  <c r="Z2721" i="5"/>
  <c r="Y2721" i="5" s="1"/>
  <c r="Z2722" i="5"/>
  <c r="Y2722" i="5" s="1"/>
  <c r="Z2723" i="5"/>
  <c r="Y2723" i="5" s="1"/>
  <c r="Z2724" i="5"/>
  <c r="Y2724" i="5" s="1"/>
  <c r="Z2725" i="5"/>
  <c r="Y2725" i="5" s="1"/>
  <c r="Z2726" i="5"/>
  <c r="Y2726" i="5" s="1"/>
  <c r="Z2727" i="5"/>
  <c r="Y2727" i="5" s="1"/>
  <c r="Z2728" i="5"/>
  <c r="Y2728" i="5" s="1"/>
  <c r="Z2729" i="5"/>
  <c r="Y2729" i="5" s="1"/>
  <c r="Z2730" i="5"/>
  <c r="Y2730" i="5" s="1"/>
  <c r="Z2731" i="5"/>
  <c r="Y2731" i="5" s="1"/>
  <c r="Z2732" i="5"/>
  <c r="Y2732" i="5" s="1"/>
  <c r="Z2733" i="5"/>
  <c r="Y2733" i="5" s="1"/>
  <c r="Z2734" i="5"/>
  <c r="Y2734" i="5" s="1"/>
  <c r="Z2735" i="5"/>
  <c r="Y2735" i="5" s="1"/>
  <c r="Z2736" i="5"/>
  <c r="Y2736" i="5" s="1"/>
  <c r="Z2737" i="5"/>
  <c r="Y2737" i="5" s="1"/>
  <c r="Z2738" i="5"/>
  <c r="Y2738" i="5" s="1"/>
  <c r="Z2739" i="5"/>
  <c r="Y2739" i="5" s="1"/>
  <c r="Z2740" i="5"/>
  <c r="Y2740" i="5" s="1"/>
  <c r="Z2741" i="5"/>
  <c r="Y2741" i="5" s="1"/>
  <c r="Z2742" i="5"/>
  <c r="Y2742" i="5" s="1"/>
  <c r="Z2743" i="5"/>
  <c r="Y2743" i="5" s="1"/>
  <c r="Z2744" i="5"/>
  <c r="Y2744" i="5" s="1"/>
  <c r="Z2745" i="5"/>
  <c r="Y2745" i="5" s="1"/>
  <c r="Z2746" i="5"/>
  <c r="Y2746" i="5" s="1"/>
  <c r="Z2747" i="5"/>
  <c r="Y2747" i="5" s="1"/>
  <c r="Z2748" i="5"/>
  <c r="Y2748" i="5" s="1"/>
  <c r="Z2749" i="5"/>
  <c r="Y2749" i="5" s="1"/>
  <c r="Z2750" i="5"/>
  <c r="Y2750" i="5" s="1"/>
  <c r="Z2751" i="5"/>
  <c r="Y2751" i="5" s="1"/>
  <c r="Z2752" i="5"/>
  <c r="Y2752" i="5" s="1"/>
  <c r="Z2753" i="5"/>
  <c r="Y2753" i="5" s="1"/>
  <c r="Z2754" i="5"/>
  <c r="Y2754" i="5" s="1"/>
  <c r="Z2755" i="5"/>
  <c r="Y2755" i="5" s="1"/>
  <c r="Z2756" i="5"/>
  <c r="Y2756" i="5" s="1"/>
  <c r="Z2757" i="5"/>
  <c r="Y2757" i="5" s="1"/>
  <c r="Z2758" i="5"/>
  <c r="Y2758" i="5" s="1"/>
  <c r="Z2759" i="5"/>
  <c r="Y2759" i="5" s="1"/>
  <c r="Z2760" i="5"/>
  <c r="Y2760" i="5" s="1"/>
  <c r="Z2761" i="5"/>
  <c r="Y2761" i="5" s="1"/>
  <c r="Z2762" i="5"/>
  <c r="Y2762" i="5" s="1"/>
  <c r="Z2763" i="5"/>
  <c r="Y2763" i="5" s="1"/>
  <c r="Z2764" i="5"/>
  <c r="Y2764" i="5" s="1"/>
  <c r="Z2765" i="5"/>
  <c r="Y2765" i="5" s="1"/>
  <c r="Z2766" i="5"/>
  <c r="Y2766" i="5" s="1"/>
  <c r="Z2767" i="5"/>
  <c r="Y2767" i="5" s="1"/>
  <c r="Z2768" i="5"/>
  <c r="Y2768" i="5" s="1"/>
  <c r="Z2769" i="5"/>
  <c r="Y2769" i="5" s="1"/>
  <c r="Z2770" i="5"/>
  <c r="Y2770" i="5" s="1"/>
  <c r="Z2771" i="5"/>
  <c r="Y2771" i="5" s="1"/>
  <c r="Z2772" i="5"/>
  <c r="Y2772" i="5" s="1"/>
  <c r="Z2773" i="5"/>
  <c r="Y2773" i="5" s="1"/>
  <c r="Z2774" i="5"/>
  <c r="Y2774" i="5" s="1"/>
  <c r="Z2775" i="5"/>
  <c r="Y2775" i="5" s="1"/>
  <c r="Z2776" i="5"/>
  <c r="Y2776" i="5" s="1"/>
  <c r="Z2777" i="5"/>
  <c r="Y2777" i="5" s="1"/>
  <c r="Z2778" i="5"/>
  <c r="Y2778" i="5" s="1"/>
  <c r="Z2779" i="5"/>
  <c r="Y2779" i="5" s="1"/>
  <c r="Z2780" i="5"/>
  <c r="Y2780" i="5" s="1"/>
  <c r="Z2781" i="5"/>
  <c r="Y2781" i="5" s="1"/>
  <c r="Z2782" i="5"/>
  <c r="Y2782" i="5" s="1"/>
  <c r="Z2783" i="5"/>
  <c r="Y2783" i="5" s="1"/>
  <c r="Z2784" i="5"/>
  <c r="Y2784" i="5" s="1"/>
  <c r="Z2785" i="5"/>
  <c r="Y2785" i="5" s="1"/>
  <c r="Z2786" i="5"/>
  <c r="Y2786" i="5" s="1"/>
  <c r="Z2787" i="5"/>
  <c r="Y2787" i="5" s="1"/>
  <c r="Z2788" i="5"/>
  <c r="Y2788" i="5" s="1"/>
  <c r="Z2789" i="5"/>
  <c r="Y2789" i="5" s="1"/>
  <c r="Z2790" i="5"/>
  <c r="Y2790" i="5" s="1"/>
  <c r="Z2791" i="5"/>
  <c r="Y2791" i="5" s="1"/>
  <c r="Z2792" i="5"/>
  <c r="Y2792" i="5" s="1"/>
  <c r="Z2793" i="5"/>
  <c r="Y2793" i="5" s="1"/>
  <c r="Z2794" i="5"/>
  <c r="Y2794" i="5" s="1"/>
  <c r="Z2795" i="5"/>
  <c r="Y2795" i="5" s="1"/>
  <c r="Z2796" i="5"/>
  <c r="Y2796" i="5" s="1"/>
  <c r="Z2797" i="5"/>
  <c r="Y2797" i="5" s="1"/>
  <c r="Z2798" i="5"/>
  <c r="Y2798" i="5" s="1"/>
  <c r="Z2799" i="5"/>
  <c r="Y2799" i="5" s="1"/>
  <c r="Z2800" i="5"/>
  <c r="Y2800" i="5" s="1"/>
  <c r="Z2801" i="5"/>
  <c r="Y2801" i="5" s="1"/>
  <c r="Z2802" i="5"/>
  <c r="Y2802" i="5" s="1"/>
  <c r="Z2803" i="5"/>
  <c r="Y2803" i="5" s="1"/>
  <c r="Z2804" i="5"/>
  <c r="Y2804" i="5" s="1"/>
  <c r="Z2805" i="5"/>
  <c r="Y2805" i="5" s="1"/>
  <c r="Z2806" i="5"/>
  <c r="Y2806" i="5" s="1"/>
  <c r="Z2807" i="5"/>
  <c r="Y2807" i="5" s="1"/>
  <c r="Z2808" i="5"/>
  <c r="Y2808" i="5" s="1"/>
  <c r="Z2809" i="5"/>
  <c r="Y2809" i="5" s="1"/>
  <c r="Z2810" i="5"/>
  <c r="Y2810" i="5" s="1"/>
  <c r="Z2811" i="5"/>
  <c r="Y2811" i="5" s="1"/>
  <c r="Z2812" i="5"/>
  <c r="Y2812" i="5" s="1"/>
  <c r="Z2813" i="5"/>
  <c r="Y2813" i="5" s="1"/>
  <c r="Z2814" i="5"/>
  <c r="Y2814" i="5" s="1"/>
  <c r="Z2815" i="5"/>
  <c r="Y2815" i="5" s="1"/>
  <c r="Z2816" i="5"/>
  <c r="Y2816" i="5" s="1"/>
  <c r="Z2817" i="5"/>
  <c r="Y2817" i="5" s="1"/>
  <c r="Z2818" i="5"/>
  <c r="Y2818" i="5" s="1"/>
  <c r="Z2819" i="5"/>
  <c r="Y2819" i="5" s="1"/>
  <c r="Z2820" i="5"/>
  <c r="Y2820" i="5" s="1"/>
  <c r="Z2821" i="5"/>
  <c r="Y2821" i="5" s="1"/>
  <c r="Z2822" i="5"/>
  <c r="Y2822" i="5" s="1"/>
  <c r="Z2823" i="5"/>
  <c r="Y2823" i="5" s="1"/>
  <c r="Z2824" i="5"/>
  <c r="Y2824" i="5" s="1"/>
  <c r="Z2825" i="5"/>
  <c r="Y2825" i="5" s="1"/>
  <c r="Z2826" i="5"/>
  <c r="Y2826" i="5" s="1"/>
  <c r="Z2827" i="5"/>
  <c r="Y2827" i="5" s="1"/>
  <c r="Z2828" i="5"/>
  <c r="Y2828" i="5" s="1"/>
  <c r="Z2829" i="5"/>
  <c r="Y2829" i="5" s="1"/>
  <c r="Z2830" i="5"/>
  <c r="Y2830" i="5" s="1"/>
  <c r="Z2831" i="5"/>
  <c r="Y2831" i="5" s="1"/>
  <c r="Z2832" i="5"/>
  <c r="Y2832" i="5" s="1"/>
  <c r="Z2833" i="5"/>
  <c r="Y2833" i="5" s="1"/>
  <c r="Z2834" i="5"/>
  <c r="Y2834" i="5" s="1"/>
  <c r="Z2835" i="5"/>
  <c r="Y2835" i="5" s="1"/>
  <c r="Z2836" i="5"/>
  <c r="Y2836" i="5" s="1"/>
  <c r="Z2837" i="5"/>
  <c r="Y2837" i="5" s="1"/>
  <c r="Z2838" i="5"/>
  <c r="Y2838" i="5" s="1"/>
  <c r="Z2839" i="5"/>
  <c r="Y2839" i="5" s="1"/>
  <c r="Z2840" i="5"/>
  <c r="Y2840" i="5" s="1"/>
  <c r="Z2841" i="5"/>
  <c r="Y2841" i="5" s="1"/>
  <c r="Z2842" i="5"/>
  <c r="Y2842" i="5" s="1"/>
  <c r="Z2843" i="5"/>
  <c r="Y2843" i="5" s="1"/>
  <c r="Z2844" i="5"/>
  <c r="Y2844" i="5" s="1"/>
  <c r="Z2845" i="5"/>
  <c r="Y2845" i="5" s="1"/>
  <c r="Z2846" i="5"/>
  <c r="Y2846" i="5" s="1"/>
  <c r="Z2847" i="5"/>
  <c r="Y2847" i="5" s="1"/>
  <c r="Z2848" i="5"/>
  <c r="Y2848" i="5" s="1"/>
  <c r="Z2849" i="5"/>
  <c r="Y2849" i="5" s="1"/>
  <c r="Z2850" i="5"/>
  <c r="Y2850" i="5" s="1"/>
  <c r="Z2851" i="5"/>
  <c r="Y2851" i="5" s="1"/>
  <c r="Z2852" i="5"/>
  <c r="Y2852" i="5" s="1"/>
  <c r="Z2853" i="5"/>
  <c r="Y2853" i="5" s="1"/>
  <c r="Z2854" i="5"/>
  <c r="Y2854" i="5" s="1"/>
  <c r="Z2855" i="5"/>
  <c r="Y2855" i="5" s="1"/>
  <c r="Z2856" i="5"/>
  <c r="Y2856" i="5" s="1"/>
  <c r="Z2857" i="5"/>
  <c r="Y2857" i="5" s="1"/>
  <c r="Z2858" i="5"/>
  <c r="Y2858" i="5" s="1"/>
  <c r="Z2859" i="5"/>
  <c r="Y2859" i="5" s="1"/>
  <c r="Z2860" i="5"/>
  <c r="Y2860" i="5" s="1"/>
  <c r="Z2861" i="5"/>
  <c r="Y2861" i="5" s="1"/>
  <c r="Z2862" i="5"/>
  <c r="Y2862" i="5" s="1"/>
  <c r="Z2863" i="5"/>
  <c r="Y2863" i="5" s="1"/>
  <c r="Z2864" i="5"/>
  <c r="Y2864" i="5" s="1"/>
  <c r="Z2865" i="5"/>
  <c r="Y2865" i="5" s="1"/>
  <c r="Z2866" i="5"/>
  <c r="Y2866" i="5" s="1"/>
  <c r="Z2867" i="5"/>
  <c r="Y2867" i="5" s="1"/>
  <c r="Z2868" i="5"/>
  <c r="Y2868" i="5" s="1"/>
  <c r="Z2869" i="5"/>
  <c r="Y2869" i="5" s="1"/>
  <c r="Z2870" i="5"/>
  <c r="Y2870" i="5" s="1"/>
  <c r="Z2871" i="5"/>
  <c r="Y2871" i="5" s="1"/>
  <c r="Z2872" i="5"/>
  <c r="Y2872" i="5" s="1"/>
  <c r="Z2873" i="5"/>
  <c r="Y2873" i="5" s="1"/>
  <c r="Z2874" i="5"/>
  <c r="Y2874" i="5" s="1"/>
  <c r="Z2875" i="5"/>
  <c r="Y2875" i="5" s="1"/>
  <c r="Z2876" i="5"/>
  <c r="Y2876" i="5" s="1"/>
  <c r="Z2877" i="5"/>
  <c r="Y2877" i="5" s="1"/>
  <c r="Z2878" i="5"/>
  <c r="Y2878" i="5" s="1"/>
  <c r="Z2879" i="5"/>
  <c r="Y2879" i="5" s="1"/>
  <c r="Z2880" i="5"/>
  <c r="Y2880" i="5" s="1"/>
  <c r="Z2881" i="5"/>
  <c r="Y2881" i="5" s="1"/>
  <c r="Z2882" i="5"/>
  <c r="Y2882" i="5" s="1"/>
  <c r="Z2883" i="5"/>
  <c r="Y2883" i="5" s="1"/>
  <c r="Z2884" i="5"/>
  <c r="Y2884" i="5" s="1"/>
  <c r="Z2885" i="5"/>
  <c r="Y2885" i="5" s="1"/>
  <c r="Z2886" i="5"/>
  <c r="Y2886" i="5" s="1"/>
  <c r="Z2887" i="5"/>
  <c r="Y2887" i="5" s="1"/>
  <c r="Z2888" i="5"/>
  <c r="Y2888" i="5" s="1"/>
  <c r="Z2889" i="5"/>
  <c r="Y2889" i="5" s="1"/>
  <c r="Z2890" i="5"/>
  <c r="Y2890" i="5" s="1"/>
  <c r="Z2891" i="5"/>
  <c r="Y2891" i="5" s="1"/>
  <c r="Z2892" i="5"/>
  <c r="Y2892" i="5" s="1"/>
  <c r="Z2893" i="5"/>
  <c r="Y2893" i="5" s="1"/>
  <c r="Z2894" i="5"/>
  <c r="Y2894" i="5" s="1"/>
  <c r="Z2895" i="5"/>
  <c r="Y2895" i="5" s="1"/>
  <c r="Z2896" i="5"/>
  <c r="Y2896" i="5" s="1"/>
  <c r="Z2897" i="5"/>
  <c r="Y2897" i="5" s="1"/>
  <c r="Z2898" i="5"/>
  <c r="Y2898" i="5" s="1"/>
  <c r="Z2899" i="5"/>
  <c r="Y2899" i="5" s="1"/>
  <c r="Z2900" i="5"/>
  <c r="Y2900" i="5" s="1"/>
  <c r="Z2901" i="5"/>
  <c r="Y2901" i="5" s="1"/>
  <c r="Z2902" i="5"/>
  <c r="Y2902" i="5" s="1"/>
  <c r="Z2903" i="5"/>
  <c r="Y2903" i="5" s="1"/>
  <c r="Z2904" i="5"/>
  <c r="Y2904" i="5" s="1"/>
  <c r="Z2905" i="5"/>
  <c r="Y2905" i="5" s="1"/>
  <c r="Z2906" i="5"/>
  <c r="Y2906" i="5" s="1"/>
  <c r="Z2907" i="5"/>
  <c r="Y2907" i="5" s="1"/>
  <c r="Z2908" i="5"/>
  <c r="Y2908" i="5" s="1"/>
  <c r="Z2909" i="5"/>
  <c r="Y2909" i="5" s="1"/>
  <c r="Z2910" i="5"/>
  <c r="Y2910" i="5" s="1"/>
  <c r="Z2911" i="5"/>
  <c r="Y2911" i="5" s="1"/>
  <c r="Z2912" i="5"/>
  <c r="Y2912" i="5" s="1"/>
  <c r="Z2913" i="5"/>
  <c r="Y2913" i="5" s="1"/>
  <c r="Z2914" i="5"/>
  <c r="Y2914" i="5" s="1"/>
  <c r="Z2915" i="5"/>
  <c r="Y2915" i="5" s="1"/>
  <c r="Z2916" i="5"/>
  <c r="Y2916" i="5" s="1"/>
  <c r="Z2917" i="5"/>
  <c r="Y2917" i="5" s="1"/>
  <c r="Z2918" i="5"/>
  <c r="Y2918" i="5" s="1"/>
  <c r="Z2919" i="5"/>
  <c r="Y2919" i="5" s="1"/>
  <c r="Z2920" i="5"/>
  <c r="Y2920" i="5" s="1"/>
  <c r="Z2921" i="5"/>
  <c r="Y2921" i="5" s="1"/>
  <c r="Z2922" i="5"/>
  <c r="Y2922" i="5" s="1"/>
  <c r="Z2923" i="5"/>
  <c r="Y2923" i="5" s="1"/>
  <c r="Z2924" i="5"/>
  <c r="Y2924" i="5" s="1"/>
  <c r="Z2925" i="5"/>
  <c r="Y2925" i="5" s="1"/>
  <c r="Z2926" i="5"/>
  <c r="Y2926" i="5" s="1"/>
  <c r="Z2927" i="5"/>
  <c r="Y2927" i="5" s="1"/>
  <c r="Z2928" i="5"/>
  <c r="Y2928" i="5" s="1"/>
  <c r="Z2929" i="5"/>
  <c r="Y2929" i="5" s="1"/>
  <c r="Z2930" i="5"/>
  <c r="Y2930" i="5" s="1"/>
  <c r="Z2931" i="5"/>
  <c r="Y2931" i="5" s="1"/>
  <c r="Z2932" i="5"/>
  <c r="Y2932" i="5" s="1"/>
  <c r="Z2933" i="5"/>
  <c r="Y2933" i="5" s="1"/>
  <c r="Z2934" i="5"/>
  <c r="Y2934" i="5" s="1"/>
  <c r="Z2935" i="5"/>
  <c r="Y2935" i="5" s="1"/>
  <c r="Z2936" i="5"/>
  <c r="Y2936" i="5" s="1"/>
  <c r="Z2937" i="5"/>
  <c r="Y2937" i="5" s="1"/>
  <c r="Z2938" i="5"/>
  <c r="Y2938" i="5" s="1"/>
  <c r="Z2939" i="5"/>
  <c r="Y2939" i="5" s="1"/>
  <c r="Z2940" i="5"/>
  <c r="Y2940" i="5" s="1"/>
  <c r="Z2941" i="5"/>
  <c r="Y2941" i="5" s="1"/>
  <c r="Z2942" i="5"/>
  <c r="Y2942" i="5" s="1"/>
  <c r="Z2943" i="5"/>
  <c r="Y2943" i="5" s="1"/>
  <c r="Z2944" i="5"/>
  <c r="Y2944" i="5" s="1"/>
  <c r="Z2945" i="5"/>
  <c r="Y2945" i="5" s="1"/>
  <c r="Z2946" i="5"/>
  <c r="Y2946" i="5" s="1"/>
  <c r="Z2947" i="5"/>
  <c r="Y2947" i="5" s="1"/>
  <c r="Z2948" i="5"/>
  <c r="Y2948" i="5" s="1"/>
  <c r="Z2949" i="5"/>
  <c r="Y2949" i="5" s="1"/>
  <c r="Z2950" i="5"/>
  <c r="Y2950" i="5" s="1"/>
  <c r="Z2951" i="5"/>
  <c r="Y2951" i="5" s="1"/>
  <c r="Z2952" i="5"/>
  <c r="Y2952" i="5" s="1"/>
  <c r="Z2953" i="5"/>
  <c r="Y2953" i="5" s="1"/>
  <c r="Z2954" i="5"/>
  <c r="Y2954" i="5" s="1"/>
  <c r="Z2955" i="5"/>
  <c r="Y2955" i="5" s="1"/>
  <c r="Z2956" i="5"/>
  <c r="Y2956" i="5" s="1"/>
  <c r="Z4" i="5"/>
  <c r="Y4" i="5" s="1"/>
  <c r="C2884" i="4"/>
  <c r="C2883" i="4"/>
  <c r="C2882" i="4"/>
  <c r="C2881" i="4"/>
  <c r="C2880" i="4"/>
  <c r="C2879" i="4"/>
  <c r="C2878" i="4"/>
  <c r="C2877" i="4"/>
  <c r="C2876" i="4"/>
  <c r="C2860" i="4"/>
  <c r="C2857" i="4"/>
  <c r="C2853" i="4"/>
  <c r="C2848" i="4"/>
  <c r="C2839" i="4"/>
  <c r="C2838" i="4"/>
  <c r="C2837" i="4"/>
  <c r="C2833" i="4"/>
  <c r="C2832" i="4"/>
  <c r="C2825" i="4"/>
  <c r="C2822" i="4"/>
  <c r="C2820" i="4"/>
  <c r="C2819" i="4"/>
  <c r="C2816" i="4"/>
  <c r="C2813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89" i="4"/>
  <c r="C2788" i="4"/>
  <c r="C2787" i="4"/>
  <c r="C2786" i="4"/>
  <c r="C2785" i="4"/>
  <c r="C2784" i="4"/>
  <c r="C2779" i="4"/>
  <c r="C2776" i="4"/>
  <c r="C2774" i="4"/>
  <c r="C2772" i="4"/>
  <c r="C2770" i="4"/>
  <c r="C2769" i="4"/>
  <c r="C2766" i="4"/>
  <c r="C2762" i="4"/>
  <c r="C2758" i="4"/>
  <c r="C2756" i="4"/>
  <c r="C2752" i="4"/>
  <c r="C2750" i="4"/>
  <c r="C2747" i="4"/>
  <c r="C2744" i="4"/>
  <c r="C2743" i="4"/>
  <c r="C2742" i="4"/>
  <c r="C2740" i="4"/>
  <c r="C2738" i="4"/>
  <c r="C2737" i="4"/>
  <c r="C2736" i="4"/>
  <c r="C2735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3" i="4"/>
  <c r="C2710" i="4"/>
  <c r="C2709" i="4"/>
  <c r="C2708" i="4"/>
  <c r="C2706" i="4"/>
  <c r="C2703" i="4"/>
  <c r="C2699" i="4"/>
  <c r="C2697" i="4"/>
  <c r="C2695" i="4"/>
  <c r="C2694" i="4"/>
  <c r="C2693" i="4"/>
  <c r="C2691" i="4"/>
  <c r="C2687" i="4"/>
  <c r="C2685" i="4"/>
  <c r="C2683" i="4"/>
  <c r="C2680" i="4"/>
  <c r="C2675" i="4"/>
  <c r="C2674" i="4"/>
  <c r="C2669" i="4"/>
  <c r="C2666" i="4"/>
  <c r="C2665" i="4"/>
  <c r="C2664" i="4"/>
  <c r="C2663" i="4"/>
  <c r="C2661" i="4"/>
  <c r="C2660" i="4"/>
  <c r="C2658" i="4"/>
  <c r="C2656" i="4"/>
  <c r="C2655" i="4"/>
  <c r="C2654" i="4"/>
  <c r="C2653" i="4"/>
  <c r="C2652" i="4"/>
  <c r="C2651" i="4"/>
  <c r="C2650" i="4"/>
  <c r="C2649" i="4"/>
  <c r="C2648" i="4"/>
  <c r="C2645" i="4"/>
  <c r="C2644" i="4"/>
  <c r="C2643" i="4"/>
  <c r="C2642" i="4"/>
  <c r="C2640" i="4"/>
  <c r="C2639" i="4"/>
  <c r="C2638" i="4"/>
  <c r="C2637" i="4"/>
  <c r="C2634" i="4"/>
  <c r="C2633" i="4"/>
  <c r="C2632" i="4"/>
  <c r="C2631" i="4"/>
  <c r="C2629" i="4"/>
  <c r="C2617" i="4"/>
  <c r="C2611" i="4"/>
  <c r="C2610" i="4"/>
  <c r="C2607" i="4"/>
  <c r="C2606" i="4"/>
  <c r="C2603" i="4"/>
  <c r="C2600" i="4"/>
  <c r="C2590" i="4"/>
  <c r="C2589" i="4"/>
  <c r="C2588" i="4"/>
  <c r="C2586" i="4"/>
  <c r="C2585" i="4"/>
  <c r="C2584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0" i="4"/>
  <c r="C2555" i="4"/>
  <c r="C2553" i="4"/>
  <c r="C2551" i="4"/>
  <c r="C2550" i="4"/>
  <c r="C2548" i="4"/>
  <c r="C2546" i="4"/>
  <c r="C2545" i="4"/>
  <c r="C2544" i="4"/>
  <c r="C2543" i="4"/>
  <c r="C2541" i="4"/>
  <c r="C2540" i="4"/>
  <c r="C2539" i="4"/>
  <c r="C2538" i="4"/>
  <c r="C2536" i="4"/>
  <c r="C2535" i="4"/>
  <c r="C2533" i="4"/>
  <c r="C2532" i="4"/>
  <c r="C2531" i="4"/>
  <c r="C2530" i="4"/>
  <c r="C2529" i="4"/>
  <c r="C2527" i="4"/>
  <c r="C2526" i="4"/>
  <c r="C2522" i="4"/>
  <c r="C2520" i="4"/>
  <c r="C2519" i="4"/>
  <c r="C2517" i="4"/>
  <c r="C2516" i="4"/>
  <c r="C2515" i="4"/>
  <c r="C2510" i="4"/>
  <c r="C2509" i="4"/>
  <c r="C2508" i="4"/>
  <c r="C2507" i="4"/>
  <c r="C2506" i="4"/>
  <c r="C2505" i="4"/>
  <c r="C2504" i="4"/>
  <c r="C2502" i="4"/>
  <c r="C2501" i="4"/>
  <c r="C2500" i="4"/>
  <c r="C2499" i="4"/>
  <c r="C2498" i="4"/>
  <c r="C2497" i="4"/>
  <c r="C2495" i="4"/>
  <c r="C2488" i="4"/>
  <c r="C2487" i="4"/>
  <c r="C2481" i="4"/>
  <c r="C2480" i="4"/>
  <c r="C2479" i="4"/>
  <c r="C2478" i="4"/>
  <c r="C2477" i="4"/>
  <c r="C2472" i="4"/>
  <c r="C2471" i="4"/>
  <c r="C2467" i="4"/>
  <c r="C2459" i="4"/>
  <c r="C2456" i="4"/>
  <c r="C2452" i="4"/>
  <c r="C2448" i="4"/>
  <c r="C2447" i="4"/>
  <c r="C2442" i="4"/>
  <c r="C2439" i="4"/>
  <c r="C2438" i="4"/>
  <c r="C2436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7" i="4"/>
  <c r="C2396" i="4"/>
  <c r="C2394" i="4"/>
  <c r="C2393" i="4"/>
  <c r="C2392" i="4"/>
  <c r="C2390" i="4"/>
  <c r="C2389" i="4"/>
  <c r="C2388" i="4"/>
  <c r="C2387" i="4"/>
  <c r="C2384" i="4"/>
  <c r="C2383" i="4"/>
  <c r="C2381" i="4"/>
  <c r="C2380" i="4"/>
  <c r="C2379" i="4"/>
  <c r="C2378" i="4"/>
  <c r="C2375" i="4"/>
  <c r="C2374" i="4"/>
  <c r="C2371" i="4"/>
  <c r="C2369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1" i="4"/>
  <c r="C2330" i="4"/>
  <c r="C2329" i="4"/>
  <c r="C2328" i="4"/>
  <c r="C2326" i="4"/>
  <c r="C2325" i="4"/>
  <c r="C2324" i="4"/>
  <c r="C2322" i="4"/>
  <c r="C2319" i="4"/>
  <c r="C2318" i="4"/>
  <c r="C2317" i="4"/>
  <c r="C2316" i="4"/>
  <c r="C2315" i="4"/>
  <c r="C2314" i="4"/>
  <c r="C2313" i="4"/>
  <c r="C2312" i="4"/>
  <c r="C2310" i="4"/>
  <c r="C2309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85" i="4"/>
  <c r="C2284" i="4"/>
  <c r="C2282" i="4"/>
  <c r="C2280" i="4"/>
  <c r="C2271" i="4"/>
  <c r="C2265" i="4"/>
  <c r="C2260" i="4"/>
  <c r="C2254" i="4"/>
  <c r="C2252" i="4"/>
  <c r="C2250" i="4"/>
  <c r="C2246" i="4"/>
  <c r="C2235" i="4"/>
  <c r="C2233" i="4"/>
  <c r="C2225" i="4"/>
  <c r="C2224" i="4"/>
  <c r="C2223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6" i="4"/>
  <c r="C2205" i="4"/>
  <c r="C2204" i="4"/>
  <c r="C2203" i="4"/>
  <c r="C2202" i="4"/>
  <c r="C2201" i="4"/>
  <c r="C2200" i="4"/>
  <c r="C2199" i="4"/>
  <c r="C2198" i="4"/>
  <c r="C2197" i="4"/>
  <c r="C2196" i="4"/>
  <c r="C2194" i="4"/>
  <c r="C2193" i="4"/>
  <c r="C2192" i="4"/>
  <c r="C2190" i="4"/>
  <c r="C2189" i="4"/>
  <c r="C2188" i="4"/>
  <c r="C2187" i="4"/>
  <c r="C2186" i="4"/>
  <c r="C2185" i="4"/>
  <c r="C2184" i="4"/>
  <c r="C2183" i="4"/>
  <c r="C2181" i="4"/>
  <c r="C2178" i="4"/>
  <c r="C2174" i="4"/>
  <c r="C2173" i="4"/>
  <c r="C2172" i="4"/>
  <c r="C2166" i="4"/>
  <c r="C2164" i="4"/>
  <c r="C2163" i="4"/>
  <c r="C2162" i="4"/>
  <c r="C2161" i="4"/>
  <c r="C2158" i="4"/>
  <c r="C2157" i="4"/>
  <c r="C2156" i="4"/>
  <c r="C2155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1" i="4"/>
  <c r="C2130" i="4"/>
  <c r="C2129" i="4"/>
  <c r="C2128" i="4"/>
  <c r="C2127" i="4"/>
  <c r="C2126" i="4"/>
  <c r="C2125" i="4"/>
  <c r="C2123" i="4"/>
  <c r="C2122" i="4"/>
  <c r="C2120" i="4"/>
  <c r="C2119" i="4"/>
  <c r="C2118" i="4"/>
  <c r="C2115" i="4"/>
  <c r="C2113" i="4"/>
  <c r="C2112" i="4"/>
  <c r="C2111" i="4"/>
  <c r="C2109" i="4"/>
  <c r="C2108" i="4"/>
  <c r="C2107" i="4"/>
  <c r="C2106" i="4"/>
  <c r="C2105" i="4"/>
  <c r="C2101" i="4"/>
  <c r="C2095" i="4"/>
  <c r="C2094" i="4"/>
  <c r="C2091" i="4"/>
  <c r="C2090" i="4"/>
  <c r="C2089" i="4"/>
  <c r="C2088" i="4"/>
  <c r="C2087" i="4"/>
  <c r="C2085" i="4"/>
  <c r="C2083" i="4"/>
  <c r="C2079" i="4"/>
  <c r="C2077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5" i="4"/>
  <c r="C2042" i="4"/>
  <c r="C2040" i="4"/>
  <c r="C2038" i="4"/>
  <c r="C2035" i="4"/>
  <c r="C2034" i="4"/>
  <c r="C2033" i="4"/>
  <c r="C2032" i="4"/>
  <c r="C2031" i="4"/>
  <c r="C2029" i="4"/>
  <c r="C2026" i="4"/>
  <c r="C2023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3" i="4"/>
  <c r="C1972" i="4"/>
  <c r="C1971" i="4"/>
  <c r="C1969" i="4"/>
  <c r="C1968" i="4"/>
  <c r="C1967" i="4"/>
  <c r="C1964" i="4"/>
  <c r="C1962" i="4"/>
  <c r="C1961" i="4"/>
  <c r="C1960" i="4"/>
  <c r="C1956" i="4"/>
  <c r="C1955" i="4"/>
  <c r="C1952" i="4"/>
  <c r="C1951" i="4"/>
  <c r="C1949" i="4"/>
  <c r="C1947" i="4"/>
  <c r="C1944" i="4"/>
  <c r="C1941" i="4"/>
  <c r="C1939" i="4"/>
  <c r="C1938" i="4"/>
  <c r="C1937" i="4"/>
  <c r="C1936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3" i="4"/>
  <c r="C1901" i="4"/>
  <c r="C1900" i="4"/>
  <c r="C1898" i="4"/>
  <c r="C1897" i="4"/>
  <c r="C1894" i="4"/>
  <c r="C1893" i="4"/>
  <c r="C1892" i="4"/>
  <c r="C1891" i="4"/>
  <c r="C1890" i="4"/>
  <c r="C1889" i="4"/>
  <c r="C1888" i="4"/>
  <c r="C1887" i="4"/>
  <c r="C1886" i="4"/>
  <c r="C1884" i="4"/>
  <c r="C1883" i="4"/>
  <c r="C1878" i="4"/>
  <c r="C1874" i="4"/>
  <c r="C1873" i="4"/>
  <c r="C1872" i="4"/>
  <c r="C1868" i="4"/>
  <c r="C1867" i="4"/>
  <c r="C1862" i="4"/>
  <c r="C1861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1" i="4"/>
  <c r="C1840" i="4"/>
  <c r="C1839" i="4"/>
  <c r="C1838" i="4"/>
  <c r="C1837" i="4"/>
  <c r="C1836" i="4"/>
  <c r="C1835" i="4"/>
  <c r="C1834" i="4"/>
  <c r="C1833" i="4"/>
  <c r="C1831" i="4"/>
  <c r="C1830" i="4"/>
  <c r="C1829" i="4"/>
  <c r="C1828" i="4"/>
  <c r="C1827" i="4"/>
  <c r="C1826" i="4"/>
  <c r="C1825" i="4"/>
  <c r="C1824" i="4"/>
  <c r="C1822" i="4"/>
  <c r="C1820" i="4"/>
  <c r="C1819" i="4"/>
  <c r="C1818" i="4"/>
  <c r="C1816" i="4"/>
  <c r="C1813" i="4"/>
  <c r="C1808" i="4"/>
  <c r="C1807" i="4"/>
  <c r="C1805" i="4"/>
  <c r="C1803" i="4"/>
  <c r="C1801" i="4"/>
  <c r="C1800" i="4"/>
  <c r="C1799" i="4"/>
  <c r="C1796" i="4"/>
  <c r="C1795" i="4"/>
  <c r="C1794" i="4"/>
  <c r="C1793" i="4"/>
  <c r="C1792" i="4"/>
  <c r="C1791" i="4"/>
  <c r="C1788" i="4"/>
  <c r="C1787" i="4"/>
  <c r="C1786" i="4"/>
  <c r="C1785" i="4"/>
  <c r="C1784" i="4"/>
  <c r="C1783" i="4"/>
  <c r="C1782" i="4"/>
  <c r="C1766" i="4"/>
  <c r="C1765" i="4"/>
  <c r="C1763" i="4"/>
  <c r="C1754" i="4"/>
  <c r="C1744" i="4"/>
  <c r="C1733" i="4"/>
  <c r="C1710" i="4"/>
  <c r="C1708" i="4"/>
  <c r="C1707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79" i="4"/>
  <c r="C1676" i="4"/>
  <c r="C1675" i="4"/>
  <c r="C1674" i="4"/>
  <c r="C1669" i="4"/>
  <c r="C1668" i="4"/>
  <c r="C1667" i="4"/>
  <c r="C1665" i="4"/>
  <c r="C1664" i="4"/>
  <c r="C1663" i="4"/>
  <c r="C1661" i="4"/>
  <c r="C1656" i="4"/>
  <c r="C1655" i="4"/>
  <c r="C1653" i="4"/>
  <c r="C1651" i="4"/>
  <c r="C1650" i="4"/>
  <c r="C1649" i="4"/>
  <c r="C1648" i="4"/>
  <c r="C1646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0" i="4"/>
  <c r="C1619" i="4"/>
  <c r="C1618" i="4"/>
  <c r="C1617" i="4"/>
  <c r="C1616" i="4"/>
  <c r="C1615" i="4"/>
  <c r="C1614" i="4"/>
  <c r="C1612" i="4"/>
  <c r="C1611" i="4"/>
  <c r="C1610" i="4"/>
  <c r="C1609" i="4"/>
  <c r="C1607" i="4"/>
  <c r="C1606" i="4"/>
  <c r="C1603" i="4"/>
  <c r="C1602" i="4"/>
  <c r="C1600" i="4"/>
  <c r="C1599" i="4"/>
  <c r="C1598" i="4"/>
  <c r="C1591" i="4"/>
  <c r="C1590" i="4"/>
  <c r="C1588" i="4"/>
  <c r="C1587" i="4"/>
  <c r="C1586" i="4"/>
  <c r="C1584" i="4"/>
  <c r="C1583" i="4"/>
  <c r="C1582" i="4"/>
  <c r="C1581" i="4"/>
  <c r="C1579" i="4"/>
  <c r="C1577" i="4"/>
  <c r="C1576" i="4"/>
  <c r="C1575" i="4"/>
  <c r="C1573" i="4"/>
  <c r="C1571" i="4"/>
  <c r="C1570" i="4"/>
  <c r="C1569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1" i="4"/>
  <c r="C1530" i="4"/>
  <c r="C1528" i="4"/>
  <c r="C1526" i="4"/>
  <c r="C1525" i="4"/>
  <c r="C1524" i="4"/>
  <c r="C1523" i="4"/>
  <c r="C1521" i="4"/>
  <c r="C1519" i="4"/>
  <c r="C1517" i="4"/>
  <c r="C1509" i="4"/>
  <c r="C1508" i="4"/>
  <c r="C1506" i="4"/>
  <c r="C1504" i="4"/>
  <c r="C1502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56" i="4"/>
  <c r="C1454" i="4"/>
  <c r="C1453" i="4"/>
  <c r="C1452" i="4"/>
  <c r="C1451" i="4"/>
  <c r="C1448" i="4"/>
  <c r="C1447" i="4"/>
  <c r="C1446" i="4"/>
  <c r="C1445" i="4"/>
  <c r="C1444" i="4"/>
  <c r="C1440" i="4"/>
  <c r="C1436" i="4"/>
  <c r="C1433" i="4"/>
  <c r="C1432" i="4"/>
  <c r="C1431" i="4"/>
  <c r="C1430" i="4"/>
  <c r="C1429" i="4"/>
  <c r="C1427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08" i="4"/>
  <c r="C1407" i="4"/>
  <c r="C1406" i="4"/>
  <c r="C1405" i="4"/>
  <c r="C1404" i="4"/>
  <c r="C1402" i="4"/>
  <c r="C1401" i="4"/>
  <c r="C1395" i="4"/>
  <c r="C1394" i="4"/>
  <c r="C1393" i="4"/>
  <c r="C1389" i="4"/>
  <c r="C1387" i="4"/>
  <c r="C1385" i="4"/>
  <c r="C1382" i="4"/>
  <c r="C1380" i="4"/>
  <c r="C1379" i="4"/>
  <c r="C1378" i="4"/>
  <c r="C1372" i="4"/>
  <c r="C1366" i="4"/>
  <c r="C1361" i="4"/>
  <c r="C1360" i="4"/>
  <c r="C1359" i="4"/>
  <c r="C1356" i="4"/>
  <c r="C1354" i="4"/>
  <c r="C1353" i="4"/>
  <c r="C1352" i="4"/>
  <c r="C1351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1" i="4"/>
  <c r="C1330" i="4"/>
  <c r="C1329" i="4"/>
  <c r="C1328" i="4"/>
  <c r="C1327" i="4"/>
  <c r="C1326" i="4"/>
  <c r="C1324" i="4"/>
  <c r="C1323" i="4"/>
  <c r="C1321" i="4"/>
  <c r="C1320" i="4"/>
  <c r="C1317" i="4"/>
  <c r="C1316" i="4"/>
  <c r="C1315" i="4"/>
  <c r="C1314" i="4"/>
  <c r="C1310" i="4"/>
  <c r="C1309" i="4"/>
  <c r="C1308" i="4"/>
  <c r="C1307" i="4"/>
  <c r="C1303" i="4"/>
  <c r="C1302" i="4"/>
  <c r="C1299" i="4"/>
  <c r="C1297" i="4"/>
  <c r="C1292" i="4"/>
  <c r="C1290" i="4"/>
  <c r="C1289" i="4"/>
  <c r="C1288" i="4"/>
  <c r="C1287" i="4"/>
  <c r="C1286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8" i="4"/>
  <c r="C1257" i="4"/>
  <c r="C1256" i="4"/>
  <c r="C1255" i="4"/>
  <c r="C1254" i="4"/>
  <c r="C1251" i="4"/>
  <c r="C1249" i="4"/>
  <c r="C1247" i="4"/>
  <c r="C1244" i="4"/>
  <c r="C1243" i="4"/>
  <c r="C1242" i="4"/>
  <c r="C1241" i="4"/>
  <c r="C1240" i="4"/>
  <c r="C1238" i="4"/>
  <c r="C1236" i="4"/>
  <c r="C1235" i="4"/>
  <c r="C1234" i="4"/>
  <c r="C1226" i="4"/>
  <c r="C1225" i="4"/>
  <c r="C1223" i="4"/>
  <c r="C1221" i="4"/>
  <c r="C1220" i="4"/>
  <c r="C1219" i="4"/>
  <c r="C1218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8" i="4"/>
  <c r="C1187" i="4"/>
  <c r="C1186" i="4"/>
  <c r="C1183" i="4"/>
  <c r="C1182" i="4"/>
  <c r="C1180" i="4"/>
  <c r="C1179" i="4"/>
  <c r="C1178" i="4"/>
  <c r="C1175" i="4"/>
  <c r="C1174" i="4"/>
  <c r="C1173" i="4"/>
  <c r="C1171" i="4"/>
  <c r="C1168" i="4"/>
  <c r="C1166" i="4"/>
  <c r="C1165" i="4"/>
  <c r="C1161" i="4"/>
  <c r="C1160" i="4"/>
  <c r="C1151" i="4"/>
  <c r="C1149" i="4"/>
  <c r="C1146" i="4"/>
  <c r="C1145" i="4"/>
  <c r="C1144" i="4"/>
  <c r="C1143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4" i="4"/>
  <c r="C1113" i="4"/>
  <c r="C1111" i="4"/>
  <c r="C1110" i="4"/>
  <c r="C1108" i="4"/>
  <c r="C1107" i="4"/>
  <c r="C1105" i="4"/>
  <c r="C1104" i="4"/>
  <c r="C1103" i="4"/>
  <c r="C1100" i="4"/>
  <c r="C1098" i="4"/>
  <c r="C1097" i="4"/>
  <c r="C1095" i="4"/>
  <c r="C1091" i="4"/>
  <c r="C1090" i="4"/>
  <c r="C1089" i="4"/>
  <c r="C1088" i="4"/>
  <c r="C1086" i="4"/>
  <c r="C1085" i="4"/>
  <c r="C1084" i="4"/>
  <c r="C1083" i="4"/>
  <c r="C1082" i="4"/>
  <c r="C1079" i="4"/>
  <c r="C1078" i="4"/>
  <c r="C1077" i="4"/>
  <c r="C1076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5" i="4"/>
  <c r="C1024" i="4"/>
  <c r="C1021" i="4"/>
  <c r="C1020" i="4"/>
  <c r="C1019" i="4"/>
  <c r="C1016" i="4"/>
  <c r="C1015" i="4"/>
  <c r="C1013" i="4"/>
  <c r="C1012" i="4"/>
  <c r="C1011" i="4"/>
  <c r="C1010" i="4"/>
  <c r="C1009" i="4"/>
  <c r="C1006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2" i="4"/>
  <c r="C971" i="4"/>
  <c r="C970" i="4"/>
  <c r="C969" i="4"/>
  <c r="C967" i="4"/>
  <c r="C965" i="4"/>
  <c r="C964" i="4"/>
  <c r="C963" i="4"/>
  <c r="C962" i="4"/>
  <c r="C961" i="4"/>
  <c r="C958" i="4"/>
  <c r="C956" i="4"/>
  <c r="C954" i="4"/>
  <c r="C953" i="4"/>
  <c r="C952" i="4"/>
  <c r="C951" i="4"/>
  <c r="C950" i="4"/>
  <c r="C948" i="4"/>
  <c r="C947" i="4"/>
  <c r="C946" i="4"/>
  <c r="C945" i="4"/>
  <c r="C944" i="4"/>
  <c r="C943" i="4"/>
  <c r="C941" i="4"/>
  <c r="C940" i="4"/>
  <c r="C938" i="4"/>
  <c r="C934" i="4"/>
  <c r="C933" i="4"/>
  <c r="C932" i="4"/>
  <c r="C930" i="4"/>
  <c r="C928" i="4"/>
  <c r="C927" i="4"/>
  <c r="C926" i="4"/>
  <c r="C925" i="4"/>
  <c r="C924" i="4"/>
  <c r="C923" i="4"/>
  <c r="C922" i="4"/>
  <c r="C921" i="4"/>
  <c r="C920" i="4"/>
  <c r="C919" i="4"/>
  <c r="C918" i="4"/>
  <c r="C914" i="4"/>
  <c r="C907" i="4"/>
  <c r="C900" i="4"/>
  <c r="C896" i="4"/>
  <c r="C890" i="4"/>
  <c r="C886" i="4"/>
  <c r="C884" i="4"/>
  <c r="C883" i="4"/>
  <c r="C876" i="4"/>
  <c r="C865" i="4"/>
  <c r="C860" i="4"/>
  <c r="C859" i="4"/>
  <c r="C858" i="4"/>
  <c r="C851" i="4"/>
  <c r="C850" i="4"/>
  <c r="C848" i="4"/>
  <c r="C847" i="4"/>
  <c r="C846" i="4"/>
  <c r="C845" i="4"/>
  <c r="C844" i="4"/>
  <c r="C843" i="4"/>
  <c r="C842" i="4"/>
  <c r="C841" i="4"/>
  <c r="C840" i="4"/>
  <c r="C839" i="4"/>
  <c r="C833" i="4"/>
  <c r="C821" i="4"/>
  <c r="C818" i="4"/>
  <c r="C816" i="4"/>
  <c r="C814" i="4"/>
  <c r="C813" i="4"/>
  <c r="C808" i="4"/>
  <c r="C807" i="4"/>
  <c r="C806" i="4"/>
  <c r="C799" i="4"/>
  <c r="C798" i="4"/>
  <c r="C789" i="4"/>
  <c r="C785" i="4"/>
  <c r="C781" i="4"/>
  <c r="C777" i="4"/>
  <c r="C775" i="4"/>
  <c r="C774" i="4"/>
  <c r="C771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1" i="4"/>
  <c r="C750" i="4"/>
  <c r="C747" i="4"/>
  <c r="C745" i="4"/>
  <c r="C738" i="4"/>
  <c r="C736" i="4"/>
  <c r="C729" i="4"/>
  <c r="C725" i="4"/>
  <c r="C724" i="4"/>
  <c r="C723" i="4"/>
  <c r="C720" i="4"/>
  <c r="C711" i="4"/>
  <c r="C709" i="4"/>
  <c r="C708" i="4"/>
  <c r="C705" i="4"/>
  <c r="C697" i="4"/>
  <c r="C696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79" i="4"/>
  <c r="C676" i="4"/>
  <c r="C675" i="4"/>
  <c r="C674" i="4"/>
  <c r="C672" i="4"/>
  <c r="C671" i="4"/>
  <c r="C670" i="4"/>
  <c r="C666" i="4"/>
  <c r="C663" i="4"/>
  <c r="C662" i="4"/>
  <c r="C659" i="4"/>
  <c r="C655" i="4"/>
  <c r="C653" i="4"/>
  <c r="C651" i="4"/>
  <c r="C646" i="4"/>
  <c r="C638" i="4"/>
  <c r="C637" i="4"/>
  <c r="C636" i="4"/>
  <c r="C635" i="4"/>
  <c r="C634" i="4"/>
  <c r="C633" i="4"/>
  <c r="C631" i="4"/>
  <c r="C628" i="4"/>
  <c r="C625" i="4"/>
  <c r="C623" i="4"/>
  <c r="C621" i="4"/>
  <c r="C620" i="4"/>
  <c r="C618" i="4"/>
  <c r="C617" i="4"/>
  <c r="C616" i="4"/>
  <c r="C615" i="4"/>
  <c r="C614" i="4"/>
  <c r="C613" i="4"/>
  <c r="C612" i="4"/>
  <c r="C611" i="4"/>
  <c r="C610" i="4"/>
  <c r="C609" i="4"/>
  <c r="C608" i="4"/>
  <c r="C606" i="4"/>
  <c r="C605" i="4"/>
  <c r="C602" i="4"/>
  <c r="C597" i="4"/>
  <c r="C595" i="4"/>
  <c r="C594" i="4"/>
  <c r="C590" i="4"/>
  <c r="C589" i="4"/>
  <c r="C586" i="4"/>
  <c r="C582" i="4"/>
  <c r="C579" i="4"/>
  <c r="C574" i="4"/>
  <c r="C573" i="4"/>
  <c r="C572" i="4"/>
  <c r="C566" i="4"/>
  <c r="C563" i="4"/>
  <c r="C559" i="4"/>
  <c r="C554" i="4"/>
  <c r="C550" i="4"/>
  <c r="C549" i="4"/>
  <c r="C548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1" i="4"/>
  <c r="C508" i="4"/>
  <c r="C507" i="4"/>
  <c r="C506" i="4"/>
  <c r="C505" i="4"/>
  <c r="C504" i="4"/>
  <c r="C503" i="4"/>
  <c r="C502" i="4"/>
  <c r="C501" i="4"/>
  <c r="C500" i="4"/>
  <c r="C499" i="4"/>
  <c r="C496" i="4"/>
  <c r="C495" i="4"/>
  <c r="C494" i="4"/>
  <c r="C493" i="4"/>
  <c r="C492" i="4"/>
  <c r="C491" i="4"/>
  <c r="C489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5" i="4"/>
  <c r="C433" i="4"/>
  <c r="C432" i="4"/>
  <c r="C429" i="4"/>
  <c r="C427" i="4"/>
  <c r="C426" i="4"/>
  <c r="C423" i="4"/>
  <c r="C422" i="4"/>
  <c r="C420" i="4"/>
  <c r="C419" i="4"/>
  <c r="C416" i="4"/>
  <c r="C414" i="4"/>
  <c r="C412" i="4"/>
  <c r="C410" i="4"/>
  <c r="C409" i="4"/>
  <c r="C408" i="4"/>
  <c r="C407" i="4"/>
  <c r="C406" i="4"/>
  <c r="C405" i="4"/>
  <c r="C404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8" i="4"/>
  <c r="C377" i="4"/>
  <c r="C375" i="4"/>
  <c r="C374" i="4"/>
  <c r="C373" i="4"/>
  <c r="C372" i="4"/>
  <c r="C369" i="4"/>
  <c r="C368" i="4"/>
  <c r="C361" i="4"/>
  <c r="C360" i="4"/>
  <c r="C355" i="4"/>
  <c r="C354" i="4"/>
  <c r="C350" i="4"/>
  <c r="C349" i="4"/>
  <c r="C347" i="4"/>
  <c r="C346" i="4"/>
  <c r="C344" i="4"/>
  <c r="C343" i="4"/>
  <c r="C342" i="4"/>
  <c r="C341" i="4"/>
  <c r="C340" i="4"/>
  <c r="C339" i="4"/>
  <c r="C338" i="4"/>
  <c r="C336" i="4"/>
  <c r="C335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08" i="4"/>
  <c r="C307" i="4"/>
  <c r="C305" i="4"/>
  <c r="C303" i="4"/>
  <c r="C302" i="4"/>
  <c r="C301" i="4"/>
  <c r="C299" i="4"/>
  <c r="C298" i="4"/>
  <c r="C296" i="4"/>
  <c r="C295" i="4"/>
  <c r="C292" i="4"/>
  <c r="C289" i="4"/>
  <c r="C285" i="4"/>
  <c r="C283" i="4"/>
  <c r="C271" i="4"/>
  <c r="C263" i="4"/>
  <c r="C262" i="4"/>
  <c r="C261" i="4"/>
  <c r="C260" i="4"/>
  <c r="C257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19" i="4"/>
  <c r="C218" i="4"/>
  <c r="C217" i="4"/>
  <c r="C216" i="4"/>
  <c r="C215" i="4"/>
  <c r="C214" i="4"/>
  <c r="C213" i="4"/>
  <c r="C212" i="4"/>
  <c r="C211" i="4"/>
  <c r="C209" i="4"/>
  <c r="C208" i="4"/>
  <c r="C207" i="4"/>
  <c r="C205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0" i="4"/>
  <c r="C159" i="4"/>
  <c r="C158" i="4"/>
  <c r="C157" i="4"/>
  <c r="C155" i="4"/>
  <c r="C153" i="4"/>
  <c r="C152" i="4"/>
  <c r="C151" i="4"/>
  <c r="C149" i="4"/>
  <c r="C148" i="4"/>
  <c r="C147" i="4"/>
  <c r="C146" i="4"/>
  <c r="C144" i="4"/>
  <c r="C143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8" i="4"/>
  <c r="C97" i="4"/>
  <c r="C96" i="4"/>
  <c r="C95" i="4"/>
  <c r="C94" i="4"/>
  <c r="C93" i="4"/>
  <c r="C92" i="4"/>
  <c r="C90" i="4"/>
  <c r="C89" i="4"/>
  <c r="C87" i="4"/>
  <c r="C82" i="4"/>
  <c r="C81" i="4"/>
  <c r="C80" i="4"/>
  <c r="C78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1" i="4"/>
  <c r="C38" i="4"/>
  <c r="C37" i="4"/>
  <c r="C36" i="4"/>
  <c r="C35" i="4"/>
  <c r="C34" i="4"/>
  <c r="C32" i="4"/>
  <c r="C31" i="4"/>
  <c r="C30" i="4"/>
  <c r="C29" i="4"/>
  <c r="C28" i="4"/>
  <c r="C25" i="4"/>
  <c r="C24" i="4"/>
  <c r="C23" i="4"/>
  <c r="C22" i="4"/>
  <c r="C21" i="4"/>
  <c r="C20" i="4"/>
  <c r="C17" i="4"/>
  <c r="C16" i="4"/>
  <c r="C14" i="4"/>
  <c r="C12" i="4"/>
  <c r="C10" i="4"/>
  <c r="C7" i="4"/>
  <c r="C6" i="4"/>
  <c r="C5" i="4"/>
  <c r="C4" i="4"/>
  <c r="A120" i="9" l="1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5" i="9"/>
  <c r="A6" i="9"/>
  <c r="BD65" i="4"/>
  <c r="BD66" i="4"/>
  <c r="BD67" i="4"/>
  <c r="BD68" i="4"/>
  <c r="BD69" i="4"/>
  <c r="BD70" i="4"/>
  <c r="BD71" i="4"/>
  <c r="BD72" i="4"/>
  <c r="BD73" i="4"/>
  <c r="BD74" i="4"/>
  <c r="BD75" i="4"/>
  <c r="BD64" i="4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P499" i="4"/>
  <c r="AP500" i="4"/>
  <c r="AP501" i="4"/>
  <c r="AP502" i="4"/>
  <c r="AP503" i="4"/>
  <c r="AP504" i="4"/>
  <c r="AP505" i="4"/>
  <c r="AP506" i="4"/>
  <c r="AP507" i="4"/>
  <c r="AP508" i="4"/>
  <c r="AP509" i="4"/>
  <c r="AP510" i="4"/>
  <c r="AP511" i="4"/>
  <c r="AP512" i="4"/>
  <c r="AP513" i="4"/>
  <c r="AP514" i="4"/>
  <c r="AP515" i="4"/>
  <c r="AP516" i="4"/>
  <c r="AP517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P685" i="4"/>
  <c r="AP686" i="4"/>
  <c r="AP687" i="4"/>
  <c r="AP688" i="4"/>
  <c r="AP689" i="4"/>
  <c r="AP690" i="4"/>
  <c r="AP691" i="4"/>
  <c r="AP692" i="4"/>
  <c r="AP693" i="4"/>
  <c r="AP694" i="4"/>
  <c r="AP695" i="4"/>
  <c r="AP696" i="4"/>
  <c r="AP697" i="4"/>
  <c r="AP698" i="4"/>
  <c r="AP699" i="4"/>
  <c r="AP700" i="4"/>
  <c r="AP701" i="4"/>
  <c r="AP702" i="4"/>
  <c r="AP703" i="4"/>
  <c r="AP704" i="4"/>
  <c r="AP705" i="4"/>
  <c r="AP706" i="4"/>
  <c r="AP707" i="4"/>
  <c r="AP708" i="4"/>
  <c r="AP709" i="4"/>
  <c r="AP710" i="4"/>
  <c r="AP711" i="4"/>
  <c r="AP712" i="4"/>
  <c r="AP713" i="4"/>
  <c r="AP714" i="4"/>
  <c r="AP715" i="4"/>
  <c r="AP716" i="4"/>
  <c r="AP717" i="4"/>
  <c r="AP718" i="4"/>
  <c r="AP719" i="4"/>
  <c r="AP720" i="4"/>
  <c r="AP721" i="4"/>
  <c r="AP722" i="4"/>
  <c r="AP723" i="4"/>
  <c r="AP724" i="4"/>
  <c r="AP725" i="4"/>
  <c r="AP726" i="4"/>
  <c r="AP727" i="4"/>
  <c r="AP728" i="4"/>
  <c r="AP729" i="4"/>
  <c r="AP730" i="4"/>
  <c r="AP731" i="4"/>
  <c r="AP732" i="4"/>
  <c r="AP733" i="4"/>
  <c r="AP734" i="4"/>
  <c r="AP735" i="4"/>
  <c r="AP736" i="4"/>
  <c r="AP737" i="4"/>
  <c r="AP738" i="4"/>
  <c r="AP739" i="4"/>
  <c r="AP740" i="4"/>
  <c r="AP741" i="4"/>
  <c r="AP742" i="4"/>
  <c r="AP743" i="4"/>
  <c r="AP744" i="4"/>
  <c r="AP745" i="4"/>
  <c r="AP746" i="4"/>
  <c r="AP747" i="4"/>
  <c r="AP748" i="4"/>
  <c r="AP749" i="4"/>
  <c r="AP750" i="4"/>
  <c r="AP751" i="4"/>
  <c r="AP752" i="4"/>
  <c r="AP753" i="4"/>
  <c r="AP754" i="4"/>
  <c r="AP755" i="4"/>
  <c r="AP756" i="4"/>
  <c r="AP757" i="4"/>
  <c r="AP758" i="4"/>
  <c r="AP759" i="4"/>
  <c r="AP760" i="4"/>
  <c r="AP761" i="4"/>
  <c r="AP762" i="4"/>
  <c r="AP763" i="4"/>
  <c r="AP764" i="4"/>
  <c r="AP765" i="4"/>
  <c r="AP766" i="4"/>
  <c r="AP767" i="4"/>
  <c r="AP768" i="4"/>
  <c r="AP769" i="4"/>
  <c r="AP770" i="4"/>
  <c r="AP771" i="4"/>
  <c r="AP772" i="4"/>
  <c r="AP773" i="4"/>
  <c r="AP774" i="4"/>
  <c r="AP775" i="4"/>
  <c r="AP776" i="4"/>
  <c r="AP777" i="4"/>
  <c r="AP778" i="4"/>
  <c r="AP779" i="4"/>
  <c r="AP780" i="4"/>
  <c r="AP781" i="4"/>
  <c r="AP782" i="4"/>
  <c r="AP783" i="4"/>
  <c r="AP784" i="4"/>
  <c r="AP785" i="4"/>
  <c r="AP786" i="4"/>
  <c r="AP787" i="4"/>
  <c r="AP788" i="4"/>
  <c r="AP789" i="4"/>
  <c r="AP790" i="4"/>
  <c r="AP791" i="4"/>
  <c r="AP792" i="4"/>
  <c r="AP793" i="4"/>
  <c r="AP794" i="4"/>
  <c r="AP795" i="4"/>
  <c r="AP796" i="4"/>
  <c r="AP797" i="4"/>
  <c r="AP798" i="4"/>
  <c r="AP799" i="4"/>
  <c r="AP800" i="4"/>
  <c r="AP801" i="4"/>
  <c r="AP802" i="4"/>
  <c r="AP803" i="4"/>
  <c r="AP804" i="4"/>
  <c r="AP805" i="4"/>
  <c r="AP806" i="4"/>
  <c r="AP807" i="4"/>
  <c r="AP808" i="4"/>
  <c r="AP809" i="4"/>
  <c r="AP810" i="4"/>
  <c r="AP811" i="4"/>
  <c r="AP812" i="4"/>
  <c r="AP813" i="4"/>
  <c r="AP814" i="4"/>
  <c r="AP815" i="4"/>
  <c r="AP816" i="4"/>
  <c r="AP817" i="4"/>
  <c r="AP818" i="4"/>
  <c r="AP819" i="4"/>
  <c r="AP820" i="4"/>
  <c r="AP821" i="4"/>
  <c r="AP822" i="4"/>
  <c r="AP823" i="4"/>
  <c r="AP824" i="4"/>
  <c r="AP825" i="4"/>
  <c r="AP826" i="4"/>
  <c r="AP827" i="4"/>
  <c r="AP828" i="4"/>
  <c r="AP829" i="4"/>
  <c r="AP830" i="4"/>
  <c r="AP831" i="4"/>
  <c r="AP832" i="4"/>
  <c r="AP833" i="4"/>
  <c r="AP834" i="4"/>
  <c r="AP835" i="4"/>
  <c r="AP836" i="4"/>
  <c r="AP837" i="4"/>
  <c r="AP838" i="4"/>
  <c r="AP839" i="4"/>
  <c r="AP840" i="4"/>
  <c r="AP841" i="4"/>
  <c r="AP842" i="4"/>
  <c r="AP843" i="4"/>
  <c r="AP844" i="4"/>
  <c r="AP845" i="4"/>
  <c r="AP846" i="4"/>
  <c r="AP847" i="4"/>
  <c r="AP848" i="4"/>
  <c r="AP849" i="4"/>
  <c r="AP850" i="4"/>
  <c r="AP851" i="4"/>
  <c r="AP852" i="4"/>
  <c r="AP853" i="4"/>
  <c r="AP854" i="4"/>
  <c r="AP855" i="4"/>
  <c r="AP856" i="4"/>
  <c r="AP857" i="4"/>
  <c r="AP858" i="4"/>
  <c r="AP859" i="4"/>
  <c r="AP860" i="4"/>
  <c r="AP861" i="4"/>
  <c r="AP862" i="4"/>
  <c r="AP863" i="4"/>
  <c r="AP864" i="4"/>
  <c r="AP865" i="4"/>
  <c r="AP866" i="4"/>
  <c r="AP867" i="4"/>
  <c r="AP868" i="4"/>
  <c r="AP869" i="4"/>
  <c r="AP870" i="4"/>
  <c r="AP871" i="4"/>
  <c r="AP872" i="4"/>
  <c r="AP873" i="4"/>
  <c r="AP874" i="4"/>
  <c r="AP875" i="4"/>
  <c r="AP876" i="4"/>
  <c r="AP877" i="4"/>
  <c r="AP878" i="4"/>
  <c r="AP879" i="4"/>
  <c r="AP880" i="4"/>
  <c r="AP881" i="4"/>
  <c r="AP882" i="4"/>
  <c r="AP883" i="4"/>
  <c r="AP884" i="4"/>
  <c r="AP885" i="4"/>
  <c r="AP886" i="4"/>
  <c r="AP887" i="4"/>
  <c r="AP888" i="4"/>
  <c r="AP889" i="4"/>
  <c r="AP890" i="4"/>
  <c r="AP891" i="4"/>
  <c r="AP892" i="4"/>
  <c r="AP893" i="4"/>
  <c r="AP894" i="4"/>
  <c r="AP895" i="4"/>
  <c r="AP896" i="4"/>
  <c r="AP897" i="4"/>
  <c r="AP898" i="4"/>
  <c r="AP899" i="4"/>
  <c r="AP900" i="4"/>
  <c r="AP901" i="4"/>
  <c r="AP902" i="4"/>
  <c r="AP903" i="4"/>
  <c r="AP904" i="4"/>
  <c r="AP905" i="4"/>
  <c r="AP906" i="4"/>
  <c r="AP907" i="4"/>
  <c r="AP908" i="4"/>
  <c r="AP909" i="4"/>
  <c r="AP910" i="4"/>
  <c r="AP911" i="4"/>
  <c r="AP912" i="4"/>
  <c r="AP913" i="4"/>
  <c r="AP914" i="4"/>
  <c r="AP915" i="4"/>
  <c r="AP916" i="4"/>
  <c r="AP917" i="4"/>
  <c r="AP918" i="4"/>
  <c r="AP919" i="4"/>
  <c r="AP920" i="4"/>
  <c r="AP921" i="4"/>
  <c r="AP922" i="4"/>
  <c r="AP923" i="4"/>
  <c r="AP924" i="4"/>
  <c r="AP925" i="4"/>
  <c r="AP926" i="4"/>
  <c r="AP927" i="4"/>
  <c r="AP928" i="4"/>
  <c r="AP929" i="4"/>
  <c r="AP930" i="4"/>
  <c r="AP931" i="4"/>
  <c r="AP932" i="4"/>
  <c r="AP933" i="4"/>
  <c r="AP934" i="4"/>
  <c r="AP935" i="4"/>
  <c r="AP936" i="4"/>
  <c r="AP937" i="4"/>
  <c r="AP938" i="4"/>
  <c r="AP939" i="4"/>
  <c r="AP940" i="4"/>
  <c r="AP941" i="4"/>
  <c r="AP942" i="4"/>
  <c r="AP943" i="4"/>
  <c r="AP944" i="4"/>
  <c r="AP945" i="4"/>
  <c r="AP946" i="4"/>
  <c r="AP3" i="4"/>
  <c r="K18" i="7"/>
  <c r="K33" i="7" s="1"/>
  <c r="AQ945" i="4"/>
  <c r="AQ946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1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2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Q499" i="4"/>
  <c r="AQ500" i="4"/>
  <c r="AQ501" i="4"/>
  <c r="AQ502" i="4"/>
  <c r="AQ503" i="4"/>
  <c r="AQ504" i="4"/>
  <c r="AQ505" i="4"/>
  <c r="AQ506" i="4"/>
  <c r="AQ507" i="4"/>
  <c r="AQ508" i="4"/>
  <c r="AQ509" i="4"/>
  <c r="AQ510" i="4"/>
  <c r="AQ511" i="4"/>
  <c r="AQ512" i="4"/>
  <c r="AQ513" i="4"/>
  <c r="AQ514" i="4"/>
  <c r="AQ515" i="4"/>
  <c r="AQ516" i="4"/>
  <c r="AQ517" i="4"/>
  <c r="AQ518" i="4"/>
  <c r="AQ519" i="4"/>
  <c r="AQ520" i="4"/>
  <c r="AQ521" i="4"/>
  <c r="AQ522" i="4"/>
  <c r="AQ523" i="4"/>
  <c r="AQ524" i="4"/>
  <c r="AQ525" i="4"/>
  <c r="AQ526" i="4"/>
  <c r="AQ527" i="4"/>
  <c r="AQ528" i="4"/>
  <c r="AQ529" i="4"/>
  <c r="AQ530" i="4"/>
  <c r="AQ531" i="4"/>
  <c r="AQ532" i="4"/>
  <c r="AQ533" i="4"/>
  <c r="AQ534" i="4"/>
  <c r="AQ535" i="4"/>
  <c r="AQ536" i="4"/>
  <c r="AQ537" i="4"/>
  <c r="AQ538" i="4"/>
  <c r="AQ539" i="4"/>
  <c r="AQ540" i="4"/>
  <c r="AQ541" i="4"/>
  <c r="AQ542" i="4"/>
  <c r="AQ543" i="4"/>
  <c r="AQ544" i="4"/>
  <c r="AQ545" i="4"/>
  <c r="AQ546" i="4"/>
  <c r="AQ547" i="4"/>
  <c r="AQ548" i="4"/>
  <c r="AQ549" i="4"/>
  <c r="AQ550" i="4"/>
  <c r="AQ551" i="4"/>
  <c r="AQ553" i="4"/>
  <c r="AQ555" i="4"/>
  <c r="AQ556" i="4"/>
  <c r="AQ557" i="4"/>
  <c r="AQ558" i="4"/>
  <c r="AQ559" i="4"/>
  <c r="AQ560" i="4"/>
  <c r="AQ561" i="4"/>
  <c r="AQ562" i="4"/>
  <c r="AQ563" i="4"/>
  <c r="AQ564" i="4"/>
  <c r="AQ565" i="4"/>
  <c r="AQ566" i="4"/>
  <c r="AQ567" i="4"/>
  <c r="AQ568" i="4"/>
  <c r="AQ569" i="4"/>
  <c r="AQ570" i="4"/>
  <c r="AQ571" i="4"/>
  <c r="AQ572" i="4"/>
  <c r="AQ573" i="4"/>
  <c r="AQ574" i="4"/>
  <c r="AQ575" i="4"/>
  <c r="AQ576" i="4"/>
  <c r="AQ577" i="4"/>
  <c r="AQ578" i="4"/>
  <c r="AQ579" i="4"/>
  <c r="AQ580" i="4"/>
  <c r="AQ581" i="4"/>
  <c r="AQ582" i="4"/>
  <c r="AQ583" i="4"/>
  <c r="AQ584" i="4"/>
  <c r="AQ585" i="4"/>
  <c r="AQ586" i="4"/>
  <c r="AQ587" i="4"/>
  <c r="AQ588" i="4"/>
  <c r="AQ589" i="4"/>
  <c r="AQ590" i="4"/>
  <c r="AQ591" i="4"/>
  <c r="AQ592" i="4"/>
  <c r="AQ593" i="4"/>
  <c r="AQ594" i="4"/>
  <c r="AQ595" i="4"/>
  <c r="AQ596" i="4"/>
  <c r="AQ597" i="4"/>
  <c r="AQ598" i="4"/>
  <c r="AQ599" i="4"/>
  <c r="AQ600" i="4"/>
  <c r="AQ601" i="4"/>
  <c r="AQ602" i="4"/>
  <c r="AQ603" i="4"/>
  <c r="AQ604" i="4"/>
  <c r="AQ605" i="4"/>
  <c r="AQ606" i="4"/>
  <c r="AQ607" i="4"/>
  <c r="AQ608" i="4"/>
  <c r="AQ609" i="4"/>
  <c r="AQ610" i="4"/>
  <c r="AQ611" i="4"/>
  <c r="AQ612" i="4"/>
  <c r="AQ613" i="4"/>
  <c r="AQ614" i="4"/>
  <c r="AQ615" i="4"/>
  <c r="AQ616" i="4"/>
  <c r="AQ617" i="4"/>
  <c r="AQ618" i="4"/>
  <c r="AQ619" i="4"/>
  <c r="AQ620" i="4"/>
  <c r="AQ621" i="4"/>
  <c r="AQ622" i="4"/>
  <c r="AQ623" i="4"/>
  <c r="AQ624" i="4"/>
  <c r="AQ625" i="4"/>
  <c r="AQ626" i="4"/>
  <c r="AQ628" i="4"/>
  <c r="AQ630" i="4"/>
  <c r="AQ631" i="4"/>
  <c r="AQ632" i="4"/>
  <c r="AQ633" i="4"/>
  <c r="AQ634" i="4"/>
  <c r="AQ635" i="4"/>
  <c r="AQ636" i="4"/>
  <c r="AQ637" i="4"/>
  <c r="AQ638" i="4"/>
  <c r="AQ639" i="4"/>
  <c r="AQ640" i="4"/>
  <c r="AQ641" i="4"/>
  <c r="AQ642" i="4"/>
  <c r="AQ643" i="4"/>
  <c r="AQ644" i="4"/>
  <c r="AQ645" i="4"/>
  <c r="AQ646" i="4"/>
  <c r="AQ647" i="4"/>
  <c r="AQ648" i="4"/>
  <c r="AQ649" i="4"/>
  <c r="AQ650" i="4"/>
  <c r="AQ651" i="4"/>
  <c r="AQ652" i="4"/>
  <c r="AQ653" i="4"/>
  <c r="AQ654" i="4"/>
  <c r="AQ655" i="4"/>
  <c r="AQ656" i="4"/>
  <c r="AQ657" i="4"/>
  <c r="AQ658" i="4"/>
  <c r="AQ659" i="4"/>
  <c r="AQ660" i="4"/>
  <c r="AQ661" i="4"/>
  <c r="AQ662" i="4"/>
  <c r="AQ663" i="4"/>
  <c r="AQ664" i="4"/>
  <c r="AQ665" i="4"/>
  <c r="AQ666" i="4"/>
  <c r="AQ667" i="4"/>
  <c r="AQ668" i="4"/>
  <c r="AQ669" i="4"/>
  <c r="AQ670" i="4"/>
  <c r="AQ671" i="4"/>
  <c r="AQ672" i="4"/>
  <c r="AQ673" i="4"/>
  <c r="AQ674" i="4"/>
  <c r="AQ675" i="4"/>
  <c r="AQ676" i="4"/>
  <c r="AQ677" i="4"/>
  <c r="AQ678" i="4"/>
  <c r="AQ679" i="4"/>
  <c r="AQ680" i="4"/>
  <c r="AQ681" i="4"/>
  <c r="AQ682" i="4"/>
  <c r="AQ683" i="4"/>
  <c r="AQ684" i="4"/>
  <c r="AQ685" i="4"/>
  <c r="AQ686" i="4"/>
  <c r="AQ687" i="4"/>
  <c r="AQ688" i="4"/>
  <c r="AQ689" i="4"/>
  <c r="AQ690" i="4"/>
  <c r="AQ691" i="4"/>
  <c r="AQ692" i="4"/>
  <c r="AQ693" i="4"/>
  <c r="AQ694" i="4"/>
  <c r="AQ695" i="4"/>
  <c r="AQ696" i="4"/>
  <c r="AQ697" i="4"/>
  <c r="AQ698" i="4"/>
  <c r="AQ699" i="4"/>
  <c r="AQ700" i="4"/>
  <c r="AQ701" i="4"/>
  <c r="AQ702" i="4"/>
  <c r="AQ703" i="4"/>
  <c r="AQ704" i="4"/>
  <c r="AQ705" i="4"/>
  <c r="AQ706" i="4"/>
  <c r="AQ708" i="4"/>
  <c r="AQ710" i="4"/>
  <c r="AQ711" i="4"/>
  <c r="AQ712" i="4"/>
  <c r="AQ713" i="4"/>
  <c r="AQ714" i="4"/>
  <c r="AQ715" i="4"/>
  <c r="AQ716" i="4"/>
  <c r="AQ717" i="4"/>
  <c r="AQ718" i="4"/>
  <c r="AQ719" i="4"/>
  <c r="AQ720" i="4"/>
  <c r="AQ721" i="4"/>
  <c r="AQ722" i="4"/>
  <c r="AQ723" i="4"/>
  <c r="AQ724" i="4"/>
  <c r="AQ725" i="4"/>
  <c r="AQ726" i="4"/>
  <c r="AQ727" i="4"/>
  <c r="AQ728" i="4"/>
  <c r="AQ729" i="4"/>
  <c r="AQ730" i="4"/>
  <c r="AQ731" i="4"/>
  <c r="AQ732" i="4"/>
  <c r="AQ733" i="4"/>
  <c r="AQ734" i="4"/>
  <c r="AQ735" i="4"/>
  <c r="AQ736" i="4"/>
  <c r="AQ737" i="4"/>
  <c r="AQ738" i="4"/>
  <c r="AQ739" i="4"/>
  <c r="AQ740" i="4"/>
  <c r="AQ741" i="4"/>
  <c r="AQ742" i="4"/>
  <c r="AQ743" i="4"/>
  <c r="AQ744" i="4"/>
  <c r="AQ745" i="4"/>
  <c r="AQ746" i="4"/>
  <c r="AQ747" i="4"/>
  <c r="AQ748" i="4"/>
  <c r="AQ749" i="4"/>
  <c r="AQ750" i="4"/>
  <c r="AQ751" i="4"/>
  <c r="AQ752" i="4"/>
  <c r="AQ753" i="4"/>
  <c r="AQ754" i="4"/>
  <c r="AQ755" i="4"/>
  <c r="AQ756" i="4"/>
  <c r="AQ757" i="4"/>
  <c r="AQ758" i="4"/>
  <c r="AQ759" i="4"/>
  <c r="AQ760" i="4"/>
  <c r="AQ761" i="4"/>
  <c r="AQ762" i="4"/>
  <c r="AQ763" i="4"/>
  <c r="AQ764" i="4"/>
  <c r="AQ765" i="4"/>
  <c r="AQ766" i="4"/>
  <c r="AQ767" i="4"/>
  <c r="AQ768" i="4"/>
  <c r="AQ769" i="4"/>
  <c r="AQ770" i="4"/>
  <c r="AQ771" i="4"/>
  <c r="AQ772" i="4"/>
  <c r="AQ773" i="4"/>
  <c r="AQ774" i="4"/>
  <c r="AQ775" i="4"/>
  <c r="AQ776" i="4"/>
  <c r="AQ777" i="4"/>
  <c r="AQ778" i="4"/>
  <c r="AQ779" i="4"/>
  <c r="AQ780" i="4"/>
  <c r="AQ781" i="4"/>
  <c r="AQ782" i="4"/>
  <c r="AQ783" i="4"/>
  <c r="AQ784" i="4"/>
  <c r="AQ785" i="4"/>
  <c r="AQ786" i="4"/>
  <c r="AQ787" i="4"/>
  <c r="AQ789" i="4"/>
  <c r="AQ791" i="4"/>
  <c r="AQ792" i="4"/>
  <c r="AQ793" i="4"/>
  <c r="AQ794" i="4"/>
  <c r="AQ795" i="4"/>
  <c r="AQ796" i="4"/>
  <c r="AQ797" i="4"/>
  <c r="AQ798" i="4"/>
  <c r="AQ799" i="4"/>
  <c r="AQ800" i="4"/>
  <c r="AQ801" i="4"/>
  <c r="AQ802" i="4"/>
  <c r="AQ803" i="4"/>
  <c r="AQ804" i="4"/>
  <c r="AQ805" i="4"/>
  <c r="AQ806" i="4"/>
  <c r="AQ807" i="4"/>
  <c r="AQ808" i="4"/>
  <c r="AQ809" i="4"/>
  <c r="AQ810" i="4"/>
  <c r="AQ811" i="4"/>
  <c r="AQ812" i="4"/>
  <c r="AQ813" i="4"/>
  <c r="AQ814" i="4"/>
  <c r="AQ815" i="4"/>
  <c r="AQ816" i="4"/>
  <c r="AQ817" i="4"/>
  <c r="AQ818" i="4"/>
  <c r="AQ819" i="4"/>
  <c r="AQ820" i="4"/>
  <c r="AQ821" i="4"/>
  <c r="AQ822" i="4"/>
  <c r="AQ823" i="4"/>
  <c r="AQ824" i="4"/>
  <c r="AQ825" i="4"/>
  <c r="AQ826" i="4"/>
  <c r="AQ827" i="4"/>
  <c r="AQ828" i="4"/>
  <c r="AQ829" i="4"/>
  <c r="AQ830" i="4"/>
  <c r="AQ831" i="4"/>
  <c r="AQ832" i="4"/>
  <c r="AQ833" i="4"/>
  <c r="AQ834" i="4"/>
  <c r="AQ835" i="4"/>
  <c r="AQ836" i="4"/>
  <c r="AQ837" i="4"/>
  <c r="AQ838" i="4"/>
  <c r="AQ839" i="4"/>
  <c r="AQ840" i="4"/>
  <c r="AQ841" i="4"/>
  <c r="AQ842" i="4"/>
  <c r="AQ843" i="4"/>
  <c r="AQ844" i="4"/>
  <c r="AQ845" i="4"/>
  <c r="AQ846" i="4"/>
  <c r="AQ847" i="4"/>
  <c r="AQ848" i="4"/>
  <c r="AQ849" i="4"/>
  <c r="AQ850" i="4"/>
  <c r="AQ851" i="4"/>
  <c r="AQ852" i="4"/>
  <c r="AQ853" i="4"/>
  <c r="AQ854" i="4"/>
  <c r="AQ855" i="4"/>
  <c r="AQ856" i="4"/>
  <c r="AQ857" i="4"/>
  <c r="AQ858" i="4"/>
  <c r="AQ859" i="4"/>
  <c r="AQ860" i="4"/>
  <c r="AQ861" i="4"/>
  <c r="AQ862" i="4"/>
  <c r="AQ863" i="4"/>
  <c r="AQ864" i="4"/>
  <c r="AQ865" i="4"/>
  <c r="AQ867" i="4"/>
  <c r="AQ869" i="4"/>
  <c r="AQ870" i="4"/>
  <c r="AQ871" i="4"/>
  <c r="AQ872" i="4"/>
  <c r="AQ873" i="4"/>
  <c r="AQ874" i="4"/>
  <c r="AQ875" i="4"/>
  <c r="AQ876" i="4"/>
  <c r="AQ877" i="4"/>
  <c r="AQ878" i="4"/>
  <c r="AQ879" i="4"/>
  <c r="AQ880" i="4"/>
  <c r="AQ881" i="4"/>
  <c r="AQ882" i="4"/>
  <c r="AQ883" i="4"/>
  <c r="AQ884" i="4"/>
  <c r="AQ885" i="4"/>
  <c r="AQ886" i="4"/>
  <c r="AQ887" i="4"/>
  <c r="AQ888" i="4"/>
  <c r="AQ889" i="4"/>
  <c r="AQ890" i="4"/>
  <c r="AQ891" i="4"/>
  <c r="AQ892" i="4"/>
  <c r="AQ893" i="4"/>
  <c r="AQ894" i="4"/>
  <c r="AQ895" i="4"/>
  <c r="AQ896" i="4"/>
  <c r="AQ897" i="4"/>
  <c r="AQ898" i="4"/>
  <c r="AQ899" i="4"/>
  <c r="AQ900" i="4"/>
  <c r="AQ901" i="4"/>
  <c r="AQ902" i="4"/>
  <c r="AQ903" i="4"/>
  <c r="AQ904" i="4"/>
  <c r="AQ905" i="4"/>
  <c r="AQ906" i="4"/>
  <c r="AQ907" i="4"/>
  <c r="AQ908" i="4"/>
  <c r="AQ909" i="4"/>
  <c r="AQ910" i="4"/>
  <c r="AQ911" i="4"/>
  <c r="AQ912" i="4"/>
  <c r="AQ913" i="4"/>
  <c r="AQ914" i="4"/>
  <c r="AQ915" i="4"/>
  <c r="AQ916" i="4"/>
  <c r="AQ917" i="4"/>
  <c r="AQ918" i="4"/>
  <c r="AQ919" i="4"/>
  <c r="AQ920" i="4"/>
  <c r="AQ921" i="4"/>
  <c r="AQ922" i="4"/>
  <c r="AQ923" i="4"/>
  <c r="AQ924" i="4"/>
  <c r="AQ925" i="4"/>
  <c r="AQ926" i="4"/>
  <c r="AQ927" i="4"/>
  <c r="AQ928" i="4"/>
  <c r="AQ929" i="4"/>
  <c r="AQ930" i="4"/>
  <c r="AQ931" i="4"/>
  <c r="AQ932" i="4"/>
  <c r="AQ933" i="4"/>
  <c r="AQ934" i="4"/>
  <c r="AQ935" i="4"/>
  <c r="AQ936" i="4"/>
  <c r="AQ937" i="4"/>
  <c r="AQ938" i="4"/>
  <c r="AQ939" i="4"/>
  <c r="AQ940" i="4"/>
  <c r="AQ941" i="4"/>
  <c r="AQ942" i="4"/>
  <c r="AQ943" i="4"/>
  <c r="AQ944" i="4"/>
  <c r="AY64" i="3"/>
  <c r="AZ64" i="3"/>
  <c r="AY65" i="3"/>
  <c r="AZ65" i="3"/>
  <c r="AY66" i="3"/>
  <c r="AZ66" i="3"/>
  <c r="AY67" i="3"/>
  <c r="AZ67" i="3"/>
  <c r="AY68" i="3"/>
  <c r="AZ68" i="3"/>
  <c r="AY69" i="3"/>
  <c r="AZ69" i="3"/>
  <c r="AY70" i="3"/>
  <c r="AZ70" i="3"/>
  <c r="AY71" i="3"/>
  <c r="AZ71" i="3"/>
  <c r="AY72" i="3"/>
  <c r="AZ72" i="3"/>
  <c r="AY73" i="3"/>
  <c r="AZ73" i="3"/>
  <c r="AY74" i="3"/>
  <c r="AZ74" i="3"/>
  <c r="AY75" i="3"/>
  <c r="AZ75" i="3"/>
  <c r="AY76" i="3"/>
  <c r="AZ76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64" i="3"/>
  <c r="K17" i="7"/>
  <c r="K32" i="7" s="1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08" i="4"/>
  <c r="S29" i="4" l="1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D2884" i="4"/>
  <c r="D2883" i="4"/>
  <c r="D2882" i="4"/>
  <c r="D2881" i="4"/>
  <c r="D2880" i="4"/>
  <c r="D2879" i="4"/>
  <c r="D2878" i="4"/>
  <c r="D2877" i="4"/>
  <c r="D2876" i="4"/>
  <c r="D2875" i="4"/>
  <c r="C2875" i="4" s="1"/>
  <c r="D2874" i="4"/>
  <c r="C2874" i="4" s="1"/>
  <c r="B2874" i="4" s="1"/>
  <c r="D2873" i="4"/>
  <c r="C2873" i="4" s="1"/>
  <c r="B2873" i="4" s="1"/>
  <c r="D2872" i="4"/>
  <c r="D2871" i="4"/>
  <c r="C2871" i="4" s="1"/>
  <c r="D2870" i="4"/>
  <c r="C2870" i="4" s="1"/>
  <c r="D2869" i="4"/>
  <c r="C2869" i="4" s="1"/>
  <c r="B2869" i="4" s="1"/>
  <c r="D2868" i="4"/>
  <c r="D2867" i="4"/>
  <c r="C2867" i="4" s="1"/>
  <c r="D2866" i="4"/>
  <c r="C2866" i="4" s="1"/>
  <c r="B2866" i="4" s="1"/>
  <c r="D2865" i="4"/>
  <c r="C2865" i="4" s="1"/>
  <c r="B2865" i="4" s="1"/>
  <c r="D2864" i="4"/>
  <c r="D2863" i="4"/>
  <c r="C2863" i="4" s="1"/>
  <c r="D2862" i="4"/>
  <c r="C2862" i="4" s="1"/>
  <c r="D2861" i="4"/>
  <c r="C2861" i="4" s="1"/>
  <c r="B2861" i="4" s="1"/>
  <c r="D2860" i="4"/>
  <c r="D2859" i="4"/>
  <c r="C2859" i="4" s="1"/>
  <c r="D2858" i="4"/>
  <c r="C2858" i="4" s="1"/>
  <c r="D2857" i="4"/>
  <c r="D2856" i="4"/>
  <c r="D2855" i="4"/>
  <c r="C2855" i="4" s="1"/>
  <c r="D2854" i="4"/>
  <c r="C2854" i="4" s="1"/>
  <c r="B2854" i="4" s="1"/>
  <c r="D2853" i="4"/>
  <c r="D2852" i="4"/>
  <c r="D2851" i="4"/>
  <c r="C2851" i="4" s="1"/>
  <c r="D2850" i="4"/>
  <c r="C2850" i="4" s="1"/>
  <c r="B2850" i="4" s="1"/>
  <c r="D2849" i="4"/>
  <c r="C2849" i="4" s="1"/>
  <c r="B2849" i="4" s="1"/>
  <c r="D2848" i="4"/>
  <c r="D2847" i="4"/>
  <c r="C2847" i="4" s="1"/>
  <c r="D2846" i="4"/>
  <c r="C2846" i="4" s="1"/>
  <c r="D2845" i="4"/>
  <c r="C2845" i="4" s="1"/>
  <c r="B2845" i="4" s="1"/>
  <c r="D2844" i="4"/>
  <c r="D2843" i="4"/>
  <c r="C2843" i="4" s="1"/>
  <c r="D2842" i="4"/>
  <c r="C2842" i="4" s="1"/>
  <c r="B2842" i="4" s="1"/>
  <c r="D2841" i="4"/>
  <c r="C2841" i="4" s="1"/>
  <c r="D2840" i="4"/>
  <c r="D2839" i="4"/>
  <c r="D2838" i="4"/>
  <c r="D2837" i="4"/>
  <c r="D2836" i="4"/>
  <c r="D2835" i="4"/>
  <c r="C2835" i="4" s="1"/>
  <c r="D2834" i="4"/>
  <c r="C2834" i="4" s="1"/>
  <c r="D2833" i="4"/>
  <c r="D2832" i="4"/>
  <c r="D2831" i="4"/>
  <c r="C2831" i="4" s="1"/>
  <c r="D2830" i="4"/>
  <c r="C2830" i="4" s="1"/>
  <c r="D2829" i="4"/>
  <c r="C2829" i="4" s="1"/>
  <c r="B2829" i="4" s="1"/>
  <c r="D2828" i="4"/>
  <c r="D2827" i="4"/>
  <c r="C2827" i="4" s="1"/>
  <c r="D2826" i="4"/>
  <c r="C2826" i="4" s="1"/>
  <c r="D2825" i="4"/>
  <c r="D2824" i="4"/>
  <c r="D2823" i="4"/>
  <c r="C2823" i="4" s="1"/>
  <c r="D2822" i="4"/>
  <c r="D2821" i="4"/>
  <c r="C2821" i="4" s="1"/>
  <c r="D2820" i="4"/>
  <c r="B2820" i="4" s="1"/>
  <c r="D2819" i="4"/>
  <c r="D2818" i="4"/>
  <c r="C2818" i="4" s="1"/>
  <c r="B2818" i="4" s="1"/>
  <c r="D2817" i="4"/>
  <c r="D2816" i="4"/>
  <c r="D2815" i="4"/>
  <c r="C2815" i="4" s="1"/>
  <c r="D2814" i="4"/>
  <c r="C2814" i="4" s="1"/>
  <c r="D2813" i="4"/>
  <c r="D2812" i="4"/>
  <c r="D2811" i="4"/>
  <c r="C2811" i="4" s="1"/>
  <c r="D2810" i="4"/>
  <c r="C2810" i="4" s="1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C2790" i="4" s="1"/>
  <c r="D2789" i="4"/>
  <c r="D2788" i="4"/>
  <c r="D2787" i="4"/>
  <c r="D2786" i="4"/>
  <c r="D2785" i="4"/>
  <c r="D2784" i="4"/>
  <c r="D2783" i="4"/>
  <c r="C2783" i="4" s="1"/>
  <c r="D2782" i="4"/>
  <c r="C2782" i="4" s="1"/>
  <c r="D2781" i="4"/>
  <c r="D2780" i="4"/>
  <c r="D2779" i="4"/>
  <c r="D2778" i="4"/>
  <c r="C2778" i="4" s="1"/>
  <c r="B2778" i="4" s="1"/>
  <c r="D2777" i="4"/>
  <c r="D2776" i="4"/>
  <c r="D2775" i="4"/>
  <c r="C2775" i="4" s="1"/>
  <c r="D2774" i="4"/>
  <c r="D2773" i="4"/>
  <c r="D2772" i="4"/>
  <c r="D2771" i="4"/>
  <c r="C2771" i="4" s="1"/>
  <c r="D2770" i="4"/>
  <c r="D2769" i="4"/>
  <c r="D2768" i="4"/>
  <c r="D2767" i="4"/>
  <c r="C2767" i="4" s="1"/>
  <c r="D2766" i="4"/>
  <c r="D2765" i="4"/>
  <c r="D2764" i="4"/>
  <c r="D2763" i="4"/>
  <c r="C2763" i="4" s="1"/>
  <c r="D2762" i="4"/>
  <c r="D2761" i="4"/>
  <c r="D2760" i="4"/>
  <c r="D2759" i="4"/>
  <c r="C2759" i="4" s="1"/>
  <c r="D2758" i="4"/>
  <c r="D2757" i="4"/>
  <c r="D2756" i="4"/>
  <c r="D2755" i="4"/>
  <c r="C2755" i="4" s="1"/>
  <c r="D2754" i="4"/>
  <c r="C2754" i="4" s="1"/>
  <c r="B2754" i="4" s="1"/>
  <c r="D2753" i="4"/>
  <c r="D2752" i="4"/>
  <c r="D2751" i="4"/>
  <c r="C2751" i="4" s="1"/>
  <c r="D2750" i="4"/>
  <c r="D2749" i="4"/>
  <c r="D2748" i="4"/>
  <c r="D2747" i="4"/>
  <c r="D2746" i="4"/>
  <c r="C2746" i="4" s="1"/>
  <c r="B2746" i="4" s="1"/>
  <c r="D2745" i="4"/>
  <c r="D2744" i="4"/>
  <c r="D2743" i="4"/>
  <c r="D2742" i="4"/>
  <c r="D2741" i="4"/>
  <c r="D2740" i="4"/>
  <c r="B2740" i="4" s="1"/>
  <c r="D2739" i="4"/>
  <c r="C2739" i="4" s="1"/>
  <c r="D2738" i="4"/>
  <c r="D2737" i="4"/>
  <c r="D2736" i="4"/>
  <c r="D2735" i="4"/>
  <c r="D2734" i="4"/>
  <c r="C2734" i="4" s="1"/>
  <c r="D2733" i="4"/>
  <c r="D2732" i="4"/>
  <c r="D2731" i="4"/>
  <c r="C2731" i="4" s="1"/>
  <c r="D2730" i="4"/>
  <c r="C2730" i="4" s="1"/>
  <c r="B2730" i="4" s="1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C2714" i="4" s="1"/>
  <c r="B2714" i="4" s="1"/>
  <c r="D2713" i="4"/>
  <c r="D2712" i="4"/>
  <c r="D2711" i="4"/>
  <c r="C2711" i="4" s="1"/>
  <c r="D2710" i="4"/>
  <c r="D2709" i="4"/>
  <c r="D2708" i="4"/>
  <c r="D2707" i="4"/>
  <c r="C2707" i="4" s="1"/>
  <c r="D2706" i="4"/>
  <c r="D2705" i="4"/>
  <c r="D2704" i="4"/>
  <c r="D2703" i="4"/>
  <c r="D2702" i="4"/>
  <c r="C2702" i="4" s="1"/>
  <c r="B2702" i="4" s="1"/>
  <c r="D2701" i="4"/>
  <c r="D2700" i="4"/>
  <c r="D2699" i="4"/>
  <c r="D2698" i="4"/>
  <c r="C2698" i="4" s="1"/>
  <c r="D2697" i="4"/>
  <c r="D2696" i="4"/>
  <c r="D2695" i="4"/>
  <c r="D2694" i="4"/>
  <c r="D2693" i="4"/>
  <c r="D2692" i="4"/>
  <c r="D2691" i="4"/>
  <c r="D2690" i="4"/>
  <c r="C2690" i="4" s="1"/>
  <c r="B2690" i="4" s="1"/>
  <c r="D2689" i="4"/>
  <c r="D2688" i="4"/>
  <c r="D2687" i="4"/>
  <c r="D2686" i="4"/>
  <c r="C2686" i="4" s="1"/>
  <c r="D2685" i="4"/>
  <c r="D2684" i="4"/>
  <c r="D2683" i="4"/>
  <c r="D2682" i="4"/>
  <c r="C2682" i="4" s="1"/>
  <c r="D2681" i="4"/>
  <c r="D2680" i="4"/>
  <c r="D2679" i="4"/>
  <c r="C2679" i="4" s="1"/>
  <c r="D2678" i="4"/>
  <c r="C2678" i="4" s="1"/>
  <c r="B2678" i="4" s="1"/>
  <c r="D2677" i="4"/>
  <c r="D2676" i="4"/>
  <c r="D2675" i="4"/>
  <c r="D2674" i="4"/>
  <c r="D2673" i="4"/>
  <c r="D2672" i="4"/>
  <c r="D2671" i="4"/>
  <c r="C2671" i="4" s="1"/>
  <c r="D2670" i="4"/>
  <c r="C2670" i="4" s="1"/>
  <c r="B2670" i="4" s="1"/>
  <c r="D2669" i="4"/>
  <c r="B2669" i="4" s="1"/>
  <c r="D2668" i="4"/>
  <c r="D2667" i="4"/>
  <c r="C2667" i="4" s="1"/>
  <c r="D2666" i="4"/>
  <c r="D2665" i="4"/>
  <c r="D2664" i="4"/>
  <c r="D2663" i="4"/>
  <c r="D2662" i="4"/>
  <c r="C2662" i="4" s="1"/>
  <c r="D2661" i="4"/>
  <c r="D2660" i="4"/>
  <c r="D2659" i="4"/>
  <c r="C2659" i="4" s="1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C2647" i="4" s="1"/>
  <c r="D2646" i="4"/>
  <c r="C2646" i="4" s="1"/>
  <c r="D2645" i="4"/>
  <c r="D2644" i="4"/>
  <c r="D2643" i="4"/>
  <c r="D2642" i="4"/>
  <c r="D2641" i="4"/>
  <c r="C2641" i="4" s="1"/>
  <c r="D2640" i="4"/>
  <c r="D2639" i="4"/>
  <c r="D2638" i="4"/>
  <c r="D2637" i="4"/>
  <c r="D2636" i="4"/>
  <c r="C2636" i="4" s="1"/>
  <c r="D2635" i="4"/>
  <c r="C2635" i="4" s="1"/>
  <c r="D2634" i="4"/>
  <c r="D2633" i="4"/>
  <c r="D2632" i="4"/>
  <c r="D2631" i="4"/>
  <c r="D2630" i="4"/>
  <c r="C2630" i="4" s="1"/>
  <c r="D2629" i="4"/>
  <c r="D2628" i="4"/>
  <c r="C2628" i="4" s="1"/>
  <c r="D2627" i="4"/>
  <c r="C2627" i="4" s="1"/>
  <c r="D2626" i="4"/>
  <c r="C2626" i="4" s="1"/>
  <c r="D2625" i="4"/>
  <c r="C2625" i="4" s="1"/>
  <c r="D2624" i="4"/>
  <c r="C2624" i="4" s="1"/>
  <c r="D2623" i="4"/>
  <c r="C2623" i="4" s="1"/>
  <c r="D2622" i="4"/>
  <c r="C2622" i="4" s="1"/>
  <c r="D2621" i="4"/>
  <c r="C2621" i="4" s="1"/>
  <c r="D2620" i="4"/>
  <c r="C2620" i="4" s="1"/>
  <c r="D2619" i="4"/>
  <c r="C2619" i="4" s="1"/>
  <c r="D2618" i="4"/>
  <c r="C2618" i="4" s="1"/>
  <c r="D2617" i="4"/>
  <c r="D2616" i="4"/>
  <c r="C2616" i="4" s="1"/>
  <c r="D2615" i="4"/>
  <c r="C2615" i="4" s="1"/>
  <c r="D2614" i="4"/>
  <c r="C2614" i="4" s="1"/>
  <c r="D2613" i="4"/>
  <c r="C2613" i="4" s="1"/>
  <c r="D2612" i="4"/>
  <c r="C2612" i="4" s="1"/>
  <c r="D2611" i="4"/>
  <c r="D2610" i="4"/>
  <c r="D2609" i="4"/>
  <c r="C2609" i="4" s="1"/>
  <c r="D2608" i="4"/>
  <c r="C2608" i="4" s="1"/>
  <c r="D2607" i="4"/>
  <c r="D2606" i="4"/>
  <c r="D2605" i="4"/>
  <c r="C2605" i="4" s="1"/>
  <c r="D2604" i="4"/>
  <c r="C2604" i="4" s="1"/>
  <c r="D2603" i="4"/>
  <c r="D2602" i="4"/>
  <c r="C2602" i="4" s="1"/>
  <c r="D2601" i="4"/>
  <c r="C2601" i="4" s="1"/>
  <c r="D2600" i="4"/>
  <c r="D2599" i="4"/>
  <c r="C2599" i="4" s="1"/>
  <c r="D2598" i="4"/>
  <c r="C2598" i="4" s="1"/>
  <c r="D2597" i="4"/>
  <c r="C2597" i="4" s="1"/>
  <c r="D2596" i="4"/>
  <c r="C2596" i="4" s="1"/>
  <c r="D2595" i="4"/>
  <c r="C2595" i="4" s="1"/>
  <c r="D2594" i="4"/>
  <c r="C2594" i="4" s="1"/>
  <c r="D2593" i="4"/>
  <c r="C2593" i="4" s="1"/>
  <c r="D2592" i="4"/>
  <c r="C2592" i="4" s="1"/>
  <c r="D2591" i="4"/>
  <c r="C2591" i="4" s="1"/>
  <c r="D2590" i="4"/>
  <c r="D2589" i="4"/>
  <c r="D2588" i="4"/>
  <c r="D2587" i="4"/>
  <c r="C2587" i="4" s="1"/>
  <c r="D2586" i="4"/>
  <c r="D2585" i="4"/>
  <c r="D2584" i="4"/>
  <c r="D2583" i="4"/>
  <c r="C2583" i="4" s="1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C2563" i="4" s="1"/>
  <c r="D2562" i="4"/>
  <c r="C2562" i="4" s="1"/>
  <c r="D2561" i="4"/>
  <c r="C2561" i="4" s="1"/>
  <c r="D2560" i="4"/>
  <c r="D2559" i="4"/>
  <c r="C2559" i="4" s="1"/>
  <c r="D2558" i="4"/>
  <c r="C2558" i="4" s="1"/>
  <c r="D2557" i="4"/>
  <c r="C2557" i="4" s="1"/>
  <c r="D2556" i="4"/>
  <c r="C2556" i="4" s="1"/>
  <c r="D2555" i="4"/>
  <c r="D2554" i="4"/>
  <c r="C2554" i="4" s="1"/>
  <c r="D2553" i="4"/>
  <c r="D2552" i="4"/>
  <c r="C2552" i="4" s="1"/>
  <c r="D2551" i="4"/>
  <c r="D2550" i="4"/>
  <c r="D2549" i="4"/>
  <c r="C2549" i="4" s="1"/>
  <c r="D2548" i="4"/>
  <c r="D2547" i="4"/>
  <c r="C2547" i="4" s="1"/>
  <c r="D2546" i="4"/>
  <c r="D2545" i="4"/>
  <c r="D2544" i="4"/>
  <c r="D2543" i="4"/>
  <c r="D2542" i="4"/>
  <c r="C2542" i="4" s="1"/>
  <c r="D2541" i="4"/>
  <c r="D2540" i="4"/>
  <c r="D2539" i="4"/>
  <c r="D2538" i="4"/>
  <c r="D2537" i="4"/>
  <c r="C2537" i="4" s="1"/>
  <c r="D2536" i="4"/>
  <c r="D2535" i="4"/>
  <c r="D2534" i="4"/>
  <c r="C2534" i="4" s="1"/>
  <c r="D2533" i="4"/>
  <c r="D2532" i="4"/>
  <c r="D2531" i="4"/>
  <c r="D2530" i="4"/>
  <c r="D2529" i="4"/>
  <c r="D2528" i="4"/>
  <c r="C2528" i="4" s="1"/>
  <c r="D2527" i="4"/>
  <c r="D2526" i="4"/>
  <c r="D2525" i="4"/>
  <c r="C2525" i="4" s="1"/>
  <c r="D2524" i="4"/>
  <c r="C2524" i="4" s="1"/>
  <c r="D2523" i="4"/>
  <c r="C2523" i="4" s="1"/>
  <c r="D2522" i="4"/>
  <c r="D2521" i="4"/>
  <c r="C2521" i="4" s="1"/>
  <c r="D2520" i="4"/>
  <c r="D2519" i="4"/>
  <c r="D2518" i="4"/>
  <c r="C2518" i="4" s="1"/>
  <c r="D2517" i="4"/>
  <c r="D2516" i="4"/>
  <c r="D2515" i="4"/>
  <c r="D2514" i="4"/>
  <c r="C2514" i="4" s="1"/>
  <c r="D2513" i="4"/>
  <c r="C2513" i="4" s="1"/>
  <c r="D2512" i="4"/>
  <c r="C2512" i="4" s="1"/>
  <c r="D2511" i="4"/>
  <c r="C2511" i="4" s="1"/>
  <c r="D2510" i="4"/>
  <c r="D2509" i="4"/>
  <c r="D2508" i="4"/>
  <c r="D2507" i="4"/>
  <c r="D2506" i="4"/>
  <c r="D2505" i="4"/>
  <c r="D2504" i="4"/>
  <c r="D2503" i="4"/>
  <c r="C2503" i="4" s="1"/>
  <c r="D2502" i="4"/>
  <c r="D2501" i="4"/>
  <c r="D2500" i="4"/>
  <c r="D2499" i="4"/>
  <c r="D2498" i="4"/>
  <c r="D2497" i="4"/>
  <c r="D2496" i="4"/>
  <c r="C2496" i="4" s="1"/>
  <c r="D2495" i="4"/>
  <c r="D2494" i="4"/>
  <c r="C2494" i="4" s="1"/>
  <c r="D2493" i="4"/>
  <c r="C2493" i="4" s="1"/>
  <c r="D2492" i="4"/>
  <c r="C2492" i="4" s="1"/>
  <c r="D2491" i="4"/>
  <c r="C2491" i="4" s="1"/>
  <c r="D2490" i="4"/>
  <c r="C2490" i="4" s="1"/>
  <c r="D2489" i="4"/>
  <c r="C2489" i="4" s="1"/>
  <c r="D2488" i="4"/>
  <c r="D2487" i="4"/>
  <c r="D2486" i="4"/>
  <c r="C2486" i="4" s="1"/>
  <c r="D2485" i="4"/>
  <c r="C2485" i="4" s="1"/>
  <c r="D2484" i="4"/>
  <c r="C2484" i="4" s="1"/>
  <c r="D2483" i="4"/>
  <c r="C2483" i="4" s="1"/>
  <c r="D2482" i="4"/>
  <c r="C2482" i="4" s="1"/>
  <c r="D2481" i="4"/>
  <c r="D2480" i="4"/>
  <c r="D2479" i="4"/>
  <c r="D2478" i="4"/>
  <c r="D2477" i="4"/>
  <c r="D2476" i="4"/>
  <c r="C2476" i="4" s="1"/>
  <c r="D2475" i="4"/>
  <c r="C2475" i="4" s="1"/>
  <c r="D2474" i="4"/>
  <c r="C2474" i="4" s="1"/>
  <c r="D2473" i="4"/>
  <c r="C2473" i="4" s="1"/>
  <c r="D2472" i="4"/>
  <c r="D2471" i="4"/>
  <c r="D2470" i="4"/>
  <c r="C2470" i="4" s="1"/>
  <c r="D2469" i="4"/>
  <c r="C2469" i="4" s="1"/>
  <c r="D2468" i="4"/>
  <c r="C2468" i="4" s="1"/>
  <c r="D2467" i="4"/>
  <c r="D2466" i="4"/>
  <c r="C2466" i="4" s="1"/>
  <c r="D2465" i="4"/>
  <c r="C2465" i="4" s="1"/>
  <c r="D2464" i="4"/>
  <c r="C2464" i="4" s="1"/>
  <c r="D2463" i="4"/>
  <c r="C2463" i="4" s="1"/>
  <c r="D2462" i="4"/>
  <c r="C2462" i="4" s="1"/>
  <c r="D2461" i="4"/>
  <c r="C2461" i="4" s="1"/>
  <c r="D2460" i="4"/>
  <c r="C2460" i="4" s="1"/>
  <c r="D2459" i="4"/>
  <c r="D2458" i="4"/>
  <c r="C2458" i="4" s="1"/>
  <c r="D2457" i="4"/>
  <c r="C2457" i="4" s="1"/>
  <c r="D2456" i="4"/>
  <c r="D2455" i="4"/>
  <c r="C2455" i="4" s="1"/>
  <c r="D2454" i="4"/>
  <c r="C2454" i="4" s="1"/>
  <c r="D2453" i="4"/>
  <c r="C2453" i="4" s="1"/>
  <c r="D2452" i="4"/>
  <c r="D2451" i="4"/>
  <c r="C2451" i="4" s="1"/>
  <c r="D2450" i="4"/>
  <c r="C2450" i="4" s="1"/>
  <c r="D2449" i="4"/>
  <c r="C2449" i="4" s="1"/>
  <c r="D2448" i="4"/>
  <c r="D2447" i="4"/>
  <c r="D2446" i="4"/>
  <c r="C2446" i="4" s="1"/>
  <c r="D2445" i="4"/>
  <c r="C2445" i="4" s="1"/>
  <c r="D2444" i="4"/>
  <c r="C2444" i="4" s="1"/>
  <c r="D2443" i="4"/>
  <c r="C2443" i="4" s="1"/>
  <c r="D2442" i="4"/>
  <c r="D2441" i="4"/>
  <c r="C2441" i="4" s="1"/>
  <c r="D2440" i="4"/>
  <c r="C2440" i="4" s="1"/>
  <c r="D2439" i="4"/>
  <c r="D2438" i="4"/>
  <c r="D2437" i="4"/>
  <c r="C2437" i="4" s="1"/>
  <c r="D2436" i="4"/>
  <c r="D2435" i="4"/>
  <c r="C2435" i="4" s="1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C2398" i="4" s="1"/>
  <c r="D2397" i="4"/>
  <c r="D2396" i="4"/>
  <c r="D2395" i="4"/>
  <c r="C2395" i="4" s="1"/>
  <c r="D2394" i="4"/>
  <c r="D2393" i="4"/>
  <c r="D2392" i="4"/>
  <c r="D2391" i="4"/>
  <c r="C2391" i="4" s="1"/>
  <c r="D2390" i="4"/>
  <c r="D2389" i="4"/>
  <c r="D2388" i="4"/>
  <c r="D2387" i="4"/>
  <c r="D2386" i="4"/>
  <c r="C2386" i="4" s="1"/>
  <c r="D2385" i="4"/>
  <c r="C2385" i="4" s="1"/>
  <c r="D2384" i="4"/>
  <c r="D2383" i="4"/>
  <c r="D2382" i="4"/>
  <c r="C2382" i="4" s="1"/>
  <c r="D2381" i="4"/>
  <c r="D2380" i="4"/>
  <c r="D2379" i="4"/>
  <c r="D2378" i="4"/>
  <c r="D2377" i="4"/>
  <c r="C2377" i="4" s="1"/>
  <c r="D2376" i="4"/>
  <c r="C2376" i="4" s="1"/>
  <c r="D2375" i="4"/>
  <c r="D2374" i="4"/>
  <c r="D2373" i="4"/>
  <c r="C2373" i="4" s="1"/>
  <c r="D2372" i="4"/>
  <c r="C2372" i="4" s="1"/>
  <c r="D2371" i="4"/>
  <c r="D2370" i="4"/>
  <c r="C2370" i="4" s="1"/>
  <c r="D2369" i="4"/>
  <c r="D2368" i="4"/>
  <c r="C2368" i="4" s="1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C2332" i="4" s="1"/>
  <c r="D2331" i="4"/>
  <c r="D2330" i="4"/>
  <c r="D2329" i="4"/>
  <c r="D2328" i="4"/>
  <c r="D2327" i="4"/>
  <c r="C2327" i="4" s="1"/>
  <c r="D2326" i="4"/>
  <c r="D2325" i="4"/>
  <c r="D2324" i="4"/>
  <c r="D2323" i="4"/>
  <c r="C2323" i="4" s="1"/>
  <c r="D2322" i="4"/>
  <c r="D2321" i="4"/>
  <c r="C2321" i="4" s="1"/>
  <c r="D2320" i="4"/>
  <c r="C2320" i="4" s="1"/>
  <c r="D2319" i="4"/>
  <c r="D2318" i="4"/>
  <c r="D2317" i="4"/>
  <c r="D2316" i="4"/>
  <c r="D2315" i="4"/>
  <c r="D2314" i="4"/>
  <c r="D2313" i="4"/>
  <c r="D2312" i="4"/>
  <c r="D2311" i="4"/>
  <c r="C2311" i="4" s="1"/>
  <c r="D2310" i="4"/>
  <c r="D2309" i="4"/>
  <c r="D2308" i="4"/>
  <c r="C2308" i="4" s="1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C2291" i="4" s="1"/>
  <c r="D2290" i="4"/>
  <c r="C2290" i="4" s="1"/>
  <c r="D2289" i="4"/>
  <c r="C2289" i="4" s="1"/>
  <c r="D2288" i="4"/>
  <c r="C2288" i="4" s="1"/>
  <c r="D2287" i="4"/>
  <c r="C2287" i="4" s="1"/>
  <c r="D2286" i="4"/>
  <c r="C2286" i="4" s="1"/>
  <c r="D2285" i="4"/>
  <c r="D2284" i="4"/>
  <c r="D2283" i="4"/>
  <c r="C2283" i="4" s="1"/>
  <c r="D2282" i="4"/>
  <c r="D2281" i="4"/>
  <c r="C2281" i="4" s="1"/>
  <c r="D2280" i="4"/>
  <c r="D2279" i="4"/>
  <c r="C2279" i="4" s="1"/>
  <c r="D2278" i="4"/>
  <c r="C2278" i="4" s="1"/>
  <c r="D2277" i="4"/>
  <c r="C2277" i="4" s="1"/>
  <c r="D2276" i="4"/>
  <c r="C2276" i="4" s="1"/>
  <c r="D2275" i="4"/>
  <c r="C2275" i="4" s="1"/>
  <c r="D2274" i="4"/>
  <c r="C2274" i="4" s="1"/>
  <c r="D2273" i="4"/>
  <c r="C2273" i="4" s="1"/>
  <c r="D2272" i="4"/>
  <c r="C2272" i="4" s="1"/>
  <c r="D2271" i="4"/>
  <c r="D2270" i="4"/>
  <c r="C2270" i="4" s="1"/>
  <c r="D2269" i="4"/>
  <c r="C2269" i="4" s="1"/>
  <c r="D2268" i="4"/>
  <c r="C2268" i="4" s="1"/>
  <c r="D2267" i="4"/>
  <c r="C2267" i="4" s="1"/>
  <c r="D2266" i="4"/>
  <c r="C2266" i="4" s="1"/>
  <c r="D2265" i="4"/>
  <c r="D2264" i="4"/>
  <c r="C2264" i="4" s="1"/>
  <c r="D2263" i="4"/>
  <c r="C2263" i="4" s="1"/>
  <c r="D2262" i="4"/>
  <c r="C2262" i="4" s="1"/>
  <c r="D2261" i="4"/>
  <c r="C2261" i="4" s="1"/>
  <c r="D2260" i="4"/>
  <c r="D2259" i="4"/>
  <c r="C2259" i="4" s="1"/>
  <c r="D2258" i="4"/>
  <c r="C2258" i="4" s="1"/>
  <c r="D2257" i="4"/>
  <c r="C2257" i="4" s="1"/>
  <c r="D2256" i="4"/>
  <c r="C2256" i="4" s="1"/>
  <c r="D2255" i="4"/>
  <c r="C2255" i="4" s="1"/>
  <c r="D2254" i="4"/>
  <c r="D2253" i="4"/>
  <c r="C2253" i="4" s="1"/>
  <c r="D2252" i="4"/>
  <c r="D2251" i="4"/>
  <c r="C2251" i="4" s="1"/>
  <c r="D2250" i="4"/>
  <c r="D2249" i="4"/>
  <c r="C2249" i="4" s="1"/>
  <c r="D2248" i="4"/>
  <c r="C2248" i="4" s="1"/>
  <c r="D2247" i="4"/>
  <c r="C2247" i="4" s="1"/>
  <c r="D2246" i="4"/>
  <c r="D2245" i="4"/>
  <c r="C2245" i="4" s="1"/>
  <c r="D2244" i="4"/>
  <c r="C2244" i="4" s="1"/>
  <c r="D2243" i="4"/>
  <c r="C2243" i="4" s="1"/>
  <c r="D2242" i="4"/>
  <c r="C2242" i="4" s="1"/>
  <c r="D2241" i="4"/>
  <c r="C2241" i="4" s="1"/>
  <c r="D2240" i="4"/>
  <c r="C2240" i="4" s="1"/>
  <c r="D2239" i="4"/>
  <c r="C2239" i="4" s="1"/>
  <c r="D2238" i="4"/>
  <c r="C2238" i="4" s="1"/>
  <c r="D2237" i="4"/>
  <c r="C2237" i="4" s="1"/>
  <c r="D2236" i="4"/>
  <c r="C2236" i="4" s="1"/>
  <c r="D2235" i="4"/>
  <c r="D2234" i="4"/>
  <c r="C2234" i="4" s="1"/>
  <c r="D2233" i="4"/>
  <c r="D2232" i="4"/>
  <c r="C2232" i="4" s="1"/>
  <c r="D2231" i="4"/>
  <c r="C2231" i="4" s="1"/>
  <c r="D2230" i="4"/>
  <c r="C2230" i="4" s="1"/>
  <c r="D2229" i="4"/>
  <c r="C2229" i="4" s="1"/>
  <c r="D2228" i="4"/>
  <c r="C2228" i="4" s="1"/>
  <c r="D2227" i="4"/>
  <c r="C2227" i="4" s="1"/>
  <c r="D2226" i="4"/>
  <c r="C2226" i="4" s="1"/>
  <c r="D2225" i="4"/>
  <c r="D2224" i="4"/>
  <c r="D2223" i="4"/>
  <c r="D2222" i="4"/>
  <c r="C2222" i="4" s="1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C2207" i="4" s="1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C2195" i="4" s="1"/>
  <c r="D2194" i="4"/>
  <c r="D2193" i="4"/>
  <c r="D2192" i="4"/>
  <c r="D2191" i="4"/>
  <c r="C2191" i="4" s="1"/>
  <c r="D2190" i="4"/>
  <c r="D2189" i="4"/>
  <c r="D2188" i="4"/>
  <c r="D2187" i="4"/>
  <c r="D2186" i="4"/>
  <c r="D2185" i="4"/>
  <c r="D2184" i="4"/>
  <c r="D2183" i="4"/>
  <c r="D2182" i="4"/>
  <c r="C2182" i="4" s="1"/>
  <c r="D2181" i="4"/>
  <c r="D2180" i="4"/>
  <c r="C2180" i="4" s="1"/>
  <c r="D2179" i="4"/>
  <c r="C2179" i="4" s="1"/>
  <c r="D2178" i="4"/>
  <c r="D2177" i="4"/>
  <c r="C2177" i="4" s="1"/>
  <c r="D2176" i="4"/>
  <c r="C2176" i="4" s="1"/>
  <c r="D2175" i="4"/>
  <c r="C2175" i="4" s="1"/>
  <c r="D2174" i="4"/>
  <c r="D2173" i="4"/>
  <c r="D2172" i="4"/>
  <c r="D2171" i="4"/>
  <c r="C2171" i="4" s="1"/>
  <c r="D2170" i="4"/>
  <c r="C2170" i="4" s="1"/>
  <c r="D2169" i="4"/>
  <c r="C2169" i="4" s="1"/>
  <c r="D2168" i="4"/>
  <c r="C2168" i="4" s="1"/>
  <c r="D2167" i="4"/>
  <c r="C2167" i="4" s="1"/>
  <c r="D2166" i="4"/>
  <c r="D2165" i="4"/>
  <c r="C2165" i="4" s="1"/>
  <c r="D2164" i="4"/>
  <c r="D2163" i="4"/>
  <c r="D2162" i="4"/>
  <c r="D2161" i="4"/>
  <c r="D2160" i="4"/>
  <c r="C2160" i="4" s="1"/>
  <c r="D2159" i="4"/>
  <c r="C2159" i="4" s="1"/>
  <c r="D2158" i="4"/>
  <c r="D2157" i="4"/>
  <c r="D2156" i="4"/>
  <c r="D2155" i="4"/>
  <c r="D2154" i="4"/>
  <c r="C2154" i="4" s="1"/>
  <c r="D2153" i="4"/>
  <c r="C2153" i="4" s="1"/>
  <c r="D2152" i="4"/>
  <c r="C2152" i="4" s="1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C2133" i="4" s="1"/>
  <c r="D2132" i="4"/>
  <c r="C2132" i="4" s="1"/>
  <c r="D2131" i="4"/>
  <c r="D2130" i="4"/>
  <c r="D2129" i="4"/>
  <c r="D2128" i="4"/>
  <c r="D2127" i="4"/>
  <c r="D2126" i="4"/>
  <c r="D2125" i="4"/>
  <c r="D2124" i="4"/>
  <c r="C2124" i="4" s="1"/>
  <c r="D2123" i="4"/>
  <c r="D2122" i="4"/>
  <c r="D2121" i="4"/>
  <c r="C2121" i="4" s="1"/>
  <c r="D2120" i="4"/>
  <c r="D2119" i="4"/>
  <c r="D2118" i="4"/>
  <c r="D2117" i="4"/>
  <c r="C2117" i="4" s="1"/>
  <c r="D2116" i="4"/>
  <c r="C2116" i="4" s="1"/>
  <c r="D2115" i="4"/>
  <c r="D2114" i="4"/>
  <c r="C2114" i="4" s="1"/>
  <c r="D2113" i="4"/>
  <c r="D2112" i="4"/>
  <c r="D2111" i="4"/>
  <c r="D2110" i="4"/>
  <c r="C2110" i="4" s="1"/>
  <c r="D2109" i="4"/>
  <c r="D2108" i="4"/>
  <c r="D2107" i="4"/>
  <c r="D2106" i="4"/>
  <c r="D2105" i="4"/>
  <c r="D2104" i="4"/>
  <c r="C2104" i="4" s="1"/>
  <c r="D2103" i="4"/>
  <c r="C2103" i="4" s="1"/>
  <c r="D2102" i="4"/>
  <c r="C2102" i="4" s="1"/>
  <c r="D2101" i="4"/>
  <c r="D2100" i="4"/>
  <c r="C2100" i="4" s="1"/>
  <c r="D2099" i="4"/>
  <c r="C2099" i="4" s="1"/>
  <c r="D2098" i="4"/>
  <c r="C2098" i="4" s="1"/>
  <c r="D2097" i="4"/>
  <c r="C2097" i="4" s="1"/>
  <c r="D2096" i="4"/>
  <c r="C2096" i="4" s="1"/>
  <c r="D2095" i="4"/>
  <c r="D2094" i="4"/>
  <c r="D2093" i="4"/>
  <c r="C2093" i="4" s="1"/>
  <c r="D2092" i="4"/>
  <c r="C2092" i="4" s="1"/>
  <c r="D2091" i="4"/>
  <c r="D2090" i="4"/>
  <c r="D2089" i="4"/>
  <c r="D2088" i="4"/>
  <c r="D2087" i="4"/>
  <c r="D2086" i="4"/>
  <c r="C2086" i="4" s="1"/>
  <c r="D2085" i="4"/>
  <c r="D2084" i="4"/>
  <c r="C2084" i="4" s="1"/>
  <c r="D2083" i="4"/>
  <c r="D2082" i="4"/>
  <c r="C2082" i="4" s="1"/>
  <c r="D2081" i="4"/>
  <c r="C2081" i="4" s="1"/>
  <c r="D2080" i="4"/>
  <c r="C2080" i="4" s="1"/>
  <c r="D2079" i="4"/>
  <c r="D2078" i="4"/>
  <c r="C2078" i="4" s="1"/>
  <c r="D2077" i="4"/>
  <c r="D2076" i="4"/>
  <c r="C2076" i="4" s="1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C2046" i="4" s="1"/>
  <c r="D2045" i="4"/>
  <c r="D2044" i="4"/>
  <c r="C2044" i="4" s="1"/>
  <c r="D2043" i="4"/>
  <c r="C2043" i="4" s="1"/>
  <c r="D2042" i="4"/>
  <c r="D2041" i="4"/>
  <c r="C2041" i="4" s="1"/>
  <c r="D2040" i="4"/>
  <c r="D2039" i="4"/>
  <c r="C2039" i="4" s="1"/>
  <c r="D2038" i="4"/>
  <c r="D2037" i="4"/>
  <c r="C2037" i="4" s="1"/>
  <c r="D2036" i="4"/>
  <c r="C2036" i="4" s="1"/>
  <c r="D2035" i="4"/>
  <c r="D2034" i="4"/>
  <c r="D2033" i="4"/>
  <c r="D2032" i="4"/>
  <c r="D2031" i="4"/>
  <c r="D2030" i="4"/>
  <c r="C2030" i="4" s="1"/>
  <c r="D2029" i="4"/>
  <c r="D2028" i="4"/>
  <c r="C2028" i="4" s="1"/>
  <c r="D2027" i="4"/>
  <c r="C2027" i="4" s="1"/>
  <c r="D2026" i="4"/>
  <c r="D2025" i="4"/>
  <c r="C2025" i="4" s="1"/>
  <c r="D2024" i="4"/>
  <c r="C2024" i="4" s="1"/>
  <c r="D2023" i="4"/>
  <c r="D2022" i="4"/>
  <c r="C2022" i="4" s="1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C2004" i="4" s="1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C1974" i="4" s="1"/>
  <c r="D1973" i="4"/>
  <c r="D1972" i="4"/>
  <c r="D1971" i="4"/>
  <c r="D1970" i="4"/>
  <c r="C1970" i="4" s="1"/>
  <c r="D1969" i="4"/>
  <c r="D1968" i="4"/>
  <c r="D1967" i="4"/>
  <c r="D1966" i="4"/>
  <c r="C1966" i="4" s="1"/>
  <c r="D1965" i="4"/>
  <c r="C1965" i="4" s="1"/>
  <c r="D1964" i="4"/>
  <c r="D1963" i="4"/>
  <c r="C1963" i="4" s="1"/>
  <c r="D1962" i="4"/>
  <c r="D1961" i="4"/>
  <c r="D1960" i="4"/>
  <c r="D1959" i="4"/>
  <c r="C1959" i="4" s="1"/>
  <c r="D1958" i="4"/>
  <c r="C1958" i="4" s="1"/>
  <c r="D1957" i="4"/>
  <c r="C1957" i="4" s="1"/>
  <c r="D1956" i="4"/>
  <c r="D1955" i="4"/>
  <c r="D1954" i="4"/>
  <c r="C1954" i="4" s="1"/>
  <c r="D1953" i="4"/>
  <c r="C1953" i="4" s="1"/>
  <c r="D1952" i="4"/>
  <c r="D1951" i="4"/>
  <c r="D1950" i="4"/>
  <c r="C1950" i="4" s="1"/>
  <c r="D1949" i="4"/>
  <c r="D1948" i="4"/>
  <c r="C1948" i="4" s="1"/>
  <c r="D1947" i="4"/>
  <c r="D1946" i="4"/>
  <c r="C1946" i="4" s="1"/>
  <c r="D1945" i="4"/>
  <c r="C1945" i="4" s="1"/>
  <c r="D1944" i="4"/>
  <c r="D1943" i="4"/>
  <c r="C1943" i="4" s="1"/>
  <c r="D1942" i="4"/>
  <c r="C1942" i="4" s="1"/>
  <c r="D1941" i="4"/>
  <c r="D1940" i="4"/>
  <c r="C1940" i="4" s="1"/>
  <c r="D1939" i="4"/>
  <c r="D1938" i="4"/>
  <c r="D1937" i="4"/>
  <c r="D1936" i="4"/>
  <c r="D1935" i="4"/>
  <c r="C1935" i="4" s="1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C1906" i="4" s="1"/>
  <c r="D1905" i="4"/>
  <c r="C1905" i="4" s="1"/>
  <c r="D1904" i="4"/>
  <c r="C1904" i="4" s="1"/>
  <c r="D1903" i="4"/>
  <c r="D1902" i="4"/>
  <c r="C1902" i="4" s="1"/>
  <c r="D1901" i="4"/>
  <c r="D1900" i="4"/>
  <c r="D1899" i="4"/>
  <c r="C1899" i="4" s="1"/>
  <c r="D1898" i="4"/>
  <c r="D1897" i="4"/>
  <c r="D1896" i="4"/>
  <c r="C1896" i="4" s="1"/>
  <c r="D1895" i="4"/>
  <c r="C1895" i="4" s="1"/>
  <c r="D1894" i="4"/>
  <c r="D1893" i="4"/>
  <c r="D1892" i="4"/>
  <c r="D1891" i="4"/>
  <c r="D1890" i="4"/>
  <c r="D1889" i="4"/>
  <c r="D1888" i="4"/>
  <c r="D1887" i="4"/>
  <c r="D1886" i="4"/>
  <c r="D1885" i="4"/>
  <c r="C1885" i="4" s="1"/>
  <c r="D1884" i="4"/>
  <c r="D1883" i="4"/>
  <c r="D1882" i="4"/>
  <c r="C1882" i="4" s="1"/>
  <c r="D1881" i="4"/>
  <c r="C1881" i="4" s="1"/>
  <c r="D1880" i="4"/>
  <c r="C1880" i="4" s="1"/>
  <c r="D1879" i="4"/>
  <c r="C1879" i="4" s="1"/>
  <c r="D1878" i="4"/>
  <c r="D1877" i="4"/>
  <c r="C1877" i="4" s="1"/>
  <c r="D1876" i="4"/>
  <c r="C1876" i="4" s="1"/>
  <c r="D1875" i="4"/>
  <c r="C1875" i="4" s="1"/>
  <c r="D1874" i="4"/>
  <c r="D1873" i="4"/>
  <c r="D1872" i="4"/>
  <c r="D1871" i="4"/>
  <c r="C1871" i="4" s="1"/>
  <c r="D1870" i="4"/>
  <c r="C1870" i="4" s="1"/>
  <c r="D1869" i="4"/>
  <c r="C1869" i="4" s="1"/>
  <c r="D1868" i="4"/>
  <c r="D1867" i="4"/>
  <c r="D1866" i="4"/>
  <c r="C1866" i="4" s="1"/>
  <c r="D1865" i="4"/>
  <c r="C1865" i="4" s="1"/>
  <c r="D1864" i="4"/>
  <c r="C1864" i="4" s="1"/>
  <c r="D1863" i="4"/>
  <c r="C1863" i="4" s="1"/>
  <c r="D1862" i="4"/>
  <c r="D1861" i="4"/>
  <c r="D1860" i="4"/>
  <c r="C1860" i="4" s="1"/>
  <c r="D1859" i="4"/>
  <c r="C1859" i="4" s="1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C1842" i="4" s="1"/>
  <c r="D1841" i="4"/>
  <c r="D1840" i="4"/>
  <c r="D1839" i="4"/>
  <c r="D1838" i="4"/>
  <c r="D1837" i="4"/>
  <c r="D1836" i="4"/>
  <c r="D1835" i="4"/>
  <c r="D1834" i="4"/>
  <c r="D1833" i="4"/>
  <c r="D1832" i="4"/>
  <c r="C1832" i="4" s="1"/>
  <c r="D1831" i="4"/>
  <c r="D1830" i="4"/>
  <c r="D1829" i="4"/>
  <c r="D1828" i="4"/>
  <c r="D1827" i="4"/>
  <c r="D1826" i="4"/>
  <c r="D1825" i="4"/>
  <c r="D1824" i="4"/>
  <c r="D1823" i="4"/>
  <c r="C1823" i="4" s="1"/>
  <c r="D1822" i="4"/>
  <c r="D1821" i="4"/>
  <c r="C1821" i="4" s="1"/>
  <c r="D1820" i="4"/>
  <c r="D1819" i="4"/>
  <c r="D1818" i="4"/>
  <c r="D1817" i="4"/>
  <c r="C1817" i="4" s="1"/>
  <c r="D1816" i="4"/>
  <c r="D1815" i="4"/>
  <c r="C1815" i="4" s="1"/>
  <c r="D1814" i="4"/>
  <c r="C1814" i="4" s="1"/>
  <c r="D1813" i="4"/>
  <c r="D1812" i="4"/>
  <c r="C1812" i="4" s="1"/>
  <c r="D1811" i="4"/>
  <c r="C1811" i="4" s="1"/>
  <c r="D1810" i="4"/>
  <c r="C1810" i="4" s="1"/>
  <c r="D1809" i="4"/>
  <c r="C1809" i="4" s="1"/>
  <c r="D1808" i="4"/>
  <c r="D1807" i="4"/>
  <c r="D1806" i="4"/>
  <c r="C1806" i="4" s="1"/>
  <c r="D1805" i="4"/>
  <c r="D1804" i="4"/>
  <c r="C1804" i="4" s="1"/>
  <c r="D1803" i="4"/>
  <c r="D1802" i="4"/>
  <c r="C1802" i="4" s="1"/>
  <c r="D1801" i="4"/>
  <c r="D1800" i="4"/>
  <c r="D1799" i="4"/>
  <c r="D1798" i="4"/>
  <c r="C1798" i="4" s="1"/>
  <c r="D1797" i="4"/>
  <c r="C1797" i="4" s="1"/>
  <c r="D1796" i="4"/>
  <c r="D1795" i="4"/>
  <c r="D1794" i="4"/>
  <c r="D1793" i="4"/>
  <c r="D1792" i="4"/>
  <c r="D1791" i="4"/>
  <c r="D1790" i="4"/>
  <c r="C1790" i="4" s="1"/>
  <c r="D1789" i="4"/>
  <c r="C1789" i="4" s="1"/>
  <c r="D1788" i="4"/>
  <c r="D1787" i="4"/>
  <c r="D1786" i="4"/>
  <c r="D1785" i="4"/>
  <c r="D1784" i="4"/>
  <c r="D1783" i="4"/>
  <c r="D1782" i="4"/>
  <c r="D1781" i="4"/>
  <c r="C1781" i="4" s="1"/>
  <c r="D1780" i="4"/>
  <c r="C1780" i="4" s="1"/>
  <c r="D1779" i="4"/>
  <c r="C1779" i="4" s="1"/>
  <c r="D1778" i="4"/>
  <c r="C1778" i="4" s="1"/>
  <c r="D1777" i="4"/>
  <c r="C1777" i="4" s="1"/>
  <c r="D1776" i="4"/>
  <c r="C1776" i="4" s="1"/>
  <c r="D1775" i="4"/>
  <c r="C1775" i="4" s="1"/>
  <c r="D1774" i="4"/>
  <c r="C1774" i="4" s="1"/>
  <c r="D1773" i="4"/>
  <c r="C1773" i="4" s="1"/>
  <c r="D1772" i="4"/>
  <c r="C1772" i="4" s="1"/>
  <c r="D1771" i="4"/>
  <c r="C1771" i="4" s="1"/>
  <c r="D1770" i="4"/>
  <c r="C1770" i="4" s="1"/>
  <c r="D1769" i="4"/>
  <c r="C1769" i="4" s="1"/>
  <c r="D1768" i="4"/>
  <c r="C1768" i="4" s="1"/>
  <c r="D1767" i="4"/>
  <c r="C1767" i="4" s="1"/>
  <c r="D1766" i="4"/>
  <c r="D1765" i="4"/>
  <c r="D1764" i="4"/>
  <c r="C1764" i="4" s="1"/>
  <c r="D1763" i="4"/>
  <c r="D1762" i="4"/>
  <c r="C1762" i="4" s="1"/>
  <c r="D1761" i="4"/>
  <c r="C1761" i="4" s="1"/>
  <c r="D1760" i="4"/>
  <c r="C1760" i="4" s="1"/>
  <c r="D1759" i="4"/>
  <c r="C1759" i="4" s="1"/>
  <c r="D1758" i="4"/>
  <c r="C1758" i="4" s="1"/>
  <c r="D1757" i="4"/>
  <c r="C1757" i="4" s="1"/>
  <c r="D1756" i="4"/>
  <c r="C1756" i="4" s="1"/>
  <c r="D1755" i="4"/>
  <c r="C1755" i="4" s="1"/>
  <c r="D1754" i="4"/>
  <c r="D1753" i="4"/>
  <c r="C1753" i="4" s="1"/>
  <c r="D1752" i="4"/>
  <c r="C1752" i="4" s="1"/>
  <c r="D1751" i="4"/>
  <c r="C1751" i="4" s="1"/>
  <c r="D1750" i="4"/>
  <c r="C1750" i="4" s="1"/>
  <c r="D1749" i="4"/>
  <c r="C1749" i="4" s="1"/>
  <c r="D1748" i="4"/>
  <c r="C1748" i="4" s="1"/>
  <c r="D1747" i="4"/>
  <c r="C1747" i="4" s="1"/>
  <c r="D1746" i="4"/>
  <c r="C1746" i="4" s="1"/>
  <c r="D1745" i="4"/>
  <c r="C1745" i="4" s="1"/>
  <c r="D1744" i="4"/>
  <c r="D1743" i="4"/>
  <c r="C1743" i="4" s="1"/>
  <c r="D1742" i="4"/>
  <c r="C1742" i="4" s="1"/>
  <c r="D1741" i="4"/>
  <c r="C1741" i="4" s="1"/>
  <c r="D1740" i="4"/>
  <c r="C1740" i="4" s="1"/>
  <c r="D1739" i="4"/>
  <c r="C1739" i="4" s="1"/>
  <c r="D1738" i="4"/>
  <c r="C1738" i="4" s="1"/>
  <c r="D1737" i="4"/>
  <c r="C1737" i="4" s="1"/>
  <c r="D1736" i="4"/>
  <c r="C1736" i="4" s="1"/>
  <c r="D1735" i="4"/>
  <c r="C1735" i="4" s="1"/>
  <c r="D1734" i="4"/>
  <c r="C1734" i="4" s="1"/>
  <c r="D1733" i="4"/>
  <c r="D1732" i="4"/>
  <c r="C1732" i="4" s="1"/>
  <c r="D1731" i="4"/>
  <c r="C1731" i="4" s="1"/>
  <c r="D1730" i="4"/>
  <c r="C1730" i="4" s="1"/>
  <c r="D1729" i="4"/>
  <c r="C1729" i="4" s="1"/>
  <c r="D1728" i="4"/>
  <c r="C1728" i="4" s="1"/>
  <c r="D1727" i="4"/>
  <c r="C1727" i="4" s="1"/>
  <c r="D1726" i="4"/>
  <c r="C1726" i="4" s="1"/>
  <c r="D1725" i="4"/>
  <c r="C1725" i="4" s="1"/>
  <c r="D1724" i="4"/>
  <c r="C1724" i="4" s="1"/>
  <c r="D1723" i="4"/>
  <c r="C1723" i="4" s="1"/>
  <c r="D1722" i="4"/>
  <c r="C1722" i="4" s="1"/>
  <c r="D1721" i="4"/>
  <c r="C1721" i="4" s="1"/>
  <c r="D1720" i="4"/>
  <c r="C1720" i="4" s="1"/>
  <c r="D1719" i="4"/>
  <c r="C1719" i="4" s="1"/>
  <c r="D1718" i="4"/>
  <c r="C1718" i="4" s="1"/>
  <c r="D1717" i="4"/>
  <c r="C1717" i="4" s="1"/>
  <c r="D1716" i="4"/>
  <c r="C1716" i="4" s="1"/>
  <c r="D1715" i="4"/>
  <c r="C1715" i="4" s="1"/>
  <c r="D1714" i="4"/>
  <c r="C1714" i="4" s="1"/>
  <c r="D1713" i="4"/>
  <c r="C1713" i="4" s="1"/>
  <c r="D1712" i="4"/>
  <c r="C1712" i="4" s="1"/>
  <c r="D1711" i="4"/>
  <c r="C1711" i="4" s="1"/>
  <c r="D1710" i="4"/>
  <c r="D1709" i="4"/>
  <c r="C1709" i="4" s="1"/>
  <c r="D1708" i="4"/>
  <c r="D1707" i="4"/>
  <c r="D1706" i="4"/>
  <c r="C1706" i="4" s="1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C1680" i="4" s="1"/>
  <c r="D1679" i="4"/>
  <c r="D1678" i="4"/>
  <c r="C1678" i="4" s="1"/>
  <c r="D1677" i="4"/>
  <c r="C1677" i="4" s="1"/>
  <c r="D1676" i="4"/>
  <c r="D1675" i="4"/>
  <c r="D1674" i="4"/>
  <c r="D1673" i="4"/>
  <c r="C1673" i="4" s="1"/>
  <c r="D1672" i="4"/>
  <c r="C1672" i="4" s="1"/>
  <c r="D1671" i="4"/>
  <c r="C1671" i="4" s="1"/>
  <c r="D1670" i="4"/>
  <c r="C1670" i="4" s="1"/>
  <c r="D1669" i="4"/>
  <c r="D1668" i="4"/>
  <c r="D1667" i="4"/>
  <c r="D1666" i="4"/>
  <c r="C1666" i="4" s="1"/>
  <c r="D1665" i="4"/>
  <c r="D1664" i="4"/>
  <c r="D1663" i="4"/>
  <c r="D1662" i="4"/>
  <c r="C1662" i="4" s="1"/>
  <c r="D1661" i="4"/>
  <c r="D1660" i="4"/>
  <c r="C1660" i="4" s="1"/>
  <c r="D1659" i="4"/>
  <c r="C1659" i="4" s="1"/>
  <c r="D1658" i="4"/>
  <c r="C1658" i="4" s="1"/>
  <c r="D1657" i="4"/>
  <c r="C1657" i="4" s="1"/>
  <c r="D1656" i="4"/>
  <c r="D1655" i="4"/>
  <c r="D1654" i="4"/>
  <c r="C1654" i="4" s="1"/>
  <c r="D1653" i="4"/>
  <c r="D1652" i="4"/>
  <c r="C1652" i="4" s="1"/>
  <c r="D1651" i="4"/>
  <c r="D1650" i="4"/>
  <c r="D1649" i="4"/>
  <c r="D1648" i="4"/>
  <c r="D1647" i="4"/>
  <c r="C1647" i="4" s="1"/>
  <c r="D1646" i="4"/>
  <c r="D1645" i="4"/>
  <c r="C1645" i="4" s="1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C1621" i="4" s="1"/>
  <c r="D1620" i="4"/>
  <c r="D1619" i="4"/>
  <c r="D1618" i="4"/>
  <c r="D1617" i="4"/>
  <c r="D1616" i="4"/>
  <c r="D1615" i="4"/>
  <c r="D1614" i="4"/>
  <c r="D1613" i="4"/>
  <c r="C1613" i="4" s="1"/>
  <c r="D1612" i="4"/>
  <c r="D1611" i="4"/>
  <c r="D1610" i="4"/>
  <c r="D1609" i="4"/>
  <c r="D1608" i="4"/>
  <c r="C1608" i="4" s="1"/>
  <c r="D1607" i="4"/>
  <c r="D1606" i="4"/>
  <c r="D1605" i="4"/>
  <c r="C1605" i="4" s="1"/>
  <c r="D1604" i="4"/>
  <c r="C1604" i="4" s="1"/>
  <c r="D1603" i="4"/>
  <c r="D1602" i="4"/>
  <c r="D1601" i="4"/>
  <c r="C1601" i="4" s="1"/>
  <c r="D1600" i="4"/>
  <c r="D1599" i="4"/>
  <c r="D1598" i="4"/>
  <c r="D1597" i="4"/>
  <c r="C1597" i="4" s="1"/>
  <c r="D1596" i="4"/>
  <c r="C1596" i="4" s="1"/>
  <c r="D1595" i="4"/>
  <c r="C1595" i="4" s="1"/>
  <c r="D1594" i="4"/>
  <c r="C1594" i="4" s="1"/>
  <c r="D1593" i="4"/>
  <c r="C1593" i="4" s="1"/>
  <c r="D1592" i="4"/>
  <c r="C1592" i="4" s="1"/>
  <c r="D1591" i="4"/>
  <c r="D1590" i="4"/>
  <c r="D1589" i="4"/>
  <c r="C1589" i="4" s="1"/>
  <c r="D1588" i="4"/>
  <c r="D1587" i="4"/>
  <c r="D1586" i="4"/>
  <c r="D1585" i="4"/>
  <c r="C1585" i="4" s="1"/>
  <c r="D1584" i="4"/>
  <c r="D1583" i="4"/>
  <c r="D1582" i="4"/>
  <c r="D1581" i="4"/>
  <c r="D1580" i="4"/>
  <c r="C1580" i="4" s="1"/>
  <c r="D1579" i="4"/>
  <c r="D1578" i="4"/>
  <c r="C1578" i="4" s="1"/>
  <c r="D1577" i="4"/>
  <c r="D1576" i="4"/>
  <c r="D1575" i="4"/>
  <c r="D1574" i="4"/>
  <c r="C1574" i="4" s="1"/>
  <c r="D1573" i="4"/>
  <c r="D1572" i="4"/>
  <c r="C1572" i="4" s="1"/>
  <c r="D1571" i="4"/>
  <c r="D1570" i="4"/>
  <c r="D1569" i="4"/>
  <c r="D1568" i="4"/>
  <c r="C1568" i="4" s="1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C1532" i="4" s="1"/>
  <c r="D1531" i="4"/>
  <c r="D1530" i="4"/>
  <c r="D1529" i="4"/>
  <c r="C1529" i="4" s="1"/>
  <c r="D1528" i="4"/>
  <c r="D1527" i="4"/>
  <c r="C1527" i="4" s="1"/>
  <c r="D1526" i="4"/>
  <c r="D1525" i="4"/>
  <c r="D1524" i="4"/>
  <c r="D1523" i="4"/>
  <c r="D1522" i="4"/>
  <c r="C1522" i="4" s="1"/>
  <c r="D1521" i="4"/>
  <c r="D1520" i="4"/>
  <c r="C1520" i="4" s="1"/>
  <c r="D1519" i="4"/>
  <c r="D1518" i="4"/>
  <c r="C1518" i="4" s="1"/>
  <c r="D1517" i="4"/>
  <c r="D1516" i="4"/>
  <c r="C1516" i="4" s="1"/>
  <c r="D1515" i="4"/>
  <c r="C1515" i="4" s="1"/>
  <c r="D1514" i="4"/>
  <c r="C1514" i="4" s="1"/>
  <c r="D1513" i="4"/>
  <c r="C1513" i="4" s="1"/>
  <c r="D1512" i="4"/>
  <c r="C1512" i="4" s="1"/>
  <c r="D1511" i="4"/>
  <c r="C1511" i="4" s="1"/>
  <c r="D1510" i="4"/>
  <c r="C1510" i="4" s="1"/>
  <c r="D1509" i="4"/>
  <c r="D1508" i="4"/>
  <c r="D1507" i="4"/>
  <c r="C1507" i="4" s="1"/>
  <c r="D1506" i="4"/>
  <c r="D1505" i="4"/>
  <c r="C1505" i="4" s="1"/>
  <c r="D1504" i="4"/>
  <c r="D1503" i="4"/>
  <c r="C1503" i="4" s="1"/>
  <c r="D1502" i="4"/>
  <c r="D1501" i="4"/>
  <c r="C1501" i="4" s="1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C1461" i="4" s="1"/>
  <c r="D1460" i="4"/>
  <c r="C1460" i="4" s="1"/>
  <c r="D1459" i="4"/>
  <c r="C1459" i="4" s="1"/>
  <c r="D1458" i="4"/>
  <c r="C1458" i="4" s="1"/>
  <c r="D1457" i="4"/>
  <c r="C1457" i="4" s="1"/>
  <c r="D1456" i="4"/>
  <c r="D1455" i="4"/>
  <c r="C1455" i="4" s="1"/>
  <c r="D1454" i="4"/>
  <c r="D1453" i="4"/>
  <c r="D1452" i="4"/>
  <c r="D1451" i="4"/>
  <c r="D1450" i="4"/>
  <c r="C1450" i="4" s="1"/>
  <c r="D1449" i="4"/>
  <c r="C1449" i="4" s="1"/>
  <c r="D1448" i="4"/>
  <c r="D1447" i="4"/>
  <c r="D1446" i="4"/>
  <c r="D1445" i="4"/>
  <c r="D1444" i="4"/>
  <c r="D1443" i="4"/>
  <c r="C1443" i="4" s="1"/>
  <c r="D1442" i="4"/>
  <c r="C1442" i="4" s="1"/>
  <c r="D1441" i="4"/>
  <c r="C1441" i="4" s="1"/>
  <c r="D1440" i="4"/>
  <c r="D1439" i="4"/>
  <c r="C1439" i="4" s="1"/>
  <c r="D1438" i="4"/>
  <c r="C1438" i="4" s="1"/>
  <c r="D1437" i="4"/>
  <c r="C1437" i="4" s="1"/>
  <c r="D1436" i="4"/>
  <c r="D1435" i="4"/>
  <c r="C1435" i="4" s="1"/>
  <c r="D1434" i="4"/>
  <c r="C1434" i="4" s="1"/>
  <c r="D1433" i="4"/>
  <c r="D1432" i="4"/>
  <c r="D1431" i="4"/>
  <c r="D1430" i="4"/>
  <c r="D1429" i="4"/>
  <c r="D1428" i="4"/>
  <c r="C1428" i="4" s="1"/>
  <c r="D1427" i="4"/>
  <c r="D1426" i="4"/>
  <c r="C1426" i="4" s="1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C1410" i="4" s="1"/>
  <c r="D1409" i="4"/>
  <c r="C1409" i="4" s="1"/>
  <c r="D1408" i="4"/>
  <c r="D1407" i="4"/>
  <c r="D1406" i="4"/>
  <c r="D1405" i="4"/>
  <c r="D1404" i="4"/>
  <c r="D1403" i="4"/>
  <c r="C1403" i="4" s="1"/>
  <c r="D1402" i="4"/>
  <c r="D1401" i="4"/>
  <c r="D1400" i="4"/>
  <c r="C1400" i="4" s="1"/>
  <c r="D1399" i="4"/>
  <c r="C1399" i="4" s="1"/>
  <c r="D1398" i="4"/>
  <c r="C1398" i="4" s="1"/>
  <c r="D1397" i="4"/>
  <c r="C1397" i="4" s="1"/>
  <c r="D1396" i="4"/>
  <c r="C1396" i="4" s="1"/>
  <c r="D1395" i="4"/>
  <c r="D1394" i="4"/>
  <c r="D1393" i="4"/>
  <c r="D1392" i="4"/>
  <c r="C1392" i="4" s="1"/>
  <c r="D1391" i="4"/>
  <c r="C1391" i="4" s="1"/>
  <c r="D1390" i="4"/>
  <c r="C1390" i="4" s="1"/>
  <c r="D1389" i="4"/>
  <c r="D1388" i="4"/>
  <c r="C1388" i="4" s="1"/>
  <c r="D1387" i="4"/>
  <c r="D1386" i="4"/>
  <c r="C1386" i="4" s="1"/>
  <c r="D1385" i="4"/>
  <c r="D1384" i="4"/>
  <c r="C1384" i="4" s="1"/>
  <c r="D1383" i="4"/>
  <c r="C1383" i="4" s="1"/>
  <c r="D1382" i="4"/>
  <c r="D1381" i="4"/>
  <c r="C1381" i="4" s="1"/>
  <c r="D1380" i="4"/>
  <c r="D1379" i="4"/>
  <c r="D1378" i="4"/>
  <c r="D1377" i="4"/>
  <c r="C1377" i="4" s="1"/>
  <c r="D1376" i="4"/>
  <c r="C1376" i="4" s="1"/>
  <c r="D1375" i="4"/>
  <c r="C1375" i="4" s="1"/>
  <c r="D1374" i="4"/>
  <c r="C1374" i="4" s="1"/>
  <c r="D1373" i="4"/>
  <c r="C1373" i="4" s="1"/>
  <c r="D1372" i="4"/>
  <c r="D1371" i="4"/>
  <c r="C1371" i="4" s="1"/>
  <c r="D1370" i="4"/>
  <c r="C1370" i="4" s="1"/>
  <c r="D1369" i="4"/>
  <c r="C1369" i="4" s="1"/>
  <c r="D1368" i="4"/>
  <c r="C1368" i="4" s="1"/>
  <c r="D1367" i="4"/>
  <c r="C1367" i="4" s="1"/>
  <c r="D1366" i="4"/>
  <c r="D1365" i="4"/>
  <c r="C1365" i="4" s="1"/>
  <c r="D1364" i="4"/>
  <c r="C1364" i="4" s="1"/>
  <c r="D1363" i="4"/>
  <c r="C1363" i="4" s="1"/>
  <c r="D1362" i="4"/>
  <c r="C1362" i="4" s="1"/>
  <c r="D1361" i="4"/>
  <c r="D1360" i="4"/>
  <c r="D1359" i="4"/>
  <c r="D1358" i="4"/>
  <c r="C1358" i="4" s="1"/>
  <c r="D1357" i="4"/>
  <c r="C1357" i="4" s="1"/>
  <c r="D1356" i="4"/>
  <c r="D1355" i="4"/>
  <c r="C1355" i="4" s="1"/>
  <c r="D1354" i="4"/>
  <c r="D1353" i="4"/>
  <c r="D1352" i="4"/>
  <c r="D1351" i="4"/>
  <c r="D1350" i="4"/>
  <c r="C1350" i="4" s="1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C1332" i="4" s="1"/>
  <c r="D1331" i="4"/>
  <c r="D1330" i="4"/>
  <c r="D1329" i="4"/>
  <c r="D1328" i="4"/>
  <c r="D1327" i="4"/>
  <c r="D1326" i="4"/>
  <c r="D1325" i="4"/>
  <c r="C1325" i="4" s="1"/>
  <c r="D1324" i="4"/>
  <c r="D1323" i="4"/>
  <c r="D1322" i="4"/>
  <c r="C1322" i="4" s="1"/>
  <c r="D1321" i="4"/>
  <c r="D1320" i="4"/>
  <c r="D1319" i="4"/>
  <c r="C1319" i="4" s="1"/>
  <c r="D1318" i="4"/>
  <c r="C1318" i="4" s="1"/>
  <c r="D1317" i="4"/>
  <c r="D1316" i="4"/>
  <c r="D1315" i="4"/>
  <c r="D1314" i="4"/>
  <c r="D1313" i="4"/>
  <c r="C1313" i="4" s="1"/>
  <c r="D1312" i="4"/>
  <c r="C1312" i="4" s="1"/>
  <c r="D1311" i="4"/>
  <c r="C1311" i="4" s="1"/>
  <c r="D1310" i="4"/>
  <c r="D1309" i="4"/>
  <c r="D1308" i="4"/>
  <c r="D1307" i="4"/>
  <c r="D1306" i="4"/>
  <c r="C1306" i="4" s="1"/>
  <c r="D1305" i="4"/>
  <c r="C1305" i="4" s="1"/>
  <c r="D1304" i="4"/>
  <c r="C1304" i="4" s="1"/>
  <c r="D1303" i="4"/>
  <c r="D1302" i="4"/>
  <c r="D1301" i="4"/>
  <c r="C1301" i="4" s="1"/>
  <c r="D1300" i="4"/>
  <c r="C1300" i="4" s="1"/>
  <c r="D1299" i="4"/>
  <c r="D1298" i="4"/>
  <c r="C1298" i="4" s="1"/>
  <c r="D1297" i="4"/>
  <c r="D1296" i="4"/>
  <c r="C1296" i="4" s="1"/>
  <c r="D1295" i="4"/>
  <c r="C1295" i="4" s="1"/>
  <c r="D1294" i="4"/>
  <c r="C1294" i="4" s="1"/>
  <c r="D1293" i="4"/>
  <c r="C1293" i="4" s="1"/>
  <c r="D1292" i="4"/>
  <c r="D1291" i="4"/>
  <c r="C1291" i="4" s="1"/>
  <c r="D1290" i="4"/>
  <c r="D1289" i="4"/>
  <c r="D1288" i="4"/>
  <c r="D1287" i="4"/>
  <c r="D1286" i="4"/>
  <c r="D1285" i="4"/>
  <c r="C1285" i="4" s="1"/>
  <c r="D1284" i="4"/>
  <c r="C1284" i="4" s="1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C1259" i="4" s="1"/>
  <c r="D1258" i="4"/>
  <c r="D1257" i="4"/>
  <c r="D1256" i="4"/>
  <c r="D1255" i="4"/>
  <c r="D1254" i="4"/>
  <c r="D1253" i="4"/>
  <c r="C1253" i="4" s="1"/>
  <c r="D1252" i="4"/>
  <c r="C1252" i="4" s="1"/>
  <c r="D1251" i="4"/>
  <c r="D1250" i="4"/>
  <c r="C1250" i="4" s="1"/>
  <c r="D1249" i="4"/>
  <c r="D1248" i="4"/>
  <c r="C1248" i="4" s="1"/>
  <c r="D1247" i="4"/>
  <c r="D1246" i="4"/>
  <c r="C1246" i="4" s="1"/>
  <c r="D1245" i="4"/>
  <c r="C1245" i="4" s="1"/>
  <c r="D1244" i="4"/>
  <c r="D1243" i="4"/>
  <c r="D1242" i="4"/>
  <c r="D1241" i="4"/>
  <c r="D1240" i="4"/>
  <c r="D1239" i="4"/>
  <c r="C1239" i="4" s="1"/>
  <c r="D1238" i="4"/>
  <c r="D1237" i="4"/>
  <c r="C1237" i="4" s="1"/>
  <c r="D1236" i="4"/>
  <c r="D1235" i="4"/>
  <c r="D1234" i="4"/>
  <c r="D1233" i="4"/>
  <c r="C1233" i="4" s="1"/>
  <c r="D1232" i="4"/>
  <c r="C1232" i="4" s="1"/>
  <c r="D1231" i="4"/>
  <c r="C1231" i="4" s="1"/>
  <c r="D1230" i="4"/>
  <c r="C1230" i="4" s="1"/>
  <c r="D1229" i="4"/>
  <c r="C1229" i="4" s="1"/>
  <c r="D1228" i="4"/>
  <c r="C1228" i="4" s="1"/>
  <c r="D1227" i="4"/>
  <c r="C1227" i="4" s="1"/>
  <c r="D1226" i="4"/>
  <c r="D1225" i="4"/>
  <c r="D1224" i="4"/>
  <c r="C1224" i="4" s="1"/>
  <c r="D1223" i="4"/>
  <c r="D1222" i="4"/>
  <c r="C1222" i="4" s="1"/>
  <c r="D1221" i="4"/>
  <c r="D1220" i="4"/>
  <c r="D1219" i="4"/>
  <c r="D1218" i="4"/>
  <c r="D1217" i="4"/>
  <c r="C1217" i="4" s="1"/>
  <c r="D1216" i="4"/>
  <c r="C1216" i="4" s="1"/>
  <c r="D1215" i="4"/>
  <c r="C1215" i="4" s="1"/>
  <c r="D1214" i="4"/>
  <c r="C1214" i="4" s="1"/>
  <c r="D1213" i="4"/>
  <c r="C1213" i="4" s="1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C1189" i="4" s="1"/>
  <c r="D1188" i="4"/>
  <c r="D1187" i="4"/>
  <c r="D1186" i="4"/>
  <c r="D1185" i="4"/>
  <c r="C1185" i="4" s="1"/>
  <c r="D1184" i="4"/>
  <c r="C1184" i="4" s="1"/>
  <c r="D1183" i="4"/>
  <c r="D1182" i="4"/>
  <c r="D1181" i="4"/>
  <c r="C1181" i="4" s="1"/>
  <c r="D1180" i="4"/>
  <c r="D1179" i="4"/>
  <c r="D1178" i="4"/>
  <c r="D1177" i="4"/>
  <c r="C1177" i="4" s="1"/>
  <c r="D1176" i="4"/>
  <c r="C1176" i="4" s="1"/>
  <c r="D1175" i="4"/>
  <c r="D1174" i="4"/>
  <c r="D1173" i="4"/>
  <c r="D1172" i="4"/>
  <c r="C1172" i="4" s="1"/>
  <c r="D1171" i="4"/>
  <c r="D1170" i="4"/>
  <c r="C1170" i="4" s="1"/>
  <c r="D1169" i="4"/>
  <c r="C1169" i="4" s="1"/>
  <c r="D1168" i="4"/>
  <c r="D1167" i="4"/>
  <c r="C1167" i="4" s="1"/>
  <c r="D1166" i="4"/>
  <c r="D1165" i="4"/>
  <c r="D1164" i="4"/>
  <c r="C1164" i="4" s="1"/>
  <c r="D1163" i="4"/>
  <c r="C1163" i="4" s="1"/>
  <c r="D1162" i="4"/>
  <c r="C1162" i="4" s="1"/>
  <c r="D1161" i="4"/>
  <c r="D1160" i="4"/>
  <c r="D1159" i="4"/>
  <c r="C1159" i="4" s="1"/>
  <c r="D1158" i="4"/>
  <c r="C1158" i="4" s="1"/>
  <c r="D1157" i="4"/>
  <c r="C1157" i="4" s="1"/>
  <c r="D1156" i="4"/>
  <c r="C1156" i="4" s="1"/>
  <c r="D1155" i="4"/>
  <c r="C1155" i="4" s="1"/>
  <c r="D1154" i="4"/>
  <c r="C1154" i="4" s="1"/>
  <c r="D1153" i="4"/>
  <c r="C1153" i="4" s="1"/>
  <c r="D1152" i="4"/>
  <c r="C1152" i="4" s="1"/>
  <c r="D1151" i="4"/>
  <c r="D1150" i="4"/>
  <c r="C1150" i="4" s="1"/>
  <c r="D1149" i="4"/>
  <c r="D1148" i="4"/>
  <c r="C1148" i="4" s="1"/>
  <c r="D1147" i="4"/>
  <c r="C1147" i="4" s="1"/>
  <c r="D1146" i="4"/>
  <c r="D1145" i="4"/>
  <c r="D1144" i="4"/>
  <c r="D1143" i="4"/>
  <c r="D1142" i="4"/>
  <c r="C1142" i="4" s="1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C1115" i="4" s="1"/>
  <c r="D1114" i="4"/>
  <c r="D1113" i="4"/>
  <c r="D1112" i="4"/>
  <c r="C1112" i="4" s="1"/>
  <c r="D1111" i="4"/>
  <c r="D1110" i="4"/>
  <c r="D1109" i="4"/>
  <c r="C1109" i="4" s="1"/>
  <c r="D1108" i="4"/>
  <c r="D1107" i="4"/>
  <c r="D1106" i="4"/>
  <c r="C1106" i="4" s="1"/>
  <c r="D1105" i="4"/>
  <c r="D1104" i="4"/>
  <c r="D1103" i="4"/>
  <c r="D1102" i="4"/>
  <c r="C1102" i="4" s="1"/>
  <c r="D1101" i="4"/>
  <c r="C1101" i="4" s="1"/>
  <c r="D1100" i="4"/>
  <c r="D1099" i="4"/>
  <c r="C1099" i="4" s="1"/>
  <c r="D1098" i="4"/>
  <c r="D1097" i="4"/>
  <c r="D1096" i="4"/>
  <c r="C1096" i="4" s="1"/>
  <c r="D1095" i="4"/>
  <c r="D1094" i="4"/>
  <c r="C1094" i="4" s="1"/>
  <c r="D1093" i="4"/>
  <c r="C1093" i="4" s="1"/>
  <c r="D1092" i="4"/>
  <c r="C1092" i="4" s="1"/>
  <c r="D1091" i="4"/>
  <c r="D1090" i="4"/>
  <c r="D1089" i="4"/>
  <c r="D1088" i="4"/>
  <c r="D1087" i="4"/>
  <c r="C1087" i="4" s="1"/>
  <c r="D1086" i="4"/>
  <c r="D1085" i="4"/>
  <c r="D1084" i="4"/>
  <c r="D1083" i="4"/>
  <c r="D1082" i="4"/>
  <c r="D1081" i="4"/>
  <c r="C1081" i="4" s="1"/>
  <c r="D1080" i="4"/>
  <c r="C1080" i="4" s="1"/>
  <c r="D1079" i="4"/>
  <c r="D1078" i="4"/>
  <c r="D1077" i="4"/>
  <c r="D1076" i="4"/>
  <c r="D1075" i="4"/>
  <c r="C1075" i="4" s="1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C1026" i="4" s="1"/>
  <c r="D1025" i="4"/>
  <c r="D1024" i="4"/>
  <c r="D1023" i="4"/>
  <c r="C1023" i="4" s="1"/>
  <c r="D1022" i="4"/>
  <c r="C1022" i="4" s="1"/>
  <c r="D1021" i="4"/>
  <c r="D1020" i="4"/>
  <c r="D1019" i="4"/>
  <c r="D1018" i="4"/>
  <c r="C1018" i="4" s="1"/>
  <c r="D1017" i="4"/>
  <c r="C1017" i="4" s="1"/>
  <c r="D1016" i="4"/>
  <c r="D1015" i="4"/>
  <c r="D1014" i="4"/>
  <c r="C1014" i="4" s="1"/>
  <c r="D1013" i="4"/>
  <c r="D1012" i="4"/>
  <c r="D1011" i="4"/>
  <c r="D1010" i="4"/>
  <c r="D1009" i="4"/>
  <c r="D1008" i="4"/>
  <c r="C1008" i="4" s="1"/>
  <c r="D1007" i="4"/>
  <c r="C1007" i="4" s="1"/>
  <c r="D1006" i="4"/>
  <c r="D1005" i="4"/>
  <c r="C1005" i="4" s="1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C973" i="4" s="1"/>
  <c r="D972" i="4"/>
  <c r="D971" i="4"/>
  <c r="D970" i="4"/>
  <c r="D969" i="4"/>
  <c r="D968" i="4"/>
  <c r="C968" i="4" s="1"/>
  <c r="D967" i="4"/>
  <c r="D966" i="4"/>
  <c r="C966" i="4" s="1"/>
  <c r="D965" i="4"/>
  <c r="D964" i="4"/>
  <c r="D963" i="4"/>
  <c r="D962" i="4"/>
  <c r="D961" i="4"/>
  <c r="D960" i="4"/>
  <c r="C960" i="4" s="1"/>
  <c r="D959" i="4"/>
  <c r="C959" i="4" s="1"/>
  <c r="D958" i="4"/>
  <c r="D957" i="4"/>
  <c r="C957" i="4" s="1"/>
  <c r="D956" i="4"/>
  <c r="D955" i="4"/>
  <c r="C955" i="4" s="1"/>
  <c r="D954" i="4"/>
  <c r="D953" i="4"/>
  <c r="D952" i="4"/>
  <c r="D951" i="4"/>
  <c r="D950" i="4"/>
  <c r="D949" i="4"/>
  <c r="C949" i="4" s="1"/>
  <c r="D948" i="4"/>
  <c r="D947" i="4"/>
  <c r="D946" i="4"/>
  <c r="D945" i="4"/>
  <c r="D944" i="4"/>
  <c r="D943" i="4"/>
  <c r="D942" i="4"/>
  <c r="C942" i="4" s="1"/>
  <c r="D941" i="4"/>
  <c r="D940" i="4"/>
  <c r="D939" i="4"/>
  <c r="C939" i="4" s="1"/>
  <c r="D938" i="4"/>
  <c r="D937" i="4"/>
  <c r="C937" i="4" s="1"/>
  <c r="D936" i="4"/>
  <c r="C936" i="4" s="1"/>
  <c r="D935" i="4"/>
  <c r="C935" i="4" s="1"/>
  <c r="D934" i="4"/>
  <c r="D933" i="4"/>
  <c r="D932" i="4"/>
  <c r="D931" i="4"/>
  <c r="C931" i="4" s="1"/>
  <c r="D930" i="4"/>
  <c r="D929" i="4"/>
  <c r="C929" i="4" s="1"/>
  <c r="D928" i="4"/>
  <c r="D927" i="4"/>
  <c r="D926" i="4"/>
  <c r="D925" i="4"/>
  <c r="D924" i="4"/>
  <c r="D923" i="4"/>
  <c r="D922" i="4"/>
  <c r="D921" i="4"/>
  <c r="D920" i="4"/>
  <c r="D919" i="4"/>
  <c r="D918" i="4"/>
  <c r="D917" i="4"/>
  <c r="C917" i="4" s="1"/>
  <c r="D916" i="4"/>
  <c r="C916" i="4" s="1"/>
  <c r="D915" i="4"/>
  <c r="C915" i="4" s="1"/>
  <c r="D914" i="4"/>
  <c r="D913" i="4"/>
  <c r="C913" i="4" s="1"/>
  <c r="D912" i="4"/>
  <c r="C912" i="4" s="1"/>
  <c r="D911" i="4"/>
  <c r="C911" i="4" s="1"/>
  <c r="D910" i="4"/>
  <c r="C910" i="4" s="1"/>
  <c r="D909" i="4"/>
  <c r="C909" i="4" s="1"/>
  <c r="D908" i="4"/>
  <c r="C908" i="4" s="1"/>
  <c r="D907" i="4"/>
  <c r="D906" i="4"/>
  <c r="C906" i="4" s="1"/>
  <c r="D905" i="4"/>
  <c r="C905" i="4" s="1"/>
  <c r="D904" i="4"/>
  <c r="C904" i="4" s="1"/>
  <c r="D903" i="4"/>
  <c r="C903" i="4" s="1"/>
  <c r="D902" i="4"/>
  <c r="C902" i="4" s="1"/>
  <c r="D901" i="4"/>
  <c r="C901" i="4" s="1"/>
  <c r="D900" i="4"/>
  <c r="D899" i="4"/>
  <c r="C899" i="4" s="1"/>
  <c r="D898" i="4"/>
  <c r="C898" i="4" s="1"/>
  <c r="D897" i="4"/>
  <c r="C897" i="4" s="1"/>
  <c r="D896" i="4"/>
  <c r="D895" i="4"/>
  <c r="C895" i="4" s="1"/>
  <c r="D894" i="4"/>
  <c r="C894" i="4" s="1"/>
  <c r="D893" i="4"/>
  <c r="C893" i="4" s="1"/>
  <c r="D892" i="4"/>
  <c r="C892" i="4" s="1"/>
  <c r="D891" i="4"/>
  <c r="C891" i="4" s="1"/>
  <c r="D890" i="4"/>
  <c r="D889" i="4"/>
  <c r="C889" i="4" s="1"/>
  <c r="D888" i="4"/>
  <c r="C888" i="4" s="1"/>
  <c r="D887" i="4"/>
  <c r="C887" i="4" s="1"/>
  <c r="D886" i="4"/>
  <c r="D885" i="4"/>
  <c r="C885" i="4" s="1"/>
  <c r="D884" i="4"/>
  <c r="D883" i="4"/>
  <c r="D882" i="4"/>
  <c r="C882" i="4" s="1"/>
  <c r="D881" i="4"/>
  <c r="C881" i="4" s="1"/>
  <c r="D880" i="4"/>
  <c r="C880" i="4" s="1"/>
  <c r="D879" i="4"/>
  <c r="C879" i="4" s="1"/>
  <c r="D878" i="4"/>
  <c r="C878" i="4" s="1"/>
  <c r="D877" i="4"/>
  <c r="C877" i="4" s="1"/>
  <c r="D876" i="4"/>
  <c r="D875" i="4"/>
  <c r="C875" i="4" s="1"/>
  <c r="D874" i="4"/>
  <c r="C874" i="4" s="1"/>
  <c r="D873" i="4"/>
  <c r="C873" i="4" s="1"/>
  <c r="D872" i="4"/>
  <c r="C872" i="4" s="1"/>
  <c r="D871" i="4"/>
  <c r="C871" i="4" s="1"/>
  <c r="D870" i="4"/>
  <c r="C870" i="4" s="1"/>
  <c r="D869" i="4"/>
  <c r="C869" i="4" s="1"/>
  <c r="D868" i="4"/>
  <c r="C868" i="4" s="1"/>
  <c r="D867" i="4"/>
  <c r="C867" i="4" s="1"/>
  <c r="D866" i="4"/>
  <c r="C866" i="4" s="1"/>
  <c r="D865" i="4"/>
  <c r="D864" i="4"/>
  <c r="C864" i="4" s="1"/>
  <c r="D863" i="4"/>
  <c r="C863" i="4" s="1"/>
  <c r="D862" i="4"/>
  <c r="C862" i="4" s="1"/>
  <c r="D861" i="4"/>
  <c r="C861" i="4" s="1"/>
  <c r="D860" i="4"/>
  <c r="D859" i="4"/>
  <c r="D858" i="4"/>
  <c r="D857" i="4"/>
  <c r="C857" i="4" s="1"/>
  <c r="D856" i="4"/>
  <c r="C856" i="4" s="1"/>
  <c r="D855" i="4"/>
  <c r="C855" i="4" s="1"/>
  <c r="D854" i="4"/>
  <c r="C854" i="4" s="1"/>
  <c r="D853" i="4"/>
  <c r="C853" i="4" s="1"/>
  <c r="D852" i="4"/>
  <c r="C852" i="4" s="1"/>
  <c r="D851" i="4"/>
  <c r="D850" i="4"/>
  <c r="D849" i="4"/>
  <c r="C849" i="4" s="1"/>
  <c r="D848" i="4"/>
  <c r="D847" i="4"/>
  <c r="D846" i="4"/>
  <c r="D845" i="4"/>
  <c r="D844" i="4"/>
  <c r="D843" i="4"/>
  <c r="D842" i="4"/>
  <c r="D841" i="4"/>
  <c r="D840" i="4"/>
  <c r="D839" i="4"/>
  <c r="D838" i="4"/>
  <c r="C838" i="4" s="1"/>
  <c r="D837" i="4"/>
  <c r="C837" i="4" s="1"/>
  <c r="D836" i="4"/>
  <c r="C836" i="4" s="1"/>
  <c r="D835" i="4"/>
  <c r="C835" i="4" s="1"/>
  <c r="D834" i="4"/>
  <c r="C834" i="4" s="1"/>
  <c r="D833" i="4"/>
  <c r="D832" i="4"/>
  <c r="C832" i="4" s="1"/>
  <c r="D831" i="4"/>
  <c r="C831" i="4" s="1"/>
  <c r="D830" i="4"/>
  <c r="C830" i="4" s="1"/>
  <c r="D829" i="4"/>
  <c r="C829" i="4" s="1"/>
  <c r="D828" i="4"/>
  <c r="C828" i="4" s="1"/>
  <c r="D827" i="4"/>
  <c r="C827" i="4" s="1"/>
  <c r="D826" i="4"/>
  <c r="C826" i="4" s="1"/>
  <c r="D825" i="4"/>
  <c r="C825" i="4" s="1"/>
  <c r="D824" i="4"/>
  <c r="C824" i="4" s="1"/>
  <c r="D823" i="4"/>
  <c r="C823" i="4" s="1"/>
  <c r="D822" i="4"/>
  <c r="C822" i="4" s="1"/>
  <c r="D821" i="4"/>
  <c r="D820" i="4"/>
  <c r="C820" i="4" s="1"/>
  <c r="D819" i="4"/>
  <c r="C819" i="4" s="1"/>
  <c r="D818" i="4"/>
  <c r="D817" i="4"/>
  <c r="C817" i="4" s="1"/>
  <c r="D816" i="4"/>
  <c r="D815" i="4"/>
  <c r="C815" i="4" s="1"/>
  <c r="D814" i="4"/>
  <c r="D813" i="4"/>
  <c r="D812" i="4"/>
  <c r="C812" i="4" s="1"/>
  <c r="D811" i="4"/>
  <c r="C811" i="4" s="1"/>
  <c r="D810" i="4"/>
  <c r="C810" i="4" s="1"/>
  <c r="D809" i="4"/>
  <c r="C809" i="4" s="1"/>
  <c r="D808" i="4"/>
  <c r="D807" i="4"/>
  <c r="D806" i="4"/>
  <c r="D805" i="4"/>
  <c r="C805" i="4" s="1"/>
  <c r="D804" i="4"/>
  <c r="C804" i="4" s="1"/>
  <c r="D803" i="4"/>
  <c r="C803" i="4" s="1"/>
  <c r="D802" i="4"/>
  <c r="C802" i="4" s="1"/>
  <c r="D801" i="4"/>
  <c r="C801" i="4" s="1"/>
  <c r="D800" i="4"/>
  <c r="C800" i="4" s="1"/>
  <c r="D799" i="4"/>
  <c r="D798" i="4"/>
  <c r="D797" i="4"/>
  <c r="C797" i="4" s="1"/>
  <c r="D796" i="4"/>
  <c r="C796" i="4" s="1"/>
  <c r="D795" i="4"/>
  <c r="C795" i="4" s="1"/>
  <c r="D794" i="4"/>
  <c r="C794" i="4" s="1"/>
  <c r="D793" i="4"/>
  <c r="C793" i="4" s="1"/>
  <c r="D792" i="4"/>
  <c r="C792" i="4" s="1"/>
  <c r="D791" i="4"/>
  <c r="C791" i="4" s="1"/>
  <c r="D790" i="4"/>
  <c r="C790" i="4" s="1"/>
  <c r="D789" i="4"/>
  <c r="D788" i="4"/>
  <c r="C788" i="4" s="1"/>
  <c r="D787" i="4"/>
  <c r="C787" i="4" s="1"/>
  <c r="D786" i="4"/>
  <c r="C786" i="4" s="1"/>
  <c r="D785" i="4"/>
  <c r="D784" i="4"/>
  <c r="C784" i="4" s="1"/>
  <c r="D783" i="4"/>
  <c r="C783" i="4" s="1"/>
  <c r="D782" i="4"/>
  <c r="C782" i="4" s="1"/>
  <c r="D781" i="4"/>
  <c r="D780" i="4"/>
  <c r="C780" i="4" s="1"/>
  <c r="D779" i="4"/>
  <c r="C779" i="4" s="1"/>
  <c r="D778" i="4"/>
  <c r="C778" i="4" s="1"/>
  <c r="D777" i="4"/>
  <c r="D776" i="4"/>
  <c r="C776" i="4" s="1"/>
  <c r="D775" i="4"/>
  <c r="D774" i="4"/>
  <c r="D773" i="4"/>
  <c r="C773" i="4" s="1"/>
  <c r="D772" i="4"/>
  <c r="C772" i="4" s="1"/>
  <c r="D771" i="4"/>
  <c r="D770" i="4"/>
  <c r="C770" i="4" s="1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C752" i="4" s="1"/>
  <c r="D751" i="4"/>
  <c r="D750" i="4"/>
  <c r="D749" i="4"/>
  <c r="C749" i="4" s="1"/>
  <c r="D748" i="4"/>
  <c r="C748" i="4" s="1"/>
  <c r="D747" i="4"/>
  <c r="D746" i="4"/>
  <c r="C746" i="4" s="1"/>
  <c r="D745" i="4"/>
  <c r="D744" i="4"/>
  <c r="C744" i="4" s="1"/>
  <c r="D743" i="4"/>
  <c r="C743" i="4" s="1"/>
  <c r="D742" i="4"/>
  <c r="C742" i="4" s="1"/>
  <c r="D741" i="4"/>
  <c r="C741" i="4" s="1"/>
  <c r="D740" i="4"/>
  <c r="C740" i="4" s="1"/>
  <c r="D739" i="4"/>
  <c r="C739" i="4" s="1"/>
  <c r="D738" i="4"/>
  <c r="D737" i="4"/>
  <c r="C737" i="4" s="1"/>
  <c r="D736" i="4"/>
  <c r="D735" i="4"/>
  <c r="C735" i="4" s="1"/>
  <c r="D734" i="4"/>
  <c r="C734" i="4" s="1"/>
  <c r="D733" i="4"/>
  <c r="C733" i="4" s="1"/>
  <c r="D732" i="4"/>
  <c r="C732" i="4" s="1"/>
  <c r="D731" i="4"/>
  <c r="C731" i="4" s="1"/>
  <c r="D730" i="4"/>
  <c r="C730" i="4" s="1"/>
  <c r="D729" i="4"/>
  <c r="D728" i="4"/>
  <c r="C728" i="4" s="1"/>
  <c r="D727" i="4"/>
  <c r="C727" i="4" s="1"/>
  <c r="D726" i="4"/>
  <c r="C726" i="4" s="1"/>
  <c r="D725" i="4"/>
  <c r="D724" i="4"/>
  <c r="D723" i="4"/>
  <c r="D722" i="4"/>
  <c r="C722" i="4" s="1"/>
  <c r="D721" i="4"/>
  <c r="C721" i="4" s="1"/>
  <c r="D720" i="4"/>
  <c r="D719" i="4"/>
  <c r="C719" i="4" s="1"/>
  <c r="D718" i="4"/>
  <c r="C718" i="4" s="1"/>
  <c r="D717" i="4"/>
  <c r="C717" i="4" s="1"/>
  <c r="D716" i="4"/>
  <c r="C716" i="4" s="1"/>
  <c r="D715" i="4"/>
  <c r="C715" i="4" s="1"/>
  <c r="D714" i="4"/>
  <c r="C714" i="4" s="1"/>
  <c r="D713" i="4"/>
  <c r="C713" i="4" s="1"/>
  <c r="D712" i="4"/>
  <c r="C712" i="4" s="1"/>
  <c r="D711" i="4"/>
  <c r="D710" i="4"/>
  <c r="C710" i="4" s="1"/>
  <c r="D709" i="4"/>
  <c r="D708" i="4"/>
  <c r="D707" i="4"/>
  <c r="C707" i="4" s="1"/>
  <c r="D706" i="4"/>
  <c r="C706" i="4" s="1"/>
  <c r="D705" i="4"/>
  <c r="D704" i="4"/>
  <c r="C704" i="4" s="1"/>
  <c r="D703" i="4"/>
  <c r="C703" i="4" s="1"/>
  <c r="D702" i="4"/>
  <c r="C702" i="4" s="1"/>
  <c r="D701" i="4"/>
  <c r="C701" i="4" s="1"/>
  <c r="D700" i="4"/>
  <c r="C700" i="4" s="1"/>
  <c r="D699" i="4"/>
  <c r="C699" i="4" s="1"/>
  <c r="D698" i="4"/>
  <c r="C698" i="4" s="1"/>
  <c r="D697" i="4"/>
  <c r="D696" i="4"/>
  <c r="D695" i="4"/>
  <c r="C695" i="4" s="1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C680" i="4" s="1"/>
  <c r="D679" i="4"/>
  <c r="D678" i="4"/>
  <c r="C678" i="4" s="1"/>
  <c r="D677" i="4"/>
  <c r="C677" i="4" s="1"/>
  <c r="D676" i="4"/>
  <c r="D675" i="4"/>
  <c r="D674" i="4"/>
  <c r="D673" i="4"/>
  <c r="C673" i="4" s="1"/>
  <c r="D672" i="4"/>
  <c r="D671" i="4"/>
  <c r="D670" i="4"/>
  <c r="D669" i="4"/>
  <c r="C669" i="4" s="1"/>
  <c r="D668" i="4"/>
  <c r="C668" i="4" s="1"/>
  <c r="D667" i="4"/>
  <c r="C667" i="4" s="1"/>
  <c r="D666" i="4"/>
  <c r="D665" i="4"/>
  <c r="C665" i="4" s="1"/>
  <c r="D664" i="4"/>
  <c r="C664" i="4" s="1"/>
  <c r="D663" i="4"/>
  <c r="D662" i="4"/>
  <c r="D661" i="4"/>
  <c r="C661" i="4" s="1"/>
  <c r="D660" i="4"/>
  <c r="C660" i="4" s="1"/>
  <c r="D659" i="4"/>
  <c r="D658" i="4"/>
  <c r="C658" i="4" s="1"/>
  <c r="D657" i="4"/>
  <c r="C657" i="4" s="1"/>
  <c r="D656" i="4"/>
  <c r="C656" i="4" s="1"/>
  <c r="D655" i="4"/>
  <c r="D654" i="4"/>
  <c r="C654" i="4" s="1"/>
  <c r="D653" i="4"/>
  <c r="D652" i="4"/>
  <c r="C652" i="4" s="1"/>
  <c r="D651" i="4"/>
  <c r="D650" i="4"/>
  <c r="C650" i="4" s="1"/>
  <c r="D649" i="4"/>
  <c r="C649" i="4" s="1"/>
  <c r="D648" i="4"/>
  <c r="C648" i="4" s="1"/>
  <c r="D647" i="4"/>
  <c r="C647" i="4" s="1"/>
  <c r="D646" i="4"/>
  <c r="D645" i="4"/>
  <c r="C645" i="4" s="1"/>
  <c r="D644" i="4"/>
  <c r="C644" i="4" s="1"/>
  <c r="D643" i="4"/>
  <c r="C643" i="4" s="1"/>
  <c r="D642" i="4"/>
  <c r="C642" i="4" s="1"/>
  <c r="D641" i="4"/>
  <c r="C641" i="4" s="1"/>
  <c r="D640" i="4"/>
  <c r="C640" i="4" s="1"/>
  <c r="D639" i="4"/>
  <c r="C639" i="4" s="1"/>
  <c r="D638" i="4"/>
  <c r="D637" i="4"/>
  <c r="D636" i="4"/>
  <c r="D635" i="4"/>
  <c r="D634" i="4"/>
  <c r="D633" i="4"/>
  <c r="D632" i="4"/>
  <c r="C632" i="4" s="1"/>
  <c r="D631" i="4"/>
  <c r="D630" i="4"/>
  <c r="C630" i="4" s="1"/>
  <c r="D629" i="4"/>
  <c r="C629" i="4" s="1"/>
  <c r="D628" i="4"/>
  <c r="D627" i="4"/>
  <c r="C627" i="4" s="1"/>
  <c r="D626" i="4"/>
  <c r="C626" i="4" s="1"/>
  <c r="D625" i="4"/>
  <c r="D624" i="4"/>
  <c r="C624" i="4" s="1"/>
  <c r="D623" i="4"/>
  <c r="D622" i="4"/>
  <c r="C622" i="4" s="1"/>
  <c r="D621" i="4"/>
  <c r="D620" i="4"/>
  <c r="D619" i="4"/>
  <c r="C619" i="4" s="1"/>
  <c r="D618" i="4"/>
  <c r="D617" i="4"/>
  <c r="D616" i="4"/>
  <c r="D615" i="4"/>
  <c r="D614" i="4"/>
  <c r="D613" i="4"/>
  <c r="D612" i="4"/>
  <c r="D611" i="4"/>
  <c r="D610" i="4"/>
  <c r="D609" i="4"/>
  <c r="D608" i="4"/>
  <c r="D607" i="4"/>
  <c r="C607" i="4" s="1"/>
  <c r="D606" i="4"/>
  <c r="D605" i="4"/>
  <c r="D604" i="4"/>
  <c r="C604" i="4" s="1"/>
  <c r="D603" i="4"/>
  <c r="C603" i="4" s="1"/>
  <c r="D602" i="4"/>
  <c r="D601" i="4"/>
  <c r="C601" i="4" s="1"/>
  <c r="D600" i="4"/>
  <c r="C600" i="4" s="1"/>
  <c r="D599" i="4"/>
  <c r="C599" i="4" s="1"/>
  <c r="D598" i="4"/>
  <c r="C598" i="4" s="1"/>
  <c r="D597" i="4"/>
  <c r="D596" i="4"/>
  <c r="C596" i="4" s="1"/>
  <c r="D595" i="4"/>
  <c r="D594" i="4"/>
  <c r="D593" i="4"/>
  <c r="C593" i="4" s="1"/>
  <c r="D592" i="4"/>
  <c r="C592" i="4" s="1"/>
  <c r="D591" i="4"/>
  <c r="C591" i="4" s="1"/>
  <c r="D590" i="4"/>
  <c r="D589" i="4"/>
  <c r="D588" i="4"/>
  <c r="C588" i="4" s="1"/>
  <c r="D587" i="4"/>
  <c r="C587" i="4" s="1"/>
  <c r="D586" i="4"/>
  <c r="D585" i="4"/>
  <c r="C585" i="4" s="1"/>
  <c r="D584" i="4"/>
  <c r="C584" i="4" s="1"/>
  <c r="D583" i="4"/>
  <c r="C583" i="4" s="1"/>
  <c r="D582" i="4"/>
  <c r="D581" i="4"/>
  <c r="C581" i="4" s="1"/>
  <c r="D580" i="4"/>
  <c r="C580" i="4" s="1"/>
  <c r="D579" i="4"/>
  <c r="D578" i="4"/>
  <c r="C578" i="4" s="1"/>
  <c r="D577" i="4"/>
  <c r="C577" i="4" s="1"/>
  <c r="D576" i="4"/>
  <c r="C576" i="4" s="1"/>
  <c r="D575" i="4"/>
  <c r="C575" i="4" s="1"/>
  <c r="D574" i="4"/>
  <c r="D573" i="4"/>
  <c r="D572" i="4"/>
  <c r="D571" i="4"/>
  <c r="C571" i="4" s="1"/>
  <c r="D570" i="4"/>
  <c r="C570" i="4" s="1"/>
  <c r="D569" i="4"/>
  <c r="C569" i="4" s="1"/>
  <c r="D568" i="4"/>
  <c r="C568" i="4" s="1"/>
  <c r="D567" i="4"/>
  <c r="C567" i="4" s="1"/>
  <c r="D566" i="4"/>
  <c r="D565" i="4"/>
  <c r="C565" i="4" s="1"/>
  <c r="D564" i="4"/>
  <c r="C564" i="4" s="1"/>
  <c r="D563" i="4"/>
  <c r="D562" i="4"/>
  <c r="C562" i="4" s="1"/>
  <c r="D561" i="4"/>
  <c r="C561" i="4" s="1"/>
  <c r="D560" i="4"/>
  <c r="C560" i="4" s="1"/>
  <c r="D559" i="4"/>
  <c r="D558" i="4"/>
  <c r="C558" i="4" s="1"/>
  <c r="D557" i="4"/>
  <c r="C557" i="4" s="1"/>
  <c r="D556" i="4"/>
  <c r="C556" i="4" s="1"/>
  <c r="D555" i="4"/>
  <c r="C555" i="4" s="1"/>
  <c r="D554" i="4"/>
  <c r="D553" i="4"/>
  <c r="C553" i="4" s="1"/>
  <c r="D552" i="4"/>
  <c r="C552" i="4" s="1"/>
  <c r="D551" i="4"/>
  <c r="C551" i="4" s="1"/>
  <c r="D550" i="4"/>
  <c r="D549" i="4"/>
  <c r="D548" i="4"/>
  <c r="D547" i="4"/>
  <c r="C547" i="4" s="1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C512" i="4" s="1"/>
  <c r="D511" i="4"/>
  <c r="D510" i="4"/>
  <c r="C510" i="4" s="1"/>
  <c r="D509" i="4"/>
  <c r="C509" i="4" s="1"/>
  <c r="D508" i="4"/>
  <c r="D507" i="4"/>
  <c r="D506" i="4"/>
  <c r="D505" i="4"/>
  <c r="D504" i="4"/>
  <c r="D503" i="4"/>
  <c r="D502" i="4"/>
  <c r="D501" i="4"/>
  <c r="D500" i="4"/>
  <c r="D499" i="4"/>
  <c r="D498" i="4"/>
  <c r="C498" i="4" s="1"/>
  <c r="D497" i="4"/>
  <c r="C497" i="4" s="1"/>
  <c r="D496" i="4"/>
  <c r="D495" i="4"/>
  <c r="D494" i="4"/>
  <c r="D493" i="4"/>
  <c r="D492" i="4"/>
  <c r="D491" i="4"/>
  <c r="D490" i="4"/>
  <c r="C490" i="4" s="1"/>
  <c r="D489" i="4"/>
  <c r="D488" i="4"/>
  <c r="C488" i="4" s="1"/>
  <c r="D487" i="4"/>
  <c r="C487" i="4" s="1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C438" i="4" s="1"/>
  <c r="D437" i="4"/>
  <c r="C437" i="4" s="1"/>
  <c r="D436" i="4"/>
  <c r="C436" i="4" s="1"/>
  <c r="D435" i="4"/>
  <c r="D434" i="4"/>
  <c r="C434" i="4" s="1"/>
  <c r="D433" i="4"/>
  <c r="D432" i="4"/>
  <c r="D431" i="4"/>
  <c r="C431" i="4" s="1"/>
  <c r="D430" i="4"/>
  <c r="C430" i="4" s="1"/>
  <c r="D429" i="4"/>
  <c r="D428" i="4"/>
  <c r="C428" i="4" s="1"/>
  <c r="D427" i="4"/>
  <c r="D426" i="4"/>
  <c r="D425" i="4"/>
  <c r="C425" i="4" s="1"/>
  <c r="D424" i="4"/>
  <c r="C424" i="4" s="1"/>
  <c r="D423" i="4"/>
  <c r="D422" i="4"/>
  <c r="D421" i="4"/>
  <c r="C421" i="4" s="1"/>
  <c r="D420" i="4"/>
  <c r="D419" i="4"/>
  <c r="D418" i="4"/>
  <c r="C418" i="4" s="1"/>
  <c r="D417" i="4"/>
  <c r="C417" i="4" s="1"/>
  <c r="D416" i="4"/>
  <c r="D415" i="4"/>
  <c r="C415" i="4" s="1"/>
  <c r="D414" i="4"/>
  <c r="D413" i="4"/>
  <c r="C413" i="4" s="1"/>
  <c r="D412" i="4"/>
  <c r="D411" i="4"/>
  <c r="C411" i="4" s="1"/>
  <c r="D410" i="4"/>
  <c r="D409" i="4"/>
  <c r="D408" i="4"/>
  <c r="D407" i="4"/>
  <c r="D406" i="4"/>
  <c r="D405" i="4"/>
  <c r="D404" i="4"/>
  <c r="D403" i="4"/>
  <c r="C403" i="4" s="1"/>
  <c r="D402" i="4"/>
  <c r="D329" i="4"/>
  <c r="D330" i="4"/>
  <c r="D331" i="4"/>
  <c r="D332" i="4"/>
  <c r="D333" i="4"/>
  <c r="D334" i="4"/>
  <c r="C334" i="4" s="1"/>
  <c r="D335" i="4"/>
  <c r="D336" i="4"/>
  <c r="D337" i="4"/>
  <c r="C337" i="4" s="1"/>
  <c r="D338" i="4"/>
  <c r="D339" i="4"/>
  <c r="D340" i="4"/>
  <c r="D341" i="4"/>
  <c r="D342" i="4"/>
  <c r="D343" i="4"/>
  <c r="D344" i="4"/>
  <c r="D345" i="4"/>
  <c r="C345" i="4" s="1"/>
  <c r="D346" i="4"/>
  <c r="D347" i="4"/>
  <c r="D348" i="4"/>
  <c r="C348" i="4" s="1"/>
  <c r="D349" i="4"/>
  <c r="D350" i="4"/>
  <c r="D351" i="4"/>
  <c r="C351" i="4" s="1"/>
  <c r="D352" i="4"/>
  <c r="C352" i="4" s="1"/>
  <c r="D353" i="4"/>
  <c r="C353" i="4" s="1"/>
  <c r="D354" i="4"/>
  <c r="D355" i="4"/>
  <c r="D356" i="4"/>
  <c r="C356" i="4" s="1"/>
  <c r="D357" i="4"/>
  <c r="C357" i="4" s="1"/>
  <c r="D358" i="4"/>
  <c r="C358" i="4" s="1"/>
  <c r="D359" i="4"/>
  <c r="C359" i="4" s="1"/>
  <c r="D360" i="4"/>
  <c r="D361" i="4"/>
  <c r="D362" i="4"/>
  <c r="C362" i="4" s="1"/>
  <c r="D363" i="4"/>
  <c r="C363" i="4" s="1"/>
  <c r="D364" i="4"/>
  <c r="C364" i="4" s="1"/>
  <c r="D365" i="4"/>
  <c r="C365" i="4" s="1"/>
  <c r="D366" i="4"/>
  <c r="C366" i="4" s="1"/>
  <c r="D367" i="4"/>
  <c r="C367" i="4" s="1"/>
  <c r="D368" i="4"/>
  <c r="D369" i="4"/>
  <c r="D370" i="4"/>
  <c r="C370" i="4" s="1"/>
  <c r="D371" i="4"/>
  <c r="C371" i="4" s="1"/>
  <c r="D372" i="4"/>
  <c r="D373" i="4"/>
  <c r="D374" i="4"/>
  <c r="D375" i="4"/>
  <c r="D376" i="4"/>
  <c r="C376" i="4" s="1"/>
  <c r="D377" i="4"/>
  <c r="D378" i="4"/>
  <c r="D379" i="4"/>
  <c r="C379" i="4" s="1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328" i="4"/>
  <c r="D252" i="4"/>
  <c r="D253" i="4"/>
  <c r="D254" i="4"/>
  <c r="C254" i="4" s="1"/>
  <c r="D255" i="4"/>
  <c r="C255" i="4" s="1"/>
  <c r="D256" i="4"/>
  <c r="C256" i="4" s="1"/>
  <c r="D257" i="4"/>
  <c r="D258" i="4"/>
  <c r="C258" i="4" s="1"/>
  <c r="D259" i="4"/>
  <c r="C259" i="4" s="1"/>
  <c r="D260" i="4"/>
  <c r="D261" i="4"/>
  <c r="D262" i="4"/>
  <c r="D263" i="4"/>
  <c r="D264" i="4"/>
  <c r="C264" i="4" s="1"/>
  <c r="D265" i="4"/>
  <c r="C265" i="4" s="1"/>
  <c r="D266" i="4"/>
  <c r="C266" i="4" s="1"/>
  <c r="D267" i="4"/>
  <c r="C267" i="4" s="1"/>
  <c r="D268" i="4"/>
  <c r="C268" i="4" s="1"/>
  <c r="D269" i="4"/>
  <c r="C269" i="4" s="1"/>
  <c r="D270" i="4"/>
  <c r="C270" i="4" s="1"/>
  <c r="D271" i="4"/>
  <c r="D272" i="4"/>
  <c r="C272" i="4" s="1"/>
  <c r="D273" i="4"/>
  <c r="C273" i="4" s="1"/>
  <c r="D274" i="4"/>
  <c r="C274" i="4" s="1"/>
  <c r="D275" i="4"/>
  <c r="C275" i="4" s="1"/>
  <c r="D276" i="4"/>
  <c r="C276" i="4" s="1"/>
  <c r="D277" i="4"/>
  <c r="C277" i="4" s="1"/>
  <c r="D278" i="4"/>
  <c r="C278" i="4" s="1"/>
  <c r="D279" i="4"/>
  <c r="C279" i="4" s="1"/>
  <c r="D280" i="4"/>
  <c r="C280" i="4" s="1"/>
  <c r="D281" i="4"/>
  <c r="C281" i="4" s="1"/>
  <c r="D282" i="4"/>
  <c r="C282" i="4" s="1"/>
  <c r="D283" i="4"/>
  <c r="D284" i="4"/>
  <c r="C284" i="4" s="1"/>
  <c r="D285" i="4"/>
  <c r="D286" i="4"/>
  <c r="C286" i="4" s="1"/>
  <c r="D287" i="4"/>
  <c r="C287" i="4" s="1"/>
  <c r="D288" i="4"/>
  <c r="C288" i="4" s="1"/>
  <c r="D289" i="4"/>
  <c r="D290" i="4"/>
  <c r="C290" i="4" s="1"/>
  <c r="D291" i="4"/>
  <c r="C291" i="4" s="1"/>
  <c r="D292" i="4"/>
  <c r="D293" i="4"/>
  <c r="C293" i="4" s="1"/>
  <c r="D294" i="4"/>
  <c r="C294" i="4" s="1"/>
  <c r="D295" i="4"/>
  <c r="D296" i="4"/>
  <c r="D297" i="4"/>
  <c r="C297" i="4" s="1"/>
  <c r="D298" i="4"/>
  <c r="D299" i="4"/>
  <c r="D300" i="4"/>
  <c r="C300" i="4" s="1"/>
  <c r="D301" i="4"/>
  <c r="D302" i="4"/>
  <c r="D303" i="4"/>
  <c r="D304" i="4"/>
  <c r="C304" i="4" s="1"/>
  <c r="D305" i="4"/>
  <c r="D306" i="4"/>
  <c r="C306" i="4" s="1"/>
  <c r="D307" i="4"/>
  <c r="D308" i="4"/>
  <c r="D309" i="4"/>
  <c r="C309" i="4" s="1"/>
  <c r="D310" i="4"/>
  <c r="C310" i="4" s="1"/>
  <c r="D311" i="4"/>
  <c r="C311" i="4" s="1"/>
  <c r="D312" i="4"/>
  <c r="C312" i="4" s="1"/>
  <c r="D313" i="4"/>
  <c r="C313" i="4" s="1"/>
  <c r="D314" i="4"/>
  <c r="C314" i="4" s="1"/>
  <c r="D315" i="4"/>
  <c r="C315" i="4" s="1"/>
  <c r="D316" i="4"/>
  <c r="C316" i="4" s="1"/>
  <c r="D317" i="4"/>
  <c r="C317" i="4" s="1"/>
  <c r="D318" i="4"/>
  <c r="D319" i="4"/>
  <c r="D320" i="4"/>
  <c r="D321" i="4"/>
  <c r="D322" i="4"/>
  <c r="D323" i="4"/>
  <c r="D324" i="4"/>
  <c r="D325" i="4"/>
  <c r="D326" i="4"/>
  <c r="D327" i="4"/>
  <c r="D251" i="4"/>
  <c r="D193" i="4"/>
  <c r="D194" i="4"/>
  <c r="D195" i="4"/>
  <c r="D196" i="4"/>
  <c r="D197" i="4"/>
  <c r="D198" i="4"/>
  <c r="D199" i="4"/>
  <c r="D200" i="4"/>
  <c r="D201" i="4"/>
  <c r="D202" i="4"/>
  <c r="D203" i="4"/>
  <c r="C203" i="4" s="1"/>
  <c r="D204" i="4"/>
  <c r="C204" i="4" s="1"/>
  <c r="D205" i="4"/>
  <c r="D206" i="4"/>
  <c r="C206" i="4" s="1"/>
  <c r="D207" i="4"/>
  <c r="D208" i="4"/>
  <c r="D209" i="4"/>
  <c r="D210" i="4"/>
  <c r="C210" i="4" s="1"/>
  <c r="D211" i="4"/>
  <c r="D212" i="4"/>
  <c r="D213" i="4"/>
  <c r="D214" i="4"/>
  <c r="D215" i="4"/>
  <c r="D216" i="4"/>
  <c r="D217" i="4"/>
  <c r="D218" i="4"/>
  <c r="D219" i="4"/>
  <c r="D220" i="4"/>
  <c r="C220" i="4" s="1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192" i="4"/>
  <c r="D136" i="4"/>
  <c r="D137" i="4"/>
  <c r="D138" i="4"/>
  <c r="D139" i="4"/>
  <c r="D140" i="4"/>
  <c r="D141" i="4"/>
  <c r="D142" i="4"/>
  <c r="C142" i="4" s="1"/>
  <c r="D143" i="4"/>
  <c r="D144" i="4"/>
  <c r="D145" i="4"/>
  <c r="C145" i="4" s="1"/>
  <c r="D146" i="4"/>
  <c r="D147" i="4"/>
  <c r="D148" i="4"/>
  <c r="D149" i="4"/>
  <c r="D150" i="4"/>
  <c r="C150" i="4" s="1"/>
  <c r="D151" i="4"/>
  <c r="D152" i="4"/>
  <c r="D153" i="4"/>
  <c r="D154" i="4"/>
  <c r="C154" i="4" s="1"/>
  <c r="D155" i="4"/>
  <c r="D156" i="4"/>
  <c r="C156" i="4" s="1"/>
  <c r="D157" i="4"/>
  <c r="D158" i="4"/>
  <c r="D159" i="4"/>
  <c r="D160" i="4"/>
  <c r="D161" i="4"/>
  <c r="C161" i="4" s="1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35" i="4"/>
  <c r="D73" i="4"/>
  <c r="D74" i="4"/>
  <c r="D75" i="4"/>
  <c r="D76" i="4"/>
  <c r="D77" i="4"/>
  <c r="C77" i="4" s="1"/>
  <c r="D78" i="4"/>
  <c r="D79" i="4"/>
  <c r="C79" i="4" s="1"/>
  <c r="D80" i="4"/>
  <c r="D81" i="4"/>
  <c r="D82" i="4"/>
  <c r="D83" i="4"/>
  <c r="C83" i="4" s="1"/>
  <c r="D84" i="4"/>
  <c r="C84" i="4" s="1"/>
  <c r="D85" i="4"/>
  <c r="C85" i="4" s="1"/>
  <c r="D86" i="4"/>
  <c r="C86" i="4" s="1"/>
  <c r="D87" i="4"/>
  <c r="D88" i="4"/>
  <c r="C88" i="4" s="1"/>
  <c r="D89" i="4"/>
  <c r="D90" i="4"/>
  <c r="D91" i="4"/>
  <c r="C91" i="4" s="1"/>
  <c r="D92" i="4"/>
  <c r="D93" i="4"/>
  <c r="D94" i="4"/>
  <c r="D95" i="4"/>
  <c r="D96" i="4"/>
  <c r="D97" i="4"/>
  <c r="D98" i="4"/>
  <c r="D99" i="4"/>
  <c r="C99" i="4" s="1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72" i="4"/>
  <c r="D5" i="4"/>
  <c r="D6" i="4"/>
  <c r="D7" i="4"/>
  <c r="D8" i="4"/>
  <c r="C8" i="4" s="1"/>
  <c r="D9" i="4"/>
  <c r="C9" i="4" s="1"/>
  <c r="D10" i="4"/>
  <c r="D11" i="4"/>
  <c r="C11" i="4" s="1"/>
  <c r="D12" i="4"/>
  <c r="D13" i="4"/>
  <c r="C13" i="4" s="1"/>
  <c r="D14" i="4"/>
  <c r="D15" i="4"/>
  <c r="C15" i="4" s="1"/>
  <c r="D16" i="4"/>
  <c r="D17" i="4"/>
  <c r="D18" i="4"/>
  <c r="C18" i="4" s="1"/>
  <c r="D19" i="4"/>
  <c r="C19" i="4" s="1"/>
  <c r="D20" i="4"/>
  <c r="D21" i="4"/>
  <c r="D22" i="4"/>
  <c r="D23" i="4"/>
  <c r="D24" i="4"/>
  <c r="D25" i="4"/>
  <c r="D26" i="4"/>
  <c r="C26" i="4" s="1"/>
  <c r="D27" i="4"/>
  <c r="C27" i="4" s="1"/>
  <c r="D28" i="4"/>
  <c r="D29" i="4"/>
  <c r="D30" i="4"/>
  <c r="D31" i="4"/>
  <c r="D32" i="4"/>
  <c r="D33" i="4"/>
  <c r="C33" i="4" s="1"/>
  <c r="D34" i="4"/>
  <c r="D35" i="4"/>
  <c r="D36" i="4"/>
  <c r="D37" i="4"/>
  <c r="D38" i="4"/>
  <c r="D39" i="4"/>
  <c r="C39" i="4" s="1"/>
  <c r="D40" i="4"/>
  <c r="C40" i="4" s="1"/>
  <c r="D41" i="4"/>
  <c r="D42" i="4"/>
  <c r="C42" i="4" s="1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4" i="4"/>
  <c r="A2647" i="4"/>
  <c r="B2647" i="4"/>
  <c r="E2647" i="4"/>
  <c r="A2648" i="4"/>
  <c r="B2648" i="4"/>
  <c r="E2648" i="4"/>
  <c r="A2649" i="4"/>
  <c r="B2649" i="4"/>
  <c r="E2649" i="4"/>
  <c r="A2650" i="4"/>
  <c r="B2650" i="4"/>
  <c r="E2650" i="4"/>
  <c r="A2651" i="4"/>
  <c r="B2651" i="4"/>
  <c r="E2651" i="4"/>
  <c r="A2652" i="4"/>
  <c r="B2652" i="4"/>
  <c r="E2652" i="4"/>
  <c r="A2653" i="4"/>
  <c r="B2653" i="4"/>
  <c r="E2653" i="4"/>
  <c r="A2654" i="4"/>
  <c r="B2654" i="4"/>
  <c r="E2654" i="4"/>
  <c r="A2655" i="4"/>
  <c r="B2655" i="4"/>
  <c r="E2655" i="4"/>
  <c r="A2656" i="4"/>
  <c r="B2656" i="4"/>
  <c r="E2656" i="4"/>
  <c r="A2657" i="4"/>
  <c r="E2657" i="4"/>
  <c r="A2658" i="4"/>
  <c r="B2658" i="4"/>
  <c r="E2658" i="4"/>
  <c r="A2659" i="4"/>
  <c r="B2659" i="4"/>
  <c r="E2659" i="4"/>
  <c r="A2660" i="4"/>
  <c r="B2660" i="4"/>
  <c r="E2660" i="4"/>
  <c r="A2661" i="4"/>
  <c r="B2661" i="4"/>
  <c r="E2661" i="4"/>
  <c r="A2662" i="4"/>
  <c r="B2662" i="4"/>
  <c r="E2662" i="4"/>
  <c r="A2663" i="4"/>
  <c r="B2663" i="4"/>
  <c r="E2663" i="4"/>
  <c r="A2664" i="4"/>
  <c r="B2664" i="4"/>
  <c r="E2664" i="4"/>
  <c r="A2665" i="4"/>
  <c r="B2665" i="4"/>
  <c r="E2665" i="4"/>
  <c r="A2666" i="4"/>
  <c r="B2666" i="4"/>
  <c r="E2666" i="4"/>
  <c r="A2667" i="4"/>
  <c r="B2667" i="4"/>
  <c r="E2667" i="4"/>
  <c r="A2668" i="4"/>
  <c r="E2668" i="4"/>
  <c r="A2669" i="4"/>
  <c r="E2669" i="4"/>
  <c r="A2670" i="4"/>
  <c r="E2670" i="4"/>
  <c r="A2671" i="4"/>
  <c r="B2671" i="4"/>
  <c r="E2671" i="4"/>
  <c r="A2672" i="4"/>
  <c r="E2672" i="4"/>
  <c r="A2673" i="4"/>
  <c r="E2673" i="4"/>
  <c r="A2674" i="4"/>
  <c r="B2674" i="4"/>
  <c r="E2674" i="4"/>
  <c r="A2675" i="4"/>
  <c r="B2675" i="4"/>
  <c r="E2675" i="4"/>
  <c r="A2676" i="4"/>
  <c r="E2676" i="4"/>
  <c r="A2677" i="4"/>
  <c r="E2677" i="4"/>
  <c r="A2678" i="4"/>
  <c r="E2678" i="4"/>
  <c r="A2679" i="4"/>
  <c r="B2679" i="4"/>
  <c r="E2679" i="4"/>
  <c r="A2680" i="4"/>
  <c r="B2680" i="4"/>
  <c r="E2680" i="4"/>
  <c r="A2681" i="4"/>
  <c r="E2681" i="4"/>
  <c r="A2682" i="4"/>
  <c r="B2682" i="4"/>
  <c r="E2682" i="4"/>
  <c r="A2683" i="4"/>
  <c r="B2683" i="4"/>
  <c r="E2683" i="4"/>
  <c r="A2684" i="4"/>
  <c r="E2684" i="4"/>
  <c r="A2685" i="4"/>
  <c r="B2685" i="4"/>
  <c r="E2685" i="4"/>
  <c r="A2686" i="4"/>
  <c r="B2686" i="4"/>
  <c r="E2686" i="4"/>
  <c r="A2687" i="4"/>
  <c r="B2687" i="4"/>
  <c r="E2687" i="4"/>
  <c r="A2688" i="4"/>
  <c r="E2688" i="4"/>
  <c r="A2689" i="4"/>
  <c r="E2689" i="4"/>
  <c r="A2690" i="4"/>
  <c r="E2690" i="4"/>
  <c r="A2691" i="4"/>
  <c r="B2691" i="4"/>
  <c r="E2691" i="4"/>
  <c r="A2692" i="4"/>
  <c r="E2692" i="4"/>
  <c r="A2693" i="4"/>
  <c r="B2693" i="4"/>
  <c r="E2693" i="4"/>
  <c r="A2694" i="4"/>
  <c r="B2694" i="4"/>
  <c r="E2694" i="4"/>
  <c r="A2695" i="4"/>
  <c r="B2695" i="4"/>
  <c r="E2695" i="4"/>
  <c r="A2696" i="4"/>
  <c r="E2696" i="4"/>
  <c r="A2697" i="4"/>
  <c r="B2697" i="4"/>
  <c r="E2697" i="4"/>
  <c r="A2698" i="4"/>
  <c r="B2698" i="4"/>
  <c r="E2698" i="4"/>
  <c r="A2699" i="4"/>
  <c r="B2699" i="4"/>
  <c r="E2699" i="4"/>
  <c r="A2700" i="4"/>
  <c r="E2700" i="4"/>
  <c r="A2701" i="4"/>
  <c r="E2701" i="4"/>
  <c r="A2702" i="4"/>
  <c r="E2702" i="4"/>
  <c r="A2703" i="4"/>
  <c r="B2703" i="4"/>
  <c r="E2703" i="4"/>
  <c r="A2704" i="4"/>
  <c r="E2704" i="4"/>
  <c r="A2705" i="4"/>
  <c r="E2705" i="4"/>
  <c r="A2706" i="4"/>
  <c r="B2706" i="4"/>
  <c r="E2706" i="4"/>
  <c r="A2707" i="4"/>
  <c r="B2707" i="4"/>
  <c r="E2707" i="4"/>
  <c r="A2708" i="4"/>
  <c r="B2708" i="4"/>
  <c r="E2708" i="4"/>
  <c r="A2709" i="4"/>
  <c r="B2709" i="4"/>
  <c r="E2709" i="4"/>
  <c r="A2710" i="4"/>
  <c r="B2710" i="4"/>
  <c r="E2710" i="4"/>
  <c r="A2711" i="4"/>
  <c r="B2711" i="4"/>
  <c r="E2711" i="4"/>
  <c r="A2712" i="4"/>
  <c r="E2712" i="4"/>
  <c r="A2713" i="4"/>
  <c r="B2713" i="4"/>
  <c r="E2713" i="4"/>
  <c r="A2714" i="4"/>
  <c r="E2714" i="4"/>
  <c r="A2715" i="4"/>
  <c r="B2715" i="4"/>
  <c r="E2715" i="4"/>
  <c r="A2716" i="4"/>
  <c r="B2716" i="4"/>
  <c r="E2716" i="4"/>
  <c r="A2717" i="4"/>
  <c r="B2717" i="4"/>
  <c r="E2717" i="4"/>
  <c r="A2718" i="4"/>
  <c r="B2718" i="4"/>
  <c r="E2718" i="4"/>
  <c r="A2719" i="4"/>
  <c r="B2719" i="4"/>
  <c r="E2719" i="4"/>
  <c r="A2720" i="4"/>
  <c r="B2720" i="4"/>
  <c r="E2720" i="4"/>
  <c r="A2721" i="4"/>
  <c r="B2721" i="4"/>
  <c r="E2721" i="4"/>
  <c r="A2722" i="4"/>
  <c r="B2722" i="4"/>
  <c r="E2722" i="4"/>
  <c r="A2723" i="4"/>
  <c r="B2723" i="4"/>
  <c r="E2723" i="4"/>
  <c r="A2724" i="4"/>
  <c r="B2724" i="4"/>
  <c r="E2724" i="4"/>
  <c r="A2725" i="4"/>
  <c r="B2725" i="4"/>
  <c r="E2725" i="4"/>
  <c r="A2726" i="4"/>
  <c r="B2726" i="4"/>
  <c r="E2726" i="4"/>
  <c r="A2727" i="4"/>
  <c r="B2727" i="4"/>
  <c r="E2727" i="4"/>
  <c r="A2728" i="4"/>
  <c r="B2728" i="4"/>
  <c r="E2728" i="4"/>
  <c r="A2729" i="4"/>
  <c r="B2729" i="4"/>
  <c r="E2729" i="4"/>
  <c r="A2730" i="4"/>
  <c r="E2730" i="4"/>
  <c r="A2731" i="4"/>
  <c r="B2731" i="4"/>
  <c r="E2731" i="4"/>
  <c r="A2732" i="4"/>
  <c r="E2732" i="4"/>
  <c r="A2733" i="4"/>
  <c r="E2733" i="4"/>
  <c r="A2734" i="4"/>
  <c r="B2734" i="4"/>
  <c r="E2734" i="4"/>
  <c r="A2735" i="4"/>
  <c r="B2735" i="4"/>
  <c r="E2735" i="4"/>
  <c r="A2736" i="4"/>
  <c r="B2736" i="4"/>
  <c r="E2736" i="4"/>
  <c r="A2737" i="4"/>
  <c r="B2737" i="4"/>
  <c r="E2737" i="4"/>
  <c r="A2738" i="4"/>
  <c r="B2738" i="4"/>
  <c r="E2738" i="4"/>
  <c r="A2739" i="4"/>
  <c r="B2739" i="4"/>
  <c r="E2739" i="4"/>
  <c r="A2740" i="4"/>
  <c r="E2740" i="4"/>
  <c r="A2741" i="4"/>
  <c r="E2741" i="4"/>
  <c r="A2742" i="4"/>
  <c r="B2742" i="4"/>
  <c r="E2742" i="4"/>
  <c r="A2743" i="4"/>
  <c r="B2743" i="4"/>
  <c r="E2743" i="4"/>
  <c r="A2744" i="4"/>
  <c r="B2744" i="4"/>
  <c r="E2744" i="4"/>
  <c r="A2745" i="4"/>
  <c r="E2745" i="4"/>
  <c r="A2746" i="4"/>
  <c r="E2746" i="4"/>
  <c r="A2747" i="4"/>
  <c r="B2747" i="4"/>
  <c r="E2747" i="4"/>
  <c r="A2748" i="4"/>
  <c r="E2748" i="4"/>
  <c r="A2749" i="4"/>
  <c r="E2749" i="4"/>
  <c r="A2750" i="4"/>
  <c r="B2750" i="4"/>
  <c r="E2750" i="4"/>
  <c r="A2751" i="4"/>
  <c r="B2751" i="4"/>
  <c r="E2751" i="4"/>
  <c r="A2752" i="4"/>
  <c r="B2752" i="4"/>
  <c r="E2752" i="4"/>
  <c r="A2753" i="4"/>
  <c r="E2753" i="4"/>
  <c r="A2754" i="4"/>
  <c r="E2754" i="4"/>
  <c r="A2755" i="4"/>
  <c r="B2755" i="4"/>
  <c r="E2755" i="4"/>
  <c r="A2756" i="4"/>
  <c r="B2756" i="4"/>
  <c r="E2756" i="4"/>
  <c r="A2757" i="4"/>
  <c r="E2757" i="4"/>
  <c r="A2758" i="4"/>
  <c r="B2758" i="4"/>
  <c r="E2758" i="4"/>
  <c r="A2759" i="4"/>
  <c r="B2759" i="4"/>
  <c r="E2759" i="4"/>
  <c r="A2760" i="4"/>
  <c r="E2760" i="4"/>
  <c r="A2761" i="4"/>
  <c r="E2761" i="4"/>
  <c r="A2762" i="4"/>
  <c r="B2762" i="4"/>
  <c r="E2762" i="4"/>
  <c r="A2763" i="4"/>
  <c r="B2763" i="4"/>
  <c r="E2763" i="4"/>
  <c r="A2764" i="4"/>
  <c r="E2764" i="4"/>
  <c r="A2765" i="4"/>
  <c r="E2765" i="4"/>
  <c r="A2766" i="4"/>
  <c r="B2766" i="4"/>
  <c r="E2766" i="4"/>
  <c r="A2767" i="4"/>
  <c r="B2767" i="4"/>
  <c r="E2767" i="4"/>
  <c r="A2768" i="4"/>
  <c r="E2768" i="4"/>
  <c r="A2769" i="4"/>
  <c r="B2769" i="4"/>
  <c r="E2769" i="4"/>
  <c r="A2770" i="4"/>
  <c r="B2770" i="4"/>
  <c r="E2770" i="4"/>
  <c r="A2771" i="4"/>
  <c r="B2771" i="4"/>
  <c r="E2771" i="4"/>
  <c r="A2772" i="4"/>
  <c r="B2772" i="4"/>
  <c r="E2772" i="4"/>
  <c r="A2773" i="4"/>
  <c r="E2773" i="4"/>
  <c r="A2774" i="4"/>
  <c r="B2774" i="4"/>
  <c r="E2774" i="4"/>
  <c r="A2775" i="4"/>
  <c r="B2775" i="4"/>
  <c r="E2775" i="4"/>
  <c r="A2776" i="4"/>
  <c r="B2776" i="4"/>
  <c r="E2776" i="4"/>
  <c r="A2777" i="4"/>
  <c r="E2777" i="4"/>
  <c r="A2778" i="4"/>
  <c r="E2778" i="4"/>
  <c r="A2779" i="4"/>
  <c r="B2779" i="4"/>
  <c r="E2779" i="4"/>
  <c r="A2780" i="4"/>
  <c r="E2780" i="4"/>
  <c r="A2781" i="4"/>
  <c r="E2781" i="4"/>
  <c r="A2782" i="4"/>
  <c r="B2782" i="4"/>
  <c r="E2782" i="4"/>
  <c r="A2783" i="4"/>
  <c r="B2783" i="4"/>
  <c r="E2783" i="4"/>
  <c r="A2784" i="4"/>
  <c r="B2784" i="4"/>
  <c r="E2784" i="4"/>
  <c r="A2785" i="4"/>
  <c r="B2785" i="4"/>
  <c r="E2785" i="4"/>
  <c r="A2786" i="4"/>
  <c r="B2786" i="4"/>
  <c r="E2786" i="4"/>
  <c r="A2787" i="4"/>
  <c r="B2787" i="4"/>
  <c r="E2787" i="4"/>
  <c r="A2788" i="4"/>
  <c r="B2788" i="4"/>
  <c r="E2788" i="4"/>
  <c r="A2789" i="4"/>
  <c r="B2789" i="4"/>
  <c r="E2789" i="4"/>
  <c r="A2790" i="4"/>
  <c r="B2790" i="4"/>
  <c r="E2790" i="4"/>
  <c r="A2791" i="4"/>
  <c r="B2791" i="4"/>
  <c r="E2791" i="4"/>
  <c r="A2792" i="4"/>
  <c r="B2792" i="4"/>
  <c r="E2792" i="4"/>
  <c r="A2793" i="4"/>
  <c r="B2793" i="4"/>
  <c r="E2793" i="4"/>
  <c r="A2794" i="4"/>
  <c r="B2794" i="4"/>
  <c r="E2794" i="4"/>
  <c r="A2795" i="4"/>
  <c r="B2795" i="4"/>
  <c r="E2795" i="4"/>
  <c r="A2796" i="4"/>
  <c r="B2796" i="4"/>
  <c r="E2796" i="4"/>
  <c r="A2797" i="4"/>
  <c r="B2797" i="4"/>
  <c r="E2797" i="4"/>
  <c r="A2798" i="4"/>
  <c r="B2798" i="4"/>
  <c r="E2798" i="4"/>
  <c r="A2799" i="4"/>
  <c r="B2799" i="4"/>
  <c r="E2799" i="4"/>
  <c r="A2800" i="4"/>
  <c r="B2800" i="4"/>
  <c r="E2800" i="4"/>
  <c r="A2801" i="4"/>
  <c r="B2801" i="4"/>
  <c r="E2801" i="4"/>
  <c r="A2802" i="4"/>
  <c r="B2802" i="4"/>
  <c r="E2802" i="4"/>
  <c r="A2803" i="4"/>
  <c r="B2803" i="4"/>
  <c r="E2803" i="4"/>
  <c r="A2804" i="4"/>
  <c r="B2804" i="4"/>
  <c r="E2804" i="4"/>
  <c r="A2805" i="4"/>
  <c r="B2805" i="4"/>
  <c r="E2805" i="4"/>
  <c r="A2806" i="4"/>
  <c r="B2806" i="4"/>
  <c r="E2806" i="4"/>
  <c r="A2807" i="4"/>
  <c r="B2807" i="4"/>
  <c r="E2807" i="4"/>
  <c r="A2808" i="4"/>
  <c r="B2808" i="4"/>
  <c r="E2808" i="4"/>
  <c r="A2809" i="4"/>
  <c r="B2809" i="4"/>
  <c r="E2809" i="4"/>
  <c r="A2810" i="4"/>
  <c r="B2810" i="4"/>
  <c r="E2810" i="4"/>
  <c r="A2811" i="4"/>
  <c r="B2811" i="4"/>
  <c r="E2811" i="4"/>
  <c r="A2812" i="4"/>
  <c r="E2812" i="4"/>
  <c r="A2813" i="4"/>
  <c r="B2813" i="4"/>
  <c r="E2813" i="4"/>
  <c r="A2814" i="4"/>
  <c r="B2814" i="4"/>
  <c r="E2814" i="4"/>
  <c r="A2815" i="4"/>
  <c r="B2815" i="4"/>
  <c r="E2815" i="4"/>
  <c r="A2816" i="4"/>
  <c r="B2816" i="4"/>
  <c r="E2816" i="4"/>
  <c r="A2817" i="4"/>
  <c r="E2817" i="4"/>
  <c r="A2818" i="4"/>
  <c r="E2818" i="4"/>
  <c r="A2819" i="4"/>
  <c r="B2819" i="4"/>
  <c r="E2819" i="4"/>
  <c r="A2820" i="4"/>
  <c r="E2820" i="4"/>
  <c r="A2821" i="4"/>
  <c r="B2821" i="4"/>
  <c r="E2821" i="4"/>
  <c r="A2822" i="4"/>
  <c r="B2822" i="4"/>
  <c r="E2822" i="4"/>
  <c r="A2823" i="4"/>
  <c r="B2823" i="4"/>
  <c r="E2823" i="4"/>
  <c r="A2824" i="4"/>
  <c r="E2824" i="4"/>
  <c r="A2825" i="4"/>
  <c r="B2825" i="4"/>
  <c r="E2825" i="4"/>
  <c r="A2826" i="4"/>
  <c r="B2826" i="4"/>
  <c r="E2826" i="4"/>
  <c r="A2827" i="4"/>
  <c r="B2827" i="4"/>
  <c r="E2827" i="4"/>
  <c r="A2828" i="4"/>
  <c r="E2828" i="4"/>
  <c r="A2829" i="4"/>
  <c r="E2829" i="4"/>
  <c r="A2830" i="4"/>
  <c r="B2830" i="4"/>
  <c r="E2830" i="4"/>
  <c r="A2831" i="4"/>
  <c r="B2831" i="4"/>
  <c r="E2831" i="4"/>
  <c r="A2832" i="4"/>
  <c r="B2832" i="4"/>
  <c r="E2832" i="4"/>
  <c r="A2833" i="4"/>
  <c r="B2833" i="4"/>
  <c r="E2833" i="4"/>
  <c r="A2834" i="4"/>
  <c r="B2834" i="4"/>
  <c r="E2834" i="4"/>
  <c r="A2835" i="4"/>
  <c r="B2835" i="4"/>
  <c r="E2835" i="4"/>
  <c r="A2836" i="4"/>
  <c r="E2836" i="4"/>
  <c r="A2837" i="4"/>
  <c r="B2837" i="4"/>
  <c r="E2837" i="4"/>
  <c r="A2838" i="4"/>
  <c r="B2838" i="4"/>
  <c r="E2838" i="4"/>
  <c r="A2839" i="4"/>
  <c r="B2839" i="4"/>
  <c r="E2839" i="4"/>
  <c r="A2840" i="4"/>
  <c r="E2840" i="4"/>
  <c r="A2841" i="4"/>
  <c r="B2841" i="4"/>
  <c r="E2841" i="4"/>
  <c r="A2842" i="4"/>
  <c r="E2842" i="4"/>
  <c r="A2843" i="4"/>
  <c r="B2843" i="4"/>
  <c r="E2843" i="4"/>
  <c r="A2844" i="4"/>
  <c r="E2844" i="4"/>
  <c r="A2845" i="4"/>
  <c r="E2845" i="4"/>
  <c r="A2846" i="4"/>
  <c r="B2846" i="4"/>
  <c r="E2846" i="4"/>
  <c r="A2847" i="4"/>
  <c r="B2847" i="4"/>
  <c r="E2847" i="4"/>
  <c r="A2848" i="4"/>
  <c r="B2848" i="4"/>
  <c r="E2848" i="4"/>
  <c r="A2849" i="4"/>
  <c r="E2849" i="4"/>
  <c r="A2850" i="4"/>
  <c r="E2850" i="4"/>
  <c r="A2851" i="4"/>
  <c r="B2851" i="4"/>
  <c r="E2851" i="4"/>
  <c r="A2852" i="4"/>
  <c r="E2852" i="4"/>
  <c r="A2853" i="4"/>
  <c r="B2853" i="4"/>
  <c r="E2853" i="4"/>
  <c r="A2854" i="4"/>
  <c r="E2854" i="4"/>
  <c r="A2855" i="4"/>
  <c r="B2855" i="4"/>
  <c r="E2855" i="4"/>
  <c r="A2856" i="4"/>
  <c r="E2856" i="4"/>
  <c r="A2857" i="4"/>
  <c r="B2857" i="4"/>
  <c r="E2857" i="4"/>
  <c r="A2858" i="4"/>
  <c r="B2858" i="4"/>
  <c r="E2858" i="4"/>
  <c r="A2859" i="4"/>
  <c r="B2859" i="4"/>
  <c r="E2859" i="4"/>
  <c r="A2860" i="4"/>
  <c r="B2860" i="4"/>
  <c r="E2860" i="4"/>
  <c r="A2861" i="4"/>
  <c r="E2861" i="4"/>
  <c r="A2862" i="4"/>
  <c r="B2862" i="4"/>
  <c r="E2862" i="4"/>
  <c r="A2863" i="4"/>
  <c r="B2863" i="4"/>
  <c r="E2863" i="4"/>
  <c r="A2864" i="4"/>
  <c r="E2864" i="4"/>
  <c r="A2865" i="4"/>
  <c r="E2865" i="4"/>
  <c r="A2866" i="4"/>
  <c r="E2866" i="4"/>
  <c r="A2867" i="4"/>
  <c r="B2867" i="4"/>
  <c r="E2867" i="4"/>
  <c r="A2868" i="4"/>
  <c r="E2868" i="4"/>
  <c r="A2869" i="4"/>
  <c r="E2869" i="4"/>
  <c r="A2870" i="4"/>
  <c r="B2870" i="4"/>
  <c r="E2870" i="4"/>
  <c r="A2871" i="4"/>
  <c r="B2871" i="4"/>
  <c r="E2871" i="4"/>
  <c r="A2872" i="4"/>
  <c r="E2872" i="4"/>
  <c r="A2873" i="4"/>
  <c r="E2873" i="4"/>
  <c r="A2874" i="4"/>
  <c r="E2874" i="4"/>
  <c r="A2875" i="4"/>
  <c r="B2875" i="4"/>
  <c r="E2875" i="4"/>
  <c r="A2876" i="4"/>
  <c r="B2876" i="4"/>
  <c r="E2876" i="4"/>
  <c r="A2877" i="4"/>
  <c r="B2877" i="4"/>
  <c r="E2877" i="4"/>
  <c r="A2878" i="4"/>
  <c r="B2878" i="4"/>
  <c r="E2878" i="4"/>
  <c r="A2879" i="4"/>
  <c r="B2879" i="4"/>
  <c r="E2879" i="4"/>
  <c r="A2880" i="4"/>
  <c r="B2880" i="4"/>
  <c r="E2880" i="4"/>
  <c r="A2881" i="4"/>
  <c r="B2881" i="4"/>
  <c r="E2881" i="4"/>
  <c r="A2882" i="4"/>
  <c r="B2882" i="4"/>
  <c r="E2882" i="4"/>
  <c r="A2883" i="4"/>
  <c r="B2883" i="4"/>
  <c r="E2883" i="4"/>
  <c r="A2884" i="4"/>
  <c r="B2884" i="4"/>
  <c r="E2884" i="4"/>
  <c r="C24" i="9" l="1"/>
  <c r="C23" i="9"/>
  <c r="C22" i="9"/>
  <c r="C29" i="9"/>
  <c r="C28" i="9"/>
  <c r="C30" i="9"/>
  <c r="C31" i="9"/>
  <c r="C32" i="9"/>
  <c r="C33" i="9"/>
  <c r="C36" i="9"/>
  <c r="C34" i="9"/>
  <c r="C35" i="9"/>
  <c r="C49" i="9"/>
  <c r="C51" i="9"/>
  <c r="C50" i="9"/>
  <c r="C4" i="9"/>
  <c r="C6" i="9"/>
  <c r="C5" i="9"/>
  <c r="C15" i="9"/>
  <c r="C14" i="9"/>
  <c r="C13" i="9"/>
  <c r="C21" i="9"/>
  <c r="C20" i="9"/>
  <c r="C19" i="9"/>
  <c r="C59" i="9"/>
  <c r="C58" i="9"/>
  <c r="C60" i="9"/>
  <c r="C71" i="9"/>
  <c r="C70" i="9"/>
  <c r="C72" i="9"/>
  <c r="C89" i="9"/>
  <c r="C88" i="9"/>
  <c r="C90" i="9"/>
  <c r="C92" i="9"/>
  <c r="C91" i="9"/>
  <c r="C93" i="9"/>
  <c r="C94" i="9"/>
  <c r="C95" i="9"/>
  <c r="C96" i="9"/>
  <c r="C102" i="9"/>
  <c r="C101" i="9"/>
  <c r="C100" i="9"/>
  <c r="C105" i="9"/>
  <c r="C103" i="9"/>
  <c r="C104" i="9"/>
  <c r="C2668" i="4"/>
  <c r="B2668" i="4" s="1"/>
  <c r="C2672" i="4"/>
  <c r="B2672" i="4" s="1"/>
  <c r="C2676" i="4"/>
  <c r="B2676" i="4" s="1"/>
  <c r="C2684" i="4"/>
  <c r="B2684" i="4" s="1"/>
  <c r="C2688" i="4"/>
  <c r="B2688" i="4" s="1"/>
  <c r="C2692" i="4"/>
  <c r="B2692" i="4" s="1"/>
  <c r="C2696" i="4"/>
  <c r="B2696" i="4" s="1"/>
  <c r="C2700" i="4"/>
  <c r="B2700" i="4" s="1"/>
  <c r="C2704" i="4"/>
  <c r="B2704" i="4" s="1"/>
  <c r="C2712" i="4"/>
  <c r="B2712" i="4" s="1"/>
  <c r="C2732" i="4"/>
  <c r="B2732" i="4" s="1"/>
  <c r="C2748" i="4"/>
  <c r="B2748" i="4" s="1"/>
  <c r="C2760" i="4"/>
  <c r="B2760" i="4" s="1"/>
  <c r="C2764" i="4"/>
  <c r="B2764" i="4" s="1"/>
  <c r="C2768" i="4"/>
  <c r="B2768" i="4" s="1"/>
  <c r="C2780" i="4"/>
  <c r="B2780" i="4" s="1"/>
  <c r="C2812" i="4"/>
  <c r="B2812" i="4" s="1"/>
  <c r="C2824" i="4"/>
  <c r="B2824" i="4" s="1"/>
  <c r="C2828" i="4"/>
  <c r="B2828" i="4" s="1"/>
  <c r="C2836" i="4"/>
  <c r="B2836" i="4" s="1"/>
  <c r="C2840" i="4"/>
  <c r="B2840" i="4" s="1"/>
  <c r="C2844" i="4"/>
  <c r="B2844" i="4" s="1"/>
  <c r="C2852" i="4"/>
  <c r="B2852" i="4" s="1"/>
  <c r="C2856" i="4"/>
  <c r="B2856" i="4" s="1"/>
  <c r="C2864" i="4"/>
  <c r="B2864" i="4" s="1"/>
  <c r="C2868" i="4"/>
  <c r="B2868" i="4" s="1"/>
  <c r="C2872" i="4"/>
  <c r="B2872" i="4" s="1"/>
  <c r="C12" i="9"/>
  <c r="C11" i="9"/>
  <c r="C10" i="9"/>
  <c r="C41" i="9"/>
  <c r="C40" i="9"/>
  <c r="C42" i="9"/>
  <c r="C46" i="9"/>
  <c r="C48" i="9"/>
  <c r="C47" i="9"/>
  <c r="C57" i="9"/>
  <c r="C56" i="9"/>
  <c r="C55" i="9"/>
  <c r="C75" i="9"/>
  <c r="C74" i="9"/>
  <c r="C73" i="9"/>
  <c r="C79" i="9"/>
  <c r="C81" i="9"/>
  <c r="C80" i="9"/>
  <c r="C2657" i="4"/>
  <c r="C2673" i="4"/>
  <c r="B2673" i="4" s="1"/>
  <c r="C2677" i="4"/>
  <c r="B2677" i="4" s="1"/>
  <c r="C2681" i="4"/>
  <c r="B2681" i="4" s="1"/>
  <c r="C2689" i="4"/>
  <c r="B2689" i="4" s="1"/>
  <c r="C2701" i="4"/>
  <c r="B2701" i="4" s="1"/>
  <c r="C2705" i="4"/>
  <c r="B2705" i="4" s="1"/>
  <c r="C2733" i="4"/>
  <c r="B2733" i="4" s="1"/>
  <c r="C2741" i="4"/>
  <c r="B2741" i="4" s="1"/>
  <c r="C2745" i="4"/>
  <c r="B2745" i="4" s="1"/>
  <c r="C2749" i="4"/>
  <c r="B2749" i="4" s="1"/>
  <c r="C2753" i="4"/>
  <c r="B2753" i="4" s="1"/>
  <c r="C2757" i="4"/>
  <c r="B2757" i="4" s="1"/>
  <c r="C2761" i="4"/>
  <c r="B2761" i="4" s="1"/>
  <c r="C2765" i="4"/>
  <c r="B2765" i="4" s="1"/>
  <c r="C2773" i="4"/>
  <c r="B2773" i="4" s="1"/>
  <c r="C2777" i="4"/>
  <c r="B2777" i="4" s="1"/>
  <c r="C2781" i="4"/>
  <c r="B2781" i="4" s="1"/>
  <c r="C2817" i="4"/>
  <c r="B2817" i="4" s="1"/>
  <c r="C8" i="9"/>
  <c r="C7" i="9"/>
  <c r="C9" i="9"/>
  <c r="C37" i="9"/>
  <c r="C38" i="9"/>
  <c r="C39" i="9"/>
  <c r="C52" i="9"/>
  <c r="C53" i="9"/>
  <c r="C54" i="9"/>
  <c r="C63" i="9"/>
  <c r="C62" i="9"/>
  <c r="C61" i="9"/>
  <c r="C66" i="9"/>
  <c r="C65" i="9"/>
  <c r="C64" i="9"/>
  <c r="C78" i="9"/>
  <c r="C76" i="9"/>
  <c r="C77" i="9"/>
  <c r="C98" i="9"/>
  <c r="C97" i="9"/>
  <c r="C99" i="9"/>
  <c r="C16" i="9"/>
  <c r="C18" i="9"/>
  <c r="C17" i="9"/>
  <c r="C44" i="9"/>
  <c r="C45" i="9"/>
  <c r="C43" i="9"/>
  <c r="C69" i="9"/>
  <c r="C67" i="9"/>
  <c r="C68" i="9"/>
  <c r="C25" i="9"/>
  <c r="C27" i="9"/>
  <c r="C26" i="9"/>
  <c r="C83" i="9"/>
  <c r="C82" i="9"/>
  <c r="C84" i="9"/>
  <c r="C87" i="9"/>
  <c r="C86" i="9"/>
  <c r="C85" i="9"/>
  <c r="C106" i="9"/>
  <c r="C108" i="9"/>
  <c r="C107" i="9"/>
  <c r="C110" i="9"/>
  <c r="C109" i="9"/>
  <c r="C111" i="9"/>
  <c r="C114" i="9"/>
  <c r="C113" i="9"/>
  <c r="C112" i="9"/>
  <c r="BQ275" i="3"/>
  <c r="BQ276" i="3"/>
  <c r="BQ277" i="3"/>
  <c r="BQ278" i="3"/>
  <c r="BQ279" i="3"/>
  <c r="BQ280" i="3"/>
  <c r="BQ255" i="3"/>
  <c r="BQ256" i="3"/>
  <c r="BQ257" i="3"/>
  <c r="BQ258" i="3"/>
  <c r="BQ259" i="3"/>
  <c r="BQ260" i="3"/>
  <c r="BQ261" i="3"/>
  <c r="BQ262" i="3"/>
  <c r="BQ263" i="3"/>
  <c r="BQ264" i="3"/>
  <c r="BQ265" i="3"/>
  <c r="BQ266" i="3"/>
  <c r="BQ267" i="3"/>
  <c r="BQ268" i="3"/>
  <c r="BQ269" i="3"/>
  <c r="BQ270" i="3"/>
  <c r="BQ271" i="3"/>
  <c r="BQ272" i="3"/>
  <c r="BQ273" i="3"/>
  <c r="BQ274" i="3"/>
  <c r="BC2576" i="3"/>
  <c r="BD2576" i="3"/>
  <c r="BC2577" i="3"/>
  <c r="BD2577" i="3"/>
  <c r="BC2578" i="3"/>
  <c r="BD2578" i="3"/>
  <c r="BC2579" i="3"/>
  <c r="BD2579" i="3"/>
  <c r="BC2580" i="3"/>
  <c r="BD2580" i="3"/>
  <c r="BC2581" i="3"/>
  <c r="BD2581" i="3"/>
  <c r="BC2582" i="3"/>
  <c r="BD2582" i="3"/>
  <c r="BC2583" i="3"/>
  <c r="BD2583" i="3"/>
  <c r="BC2584" i="3"/>
  <c r="BD2584" i="3"/>
  <c r="BC2585" i="3"/>
  <c r="BD2585" i="3"/>
  <c r="BC2586" i="3"/>
  <c r="BD2586" i="3"/>
  <c r="BC2587" i="3"/>
  <c r="BD2587" i="3"/>
  <c r="BC2588" i="3"/>
  <c r="BD2588" i="3"/>
  <c r="BC2589" i="3"/>
  <c r="BD2589" i="3"/>
  <c r="BC2590" i="3"/>
  <c r="BD2590" i="3"/>
  <c r="BC2591" i="3"/>
  <c r="BD2591" i="3"/>
  <c r="BC2592" i="3"/>
  <c r="BD2592" i="3"/>
  <c r="BC2593" i="3"/>
  <c r="BD2593" i="3"/>
  <c r="BC2594" i="3"/>
  <c r="BD2594" i="3"/>
  <c r="BC2595" i="3"/>
  <c r="BD2595" i="3"/>
  <c r="BC2596" i="3"/>
  <c r="BD2596" i="3"/>
  <c r="BC2597" i="3"/>
  <c r="BD2597" i="3"/>
  <c r="BC2598" i="3"/>
  <c r="BD2598" i="3"/>
  <c r="BC2599" i="3"/>
  <c r="BD2599" i="3"/>
  <c r="BC2600" i="3"/>
  <c r="BD2600" i="3"/>
  <c r="BC2601" i="3"/>
  <c r="BD2601" i="3"/>
  <c r="BC2602" i="3"/>
  <c r="BD2602" i="3"/>
  <c r="BC2603" i="3"/>
  <c r="BD2603" i="3"/>
  <c r="BC2604" i="3"/>
  <c r="BD2604" i="3"/>
  <c r="BC2605" i="3"/>
  <c r="BC2606" i="3"/>
  <c r="BD2606" i="3"/>
  <c r="BC2607" i="3"/>
  <c r="BD2607" i="3"/>
  <c r="BC2608" i="3"/>
  <c r="BD2608" i="3"/>
  <c r="BC2609" i="3"/>
  <c r="BD2609" i="3"/>
  <c r="BC2610" i="3"/>
  <c r="BD2610" i="3"/>
  <c r="BC2611" i="3"/>
  <c r="BD2611" i="3"/>
  <c r="BC2612" i="3"/>
  <c r="BD2612" i="3"/>
  <c r="BC2613" i="3"/>
  <c r="BD2613" i="3"/>
  <c r="BC2614" i="3"/>
  <c r="BD2614" i="3"/>
  <c r="BC2615" i="3"/>
  <c r="BD2615" i="3"/>
  <c r="BC2616" i="3"/>
  <c r="BD2616" i="3"/>
  <c r="BC2617" i="3"/>
  <c r="BD2617" i="3"/>
  <c r="BC2618" i="3"/>
  <c r="BD2618" i="3"/>
  <c r="BC2619" i="3"/>
  <c r="BD2619" i="3"/>
  <c r="BC2620" i="3"/>
  <c r="BD2620" i="3"/>
  <c r="BC2621" i="3"/>
  <c r="BD2621" i="3"/>
  <c r="BC2622" i="3"/>
  <c r="BD2622" i="3"/>
  <c r="BC2623" i="3"/>
  <c r="BD2623" i="3"/>
  <c r="BC2624" i="3"/>
  <c r="BD2624" i="3"/>
  <c r="BC2625" i="3"/>
  <c r="BD2625" i="3"/>
  <c r="BC2626" i="3"/>
  <c r="BD2626" i="3"/>
  <c r="BC2627" i="3"/>
  <c r="BD2627" i="3"/>
  <c r="BC2628" i="3"/>
  <c r="BD2628" i="3"/>
  <c r="BC2629" i="3"/>
  <c r="BD2629" i="3"/>
  <c r="BC2630" i="3"/>
  <c r="BD2630" i="3"/>
  <c r="BC2631" i="3"/>
  <c r="BD2631" i="3"/>
  <c r="BC2632" i="3"/>
  <c r="BD2632" i="3"/>
  <c r="BC2633" i="3"/>
  <c r="BD2633" i="3"/>
  <c r="BC2634" i="3"/>
  <c r="BD2634" i="3"/>
  <c r="BC2635" i="3"/>
  <c r="BD2635" i="3"/>
  <c r="BC2636" i="3"/>
  <c r="BD2636" i="3"/>
  <c r="BC2637" i="3"/>
  <c r="BD2637" i="3"/>
  <c r="BC2638" i="3"/>
  <c r="BD2638" i="3"/>
  <c r="BC2639" i="3"/>
  <c r="BD2639" i="3"/>
  <c r="BC2640" i="3"/>
  <c r="BD2640" i="3"/>
  <c r="BC2641" i="3"/>
  <c r="BD2641" i="3"/>
  <c r="BC2642" i="3"/>
  <c r="BD2642" i="3"/>
  <c r="BC2643" i="3"/>
  <c r="BD2643" i="3"/>
  <c r="BC2644" i="3"/>
  <c r="BD2644" i="3"/>
  <c r="BC2645" i="3"/>
  <c r="BD2645" i="3"/>
  <c r="BC2646" i="3"/>
  <c r="BD2646" i="3"/>
  <c r="BC2647" i="3"/>
  <c r="BD2647" i="3"/>
  <c r="BC2648" i="3"/>
  <c r="BD2648" i="3"/>
  <c r="BC2649" i="3"/>
  <c r="BD2649" i="3"/>
  <c r="BC2650" i="3"/>
  <c r="BD2650" i="3"/>
  <c r="BC2651" i="3"/>
  <c r="BD2651" i="3"/>
  <c r="BC2652" i="3"/>
  <c r="BD2652" i="3"/>
  <c r="BC2653" i="3"/>
  <c r="BD2653" i="3"/>
  <c r="BC2654" i="3"/>
  <c r="BD2654" i="3"/>
  <c r="BC2655" i="3"/>
  <c r="BD2655" i="3"/>
  <c r="BC2656" i="3"/>
  <c r="BD2656" i="3"/>
  <c r="BC2657" i="3"/>
  <c r="BD2657" i="3"/>
  <c r="BC2658" i="3"/>
  <c r="BD2658" i="3"/>
  <c r="BC2659" i="3"/>
  <c r="BD2659" i="3"/>
  <c r="BC2660" i="3"/>
  <c r="BD2660" i="3"/>
  <c r="BC2661" i="3"/>
  <c r="BD2661" i="3"/>
  <c r="BC2662" i="3"/>
  <c r="BD2662" i="3"/>
  <c r="BC2663" i="3"/>
  <c r="BD2663" i="3"/>
  <c r="BC2664" i="3"/>
  <c r="BD2664" i="3"/>
  <c r="BC2665" i="3"/>
  <c r="BD2665" i="3"/>
  <c r="BC2666" i="3"/>
  <c r="BD2666" i="3"/>
  <c r="BC2667" i="3"/>
  <c r="BD2667" i="3"/>
  <c r="BC2668" i="3"/>
  <c r="BD2668" i="3"/>
  <c r="BC2669" i="3"/>
  <c r="BD2669" i="3"/>
  <c r="BC2670" i="3"/>
  <c r="BD2670" i="3"/>
  <c r="BC2671" i="3"/>
  <c r="BD2671" i="3"/>
  <c r="BC2672" i="3"/>
  <c r="BD2672" i="3"/>
  <c r="BC2673" i="3"/>
  <c r="BD2673" i="3"/>
  <c r="BC2674" i="3"/>
  <c r="BD2674" i="3"/>
  <c r="BC2675" i="3"/>
  <c r="BD2675" i="3"/>
  <c r="BC2676" i="3"/>
  <c r="BD2676" i="3"/>
  <c r="BC2677" i="3"/>
  <c r="BD2677" i="3"/>
  <c r="BC2678" i="3"/>
  <c r="BD2678" i="3"/>
  <c r="BC2679" i="3"/>
  <c r="BD2679" i="3"/>
  <c r="BC2680" i="3"/>
  <c r="BD2680" i="3"/>
  <c r="BC2681" i="3"/>
  <c r="BD2681" i="3"/>
  <c r="BC2682" i="3"/>
  <c r="BC2683" i="3"/>
  <c r="BD2683" i="3"/>
  <c r="BC2684" i="3"/>
  <c r="BD2684" i="3"/>
  <c r="BC2685" i="3"/>
  <c r="BD2685" i="3"/>
  <c r="BC2686" i="3"/>
  <c r="BD2686" i="3"/>
  <c r="BC2687" i="3"/>
  <c r="BD2687" i="3"/>
  <c r="BC2688" i="3"/>
  <c r="BD2688" i="3"/>
  <c r="BC2689" i="3"/>
  <c r="BD2689" i="3"/>
  <c r="BC2690" i="3"/>
  <c r="BD2690" i="3"/>
  <c r="BC2691" i="3"/>
  <c r="BD2691" i="3"/>
  <c r="BC2692" i="3"/>
  <c r="BD2692" i="3"/>
  <c r="BC2693" i="3"/>
  <c r="BD2693" i="3"/>
  <c r="BC2694" i="3"/>
  <c r="BD2694" i="3"/>
  <c r="BC2695" i="3"/>
  <c r="BD2695" i="3"/>
  <c r="BC2696" i="3"/>
  <c r="BD2696" i="3"/>
  <c r="BC2697" i="3"/>
  <c r="BD2697" i="3"/>
  <c r="BC2698" i="3"/>
  <c r="BD2698" i="3"/>
  <c r="BC2699" i="3"/>
  <c r="BD2699" i="3"/>
  <c r="BC2700" i="3"/>
  <c r="BD2700" i="3"/>
  <c r="BC2701" i="3"/>
  <c r="BD2701" i="3"/>
  <c r="BC2702" i="3"/>
  <c r="BD2702" i="3"/>
  <c r="BC2703" i="3"/>
  <c r="BD2703" i="3"/>
  <c r="BC2704" i="3"/>
  <c r="BD2704" i="3"/>
  <c r="BC2705" i="3"/>
  <c r="BD2705" i="3"/>
  <c r="BC2706" i="3"/>
  <c r="BD2706" i="3"/>
  <c r="BC2707" i="3"/>
  <c r="BD2707" i="3"/>
  <c r="BC2708" i="3"/>
  <c r="BD2708" i="3"/>
  <c r="BC2709" i="3"/>
  <c r="BD2709" i="3"/>
  <c r="BC2710" i="3"/>
  <c r="BD2710" i="3"/>
  <c r="BC2711" i="3"/>
  <c r="BD2711" i="3"/>
  <c r="BC2712" i="3"/>
  <c r="BD2712" i="3"/>
  <c r="BC2713" i="3"/>
  <c r="BD2713" i="3"/>
  <c r="BC2714" i="3"/>
  <c r="BD2714" i="3"/>
  <c r="BC2715" i="3"/>
  <c r="BD2715" i="3"/>
  <c r="BC2716" i="3"/>
  <c r="BD2716" i="3"/>
  <c r="BC2717" i="3"/>
  <c r="BD2717" i="3"/>
  <c r="BC2718" i="3"/>
  <c r="BD2718" i="3"/>
  <c r="BC2719" i="3"/>
  <c r="BD2719" i="3"/>
  <c r="BC2720" i="3"/>
  <c r="BD2720" i="3"/>
  <c r="BC2721" i="3"/>
  <c r="BD2721" i="3"/>
  <c r="BC2722" i="3"/>
  <c r="BD2722" i="3"/>
  <c r="BC2723" i="3"/>
  <c r="BD2723" i="3"/>
  <c r="BC2724" i="3"/>
  <c r="BD2724" i="3"/>
  <c r="BC2725" i="3"/>
  <c r="BD2725" i="3"/>
  <c r="BC2726" i="3"/>
  <c r="BD2726" i="3"/>
  <c r="BC2727" i="3"/>
  <c r="BD2727" i="3"/>
  <c r="BC2728" i="3"/>
  <c r="BD2728" i="3"/>
  <c r="BC2729" i="3"/>
  <c r="BD2729" i="3"/>
  <c r="BC2730" i="3"/>
  <c r="BD2730" i="3"/>
  <c r="BC2731" i="3"/>
  <c r="BD2731" i="3"/>
  <c r="BC2732" i="3"/>
  <c r="BD2732" i="3"/>
  <c r="BC2733" i="3"/>
  <c r="BD2733" i="3"/>
  <c r="BC2734" i="3"/>
  <c r="BD2734" i="3"/>
  <c r="BC2735" i="3"/>
  <c r="BD2735" i="3"/>
  <c r="BC2736" i="3"/>
  <c r="BD2736" i="3"/>
  <c r="BC2737" i="3"/>
  <c r="BD2737" i="3"/>
  <c r="BC2738" i="3"/>
  <c r="BD2738" i="3"/>
  <c r="BC2739" i="3"/>
  <c r="BD2739" i="3"/>
  <c r="BC2740" i="3"/>
  <c r="BD2740" i="3"/>
  <c r="BC2741" i="3"/>
  <c r="BD2741" i="3"/>
  <c r="BC2742" i="3"/>
  <c r="BD2742" i="3"/>
  <c r="BC2743" i="3"/>
  <c r="BD2743" i="3"/>
  <c r="BC2744" i="3"/>
  <c r="BD2744" i="3"/>
  <c r="BC2745" i="3"/>
  <c r="BD2745" i="3"/>
  <c r="BC2746" i="3"/>
  <c r="BD2746" i="3"/>
  <c r="BC2747" i="3"/>
  <c r="BD2747" i="3"/>
  <c r="BC2748" i="3"/>
  <c r="BD2748" i="3"/>
  <c r="BC2749" i="3"/>
  <c r="BD2749" i="3"/>
  <c r="BC2750" i="3"/>
  <c r="BD2750" i="3"/>
  <c r="BC2751" i="3"/>
  <c r="BD2751" i="3"/>
  <c r="BC2752" i="3"/>
  <c r="BD2752" i="3"/>
  <c r="BC2753" i="3"/>
  <c r="BD2753" i="3"/>
  <c r="BC2754" i="3"/>
  <c r="BD2754" i="3"/>
  <c r="BC2755" i="3"/>
  <c r="BD2755" i="3"/>
  <c r="BC2756" i="3"/>
  <c r="BD2756" i="3"/>
  <c r="BC2757" i="3"/>
  <c r="BD2757" i="3"/>
  <c r="BC2758" i="3"/>
  <c r="BD2758" i="3"/>
  <c r="BC2759" i="3"/>
  <c r="BC2760" i="3"/>
  <c r="BD2760" i="3"/>
  <c r="BC2761" i="3"/>
  <c r="BD2761" i="3"/>
  <c r="BC2762" i="3"/>
  <c r="BD2762" i="3"/>
  <c r="BC2763" i="3"/>
  <c r="BD2763" i="3"/>
  <c r="BC2764" i="3"/>
  <c r="BD2764" i="3"/>
  <c r="BC2765" i="3"/>
  <c r="BD2765" i="3"/>
  <c r="BC2766" i="3"/>
  <c r="BD2766" i="3"/>
  <c r="BC2767" i="3"/>
  <c r="BD2767" i="3"/>
  <c r="BC2768" i="3"/>
  <c r="BD2768" i="3"/>
  <c r="BC2769" i="3"/>
  <c r="BD2769" i="3"/>
  <c r="BC2770" i="3"/>
  <c r="BD2770" i="3"/>
  <c r="BC2771" i="3"/>
  <c r="BD2771" i="3"/>
  <c r="BC2772" i="3"/>
  <c r="BD2772" i="3"/>
  <c r="BC2773" i="3"/>
  <c r="BD2773" i="3"/>
  <c r="BC2774" i="3"/>
  <c r="BD2774" i="3"/>
  <c r="BC2775" i="3"/>
  <c r="BD2775" i="3"/>
  <c r="BC2776" i="3"/>
  <c r="BD2776" i="3"/>
  <c r="BC2777" i="3"/>
  <c r="BD2777" i="3"/>
  <c r="BC2778" i="3"/>
  <c r="BD2778" i="3"/>
  <c r="BC2779" i="3"/>
  <c r="BD2779" i="3"/>
  <c r="BC2780" i="3"/>
  <c r="BD2780" i="3"/>
  <c r="BC2781" i="3"/>
  <c r="BD2781" i="3"/>
  <c r="BC2782" i="3"/>
  <c r="BD2782" i="3"/>
  <c r="BC2783" i="3"/>
  <c r="BD2783" i="3"/>
  <c r="BC2784" i="3"/>
  <c r="BD2784" i="3"/>
  <c r="BC2785" i="3"/>
  <c r="BD2785" i="3"/>
  <c r="BC2786" i="3"/>
  <c r="BD2786" i="3"/>
  <c r="BC2787" i="3"/>
  <c r="BD2787" i="3"/>
  <c r="BC2788" i="3"/>
  <c r="BD2788" i="3"/>
  <c r="BC2789" i="3"/>
  <c r="BD2789" i="3"/>
  <c r="BC2790" i="3"/>
  <c r="BD2790" i="3"/>
  <c r="BC2791" i="3"/>
  <c r="BD2791" i="3"/>
  <c r="BC2792" i="3"/>
  <c r="BD2792" i="3"/>
  <c r="BC2793" i="3"/>
  <c r="BD2793" i="3"/>
  <c r="BC2794" i="3"/>
  <c r="BD2794" i="3"/>
  <c r="BC2795" i="3"/>
  <c r="BD2795" i="3"/>
  <c r="BC2796" i="3"/>
  <c r="BD2796" i="3"/>
  <c r="BC2797" i="3"/>
  <c r="BD2797" i="3"/>
  <c r="BC2798" i="3"/>
  <c r="BD2798" i="3"/>
  <c r="BC2799" i="3"/>
  <c r="BD2799" i="3"/>
  <c r="BC2800" i="3"/>
  <c r="BD2800" i="3"/>
  <c r="BC2801" i="3"/>
  <c r="BD2801" i="3"/>
  <c r="BC2802" i="3"/>
  <c r="BD2802" i="3"/>
  <c r="BC2803" i="3"/>
  <c r="BD2803" i="3"/>
  <c r="BC2804" i="3"/>
  <c r="BD2804" i="3"/>
  <c r="BC2805" i="3"/>
  <c r="BD2805" i="3"/>
  <c r="BC2806" i="3"/>
  <c r="BD2806" i="3"/>
  <c r="BC2807" i="3"/>
  <c r="BD2807" i="3"/>
  <c r="BC2808" i="3"/>
  <c r="BD2808" i="3"/>
  <c r="BC2809" i="3"/>
  <c r="BD2809" i="3"/>
  <c r="BC2810" i="3"/>
  <c r="BD2810" i="3"/>
  <c r="BC2811" i="3"/>
  <c r="BD2811" i="3"/>
  <c r="BC2812" i="3"/>
  <c r="BD2812" i="3"/>
  <c r="BC2813" i="3"/>
  <c r="BD2813" i="3"/>
  <c r="BC2814" i="3"/>
  <c r="BD2814" i="3"/>
  <c r="BC2815" i="3"/>
  <c r="BD2815" i="3"/>
  <c r="BC2816" i="3"/>
  <c r="BD2816" i="3"/>
  <c r="BC2817" i="3"/>
  <c r="BD2817" i="3"/>
  <c r="BC2818" i="3"/>
  <c r="BD2818" i="3"/>
  <c r="BC2819" i="3"/>
  <c r="BD2819" i="3"/>
  <c r="BC2820" i="3"/>
  <c r="BD2820" i="3"/>
  <c r="BC2821" i="3"/>
  <c r="BD2821" i="3"/>
  <c r="BC2822" i="3"/>
  <c r="BD2822" i="3"/>
  <c r="BC2823" i="3"/>
  <c r="BD2823" i="3"/>
  <c r="BC2824" i="3"/>
  <c r="BD2824" i="3"/>
  <c r="BC2825" i="3"/>
  <c r="BD2825" i="3"/>
  <c r="BC2826" i="3"/>
  <c r="BD2826" i="3"/>
  <c r="BC2827" i="3"/>
  <c r="BD2827" i="3"/>
  <c r="BC2828" i="3"/>
  <c r="BD2828" i="3"/>
  <c r="BC2829" i="3"/>
  <c r="BD2829" i="3"/>
  <c r="BC2830" i="3"/>
  <c r="BD2830" i="3"/>
  <c r="BC2831" i="3"/>
  <c r="BD2831" i="3"/>
  <c r="BC2832" i="3"/>
  <c r="BD2832" i="3"/>
  <c r="BC2833" i="3"/>
  <c r="BD2833" i="3"/>
  <c r="BC2834" i="3"/>
  <c r="BD2834" i="3"/>
  <c r="BC2835" i="3"/>
  <c r="BD2835" i="3"/>
  <c r="BC2836" i="3"/>
  <c r="BD2836" i="3"/>
  <c r="BC2837" i="3"/>
  <c r="BD2837" i="3"/>
  <c r="BC2838" i="3"/>
  <c r="BD2838" i="3"/>
  <c r="BC2839" i="3"/>
  <c r="BD2839" i="3"/>
  <c r="BC2840" i="3"/>
  <c r="BD2840" i="3"/>
  <c r="BC2841" i="3"/>
  <c r="BD2841" i="3"/>
  <c r="BC2842" i="3"/>
  <c r="BD2842" i="3"/>
  <c r="BC2843" i="3"/>
  <c r="BD2843" i="3"/>
  <c r="BC2844" i="3"/>
  <c r="BD2844" i="3"/>
  <c r="BC2845" i="3"/>
  <c r="BD2845" i="3"/>
  <c r="BC2846" i="3"/>
  <c r="BD2846" i="3"/>
  <c r="BC2847" i="3"/>
  <c r="BD2847" i="3"/>
  <c r="BC2848" i="3"/>
  <c r="BD2848" i="3"/>
  <c r="BC2849" i="3"/>
  <c r="BD2849" i="3"/>
  <c r="BC2850" i="3"/>
  <c r="BD2850" i="3"/>
  <c r="BC2851" i="3"/>
  <c r="BD2851" i="3"/>
  <c r="BC2852" i="3"/>
  <c r="BD2852" i="3"/>
  <c r="BQ176" i="3"/>
  <c r="BQ177" i="3"/>
  <c r="BQ178" i="3"/>
  <c r="BQ179" i="3"/>
  <c r="BQ180" i="3"/>
  <c r="BQ181" i="3"/>
  <c r="BQ182" i="3"/>
  <c r="BQ183" i="3"/>
  <c r="BQ184" i="3"/>
  <c r="BQ185" i="3"/>
  <c r="BQ186" i="3"/>
  <c r="BQ187" i="3"/>
  <c r="BQ188" i="3"/>
  <c r="BQ189" i="3"/>
  <c r="BQ190" i="3"/>
  <c r="BQ191" i="3"/>
  <c r="BQ192" i="3"/>
  <c r="BQ193" i="3"/>
  <c r="BQ194" i="3"/>
  <c r="BQ195" i="3"/>
  <c r="BQ196" i="3"/>
  <c r="BQ197" i="3"/>
  <c r="BQ198" i="3"/>
  <c r="BQ199" i="3"/>
  <c r="BQ200" i="3"/>
  <c r="BQ201" i="3"/>
  <c r="BQ202" i="3"/>
  <c r="BQ203" i="3"/>
  <c r="BQ204" i="3"/>
  <c r="BQ205" i="3"/>
  <c r="BQ206" i="3"/>
  <c r="BQ207" i="3"/>
  <c r="BQ208" i="3"/>
  <c r="BQ209" i="3"/>
  <c r="BQ210" i="3"/>
  <c r="BQ211" i="3"/>
  <c r="BQ212" i="3"/>
  <c r="BQ213" i="3"/>
  <c r="BQ214" i="3"/>
  <c r="BQ215" i="3"/>
  <c r="BQ216" i="3"/>
  <c r="BQ217" i="3"/>
  <c r="BQ218" i="3"/>
  <c r="BQ219" i="3"/>
  <c r="BQ220" i="3"/>
  <c r="BQ221" i="3"/>
  <c r="BQ222" i="3"/>
  <c r="BQ223" i="3"/>
  <c r="BQ224" i="3"/>
  <c r="BQ225" i="3"/>
  <c r="BQ226" i="3"/>
  <c r="BQ227" i="3"/>
  <c r="BQ228" i="3"/>
  <c r="BQ229" i="3"/>
  <c r="BQ230" i="3"/>
  <c r="BQ231" i="3"/>
  <c r="BQ232" i="3"/>
  <c r="BQ233" i="3"/>
  <c r="BQ234" i="3"/>
  <c r="BQ235" i="3"/>
  <c r="BQ236" i="3"/>
  <c r="BQ237" i="3"/>
  <c r="BQ238" i="3"/>
  <c r="BQ239" i="3"/>
  <c r="BQ240" i="3"/>
  <c r="BQ241" i="3"/>
  <c r="BQ242" i="3"/>
  <c r="BQ243" i="3"/>
  <c r="BQ244" i="3"/>
  <c r="BQ245" i="3"/>
  <c r="BQ246" i="3"/>
  <c r="BQ247" i="3"/>
  <c r="BQ248" i="3"/>
  <c r="BQ249" i="3"/>
  <c r="BQ250" i="3"/>
  <c r="BQ251" i="3"/>
  <c r="BQ252" i="3"/>
  <c r="BQ253" i="3"/>
  <c r="BQ254" i="3"/>
  <c r="C120" i="9" l="1"/>
  <c r="C119" i="9"/>
  <c r="C118" i="9"/>
  <c r="C117" i="9"/>
  <c r="C115" i="9"/>
  <c r="C116" i="9"/>
  <c r="B2657" i="4"/>
  <c r="Q78" i="5" l="1"/>
  <c r="Q79" i="5"/>
  <c r="Q80" i="5"/>
  <c r="Q81" i="5"/>
  <c r="Q77" i="5"/>
  <c r="P78" i="6"/>
  <c r="P79" i="6"/>
  <c r="P80" i="6"/>
  <c r="P81" i="6"/>
  <c r="P77" i="6"/>
  <c r="P17" i="6" l="1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5" i="6"/>
  <c r="P6" i="6"/>
  <c r="P7" i="6"/>
  <c r="P8" i="6"/>
  <c r="P9" i="6"/>
  <c r="P10" i="6"/>
  <c r="P11" i="6"/>
  <c r="P12" i="6"/>
  <c r="P13" i="6"/>
  <c r="P14" i="6"/>
  <c r="P15" i="6"/>
  <c r="P16" i="6"/>
  <c r="P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43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4" i="6"/>
  <c r="H4" i="6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4" i="5"/>
  <c r="I76" i="5"/>
  <c r="AG76" i="5"/>
  <c r="AF76" i="5" s="1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199" i="5"/>
  <c r="E18" i="7" l="1"/>
  <c r="E14" i="7"/>
  <c r="E29" i="7" s="1"/>
  <c r="E17" i="7"/>
  <c r="E16" i="7"/>
  <c r="E31" i="7" s="1"/>
  <c r="E15" i="7"/>
  <c r="E30" i="7" s="1"/>
  <c r="Q18" i="7"/>
  <c r="H50" i="8"/>
  <c r="H16" i="8"/>
  <c r="H17" i="8"/>
  <c r="H18" i="8"/>
  <c r="H19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9" i="8"/>
  <c r="H40" i="8"/>
  <c r="H41" i="8"/>
  <c r="H42" i="8"/>
  <c r="H43" i="8"/>
  <c r="H44" i="8"/>
  <c r="H45" i="8"/>
  <c r="H46" i="8"/>
  <c r="H47" i="8"/>
  <c r="H49" i="8"/>
  <c r="H51" i="8"/>
  <c r="H52" i="8"/>
  <c r="H53" i="8"/>
  <c r="H54" i="8"/>
  <c r="H38" i="8"/>
  <c r="H48" i="8"/>
  <c r="H20" i="8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E33" i="7" l="1"/>
  <c r="E28" i="7"/>
  <c r="G170" i="3"/>
  <c r="H170" i="3"/>
  <c r="I170" i="3"/>
  <c r="J170" i="3"/>
  <c r="K170" i="3"/>
  <c r="F170" i="3"/>
  <c r="K168" i="3"/>
  <c r="K169" i="3"/>
  <c r="G168" i="3"/>
  <c r="H168" i="3"/>
  <c r="I168" i="3"/>
  <c r="J168" i="3"/>
  <c r="G169" i="3"/>
  <c r="H169" i="3"/>
  <c r="I169" i="3"/>
  <c r="J169" i="3"/>
  <c r="F169" i="3"/>
  <c r="F168" i="3"/>
  <c r="C166" i="3"/>
  <c r="C167" i="3"/>
  <c r="BD3" i="4" l="1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L170" i="3" l="1"/>
  <c r="D92" i="6" l="1"/>
  <c r="C92" i="6"/>
  <c r="C170" i="3" l="1"/>
  <c r="C169" i="3"/>
  <c r="C168" i="3"/>
  <c r="A5" i="6" l="1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4" i="6"/>
  <c r="J14" i="7" l="1"/>
  <c r="Q17" i="7"/>
  <c r="K16" i="7"/>
  <c r="K15" i="7"/>
  <c r="K14" i="7"/>
  <c r="AY63" i="3"/>
  <c r="AZ63" i="3"/>
  <c r="AZ5" i="3"/>
  <c r="AY6" i="3"/>
  <c r="AZ6" i="3"/>
  <c r="AY7" i="3"/>
  <c r="AZ7" i="3"/>
  <c r="AY8" i="3"/>
  <c r="AZ8" i="3"/>
  <c r="AY9" i="3"/>
  <c r="AZ9" i="3"/>
  <c r="AY10" i="3"/>
  <c r="AZ10" i="3"/>
  <c r="AY11" i="3"/>
  <c r="AZ11" i="3"/>
  <c r="AY12" i="3"/>
  <c r="AZ12" i="3"/>
  <c r="AY13" i="3"/>
  <c r="AZ13" i="3"/>
  <c r="AY14" i="3"/>
  <c r="AZ14" i="3"/>
  <c r="AY15" i="3"/>
  <c r="AZ15" i="3"/>
  <c r="AY16" i="3"/>
  <c r="AZ16" i="3"/>
  <c r="AY17" i="3"/>
  <c r="AZ17" i="3"/>
  <c r="AY18" i="3"/>
  <c r="AZ18" i="3"/>
  <c r="AY19" i="3"/>
  <c r="AZ19" i="3"/>
  <c r="AY20" i="3"/>
  <c r="AZ20" i="3"/>
  <c r="AY21" i="3"/>
  <c r="AZ21" i="3"/>
  <c r="AY22" i="3"/>
  <c r="AZ22" i="3"/>
  <c r="AY23" i="3"/>
  <c r="AZ23" i="3"/>
  <c r="AY24" i="3"/>
  <c r="AZ24" i="3"/>
  <c r="AY25" i="3"/>
  <c r="AZ25" i="3"/>
  <c r="AY26" i="3"/>
  <c r="AZ26" i="3"/>
  <c r="AY27" i="3"/>
  <c r="AZ27" i="3"/>
  <c r="AY28" i="3"/>
  <c r="AZ28" i="3"/>
  <c r="AY29" i="3"/>
  <c r="AZ29" i="3"/>
  <c r="AY30" i="3"/>
  <c r="AZ30" i="3"/>
  <c r="AY31" i="3"/>
  <c r="AZ31" i="3"/>
  <c r="AY32" i="3"/>
  <c r="AZ32" i="3"/>
  <c r="AY33" i="3"/>
  <c r="AZ33" i="3"/>
  <c r="AY34" i="3"/>
  <c r="AZ34" i="3"/>
  <c r="AY35" i="3"/>
  <c r="AZ35" i="3"/>
  <c r="AY36" i="3"/>
  <c r="AZ36" i="3"/>
  <c r="AY37" i="3"/>
  <c r="AZ37" i="3"/>
  <c r="AY38" i="3"/>
  <c r="AZ38" i="3"/>
  <c r="AY39" i="3"/>
  <c r="AZ39" i="3"/>
  <c r="AY40" i="3"/>
  <c r="AZ40" i="3"/>
  <c r="AY41" i="3"/>
  <c r="AZ41" i="3"/>
  <c r="AY42" i="3"/>
  <c r="AZ42" i="3"/>
  <c r="AY43" i="3"/>
  <c r="AZ43" i="3"/>
  <c r="AY44" i="3"/>
  <c r="AZ44" i="3"/>
  <c r="AY45" i="3"/>
  <c r="AZ45" i="3"/>
  <c r="AY46" i="3"/>
  <c r="AZ46" i="3"/>
  <c r="AY47" i="3"/>
  <c r="AZ47" i="3"/>
  <c r="AY48" i="3"/>
  <c r="AZ48" i="3"/>
  <c r="AY49" i="3"/>
  <c r="AZ49" i="3"/>
  <c r="AY50" i="3"/>
  <c r="AZ50" i="3"/>
  <c r="AY51" i="3"/>
  <c r="AZ51" i="3"/>
  <c r="AY52" i="3"/>
  <c r="AZ52" i="3"/>
  <c r="AY53" i="3"/>
  <c r="AZ53" i="3"/>
  <c r="AY54" i="3"/>
  <c r="AZ54" i="3"/>
  <c r="AY55" i="3"/>
  <c r="AZ55" i="3"/>
  <c r="AY56" i="3"/>
  <c r="AZ56" i="3"/>
  <c r="AY57" i="3"/>
  <c r="AZ57" i="3"/>
  <c r="AY58" i="3"/>
  <c r="AZ58" i="3"/>
  <c r="AY59" i="3"/>
  <c r="AZ59" i="3"/>
  <c r="AY60" i="3"/>
  <c r="AZ60" i="3"/>
  <c r="AY61" i="3"/>
  <c r="AZ61" i="3"/>
  <c r="AY62" i="3"/>
  <c r="AZ62" i="3"/>
  <c r="AO5" i="3"/>
  <c r="AO6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Z4" i="3"/>
  <c r="AY4" i="3"/>
  <c r="AO4" i="3"/>
  <c r="AO3" i="3"/>
  <c r="BC3" i="3"/>
  <c r="BC4" i="3"/>
  <c r="BQ5" i="3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44" i="3"/>
  <c r="BQ45" i="3"/>
  <c r="BQ46" i="3"/>
  <c r="BQ47" i="3"/>
  <c r="BQ48" i="3"/>
  <c r="BQ49" i="3"/>
  <c r="BQ50" i="3"/>
  <c r="BQ51" i="3"/>
  <c r="BQ52" i="3"/>
  <c r="BQ53" i="3"/>
  <c r="BQ54" i="3"/>
  <c r="BQ55" i="3"/>
  <c r="BQ56" i="3"/>
  <c r="BQ57" i="3"/>
  <c r="BQ58" i="3"/>
  <c r="BQ59" i="3"/>
  <c r="BQ60" i="3"/>
  <c r="BQ61" i="3"/>
  <c r="BQ62" i="3"/>
  <c r="BQ63" i="3"/>
  <c r="BQ64" i="3"/>
  <c r="BQ65" i="3"/>
  <c r="BQ66" i="3"/>
  <c r="BQ67" i="3"/>
  <c r="BQ68" i="3"/>
  <c r="BQ69" i="3"/>
  <c r="BQ70" i="3"/>
  <c r="BQ71" i="3"/>
  <c r="BQ72" i="3"/>
  <c r="BQ73" i="3"/>
  <c r="BQ74" i="3"/>
  <c r="BQ75" i="3"/>
  <c r="BQ76" i="3"/>
  <c r="BQ77" i="3"/>
  <c r="BQ78" i="3"/>
  <c r="BQ79" i="3"/>
  <c r="BQ80" i="3"/>
  <c r="BQ81" i="3"/>
  <c r="BQ82" i="3"/>
  <c r="BQ83" i="3"/>
  <c r="BQ84" i="3"/>
  <c r="BQ85" i="3"/>
  <c r="BQ86" i="3"/>
  <c r="BQ87" i="3"/>
  <c r="BQ88" i="3"/>
  <c r="BQ89" i="3"/>
  <c r="BQ90" i="3"/>
  <c r="BQ91" i="3"/>
  <c r="BQ92" i="3"/>
  <c r="BQ93" i="3"/>
  <c r="BQ94" i="3"/>
  <c r="BQ95" i="3"/>
  <c r="BQ96" i="3"/>
  <c r="BQ97" i="3"/>
  <c r="BQ98" i="3"/>
  <c r="BQ99" i="3"/>
  <c r="BQ100" i="3"/>
  <c r="BQ101" i="3"/>
  <c r="BQ102" i="3"/>
  <c r="BQ103" i="3"/>
  <c r="BQ104" i="3"/>
  <c r="BQ105" i="3"/>
  <c r="BQ106" i="3"/>
  <c r="BQ107" i="3"/>
  <c r="BQ108" i="3"/>
  <c r="BQ109" i="3"/>
  <c r="BQ110" i="3"/>
  <c r="BQ111" i="3"/>
  <c r="BQ112" i="3"/>
  <c r="BQ113" i="3"/>
  <c r="BQ114" i="3"/>
  <c r="BQ115" i="3"/>
  <c r="BQ116" i="3"/>
  <c r="BQ117" i="3"/>
  <c r="BQ118" i="3"/>
  <c r="BQ119" i="3"/>
  <c r="BQ120" i="3"/>
  <c r="BQ121" i="3"/>
  <c r="BQ122" i="3"/>
  <c r="BQ123" i="3"/>
  <c r="BQ124" i="3"/>
  <c r="BQ125" i="3"/>
  <c r="BQ126" i="3"/>
  <c r="BQ127" i="3"/>
  <c r="BQ128" i="3"/>
  <c r="BQ129" i="3"/>
  <c r="BQ130" i="3"/>
  <c r="BQ131" i="3"/>
  <c r="BQ132" i="3"/>
  <c r="BQ133" i="3"/>
  <c r="BQ134" i="3"/>
  <c r="BQ135" i="3"/>
  <c r="BQ136" i="3"/>
  <c r="BQ137" i="3"/>
  <c r="BQ138" i="3"/>
  <c r="BQ139" i="3"/>
  <c r="BQ140" i="3"/>
  <c r="BQ141" i="3"/>
  <c r="BQ142" i="3"/>
  <c r="BQ143" i="3"/>
  <c r="BQ144" i="3"/>
  <c r="BQ145" i="3"/>
  <c r="BQ146" i="3"/>
  <c r="BQ147" i="3"/>
  <c r="BQ148" i="3"/>
  <c r="BQ149" i="3"/>
  <c r="BQ150" i="3"/>
  <c r="BQ151" i="3"/>
  <c r="BQ152" i="3"/>
  <c r="BQ153" i="3"/>
  <c r="BQ154" i="3"/>
  <c r="BQ155" i="3"/>
  <c r="BQ156" i="3"/>
  <c r="BQ157" i="3"/>
  <c r="BQ158" i="3"/>
  <c r="BQ159" i="3"/>
  <c r="BQ160" i="3"/>
  <c r="BQ161" i="3"/>
  <c r="BQ162" i="3"/>
  <c r="BQ163" i="3"/>
  <c r="BQ164" i="3"/>
  <c r="BQ165" i="3"/>
  <c r="BQ166" i="3"/>
  <c r="BQ167" i="3"/>
  <c r="BQ168" i="3"/>
  <c r="BQ169" i="3"/>
  <c r="BQ170" i="3"/>
  <c r="BQ171" i="3"/>
  <c r="BQ172" i="3"/>
  <c r="BQ173" i="3"/>
  <c r="BQ174" i="3"/>
  <c r="BQ175" i="3"/>
  <c r="BQ4" i="3"/>
  <c r="B2581" i="4"/>
  <c r="B2583" i="4"/>
  <c r="B2587" i="4"/>
  <c r="B2590" i="4"/>
  <c r="B2592" i="4"/>
  <c r="B2593" i="4"/>
  <c r="B2594" i="4"/>
  <c r="B2595" i="4"/>
  <c r="B2596" i="4"/>
  <c r="B2597" i="4"/>
  <c r="B2598" i="4"/>
  <c r="B2601" i="4"/>
  <c r="B2602" i="4"/>
  <c r="B2605" i="4"/>
  <c r="B2606" i="4"/>
  <c r="B2607" i="4"/>
  <c r="B2609" i="4"/>
  <c r="B2613" i="4"/>
  <c r="B2614" i="4"/>
  <c r="B2618" i="4"/>
  <c r="B2619" i="4"/>
  <c r="B2621" i="4"/>
  <c r="B2622" i="4"/>
  <c r="B2623" i="4"/>
  <c r="B2625" i="4"/>
  <c r="B2626" i="4"/>
  <c r="B2627" i="4"/>
  <c r="B2630" i="4"/>
  <c r="B2646" i="4"/>
  <c r="B2578" i="4"/>
  <c r="A2578" i="4"/>
  <c r="E2578" i="4"/>
  <c r="A2579" i="4"/>
  <c r="B2579" i="4"/>
  <c r="E2579" i="4"/>
  <c r="A2580" i="4"/>
  <c r="B2580" i="4"/>
  <c r="E2580" i="4"/>
  <c r="A2581" i="4"/>
  <c r="E2581" i="4"/>
  <c r="A2582" i="4"/>
  <c r="B2582" i="4"/>
  <c r="E2582" i="4"/>
  <c r="A2583" i="4"/>
  <c r="E2583" i="4"/>
  <c r="A2584" i="4"/>
  <c r="B2584" i="4"/>
  <c r="E2584" i="4"/>
  <c r="A2585" i="4"/>
  <c r="B2585" i="4"/>
  <c r="E2585" i="4"/>
  <c r="A2586" i="4"/>
  <c r="B2586" i="4"/>
  <c r="E2586" i="4"/>
  <c r="A2587" i="4"/>
  <c r="E2587" i="4"/>
  <c r="A2588" i="4"/>
  <c r="B2588" i="4"/>
  <c r="E2588" i="4"/>
  <c r="A2589" i="4"/>
  <c r="B2589" i="4"/>
  <c r="E2589" i="4"/>
  <c r="A2590" i="4"/>
  <c r="E2590" i="4"/>
  <c r="A2591" i="4"/>
  <c r="B2591" i="4"/>
  <c r="E2591" i="4"/>
  <c r="A2592" i="4"/>
  <c r="E2592" i="4"/>
  <c r="A2593" i="4"/>
  <c r="E2593" i="4"/>
  <c r="A2594" i="4"/>
  <c r="E2594" i="4"/>
  <c r="A2595" i="4"/>
  <c r="E2595" i="4"/>
  <c r="A2596" i="4"/>
  <c r="E2596" i="4"/>
  <c r="A2597" i="4"/>
  <c r="E2597" i="4"/>
  <c r="A2598" i="4"/>
  <c r="E2598" i="4"/>
  <c r="A2599" i="4"/>
  <c r="B2599" i="4"/>
  <c r="E2599" i="4"/>
  <c r="A2600" i="4"/>
  <c r="B2600" i="4"/>
  <c r="E2600" i="4"/>
  <c r="A2601" i="4"/>
  <c r="E2601" i="4"/>
  <c r="A2602" i="4"/>
  <c r="E2602" i="4"/>
  <c r="A2603" i="4"/>
  <c r="B2603" i="4"/>
  <c r="E2603" i="4"/>
  <c r="A2604" i="4"/>
  <c r="B2604" i="4"/>
  <c r="E2604" i="4"/>
  <c r="A2605" i="4"/>
  <c r="E2605" i="4"/>
  <c r="A2606" i="4"/>
  <c r="E2606" i="4"/>
  <c r="A2607" i="4"/>
  <c r="E2607" i="4"/>
  <c r="A2608" i="4"/>
  <c r="B2608" i="4"/>
  <c r="E2608" i="4"/>
  <c r="A2609" i="4"/>
  <c r="E2609" i="4"/>
  <c r="A2610" i="4"/>
  <c r="B2610" i="4"/>
  <c r="E2610" i="4"/>
  <c r="A2611" i="4"/>
  <c r="B2611" i="4"/>
  <c r="E2611" i="4"/>
  <c r="A2612" i="4"/>
  <c r="B2612" i="4"/>
  <c r="E2612" i="4"/>
  <c r="A2613" i="4"/>
  <c r="E2613" i="4"/>
  <c r="A2614" i="4"/>
  <c r="E2614" i="4"/>
  <c r="A2615" i="4"/>
  <c r="B2615" i="4"/>
  <c r="E2615" i="4"/>
  <c r="A2616" i="4"/>
  <c r="B2616" i="4"/>
  <c r="E2616" i="4"/>
  <c r="A2617" i="4"/>
  <c r="B2617" i="4"/>
  <c r="E2617" i="4"/>
  <c r="A2618" i="4"/>
  <c r="E2618" i="4"/>
  <c r="A2619" i="4"/>
  <c r="E2619" i="4"/>
  <c r="A2620" i="4"/>
  <c r="B2620" i="4"/>
  <c r="E2620" i="4"/>
  <c r="A2621" i="4"/>
  <c r="E2621" i="4"/>
  <c r="A2622" i="4"/>
  <c r="E2622" i="4"/>
  <c r="A2623" i="4"/>
  <c r="E2623" i="4"/>
  <c r="A2624" i="4"/>
  <c r="B2624" i="4"/>
  <c r="E2624" i="4"/>
  <c r="A2625" i="4"/>
  <c r="E2625" i="4"/>
  <c r="A2626" i="4"/>
  <c r="E2626" i="4"/>
  <c r="A2627" i="4"/>
  <c r="E2627" i="4"/>
  <c r="A2628" i="4"/>
  <c r="B2628" i="4"/>
  <c r="E2628" i="4"/>
  <c r="A2629" i="4"/>
  <c r="B2629" i="4"/>
  <c r="E2629" i="4"/>
  <c r="A2630" i="4"/>
  <c r="E2630" i="4"/>
  <c r="A2631" i="4"/>
  <c r="B2631" i="4"/>
  <c r="E2631" i="4"/>
  <c r="A2632" i="4"/>
  <c r="B2632" i="4"/>
  <c r="E2632" i="4"/>
  <c r="A2633" i="4"/>
  <c r="B2633" i="4"/>
  <c r="E2633" i="4"/>
  <c r="A2634" i="4"/>
  <c r="B2634" i="4"/>
  <c r="E2634" i="4"/>
  <c r="A2635" i="4"/>
  <c r="B2635" i="4"/>
  <c r="E2635" i="4"/>
  <c r="A2636" i="4"/>
  <c r="B2636" i="4"/>
  <c r="E2636" i="4"/>
  <c r="A2637" i="4"/>
  <c r="B2637" i="4"/>
  <c r="E2637" i="4"/>
  <c r="A2638" i="4"/>
  <c r="B2638" i="4"/>
  <c r="E2638" i="4"/>
  <c r="A2639" i="4"/>
  <c r="B2639" i="4"/>
  <c r="E2639" i="4"/>
  <c r="A2640" i="4"/>
  <c r="B2640" i="4"/>
  <c r="E2640" i="4"/>
  <c r="A2641" i="4"/>
  <c r="B2641" i="4"/>
  <c r="E2641" i="4"/>
  <c r="A2642" i="4"/>
  <c r="B2642" i="4"/>
  <c r="E2642" i="4"/>
  <c r="A2643" i="4"/>
  <c r="B2643" i="4"/>
  <c r="E2643" i="4"/>
  <c r="A2644" i="4"/>
  <c r="B2644" i="4"/>
  <c r="E2644" i="4"/>
  <c r="A2645" i="4"/>
  <c r="B2645" i="4"/>
  <c r="E2645" i="4"/>
  <c r="A2646" i="4"/>
  <c r="E2646" i="4"/>
  <c r="E62" i="4"/>
  <c r="Q15" i="7" l="1"/>
  <c r="K30" i="7"/>
  <c r="Q16" i="7"/>
  <c r="K31" i="7"/>
  <c r="Q14" i="7"/>
  <c r="K29" i="7"/>
  <c r="P14" i="7"/>
  <c r="J18" i="7"/>
  <c r="Z811" i="3"/>
  <c r="AA811" i="3"/>
  <c r="Z769" i="3"/>
  <c r="AA769" i="3"/>
  <c r="Z187" i="3"/>
  <c r="AA187" i="3"/>
  <c r="P18" i="7" l="1"/>
  <c r="J33" i="7"/>
  <c r="J29" i="7"/>
  <c r="BD2575" i="3"/>
  <c r="BC2575" i="3"/>
  <c r="BD2574" i="3"/>
  <c r="BC2574" i="3"/>
  <c r="BD2573" i="3"/>
  <c r="BC2573" i="3"/>
  <c r="BD2572" i="3"/>
  <c r="BC2572" i="3"/>
  <c r="BD2571" i="3"/>
  <c r="BC2571" i="3"/>
  <c r="BD2570" i="3"/>
  <c r="BC2570" i="3"/>
  <c r="BD2569" i="3"/>
  <c r="BC2569" i="3"/>
  <c r="BD2568" i="3"/>
  <c r="BC2568" i="3"/>
  <c r="BD2567" i="3"/>
  <c r="BC2567" i="3"/>
  <c r="BD2566" i="3"/>
  <c r="BC2566" i="3"/>
  <c r="BD2565" i="3"/>
  <c r="BC2565" i="3"/>
  <c r="BD2564" i="3"/>
  <c r="BC2564" i="3"/>
  <c r="BD2563" i="3"/>
  <c r="BC2563" i="3"/>
  <c r="BD2562" i="3"/>
  <c r="BC2562" i="3"/>
  <c r="BD2561" i="3"/>
  <c r="BC2561" i="3"/>
  <c r="BD2560" i="3"/>
  <c r="BC2560" i="3"/>
  <c r="BD2559" i="3"/>
  <c r="BC2559" i="3"/>
  <c r="BD2558" i="3"/>
  <c r="BC2558" i="3"/>
  <c r="BD2557" i="3"/>
  <c r="BC2557" i="3"/>
  <c r="BD2556" i="3"/>
  <c r="BC2556" i="3"/>
  <c r="BD2555" i="3"/>
  <c r="BC2555" i="3"/>
  <c r="BD2554" i="3"/>
  <c r="BC2554" i="3"/>
  <c r="BD2553" i="3"/>
  <c r="BC2553" i="3"/>
  <c r="BD2552" i="3"/>
  <c r="BC2552" i="3"/>
  <c r="BD2551" i="3"/>
  <c r="BC2551" i="3"/>
  <c r="BD2550" i="3"/>
  <c r="BC2550" i="3"/>
  <c r="BD2549" i="3"/>
  <c r="BC2549" i="3"/>
  <c r="BD2548" i="3"/>
  <c r="BC2548" i="3"/>
  <c r="BD2547" i="3"/>
  <c r="BC2547" i="3"/>
  <c r="BD2546" i="3"/>
  <c r="BC2546" i="3"/>
  <c r="BD2545" i="3"/>
  <c r="BC2545" i="3"/>
  <c r="BD2544" i="3"/>
  <c r="BC2544" i="3"/>
  <c r="BD2543" i="3"/>
  <c r="BC2543" i="3"/>
  <c r="BD2542" i="3"/>
  <c r="BC2542" i="3"/>
  <c r="BD2541" i="3"/>
  <c r="BC2541" i="3"/>
  <c r="BD2540" i="3"/>
  <c r="BC2540" i="3"/>
  <c r="BD2539" i="3"/>
  <c r="BC2539" i="3"/>
  <c r="BD2538" i="3"/>
  <c r="BC2538" i="3"/>
  <c r="BD2537" i="3"/>
  <c r="BC2537" i="3"/>
  <c r="BD2536" i="3"/>
  <c r="BC2536" i="3"/>
  <c r="BD2535" i="3"/>
  <c r="BC2535" i="3"/>
  <c r="BD2534" i="3"/>
  <c r="BC2534" i="3"/>
  <c r="BD2533" i="3"/>
  <c r="BC2533" i="3"/>
  <c r="BC2532" i="3"/>
  <c r="BD2531" i="3"/>
  <c r="BC2531" i="3"/>
  <c r="BD2530" i="3"/>
  <c r="BC2530" i="3"/>
  <c r="BD2529" i="3"/>
  <c r="BC2529" i="3"/>
  <c r="BD2528" i="3"/>
  <c r="BC2528" i="3"/>
  <c r="BD2527" i="3"/>
  <c r="BC2527" i="3"/>
  <c r="BD2526" i="3"/>
  <c r="BC2526" i="3"/>
  <c r="BD2525" i="3"/>
  <c r="BC2525" i="3"/>
  <c r="BD2524" i="3"/>
  <c r="BC2524" i="3"/>
  <c r="BD2523" i="3"/>
  <c r="BC2523" i="3"/>
  <c r="BD2522" i="3"/>
  <c r="BC2522" i="3"/>
  <c r="BD2521" i="3"/>
  <c r="BC2521" i="3"/>
  <c r="BD2520" i="3"/>
  <c r="BC2520" i="3"/>
  <c r="BD2519" i="3"/>
  <c r="BC2519" i="3"/>
  <c r="BD2518" i="3"/>
  <c r="BC2518" i="3"/>
  <c r="BD2517" i="3"/>
  <c r="BC2517" i="3"/>
  <c r="BD2516" i="3"/>
  <c r="BC2516" i="3"/>
  <c r="BD2515" i="3"/>
  <c r="BC2515" i="3"/>
  <c r="BD2514" i="3"/>
  <c r="BC2514" i="3"/>
  <c r="BD2513" i="3"/>
  <c r="BC2513" i="3"/>
  <c r="BD2512" i="3"/>
  <c r="BC2512" i="3"/>
  <c r="BD2511" i="3"/>
  <c r="BC2511" i="3"/>
  <c r="BD2510" i="3"/>
  <c r="BC2510" i="3"/>
  <c r="BD2509" i="3"/>
  <c r="BC2509" i="3"/>
  <c r="BD2508" i="3"/>
  <c r="BC2508" i="3"/>
  <c r="BD2507" i="3"/>
  <c r="BC2507" i="3"/>
  <c r="BD2506" i="3"/>
  <c r="BC2506" i="3"/>
  <c r="BD2505" i="3"/>
  <c r="BC2505" i="3"/>
  <c r="BD2504" i="3"/>
  <c r="BC2504" i="3"/>
  <c r="BD2503" i="3"/>
  <c r="BC2503" i="3"/>
  <c r="BD2502" i="3"/>
  <c r="BC2502" i="3"/>
  <c r="BD2501" i="3"/>
  <c r="BC2501" i="3"/>
  <c r="BD2500" i="3"/>
  <c r="BC2500" i="3"/>
  <c r="BD2499" i="3"/>
  <c r="BC2499" i="3"/>
  <c r="BD2498" i="3"/>
  <c r="BC2498" i="3"/>
  <c r="BD2497" i="3"/>
  <c r="BC2497" i="3"/>
  <c r="BD2496" i="3"/>
  <c r="BC2496" i="3"/>
  <c r="BD2495" i="3"/>
  <c r="BC2495" i="3"/>
  <c r="BD2494" i="3"/>
  <c r="BC2494" i="3"/>
  <c r="BD2493" i="3"/>
  <c r="BC2493" i="3"/>
  <c r="BD2492" i="3"/>
  <c r="BC2492" i="3"/>
  <c r="BD2491" i="3"/>
  <c r="BC2491" i="3"/>
  <c r="BD2490" i="3"/>
  <c r="BC2490" i="3"/>
  <c r="BD2489" i="3"/>
  <c r="BC2489" i="3"/>
  <c r="BD2488" i="3"/>
  <c r="BC2488" i="3"/>
  <c r="BD2487" i="3"/>
  <c r="BC2487" i="3"/>
  <c r="BD2486" i="3"/>
  <c r="BC2486" i="3"/>
  <c r="BD2485" i="3"/>
  <c r="BC2485" i="3"/>
  <c r="BD2484" i="3"/>
  <c r="BC2484" i="3"/>
  <c r="BD2483" i="3"/>
  <c r="BC2483" i="3"/>
  <c r="BD2482" i="3"/>
  <c r="BC2482" i="3"/>
  <c r="BD2481" i="3"/>
  <c r="BC2481" i="3"/>
  <c r="BD2480" i="3"/>
  <c r="BC2480" i="3"/>
  <c r="BD2479" i="3"/>
  <c r="BC2479" i="3"/>
  <c r="BD2478" i="3"/>
  <c r="BC2478" i="3"/>
  <c r="BD2477" i="3"/>
  <c r="BC2477" i="3"/>
  <c r="BD2476" i="3"/>
  <c r="BC2476" i="3"/>
  <c r="BD2475" i="3"/>
  <c r="BC2475" i="3"/>
  <c r="BD2474" i="3"/>
  <c r="BC2474" i="3"/>
  <c r="BD2473" i="3"/>
  <c r="BC2473" i="3"/>
  <c r="BD2472" i="3"/>
  <c r="BC2472" i="3"/>
  <c r="BD2471" i="3"/>
  <c r="BC2471" i="3"/>
  <c r="BD2470" i="3"/>
  <c r="BC2470" i="3"/>
  <c r="BD2469" i="3"/>
  <c r="BC2469" i="3"/>
  <c r="BD2468" i="3"/>
  <c r="BC2468" i="3"/>
  <c r="BD2467" i="3"/>
  <c r="BC2467" i="3"/>
  <c r="BD2466" i="3"/>
  <c r="BC2466" i="3"/>
  <c r="BD2465" i="3"/>
  <c r="BC2465" i="3"/>
  <c r="BD2464" i="3"/>
  <c r="BC2464" i="3"/>
  <c r="BD2463" i="3"/>
  <c r="BC2463" i="3"/>
  <c r="BD2462" i="3"/>
  <c r="BC2462" i="3"/>
  <c r="BD2461" i="3"/>
  <c r="BC2461" i="3"/>
  <c r="BD2460" i="3"/>
  <c r="BC2460" i="3"/>
  <c r="BD2459" i="3"/>
  <c r="BC2459" i="3"/>
  <c r="BD2458" i="3"/>
  <c r="BC2458" i="3"/>
  <c r="BD2457" i="3"/>
  <c r="BC2457" i="3"/>
  <c r="BD2456" i="3"/>
  <c r="BC2456" i="3"/>
  <c r="BD2455" i="3"/>
  <c r="BC2455" i="3"/>
  <c r="BD2454" i="3"/>
  <c r="BC2454" i="3"/>
  <c r="BC2453" i="3"/>
  <c r="BD2452" i="3"/>
  <c r="BC2452" i="3"/>
  <c r="BD2451" i="3"/>
  <c r="BC2451" i="3"/>
  <c r="BD2450" i="3"/>
  <c r="BC2450" i="3"/>
  <c r="BD2449" i="3"/>
  <c r="BC2449" i="3"/>
  <c r="BD2448" i="3"/>
  <c r="BC2448" i="3"/>
  <c r="BD2447" i="3"/>
  <c r="BC2447" i="3"/>
  <c r="BD2446" i="3"/>
  <c r="BC2446" i="3"/>
  <c r="BD2445" i="3"/>
  <c r="BC2445" i="3"/>
  <c r="BD2444" i="3"/>
  <c r="BC2444" i="3"/>
  <c r="BD2443" i="3"/>
  <c r="BC2443" i="3"/>
  <c r="BD2442" i="3"/>
  <c r="BC2442" i="3"/>
  <c r="BD2441" i="3"/>
  <c r="BC2441" i="3"/>
  <c r="BD2440" i="3"/>
  <c r="BC2440" i="3"/>
  <c r="BD2439" i="3"/>
  <c r="BC2439" i="3"/>
  <c r="BD2438" i="3"/>
  <c r="BC2438" i="3"/>
  <c r="BD2437" i="3"/>
  <c r="BC2437" i="3"/>
  <c r="BD2436" i="3"/>
  <c r="BC2436" i="3"/>
  <c r="BD2435" i="3"/>
  <c r="BC2435" i="3"/>
  <c r="BD2434" i="3"/>
  <c r="BC2434" i="3"/>
  <c r="BD2433" i="3"/>
  <c r="BC2433" i="3"/>
  <c r="BD2432" i="3"/>
  <c r="BC2432" i="3"/>
  <c r="BD2431" i="3"/>
  <c r="BC2431" i="3"/>
  <c r="BD2430" i="3"/>
  <c r="BC2430" i="3"/>
  <c r="BD2429" i="3"/>
  <c r="BC2429" i="3"/>
  <c r="BD2428" i="3"/>
  <c r="BC2428" i="3"/>
  <c r="BD2427" i="3"/>
  <c r="BC2427" i="3"/>
  <c r="BD2426" i="3"/>
  <c r="BC2426" i="3"/>
  <c r="BD2425" i="3"/>
  <c r="BC2425" i="3"/>
  <c r="BD2424" i="3"/>
  <c r="BC2424" i="3"/>
  <c r="BD2423" i="3"/>
  <c r="BC2423" i="3"/>
  <c r="BD2422" i="3"/>
  <c r="BC2422" i="3"/>
  <c r="BD2421" i="3"/>
  <c r="BC2421" i="3"/>
  <c r="BD2420" i="3"/>
  <c r="BC2420" i="3"/>
  <c r="BD2419" i="3"/>
  <c r="BC2419" i="3"/>
  <c r="BD2418" i="3"/>
  <c r="BC2418" i="3"/>
  <c r="BD2417" i="3"/>
  <c r="BC2417" i="3"/>
  <c r="BD2416" i="3"/>
  <c r="BC2416" i="3"/>
  <c r="BD2415" i="3"/>
  <c r="BC2415" i="3"/>
  <c r="BD2414" i="3"/>
  <c r="BC2414" i="3"/>
  <c r="BD2413" i="3"/>
  <c r="BC2413" i="3"/>
  <c r="BD2412" i="3"/>
  <c r="BC2412" i="3"/>
  <c r="BD2411" i="3"/>
  <c r="BC2411" i="3"/>
  <c r="BD2410" i="3"/>
  <c r="BC2410" i="3"/>
  <c r="BD2409" i="3"/>
  <c r="BC2409" i="3"/>
  <c r="BD2408" i="3"/>
  <c r="BC2408" i="3"/>
  <c r="BD2407" i="3"/>
  <c r="BC2407" i="3"/>
  <c r="BD2406" i="3"/>
  <c r="BC2406" i="3"/>
  <c r="BD2405" i="3"/>
  <c r="BC2405" i="3"/>
  <c r="BD2404" i="3"/>
  <c r="BC2404" i="3"/>
  <c r="BD2403" i="3"/>
  <c r="BC2403" i="3"/>
  <c r="BD2402" i="3"/>
  <c r="BC2402" i="3"/>
  <c r="BD2401" i="3"/>
  <c r="BC2401" i="3"/>
  <c r="BD2400" i="3"/>
  <c r="BC2400" i="3"/>
  <c r="BD2399" i="3"/>
  <c r="BC2399" i="3"/>
  <c r="BD2398" i="3"/>
  <c r="BC2398" i="3"/>
  <c r="BD2397" i="3"/>
  <c r="BC2397" i="3"/>
  <c r="BD2396" i="3"/>
  <c r="BC2396" i="3"/>
  <c r="BD2395" i="3"/>
  <c r="BC2395" i="3"/>
  <c r="BD2394" i="3"/>
  <c r="BC2394" i="3"/>
  <c r="BD2393" i="3"/>
  <c r="BC2393" i="3"/>
  <c r="BD2392" i="3"/>
  <c r="BC2392" i="3"/>
  <c r="BD2391" i="3"/>
  <c r="BC2391" i="3"/>
  <c r="BD2390" i="3"/>
  <c r="BC2390" i="3"/>
  <c r="BD2389" i="3"/>
  <c r="BC2389" i="3"/>
  <c r="BD2388" i="3"/>
  <c r="BC2388" i="3"/>
  <c r="BD2387" i="3"/>
  <c r="BC2387" i="3"/>
  <c r="BD2386" i="3"/>
  <c r="BC2386" i="3"/>
  <c r="BD2385" i="3"/>
  <c r="BC2385" i="3"/>
  <c r="BD2384" i="3"/>
  <c r="BC2384" i="3"/>
  <c r="BC2383" i="3"/>
  <c r="BD2382" i="3"/>
  <c r="BC2382" i="3"/>
  <c r="BD2381" i="3"/>
  <c r="BC2381" i="3"/>
  <c r="BD2380" i="3"/>
  <c r="BC2380" i="3"/>
  <c r="BD2379" i="3"/>
  <c r="BC2379" i="3"/>
  <c r="BD2378" i="3"/>
  <c r="BC2378" i="3"/>
  <c r="BD2377" i="3"/>
  <c r="BC2377" i="3"/>
  <c r="BD2376" i="3"/>
  <c r="BC2376" i="3"/>
  <c r="BD2375" i="3"/>
  <c r="BC2375" i="3"/>
  <c r="BD2374" i="3"/>
  <c r="BC2374" i="3"/>
  <c r="BD2373" i="3"/>
  <c r="BC2373" i="3"/>
  <c r="BD2372" i="3"/>
  <c r="BC2372" i="3"/>
  <c r="BD2371" i="3"/>
  <c r="BC2371" i="3"/>
  <c r="BD2370" i="3"/>
  <c r="BC2370" i="3"/>
  <c r="BD2369" i="3"/>
  <c r="BC2369" i="3"/>
  <c r="BD2368" i="3"/>
  <c r="BC2368" i="3"/>
  <c r="BD2367" i="3"/>
  <c r="BC2367" i="3"/>
  <c r="BD2366" i="3"/>
  <c r="BC2366" i="3"/>
  <c r="BD2365" i="3"/>
  <c r="BC2365" i="3"/>
  <c r="BD2364" i="3"/>
  <c r="BC2364" i="3"/>
  <c r="BD2363" i="3"/>
  <c r="BC2363" i="3"/>
  <c r="BD2362" i="3"/>
  <c r="BC2362" i="3"/>
  <c r="BD2361" i="3"/>
  <c r="BC2361" i="3"/>
  <c r="BD2360" i="3"/>
  <c r="BC2360" i="3"/>
  <c r="BD2359" i="3"/>
  <c r="BC2359" i="3"/>
  <c r="BD2358" i="3"/>
  <c r="BC2358" i="3"/>
  <c r="BD2357" i="3"/>
  <c r="BC2357" i="3"/>
  <c r="BD2356" i="3"/>
  <c r="BC2356" i="3"/>
  <c r="BD2355" i="3"/>
  <c r="BC2355" i="3"/>
  <c r="BD2354" i="3"/>
  <c r="BC2354" i="3"/>
  <c r="BD2353" i="3"/>
  <c r="BC2353" i="3"/>
  <c r="BD2352" i="3"/>
  <c r="BC2352" i="3"/>
  <c r="BD2351" i="3"/>
  <c r="BC2351" i="3"/>
  <c r="BD2350" i="3"/>
  <c r="BC2350" i="3"/>
  <c r="BD2349" i="3"/>
  <c r="BC2349" i="3"/>
  <c r="BD2348" i="3"/>
  <c r="BC2348" i="3"/>
  <c r="BD2347" i="3"/>
  <c r="BC2347" i="3"/>
  <c r="BD2346" i="3"/>
  <c r="BC2346" i="3"/>
  <c r="BD2345" i="3"/>
  <c r="BC2345" i="3"/>
  <c r="BD2344" i="3"/>
  <c r="BC2344" i="3"/>
  <c r="BD2343" i="3"/>
  <c r="BC2343" i="3"/>
  <c r="BD2342" i="3"/>
  <c r="BC2342" i="3"/>
  <c r="BD2341" i="3"/>
  <c r="BC2341" i="3"/>
  <c r="BD2340" i="3"/>
  <c r="BC2340" i="3"/>
  <c r="BD2339" i="3"/>
  <c r="BC2339" i="3"/>
  <c r="BD2338" i="3"/>
  <c r="BC2338" i="3"/>
  <c r="BD2337" i="3"/>
  <c r="BC2337" i="3"/>
  <c r="BD2336" i="3"/>
  <c r="BC2336" i="3"/>
  <c r="BD2335" i="3"/>
  <c r="BC2335" i="3"/>
  <c r="BD2334" i="3"/>
  <c r="BC2334" i="3"/>
  <c r="BD2333" i="3"/>
  <c r="BC2333" i="3"/>
  <c r="BD2332" i="3"/>
  <c r="BC2332" i="3"/>
  <c r="BD2331" i="3"/>
  <c r="BC2331" i="3"/>
  <c r="BD2330" i="3"/>
  <c r="BC2330" i="3"/>
  <c r="BD2329" i="3"/>
  <c r="BC2329" i="3"/>
  <c r="BD2328" i="3"/>
  <c r="BC2328" i="3"/>
  <c r="BD2327" i="3"/>
  <c r="BC2327" i="3"/>
  <c r="BD2326" i="3"/>
  <c r="BC2326" i="3"/>
  <c r="BD2325" i="3"/>
  <c r="BC2325" i="3"/>
  <c r="BD2324" i="3"/>
  <c r="BC2324" i="3"/>
  <c r="BD2323" i="3"/>
  <c r="BC2323" i="3"/>
  <c r="BD2322" i="3"/>
  <c r="BC2322" i="3"/>
  <c r="BD2321" i="3"/>
  <c r="BC2321" i="3"/>
  <c r="BD2320" i="3"/>
  <c r="BC2320" i="3"/>
  <c r="BD2319" i="3"/>
  <c r="BC2319" i="3"/>
  <c r="BC2318" i="3"/>
  <c r="BD2317" i="3"/>
  <c r="BC2317" i="3"/>
  <c r="BD2316" i="3"/>
  <c r="BC2316" i="3"/>
  <c r="BD2315" i="3"/>
  <c r="BC2315" i="3"/>
  <c r="BD2314" i="3"/>
  <c r="BC2314" i="3"/>
  <c r="BD2313" i="3"/>
  <c r="BC2313" i="3"/>
  <c r="BD2312" i="3"/>
  <c r="BC2312" i="3"/>
  <c r="BD2311" i="3"/>
  <c r="BC2311" i="3"/>
  <c r="BD2310" i="3"/>
  <c r="BC2310" i="3"/>
  <c r="BD2309" i="3"/>
  <c r="BC2309" i="3"/>
  <c r="BD2308" i="3"/>
  <c r="BC2308" i="3"/>
  <c r="BD2307" i="3"/>
  <c r="BC2307" i="3"/>
  <c r="BD2306" i="3"/>
  <c r="BC2306" i="3"/>
  <c r="BD2305" i="3"/>
  <c r="BC2305" i="3"/>
  <c r="BD2304" i="3"/>
  <c r="BC2304" i="3"/>
  <c r="BD2303" i="3"/>
  <c r="BC2303" i="3"/>
  <c r="BD2302" i="3"/>
  <c r="BC2302" i="3"/>
  <c r="BD2301" i="3"/>
  <c r="BC2301" i="3"/>
  <c r="BD2300" i="3"/>
  <c r="BC2300" i="3"/>
  <c r="BD2299" i="3"/>
  <c r="BC2299" i="3"/>
  <c r="BD2298" i="3"/>
  <c r="BC2298" i="3"/>
  <c r="BD2297" i="3"/>
  <c r="BC2297" i="3"/>
  <c r="BD2296" i="3"/>
  <c r="BC2296" i="3"/>
  <c r="BD2295" i="3"/>
  <c r="BC2295" i="3"/>
  <c r="BD2294" i="3"/>
  <c r="BC2294" i="3"/>
  <c r="BD2293" i="3"/>
  <c r="BC2293" i="3"/>
  <c r="BD2292" i="3"/>
  <c r="BC2292" i="3"/>
  <c r="BD2291" i="3"/>
  <c r="BC2291" i="3"/>
  <c r="BD2290" i="3"/>
  <c r="BC2290" i="3"/>
  <c r="BD2289" i="3"/>
  <c r="BC2289" i="3"/>
  <c r="BD2288" i="3"/>
  <c r="BC2288" i="3"/>
  <c r="BD2287" i="3"/>
  <c r="BC2287" i="3"/>
  <c r="BD2286" i="3"/>
  <c r="BC2286" i="3"/>
  <c r="BD2285" i="3"/>
  <c r="BC2285" i="3"/>
  <c r="BD2284" i="3"/>
  <c r="BC2284" i="3"/>
  <c r="BD2283" i="3"/>
  <c r="BC2283" i="3"/>
  <c r="BD2282" i="3"/>
  <c r="BC2282" i="3"/>
  <c r="BD2281" i="3"/>
  <c r="BC2281" i="3"/>
  <c r="BD2280" i="3"/>
  <c r="BC2280" i="3"/>
  <c r="BD2279" i="3"/>
  <c r="BC2279" i="3"/>
  <c r="BD2278" i="3"/>
  <c r="BC2278" i="3"/>
  <c r="BD2277" i="3"/>
  <c r="BC2277" i="3"/>
  <c r="BD2276" i="3"/>
  <c r="BC2276" i="3"/>
  <c r="BD2275" i="3"/>
  <c r="BC2275" i="3"/>
  <c r="BD2274" i="3"/>
  <c r="BC2274" i="3"/>
  <c r="BD2273" i="3"/>
  <c r="BC2273" i="3"/>
  <c r="BD2272" i="3"/>
  <c r="BC2272" i="3"/>
  <c r="BD2271" i="3"/>
  <c r="BC2271" i="3"/>
  <c r="BD2270" i="3"/>
  <c r="BC2270" i="3"/>
  <c r="BD2269" i="3"/>
  <c r="BC2269" i="3"/>
  <c r="BD2268" i="3"/>
  <c r="BC2268" i="3"/>
  <c r="BD2267" i="3"/>
  <c r="BC2267" i="3"/>
  <c r="BD2266" i="3"/>
  <c r="BC2266" i="3"/>
  <c r="BD2265" i="3"/>
  <c r="BC2265" i="3"/>
  <c r="BD2264" i="3"/>
  <c r="BC2264" i="3"/>
  <c r="BD2263" i="3"/>
  <c r="BC2263" i="3"/>
  <c r="BD2262" i="3"/>
  <c r="BC2262" i="3"/>
  <c r="BD2261" i="3"/>
  <c r="BC2261" i="3"/>
  <c r="BD2260" i="3"/>
  <c r="BC2260" i="3"/>
  <c r="BD2259" i="3"/>
  <c r="BC2259" i="3"/>
  <c r="BD2258" i="3"/>
  <c r="BC2258" i="3"/>
  <c r="BD2257" i="3"/>
  <c r="BC2257" i="3"/>
  <c r="BD2256" i="3"/>
  <c r="BC2256" i="3"/>
  <c r="BD2255" i="3"/>
  <c r="BC2255" i="3"/>
  <c r="BD2254" i="3"/>
  <c r="BC2254" i="3"/>
  <c r="BD2253" i="3"/>
  <c r="BC2253" i="3"/>
  <c r="BD2252" i="3"/>
  <c r="BC2252" i="3"/>
  <c r="BD2251" i="3"/>
  <c r="BC2251" i="3"/>
  <c r="BD2250" i="3"/>
  <c r="BC2250" i="3"/>
  <c r="BD2249" i="3"/>
  <c r="BC2249" i="3"/>
  <c r="BD2248" i="3"/>
  <c r="BC2248" i="3"/>
  <c r="BD2247" i="3"/>
  <c r="BC2247" i="3"/>
  <c r="BD2246" i="3"/>
  <c r="BC2246" i="3"/>
  <c r="BD2245" i="3"/>
  <c r="BC2245" i="3"/>
  <c r="BD2244" i="3"/>
  <c r="BC2244" i="3"/>
  <c r="BD2243" i="3"/>
  <c r="BC2243" i="3"/>
  <c r="BD2242" i="3"/>
  <c r="BC2242" i="3"/>
  <c r="BD2241" i="3"/>
  <c r="BC2241" i="3"/>
  <c r="BC2240" i="3"/>
  <c r="BD2239" i="3"/>
  <c r="BC2239" i="3"/>
  <c r="BD2238" i="3"/>
  <c r="BC2238" i="3"/>
  <c r="BD2237" i="3"/>
  <c r="BC2237" i="3"/>
  <c r="BD2236" i="3"/>
  <c r="BC2236" i="3"/>
  <c r="BD2235" i="3"/>
  <c r="BC2235" i="3"/>
  <c r="BD2234" i="3"/>
  <c r="BC2234" i="3"/>
  <c r="BD2233" i="3"/>
  <c r="BC2233" i="3"/>
  <c r="BD2232" i="3"/>
  <c r="BC2232" i="3"/>
  <c r="BD2231" i="3"/>
  <c r="BC2231" i="3"/>
  <c r="BD2230" i="3"/>
  <c r="BC2230" i="3"/>
  <c r="BD2229" i="3"/>
  <c r="BC2229" i="3"/>
  <c r="BD2228" i="3"/>
  <c r="BC2228" i="3"/>
  <c r="BD2227" i="3"/>
  <c r="BC2227" i="3"/>
  <c r="BD2226" i="3"/>
  <c r="BC2226" i="3"/>
  <c r="BD2225" i="3"/>
  <c r="BC2225" i="3"/>
  <c r="BD2224" i="3"/>
  <c r="BC2224" i="3"/>
  <c r="BD2223" i="3"/>
  <c r="BC2223" i="3"/>
  <c r="BD2222" i="3"/>
  <c r="BC2222" i="3"/>
  <c r="BD2221" i="3"/>
  <c r="BC2221" i="3"/>
  <c r="BD2220" i="3"/>
  <c r="BC2220" i="3"/>
  <c r="BD2219" i="3"/>
  <c r="BC2219" i="3"/>
  <c r="BD2218" i="3"/>
  <c r="BC2218" i="3"/>
  <c r="BD2217" i="3"/>
  <c r="BC2217" i="3"/>
  <c r="BD2216" i="3"/>
  <c r="BC2216" i="3"/>
  <c r="BD2215" i="3"/>
  <c r="BC2215" i="3"/>
  <c r="BD2214" i="3"/>
  <c r="BC2214" i="3"/>
  <c r="BD2213" i="3"/>
  <c r="BC2213" i="3"/>
  <c r="BD2212" i="3"/>
  <c r="BC2212" i="3"/>
  <c r="BD2211" i="3"/>
  <c r="BC2211" i="3"/>
  <c r="BD2210" i="3"/>
  <c r="BC2210" i="3"/>
  <c r="BD2209" i="3"/>
  <c r="BC2209" i="3"/>
  <c r="BD2208" i="3"/>
  <c r="BC2208" i="3"/>
  <c r="BD2207" i="3"/>
  <c r="BC2207" i="3"/>
  <c r="BD2206" i="3"/>
  <c r="BC2206" i="3"/>
  <c r="BD2205" i="3"/>
  <c r="BC2205" i="3"/>
  <c r="BD2204" i="3"/>
  <c r="BC2204" i="3"/>
  <c r="BD2203" i="3"/>
  <c r="BC2203" i="3"/>
  <c r="BD2202" i="3"/>
  <c r="BC2202" i="3"/>
  <c r="BD2201" i="3"/>
  <c r="BC2201" i="3"/>
  <c r="BD2200" i="3"/>
  <c r="BC2200" i="3"/>
  <c r="BD2199" i="3"/>
  <c r="BC2199" i="3"/>
  <c r="BD2198" i="3"/>
  <c r="BC2198" i="3"/>
  <c r="BD2197" i="3"/>
  <c r="BC2197" i="3"/>
  <c r="BD2196" i="3"/>
  <c r="BC2196" i="3"/>
  <c r="BD2195" i="3"/>
  <c r="BC2195" i="3"/>
  <c r="BD2194" i="3"/>
  <c r="BC2194" i="3"/>
  <c r="BD2193" i="3"/>
  <c r="BC2193" i="3"/>
  <c r="BD2192" i="3"/>
  <c r="BC2192" i="3"/>
  <c r="BD2191" i="3"/>
  <c r="BC2191" i="3"/>
  <c r="BD2190" i="3"/>
  <c r="BC2190" i="3"/>
  <c r="BD2189" i="3"/>
  <c r="BC2189" i="3"/>
  <c r="BD2188" i="3"/>
  <c r="BC2188" i="3"/>
  <c r="BD2187" i="3"/>
  <c r="BC2187" i="3"/>
  <c r="BD2186" i="3"/>
  <c r="BC2186" i="3"/>
  <c r="BD2185" i="3"/>
  <c r="BC2185" i="3"/>
  <c r="BD2184" i="3"/>
  <c r="BC2184" i="3"/>
  <c r="BD2183" i="3"/>
  <c r="BC2183" i="3"/>
  <c r="BD2182" i="3"/>
  <c r="BC2182" i="3"/>
  <c r="BD2181" i="3"/>
  <c r="BC2181" i="3"/>
  <c r="BD2180" i="3"/>
  <c r="BC2180" i="3"/>
  <c r="BD2179" i="3"/>
  <c r="BC2179" i="3"/>
  <c r="BD2178" i="3"/>
  <c r="BC2178" i="3"/>
  <c r="BD2177" i="3"/>
  <c r="BC2177" i="3"/>
  <c r="BD2176" i="3"/>
  <c r="BC2176" i="3"/>
  <c r="BD2175" i="3"/>
  <c r="BC2175" i="3"/>
  <c r="BD2174" i="3"/>
  <c r="BC2174" i="3"/>
  <c r="BD2173" i="3"/>
  <c r="BC2173" i="3"/>
  <c r="BD2172" i="3"/>
  <c r="BC2172" i="3"/>
  <c r="BD2171" i="3"/>
  <c r="BC2171" i="3"/>
  <c r="BD2170" i="3"/>
  <c r="BC2170" i="3"/>
  <c r="BD2169" i="3"/>
  <c r="BC2169" i="3"/>
  <c r="BD2168" i="3"/>
  <c r="BC2168" i="3"/>
  <c r="BD2167" i="3"/>
  <c r="BC2167" i="3"/>
  <c r="BD2166" i="3"/>
  <c r="BC2166" i="3"/>
  <c r="BC2165" i="3"/>
  <c r="BD2164" i="3"/>
  <c r="BC2164" i="3"/>
  <c r="BD2163" i="3"/>
  <c r="BC2163" i="3"/>
  <c r="BD2162" i="3"/>
  <c r="BC2162" i="3"/>
  <c r="BD2161" i="3"/>
  <c r="BC2161" i="3"/>
  <c r="BD2160" i="3"/>
  <c r="BC2160" i="3"/>
  <c r="BD2159" i="3"/>
  <c r="BC2159" i="3"/>
  <c r="BD2158" i="3"/>
  <c r="BC2158" i="3"/>
  <c r="BD2157" i="3"/>
  <c r="BC2157" i="3"/>
  <c r="BD2156" i="3"/>
  <c r="BC2156" i="3"/>
  <c r="BD2155" i="3"/>
  <c r="BC2155" i="3"/>
  <c r="BD2154" i="3"/>
  <c r="BC2154" i="3"/>
  <c r="BD2153" i="3"/>
  <c r="BC2153" i="3"/>
  <c r="BD2152" i="3"/>
  <c r="BC2152" i="3"/>
  <c r="BD2151" i="3"/>
  <c r="BC2151" i="3"/>
  <c r="BD2150" i="3"/>
  <c r="BC2150" i="3"/>
  <c r="BD2149" i="3"/>
  <c r="BC2149" i="3"/>
  <c r="BD2148" i="3"/>
  <c r="BC2148" i="3"/>
  <c r="BD2147" i="3"/>
  <c r="BC2147" i="3"/>
  <c r="BD2146" i="3"/>
  <c r="BC2146" i="3"/>
  <c r="BD2145" i="3"/>
  <c r="BC2145" i="3"/>
  <c r="BD2144" i="3"/>
  <c r="BC2144" i="3"/>
  <c r="BD2143" i="3"/>
  <c r="BC2143" i="3"/>
  <c r="BD2142" i="3"/>
  <c r="BC2142" i="3"/>
  <c r="BD2141" i="3"/>
  <c r="BC2141" i="3"/>
  <c r="BD2140" i="3"/>
  <c r="BC2140" i="3"/>
  <c r="BD2139" i="3"/>
  <c r="BC2139" i="3"/>
  <c r="BD2138" i="3"/>
  <c r="BC2138" i="3"/>
  <c r="BD2137" i="3"/>
  <c r="BC2137" i="3"/>
  <c r="BD2136" i="3"/>
  <c r="BC2136" i="3"/>
  <c r="BD2135" i="3"/>
  <c r="BC2135" i="3"/>
  <c r="BD2134" i="3"/>
  <c r="BC2134" i="3"/>
  <c r="BD2133" i="3"/>
  <c r="BC2133" i="3"/>
  <c r="BD2132" i="3"/>
  <c r="BC2132" i="3"/>
  <c r="BD2131" i="3"/>
  <c r="BC2131" i="3"/>
  <c r="BD2130" i="3"/>
  <c r="BC2130" i="3"/>
  <c r="BD2129" i="3"/>
  <c r="BC2129" i="3"/>
  <c r="BD2128" i="3"/>
  <c r="BC2128" i="3"/>
  <c r="BD2127" i="3"/>
  <c r="BC2127" i="3"/>
  <c r="BD2126" i="3"/>
  <c r="BC2126" i="3"/>
  <c r="BD2125" i="3"/>
  <c r="BC2125" i="3"/>
  <c r="BD2124" i="3"/>
  <c r="BC2124" i="3"/>
  <c r="BD2123" i="3"/>
  <c r="BC2123" i="3"/>
  <c r="BD2122" i="3"/>
  <c r="BC2122" i="3"/>
  <c r="BD2121" i="3"/>
  <c r="BC2121" i="3"/>
  <c r="BD2120" i="3"/>
  <c r="BC2120" i="3"/>
  <c r="BD2119" i="3"/>
  <c r="BC2119" i="3"/>
  <c r="BD2118" i="3"/>
  <c r="BC2118" i="3"/>
  <c r="BD2117" i="3"/>
  <c r="BC2117" i="3"/>
  <c r="BD2116" i="3"/>
  <c r="BC2116" i="3"/>
  <c r="BD2115" i="3"/>
  <c r="BC2115" i="3"/>
  <c r="BD2114" i="3"/>
  <c r="BC2114" i="3"/>
  <c r="BD2113" i="3"/>
  <c r="BC2113" i="3"/>
  <c r="BD2112" i="3"/>
  <c r="BC2112" i="3"/>
  <c r="BD2111" i="3"/>
  <c r="BC2111" i="3"/>
  <c r="BD2110" i="3"/>
  <c r="BC2110" i="3"/>
  <c r="BD2109" i="3"/>
  <c r="BC2109" i="3"/>
  <c r="BD2108" i="3"/>
  <c r="BC2108" i="3"/>
  <c r="BD2107" i="3"/>
  <c r="BC2107" i="3"/>
  <c r="BD2106" i="3"/>
  <c r="BC2106" i="3"/>
  <c r="BD2105" i="3"/>
  <c r="BC2105" i="3"/>
  <c r="BD2104" i="3"/>
  <c r="BC2104" i="3"/>
  <c r="BD2103" i="3"/>
  <c r="BC2103" i="3"/>
  <c r="BD2102" i="3"/>
  <c r="BC2102" i="3"/>
  <c r="BD2101" i="3"/>
  <c r="BC2101" i="3"/>
  <c r="BD2100" i="3"/>
  <c r="BC2100" i="3"/>
  <c r="BD2099" i="3"/>
  <c r="BC2099" i="3"/>
  <c r="BD2098" i="3"/>
  <c r="BC2098" i="3"/>
  <c r="BD2097" i="3"/>
  <c r="BC2097" i="3"/>
  <c r="BD2096" i="3"/>
  <c r="BC2096" i="3"/>
  <c r="BD2095" i="3"/>
  <c r="BC2095" i="3"/>
  <c r="BD2094" i="3"/>
  <c r="BC2094" i="3"/>
  <c r="BD2093" i="3"/>
  <c r="BC2093" i="3"/>
  <c r="BD2092" i="3"/>
  <c r="BC2092" i="3"/>
  <c r="BD2091" i="3"/>
  <c r="BC2091" i="3"/>
  <c r="BD2090" i="3"/>
  <c r="BC2090" i="3"/>
  <c r="BD2089" i="3"/>
  <c r="BC2089" i="3"/>
  <c r="BC2088" i="3"/>
  <c r="BD2087" i="3"/>
  <c r="BC2087" i="3"/>
  <c r="BD2086" i="3"/>
  <c r="BC2086" i="3"/>
  <c r="BD2085" i="3"/>
  <c r="BC2085" i="3"/>
  <c r="BD2084" i="3"/>
  <c r="BC2084" i="3"/>
  <c r="BD2083" i="3"/>
  <c r="BC2083" i="3"/>
  <c r="BD2082" i="3"/>
  <c r="BC2082" i="3"/>
  <c r="BD2081" i="3"/>
  <c r="BC2081" i="3"/>
  <c r="BD2080" i="3"/>
  <c r="BC2080" i="3"/>
  <c r="BD2079" i="3"/>
  <c r="BC2079" i="3"/>
  <c r="BD2078" i="3"/>
  <c r="BC2078" i="3"/>
  <c r="BD2077" i="3"/>
  <c r="BC2077" i="3"/>
  <c r="BD2076" i="3"/>
  <c r="BC2076" i="3"/>
  <c r="BD2075" i="3"/>
  <c r="BC2075" i="3"/>
  <c r="BD2074" i="3"/>
  <c r="BC2074" i="3"/>
  <c r="BD2073" i="3"/>
  <c r="BC2073" i="3"/>
  <c r="BD2072" i="3"/>
  <c r="BC2072" i="3"/>
  <c r="BD2071" i="3"/>
  <c r="BC2071" i="3"/>
  <c r="BD2070" i="3"/>
  <c r="BC2070" i="3"/>
  <c r="BD2069" i="3"/>
  <c r="BC2069" i="3"/>
  <c r="BD2068" i="3"/>
  <c r="BC2068" i="3"/>
  <c r="BD2067" i="3"/>
  <c r="BC2067" i="3"/>
  <c r="BD2066" i="3"/>
  <c r="BC2066" i="3"/>
  <c r="BD2065" i="3"/>
  <c r="BC2065" i="3"/>
  <c r="BD2064" i="3"/>
  <c r="BC2064" i="3"/>
  <c r="BD2063" i="3"/>
  <c r="BC2063" i="3"/>
  <c r="BD2062" i="3"/>
  <c r="BC2062" i="3"/>
  <c r="BD2061" i="3"/>
  <c r="BC2061" i="3"/>
  <c r="BD2060" i="3"/>
  <c r="BC2060" i="3"/>
  <c r="BD2059" i="3"/>
  <c r="BC2059" i="3"/>
  <c r="BD2058" i="3"/>
  <c r="BC2058" i="3"/>
  <c r="BD2057" i="3"/>
  <c r="BC2057" i="3"/>
  <c r="BD2056" i="3"/>
  <c r="BC2056" i="3"/>
  <c r="BD2055" i="3"/>
  <c r="BC2055" i="3"/>
  <c r="BD2054" i="3"/>
  <c r="BC2054" i="3"/>
  <c r="BD2053" i="3"/>
  <c r="BC2053" i="3"/>
  <c r="BD2052" i="3"/>
  <c r="BC2052" i="3"/>
  <c r="BD2051" i="3"/>
  <c r="BC2051" i="3"/>
  <c r="BD2050" i="3"/>
  <c r="BC2050" i="3"/>
  <c r="BD2049" i="3"/>
  <c r="BC2049" i="3"/>
  <c r="BD2048" i="3"/>
  <c r="BC2048" i="3"/>
  <c r="BD2047" i="3"/>
  <c r="BC2047" i="3"/>
  <c r="BD2046" i="3"/>
  <c r="BC2046" i="3"/>
  <c r="BD2045" i="3"/>
  <c r="BC2045" i="3"/>
  <c r="BD2044" i="3"/>
  <c r="BC2044" i="3"/>
  <c r="BD2043" i="3"/>
  <c r="BC2043" i="3"/>
  <c r="BD2042" i="3"/>
  <c r="BC2042" i="3"/>
  <c r="BD2041" i="3"/>
  <c r="BC2041" i="3"/>
  <c r="BD2040" i="3"/>
  <c r="BC2040" i="3"/>
  <c r="BD2039" i="3"/>
  <c r="BC2039" i="3"/>
  <c r="BD2038" i="3"/>
  <c r="BC2038" i="3"/>
  <c r="BD2037" i="3"/>
  <c r="BC2037" i="3"/>
  <c r="BD2036" i="3"/>
  <c r="BC2036" i="3"/>
  <c r="BD2035" i="3"/>
  <c r="BC2035" i="3"/>
  <c r="BD2034" i="3"/>
  <c r="BC2034" i="3"/>
  <c r="BD2033" i="3"/>
  <c r="BC2033" i="3"/>
  <c r="BD2032" i="3"/>
  <c r="BC2032" i="3"/>
  <c r="BD2031" i="3"/>
  <c r="BC2031" i="3"/>
  <c r="BD2030" i="3"/>
  <c r="BC2030" i="3"/>
  <c r="BD2029" i="3"/>
  <c r="BC2029" i="3"/>
  <c r="BD2028" i="3"/>
  <c r="BC2028" i="3"/>
  <c r="BD2027" i="3"/>
  <c r="BC2027" i="3"/>
  <c r="BD2026" i="3"/>
  <c r="BC2026" i="3"/>
  <c r="BD2025" i="3"/>
  <c r="BC2025" i="3"/>
  <c r="BD2024" i="3"/>
  <c r="BC2024" i="3"/>
  <c r="BD2023" i="3"/>
  <c r="BC2023" i="3"/>
  <c r="BD2022" i="3"/>
  <c r="BC2022" i="3"/>
  <c r="BD2021" i="3"/>
  <c r="BC2021" i="3"/>
  <c r="BD2020" i="3"/>
  <c r="BC2020" i="3"/>
  <c r="BD2019" i="3"/>
  <c r="BC2019" i="3"/>
  <c r="BC2018" i="3"/>
  <c r="BD2017" i="3"/>
  <c r="BC2017" i="3"/>
  <c r="BD2016" i="3"/>
  <c r="BC2016" i="3"/>
  <c r="BD2015" i="3"/>
  <c r="BC2015" i="3"/>
  <c r="BD2014" i="3"/>
  <c r="BC2014" i="3"/>
  <c r="BD2013" i="3"/>
  <c r="BC2013" i="3"/>
  <c r="BD2012" i="3"/>
  <c r="BC2012" i="3"/>
  <c r="BD2011" i="3"/>
  <c r="BC2011" i="3"/>
  <c r="BD2010" i="3"/>
  <c r="BC2010" i="3"/>
  <c r="BD2009" i="3"/>
  <c r="BC2009" i="3"/>
  <c r="BD2008" i="3"/>
  <c r="BC2008" i="3"/>
  <c r="BD2007" i="3"/>
  <c r="BC2007" i="3"/>
  <c r="BD2006" i="3"/>
  <c r="BC2006" i="3"/>
  <c r="BD2005" i="3"/>
  <c r="BC2005" i="3"/>
  <c r="BD2004" i="3"/>
  <c r="BC2004" i="3"/>
  <c r="BD2003" i="3"/>
  <c r="BC2003" i="3"/>
  <c r="BD2002" i="3"/>
  <c r="BC2002" i="3"/>
  <c r="BD2001" i="3"/>
  <c r="BC2001" i="3"/>
  <c r="BD2000" i="3"/>
  <c r="BC2000" i="3"/>
  <c r="BD1999" i="3"/>
  <c r="BC1999" i="3"/>
  <c r="BD1998" i="3"/>
  <c r="BC1998" i="3"/>
  <c r="BD1997" i="3"/>
  <c r="BC1997" i="3"/>
  <c r="BD1996" i="3"/>
  <c r="BC1996" i="3"/>
  <c r="BD1995" i="3"/>
  <c r="BC1995" i="3"/>
  <c r="BD1994" i="3"/>
  <c r="BC1994" i="3"/>
  <c r="BD1993" i="3"/>
  <c r="BC1993" i="3"/>
  <c r="BD1992" i="3"/>
  <c r="BC1992" i="3"/>
  <c r="BD1991" i="3"/>
  <c r="BC1991" i="3"/>
  <c r="BD1990" i="3"/>
  <c r="BC1990" i="3"/>
  <c r="BD1989" i="3"/>
  <c r="BC1989" i="3"/>
  <c r="BD1988" i="3"/>
  <c r="BC1988" i="3"/>
  <c r="BD1987" i="3"/>
  <c r="BC1987" i="3"/>
  <c r="BD1986" i="3"/>
  <c r="BC1986" i="3"/>
  <c r="BD1985" i="3"/>
  <c r="BC1985" i="3"/>
  <c r="BD1984" i="3"/>
  <c r="BC1984" i="3"/>
  <c r="BD1983" i="3"/>
  <c r="BC1983" i="3"/>
  <c r="BD1982" i="3"/>
  <c r="BC1982" i="3"/>
  <c r="BD1981" i="3"/>
  <c r="BC1981" i="3"/>
  <c r="BD1980" i="3"/>
  <c r="BC1980" i="3"/>
  <c r="BD1979" i="3"/>
  <c r="BC1979" i="3"/>
  <c r="BD1978" i="3"/>
  <c r="BC1978" i="3"/>
  <c r="BD1977" i="3"/>
  <c r="BC1977" i="3"/>
  <c r="BD1976" i="3"/>
  <c r="BC1976" i="3"/>
  <c r="BD1975" i="3"/>
  <c r="BC1975" i="3"/>
  <c r="BD1974" i="3"/>
  <c r="BC1974" i="3"/>
  <c r="BD1973" i="3"/>
  <c r="BC1973" i="3"/>
  <c r="BD1972" i="3"/>
  <c r="BC1972" i="3"/>
  <c r="BD1971" i="3"/>
  <c r="BC1971" i="3"/>
  <c r="BD1970" i="3"/>
  <c r="BC1970" i="3"/>
  <c r="BD1969" i="3"/>
  <c r="BC1969" i="3"/>
  <c r="BD1968" i="3"/>
  <c r="BC1968" i="3"/>
  <c r="BD1967" i="3"/>
  <c r="BC1967" i="3"/>
  <c r="BD1966" i="3"/>
  <c r="BC1966" i="3"/>
  <c r="BD1965" i="3"/>
  <c r="BC1965" i="3"/>
  <c r="BD1964" i="3"/>
  <c r="BC1964" i="3"/>
  <c r="BD1963" i="3"/>
  <c r="BC1963" i="3"/>
  <c r="BD1962" i="3"/>
  <c r="BC1962" i="3"/>
  <c r="BD1961" i="3"/>
  <c r="BC1961" i="3"/>
  <c r="BD1960" i="3"/>
  <c r="BC1960" i="3"/>
  <c r="BD1959" i="3"/>
  <c r="BC1959" i="3"/>
  <c r="BD1958" i="3"/>
  <c r="BC1958" i="3"/>
  <c r="BD1957" i="3"/>
  <c r="BC1957" i="3"/>
  <c r="BD1956" i="3"/>
  <c r="BC1956" i="3"/>
  <c r="BD1955" i="3"/>
  <c r="BC1955" i="3"/>
  <c r="BD1954" i="3"/>
  <c r="BC1954" i="3"/>
  <c r="BD1953" i="3"/>
  <c r="BC1953" i="3"/>
  <c r="BD1952" i="3"/>
  <c r="BC1952" i="3"/>
  <c r="BD1951" i="3"/>
  <c r="BC1951" i="3"/>
  <c r="BC1950" i="3"/>
  <c r="BD1949" i="3"/>
  <c r="BC1949" i="3"/>
  <c r="BD1948" i="3"/>
  <c r="BC1948" i="3"/>
  <c r="BD1947" i="3"/>
  <c r="BC1947" i="3"/>
  <c r="BD1946" i="3"/>
  <c r="BC1946" i="3"/>
  <c r="BD1945" i="3"/>
  <c r="BC1945" i="3"/>
  <c r="BD1944" i="3"/>
  <c r="BC1944" i="3"/>
  <c r="BD1943" i="3"/>
  <c r="BC1943" i="3"/>
  <c r="BD1942" i="3"/>
  <c r="BC1942" i="3"/>
  <c r="BD1941" i="3"/>
  <c r="BC1941" i="3"/>
  <c r="BD1940" i="3"/>
  <c r="BC1940" i="3"/>
  <c r="BD1939" i="3"/>
  <c r="BC1939" i="3"/>
  <c r="BD1938" i="3"/>
  <c r="BC1938" i="3"/>
  <c r="BD1937" i="3"/>
  <c r="BC1937" i="3"/>
  <c r="BD1936" i="3"/>
  <c r="BC1936" i="3"/>
  <c r="BD1935" i="3"/>
  <c r="BC1935" i="3"/>
  <c r="BD1934" i="3"/>
  <c r="BC1934" i="3"/>
  <c r="BD1933" i="3"/>
  <c r="BC1933" i="3"/>
  <c r="BD1932" i="3"/>
  <c r="BC1932" i="3"/>
  <c r="BD1931" i="3"/>
  <c r="BC1931" i="3"/>
  <c r="BD1930" i="3"/>
  <c r="BC1930" i="3"/>
  <c r="BD1929" i="3"/>
  <c r="BC1929" i="3"/>
  <c r="BD1928" i="3"/>
  <c r="BC1928" i="3"/>
  <c r="BD1927" i="3"/>
  <c r="BC1927" i="3"/>
  <c r="BD1926" i="3"/>
  <c r="BC1926" i="3"/>
  <c r="BD1925" i="3"/>
  <c r="BC1925" i="3"/>
  <c r="BD1924" i="3"/>
  <c r="BC1924" i="3"/>
  <c r="BD1923" i="3"/>
  <c r="BC1923" i="3"/>
  <c r="BD1922" i="3"/>
  <c r="BC1922" i="3"/>
  <c r="BD1921" i="3"/>
  <c r="BC1921" i="3"/>
  <c r="BD1920" i="3"/>
  <c r="BC1920" i="3"/>
  <c r="BD1919" i="3"/>
  <c r="BC1919" i="3"/>
  <c r="BD1918" i="3"/>
  <c r="BC1918" i="3"/>
  <c r="BD1917" i="3"/>
  <c r="BC1917" i="3"/>
  <c r="BD1916" i="3"/>
  <c r="BC1916" i="3"/>
  <c r="BD1915" i="3"/>
  <c r="BC1915" i="3"/>
  <c r="BD1914" i="3"/>
  <c r="BC1914" i="3"/>
  <c r="BD1913" i="3"/>
  <c r="BC1913" i="3"/>
  <c r="BD1912" i="3"/>
  <c r="BC1912" i="3"/>
  <c r="BD1911" i="3"/>
  <c r="BC1911" i="3"/>
  <c r="BD1910" i="3"/>
  <c r="BC1910" i="3"/>
  <c r="BD1909" i="3"/>
  <c r="BC1909" i="3"/>
  <c r="BD1908" i="3"/>
  <c r="BC1908" i="3"/>
  <c r="BD1907" i="3"/>
  <c r="BC1907" i="3"/>
  <c r="BD1906" i="3"/>
  <c r="BC1906" i="3"/>
  <c r="BD1905" i="3"/>
  <c r="BC1905" i="3"/>
  <c r="BD1904" i="3"/>
  <c r="BC1904" i="3"/>
  <c r="BD1903" i="3"/>
  <c r="BC1903" i="3"/>
  <c r="BD1902" i="3"/>
  <c r="BC1902" i="3"/>
  <c r="BD1901" i="3"/>
  <c r="BC1901" i="3"/>
  <c r="BD1900" i="3"/>
  <c r="BC1900" i="3"/>
  <c r="BD1899" i="3"/>
  <c r="BC1899" i="3"/>
  <c r="BD1898" i="3"/>
  <c r="BC1898" i="3"/>
  <c r="BD1897" i="3"/>
  <c r="BC1897" i="3"/>
  <c r="BD1896" i="3"/>
  <c r="BC1896" i="3"/>
  <c r="BD1895" i="3"/>
  <c r="BC1895" i="3"/>
  <c r="BD1894" i="3"/>
  <c r="BC1894" i="3"/>
  <c r="BD1893" i="3"/>
  <c r="BC1893" i="3"/>
  <c r="BD1892" i="3"/>
  <c r="BC1892" i="3"/>
  <c r="BD1891" i="3"/>
  <c r="BC1891" i="3"/>
  <c r="BD1890" i="3"/>
  <c r="BC1890" i="3"/>
  <c r="BD1889" i="3"/>
  <c r="BC1889" i="3"/>
  <c r="BD1888" i="3"/>
  <c r="BC1888" i="3"/>
  <c r="BD1887" i="3"/>
  <c r="BC1887" i="3"/>
  <c r="BD1886" i="3"/>
  <c r="BC1886" i="3"/>
  <c r="BD1885" i="3"/>
  <c r="BC1885" i="3"/>
  <c r="BD1884" i="3"/>
  <c r="BC1884" i="3"/>
  <c r="BD1883" i="3"/>
  <c r="BC1883" i="3"/>
  <c r="BD1882" i="3"/>
  <c r="BC1882" i="3"/>
  <c r="BD1881" i="3"/>
  <c r="BC1881" i="3"/>
  <c r="BD1880" i="3"/>
  <c r="BC1880" i="3"/>
  <c r="BD1879" i="3"/>
  <c r="BC1879" i="3"/>
  <c r="BC1878" i="3"/>
  <c r="BD1877" i="3"/>
  <c r="BC1877" i="3"/>
  <c r="BD1876" i="3"/>
  <c r="BC1876" i="3"/>
  <c r="BD1875" i="3"/>
  <c r="BC1875" i="3"/>
  <c r="BD1874" i="3"/>
  <c r="BC1874" i="3"/>
  <c r="BD1873" i="3"/>
  <c r="BC1873" i="3"/>
  <c r="BD1872" i="3"/>
  <c r="BC1872" i="3"/>
  <c r="BD1871" i="3"/>
  <c r="BC1871" i="3"/>
  <c r="BD1870" i="3"/>
  <c r="BC1870" i="3"/>
  <c r="BD1869" i="3"/>
  <c r="BC1869" i="3"/>
  <c r="BD1868" i="3"/>
  <c r="BC1868" i="3"/>
  <c r="BD1867" i="3"/>
  <c r="BC1867" i="3"/>
  <c r="BD1866" i="3"/>
  <c r="BC1866" i="3"/>
  <c r="BD1865" i="3"/>
  <c r="BC1865" i="3"/>
  <c r="BD1864" i="3"/>
  <c r="BC1864" i="3"/>
  <c r="BD1863" i="3"/>
  <c r="BC1863" i="3"/>
  <c r="BD1862" i="3"/>
  <c r="BC1862" i="3"/>
  <c r="BD1861" i="3"/>
  <c r="BC1861" i="3"/>
  <c r="BD1860" i="3"/>
  <c r="BC1860" i="3"/>
  <c r="BD1859" i="3"/>
  <c r="BC1859" i="3"/>
  <c r="BD1858" i="3"/>
  <c r="BC1858" i="3"/>
  <c r="BD1857" i="3"/>
  <c r="BC1857" i="3"/>
  <c r="BD1856" i="3"/>
  <c r="BC1856" i="3"/>
  <c r="BD1855" i="3"/>
  <c r="BC1855" i="3"/>
  <c r="BD1854" i="3"/>
  <c r="BC1854" i="3"/>
  <c r="BD1853" i="3"/>
  <c r="BC1853" i="3"/>
  <c r="BD1852" i="3"/>
  <c r="BC1852" i="3"/>
  <c r="BD1851" i="3"/>
  <c r="BC1851" i="3"/>
  <c r="BD1850" i="3"/>
  <c r="BC1850" i="3"/>
  <c r="BD1849" i="3"/>
  <c r="BC1849" i="3"/>
  <c r="BD1848" i="3"/>
  <c r="BC1848" i="3"/>
  <c r="BD1847" i="3"/>
  <c r="BC1847" i="3"/>
  <c r="BD1846" i="3"/>
  <c r="BC1846" i="3"/>
  <c r="BD1845" i="3"/>
  <c r="BC1845" i="3"/>
  <c r="BD1844" i="3"/>
  <c r="BC1844" i="3"/>
  <c r="BD1843" i="3"/>
  <c r="BC1843" i="3"/>
  <c r="BD1842" i="3"/>
  <c r="BC1842" i="3"/>
  <c r="BD1841" i="3"/>
  <c r="BC1841" i="3"/>
  <c r="BD1840" i="3"/>
  <c r="BC1840" i="3"/>
  <c r="BD1839" i="3"/>
  <c r="BC1839" i="3"/>
  <c r="BD1838" i="3"/>
  <c r="BC1838" i="3"/>
  <c r="BD1837" i="3"/>
  <c r="BC1837" i="3"/>
  <c r="BD1836" i="3"/>
  <c r="BC1836" i="3"/>
  <c r="BD1835" i="3"/>
  <c r="BC1835" i="3"/>
  <c r="BD1834" i="3"/>
  <c r="BC1834" i="3"/>
  <c r="BD1833" i="3"/>
  <c r="BC1833" i="3"/>
  <c r="BD1832" i="3"/>
  <c r="BC1832" i="3"/>
  <c r="BD1831" i="3"/>
  <c r="BC1831" i="3"/>
  <c r="BD1830" i="3"/>
  <c r="BC1830" i="3"/>
  <c r="BD1829" i="3"/>
  <c r="BC1829" i="3"/>
  <c r="BD1828" i="3"/>
  <c r="BC1828" i="3"/>
  <c r="BD1827" i="3"/>
  <c r="BC1827" i="3"/>
  <c r="BD1826" i="3"/>
  <c r="BC1826" i="3"/>
  <c r="BD1825" i="3"/>
  <c r="BC1825" i="3"/>
  <c r="BD1824" i="3"/>
  <c r="BC1824" i="3"/>
  <c r="BD1823" i="3"/>
  <c r="BC1823" i="3"/>
  <c r="BD1822" i="3"/>
  <c r="BC1822" i="3"/>
  <c r="BD1821" i="3"/>
  <c r="BC1821" i="3"/>
  <c r="BD1820" i="3"/>
  <c r="BC1820" i="3"/>
  <c r="BD1819" i="3"/>
  <c r="BC1819" i="3"/>
  <c r="BD1818" i="3"/>
  <c r="BC1818" i="3"/>
  <c r="BD1817" i="3"/>
  <c r="BC1817" i="3"/>
  <c r="BD1816" i="3"/>
  <c r="BC1816" i="3"/>
  <c r="BD1815" i="3"/>
  <c r="BC1815" i="3"/>
  <c r="BD1814" i="3"/>
  <c r="BC1814" i="3"/>
  <c r="BD1813" i="3"/>
  <c r="BC1813" i="3"/>
  <c r="BD1812" i="3"/>
  <c r="BC1812" i="3"/>
  <c r="BD1811" i="3"/>
  <c r="BC1811" i="3"/>
  <c r="BD1810" i="3"/>
  <c r="BC1810" i="3"/>
  <c r="BD1809" i="3"/>
  <c r="BC1809" i="3"/>
  <c r="BD1808" i="3"/>
  <c r="BC1808" i="3"/>
  <c r="BD1807" i="3"/>
  <c r="BC1807" i="3"/>
  <c r="BD1806" i="3"/>
  <c r="BC1806" i="3"/>
  <c r="BD1805" i="3"/>
  <c r="BC1805" i="3"/>
  <c r="BC1804" i="3"/>
  <c r="BD1803" i="3"/>
  <c r="BC1803" i="3"/>
  <c r="BD1802" i="3"/>
  <c r="BC1802" i="3"/>
  <c r="BD1801" i="3"/>
  <c r="BC1801" i="3"/>
  <c r="BD1800" i="3"/>
  <c r="BC1800" i="3"/>
  <c r="BD1799" i="3"/>
  <c r="BC1799" i="3"/>
  <c r="BD1798" i="3"/>
  <c r="BC1798" i="3"/>
  <c r="BD1797" i="3"/>
  <c r="BC1797" i="3"/>
  <c r="BD1796" i="3"/>
  <c r="BC1796" i="3"/>
  <c r="BD1795" i="3"/>
  <c r="BC1795" i="3"/>
  <c r="BD1794" i="3"/>
  <c r="BC1794" i="3"/>
  <c r="BD1793" i="3"/>
  <c r="BC1793" i="3"/>
  <c r="BD1792" i="3"/>
  <c r="BC1792" i="3"/>
  <c r="BD1791" i="3"/>
  <c r="BC1791" i="3"/>
  <c r="BD1790" i="3"/>
  <c r="BC1790" i="3"/>
  <c r="BD1789" i="3"/>
  <c r="BC1789" i="3"/>
  <c r="BD1788" i="3"/>
  <c r="BC1788" i="3"/>
  <c r="BD1787" i="3"/>
  <c r="BC1787" i="3"/>
  <c r="BD1786" i="3"/>
  <c r="BC1786" i="3"/>
  <c r="BD1785" i="3"/>
  <c r="BC1785" i="3"/>
  <c r="BD1784" i="3"/>
  <c r="BC1784" i="3"/>
  <c r="BD1783" i="3"/>
  <c r="BC1783" i="3"/>
  <c r="BD1782" i="3"/>
  <c r="BC1782" i="3"/>
  <c r="BD1781" i="3"/>
  <c r="BC1781" i="3"/>
  <c r="BD1780" i="3"/>
  <c r="BC1780" i="3"/>
  <c r="BD1779" i="3"/>
  <c r="BC1779" i="3"/>
  <c r="BD1778" i="3"/>
  <c r="BC1778" i="3"/>
  <c r="BD1777" i="3"/>
  <c r="BC1777" i="3"/>
  <c r="BD1776" i="3"/>
  <c r="BC1776" i="3"/>
  <c r="BD1775" i="3"/>
  <c r="BC1775" i="3"/>
  <c r="BD1774" i="3"/>
  <c r="BC1774" i="3"/>
  <c r="BD1773" i="3"/>
  <c r="BC1773" i="3"/>
  <c r="BD1772" i="3"/>
  <c r="BC1772" i="3"/>
  <c r="BD1771" i="3"/>
  <c r="BC1771" i="3"/>
  <c r="BD1770" i="3"/>
  <c r="BC1770" i="3"/>
  <c r="BD1769" i="3"/>
  <c r="BC1769" i="3"/>
  <c r="BD1768" i="3"/>
  <c r="BC1768" i="3"/>
  <c r="BD1767" i="3"/>
  <c r="BC1767" i="3"/>
  <c r="BD1766" i="3"/>
  <c r="BC1766" i="3"/>
  <c r="BD1765" i="3"/>
  <c r="BC1765" i="3"/>
  <c r="BD1764" i="3"/>
  <c r="BC1764" i="3"/>
  <c r="BD1763" i="3"/>
  <c r="BC1763" i="3"/>
  <c r="BD1762" i="3"/>
  <c r="BC1762" i="3"/>
  <c r="BD1761" i="3"/>
  <c r="BC1761" i="3"/>
  <c r="BD1760" i="3"/>
  <c r="BC1760" i="3"/>
  <c r="BD1759" i="3"/>
  <c r="BC1759" i="3"/>
  <c r="BD1758" i="3"/>
  <c r="BC1758" i="3"/>
  <c r="BD1757" i="3"/>
  <c r="BC1757" i="3"/>
  <c r="BD1756" i="3"/>
  <c r="BC1756" i="3"/>
  <c r="BD1755" i="3"/>
  <c r="BC1755" i="3"/>
  <c r="BD1754" i="3"/>
  <c r="BC1754" i="3"/>
  <c r="BD1753" i="3"/>
  <c r="BC1753" i="3"/>
  <c r="BD1752" i="3"/>
  <c r="BC1752" i="3"/>
  <c r="BD1751" i="3"/>
  <c r="BC1751" i="3"/>
  <c r="BD1750" i="3"/>
  <c r="BC1750" i="3"/>
  <c r="BD1749" i="3"/>
  <c r="BC1749" i="3"/>
  <c r="BD1748" i="3"/>
  <c r="BC1748" i="3"/>
  <c r="BD1747" i="3"/>
  <c r="BC1747" i="3"/>
  <c r="BD1746" i="3"/>
  <c r="BC1746" i="3"/>
  <c r="BD1745" i="3"/>
  <c r="BC1745" i="3"/>
  <c r="BD1744" i="3"/>
  <c r="BC1744" i="3"/>
  <c r="BD1743" i="3"/>
  <c r="BC1743" i="3"/>
  <c r="BD1742" i="3"/>
  <c r="BC1742" i="3"/>
  <c r="BD1741" i="3"/>
  <c r="BC1741" i="3"/>
  <c r="BD1740" i="3"/>
  <c r="BC1740" i="3"/>
  <c r="BD1739" i="3"/>
  <c r="BC1739" i="3"/>
  <c r="BD1738" i="3"/>
  <c r="BC1738" i="3"/>
  <c r="BD1737" i="3"/>
  <c r="BC1737" i="3"/>
  <c r="BD1736" i="3"/>
  <c r="BC1736" i="3"/>
  <c r="BD1735" i="3"/>
  <c r="BC1735" i="3"/>
  <c r="BD1734" i="3"/>
  <c r="BC1734" i="3"/>
  <c r="BD1733" i="3"/>
  <c r="BC1733" i="3"/>
  <c r="BD1732" i="3"/>
  <c r="BC1732" i="3"/>
  <c r="BD1731" i="3"/>
  <c r="BC1731" i="3"/>
  <c r="BD1730" i="3"/>
  <c r="BC1730" i="3"/>
  <c r="BD1729" i="3"/>
  <c r="BC1729" i="3"/>
  <c r="BD1728" i="3"/>
  <c r="BC1728" i="3"/>
  <c r="BD1727" i="3"/>
  <c r="BC1727" i="3"/>
  <c r="BD1726" i="3"/>
  <c r="BC1726" i="3"/>
  <c r="BD1725" i="3"/>
  <c r="BC1725" i="3"/>
  <c r="BD1724" i="3"/>
  <c r="BC1724" i="3"/>
  <c r="BD1723" i="3"/>
  <c r="BC1723" i="3"/>
  <c r="BC1722" i="3"/>
  <c r="BD1721" i="3"/>
  <c r="BC1721" i="3"/>
  <c r="BD1720" i="3"/>
  <c r="BC1720" i="3"/>
  <c r="BD1719" i="3"/>
  <c r="BC1719" i="3"/>
  <c r="BD1718" i="3"/>
  <c r="BC1718" i="3"/>
  <c r="BD1717" i="3"/>
  <c r="BC1717" i="3"/>
  <c r="BD1716" i="3"/>
  <c r="BC1716" i="3"/>
  <c r="BD1715" i="3"/>
  <c r="BC1715" i="3"/>
  <c r="BD1714" i="3"/>
  <c r="BC1714" i="3"/>
  <c r="BD1713" i="3"/>
  <c r="BC1713" i="3"/>
  <c r="BD1712" i="3"/>
  <c r="BC1712" i="3"/>
  <c r="BD1711" i="3"/>
  <c r="BC1711" i="3"/>
  <c r="BD1710" i="3"/>
  <c r="BC1710" i="3"/>
  <c r="BD1709" i="3"/>
  <c r="BC1709" i="3"/>
  <c r="BD1708" i="3"/>
  <c r="BC1708" i="3"/>
  <c r="BD1707" i="3"/>
  <c r="BC1707" i="3"/>
  <c r="BD1706" i="3"/>
  <c r="BC1706" i="3"/>
  <c r="BD1705" i="3"/>
  <c r="BC1705" i="3"/>
  <c r="BD1704" i="3"/>
  <c r="BC1704" i="3"/>
  <c r="BD1703" i="3"/>
  <c r="BC1703" i="3"/>
  <c r="BD1702" i="3"/>
  <c r="BC1702" i="3"/>
  <c r="BD1701" i="3"/>
  <c r="BC1701" i="3"/>
  <c r="BD1700" i="3"/>
  <c r="BC1700" i="3"/>
  <c r="BD1699" i="3"/>
  <c r="BC1699" i="3"/>
  <c r="BD1698" i="3"/>
  <c r="BC1698" i="3"/>
  <c r="BD1697" i="3"/>
  <c r="BC1697" i="3"/>
  <c r="BD1696" i="3"/>
  <c r="BC1696" i="3"/>
  <c r="BD1695" i="3"/>
  <c r="BC1695" i="3"/>
  <c r="BD1694" i="3"/>
  <c r="BC1694" i="3"/>
  <c r="BD1693" i="3"/>
  <c r="BC1693" i="3"/>
  <c r="BD1692" i="3"/>
  <c r="BC1692" i="3"/>
  <c r="BD1691" i="3"/>
  <c r="BC1691" i="3"/>
  <c r="BD1690" i="3"/>
  <c r="BC1690" i="3"/>
  <c r="BD1689" i="3"/>
  <c r="BC1689" i="3"/>
  <c r="BD1688" i="3"/>
  <c r="BC1688" i="3"/>
  <c r="BD1687" i="3"/>
  <c r="BC1687" i="3"/>
  <c r="BD1686" i="3"/>
  <c r="BC1686" i="3"/>
  <c r="BD1685" i="3"/>
  <c r="BC1685" i="3"/>
  <c r="BD1684" i="3"/>
  <c r="BC1684" i="3"/>
  <c r="BD1683" i="3"/>
  <c r="BC1683" i="3"/>
  <c r="BD1682" i="3"/>
  <c r="BC1682" i="3"/>
  <c r="BD1681" i="3"/>
  <c r="BC1681" i="3"/>
  <c r="BD1680" i="3"/>
  <c r="BC1680" i="3"/>
  <c r="BD1679" i="3"/>
  <c r="BC1679" i="3"/>
  <c r="BD1678" i="3"/>
  <c r="BC1678" i="3"/>
  <c r="BD1677" i="3"/>
  <c r="BC1677" i="3"/>
  <c r="BD1676" i="3"/>
  <c r="BC1676" i="3"/>
  <c r="BD1675" i="3"/>
  <c r="BC1675" i="3"/>
  <c r="BD1674" i="3"/>
  <c r="BC1674" i="3"/>
  <c r="BD1673" i="3"/>
  <c r="BC1673" i="3"/>
  <c r="BD1672" i="3"/>
  <c r="BC1672" i="3"/>
  <c r="BD1671" i="3"/>
  <c r="BC1671" i="3"/>
  <c r="BD1670" i="3"/>
  <c r="BC1670" i="3"/>
  <c r="BD1669" i="3"/>
  <c r="BC1669" i="3"/>
  <c r="BD1668" i="3"/>
  <c r="BC1668" i="3"/>
  <c r="BD1667" i="3"/>
  <c r="BC1667" i="3"/>
  <c r="BD1666" i="3"/>
  <c r="BC1666" i="3"/>
  <c r="BD1665" i="3"/>
  <c r="BC1665" i="3"/>
  <c r="BD1664" i="3"/>
  <c r="BC1664" i="3"/>
  <c r="BD1663" i="3"/>
  <c r="BC1663" i="3"/>
  <c r="BD1662" i="3"/>
  <c r="BC1662" i="3"/>
  <c r="BD1661" i="3"/>
  <c r="BC1661" i="3"/>
  <c r="BD1660" i="3"/>
  <c r="BC1660" i="3"/>
  <c r="BD1659" i="3"/>
  <c r="BC1659" i="3"/>
  <c r="BD1658" i="3"/>
  <c r="BC1658" i="3"/>
  <c r="BD1657" i="3"/>
  <c r="BC1657" i="3"/>
  <c r="BD1656" i="3"/>
  <c r="BC1656" i="3"/>
  <c r="BD1655" i="3"/>
  <c r="BC1655" i="3"/>
  <c r="BD1654" i="3"/>
  <c r="BC1654" i="3"/>
  <c r="BD1653" i="3"/>
  <c r="BC1653" i="3"/>
  <c r="BC1652" i="3"/>
  <c r="BD1651" i="3"/>
  <c r="BC1651" i="3"/>
  <c r="BD1650" i="3"/>
  <c r="BC1650" i="3"/>
  <c r="BD1649" i="3"/>
  <c r="BC1649" i="3"/>
  <c r="BD1648" i="3"/>
  <c r="BC1648" i="3"/>
  <c r="BD1647" i="3"/>
  <c r="BC1647" i="3"/>
  <c r="BD1646" i="3"/>
  <c r="BC1646" i="3"/>
  <c r="BD1645" i="3"/>
  <c r="BC1645" i="3"/>
  <c r="BD1644" i="3"/>
  <c r="BC1644" i="3"/>
  <c r="BD1643" i="3"/>
  <c r="BC1643" i="3"/>
  <c r="BD1642" i="3"/>
  <c r="BC1642" i="3"/>
  <c r="BD1641" i="3"/>
  <c r="BC1641" i="3"/>
  <c r="BD1640" i="3"/>
  <c r="BC1640" i="3"/>
  <c r="BD1639" i="3"/>
  <c r="BC1639" i="3"/>
  <c r="BD1638" i="3"/>
  <c r="BC1638" i="3"/>
  <c r="BD1637" i="3"/>
  <c r="BC1637" i="3"/>
  <c r="BD1636" i="3"/>
  <c r="BC1636" i="3"/>
  <c r="BD1635" i="3"/>
  <c r="BC1635" i="3"/>
  <c r="BD1634" i="3"/>
  <c r="BC1634" i="3"/>
  <c r="BD1633" i="3"/>
  <c r="BC1633" i="3"/>
  <c r="BD1632" i="3"/>
  <c r="BC1632" i="3"/>
  <c r="BD1631" i="3"/>
  <c r="BC1631" i="3"/>
  <c r="BD1630" i="3"/>
  <c r="BC1630" i="3"/>
  <c r="BD1629" i="3"/>
  <c r="BC1629" i="3"/>
  <c r="BD1628" i="3"/>
  <c r="BC1628" i="3"/>
  <c r="BD1627" i="3"/>
  <c r="BC1627" i="3"/>
  <c r="BD1626" i="3"/>
  <c r="BC1626" i="3"/>
  <c r="BD1625" i="3"/>
  <c r="BC1625" i="3"/>
  <c r="BD1624" i="3"/>
  <c r="BC1624" i="3"/>
  <c r="BD1623" i="3"/>
  <c r="BC1623" i="3"/>
  <c r="BD1622" i="3"/>
  <c r="BC1622" i="3"/>
  <c r="BD1621" i="3"/>
  <c r="BC1621" i="3"/>
  <c r="BD1620" i="3"/>
  <c r="BC1620" i="3"/>
  <c r="BD1619" i="3"/>
  <c r="BC1619" i="3"/>
  <c r="BD1618" i="3"/>
  <c r="BC1618" i="3"/>
  <c r="BD1617" i="3"/>
  <c r="BC1617" i="3"/>
  <c r="BD1616" i="3"/>
  <c r="BC1616" i="3"/>
  <c r="BD1615" i="3"/>
  <c r="BC1615" i="3"/>
  <c r="BD1614" i="3"/>
  <c r="BC1614" i="3"/>
  <c r="BD1613" i="3"/>
  <c r="BC1613" i="3"/>
  <c r="BD1612" i="3"/>
  <c r="BC1612" i="3"/>
  <c r="BD1611" i="3"/>
  <c r="BC1611" i="3"/>
  <c r="BD1610" i="3"/>
  <c r="BC1610" i="3"/>
  <c r="BD1609" i="3"/>
  <c r="BC1609" i="3"/>
  <c r="BD1608" i="3"/>
  <c r="BC1608" i="3"/>
  <c r="BD1607" i="3"/>
  <c r="BC1607" i="3"/>
  <c r="BD1606" i="3"/>
  <c r="BC1606" i="3"/>
  <c r="BD1605" i="3"/>
  <c r="BC1605" i="3"/>
  <c r="BD1604" i="3"/>
  <c r="BC1604" i="3"/>
  <c r="BD1603" i="3"/>
  <c r="BC1603" i="3"/>
  <c r="BD1602" i="3"/>
  <c r="BC1602" i="3"/>
  <c r="BD1601" i="3"/>
  <c r="BC1601" i="3"/>
  <c r="BD1600" i="3"/>
  <c r="BC1600" i="3"/>
  <c r="BD1599" i="3"/>
  <c r="BC1599" i="3"/>
  <c r="BD1598" i="3"/>
  <c r="BC1598" i="3"/>
  <c r="BD1597" i="3"/>
  <c r="BC1597" i="3"/>
  <c r="BD1596" i="3"/>
  <c r="BC1596" i="3"/>
  <c r="BD1595" i="3"/>
  <c r="BC1595" i="3"/>
  <c r="BD1594" i="3"/>
  <c r="BC1594" i="3"/>
  <c r="BD1593" i="3"/>
  <c r="BC1593" i="3"/>
  <c r="BD1592" i="3"/>
  <c r="BC1592" i="3"/>
  <c r="BD1591" i="3"/>
  <c r="BC1591" i="3"/>
  <c r="BD1590" i="3"/>
  <c r="BC1590" i="3"/>
  <c r="BD1589" i="3"/>
  <c r="BC1589" i="3"/>
  <c r="BD1588" i="3"/>
  <c r="BC1588" i="3"/>
  <c r="BD1587" i="3"/>
  <c r="BC1587" i="3"/>
  <c r="BD1586" i="3"/>
  <c r="BC1586" i="3"/>
  <c r="BD1585" i="3"/>
  <c r="BC1585" i="3"/>
  <c r="BD1584" i="3"/>
  <c r="BC1584" i="3"/>
  <c r="BD1583" i="3"/>
  <c r="BC1583" i="3"/>
  <c r="BD1582" i="3"/>
  <c r="BC1582" i="3"/>
  <c r="BD1581" i="3"/>
  <c r="BC1581" i="3"/>
  <c r="BD1580" i="3"/>
  <c r="BC1580" i="3"/>
  <c r="BC1579" i="3"/>
  <c r="BD1578" i="3"/>
  <c r="BC1578" i="3"/>
  <c r="BD1577" i="3"/>
  <c r="BC1577" i="3"/>
  <c r="BD1576" i="3"/>
  <c r="BC1576" i="3"/>
  <c r="BD1575" i="3"/>
  <c r="BC1575" i="3"/>
  <c r="BD1574" i="3"/>
  <c r="BC1574" i="3"/>
  <c r="BD1573" i="3"/>
  <c r="BC1573" i="3"/>
  <c r="BD1572" i="3"/>
  <c r="BC1572" i="3"/>
  <c r="BD1571" i="3"/>
  <c r="BC1571" i="3"/>
  <c r="BD1570" i="3"/>
  <c r="BC1570" i="3"/>
  <c r="BD1569" i="3"/>
  <c r="BC1569" i="3"/>
  <c r="BD1568" i="3"/>
  <c r="BC1568" i="3"/>
  <c r="BD1567" i="3"/>
  <c r="BC1567" i="3"/>
  <c r="BD1566" i="3"/>
  <c r="BC1566" i="3"/>
  <c r="BD1565" i="3"/>
  <c r="BC1565" i="3"/>
  <c r="BD1564" i="3"/>
  <c r="BC1564" i="3"/>
  <c r="BD1563" i="3"/>
  <c r="BC1563" i="3"/>
  <c r="BD1562" i="3"/>
  <c r="BC1562" i="3"/>
  <c r="BD1561" i="3"/>
  <c r="BC1561" i="3"/>
  <c r="BD1560" i="3"/>
  <c r="BC1560" i="3"/>
  <c r="BD1559" i="3"/>
  <c r="BC1559" i="3"/>
  <c r="BD1558" i="3"/>
  <c r="BC1558" i="3"/>
  <c r="BD1557" i="3"/>
  <c r="BC1557" i="3"/>
  <c r="BD1556" i="3"/>
  <c r="BC1556" i="3"/>
  <c r="BD1555" i="3"/>
  <c r="BC1555" i="3"/>
  <c r="BD1554" i="3"/>
  <c r="BC1554" i="3"/>
  <c r="BD1553" i="3"/>
  <c r="BC1553" i="3"/>
  <c r="BD1552" i="3"/>
  <c r="BC1552" i="3"/>
  <c r="BD1551" i="3"/>
  <c r="BC1551" i="3"/>
  <c r="BD1550" i="3"/>
  <c r="BC1550" i="3"/>
  <c r="BD1549" i="3"/>
  <c r="BC1549" i="3"/>
  <c r="BD1548" i="3"/>
  <c r="BC1548" i="3"/>
  <c r="BD1547" i="3"/>
  <c r="BC1547" i="3"/>
  <c r="BD1546" i="3"/>
  <c r="BC1546" i="3"/>
  <c r="BD1545" i="3"/>
  <c r="BC1545" i="3"/>
  <c r="BD1544" i="3"/>
  <c r="BC1544" i="3"/>
  <c r="BD1543" i="3"/>
  <c r="BC1543" i="3"/>
  <c r="BD1542" i="3"/>
  <c r="BC1542" i="3"/>
  <c r="BD1541" i="3"/>
  <c r="BC1541" i="3"/>
  <c r="BD1540" i="3"/>
  <c r="BC1540" i="3"/>
  <c r="BD1539" i="3"/>
  <c r="BC1539" i="3"/>
  <c r="BD1538" i="3"/>
  <c r="BC1538" i="3"/>
  <c r="BD1537" i="3"/>
  <c r="BC1537" i="3"/>
  <c r="BD1536" i="3"/>
  <c r="BC1536" i="3"/>
  <c r="BD1535" i="3"/>
  <c r="BC1535" i="3"/>
  <c r="BD1534" i="3"/>
  <c r="BC1534" i="3"/>
  <c r="BD1533" i="3"/>
  <c r="BC1533" i="3"/>
  <c r="BD1532" i="3"/>
  <c r="BC1532" i="3"/>
  <c r="BD1531" i="3"/>
  <c r="BC1531" i="3"/>
  <c r="BD1530" i="3"/>
  <c r="BC1530" i="3"/>
  <c r="BD1529" i="3"/>
  <c r="BC1529" i="3"/>
  <c r="BD1528" i="3"/>
  <c r="BC1528" i="3"/>
  <c r="BD1527" i="3"/>
  <c r="BC1527" i="3"/>
  <c r="BD1526" i="3"/>
  <c r="BC1526" i="3"/>
  <c r="BD1525" i="3"/>
  <c r="BC1525" i="3"/>
  <c r="BD1524" i="3"/>
  <c r="BC1524" i="3"/>
  <c r="BD1523" i="3"/>
  <c r="BC1523" i="3"/>
  <c r="BD1522" i="3"/>
  <c r="BC1522" i="3"/>
  <c r="BD1521" i="3"/>
  <c r="BC1521" i="3"/>
  <c r="BD1520" i="3"/>
  <c r="BC1520" i="3"/>
  <c r="BD1519" i="3"/>
  <c r="BC1519" i="3"/>
  <c r="BD1518" i="3"/>
  <c r="BC1518" i="3"/>
  <c r="BD1517" i="3"/>
  <c r="BC1517" i="3"/>
  <c r="BD1516" i="3"/>
  <c r="BC1516" i="3"/>
  <c r="BD1515" i="3"/>
  <c r="BC1515" i="3"/>
  <c r="BD1514" i="3"/>
  <c r="BC1514" i="3"/>
  <c r="BD1513" i="3"/>
  <c r="BC1513" i="3"/>
  <c r="BD1512" i="3"/>
  <c r="BC1512" i="3"/>
  <c r="BD1511" i="3"/>
  <c r="BC1511" i="3"/>
  <c r="BD1510" i="3"/>
  <c r="BC1510" i="3"/>
  <c r="BD1509" i="3"/>
  <c r="BC1509" i="3"/>
  <c r="BC1508" i="3"/>
  <c r="BD1507" i="3"/>
  <c r="BC1507" i="3"/>
  <c r="BD1506" i="3"/>
  <c r="BC1506" i="3"/>
  <c r="BD1505" i="3"/>
  <c r="BC1505" i="3"/>
  <c r="BD1504" i="3"/>
  <c r="BC1504" i="3"/>
  <c r="BD1503" i="3"/>
  <c r="BC1503" i="3"/>
  <c r="BD1502" i="3"/>
  <c r="BC1502" i="3"/>
  <c r="BD1501" i="3"/>
  <c r="BC1501" i="3"/>
  <c r="BD1500" i="3"/>
  <c r="BC1500" i="3"/>
  <c r="BD1499" i="3"/>
  <c r="BC1499" i="3"/>
  <c r="BD1498" i="3"/>
  <c r="BC1498" i="3"/>
  <c r="BD1497" i="3"/>
  <c r="BC1497" i="3"/>
  <c r="BD1496" i="3"/>
  <c r="BC1496" i="3"/>
  <c r="BD1495" i="3"/>
  <c r="BC1495" i="3"/>
  <c r="BD1494" i="3"/>
  <c r="BC1494" i="3"/>
  <c r="BD1493" i="3"/>
  <c r="BC1493" i="3"/>
  <c r="BD1492" i="3"/>
  <c r="BC1492" i="3"/>
  <c r="BD1491" i="3"/>
  <c r="BC1491" i="3"/>
  <c r="BD1490" i="3"/>
  <c r="BC1490" i="3"/>
  <c r="BD1489" i="3"/>
  <c r="BC1489" i="3"/>
  <c r="BD1488" i="3"/>
  <c r="BC1488" i="3"/>
  <c r="BD1487" i="3"/>
  <c r="BC1487" i="3"/>
  <c r="BD1486" i="3"/>
  <c r="BC1486" i="3"/>
  <c r="BD1485" i="3"/>
  <c r="BC1485" i="3"/>
  <c r="BD1484" i="3"/>
  <c r="BC1484" i="3"/>
  <c r="BD1483" i="3"/>
  <c r="BC1483" i="3"/>
  <c r="BD1482" i="3"/>
  <c r="BC1482" i="3"/>
  <c r="BD1481" i="3"/>
  <c r="BC1481" i="3"/>
  <c r="BD1480" i="3"/>
  <c r="BC1480" i="3"/>
  <c r="BD1479" i="3"/>
  <c r="BC1479" i="3"/>
  <c r="BD1478" i="3"/>
  <c r="BC1478" i="3"/>
  <c r="BD1477" i="3"/>
  <c r="BC1477" i="3"/>
  <c r="BD1476" i="3"/>
  <c r="BC1476" i="3"/>
  <c r="BD1475" i="3"/>
  <c r="BC1475" i="3"/>
  <c r="BD1474" i="3"/>
  <c r="BC1474" i="3"/>
  <c r="BD1473" i="3"/>
  <c r="BC1473" i="3"/>
  <c r="BD1472" i="3"/>
  <c r="BC1472" i="3"/>
  <c r="BD1471" i="3"/>
  <c r="BC1471" i="3"/>
  <c r="BD1470" i="3"/>
  <c r="BC1470" i="3"/>
  <c r="BD1469" i="3"/>
  <c r="BC1469" i="3"/>
  <c r="BD1468" i="3"/>
  <c r="BC1468" i="3"/>
  <c r="BD1467" i="3"/>
  <c r="BC1467" i="3"/>
  <c r="BD1466" i="3"/>
  <c r="BC1466" i="3"/>
  <c r="BD1465" i="3"/>
  <c r="BC1465" i="3"/>
  <c r="BD1464" i="3"/>
  <c r="BC1464" i="3"/>
  <c r="BD1463" i="3"/>
  <c r="BC1463" i="3"/>
  <c r="BD1462" i="3"/>
  <c r="BC1462" i="3"/>
  <c r="BD1461" i="3"/>
  <c r="BC1461" i="3"/>
  <c r="BD1460" i="3"/>
  <c r="BC1460" i="3"/>
  <c r="BD1459" i="3"/>
  <c r="BC1459" i="3"/>
  <c r="BD1458" i="3"/>
  <c r="BC1458" i="3"/>
  <c r="BD1457" i="3"/>
  <c r="BC1457" i="3"/>
  <c r="BD1456" i="3"/>
  <c r="BC1456" i="3"/>
  <c r="BD1455" i="3"/>
  <c r="BC1455" i="3"/>
  <c r="BD1454" i="3"/>
  <c r="BC1454" i="3"/>
  <c r="BD1453" i="3"/>
  <c r="BC1453" i="3"/>
  <c r="BD1452" i="3"/>
  <c r="BC1452" i="3"/>
  <c r="BD1451" i="3"/>
  <c r="BC1451" i="3"/>
  <c r="BD1450" i="3"/>
  <c r="BC1450" i="3"/>
  <c r="BD1449" i="3"/>
  <c r="BC1449" i="3"/>
  <c r="BD1448" i="3"/>
  <c r="BC1448" i="3"/>
  <c r="BD1447" i="3"/>
  <c r="BC1447" i="3"/>
  <c r="BD1446" i="3"/>
  <c r="BC1446" i="3"/>
  <c r="BD1445" i="3"/>
  <c r="BC1445" i="3"/>
  <c r="BD1444" i="3"/>
  <c r="BC1444" i="3"/>
  <c r="BD1443" i="3"/>
  <c r="BC1443" i="3"/>
  <c r="BD1442" i="3"/>
  <c r="BC1442" i="3"/>
  <c r="BD1441" i="3"/>
  <c r="BC1441" i="3"/>
  <c r="BD1440" i="3"/>
  <c r="BC1440" i="3"/>
  <c r="BD1439" i="3"/>
  <c r="BC1439" i="3"/>
  <c r="BD1438" i="3"/>
  <c r="BC1438" i="3"/>
  <c r="BD1437" i="3"/>
  <c r="BC1437" i="3"/>
  <c r="BD1436" i="3"/>
  <c r="BC1436" i="3"/>
  <c r="BC1435" i="3"/>
  <c r="BD1434" i="3"/>
  <c r="BC1434" i="3"/>
  <c r="BD1433" i="3"/>
  <c r="BC1433" i="3"/>
  <c r="BD1432" i="3"/>
  <c r="BC1432" i="3"/>
  <c r="BD1431" i="3"/>
  <c r="BC1431" i="3"/>
  <c r="BD1430" i="3"/>
  <c r="BC1430" i="3"/>
  <c r="BD1429" i="3"/>
  <c r="BC1429" i="3"/>
  <c r="BD1428" i="3"/>
  <c r="BC1428" i="3"/>
  <c r="BD1427" i="3"/>
  <c r="BC1427" i="3"/>
  <c r="BD1426" i="3"/>
  <c r="BC1426" i="3"/>
  <c r="BD1425" i="3"/>
  <c r="BC1425" i="3"/>
  <c r="BD1424" i="3"/>
  <c r="BC1424" i="3"/>
  <c r="BD1423" i="3"/>
  <c r="BC1423" i="3"/>
  <c r="BD1422" i="3"/>
  <c r="BC1422" i="3"/>
  <c r="BD1421" i="3"/>
  <c r="BC1421" i="3"/>
  <c r="BD1420" i="3"/>
  <c r="BC1420" i="3"/>
  <c r="BD1419" i="3"/>
  <c r="BC1419" i="3"/>
  <c r="BD1418" i="3"/>
  <c r="BC1418" i="3"/>
  <c r="BD1417" i="3"/>
  <c r="BC1417" i="3"/>
  <c r="BD1416" i="3"/>
  <c r="BC1416" i="3"/>
  <c r="BD1415" i="3"/>
  <c r="BC1415" i="3"/>
  <c r="BD1414" i="3"/>
  <c r="BC1414" i="3"/>
  <c r="BD1413" i="3"/>
  <c r="BC1413" i="3"/>
  <c r="BD1412" i="3"/>
  <c r="BC1412" i="3"/>
  <c r="BD1411" i="3"/>
  <c r="BC1411" i="3"/>
  <c r="BD1410" i="3"/>
  <c r="BC1410" i="3"/>
  <c r="BD1409" i="3"/>
  <c r="BC1409" i="3"/>
  <c r="BD1408" i="3"/>
  <c r="BC1408" i="3"/>
  <c r="BD1407" i="3"/>
  <c r="BC1407" i="3"/>
  <c r="BD1406" i="3"/>
  <c r="BC1406" i="3"/>
  <c r="BD1405" i="3"/>
  <c r="BC1405" i="3"/>
  <c r="BD1404" i="3"/>
  <c r="BC1404" i="3"/>
  <c r="BD1403" i="3"/>
  <c r="BC1403" i="3"/>
  <c r="BD1402" i="3"/>
  <c r="BC1402" i="3"/>
  <c r="BD1401" i="3"/>
  <c r="BC1401" i="3"/>
  <c r="BD1400" i="3"/>
  <c r="BC1400" i="3"/>
  <c r="BD1399" i="3"/>
  <c r="BC1399" i="3"/>
  <c r="BD1398" i="3"/>
  <c r="BC1398" i="3"/>
  <c r="BD1397" i="3"/>
  <c r="BC1397" i="3"/>
  <c r="BD1396" i="3"/>
  <c r="BC1396" i="3"/>
  <c r="BD1395" i="3"/>
  <c r="BC1395" i="3"/>
  <c r="BD1394" i="3"/>
  <c r="BC1394" i="3"/>
  <c r="BD1393" i="3"/>
  <c r="BC1393" i="3"/>
  <c r="BD1392" i="3"/>
  <c r="BC1392" i="3"/>
  <c r="BD1391" i="3"/>
  <c r="BC1391" i="3"/>
  <c r="BD1390" i="3"/>
  <c r="BC1390" i="3"/>
  <c r="BD1389" i="3"/>
  <c r="BC1389" i="3"/>
  <c r="BD1388" i="3"/>
  <c r="BC1388" i="3"/>
  <c r="BD1387" i="3"/>
  <c r="BC1387" i="3"/>
  <c r="BD1386" i="3"/>
  <c r="BC1386" i="3"/>
  <c r="BD1385" i="3"/>
  <c r="BC1385" i="3"/>
  <c r="BD1384" i="3"/>
  <c r="BC1384" i="3"/>
  <c r="BD1383" i="3"/>
  <c r="BC1383" i="3"/>
  <c r="BD1382" i="3"/>
  <c r="BC1382" i="3"/>
  <c r="BD1381" i="3"/>
  <c r="BC1381" i="3"/>
  <c r="BD1380" i="3"/>
  <c r="BC1380" i="3"/>
  <c r="BD1379" i="3"/>
  <c r="BC1379" i="3"/>
  <c r="BD1378" i="3"/>
  <c r="BC1378" i="3"/>
  <c r="BD1377" i="3"/>
  <c r="BC1377" i="3"/>
  <c r="BD1376" i="3"/>
  <c r="BC1376" i="3"/>
  <c r="BD1375" i="3"/>
  <c r="BC1375" i="3"/>
  <c r="BD1374" i="3"/>
  <c r="BC1374" i="3"/>
  <c r="BD1373" i="3"/>
  <c r="BC1373" i="3"/>
  <c r="BD1372" i="3"/>
  <c r="BC1372" i="3"/>
  <c r="BD1371" i="3"/>
  <c r="BC1371" i="3"/>
  <c r="BD1370" i="3"/>
  <c r="BC1370" i="3"/>
  <c r="BD1369" i="3"/>
  <c r="BC1369" i="3"/>
  <c r="BD1368" i="3"/>
  <c r="BC1368" i="3"/>
  <c r="BD1367" i="3"/>
  <c r="BC1367" i="3"/>
  <c r="BD1366" i="3"/>
  <c r="BC1366" i="3"/>
  <c r="BD1365" i="3"/>
  <c r="BC1365" i="3"/>
  <c r="BD1364" i="3"/>
  <c r="BC1364" i="3"/>
  <c r="BD1363" i="3"/>
  <c r="BC1363" i="3"/>
  <c r="BD1362" i="3"/>
  <c r="BC1362" i="3"/>
  <c r="BD1361" i="3"/>
  <c r="BC1361" i="3"/>
  <c r="BD1360" i="3"/>
  <c r="BC1360" i="3"/>
  <c r="BC1359" i="3"/>
  <c r="BD1358" i="3"/>
  <c r="BC1358" i="3"/>
  <c r="BD1357" i="3"/>
  <c r="BC1357" i="3"/>
  <c r="BD1356" i="3"/>
  <c r="BC1356" i="3"/>
  <c r="BD1355" i="3"/>
  <c r="BC1355" i="3"/>
  <c r="BD1354" i="3"/>
  <c r="BC1354" i="3"/>
  <c r="BD1353" i="3"/>
  <c r="BC1353" i="3"/>
  <c r="BD1352" i="3"/>
  <c r="BC1352" i="3"/>
  <c r="BD1351" i="3"/>
  <c r="BC1351" i="3"/>
  <c r="BD1350" i="3"/>
  <c r="BC1350" i="3"/>
  <c r="BD1349" i="3"/>
  <c r="BC1349" i="3"/>
  <c r="BD1348" i="3"/>
  <c r="BC1348" i="3"/>
  <c r="BD1347" i="3"/>
  <c r="BC1347" i="3"/>
  <c r="BD1346" i="3"/>
  <c r="BC1346" i="3"/>
  <c r="BD1345" i="3"/>
  <c r="BC1345" i="3"/>
  <c r="BD1344" i="3"/>
  <c r="BC1344" i="3"/>
  <c r="BD1343" i="3"/>
  <c r="BC1343" i="3"/>
  <c r="BD1342" i="3"/>
  <c r="BC1342" i="3"/>
  <c r="BD1341" i="3"/>
  <c r="BC1341" i="3"/>
  <c r="BD1340" i="3"/>
  <c r="BC1340" i="3"/>
  <c r="BD1339" i="3"/>
  <c r="BC1339" i="3"/>
  <c r="BD1338" i="3"/>
  <c r="BC1338" i="3"/>
  <c r="BD1337" i="3"/>
  <c r="BC1337" i="3"/>
  <c r="BD1336" i="3"/>
  <c r="BC1336" i="3"/>
  <c r="BD1335" i="3"/>
  <c r="BC1335" i="3"/>
  <c r="BD1334" i="3"/>
  <c r="BC1334" i="3"/>
  <c r="BD1333" i="3"/>
  <c r="BC1333" i="3"/>
  <c r="BD1332" i="3"/>
  <c r="BC1332" i="3"/>
  <c r="BD1331" i="3"/>
  <c r="BC1331" i="3"/>
  <c r="BD1330" i="3"/>
  <c r="BC1330" i="3"/>
  <c r="BD1329" i="3"/>
  <c r="BC1329" i="3"/>
  <c r="BD1328" i="3"/>
  <c r="BC1328" i="3"/>
  <c r="BD1327" i="3"/>
  <c r="BC1327" i="3"/>
  <c r="BD1326" i="3"/>
  <c r="BC1326" i="3"/>
  <c r="BD1325" i="3"/>
  <c r="BC1325" i="3"/>
  <c r="BD1324" i="3"/>
  <c r="BC1324" i="3"/>
  <c r="BD1323" i="3"/>
  <c r="BC1323" i="3"/>
  <c r="BD1322" i="3"/>
  <c r="BC1322" i="3"/>
  <c r="BD1321" i="3"/>
  <c r="BC1321" i="3"/>
  <c r="BD1320" i="3"/>
  <c r="BC1320" i="3"/>
  <c r="BD1319" i="3"/>
  <c r="BC1319" i="3"/>
  <c r="BD1318" i="3"/>
  <c r="BC1318" i="3"/>
  <c r="BD1317" i="3"/>
  <c r="BC1317" i="3"/>
  <c r="BD1316" i="3"/>
  <c r="BC1316" i="3"/>
  <c r="BD1315" i="3"/>
  <c r="BC1315" i="3"/>
  <c r="BD1314" i="3"/>
  <c r="BC1314" i="3"/>
  <c r="BD1313" i="3"/>
  <c r="BC1313" i="3"/>
  <c r="BD1312" i="3"/>
  <c r="BC1312" i="3"/>
  <c r="BD1311" i="3"/>
  <c r="BC1311" i="3"/>
  <c r="BD1310" i="3"/>
  <c r="BC1310" i="3"/>
  <c r="BD1309" i="3"/>
  <c r="BC1309" i="3"/>
  <c r="BD1308" i="3"/>
  <c r="BC1308" i="3"/>
  <c r="BD1307" i="3"/>
  <c r="BC1307" i="3"/>
  <c r="BD1306" i="3"/>
  <c r="BC1306" i="3"/>
  <c r="BD1305" i="3"/>
  <c r="BC1305" i="3"/>
  <c r="BD1304" i="3"/>
  <c r="BC1304" i="3"/>
  <c r="BD1303" i="3"/>
  <c r="BC1303" i="3"/>
  <c r="BD1302" i="3"/>
  <c r="BC1302" i="3"/>
  <c r="BD1301" i="3"/>
  <c r="BC1301" i="3"/>
  <c r="BD1300" i="3"/>
  <c r="BC1300" i="3"/>
  <c r="BD1299" i="3"/>
  <c r="BC1299" i="3"/>
  <c r="BD1298" i="3"/>
  <c r="BC1298" i="3"/>
  <c r="BD1297" i="3"/>
  <c r="BC1297" i="3"/>
  <c r="BD1296" i="3"/>
  <c r="BC1296" i="3"/>
  <c r="BD1295" i="3"/>
  <c r="BC1295" i="3"/>
  <c r="BD1294" i="3"/>
  <c r="BC1294" i="3"/>
  <c r="BD1293" i="3"/>
  <c r="BC1293" i="3"/>
  <c r="BD1292" i="3"/>
  <c r="BC1292" i="3"/>
  <c r="BD1291" i="3"/>
  <c r="BC1291" i="3"/>
  <c r="BD1290" i="3"/>
  <c r="BC1290" i="3"/>
  <c r="BD1289" i="3"/>
  <c r="BC1289" i="3"/>
  <c r="BD1288" i="3"/>
  <c r="BC1288" i="3"/>
  <c r="BD1287" i="3"/>
  <c r="BC1287" i="3"/>
  <c r="BD1286" i="3"/>
  <c r="BC1286" i="3"/>
  <c r="BD1285" i="3"/>
  <c r="BC1285" i="3"/>
  <c r="BC1284" i="3"/>
  <c r="BD1283" i="3"/>
  <c r="BC1283" i="3"/>
  <c r="BD1282" i="3"/>
  <c r="BC1282" i="3"/>
  <c r="BD1281" i="3"/>
  <c r="BC1281" i="3"/>
  <c r="BD1280" i="3"/>
  <c r="BC1280" i="3"/>
  <c r="BD1279" i="3"/>
  <c r="BC1279" i="3"/>
  <c r="BD1278" i="3"/>
  <c r="BC1278" i="3"/>
  <c r="BD1277" i="3"/>
  <c r="BC1277" i="3"/>
  <c r="BD1276" i="3"/>
  <c r="BC1276" i="3"/>
  <c r="BD1275" i="3"/>
  <c r="BC1275" i="3"/>
  <c r="BD1274" i="3"/>
  <c r="BC1274" i="3"/>
  <c r="BD1273" i="3"/>
  <c r="BC1273" i="3"/>
  <c r="BD1272" i="3"/>
  <c r="BC1272" i="3"/>
  <c r="BD1271" i="3"/>
  <c r="BC1271" i="3"/>
  <c r="BD1270" i="3"/>
  <c r="BC1270" i="3"/>
  <c r="BD1269" i="3"/>
  <c r="BC1269" i="3"/>
  <c r="BD1268" i="3"/>
  <c r="BC1268" i="3"/>
  <c r="BD1267" i="3"/>
  <c r="BC1267" i="3"/>
  <c r="BD1266" i="3"/>
  <c r="BC1266" i="3"/>
  <c r="BD1265" i="3"/>
  <c r="BC1265" i="3"/>
  <c r="BD1264" i="3"/>
  <c r="BC1264" i="3"/>
  <c r="BD1263" i="3"/>
  <c r="BC1263" i="3"/>
  <c r="BD1262" i="3"/>
  <c r="BC1262" i="3"/>
  <c r="BD1261" i="3"/>
  <c r="BC1261" i="3"/>
  <c r="BD1260" i="3"/>
  <c r="BC1260" i="3"/>
  <c r="BD1259" i="3"/>
  <c r="BC1259" i="3"/>
  <c r="BD1258" i="3"/>
  <c r="BC1258" i="3"/>
  <c r="BD1257" i="3"/>
  <c r="BC1257" i="3"/>
  <c r="BD1256" i="3"/>
  <c r="BC1256" i="3"/>
  <c r="BD1255" i="3"/>
  <c r="BC1255" i="3"/>
  <c r="BD1254" i="3"/>
  <c r="BC1254" i="3"/>
  <c r="BD1253" i="3"/>
  <c r="BC1253" i="3"/>
  <c r="BD1252" i="3"/>
  <c r="BC1252" i="3"/>
  <c r="BD1251" i="3"/>
  <c r="BC1251" i="3"/>
  <c r="BD1250" i="3"/>
  <c r="BC1250" i="3"/>
  <c r="BD1249" i="3"/>
  <c r="BC1249" i="3"/>
  <c r="BD1248" i="3"/>
  <c r="BC1248" i="3"/>
  <c r="BD1247" i="3"/>
  <c r="BC1247" i="3"/>
  <c r="BD1246" i="3"/>
  <c r="BC1246" i="3"/>
  <c r="BD1245" i="3"/>
  <c r="BC1245" i="3"/>
  <c r="BD1244" i="3"/>
  <c r="BC1244" i="3"/>
  <c r="BD1243" i="3"/>
  <c r="BC1243" i="3"/>
  <c r="BD1242" i="3"/>
  <c r="BC1242" i="3"/>
  <c r="BD1241" i="3"/>
  <c r="BC1241" i="3"/>
  <c r="BD1240" i="3"/>
  <c r="BC1240" i="3"/>
  <c r="BD1239" i="3"/>
  <c r="BC1239" i="3"/>
  <c r="BD1238" i="3"/>
  <c r="BC1238" i="3"/>
  <c r="BD1237" i="3"/>
  <c r="BC1237" i="3"/>
  <c r="BD1236" i="3"/>
  <c r="BC1236" i="3"/>
  <c r="BD1235" i="3"/>
  <c r="BC1235" i="3"/>
  <c r="BD1234" i="3"/>
  <c r="BC1234" i="3"/>
  <c r="BD1233" i="3"/>
  <c r="BC1233" i="3"/>
  <c r="BD1232" i="3"/>
  <c r="BC1232" i="3"/>
  <c r="BD1231" i="3"/>
  <c r="BC1231" i="3"/>
  <c r="BD1230" i="3"/>
  <c r="BC1230" i="3"/>
  <c r="BD1229" i="3"/>
  <c r="BC1229" i="3"/>
  <c r="BD1228" i="3"/>
  <c r="BC1228" i="3"/>
  <c r="BD1227" i="3"/>
  <c r="BC1227" i="3"/>
  <c r="BD1226" i="3"/>
  <c r="BC1226" i="3"/>
  <c r="BD1225" i="3"/>
  <c r="BC1225" i="3"/>
  <c r="BD1224" i="3"/>
  <c r="BC1224" i="3"/>
  <c r="BD1223" i="3"/>
  <c r="BC1223" i="3"/>
  <c r="BD1222" i="3"/>
  <c r="BC1222" i="3"/>
  <c r="BD1221" i="3"/>
  <c r="BC1221" i="3"/>
  <c r="BD1220" i="3"/>
  <c r="BC1220" i="3"/>
  <c r="BD1219" i="3"/>
  <c r="BC1219" i="3"/>
  <c r="BD1218" i="3"/>
  <c r="BC1218" i="3"/>
  <c r="BD1217" i="3"/>
  <c r="BC1217" i="3"/>
  <c r="BD1216" i="3"/>
  <c r="BC1216" i="3"/>
  <c r="BD1215" i="3"/>
  <c r="BC1215" i="3"/>
  <c r="BD1214" i="3"/>
  <c r="BC1214" i="3"/>
  <c r="BC1213" i="3"/>
  <c r="BD1212" i="3"/>
  <c r="BC1212" i="3"/>
  <c r="BD1211" i="3"/>
  <c r="BC1211" i="3"/>
  <c r="BD1210" i="3"/>
  <c r="BC1210" i="3"/>
  <c r="BD1209" i="3"/>
  <c r="BC1209" i="3"/>
  <c r="BD1208" i="3"/>
  <c r="BC1208" i="3"/>
  <c r="BD1207" i="3"/>
  <c r="BC1207" i="3"/>
  <c r="BD1206" i="3"/>
  <c r="BC1206" i="3"/>
  <c r="BD1205" i="3"/>
  <c r="BC1205" i="3"/>
  <c r="BD1204" i="3"/>
  <c r="BC1204" i="3"/>
  <c r="BD1203" i="3"/>
  <c r="BC1203" i="3"/>
  <c r="BD1202" i="3"/>
  <c r="BC1202" i="3"/>
  <c r="BD1201" i="3"/>
  <c r="BC1201" i="3"/>
  <c r="BD1200" i="3"/>
  <c r="BC1200" i="3"/>
  <c r="BD1199" i="3"/>
  <c r="BC1199" i="3"/>
  <c r="BD1198" i="3"/>
  <c r="BC1198" i="3"/>
  <c r="BD1197" i="3"/>
  <c r="BC1197" i="3"/>
  <c r="BD1196" i="3"/>
  <c r="BC1196" i="3"/>
  <c r="BD1195" i="3"/>
  <c r="BC1195" i="3"/>
  <c r="BD1194" i="3"/>
  <c r="BC1194" i="3"/>
  <c r="BD1193" i="3"/>
  <c r="BC1193" i="3"/>
  <c r="BD1192" i="3"/>
  <c r="BC1192" i="3"/>
  <c r="BD1191" i="3"/>
  <c r="BC1191" i="3"/>
  <c r="BD1190" i="3"/>
  <c r="BC1190" i="3"/>
  <c r="BD1189" i="3"/>
  <c r="BC1189" i="3"/>
  <c r="BD1188" i="3"/>
  <c r="BC1188" i="3"/>
  <c r="BD1187" i="3"/>
  <c r="BC1187" i="3"/>
  <c r="BD1186" i="3"/>
  <c r="BC1186" i="3"/>
  <c r="BD1185" i="3"/>
  <c r="BC1185" i="3"/>
  <c r="BD1184" i="3"/>
  <c r="BC1184" i="3"/>
  <c r="BD1183" i="3"/>
  <c r="BC1183" i="3"/>
  <c r="BD1182" i="3"/>
  <c r="BC1182" i="3"/>
  <c r="BD1181" i="3"/>
  <c r="BC1181" i="3"/>
  <c r="BD1180" i="3"/>
  <c r="BC1180" i="3"/>
  <c r="BD1179" i="3"/>
  <c r="BC1179" i="3"/>
  <c r="BD1178" i="3"/>
  <c r="BC1178" i="3"/>
  <c r="BD1177" i="3"/>
  <c r="BC1177" i="3"/>
  <c r="BD1176" i="3"/>
  <c r="BC1176" i="3"/>
  <c r="BD1175" i="3"/>
  <c r="BC1175" i="3"/>
  <c r="BD1174" i="3"/>
  <c r="BC1174" i="3"/>
  <c r="BD1173" i="3"/>
  <c r="BC1173" i="3"/>
  <c r="BD1172" i="3"/>
  <c r="BC1172" i="3"/>
  <c r="BD1171" i="3"/>
  <c r="BC1171" i="3"/>
  <c r="BD1170" i="3"/>
  <c r="BC1170" i="3"/>
  <c r="BD1169" i="3"/>
  <c r="BC1169" i="3"/>
  <c r="BD1168" i="3"/>
  <c r="BC1168" i="3"/>
  <c r="BD1167" i="3"/>
  <c r="BC1167" i="3"/>
  <c r="BD1166" i="3"/>
  <c r="BC1166" i="3"/>
  <c r="BD1165" i="3"/>
  <c r="BC1165" i="3"/>
  <c r="BD1164" i="3"/>
  <c r="BC1164" i="3"/>
  <c r="BD1163" i="3"/>
  <c r="BC1163" i="3"/>
  <c r="BD1162" i="3"/>
  <c r="BC1162" i="3"/>
  <c r="BD1161" i="3"/>
  <c r="BC1161" i="3"/>
  <c r="BD1160" i="3"/>
  <c r="BC1160" i="3"/>
  <c r="BD1159" i="3"/>
  <c r="BC1159" i="3"/>
  <c r="BD1158" i="3"/>
  <c r="BC1158" i="3"/>
  <c r="BD1157" i="3"/>
  <c r="BC1157" i="3"/>
  <c r="BD1156" i="3"/>
  <c r="BC1156" i="3"/>
  <c r="BD1155" i="3"/>
  <c r="BC1155" i="3"/>
  <c r="BD1154" i="3"/>
  <c r="BC1154" i="3"/>
  <c r="BD1153" i="3"/>
  <c r="BC1153" i="3"/>
  <c r="BD1152" i="3"/>
  <c r="BC1152" i="3"/>
  <c r="BD1151" i="3"/>
  <c r="BC1151" i="3"/>
  <c r="BD1150" i="3"/>
  <c r="BC1150" i="3"/>
  <c r="BD1149" i="3"/>
  <c r="BC1149" i="3"/>
  <c r="BD1148" i="3"/>
  <c r="BC1148" i="3"/>
  <c r="BD1147" i="3"/>
  <c r="BC1147" i="3"/>
  <c r="BD1146" i="3"/>
  <c r="BC1146" i="3"/>
  <c r="BD1145" i="3"/>
  <c r="BC1145" i="3"/>
  <c r="BD1144" i="3"/>
  <c r="BC1144" i="3"/>
  <c r="BC1143" i="3"/>
  <c r="BD1142" i="3"/>
  <c r="BC1142" i="3"/>
  <c r="BD1141" i="3"/>
  <c r="BC1141" i="3"/>
  <c r="BD1140" i="3"/>
  <c r="BC1140" i="3"/>
  <c r="BD1139" i="3"/>
  <c r="BC1139" i="3"/>
  <c r="BD1138" i="3"/>
  <c r="BC1138" i="3"/>
  <c r="BD1137" i="3"/>
  <c r="BC1137" i="3"/>
  <c r="BD1136" i="3"/>
  <c r="BC1136" i="3"/>
  <c r="BD1135" i="3"/>
  <c r="BC1135" i="3"/>
  <c r="BD1134" i="3"/>
  <c r="BC1134" i="3"/>
  <c r="BD1133" i="3"/>
  <c r="BC1133" i="3"/>
  <c r="BD1132" i="3"/>
  <c r="BC1132" i="3"/>
  <c r="BD1131" i="3"/>
  <c r="BC1131" i="3"/>
  <c r="BD1130" i="3"/>
  <c r="BC1130" i="3"/>
  <c r="BD1129" i="3"/>
  <c r="BC1129" i="3"/>
  <c r="BD1128" i="3"/>
  <c r="BC1128" i="3"/>
  <c r="BD1127" i="3"/>
  <c r="BC1127" i="3"/>
  <c r="BD1126" i="3"/>
  <c r="BC1126" i="3"/>
  <c r="BD1125" i="3"/>
  <c r="BC1125" i="3"/>
  <c r="BD1124" i="3"/>
  <c r="BC1124" i="3"/>
  <c r="BD1123" i="3"/>
  <c r="BC1123" i="3"/>
  <c r="BD1122" i="3"/>
  <c r="BC1122" i="3"/>
  <c r="BD1121" i="3"/>
  <c r="BC1121" i="3"/>
  <c r="BD1120" i="3"/>
  <c r="BC1120" i="3"/>
  <c r="BD1119" i="3"/>
  <c r="BC1119" i="3"/>
  <c r="BD1118" i="3"/>
  <c r="BC1118" i="3"/>
  <c r="BD1117" i="3"/>
  <c r="BC1117" i="3"/>
  <c r="BD1116" i="3"/>
  <c r="BC1116" i="3"/>
  <c r="BD1115" i="3"/>
  <c r="BC1115" i="3"/>
  <c r="BD1114" i="3"/>
  <c r="BC1114" i="3"/>
  <c r="BD1113" i="3"/>
  <c r="BC1113" i="3"/>
  <c r="BD1112" i="3"/>
  <c r="BC1112" i="3"/>
  <c r="BD1111" i="3"/>
  <c r="BC1111" i="3"/>
  <c r="BD1110" i="3"/>
  <c r="BC1110" i="3"/>
  <c r="BD1109" i="3"/>
  <c r="BC1109" i="3"/>
  <c r="BD1108" i="3"/>
  <c r="BC1108" i="3"/>
  <c r="BD1107" i="3"/>
  <c r="BC1107" i="3"/>
  <c r="BD1106" i="3"/>
  <c r="BC1106" i="3"/>
  <c r="BD1105" i="3"/>
  <c r="BC1105" i="3"/>
  <c r="BD1104" i="3"/>
  <c r="BC1104" i="3"/>
  <c r="BD1103" i="3"/>
  <c r="BC1103" i="3"/>
  <c r="BD1102" i="3"/>
  <c r="BC1102" i="3"/>
  <c r="BD1101" i="3"/>
  <c r="BC1101" i="3"/>
  <c r="BD1100" i="3"/>
  <c r="BC1100" i="3"/>
  <c r="BD1099" i="3"/>
  <c r="BC1099" i="3"/>
  <c r="BD1098" i="3"/>
  <c r="BC1098" i="3"/>
  <c r="BD1097" i="3"/>
  <c r="BC1097" i="3"/>
  <c r="BD1096" i="3"/>
  <c r="BC1096" i="3"/>
  <c r="BD1095" i="3"/>
  <c r="BC1095" i="3"/>
  <c r="BD1094" i="3"/>
  <c r="BC1094" i="3"/>
  <c r="BD1093" i="3"/>
  <c r="BC1093" i="3"/>
  <c r="BD1092" i="3"/>
  <c r="BC1092" i="3"/>
  <c r="BD1091" i="3"/>
  <c r="BC1091" i="3"/>
  <c r="BD1090" i="3"/>
  <c r="BC1090" i="3"/>
  <c r="BD1089" i="3"/>
  <c r="BC1089" i="3"/>
  <c r="BD1088" i="3"/>
  <c r="BC1088" i="3"/>
  <c r="BD1087" i="3"/>
  <c r="BC1087" i="3"/>
  <c r="BD1086" i="3"/>
  <c r="BC1086" i="3"/>
  <c r="BD1085" i="3"/>
  <c r="BC1085" i="3"/>
  <c r="BD1084" i="3"/>
  <c r="BC1084" i="3"/>
  <c r="BD1083" i="3"/>
  <c r="BC1083" i="3"/>
  <c r="BD1082" i="3"/>
  <c r="BC1082" i="3"/>
  <c r="BD1081" i="3"/>
  <c r="BC1081" i="3"/>
  <c r="BD1080" i="3"/>
  <c r="BC1080" i="3"/>
  <c r="BD1079" i="3"/>
  <c r="BC1079" i="3"/>
  <c r="BD1078" i="3"/>
  <c r="BC1078" i="3"/>
  <c r="BD1077" i="3"/>
  <c r="BC1077" i="3"/>
  <c r="BD1076" i="3"/>
  <c r="BC1076" i="3"/>
  <c r="BD1075" i="3"/>
  <c r="BC1075" i="3"/>
  <c r="BD1074" i="3"/>
  <c r="BC1074" i="3"/>
  <c r="BD1073" i="3"/>
  <c r="BC1073" i="3"/>
  <c r="BC1072" i="3"/>
  <c r="BD1071" i="3"/>
  <c r="BC1071" i="3"/>
  <c r="BD1070" i="3"/>
  <c r="BC1070" i="3"/>
  <c r="BD1069" i="3"/>
  <c r="BC1069" i="3"/>
  <c r="BD1068" i="3"/>
  <c r="BC1068" i="3"/>
  <c r="BD1067" i="3"/>
  <c r="BC1067" i="3"/>
  <c r="BD1066" i="3"/>
  <c r="BC1066" i="3"/>
  <c r="BD1065" i="3"/>
  <c r="BC1065" i="3"/>
  <c r="BD1064" i="3"/>
  <c r="BC1064" i="3"/>
  <c r="BD1063" i="3"/>
  <c r="BC1063" i="3"/>
  <c r="BD1062" i="3"/>
  <c r="BC1062" i="3"/>
  <c r="BD1061" i="3"/>
  <c r="BC1061" i="3"/>
  <c r="BD1060" i="3"/>
  <c r="BC1060" i="3"/>
  <c r="BD1059" i="3"/>
  <c r="BC1059" i="3"/>
  <c r="BD1058" i="3"/>
  <c r="BC1058" i="3"/>
  <c r="BD1057" i="3"/>
  <c r="BC1057" i="3"/>
  <c r="BD1056" i="3"/>
  <c r="BC1056" i="3"/>
  <c r="BD1055" i="3"/>
  <c r="BC1055" i="3"/>
  <c r="BD1054" i="3"/>
  <c r="BC1054" i="3"/>
  <c r="BD1053" i="3"/>
  <c r="BC1053" i="3"/>
  <c r="BD1052" i="3"/>
  <c r="BC1052" i="3"/>
  <c r="BD1051" i="3"/>
  <c r="BC1051" i="3"/>
  <c r="BD1050" i="3"/>
  <c r="BC1050" i="3"/>
  <c r="BD1049" i="3"/>
  <c r="BC1049" i="3"/>
  <c r="BD1048" i="3"/>
  <c r="BC1048" i="3"/>
  <c r="BD1047" i="3"/>
  <c r="BC1047" i="3"/>
  <c r="BD1046" i="3"/>
  <c r="BC1046" i="3"/>
  <c r="BD1045" i="3"/>
  <c r="BC1045" i="3"/>
  <c r="BD1044" i="3"/>
  <c r="BC1044" i="3"/>
  <c r="BD1043" i="3"/>
  <c r="BC1043" i="3"/>
  <c r="BD1042" i="3"/>
  <c r="BC1042" i="3"/>
  <c r="BD1041" i="3"/>
  <c r="BC1041" i="3"/>
  <c r="BD1040" i="3"/>
  <c r="BC1040" i="3"/>
  <c r="BD1039" i="3"/>
  <c r="BC1039" i="3"/>
  <c r="BD1038" i="3"/>
  <c r="BC1038" i="3"/>
  <c r="BD1037" i="3"/>
  <c r="BC1037" i="3"/>
  <c r="BD1036" i="3"/>
  <c r="BC1036" i="3"/>
  <c r="BD1035" i="3"/>
  <c r="BC1035" i="3"/>
  <c r="BD1034" i="3"/>
  <c r="BC1034" i="3"/>
  <c r="BD1033" i="3"/>
  <c r="BC1033" i="3"/>
  <c r="BD1032" i="3"/>
  <c r="BC1032" i="3"/>
  <c r="BD1031" i="3"/>
  <c r="BC1031" i="3"/>
  <c r="BD1030" i="3"/>
  <c r="BC1030" i="3"/>
  <c r="BD1029" i="3"/>
  <c r="BC1029" i="3"/>
  <c r="BD1028" i="3"/>
  <c r="BC1028" i="3"/>
  <c r="BD1027" i="3"/>
  <c r="BC1027" i="3"/>
  <c r="BD1026" i="3"/>
  <c r="BC1026" i="3"/>
  <c r="BD1025" i="3"/>
  <c r="BC1025" i="3"/>
  <c r="BD1024" i="3"/>
  <c r="BC1024" i="3"/>
  <c r="BD1023" i="3"/>
  <c r="BC1023" i="3"/>
  <c r="BD1022" i="3"/>
  <c r="BC1022" i="3"/>
  <c r="BD1021" i="3"/>
  <c r="BC1021" i="3"/>
  <c r="BD1020" i="3"/>
  <c r="BC1020" i="3"/>
  <c r="BD1019" i="3"/>
  <c r="BC1019" i="3"/>
  <c r="BD1018" i="3"/>
  <c r="BC1018" i="3"/>
  <c r="BD1017" i="3"/>
  <c r="BC1017" i="3"/>
  <c r="BD1016" i="3"/>
  <c r="BC1016" i="3"/>
  <c r="BD1015" i="3"/>
  <c r="BC1015" i="3"/>
  <c r="BD1014" i="3"/>
  <c r="BC1014" i="3"/>
  <c r="BD1013" i="3"/>
  <c r="BC1013" i="3"/>
  <c r="BD1012" i="3"/>
  <c r="BC1012" i="3"/>
  <c r="BD1011" i="3"/>
  <c r="BC1011" i="3"/>
  <c r="BD1010" i="3"/>
  <c r="BC1010" i="3"/>
  <c r="BD1009" i="3"/>
  <c r="BC1009" i="3"/>
  <c r="BD1008" i="3"/>
  <c r="BC1008" i="3"/>
  <c r="BD1007" i="3"/>
  <c r="BC1007" i="3"/>
  <c r="BD1006" i="3"/>
  <c r="BC1006" i="3"/>
  <c r="BD1005" i="3"/>
  <c r="BC1005" i="3"/>
  <c r="BC1004" i="3"/>
  <c r="BD1003" i="3"/>
  <c r="BC1003" i="3"/>
  <c r="BD1002" i="3"/>
  <c r="BC1002" i="3"/>
  <c r="BD1001" i="3"/>
  <c r="BC1001" i="3"/>
  <c r="BD1000" i="3"/>
  <c r="BC1000" i="3"/>
  <c r="BD999" i="3"/>
  <c r="BC999" i="3"/>
  <c r="BD998" i="3"/>
  <c r="BC998" i="3"/>
  <c r="BD997" i="3"/>
  <c r="BC997" i="3"/>
  <c r="BD996" i="3"/>
  <c r="BC996" i="3"/>
  <c r="BD995" i="3"/>
  <c r="BC995" i="3"/>
  <c r="BD994" i="3"/>
  <c r="BC994" i="3"/>
  <c r="BD993" i="3"/>
  <c r="BC993" i="3"/>
  <c r="BD992" i="3"/>
  <c r="BC992" i="3"/>
  <c r="BD991" i="3"/>
  <c r="BC991" i="3"/>
  <c r="BD990" i="3"/>
  <c r="BC990" i="3"/>
  <c r="BD989" i="3"/>
  <c r="BC989" i="3"/>
  <c r="BD988" i="3"/>
  <c r="BC988" i="3"/>
  <c r="BD987" i="3"/>
  <c r="BC987" i="3"/>
  <c r="BD986" i="3"/>
  <c r="BC986" i="3"/>
  <c r="BD985" i="3"/>
  <c r="BC985" i="3"/>
  <c r="BD984" i="3"/>
  <c r="BC984" i="3"/>
  <c r="BD983" i="3"/>
  <c r="BC983" i="3"/>
  <c r="BD982" i="3"/>
  <c r="BC982" i="3"/>
  <c r="BD981" i="3"/>
  <c r="BC981" i="3"/>
  <c r="BD980" i="3"/>
  <c r="BC980" i="3"/>
  <c r="BD979" i="3"/>
  <c r="BC979" i="3"/>
  <c r="BD978" i="3"/>
  <c r="BC978" i="3"/>
  <c r="BD977" i="3"/>
  <c r="BC977" i="3"/>
  <c r="BD976" i="3"/>
  <c r="BC976" i="3"/>
  <c r="BD975" i="3"/>
  <c r="BC975" i="3"/>
  <c r="BD974" i="3"/>
  <c r="BC974" i="3"/>
  <c r="BD973" i="3"/>
  <c r="BC973" i="3"/>
  <c r="BD972" i="3"/>
  <c r="BC972" i="3"/>
  <c r="BD971" i="3"/>
  <c r="BC971" i="3"/>
  <c r="BD970" i="3"/>
  <c r="BC970" i="3"/>
  <c r="BD969" i="3"/>
  <c r="BC969" i="3"/>
  <c r="BD968" i="3"/>
  <c r="BC968" i="3"/>
  <c r="BD967" i="3"/>
  <c r="BC967" i="3"/>
  <c r="BD966" i="3"/>
  <c r="BC966" i="3"/>
  <c r="BD965" i="3"/>
  <c r="BC965" i="3"/>
  <c r="BD964" i="3"/>
  <c r="BC964" i="3"/>
  <c r="BD963" i="3"/>
  <c r="BC963" i="3"/>
  <c r="BD962" i="3"/>
  <c r="BC962" i="3"/>
  <c r="BD961" i="3"/>
  <c r="BC961" i="3"/>
  <c r="BD960" i="3"/>
  <c r="BC960" i="3"/>
  <c r="BD959" i="3"/>
  <c r="BC959" i="3"/>
  <c r="BD958" i="3"/>
  <c r="BC958" i="3"/>
  <c r="BD957" i="3"/>
  <c r="BC957" i="3"/>
  <c r="BD956" i="3"/>
  <c r="BC956" i="3"/>
  <c r="BD955" i="3"/>
  <c r="BC955" i="3"/>
  <c r="BD954" i="3"/>
  <c r="BC954" i="3"/>
  <c r="BD953" i="3"/>
  <c r="BC953" i="3"/>
  <c r="BD952" i="3"/>
  <c r="BC952" i="3"/>
  <c r="BD951" i="3"/>
  <c r="BC951" i="3"/>
  <c r="BD950" i="3"/>
  <c r="BC950" i="3"/>
  <c r="BD949" i="3"/>
  <c r="BC949" i="3"/>
  <c r="BD948" i="3"/>
  <c r="BC948" i="3"/>
  <c r="BD947" i="3"/>
  <c r="BC947" i="3"/>
  <c r="BD946" i="3"/>
  <c r="BC946" i="3"/>
  <c r="BD945" i="3"/>
  <c r="BC945" i="3"/>
  <c r="BD944" i="3"/>
  <c r="BC944" i="3"/>
  <c r="BD943" i="3"/>
  <c r="BC943" i="3"/>
  <c r="BD942" i="3"/>
  <c r="BC942" i="3"/>
  <c r="BD941" i="3"/>
  <c r="BC941" i="3"/>
  <c r="BD940" i="3"/>
  <c r="BC940" i="3"/>
  <c r="BD939" i="3"/>
  <c r="BC939" i="3"/>
  <c r="BD938" i="3"/>
  <c r="BC938" i="3"/>
  <c r="BD937" i="3"/>
  <c r="BC937" i="3"/>
  <c r="BD936" i="3"/>
  <c r="BC936" i="3"/>
  <c r="BD935" i="3"/>
  <c r="BC935" i="3"/>
  <c r="BD934" i="3"/>
  <c r="BC934" i="3"/>
  <c r="BD933" i="3"/>
  <c r="BC933" i="3"/>
  <c r="BD932" i="3"/>
  <c r="BC932" i="3"/>
  <c r="BD931" i="3"/>
  <c r="BC931" i="3"/>
  <c r="BC930" i="3"/>
  <c r="BD929" i="3"/>
  <c r="BC929" i="3"/>
  <c r="BD928" i="3"/>
  <c r="BC928" i="3"/>
  <c r="BD927" i="3"/>
  <c r="BC927" i="3"/>
  <c r="BD926" i="3"/>
  <c r="BC926" i="3"/>
  <c r="BD925" i="3"/>
  <c r="BC925" i="3"/>
  <c r="BD924" i="3"/>
  <c r="BC924" i="3"/>
  <c r="BD923" i="3"/>
  <c r="BC923" i="3"/>
  <c r="BD922" i="3"/>
  <c r="BC922" i="3"/>
  <c r="BD921" i="3"/>
  <c r="BC921" i="3"/>
  <c r="BD920" i="3"/>
  <c r="BC920" i="3"/>
  <c r="BD919" i="3"/>
  <c r="BC919" i="3"/>
  <c r="BD918" i="3"/>
  <c r="BC918" i="3"/>
  <c r="BD917" i="3"/>
  <c r="BC917" i="3"/>
  <c r="BD916" i="3"/>
  <c r="BC916" i="3"/>
  <c r="BD915" i="3"/>
  <c r="BC915" i="3"/>
  <c r="BD914" i="3"/>
  <c r="BC914" i="3"/>
  <c r="BD913" i="3"/>
  <c r="BC913" i="3"/>
  <c r="BD912" i="3"/>
  <c r="BC912" i="3"/>
  <c r="BD911" i="3"/>
  <c r="BC911" i="3"/>
  <c r="BD910" i="3"/>
  <c r="BC910" i="3"/>
  <c r="BD909" i="3"/>
  <c r="BC909" i="3"/>
  <c r="BD908" i="3"/>
  <c r="BC908" i="3"/>
  <c r="BD907" i="3"/>
  <c r="BC907" i="3"/>
  <c r="BD906" i="3"/>
  <c r="BC906" i="3"/>
  <c r="BD905" i="3"/>
  <c r="BC905" i="3"/>
  <c r="BD904" i="3"/>
  <c r="BC904" i="3"/>
  <c r="BD903" i="3"/>
  <c r="BC903" i="3"/>
  <c r="BD902" i="3"/>
  <c r="BC902" i="3"/>
  <c r="BD901" i="3"/>
  <c r="BC901" i="3"/>
  <c r="BD900" i="3"/>
  <c r="BC900" i="3"/>
  <c r="BD899" i="3"/>
  <c r="BC899" i="3"/>
  <c r="BD898" i="3"/>
  <c r="BC898" i="3"/>
  <c r="BD897" i="3"/>
  <c r="BC897" i="3"/>
  <c r="BD896" i="3"/>
  <c r="BC896" i="3"/>
  <c r="BD895" i="3"/>
  <c r="BC895" i="3"/>
  <c r="BD894" i="3"/>
  <c r="BC894" i="3"/>
  <c r="BD893" i="3"/>
  <c r="BC893" i="3"/>
  <c r="BD892" i="3"/>
  <c r="BC892" i="3"/>
  <c r="BD891" i="3"/>
  <c r="BC891" i="3"/>
  <c r="BD890" i="3"/>
  <c r="BC890" i="3"/>
  <c r="BD889" i="3"/>
  <c r="BC889" i="3"/>
  <c r="BD888" i="3"/>
  <c r="BC888" i="3"/>
  <c r="BD887" i="3"/>
  <c r="BC887" i="3"/>
  <c r="BD886" i="3"/>
  <c r="BC886" i="3"/>
  <c r="BD885" i="3"/>
  <c r="BC885" i="3"/>
  <c r="BD884" i="3"/>
  <c r="BC884" i="3"/>
  <c r="BD883" i="3"/>
  <c r="BC883" i="3"/>
  <c r="BD882" i="3"/>
  <c r="BC882" i="3"/>
  <c r="BD881" i="3"/>
  <c r="BC881" i="3"/>
  <c r="BD880" i="3"/>
  <c r="BC880" i="3"/>
  <c r="BD879" i="3"/>
  <c r="BC879" i="3"/>
  <c r="BD878" i="3"/>
  <c r="BC878" i="3"/>
  <c r="BD877" i="3"/>
  <c r="BC877" i="3"/>
  <c r="BD876" i="3"/>
  <c r="BC876" i="3"/>
  <c r="BD875" i="3"/>
  <c r="BC875" i="3"/>
  <c r="BD874" i="3"/>
  <c r="BC874" i="3"/>
  <c r="BD873" i="3"/>
  <c r="BC873" i="3"/>
  <c r="BD872" i="3"/>
  <c r="BC872" i="3"/>
  <c r="BD871" i="3"/>
  <c r="BC871" i="3"/>
  <c r="BD870" i="3"/>
  <c r="BC870" i="3"/>
  <c r="BD869" i="3"/>
  <c r="BC869" i="3"/>
  <c r="BD868" i="3"/>
  <c r="BC868" i="3"/>
  <c r="BD867" i="3"/>
  <c r="BC867" i="3"/>
  <c r="BD866" i="3"/>
  <c r="BC866" i="3"/>
  <c r="BD865" i="3"/>
  <c r="BC865" i="3"/>
  <c r="BD864" i="3"/>
  <c r="BC864" i="3"/>
  <c r="BD863" i="3"/>
  <c r="BC863" i="3"/>
  <c r="BD862" i="3"/>
  <c r="BC862" i="3"/>
  <c r="BD861" i="3"/>
  <c r="BC861" i="3"/>
  <c r="BD860" i="3"/>
  <c r="BC860" i="3"/>
  <c r="BD859" i="3"/>
  <c r="BC859" i="3"/>
  <c r="BD858" i="3"/>
  <c r="BC858" i="3"/>
  <c r="BD857" i="3"/>
  <c r="BC857" i="3"/>
  <c r="BD856" i="3"/>
  <c r="BC856" i="3"/>
  <c r="BD855" i="3"/>
  <c r="BC855" i="3"/>
  <c r="BD854" i="3"/>
  <c r="BC854" i="3"/>
  <c r="BD853" i="3"/>
  <c r="BC853" i="3"/>
  <c r="BD852" i="3"/>
  <c r="BC852" i="3"/>
  <c r="BD851" i="3"/>
  <c r="BC851" i="3"/>
  <c r="BD850" i="3"/>
  <c r="BC850" i="3"/>
  <c r="BC849" i="3"/>
  <c r="BD848" i="3"/>
  <c r="BC848" i="3"/>
  <c r="BD847" i="3"/>
  <c r="BC847" i="3"/>
  <c r="BD846" i="3"/>
  <c r="BC846" i="3"/>
  <c r="BD845" i="3"/>
  <c r="BC845" i="3"/>
  <c r="BD844" i="3"/>
  <c r="BC844" i="3"/>
  <c r="BD843" i="3"/>
  <c r="BC843" i="3"/>
  <c r="BD842" i="3"/>
  <c r="BC842" i="3"/>
  <c r="BD841" i="3"/>
  <c r="BC841" i="3"/>
  <c r="BD840" i="3"/>
  <c r="BC840" i="3"/>
  <c r="BD839" i="3"/>
  <c r="BC839" i="3"/>
  <c r="BD838" i="3"/>
  <c r="BC838" i="3"/>
  <c r="BD837" i="3"/>
  <c r="BC837" i="3"/>
  <c r="BD836" i="3"/>
  <c r="BC836" i="3"/>
  <c r="BD835" i="3"/>
  <c r="BC835" i="3"/>
  <c r="BD834" i="3"/>
  <c r="BC834" i="3"/>
  <c r="BD833" i="3"/>
  <c r="BC833" i="3"/>
  <c r="BD832" i="3"/>
  <c r="BC832" i="3"/>
  <c r="BD831" i="3"/>
  <c r="BC831" i="3"/>
  <c r="BD830" i="3"/>
  <c r="BC830" i="3"/>
  <c r="BD829" i="3"/>
  <c r="BC829" i="3"/>
  <c r="BD828" i="3"/>
  <c r="BC828" i="3"/>
  <c r="BD827" i="3"/>
  <c r="BC827" i="3"/>
  <c r="BD826" i="3"/>
  <c r="BC826" i="3"/>
  <c r="BD825" i="3"/>
  <c r="BC825" i="3"/>
  <c r="BD824" i="3"/>
  <c r="BC824" i="3"/>
  <c r="BD823" i="3"/>
  <c r="BC823" i="3"/>
  <c r="BD822" i="3"/>
  <c r="BC822" i="3"/>
  <c r="BD821" i="3"/>
  <c r="BC821" i="3"/>
  <c r="BD820" i="3"/>
  <c r="BC820" i="3"/>
  <c r="BD819" i="3"/>
  <c r="BC819" i="3"/>
  <c r="BD818" i="3"/>
  <c r="BC818" i="3"/>
  <c r="BD817" i="3"/>
  <c r="BC817" i="3"/>
  <c r="BD816" i="3"/>
  <c r="BC816" i="3"/>
  <c r="BD815" i="3"/>
  <c r="BC815" i="3"/>
  <c r="BD814" i="3"/>
  <c r="BC814" i="3"/>
  <c r="BD813" i="3"/>
  <c r="BC813" i="3"/>
  <c r="BD812" i="3"/>
  <c r="BC812" i="3"/>
  <c r="BD811" i="3"/>
  <c r="BC811" i="3"/>
  <c r="BD810" i="3"/>
  <c r="BC810" i="3"/>
  <c r="BD809" i="3"/>
  <c r="BC809" i="3"/>
  <c r="BD808" i="3"/>
  <c r="BC808" i="3"/>
  <c r="BD807" i="3"/>
  <c r="BC807" i="3"/>
  <c r="BD806" i="3"/>
  <c r="BC806" i="3"/>
  <c r="BD805" i="3"/>
  <c r="BC805" i="3"/>
  <c r="BD804" i="3"/>
  <c r="BC804" i="3"/>
  <c r="BD803" i="3"/>
  <c r="BC803" i="3"/>
  <c r="BD802" i="3"/>
  <c r="BC802" i="3"/>
  <c r="BD801" i="3"/>
  <c r="BC801" i="3"/>
  <c r="BD800" i="3"/>
  <c r="BC800" i="3"/>
  <c r="BD799" i="3"/>
  <c r="BC799" i="3"/>
  <c r="BD798" i="3"/>
  <c r="BC798" i="3"/>
  <c r="BD797" i="3"/>
  <c r="BC797" i="3"/>
  <c r="BD796" i="3"/>
  <c r="BC796" i="3"/>
  <c r="BD795" i="3"/>
  <c r="BC795" i="3"/>
  <c r="BD794" i="3"/>
  <c r="BC794" i="3"/>
  <c r="BD793" i="3"/>
  <c r="BC793" i="3"/>
  <c r="BD792" i="3"/>
  <c r="BC792" i="3"/>
  <c r="BD791" i="3"/>
  <c r="BC791" i="3"/>
  <c r="BD790" i="3"/>
  <c r="BC790" i="3"/>
  <c r="BD789" i="3"/>
  <c r="BC789" i="3"/>
  <c r="BD788" i="3"/>
  <c r="BC788" i="3"/>
  <c r="BD787" i="3"/>
  <c r="BC787" i="3"/>
  <c r="BD786" i="3"/>
  <c r="BC786" i="3"/>
  <c r="BD785" i="3"/>
  <c r="BC785" i="3"/>
  <c r="BD784" i="3"/>
  <c r="BC784" i="3"/>
  <c r="BD783" i="3"/>
  <c r="BC783" i="3"/>
  <c r="BD782" i="3"/>
  <c r="BC782" i="3"/>
  <c r="BD781" i="3"/>
  <c r="BC781" i="3"/>
  <c r="BD780" i="3"/>
  <c r="BC780" i="3"/>
  <c r="BD779" i="3"/>
  <c r="BC779" i="3"/>
  <c r="BD778" i="3"/>
  <c r="BC778" i="3"/>
  <c r="BD777" i="3"/>
  <c r="BC777" i="3"/>
  <c r="BD776" i="3"/>
  <c r="BC776" i="3"/>
  <c r="BD775" i="3"/>
  <c r="BC775" i="3"/>
  <c r="BD774" i="3"/>
  <c r="BC774" i="3"/>
  <c r="BD773" i="3"/>
  <c r="BC773" i="3"/>
  <c r="BD772" i="3"/>
  <c r="BC772" i="3"/>
  <c r="BD771" i="3"/>
  <c r="BC771" i="3"/>
  <c r="BD770" i="3"/>
  <c r="BC770" i="3"/>
  <c r="BC769" i="3"/>
  <c r="BD768" i="3"/>
  <c r="BC768" i="3"/>
  <c r="BD767" i="3"/>
  <c r="BC767" i="3"/>
  <c r="BD766" i="3"/>
  <c r="BC766" i="3"/>
  <c r="BD765" i="3"/>
  <c r="BC765" i="3"/>
  <c r="BD764" i="3"/>
  <c r="BC764" i="3"/>
  <c r="BD763" i="3"/>
  <c r="BC763" i="3"/>
  <c r="BD762" i="3"/>
  <c r="BC762" i="3"/>
  <c r="BD761" i="3"/>
  <c r="BC761" i="3"/>
  <c r="BD760" i="3"/>
  <c r="BC760" i="3"/>
  <c r="BD759" i="3"/>
  <c r="BC759" i="3"/>
  <c r="BD758" i="3"/>
  <c r="BC758" i="3"/>
  <c r="BD757" i="3"/>
  <c r="BC757" i="3"/>
  <c r="BD756" i="3"/>
  <c r="BC756" i="3"/>
  <c r="BD755" i="3"/>
  <c r="BC755" i="3"/>
  <c r="BD754" i="3"/>
  <c r="BC754" i="3"/>
  <c r="BD753" i="3"/>
  <c r="BC753" i="3"/>
  <c r="BD752" i="3"/>
  <c r="BC752" i="3"/>
  <c r="BD751" i="3"/>
  <c r="BC751" i="3"/>
  <c r="BD750" i="3"/>
  <c r="BC750" i="3"/>
  <c r="BD749" i="3"/>
  <c r="BC749" i="3"/>
  <c r="BD748" i="3"/>
  <c r="BC748" i="3"/>
  <c r="BD747" i="3"/>
  <c r="BC747" i="3"/>
  <c r="BD746" i="3"/>
  <c r="BC746" i="3"/>
  <c r="BD745" i="3"/>
  <c r="BC745" i="3"/>
  <c r="BD744" i="3"/>
  <c r="BC744" i="3"/>
  <c r="BD743" i="3"/>
  <c r="BC743" i="3"/>
  <c r="BD742" i="3"/>
  <c r="BC742" i="3"/>
  <c r="BD741" i="3"/>
  <c r="BC741" i="3"/>
  <c r="BD740" i="3"/>
  <c r="BC740" i="3"/>
  <c r="BD739" i="3"/>
  <c r="BC739" i="3"/>
  <c r="BD738" i="3"/>
  <c r="BC738" i="3"/>
  <c r="BD737" i="3"/>
  <c r="BC737" i="3"/>
  <c r="BD736" i="3"/>
  <c r="BC736" i="3"/>
  <c r="BD735" i="3"/>
  <c r="BC735" i="3"/>
  <c r="BD734" i="3"/>
  <c r="BC734" i="3"/>
  <c r="BD733" i="3"/>
  <c r="BC733" i="3"/>
  <c r="BD732" i="3"/>
  <c r="BC732" i="3"/>
  <c r="BD731" i="3"/>
  <c r="BC731" i="3"/>
  <c r="BD730" i="3"/>
  <c r="BC730" i="3"/>
  <c r="BD729" i="3"/>
  <c r="BC729" i="3"/>
  <c r="BD728" i="3"/>
  <c r="BC728" i="3"/>
  <c r="BD727" i="3"/>
  <c r="BC727" i="3"/>
  <c r="BD726" i="3"/>
  <c r="BC726" i="3"/>
  <c r="BD725" i="3"/>
  <c r="BC725" i="3"/>
  <c r="BD724" i="3"/>
  <c r="BC724" i="3"/>
  <c r="BD723" i="3"/>
  <c r="BC723" i="3"/>
  <c r="BD722" i="3"/>
  <c r="BC722" i="3"/>
  <c r="BD721" i="3"/>
  <c r="BC721" i="3"/>
  <c r="BD720" i="3"/>
  <c r="BC720" i="3"/>
  <c r="BD719" i="3"/>
  <c r="BC719" i="3"/>
  <c r="BD718" i="3"/>
  <c r="BC718" i="3"/>
  <c r="BD717" i="3"/>
  <c r="BC717" i="3"/>
  <c r="BD716" i="3"/>
  <c r="BC716" i="3"/>
  <c r="BD715" i="3"/>
  <c r="BC715" i="3"/>
  <c r="BD714" i="3"/>
  <c r="BC714" i="3"/>
  <c r="BD713" i="3"/>
  <c r="BC713" i="3"/>
  <c r="BD712" i="3"/>
  <c r="BC712" i="3"/>
  <c r="BD711" i="3"/>
  <c r="BC711" i="3"/>
  <c r="BD710" i="3"/>
  <c r="BC710" i="3"/>
  <c r="BD709" i="3"/>
  <c r="BC709" i="3"/>
  <c r="BD708" i="3"/>
  <c r="BC708" i="3"/>
  <c r="BD707" i="3"/>
  <c r="BC707" i="3"/>
  <c r="BD706" i="3"/>
  <c r="BC706" i="3"/>
  <c r="BD705" i="3"/>
  <c r="BC705" i="3"/>
  <c r="BD704" i="3"/>
  <c r="BC704" i="3"/>
  <c r="BD703" i="3"/>
  <c r="BC703" i="3"/>
  <c r="BD702" i="3"/>
  <c r="BC702" i="3"/>
  <c r="BD701" i="3"/>
  <c r="BC701" i="3"/>
  <c r="BD700" i="3"/>
  <c r="BC700" i="3"/>
  <c r="BD699" i="3"/>
  <c r="BC699" i="3"/>
  <c r="BD698" i="3"/>
  <c r="BC698" i="3"/>
  <c r="BD697" i="3"/>
  <c r="BC697" i="3"/>
  <c r="BD696" i="3"/>
  <c r="BC696" i="3"/>
  <c r="BD695" i="3"/>
  <c r="BC695" i="3"/>
  <c r="BD694" i="3"/>
  <c r="BC694" i="3"/>
  <c r="BD693" i="3"/>
  <c r="BC693" i="3"/>
  <c r="BD692" i="3"/>
  <c r="BC692" i="3"/>
  <c r="BD691" i="3"/>
  <c r="BC691" i="3"/>
  <c r="BC690" i="3"/>
  <c r="BD689" i="3"/>
  <c r="BC689" i="3"/>
  <c r="BD688" i="3"/>
  <c r="BC688" i="3"/>
  <c r="BD687" i="3"/>
  <c r="BC687" i="3"/>
  <c r="BD686" i="3"/>
  <c r="BC686" i="3"/>
  <c r="BD685" i="3"/>
  <c r="BC685" i="3"/>
  <c r="BD684" i="3"/>
  <c r="BC684" i="3"/>
  <c r="BD683" i="3"/>
  <c r="BC683" i="3"/>
  <c r="BD682" i="3"/>
  <c r="BC682" i="3"/>
  <c r="BD681" i="3"/>
  <c r="BC681" i="3"/>
  <c r="BD680" i="3"/>
  <c r="BC680" i="3"/>
  <c r="BD679" i="3"/>
  <c r="BC679" i="3"/>
  <c r="BD678" i="3"/>
  <c r="BC678" i="3"/>
  <c r="BD677" i="3"/>
  <c r="BC677" i="3"/>
  <c r="BD676" i="3"/>
  <c r="BC676" i="3"/>
  <c r="BD675" i="3"/>
  <c r="BC675" i="3"/>
  <c r="BD674" i="3"/>
  <c r="BC674" i="3"/>
  <c r="BD673" i="3"/>
  <c r="BC673" i="3"/>
  <c r="BD672" i="3"/>
  <c r="BC672" i="3"/>
  <c r="BD671" i="3"/>
  <c r="BC671" i="3"/>
  <c r="BD670" i="3"/>
  <c r="BC670" i="3"/>
  <c r="BD669" i="3"/>
  <c r="BC669" i="3"/>
  <c r="BD668" i="3"/>
  <c r="BC668" i="3"/>
  <c r="BD667" i="3"/>
  <c r="BC667" i="3"/>
  <c r="BD666" i="3"/>
  <c r="BC666" i="3"/>
  <c r="BD665" i="3"/>
  <c r="BC665" i="3"/>
  <c r="BD664" i="3"/>
  <c r="BC664" i="3"/>
  <c r="BD663" i="3"/>
  <c r="BC663" i="3"/>
  <c r="BD662" i="3"/>
  <c r="BC662" i="3"/>
  <c r="BD661" i="3"/>
  <c r="BC661" i="3"/>
  <c r="BD660" i="3"/>
  <c r="BC660" i="3"/>
  <c r="BD659" i="3"/>
  <c r="BC659" i="3"/>
  <c r="BD658" i="3"/>
  <c r="BC658" i="3"/>
  <c r="BD657" i="3"/>
  <c r="BC657" i="3"/>
  <c r="BD656" i="3"/>
  <c r="BC656" i="3"/>
  <c r="BD655" i="3"/>
  <c r="BC655" i="3"/>
  <c r="BD654" i="3"/>
  <c r="BC654" i="3"/>
  <c r="BD653" i="3"/>
  <c r="BC653" i="3"/>
  <c r="BD652" i="3"/>
  <c r="BC652" i="3"/>
  <c r="BD651" i="3"/>
  <c r="BC651" i="3"/>
  <c r="BD650" i="3"/>
  <c r="BC650" i="3"/>
  <c r="BD649" i="3"/>
  <c r="BC649" i="3"/>
  <c r="BD648" i="3"/>
  <c r="BC648" i="3"/>
  <c r="BD647" i="3"/>
  <c r="BC647" i="3"/>
  <c r="BD646" i="3"/>
  <c r="BC646" i="3"/>
  <c r="BD645" i="3"/>
  <c r="BC645" i="3"/>
  <c r="BD644" i="3"/>
  <c r="BC644" i="3"/>
  <c r="BD643" i="3"/>
  <c r="BC643" i="3"/>
  <c r="BD642" i="3"/>
  <c r="BC642" i="3"/>
  <c r="BD641" i="3"/>
  <c r="BC641" i="3"/>
  <c r="BD640" i="3"/>
  <c r="BC640" i="3"/>
  <c r="BD639" i="3"/>
  <c r="BC639" i="3"/>
  <c r="BD638" i="3"/>
  <c r="BC638" i="3"/>
  <c r="BD637" i="3"/>
  <c r="BC637" i="3"/>
  <c r="BD636" i="3"/>
  <c r="BC636" i="3"/>
  <c r="BD635" i="3"/>
  <c r="BC635" i="3"/>
  <c r="BD634" i="3"/>
  <c r="BC634" i="3"/>
  <c r="BD633" i="3"/>
  <c r="BC633" i="3"/>
  <c r="BD632" i="3"/>
  <c r="BC632" i="3"/>
  <c r="BD631" i="3"/>
  <c r="BC631" i="3"/>
  <c r="BD630" i="3"/>
  <c r="BC630" i="3"/>
  <c r="BD629" i="3"/>
  <c r="BC629" i="3"/>
  <c r="BD628" i="3"/>
  <c r="BC628" i="3"/>
  <c r="BD627" i="3"/>
  <c r="BC627" i="3"/>
  <c r="BD626" i="3"/>
  <c r="BC626" i="3"/>
  <c r="BD625" i="3"/>
  <c r="BC625" i="3"/>
  <c r="BD624" i="3"/>
  <c r="BC624" i="3"/>
  <c r="BD623" i="3"/>
  <c r="BC623" i="3"/>
  <c r="BD622" i="3"/>
  <c r="BC622" i="3"/>
  <c r="BD621" i="3"/>
  <c r="BC621" i="3"/>
  <c r="BD620" i="3"/>
  <c r="BC620" i="3"/>
  <c r="BD619" i="3"/>
  <c r="BC619" i="3"/>
  <c r="BD618" i="3"/>
  <c r="BC618" i="3"/>
  <c r="BD617" i="3"/>
  <c r="BC617" i="3"/>
  <c r="BD616" i="3"/>
  <c r="BC616" i="3"/>
  <c r="BD615" i="3"/>
  <c r="BC615" i="3"/>
  <c r="BC614" i="3"/>
  <c r="BD613" i="3"/>
  <c r="BC613" i="3"/>
  <c r="BD612" i="3"/>
  <c r="BC612" i="3"/>
  <c r="BD611" i="3"/>
  <c r="BC611" i="3"/>
  <c r="BD610" i="3"/>
  <c r="BC610" i="3"/>
  <c r="BD609" i="3"/>
  <c r="BC609" i="3"/>
  <c r="BD608" i="3"/>
  <c r="BC608" i="3"/>
  <c r="BD607" i="3"/>
  <c r="BC607" i="3"/>
  <c r="BD606" i="3"/>
  <c r="BC606" i="3"/>
  <c r="BD605" i="3"/>
  <c r="BC605" i="3"/>
  <c r="BD604" i="3"/>
  <c r="BC604" i="3"/>
  <c r="BD603" i="3"/>
  <c r="BC603" i="3"/>
  <c r="BD602" i="3"/>
  <c r="BC602" i="3"/>
  <c r="BD601" i="3"/>
  <c r="BC601" i="3"/>
  <c r="BD600" i="3"/>
  <c r="BC600" i="3"/>
  <c r="BD599" i="3"/>
  <c r="BC599" i="3"/>
  <c r="BD598" i="3"/>
  <c r="BC598" i="3"/>
  <c r="BD597" i="3"/>
  <c r="BC597" i="3"/>
  <c r="BD596" i="3"/>
  <c r="BC596" i="3"/>
  <c r="BD595" i="3"/>
  <c r="BC595" i="3"/>
  <c r="BD594" i="3"/>
  <c r="BC594" i="3"/>
  <c r="BD593" i="3"/>
  <c r="BC593" i="3"/>
  <c r="BD592" i="3"/>
  <c r="BC592" i="3"/>
  <c r="BD591" i="3"/>
  <c r="BC591" i="3"/>
  <c r="BD590" i="3"/>
  <c r="BC590" i="3"/>
  <c r="BD589" i="3"/>
  <c r="BC589" i="3"/>
  <c r="BD588" i="3"/>
  <c r="BC588" i="3"/>
  <c r="BD587" i="3"/>
  <c r="BC587" i="3"/>
  <c r="BD586" i="3"/>
  <c r="BC586" i="3"/>
  <c r="BD585" i="3"/>
  <c r="BC585" i="3"/>
  <c r="BD584" i="3"/>
  <c r="BC584" i="3"/>
  <c r="BD583" i="3"/>
  <c r="BC583" i="3"/>
  <c r="BD582" i="3"/>
  <c r="BC582" i="3"/>
  <c r="BD581" i="3"/>
  <c r="BC581" i="3"/>
  <c r="BD580" i="3"/>
  <c r="BC580" i="3"/>
  <c r="BD579" i="3"/>
  <c r="BC579" i="3"/>
  <c r="BD578" i="3"/>
  <c r="BC578" i="3"/>
  <c r="BD577" i="3"/>
  <c r="BC577" i="3"/>
  <c r="BD576" i="3"/>
  <c r="BC576" i="3"/>
  <c r="BD575" i="3"/>
  <c r="BC575" i="3"/>
  <c r="BD574" i="3"/>
  <c r="BC574" i="3"/>
  <c r="BD573" i="3"/>
  <c r="BC573" i="3"/>
  <c r="BD572" i="3"/>
  <c r="BC572" i="3"/>
  <c r="BD571" i="3"/>
  <c r="BC571" i="3"/>
  <c r="BD570" i="3"/>
  <c r="BC570" i="3"/>
  <c r="BD569" i="3"/>
  <c r="BC569" i="3"/>
  <c r="BD568" i="3"/>
  <c r="BC568" i="3"/>
  <c r="BD567" i="3"/>
  <c r="BC567" i="3"/>
  <c r="BD566" i="3"/>
  <c r="BC566" i="3"/>
  <c r="BD565" i="3"/>
  <c r="BC565" i="3"/>
  <c r="BD564" i="3"/>
  <c r="BC564" i="3"/>
  <c r="BD563" i="3"/>
  <c r="BC563" i="3"/>
  <c r="BD562" i="3"/>
  <c r="BC562" i="3"/>
  <c r="BD561" i="3"/>
  <c r="BC561" i="3"/>
  <c r="BD560" i="3"/>
  <c r="BC560" i="3"/>
  <c r="BD559" i="3"/>
  <c r="BC559" i="3"/>
  <c r="BD558" i="3"/>
  <c r="BC558" i="3"/>
  <c r="BD557" i="3"/>
  <c r="BC557" i="3"/>
  <c r="BD556" i="3"/>
  <c r="BC556" i="3"/>
  <c r="BD555" i="3"/>
  <c r="BC555" i="3"/>
  <c r="BD554" i="3"/>
  <c r="BC554" i="3"/>
  <c r="BD553" i="3"/>
  <c r="BC553" i="3"/>
  <c r="BD552" i="3"/>
  <c r="BC552" i="3"/>
  <c r="BD551" i="3"/>
  <c r="BC551" i="3"/>
  <c r="BD550" i="3"/>
  <c r="BC550" i="3"/>
  <c r="BD549" i="3"/>
  <c r="BC549" i="3"/>
  <c r="BD548" i="3"/>
  <c r="BC548" i="3"/>
  <c r="BD547" i="3"/>
  <c r="BC547" i="3"/>
  <c r="BD546" i="3"/>
  <c r="BC546" i="3"/>
  <c r="BD545" i="3"/>
  <c r="BC545" i="3"/>
  <c r="BD544" i="3"/>
  <c r="BC544" i="3"/>
  <c r="BD543" i="3"/>
  <c r="BC543" i="3"/>
  <c r="BD542" i="3"/>
  <c r="BC542" i="3"/>
  <c r="BD541" i="3"/>
  <c r="BC541" i="3"/>
  <c r="BD540" i="3"/>
  <c r="BC540" i="3"/>
  <c r="BC539" i="3"/>
  <c r="BD538" i="3"/>
  <c r="BC538" i="3"/>
  <c r="BD537" i="3"/>
  <c r="BC537" i="3"/>
  <c r="BD536" i="3"/>
  <c r="BC536" i="3"/>
  <c r="BD535" i="3"/>
  <c r="BC535" i="3"/>
  <c r="BD534" i="3"/>
  <c r="BC534" i="3"/>
  <c r="BD533" i="3"/>
  <c r="BC533" i="3"/>
  <c r="BD532" i="3"/>
  <c r="BC532" i="3"/>
  <c r="BD531" i="3"/>
  <c r="BC531" i="3"/>
  <c r="BD530" i="3"/>
  <c r="BC530" i="3"/>
  <c r="BD529" i="3"/>
  <c r="BC529" i="3"/>
  <c r="BD528" i="3"/>
  <c r="BC528" i="3"/>
  <c r="BD527" i="3"/>
  <c r="BC527" i="3"/>
  <c r="BD526" i="3"/>
  <c r="BC526" i="3"/>
  <c r="BD525" i="3"/>
  <c r="BC525" i="3"/>
  <c r="BD524" i="3"/>
  <c r="BC524" i="3"/>
  <c r="BD523" i="3"/>
  <c r="BC523" i="3"/>
  <c r="BD522" i="3"/>
  <c r="BC522" i="3"/>
  <c r="BD521" i="3"/>
  <c r="BC521" i="3"/>
  <c r="BD520" i="3"/>
  <c r="BC520" i="3"/>
  <c r="BD519" i="3"/>
  <c r="BC519" i="3"/>
  <c r="BD518" i="3"/>
  <c r="BC518" i="3"/>
  <c r="BD517" i="3"/>
  <c r="BC517" i="3"/>
  <c r="BD516" i="3"/>
  <c r="BC516" i="3"/>
  <c r="BD515" i="3"/>
  <c r="BC515" i="3"/>
  <c r="BD514" i="3"/>
  <c r="BC514" i="3"/>
  <c r="BD513" i="3"/>
  <c r="BC513" i="3"/>
  <c r="BD512" i="3"/>
  <c r="BC512" i="3"/>
  <c r="BD511" i="3"/>
  <c r="BC511" i="3"/>
  <c r="BD510" i="3"/>
  <c r="BC510" i="3"/>
  <c r="BD509" i="3"/>
  <c r="BC509" i="3"/>
  <c r="BD508" i="3"/>
  <c r="BC508" i="3"/>
  <c r="BD507" i="3"/>
  <c r="BC507" i="3"/>
  <c r="BD506" i="3"/>
  <c r="BC506" i="3"/>
  <c r="BD505" i="3"/>
  <c r="BC505" i="3"/>
  <c r="BD504" i="3"/>
  <c r="BC504" i="3"/>
  <c r="BD503" i="3"/>
  <c r="BC503" i="3"/>
  <c r="BD502" i="3"/>
  <c r="BC502" i="3"/>
  <c r="BD501" i="3"/>
  <c r="BC501" i="3"/>
  <c r="BD500" i="3"/>
  <c r="BC500" i="3"/>
  <c r="BD499" i="3"/>
  <c r="BC499" i="3"/>
  <c r="BD498" i="3"/>
  <c r="BC498" i="3"/>
  <c r="BD497" i="3"/>
  <c r="BC497" i="3"/>
  <c r="BD496" i="3"/>
  <c r="BC496" i="3"/>
  <c r="BD495" i="3"/>
  <c r="BC495" i="3"/>
  <c r="BD494" i="3"/>
  <c r="BC494" i="3"/>
  <c r="BD493" i="3"/>
  <c r="BC493" i="3"/>
  <c r="BD492" i="3"/>
  <c r="BC492" i="3"/>
  <c r="BD491" i="3"/>
  <c r="BC491" i="3"/>
  <c r="BD490" i="3"/>
  <c r="BC490" i="3"/>
  <c r="BD489" i="3"/>
  <c r="BC489" i="3"/>
  <c r="BD488" i="3"/>
  <c r="BC488" i="3"/>
  <c r="BD487" i="3"/>
  <c r="BC487" i="3"/>
  <c r="BD486" i="3"/>
  <c r="BC486" i="3"/>
  <c r="BD485" i="3"/>
  <c r="BC485" i="3"/>
  <c r="BD484" i="3"/>
  <c r="BC484" i="3"/>
  <c r="BD483" i="3"/>
  <c r="BC483" i="3"/>
  <c r="BD482" i="3"/>
  <c r="BC482" i="3"/>
  <c r="BD481" i="3"/>
  <c r="BC481" i="3"/>
  <c r="BD480" i="3"/>
  <c r="BC480" i="3"/>
  <c r="BD479" i="3"/>
  <c r="BC479" i="3"/>
  <c r="BD478" i="3"/>
  <c r="BC478" i="3"/>
  <c r="BD477" i="3"/>
  <c r="BC477" i="3"/>
  <c r="BD476" i="3"/>
  <c r="BC476" i="3"/>
  <c r="BD475" i="3"/>
  <c r="BC475" i="3"/>
  <c r="BD474" i="3"/>
  <c r="BC474" i="3"/>
  <c r="BD473" i="3"/>
  <c r="BC473" i="3"/>
  <c r="BD472" i="3"/>
  <c r="BC472" i="3"/>
  <c r="BD471" i="3"/>
  <c r="BC471" i="3"/>
  <c r="BC470" i="3"/>
  <c r="BD469" i="3"/>
  <c r="BC469" i="3"/>
  <c r="BD468" i="3"/>
  <c r="BC468" i="3"/>
  <c r="BD467" i="3"/>
  <c r="BC467" i="3"/>
  <c r="BD466" i="3"/>
  <c r="BC466" i="3"/>
  <c r="BD465" i="3"/>
  <c r="BC465" i="3"/>
  <c r="BD464" i="3"/>
  <c r="BC464" i="3"/>
  <c r="BD463" i="3"/>
  <c r="BC463" i="3"/>
  <c r="BD462" i="3"/>
  <c r="BC462" i="3"/>
  <c r="BD461" i="3"/>
  <c r="BC461" i="3"/>
  <c r="BD460" i="3"/>
  <c r="BC460" i="3"/>
  <c r="BD459" i="3"/>
  <c r="BC459" i="3"/>
  <c r="BD458" i="3"/>
  <c r="BC458" i="3"/>
  <c r="BD457" i="3"/>
  <c r="BC457" i="3"/>
  <c r="BD456" i="3"/>
  <c r="BC456" i="3"/>
  <c r="BD455" i="3"/>
  <c r="BC455" i="3"/>
  <c r="BD454" i="3"/>
  <c r="BC454" i="3"/>
  <c r="BD453" i="3"/>
  <c r="BC453" i="3"/>
  <c r="BD452" i="3"/>
  <c r="BC452" i="3"/>
  <c r="BD451" i="3"/>
  <c r="BC451" i="3"/>
  <c r="BD450" i="3"/>
  <c r="BC450" i="3"/>
  <c r="BD449" i="3"/>
  <c r="BC449" i="3"/>
  <c r="BD448" i="3"/>
  <c r="BC448" i="3"/>
  <c r="BD447" i="3"/>
  <c r="BC447" i="3"/>
  <c r="BD446" i="3"/>
  <c r="BC446" i="3"/>
  <c r="BD445" i="3"/>
  <c r="BC445" i="3"/>
  <c r="BD444" i="3"/>
  <c r="BC444" i="3"/>
  <c r="BD443" i="3"/>
  <c r="BC443" i="3"/>
  <c r="BD442" i="3"/>
  <c r="BC442" i="3"/>
  <c r="BD441" i="3"/>
  <c r="BC441" i="3"/>
  <c r="BD440" i="3"/>
  <c r="BC440" i="3"/>
  <c r="BD439" i="3"/>
  <c r="BC439" i="3"/>
  <c r="BD438" i="3"/>
  <c r="BC438" i="3"/>
  <c r="BD437" i="3"/>
  <c r="BC437" i="3"/>
  <c r="BD436" i="3"/>
  <c r="BC436" i="3"/>
  <c r="BD435" i="3"/>
  <c r="BC435" i="3"/>
  <c r="BD434" i="3"/>
  <c r="BC434" i="3"/>
  <c r="BD433" i="3"/>
  <c r="BC433" i="3"/>
  <c r="BD432" i="3"/>
  <c r="BC432" i="3"/>
  <c r="BD431" i="3"/>
  <c r="BC431" i="3"/>
  <c r="BD430" i="3"/>
  <c r="BC430" i="3"/>
  <c r="BD429" i="3"/>
  <c r="BC429" i="3"/>
  <c r="BD428" i="3"/>
  <c r="BC428" i="3"/>
  <c r="BD427" i="3"/>
  <c r="BC427" i="3"/>
  <c r="BD426" i="3"/>
  <c r="BC426" i="3"/>
  <c r="BD425" i="3"/>
  <c r="BC425" i="3"/>
  <c r="BD424" i="3"/>
  <c r="BC424" i="3"/>
  <c r="BD423" i="3"/>
  <c r="BC423" i="3"/>
  <c r="BD422" i="3"/>
  <c r="BC422" i="3"/>
  <c r="BD421" i="3"/>
  <c r="BC421" i="3"/>
  <c r="BD420" i="3"/>
  <c r="BC420" i="3"/>
  <c r="BD419" i="3"/>
  <c r="BC419" i="3"/>
  <c r="BD418" i="3"/>
  <c r="BC418" i="3"/>
  <c r="BD417" i="3"/>
  <c r="BC417" i="3"/>
  <c r="BD416" i="3"/>
  <c r="BC416" i="3"/>
  <c r="BD415" i="3"/>
  <c r="BC415" i="3"/>
  <c r="BD414" i="3"/>
  <c r="BC414" i="3"/>
  <c r="BD413" i="3"/>
  <c r="BC413" i="3"/>
  <c r="BD412" i="3"/>
  <c r="BC412" i="3"/>
  <c r="BD411" i="3"/>
  <c r="BC411" i="3"/>
  <c r="BD410" i="3"/>
  <c r="BC410" i="3"/>
  <c r="BD409" i="3"/>
  <c r="BC409" i="3"/>
  <c r="BD408" i="3"/>
  <c r="BC408" i="3"/>
  <c r="BD407" i="3"/>
  <c r="BC407" i="3"/>
  <c r="BD406" i="3"/>
  <c r="BC406" i="3"/>
  <c r="BD405" i="3"/>
  <c r="BC405" i="3"/>
  <c r="BD404" i="3"/>
  <c r="BC404" i="3"/>
  <c r="BD403" i="3"/>
  <c r="BC403" i="3"/>
  <c r="BD402" i="3"/>
  <c r="BC402" i="3"/>
  <c r="BD401" i="3"/>
  <c r="BC401" i="3"/>
  <c r="BC400" i="3"/>
  <c r="BD399" i="3"/>
  <c r="BC399" i="3"/>
  <c r="BD398" i="3"/>
  <c r="BC398" i="3"/>
  <c r="BD397" i="3"/>
  <c r="BC397" i="3"/>
  <c r="BD396" i="3"/>
  <c r="BC396" i="3"/>
  <c r="BD395" i="3"/>
  <c r="BC395" i="3"/>
  <c r="BD394" i="3"/>
  <c r="BC394" i="3"/>
  <c r="BD393" i="3"/>
  <c r="BC393" i="3"/>
  <c r="BD392" i="3"/>
  <c r="BC392" i="3"/>
  <c r="BD391" i="3"/>
  <c r="BC391" i="3"/>
  <c r="BD390" i="3"/>
  <c r="BC390" i="3"/>
  <c r="BD389" i="3"/>
  <c r="BC389" i="3"/>
  <c r="BD388" i="3"/>
  <c r="BC388" i="3"/>
  <c r="BD387" i="3"/>
  <c r="BC387" i="3"/>
  <c r="BD386" i="3"/>
  <c r="BC386" i="3"/>
  <c r="BD385" i="3"/>
  <c r="BC385" i="3"/>
  <c r="BD384" i="3"/>
  <c r="BC384" i="3"/>
  <c r="BD383" i="3"/>
  <c r="BC383" i="3"/>
  <c r="BD382" i="3"/>
  <c r="BC382" i="3"/>
  <c r="BD381" i="3"/>
  <c r="BC381" i="3"/>
  <c r="BD380" i="3"/>
  <c r="BC380" i="3"/>
  <c r="BD379" i="3"/>
  <c r="BC379" i="3"/>
  <c r="BD378" i="3"/>
  <c r="BC378" i="3"/>
  <c r="BD377" i="3"/>
  <c r="BC377" i="3"/>
  <c r="BD376" i="3"/>
  <c r="BC376" i="3"/>
  <c r="BD375" i="3"/>
  <c r="BC375" i="3"/>
  <c r="BD374" i="3"/>
  <c r="BC374" i="3"/>
  <c r="BD373" i="3"/>
  <c r="BC373" i="3"/>
  <c r="BD372" i="3"/>
  <c r="BC372" i="3"/>
  <c r="BD371" i="3"/>
  <c r="BC371" i="3"/>
  <c r="BD370" i="3"/>
  <c r="BC370" i="3"/>
  <c r="BD369" i="3"/>
  <c r="BC369" i="3"/>
  <c r="BD368" i="3"/>
  <c r="BC368" i="3"/>
  <c r="BD367" i="3"/>
  <c r="BC367" i="3"/>
  <c r="BD366" i="3"/>
  <c r="BC366" i="3"/>
  <c r="BD365" i="3"/>
  <c r="BC365" i="3"/>
  <c r="BD364" i="3"/>
  <c r="BC364" i="3"/>
  <c r="BD363" i="3"/>
  <c r="BC363" i="3"/>
  <c r="BD362" i="3"/>
  <c r="BC362" i="3"/>
  <c r="BD361" i="3"/>
  <c r="BC361" i="3"/>
  <c r="BD360" i="3"/>
  <c r="BC360" i="3"/>
  <c r="BD359" i="3"/>
  <c r="BC359" i="3"/>
  <c r="BD358" i="3"/>
  <c r="BC358" i="3"/>
  <c r="BD357" i="3"/>
  <c r="BC357" i="3"/>
  <c r="BD356" i="3"/>
  <c r="BC356" i="3"/>
  <c r="BD355" i="3"/>
  <c r="BC355" i="3"/>
  <c r="BD354" i="3"/>
  <c r="BC354" i="3"/>
  <c r="BD353" i="3"/>
  <c r="BC353" i="3"/>
  <c r="BD352" i="3"/>
  <c r="BC352" i="3"/>
  <c r="BD351" i="3"/>
  <c r="BC351" i="3"/>
  <c r="BD350" i="3"/>
  <c r="BC350" i="3"/>
  <c r="BD349" i="3"/>
  <c r="BC349" i="3"/>
  <c r="BD348" i="3"/>
  <c r="BC348" i="3"/>
  <c r="BD347" i="3"/>
  <c r="BC347" i="3"/>
  <c r="BD346" i="3"/>
  <c r="BC346" i="3"/>
  <c r="BD345" i="3"/>
  <c r="BC345" i="3"/>
  <c r="BD344" i="3"/>
  <c r="BC344" i="3"/>
  <c r="BD343" i="3"/>
  <c r="BC343" i="3"/>
  <c r="BD342" i="3"/>
  <c r="BC342" i="3"/>
  <c r="BD341" i="3"/>
  <c r="BC341" i="3"/>
  <c r="BD340" i="3"/>
  <c r="BC340" i="3"/>
  <c r="BD339" i="3"/>
  <c r="BC339" i="3"/>
  <c r="BD338" i="3"/>
  <c r="BC338" i="3"/>
  <c r="BD337" i="3"/>
  <c r="BC337" i="3"/>
  <c r="BD336" i="3"/>
  <c r="BC336" i="3"/>
  <c r="BD335" i="3"/>
  <c r="BC335" i="3"/>
  <c r="BD334" i="3"/>
  <c r="BC334" i="3"/>
  <c r="BD333" i="3"/>
  <c r="BC333" i="3"/>
  <c r="BD332" i="3"/>
  <c r="BC332" i="3"/>
  <c r="BD331" i="3"/>
  <c r="BC331" i="3"/>
  <c r="BD330" i="3"/>
  <c r="BC330" i="3"/>
  <c r="BD329" i="3"/>
  <c r="BC329" i="3"/>
  <c r="BD328" i="3"/>
  <c r="BC328" i="3"/>
  <c r="BC327" i="3"/>
  <c r="BD326" i="3"/>
  <c r="BC326" i="3"/>
  <c r="BD325" i="3"/>
  <c r="BC325" i="3"/>
  <c r="BD324" i="3"/>
  <c r="BC324" i="3"/>
  <c r="BD323" i="3"/>
  <c r="BC323" i="3"/>
  <c r="BD322" i="3"/>
  <c r="BC322" i="3"/>
  <c r="BD321" i="3"/>
  <c r="BC321" i="3"/>
  <c r="BD320" i="3"/>
  <c r="BC320" i="3"/>
  <c r="BD319" i="3"/>
  <c r="BC319" i="3"/>
  <c r="BD318" i="3"/>
  <c r="BC318" i="3"/>
  <c r="BD317" i="3"/>
  <c r="BC317" i="3"/>
  <c r="BD316" i="3"/>
  <c r="BC316" i="3"/>
  <c r="BD315" i="3"/>
  <c r="BC315" i="3"/>
  <c r="BD314" i="3"/>
  <c r="BC314" i="3"/>
  <c r="BD313" i="3"/>
  <c r="BC313" i="3"/>
  <c r="BD312" i="3"/>
  <c r="BC312" i="3"/>
  <c r="BD311" i="3"/>
  <c r="BC311" i="3"/>
  <c r="BD310" i="3"/>
  <c r="BC310" i="3"/>
  <c r="BD309" i="3"/>
  <c r="BC309" i="3"/>
  <c r="BD308" i="3"/>
  <c r="BC308" i="3"/>
  <c r="BD307" i="3"/>
  <c r="BC307" i="3"/>
  <c r="BD306" i="3"/>
  <c r="BC306" i="3"/>
  <c r="BD305" i="3"/>
  <c r="BC305" i="3"/>
  <c r="BD304" i="3"/>
  <c r="BC304" i="3"/>
  <c r="BD303" i="3"/>
  <c r="BC303" i="3"/>
  <c r="BD302" i="3"/>
  <c r="BC302" i="3"/>
  <c r="BD301" i="3"/>
  <c r="BC301" i="3"/>
  <c r="BD300" i="3"/>
  <c r="BC300" i="3"/>
  <c r="BD299" i="3"/>
  <c r="BC299" i="3"/>
  <c r="BD298" i="3"/>
  <c r="BC298" i="3"/>
  <c r="BD297" i="3"/>
  <c r="BC297" i="3"/>
  <c r="BD296" i="3"/>
  <c r="BC296" i="3"/>
  <c r="BD295" i="3"/>
  <c r="BC295" i="3"/>
  <c r="BD294" i="3"/>
  <c r="BC294" i="3"/>
  <c r="BD293" i="3"/>
  <c r="BC293" i="3"/>
  <c r="BD292" i="3"/>
  <c r="BC292" i="3"/>
  <c r="BD291" i="3"/>
  <c r="BC291" i="3"/>
  <c r="BD290" i="3"/>
  <c r="BC290" i="3"/>
  <c r="BD289" i="3"/>
  <c r="BC289" i="3"/>
  <c r="BD288" i="3"/>
  <c r="BC288" i="3"/>
  <c r="BD287" i="3"/>
  <c r="BC287" i="3"/>
  <c r="BD286" i="3"/>
  <c r="BC286" i="3"/>
  <c r="BD285" i="3"/>
  <c r="BC285" i="3"/>
  <c r="BD284" i="3"/>
  <c r="BC284" i="3"/>
  <c r="BD283" i="3"/>
  <c r="BC283" i="3"/>
  <c r="BD282" i="3"/>
  <c r="BC282" i="3"/>
  <c r="BD281" i="3"/>
  <c r="BC281" i="3"/>
  <c r="BD280" i="3"/>
  <c r="BC280" i="3"/>
  <c r="BD279" i="3"/>
  <c r="BC279" i="3"/>
  <c r="BD278" i="3"/>
  <c r="BC278" i="3"/>
  <c r="BD277" i="3"/>
  <c r="BC277" i="3"/>
  <c r="BD276" i="3"/>
  <c r="BC276" i="3"/>
  <c r="BD275" i="3"/>
  <c r="BC275" i="3"/>
  <c r="BD274" i="3"/>
  <c r="BC274" i="3"/>
  <c r="BD273" i="3"/>
  <c r="BC273" i="3"/>
  <c r="BD272" i="3"/>
  <c r="BC272" i="3"/>
  <c r="BD271" i="3"/>
  <c r="BC271" i="3"/>
  <c r="BD270" i="3"/>
  <c r="BC270" i="3"/>
  <c r="BD269" i="3"/>
  <c r="BC269" i="3"/>
  <c r="BD268" i="3"/>
  <c r="BC268" i="3"/>
  <c r="BD267" i="3"/>
  <c r="BC267" i="3"/>
  <c r="BD266" i="3"/>
  <c r="BC266" i="3"/>
  <c r="BD265" i="3"/>
  <c r="BC265" i="3"/>
  <c r="BD264" i="3"/>
  <c r="BC264" i="3"/>
  <c r="BD263" i="3"/>
  <c r="BC263" i="3"/>
  <c r="BD262" i="3"/>
  <c r="BC262" i="3"/>
  <c r="BD261" i="3"/>
  <c r="BC261" i="3"/>
  <c r="BD260" i="3"/>
  <c r="BC260" i="3"/>
  <c r="BD259" i="3"/>
  <c r="BC259" i="3"/>
  <c r="BD258" i="3"/>
  <c r="BC258" i="3"/>
  <c r="BD257" i="3"/>
  <c r="BC257" i="3"/>
  <c r="BD256" i="3"/>
  <c r="BC256" i="3"/>
  <c r="BD255" i="3"/>
  <c r="BC255" i="3"/>
  <c r="BD254" i="3"/>
  <c r="BC254" i="3"/>
  <c r="BD253" i="3"/>
  <c r="BC253" i="3"/>
  <c r="BD252" i="3"/>
  <c r="BC252" i="3"/>
  <c r="BD251" i="3"/>
  <c r="BC251" i="3"/>
  <c r="BD250" i="3"/>
  <c r="BC250" i="3"/>
  <c r="BC249" i="3"/>
  <c r="BD248" i="3"/>
  <c r="BC248" i="3"/>
  <c r="BD247" i="3"/>
  <c r="BC247" i="3"/>
  <c r="BD246" i="3"/>
  <c r="BC246" i="3"/>
  <c r="BD245" i="3"/>
  <c r="BC245" i="3"/>
  <c r="BD244" i="3"/>
  <c r="BC244" i="3"/>
  <c r="BD243" i="3"/>
  <c r="BC243" i="3"/>
  <c r="BD242" i="3"/>
  <c r="BC242" i="3"/>
  <c r="BD241" i="3"/>
  <c r="BC241" i="3"/>
  <c r="BD240" i="3"/>
  <c r="BC240" i="3"/>
  <c r="BD239" i="3"/>
  <c r="BC239" i="3"/>
  <c r="BD238" i="3"/>
  <c r="BC238" i="3"/>
  <c r="BD237" i="3"/>
  <c r="BC237" i="3"/>
  <c r="BD236" i="3"/>
  <c r="BC236" i="3"/>
  <c r="BD235" i="3"/>
  <c r="BC235" i="3"/>
  <c r="BD234" i="3"/>
  <c r="BC234" i="3"/>
  <c r="BD233" i="3"/>
  <c r="BC233" i="3"/>
  <c r="BD232" i="3"/>
  <c r="BC232" i="3"/>
  <c r="BD231" i="3"/>
  <c r="BC231" i="3"/>
  <c r="BD230" i="3"/>
  <c r="BC230" i="3"/>
  <c r="BD229" i="3"/>
  <c r="BC229" i="3"/>
  <c r="BD228" i="3"/>
  <c r="BC228" i="3"/>
  <c r="BD227" i="3"/>
  <c r="BC227" i="3"/>
  <c r="BD226" i="3"/>
  <c r="BC226" i="3"/>
  <c r="BD225" i="3"/>
  <c r="BC225" i="3"/>
  <c r="BD224" i="3"/>
  <c r="BC224" i="3"/>
  <c r="BD223" i="3"/>
  <c r="BC223" i="3"/>
  <c r="BD222" i="3"/>
  <c r="BC222" i="3"/>
  <c r="BD221" i="3"/>
  <c r="BC221" i="3"/>
  <c r="BD220" i="3"/>
  <c r="BC220" i="3"/>
  <c r="BD219" i="3"/>
  <c r="BC219" i="3"/>
  <c r="BD218" i="3"/>
  <c r="BC218" i="3"/>
  <c r="BD217" i="3"/>
  <c r="BC217" i="3"/>
  <c r="BD216" i="3"/>
  <c r="BC216" i="3"/>
  <c r="BD215" i="3"/>
  <c r="BC215" i="3"/>
  <c r="BD214" i="3"/>
  <c r="BC214" i="3"/>
  <c r="BD213" i="3"/>
  <c r="BC213" i="3"/>
  <c r="BD212" i="3"/>
  <c r="BC212" i="3"/>
  <c r="BD211" i="3"/>
  <c r="BC211" i="3"/>
  <c r="BD210" i="3"/>
  <c r="BC210" i="3"/>
  <c r="BD209" i="3"/>
  <c r="BC209" i="3"/>
  <c r="BD208" i="3"/>
  <c r="BC208" i="3"/>
  <c r="BD207" i="3"/>
  <c r="BC207" i="3"/>
  <c r="BD206" i="3"/>
  <c r="BC206" i="3"/>
  <c r="BD205" i="3"/>
  <c r="BC205" i="3"/>
  <c r="BD204" i="3"/>
  <c r="BC204" i="3"/>
  <c r="BD203" i="3"/>
  <c r="BC203" i="3"/>
  <c r="BD202" i="3"/>
  <c r="BC202" i="3"/>
  <c r="BD201" i="3"/>
  <c r="BC201" i="3"/>
  <c r="BD200" i="3"/>
  <c r="BC200" i="3"/>
  <c r="BD199" i="3"/>
  <c r="BC199" i="3"/>
  <c r="BD198" i="3"/>
  <c r="BC198" i="3"/>
  <c r="BD197" i="3"/>
  <c r="BC197" i="3"/>
  <c r="BD196" i="3"/>
  <c r="BC196" i="3"/>
  <c r="BD195" i="3"/>
  <c r="BC195" i="3"/>
  <c r="BD194" i="3"/>
  <c r="BC194" i="3"/>
  <c r="BD193" i="3"/>
  <c r="BC193" i="3"/>
  <c r="BC192" i="3"/>
  <c r="BD191" i="3"/>
  <c r="BC191" i="3"/>
  <c r="BD190" i="3"/>
  <c r="BC190" i="3"/>
  <c r="BD189" i="3"/>
  <c r="BC189" i="3"/>
  <c r="BD188" i="3"/>
  <c r="BC188" i="3"/>
  <c r="BD187" i="3"/>
  <c r="BC187" i="3"/>
  <c r="BD186" i="3"/>
  <c r="BC186" i="3"/>
  <c r="BD185" i="3"/>
  <c r="BC185" i="3"/>
  <c r="BD184" i="3"/>
  <c r="BC184" i="3"/>
  <c r="BD183" i="3"/>
  <c r="BC183" i="3"/>
  <c r="BD182" i="3"/>
  <c r="BC182" i="3"/>
  <c r="BD181" i="3"/>
  <c r="BC181" i="3"/>
  <c r="BD180" i="3"/>
  <c r="BC180" i="3"/>
  <c r="BD179" i="3"/>
  <c r="BC179" i="3"/>
  <c r="BD178" i="3"/>
  <c r="BC178" i="3"/>
  <c r="BD177" i="3"/>
  <c r="BC177" i="3"/>
  <c r="BD176" i="3"/>
  <c r="BC176" i="3"/>
  <c r="BD175" i="3"/>
  <c r="BC175" i="3"/>
  <c r="BD174" i="3"/>
  <c r="BC174" i="3"/>
  <c r="BD173" i="3"/>
  <c r="BC173" i="3"/>
  <c r="BD172" i="3"/>
  <c r="BC172" i="3"/>
  <c r="BD171" i="3"/>
  <c r="BC171" i="3"/>
  <c r="BD170" i="3"/>
  <c r="BC170" i="3"/>
  <c r="BD169" i="3"/>
  <c r="BC169" i="3"/>
  <c r="BD168" i="3"/>
  <c r="BC168" i="3"/>
  <c r="BD167" i="3"/>
  <c r="BC167" i="3"/>
  <c r="BD166" i="3"/>
  <c r="BC166" i="3"/>
  <c r="BD165" i="3"/>
  <c r="BC165" i="3"/>
  <c r="BD164" i="3"/>
  <c r="BC164" i="3"/>
  <c r="BD163" i="3"/>
  <c r="BC163" i="3"/>
  <c r="BD162" i="3"/>
  <c r="BC162" i="3"/>
  <c r="BD161" i="3"/>
  <c r="BC161" i="3"/>
  <c r="BD160" i="3"/>
  <c r="BC160" i="3"/>
  <c r="BD159" i="3"/>
  <c r="BC159" i="3"/>
  <c r="BD158" i="3"/>
  <c r="BC158" i="3"/>
  <c r="BD157" i="3"/>
  <c r="BC157" i="3"/>
  <c r="BD156" i="3"/>
  <c r="BC156" i="3"/>
  <c r="BD155" i="3"/>
  <c r="BC155" i="3"/>
  <c r="BD154" i="3"/>
  <c r="BC154" i="3"/>
  <c r="BD153" i="3"/>
  <c r="BC153" i="3"/>
  <c r="BD152" i="3"/>
  <c r="BC152" i="3"/>
  <c r="BD151" i="3"/>
  <c r="BC151" i="3"/>
  <c r="BD150" i="3"/>
  <c r="BC150" i="3"/>
  <c r="BD149" i="3"/>
  <c r="BC149" i="3"/>
  <c r="BD148" i="3"/>
  <c r="BC148" i="3"/>
  <c r="BD147" i="3"/>
  <c r="BC147" i="3"/>
  <c r="BD146" i="3"/>
  <c r="BC146" i="3"/>
  <c r="BD145" i="3"/>
  <c r="BC145" i="3"/>
  <c r="BD144" i="3"/>
  <c r="BC144" i="3"/>
  <c r="BD143" i="3"/>
  <c r="BC143" i="3"/>
  <c r="BD142" i="3"/>
  <c r="BC142" i="3"/>
  <c r="BD141" i="3"/>
  <c r="BC141" i="3"/>
  <c r="BD140" i="3"/>
  <c r="BC140" i="3"/>
  <c r="BD139" i="3"/>
  <c r="BC139" i="3"/>
  <c r="BD138" i="3"/>
  <c r="BC138" i="3"/>
  <c r="BD137" i="3"/>
  <c r="BC137" i="3"/>
  <c r="BD136" i="3"/>
  <c r="BC136" i="3"/>
  <c r="BD135" i="3"/>
  <c r="BC135" i="3"/>
  <c r="BD134" i="3"/>
  <c r="BC134" i="3"/>
  <c r="BC133" i="3"/>
  <c r="BD132" i="3"/>
  <c r="BC132" i="3"/>
  <c r="BD131" i="3"/>
  <c r="BC131" i="3"/>
  <c r="BD130" i="3"/>
  <c r="BC130" i="3"/>
  <c r="BD129" i="3"/>
  <c r="BC129" i="3"/>
  <c r="BD128" i="3"/>
  <c r="BC128" i="3"/>
  <c r="BD127" i="3"/>
  <c r="BC127" i="3"/>
  <c r="BD126" i="3"/>
  <c r="BC126" i="3"/>
  <c r="BD125" i="3"/>
  <c r="BC125" i="3"/>
  <c r="BD124" i="3"/>
  <c r="BC124" i="3"/>
  <c r="BD123" i="3"/>
  <c r="BC123" i="3"/>
  <c r="BD122" i="3"/>
  <c r="BC122" i="3"/>
  <c r="BD121" i="3"/>
  <c r="BC121" i="3"/>
  <c r="BD120" i="3"/>
  <c r="BC120" i="3"/>
  <c r="BD119" i="3"/>
  <c r="BC119" i="3"/>
  <c r="BD118" i="3"/>
  <c r="BC118" i="3"/>
  <c r="BD117" i="3"/>
  <c r="BC117" i="3"/>
  <c r="BD116" i="3"/>
  <c r="BC116" i="3"/>
  <c r="BD115" i="3"/>
  <c r="BC115" i="3"/>
  <c r="BD114" i="3"/>
  <c r="BC114" i="3"/>
  <c r="BD113" i="3"/>
  <c r="BC113" i="3"/>
  <c r="BD112" i="3"/>
  <c r="BC112" i="3"/>
  <c r="BD111" i="3"/>
  <c r="BC111" i="3"/>
  <c r="BD110" i="3"/>
  <c r="BC110" i="3"/>
  <c r="BD109" i="3"/>
  <c r="BC109" i="3"/>
  <c r="BD108" i="3"/>
  <c r="BC108" i="3"/>
  <c r="BD107" i="3"/>
  <c r="BC107" i="3"/>
  <c r="BD106" i="3"/>
  <c r="BC106" i="3"/>
  <c r="BD105" i="3"/>
  <c r="BC105" i="3"/>
  <c r="BD104" i="3"/>
  <c r="BC104" i="3"/>
  <c r="BD103" i="3"/>
  <c r="BC103" i="3"/>
  <c r="BD102" i="3"/>
  <c r="BC102" i="3"/>
  <c r="BD101" i="3"/>
  <c r="BC101" i="3"/>
  <c r="BD100" i="3"/>
  <c r="BC100" i="3"/>
  <c r="BD99" i="3"/>
  <c r="BC99" i="3"/>
  <c r="BD98" i="3"/>
  <c r="BC98" i="3"/>
  <c r="BD97" i="3"/>
  <c r="BC97" i="3"/>
  <c r="BD96" i="3"/>
  <c r="BC96" i="3"/>
  <c r="BD95" i="3"/>
  <c r="BC95" i="3"/>
  <c r="BD94" i="3"/>
  <c r="BC94" i="3"/>
  <c r="BD93" i="3"/>
  <c r="BC93" i="3"/>
  <c r="BD92" i="3"/>
  <c r="BC92" i="3"/>
  <c r="BD91" i="3"/>
  <c r="BC91" i="3"/>
  <c r="BD90" i="3"/>
  <c r="BC90" i="3"/>
  <c r="BD89" i="3"/>
  <c r="BC89" i="3"/>
  <c r="BD88" i="3"/>
  <c r="BC88" i="3"/>
  <c r="BD87" i="3"/>
  <c r="BC87" i="3"/>
  <c r="BD86" i="3"/>
  <c r="BC86" i="3"/>
  <c r="BD85" i="3"/>
  <c r="BC85" i="3"/>
  <c r="BD84" i="3"/>
  <c r="BC84" i="3"/>
  <c r="BD83" i="3"/>
  <c r="BC83" i="3"/>
  <c r="BD82" i="3"/>
  <c r="BC82" i="3"/>
  <c r="BD81" i="3"/>
  <c r="BC81" i="3"/>
  <c r="BD80" i="3"/>
  <c r="BC80" i="3"/>
  <c r="BD79" i="3"/>
  <c r="BC79" i="3"/>
  <c r="BD78" i="3"/>
  <c r="BC78" i="3"/>
  <c r="BD77" i="3"/>
  <c r="BC77" i="3"/>
  <c r="BD76" i="3"/>
  <c r="BC76" i="3"/>
  <c r="BD75" i="3"/>
  <c r="BC75" i="3"/>
  <c r="BD74" i="3"/>
  <c r="BC74" i="3"/>
  <c r="BD73" i="3"/>
  <c r="BC73" i="3"/>
  <c r="BC72" i="3"/>
  <c r="BD71" i="3"/>
  <c r="BC71" i="3"/>
  <c r="BD70" i="3"/>
  <c r="BC70" i="3"/>
  <c r="BD69" i="3"/>
  <c r="BC69" i="3"/>
  <c r="BD68" i="3"/>
  <c r="BC68" i="3"/>
  <c r="BD67" i="3"/>
  <c r="BC67" i="3"/>
  <c r="BD66" i="3"/>
  <c r="BC66" i="3"/>
  <c r="BD65" i="3"/>
  <c r="BC65" i="3"/>
  <c r="BD64" i="3"/>
  <c r="BC64" i="3"/>
  <c r="BD63" i="3"/>
  <c r="BC63" i="3"/>
  <c r="BD62" i="3"/>
  <c r="BC62" i="3"/>
  <c r="BD61" i="3"/>
  <c r="BC61" i="3"/>
  <c r="BD60" i="3"/>
  <c r="BC60" i="3"/>
  <c r="BD59" i="3"/>
  <c r="BC59" i="3"/>
  <c r="BD58" i="3"/>
  <c r="BC58" i="3"/>
  <c r="BD57" i="3"/>
  <c r="BC57" i="3"/>
  <c r="BD56" i="3"/>
  <c r="BC56" i="3"/>
  <c r="BD55" i="3"/>
  <c r="BC55" i="3"/>
  <c r="BD54" i="3"/>
  <c r="BC54" i="3"/>
  <c r="BD53" i="3"/>
  <c r="BC53" i="3"/>
  <c r="BD52" i="3"/>
  <c r="BC52" i="3"/>
  <c r="BD51" i="3"/>
  <c r="BC51" i="3"/>
  <c r="BD50" i="3"/>
  <c r="BC50" i="3"/>
  <c r="BD49" i="3"/>
  <c r="BC49" i="3"/>
  <c r="BD48" i="3"/>
  <c r="BC48" i="3"/>
  <c r="BD47" i="3"/>
  <c r="BC47" i="3"/>
  <c r="BD46" i="3"/>
  <c r="BC46" i="3"/>
  <c r="BD45" i="3"/>
  <c r="BC45" i="3"/>
  <c r="BD44" i="3"/>
  <c r="BC44" i="3"/>
  <c r="BD43" i="3"/>
  <c r="BC43" i="3"/>
  <c r="BD42" i="3"/>
  <c r="BC42" i="3"/>
  <c r="BD41" i="3"/>
  <c r="BC41" i="3"/>
  <c r="BD40" i="3"/>
  <c r="BC40" i="3"/>
  <c r="BD39" i="3"/>
  <c r="BC39" i="3"/>
  <c r="BD38" i="3"/>
  <c r="BC38" i="3"/>
  <c r="BD37" i="3"/>
  <c r="BC37" i="3"/>
  <c r="BD36" i="3"/>
  <c r="BC36" i="3"/>
  <c r="BD35" i="3"/>
  <c r="BC35" i="3"/>
  <c r="BD34" i="3"/>
  <c r="BC34" i="3"/>
  <c r="BD33" i="3"/>
  <c r="BC33" i="3"/>
  <c r="BD32" i="3"/>
  <c r="BC32" i="3"/>
  <c r="BD31" i="3"/>
  <c r="BC31" i="3"/>
  <c r="BD30" i="3"/>
  <c r="BC30" i="3"/>
  <c r="BD29" i="3"/>
  <c r="BC29" i="3"/>
  <c r="BD28" i="3"/>
  <c r="BC28" i="3"/>
  <c r="BD27" i="3"/>
  <c r="BC27" i="3"/>
  <c r="BD26" i="3"/>
  <c r="BC26" i="3"/>
  <c r="BD25" i="3"/>
  <c r="BC25" i="3"/>
  <c r="BD24" i="3"/>
  <c r="BC24" i="3"/>
  <c r="BD23" i="3"/>
  <c r="BC23" i="3"/>
  <c r="BD22" i="3"/>
  <c r="BC22" i="3"/>
  <c r="BD21" i="3"/>
  <c r="BC21" i="3"/>
  <c r="BD20" i="3"/>
  <c r="BC20" i="3"/>
  <c r="BD19" i="3"/>
  <c r="BC19" i="3"/>
  <c r="BD18" i="3"/>
  <c r="BC18" i="3"/>
  <c r="BD17" i="3"/>
  <c r="BC17" i="3"/>
  <c r="BD16" i="3"/>
  <c r="BC16" i="3"/>
  <c r="BD15" i="3"/>
  <c r="BC15" i="3"/>
  <c r="BD14" i="3"/>
  <c r="BC14" i="3"/>
  <c r="BD13" i="3"/>
  <c r="BC13" i="3"/>
  <c r="BD12" i="3"/>
  <c r="BC12" i="3"/>
  <c r="BD11" i="3"/>
  <c r="BC11" i="3"/>
  <c r="BD10" i="3"/>
  <c r="BC10" i="3"/>
  <c r="BD9" i="3"/>
  <c r="BC9" i="3"/>
  <c r="BD8" i="3"/>
  <c r="BC8" i="3"/>
  <c r="BD7" i="3"/>
  <c r="BC7" i="3"/>
  <c r="BD6" i="3"/>
  <c r="BC6" i="3"/>
  <c r="BD5" i="3"/>
  <c r="BC5" i="3"/>
  <c r="AL934" i="3"/>
  <c r="AK934" i="3"/>
  <c r="AL933" i="3"/>
  <c r="AK933" i="3"/>
  <c r="AL932" i="3"/>
  <c r="AK932" i="3"/>
  <c r="AL931" i="3"/>
  <c r="AK931" i="3"/>
  <c r="AL930" i="3"/>
  <c r="AK930" i="3"/>
  <c r="AL929" i="3"/>
  <c r="AK929" i="3"/>
  <c r="AL928" i="3"/>
  <c r="AK928" i="3"/>
  <c r="AL927" i="3"/>
  <c r="AK927" i="3"/>
  <c r="AL926" i="3"/>
  <c r="AK926" i="3"/>
  <c r="AL925" i="3"/>
  <c r="AK925" i="3"/>
  <c r="AL924" i="3"/>
  <c r="AK924" i="3"/>
  <c r="AL923" i="3"/>
  <c r="AK923" i="3"/>
  <c r="AL922" i="3"/>
  <c r="AK922" i="3"/>
  <c r="AL921" i="3"/>
  <c r="AK921" i="3"/>
  <c r="AL920" i="3"/>
  <c r="AK920" i="3"/>
  <c r="AL919" i="3"/>
  <c r="AK919" i="3"/>
  <c r="AL918" i="3"/>
  <c r="AK918" i="3"/>
  <c r="AL917" i="3"/>
  <c r="AK917" i="3"/>
  <c r="AL916" i="3"/>
  <c r="AK916" i="3"/>
  <c r="AL915" i="3"/>
  <c r="AK915" i="3"/>
  <c r="AL914" i="3"/>
  <c r="AK914" i="3"/>
  <c r="AL913" i="3"/>
  <c r="AK913" i="3"/>
  <c r="AL912" i="3"/>
  <c r="AK912" i="3"/>
  <c r="AL911" i="3"/>
  <c r="AK911" i="3"/>
  <c r="AL910" i="3"/>
  <c r="AK910" i="3"/>
  <c r="AL909" i="3"/>
  <c r="AK909" i="3"/>
  <c r="AL908" i="3"/>
  <c r="AK908" i="3"/>
  <c r="AL907" i="3"/>
  <c r="AK907" i="3"/>
  <c r="AL906" i="3"/>
  <c r="AK906" i="3"/>
  <c r="AL905" i="3"/>
  <c r="AK905" i="3"/>
  <c r="AL904" i="3"/>
  <c r="AK904" i="3"/>
  <c r="AL903" i="3"/>
  <c r="AK903" i="3"/>
  <c r="AL902" i="3"/>
  <c r="AK902" i="3"/>
  <c r="AL901" i="3"/>
  <c r="AK901" i="3"/>
  <c r="AL900" i="3"/>
  <c r="AK900" i="3"/>
  <c r="AL899" i="3"/>
  <c r="AK899" i="3"/>
  <c r="AL898" i="3"/>
  <c r="AK898" i="3"/>
  <c r="AL897" i="3"/>
  <c r="AK897" i="3"/>
  <c r="AL896" i="3"/>
  <c r="AK896" i="3"/>
  <c r="AL895" i="3"/>
  <c r="AK895" i="3"/>
  <c r="AL894" i="3"/>
  <c r="AK894" i="3"/>
  <c r="AL893" i="3"/>
  <c r="AK893" i="3"/>
  <c r="AL892" i="3"/>
  <c r="AK892" i="3"/>
  <c r="AL891" i="3"/>
  <c r="AK891" i="3"/>
  <c r="AL890" i="3"/>
  <c r="AK890" i="3"/>
  <c r="AL889" i="3"/>
  <c r="AK889" i="3"/>
  <c r="AL888" i="3"/>
  <c r="AK888" i="3"/>
  <c r="AL887" i="3"/>
  <c r="AK887" i="3"/>
  <c r="AL886" i="3"/>
  <c r="AK886" i="3"/>
  <c r="AL885" i="3"/>
  <c r="AK885" i="3"/>
  <c r="AL884" i="3"/>
  <c r="AK884" i="3"/>
  <c r="AL883" i="3"/>
  <c r="AK883" i="3"/>
  <c r="AL882" i="3"/>
  <c r="AK882" i="3"/>
  <c r="AL881" i="3"/>
  <c r="AK881" i="3"/>
  <c r="AL880" i="3"/>
  <c r="AK880" i="3"/>
  <c r="AL879" i="3"/>
  <c r="AK879" i="3"/>
  <c r="AL878" i="3"/>
  <c r="AK878" i="3"/>
  <c r="AL877" i="3"/>
  <c r="AK877" i="3"/>
  <c r="AL876" i="3"/>
  <c r="AK876" i="3"/>
  <c r="AL875" i="3"/>
  <c r="AK875" i="3"/>
  <c r="AL874" i="3"/>
  <c r="AK874" i="3"/>
  <c r="AL873" i="3"/>
  <c r="AK873" i="3"/>
  <c r="AL872" i="3"/>
  <c r="AK872" i="3"/>
  <c r="AL871" i="3"/>
  <c r="AK871" i="3"/>
  <c r="AL870" i="3"/>
  <c r="AK870" i="3"/>
  <c r="AL869" i="3"/>
  <c r="AK869" i="3"/>
  <c r="AL868" i="3"/>
  <c r="AK868" i="3"/>
  <c r="AL867" i="3"/>
  <c r="AK867" i="3"/>
  <c r="AL866" i="3"/>
  <c r="AK866" i="3"/>
  <c r="AL865" i="3"/>
  <c r="AK865" i="3"/>
  <c r="AL864" i="3"/>
  <c r="AK864" i="3"/>
  <c r="AL863" i="3"/>
  <c r="AK863" i="3"/>
  <c r="AL862" i="3"/>
  <c r="AK862" i="3"/>
  <c r="AL861" i="3"/>
  <c r="AK861" i="3"/>
  <c r="AL860" i="3"/>
  <c r="AK860" i="3"/>
  <c r="AL859" i="3"/>
  <c r="AK859" i="3"/>
  <c r="AL858" i="3"/>
  <c r="AK858" i="3"/>
  <c r="AL857" i="3"/>
  <c r="AK857" i="3"/>
  <c r="AL856" i="3"/>
  <c r="AK856" i="3"/>
  <c r="AL855" i="3"/>
  <c r="AK855" i="3"/>
  <c r="AL854" i="3"/>
  <c r="AK854" i="3"/>
  <c r="AL853" i="3"/>
  <c r="AK853" i="3"/>
  <c r="AL852" i="3"/>
  <c r="AK852" i="3"/>
  <c r="AL851" i="3"/>
  <c r="AK851" i="3"/>
  <c r="AL850" i="3"/>
  <c r="AK850" i="3"/>
  <c r="AL849" i="3"/>
  <c r="AK849" i="3"/>
  <c r="AL848" i="3"/>
  <c r="AK848" i="3"/>
  <c r="AL847" i="3"/>
  <c r="AK847" i="3"/>
  <c r="AL846" i="3"/>
  <c r="AK846" i="3"/>
  <c r="AL845" i="3"/>
  <c r="AK845" i="3"/>
  <c r="AL844" i="3"/>
  <c r="AK844" i="3"/>
  <c r="AL843" i="3"/>
  <c r="AK843" i="3"/>
  <c r="AL842" i="3"/>
  <c r="AK842" i="3"/>
  <c r="AL841" i="3"/>
  <c r="AK841" i="3"/>
  <c r="AL840" i="3"/>
  <c r="AK840" i="3"/>
  <c r="AL839" i="3"/>
  <c r="AK839" i="3"/>
  <c r="AL838" i="3"/>
  <c r="AK838" i="3"/>
  <c r="AL837" i="3"/>
  <c r="AK837" i="3"/>
  <c r="AL836" i="3"/>
  <c r="AK836" i="3"/>
  <c r="AL835" i="3"/>
  <c r="AK835" i="3"/>
  <c r="AL834" i="3"/>
  <c r="AK834" i="3"/>
  <c r="AL833" i="3"/>
  <c r="AK833" i="3"/>
  <c r="AL832" i="3"/>
  <c r="AK832" i="3"/>
  <c r="AL831" i="3"/>
  <c r="AK831" i="3"/>
  <c r="AL830" i="3"/>
  <c r="AK830" i="3"/>
  <c r="AL829" i="3"/>
  <c r="AK829" i="3"/>
  <c r="AL828" i="3"/>
  <c r="AK828" i="3"/>
  <c r="AL827" i="3"/>
  <c r="AK827" i="3"/>
  <c r="AL826" i="3"/>
  <c r="AK826" i="3"/>
  <c r="AL825" i="3"/>
  <c r="AK825" i="3"/>
  <c r="AL824" i="3"/>
  <c r="AK824" i="3"/>
  <c r="AL823" i="3"/>
  <c r="AK823" i="3"/>
  <c r="AL822" i="3"/>
  <c r="AK822" i="3"/>
  <c r="AL821" i="3"/>
  <c r="AK821" i="3"/>
  <c r="AL820" i="3"/>
  <c r="AK820" i="3"/>
  <c r="AL819" i="3"/>
  <c r="AK819" i="3"/>
  <c r="AL818" i="3"/>
  <c r="AK818" i="3"/>
  <c r="AL817" i="3"/>
  <c r="AK817" i="3"/>
  <c r="AL816" i="3"/>
  <c r="AK816" i="3"/>
  <c r="AL815" i="3"/>
  <c r="AK815" i="3"/>
  <c r="AL814" i="3"/>
  <c r="AK814" i="3"/>
  <c r="AL813" i="3"/>
  <c r="AK813" i="3"/>
  <c r="AL812" i="3"/>
  <c r="AK812" i="3"/>
  <c r="AL810" i="3"/>
  <c r="AK810" i="3"/>
  <c r="AL809" i="3"/>
  <c r="AK809" i="3"/>
  <c r="AL808" i="3"/>
  <c r="AK808" i="3"/>
  <c r="AL807" i="3"/>
  <c r="AK807" i="3"/>
  <c r="AL806" i="3"/>
  <c r="AK806" i="3"/>
  <c r="AL805" i="3"/>
  <c r="AK805" i="3"/>
  <c r="AL804" i="3"/>
  <c r="AK804" i="3"/>
  <c r="AL803" i="3"/>
  <c r="AK803" i="3"/>
  <c r="AL802" i="3"/>
  <c r="AK802" i="3"/>
  <c r="AL801" i="3"/>
  <c r="AK801" i="3"/>
  <c r="AL800" i="3"/>
  <c r="AK800" i="3"/>
  <c r="AL799" i="3"/>
  <c r="AK799" i="3"/>
  <c r="AL798" i="3"/>
  <c r="AK798" i="3"/>
  <c r="AL797" i="3"/>
  <c r="AK797" i="3"/>
  <c r="AL796" i="3"/>
  <c r="AK796" i="3"/>
  <c r="AL795" i="3"/>
  <c r="AK795" i="3"/>
  <c r="AL794" i="3"/>
  <c r="AK794" i="3"/>
  <c r="AL793" i="3"/>
  <c r="AK793" i="3"/>
  <c r="AL792" i="3"/>
  <c r="AK792" i="3"/>
  <c r="AL791" i="3"/>
  <c r="AK791" i="3"/>
  <c r="AL790" i="3"/>
  <c r="AK790" i="3"/>
  <c r="AL789" i="3"/>
  <c r="AK789" i="3"/>
  <c r="AL788" i="3"/>
  <c r="AK788" i="3"/>
  <c r="AL787" i="3"/>
  <c r="AK787" i="3"/>
  <c r="AL786" i="3"/>
  <c r="AK786" i="3"/>
  <c r="AL785" i="3"/>
  <c r="AK785" i="3"/>
  <c r="AL784" i="3"/>
  <c r="AK784" i="3"/>
  <c r="AL783" i="3"/>
  <c r="AK783" i="3"/>
  <c r="AL782" i="3"/>
  <c r="AK782" i="3"/>
  <c r="AL781" i="3"/>
  <c r="AK781" i="3"/>
  <c r="AL780" i="3"/>
  <c r="AK780" i="3"/>
  <c r="AL779" i="3"/>
  <c r="AK779" i="3"/>
  <c r="AL778" i="3"/>
  <c r="AK778" i="3"/>
  <c r="AL777" i="3"/>
  <c r="AK777" i="3"/>
  <c r="AL776" i="3"/>
  <c r="AK776" i="3"/>
  <c r="AL775" i="3"/>
  <c r="AK775" i="3"/>
  <c r="AL774" i="3"/>
  <c r="AK774" i="3"/>
  <c r="AL773" i="3"/>
  <c r="AK773" i="3"/>
  <c r="AL772" i="3"/>
  <c r="AK772" i="3"/>
  <c r="AL771" i="3"/>
  <c r="AK771" i="3"/>
  <c r="AL770" i="3"/>
  <c r="AK770" i="3"/>
  <c r="AL768" i="3"/>
  <c r="AK768" i="3"/>
  <c r="AL767" i="3"/>
  <c r="AK767" i="3"/>
  <c r="AL766" i="3"/>
  <c r="AK766" i="3"/>
  <c r="AL765" i="3"/>
  <c r="AK765" i="3"/>
  <c r="AL764" i="3"/>
  <c r="AK764" i="3"/>
  <c r="AL763" i="3"/>
  <c r="AK763" i="3"/>
  <c r="AL762" i="3"/>
  <c r="AK762" i="3"/>
  <c r="AL761" i="3"/>
  <c r="AK761" i="3"/>
  <c r="AL760" i="3"/>
  <c r="AK760" i="3"/>
  <c r="AL759" i="3"/>
  <c r="AK759" i="3"/>
  <c r="AL758" i="3"/>
  <c r="AK758" i="3"/>
  <c r="AL757" i="3"/>
  <c r="AK757" i="3"/>
  <c r="AL756" i="3"/>
  <c r="AK756" i="3"/>
  <c r="AL755" i="3"/>
  <c r="AK755" i="3"/>
  <c r="AL754" i="3"/>
  <c r="AK754" i="3"/>
  <c r="AL753" i="3"/>
  <c r="AK753" i="3"/>
  <c r="AL752" i="3"/>
  <c r="AK752" i="3"/>
  <c r="AL751" i="3"/>
  <c r="AK751" i="3"/>
  <c r="AL750" i="3"/>
  <c r="AK750" i="3"/>
  <c r="AL749" i="3"/>
  <c r="AK749" i="3"/>
  <c r="AL748" i="3"/>
  <c r="AK748" i="3"/>
  <c r="AL747" i="3"/>
  <c r="AK747" i="3"/>
  <c r="AL746" i="3"/>
  <c r="AK746" i="3"/>
  <c r="AL745" i="3"/>
  <c r="AK745" i="3"/>
  <c r="AL744" i="3"/>
  <c r="AK744" i="3"/>
  <c r="AL743" i="3"/>
  <c r="AK743" i="3"/>
  <c r="AL742" i="3"/>
  <c r="AK742" i="3"/>
  <c r="AL741" i="3"/>
  <c r="AK741" i="3"/>
  <c r="AL740" i="3"/>
  <c r="AK740" i="3"/>
  <c r="AL739" i="3"/>
  <c r="AK739" i="3"/>
  <c r="AL738" i="3"/>
  <c r="AK738" i="3"/>
  <c r="AL737" i="3"/>
  <c r="AK737" i="3"/>
  <c r="AL736" i="3"/>
  <c r="AK736" i="3"/>
  <c r="AL735" i="3"/>
  <c r="AK735" i="3"/>
  <c r="AL734" i="3"/>
  <c r="AK734" i="3"/>
  <c r="AL733" i="3"/>
  <c r="AK733" i="3"/>
  <c r="AL732" i="3"/>
  <c r="AK732" i="3"/>
  <c r="AL731" i="3"/>
  <c r="AK731" i="3"/>
  <c r="AL730" i="3"/>
  <c r="AK730" i="3"/>
  <c r="AL729" i="3"/>
  <c r="AK729" i="3"/>
  <c r="AL728" i="3"/>
  <c r="AK728" i="3"/>
  <c r="AL727" i="3"/>
  <c r="AK727" i="3"/>
  <c r="AL726" i="3"/>
  <c r="AK726" i="3"/>
  <c r="AL725" i="3"/>
  <c r="AK725" i="3"/>
  <c r="AL724" i="3"/>
  <c r="AK724" i="3"/>
  <c r="AL723" i="3"/>
  <c r="AK723" i="3"/>
  <c r="AL722" i="3"/>
  <c r="AK722" i="3"/>
  <c r="AL721" i="3"/>
  <c r="AK721" i="3"/>
  <c r="AL720" i="3"/>
  <c r="AK720" i="3"/>
  <c r="AL719" i="3"/>
  <c r="AK719" i="3"/>
  <c r="AL718" i="3"/>
  <c r="AK718" i="3"/>
  <c r="AL717" i="3"/>
  <c r="AK717" i="3"/>
  <c r="AL716" i="3"/>
  <c r="AK716" i="3"/>
  <c r="AL715" i="3"/>
  <c r="AK715" i="3"/>
  <c r="AL714" i="3"/>
  <c r="AK714" i="3"/>
  <c r="AL713" i="3"/>
  <c r="AK713" i="3"/>
  <c r="AL712" i="3"/>
  <c r="AK712" i="3"/>
  <c r="AL711" i="3"/>
  <c r="AK711" i="3"/>
  <c r="AL710" i="3"/>
  <c r="AK710" i="3"/>
  <c r="AL709" i="3"/>
  <c r="AK709" i="3"/>
  <c r="AL708" i="3"/>
  <c r="AK708" i="3"/>
  <c r="AL707" i="3"/>
  <c r="AK707" i="3"/>
  <c r="AL706" i="3"/>
  <c r="AK706" i="3"/>
  <c r="AL705" i="3"/>
  <c r="AK705" i="3"/>
  <c r="AL704" i="3"/>
  <c r="AK704" i="3"/>
  <c r="AL703" i="3"/>
  <c r="AK703" i="3"/>
  <c r="AL702" i="3"/>
  <c r="AK702" i="3"/>
  <c r="AL701" i="3"/>
  <c r="AK701" i="3"/>
  <c r="AL700" i="3"/>
  <c r="AK700" i="3"/>
  <c r="AL699" i="3"/>
  <c r="AK699" i="3"/>
  <c r="AL698" i="3"/>
  <c r="AK698" i="3"/>
  <c r="AL697" i="3"/>
  <c r="AK697" i="3"/>
  <c r="AL696" i="3"/>
  <c r="AK696" i="3"/>
  <c r="AL695" i="3"/>
  <c r="AK695" i="3"/>
  <c r="AL694" i="3"/>
  <c r="AK694" i="3"/>
  <c r="AL693" i="3"/>
  <c r="AK693" i="3"/>
  <c r="AL692" i="3"/>
  <c r="AK692" i="3"/>
  <c r="AL691" i="3"/>
  <c r="AK691" i="3"/>
  <c r="AL690" i="3"/>
  <c r="AK690" i="3"/>
  <c r="AL689" i="3"/>
  <c r="AK689" i="3"/>
  <c r="AL688" i="3"/>
  <c r="AK688" i="3"/>
  <c r="AL687" i="3"/>
  <c r="AK687" i="3"/>
  <c r="AL686" i="3"/>
  <c r="AK686" i="3"/>
  <c r="AL685" i="3"/>
  <c r="AK685" i="3"/>
  <c r="AL684" i="3"/>
  <c r="AK684" i="3"/>
  <c r="AL683" i="3"/>
  <c r="AK683" i="3"/>
  <c r="AL682" i="3"/>
  <c r="AK682" i="3"/>
  <c r="AL681" i="3"/>
  <c r="AK681" i="3"/>
  <c r="AL680" i="3"/>
  <c r="AK680" i="3"/>
  <c r="AL679" i="3"/>
  <c r="AK679" i="3"/>
  <c r="AL678" i="3"/>
  <c r="AK678" i="3"/>
  <c r="AL677" i="3"/>
  <c r="AK677" i="3"/>
  <c r="AL676" i="3"/>
  <c r="AK676" i="3"/>
  <c r="AL675" i="3"/>
  <c r="AK675" i="3"/>
  <c r="AL674" i="3"/>
  <c r="AK674" i="3"/>
  <c r="AL673" i="3"/>
  <c r="AK673" i="3"/>
  <c r="AL672" i="3"/>
  <c r="AK672" i="3"/>
  <c r="AL671" i="3"/>
  <c r="AK671" i="3"/>
  <c r="AL670" i="3"/>
  <c r="AK670" i="3"/>
  <c r="AL669" i="3"/>
  <c r="AK669" i="3"/>
  <c r="AL668" i="3"/>
  <c r="AK668" i="3"/>
  <c r="AL667" i="3"/>
  <c r="AK667" i="3"/>
  <c r="AL666" i="3"/>
  <c r="AK666" i="3"/>
  <c r="AL665" i="3"/>
  <c r="AK665" i="3"/>
  <c r="AL664" i="3"/>
  <c r="AK664" i="3"/>
  <c r="AL663" i="3"/>
  <c r="AK663" i="3"/>
  <c r="AL662" i="3"/>
  <c r="AK662" i="3"/>
  <c r="AL661" i="3"/>
  <c r="AK661" i="3"/>
  <c r="AL660" i="3"/>
  <c r="AK660" i="3"/>
  <c r="AL659" i="3"/>
  <c r="AK659" i="3"/>
  <c r="AL658" i="3"/>
  <c r="AK658" i="3"/>
  <c r="AL657" i="3"/>
  <c r="AK657" i="3"/>
  <c r="AL656" i="3"/>
  <c r="AK656" i="3"/>
  <c r="AL655" i="3"/>
  <c r="AK655" i="3"/>
  <c r="AL654" i="3"/>
  <c r="AK654" i="3"/>
  <c r="AL653" i="3"/>
  <c r="AK653" i="3"/>
  <c r="AL652" i="3"/>
  <c r="AK652" i="3"/>
  <c r="AL651" i="3"/>
  <c r="AK651" i="3"/>
  <c r="AL650" i="3"/>
  <c r="AK650" i="3"/>
  <c r="AL649" i="3"/>
  <c r="AK649" i="3"/>
  <c r="AL648" i="3"/>
  <c r="AK648" i="3"/>
  <c r="AL647" i="3"/>
  <c r="AK647" i="3"/>
  <c r="AL646" i="3"/>
  <c r="AK646" i="3"/>
  <c r="AL645" i="3"/>
  <c r="AK645" i="3"/>
  <c r="AL644" i="3"/>
  <c r="AK644" i="3"/>
  <c r="AL643" i="3"/>
  <c r="AK643" i="3"/>
  <c r="AL642" i="3"/>
  <c r="AK642" i="3"/>
  <c r="AL641" i="3"/>
  <c r="AK641" i="3"/>
  <c r="AL640" i="3"/>
  <c r="AK640" i="3"/>
  <c r="AL639" i="3"/>
  <c r="AK639" i="3"/>
  <c r="AL638" i="3"/>
  <c r="AK638" i="3"/>
  <c r="AL637" i="3"/>
  <c r="AK637" i="3"/>
  <c r="AL636" i="3"/>
  <c r="AK636" i="3"/>
  <c r="AL635" i="3"/>
  <c r="AK635" i="3"/>
  <c r="AL634" i="3"/>
  <c r="AK634" i="3"/>
  <c r="AL633" i="3"/>
  <c r="AK633" i="3"/>
  <c r="AL632" i="3"/>
  <c r="AK632" i="3"/>
  <c r="AL631" i="3"/>
  <c r="AK631" i="3"/>
  <c r="AL630" i="3"/>
  <c r="AK630" i="3"/>
  <c r="AL629" i="3"/>
  <c r="AK629" i="3"/>
  <c r="AL628" i="3"/>
  <c r="AK628" i="3"/>
  <c r="AL627" i="3"/>
  <c r="AK627" i="3"/>
  <c r="AL626" i="3"/>
  <c r="AK626" i="3"/>
  <c r="AL625" i="3"/>
  <c r="AK625" i="3"/>
  <c r="AL624" i="3"/>
  <c r="AK624" i="3"/>
  <c r="AL623" i="3"/>
  <c r="AK623" i="3"/>
  <c r="AL622" i="3"/>
  <c r="AK622" i="3"/>
  <c r="AL621" i="3"/>
  <c r="AK621" i="3"/>
  <c r="AL620" i="3"/>
  <c r="AK620" i="3"/>
  <c r="AL619" i="3"/>
  <c r="AK619" i="3"/>
  <c r="AL618" i="3"/>
  <c r="AK618" i="3"/>
  <c r="AL617" i="3"/>
  <c r="AK617" i="3"/>
  <c r="AL616" i="3"/>
  <c r="AK616" i="3"/>
  <c r="AL615" i="3"/>
  <c r="AK615" i="3"/>
  <c r="AL614" i="3"/>
  <c r="AK614" i="3"/>
  <c r="AL613" i="3"/>
  <c r="AK613" i="3"/>
  <c r="AL612" i="3"/>
  <c r="AK612" i="3"/>
  <c r="AL611" i="3"/>
  <c r="AK611" i="3"/>
  <c r="AL610" i="3"/>
  <c r="AK610" i="3"/>
  <c r="AL609" i="3"/>
  <c r="AK609" i="3"/>
  <c r="AL608" i="3"/>
  <c r="AK608" i="3"/>
  <c r="AL607" i="3"/>
  <c r="AK607" i="3"/>
  <c r="AL606" i="3"/>
  <c r="AK606" i="3"/>
  <c r="AL605" i="3"/>
  <c r="AK605" i="3"/>
  <c r="AL604" i="3"/>
  <c r="AK604" i="3"/>
  <c r="AL603" i="3"/>
  <c r="AK603" i="3"/>
  <c r="AL602" i="3"/>
  <c r="AK602" i="3"/>
  <c r="AL601" i="3"/>
  <c r="AK601" i="3"/>
  <c r="AL600" i="3"/>
  <c r="AK600" i="3"/>
  <c r="AL599" i="3"/>
  <c r="AK599" i="3"/>
  <c r="AL598" i="3"/>
  <c r="AK598" i="3"/>
  <c r="AL597" i="3"/>
  <c r="AK597" i="3"/>
  <c r="AL596" i="3"/>
  <c r="AK596" i="3"/>
  <c r="AL595" i="3"/>
  <c r="AK595" i="3"/>
  <c r="AL594" i="3"/>
  <c r="AK594" i="3"/>
  <c r="AL593" i="3"/>
  <c r="AK593" i="3"/>
  <c r="AL592" i="3"/>
  <c r="AK592" i="3"/>
  <c r="AL591" i="3"/>
  <c r="AK591" i="3"/>
  <c r="AL590" i="3"/>
  <c r="AK590" i="3"/>
  <c r="AL589" i="3"/>
  <c r="AK589" i="3"/>
  <c r="AL588" i="3"/>
  <c r="AK588" i="3"/>
  <c r="AL587" i="3"/>
  <c r="AK587" i="3"/>
  <c r="AL586" i="3"/>
  <c r="AK586" i="3"/>
  <c r="AL585" i="3"/>
  <c r="AK585" i="3"/>
  <c r="AL584" i="3"/>
  <c r="AK584" i="3"/>
  <c r="AL583" i="3"/>
  <c r="AK583" i="3"/>
  <c r="AL582" i="3"/>
  <c r="AK582" i="3"/>
  <c r="AL581" i="3"/>
  <c r="AK581" i="3"/>
  <c r="AL580" i="3"/>
  <c r="AK580" i="3"/>
  <c r="AL579" i="3"/>
  <c r="AK579" i="3"/>
  <c r="AL578" i="3"/>
  <c r="AK578" i="3"/>
  <c r="AL577" i="3"/>
  <c r="AK577" i="3"/>
  <c r="AL576" i="3"/>
  <c r="AK576" i="3"/>
  <c r="AL575" i="3"/>
  <c r="AK575" i="3"/>
  <c r="AL574" i="3"/>
  <c r="AK574" i="3"/>
  <c r="AL573" i="3"/>
  <c r="AK573" i="3"/>
  <c r="AL572" i="3"/>
  <c r="AK572" i="3"/>
  <c r="AL571" i="3"/>
  <c r="AK571" i="3"/>
  <c r="AL570" i="3"/>
  <c r="AK570" i="3"/>
  <c r="AL569" i="3"/>
  <c r="AK569" i="3"/>
  <c r="AL568" i="3"/>
  <c r="AK568" i="3"/>
  <c r="AL567" i="3"/>
  <c r="AK567" i="3"/>
  <c r="AL566" i="3"/>
  <c r="AK566" i="3"/>
  <c r="AL565" i="3"/>
  <c r="AK565" i="3"/>
  <c r="AL564" i="3"/>
  <c r="AK564" i="3"/>
  <c r="AL563" i="3"/>
  <c r="AK563" i="3"/>
  <c r="AL562" i="3"/>
  <c r="AK562" i="3"/>
  <c r="AL561" i="3"/>
  <c r="AK561" i="3"/>
  <c r="AL560" i="3"/>
  <c r="AK560" i="3"/>
  <c r="AL559" i="3"/>
  <c r="AK559" i="3"/>
  <c r="AL558" i="3"/>
  <c r="AK558" i="3"/>
  <c r="AL557" i="3"/>
  <c r="AK557" i="3"/>
  <c r="AL556" i="3"/>
  <c r="AK556" i="3"/>
  <c r="AL555" i="3"/>
  <c r="AK555" i="3"/>
  <c r="AL554" i="3"/>
  <c r="AK554" i="3"/>
  <c r="AL553" i="3"/>
  <c r="AK553" i="3"/>
  <c r="AL552" i="3"/>
  <c r="AK552" i="3"/>
  <c r="AL551" i="3"/>
  <c r="AK551" i="3"/>
  <c r="AL550" i="3"/>
  <c r="AK550" i="3"/>
  <c r="AL549" i="3"/>
  <c r="AK549" i="3"/>
  <c r="AL548" i="3"/>
  <c r="AK548" i="3"/>
  <c r="AL547" i="3"/>
  <c r="AK547" i="3"/>
  <c r="AL546" i="3"/>
  <c r="AK546" i="3"/>
  <c r="AL545" i="3"/>
  <c r="AK545" i="3"/>
  <c r="AL544" i="3"/>
  <c r="AK544" i="3"/>
  <c r="AL543" i="3"/>
  <c r="AK543" i="3"/>
  <c r="AL542" i="3"/>
  <c r="AK542" i="3"/>
  <c r="AL541" i="3"/>
  <c r="AK541" i="3"/>
  <c r="AL540" i="3"/>
  <c r="AK540" i="3"/>
  <c r="AL539" i="3"/>
  <c r="AK539" i="3"/>
  <c r="AL538" i="3"/>
  <c r="AK538" i="3"/>
  <c r="AL537" i="3"/>
  <c r="AK537" i="3"/>
  <c r="AL536" i="3"/>
  <c r="AK536" i="3"/>
  <c r="AL535" i="3"/>
  <c r="AK535" i="3"/>
  <c r="AL534" i="3"/>
  <c r="AK534" i="3"/>
  <c r="AL533" i="3"/>
  <c r="AK533" i="3"/>
  <c r="AL532" i="3"/>
  <c r="AK532" i="3"/>
  <c r="AL531" i="3"/>
  <c r="AK531" i="3"/>
  <c r="AL530" i="3"/>
  <c r="AK530" i="3"/>
  <c r="AL529" i="3"/>
  <c r="AK529" i="3"/>
  <c r="AL528" i="3"/>
  <c r="AK528" i="3"/>
  <c r="AL527" i="3"/>
  <c r="AK527" i="3"/>
  <c r="AL526" i="3"/>
  <c r="AK526" i="3"/>
  <c r="AL525" i="3"/>
  <c r="AK525" i="3"/>
  <c r="AL524" i="3"/>
  <c r="AK524" i="3"/>
  <c r="AL523" i="3"/>
  <c r="AK523" i="3"/>
  <c r="AL522" i="3"/>
  <c r="AK522" i="3"/>
  <c r="AL521" i="3"/>
  <c r="AK521" i="3"/>
  <c r="AL520" i="3"/>
  <c r="AK520" i="3"/>
  <c r="AL519" i="3"/>
  <c r="AK519" i="3"/>
  <c r="AL518" i="3"/>
  <c r="AK518" i="3"/>
  <c r="AL517" i="3"/>
  <c r="AK517" i="3"/>
  <c r="AL516" i="3"/>
  <c r="AK516" i="3"/>
  <c r="AL515" i="3"/>
  <c r="AK515" i="3"/>
  <c r="AL514" i="3"/>
  <c r="AK514" i="3"/>
  <c r="AL513" i="3"/>
  <c r="AK513" i="3"/>
  <c r="AL512" i="3"/>
  <c r="AK512" i="3"/>
  <c r="AL511" i="3"/>
  <c r="AK511" i="3"/>
  <c r="AL510" i="3"/>
  <c r="AK510" i="3"/>
  <c r="AL509" i="3"/>
  <c r="AK509" i="3"/>
  <c r="AL508" i="3"/>
  <c r="AK508" i="3"/>
  <c r="AL507" i="3"/>
  <c r="AK507" i="3"/>
  <c r="AL506" i="3"/>
  <c r="AK506" i="3"/>
  <c r="AL505" i="3"/>
  <c r="AK505" i="3"/>
  <c r="AL504" i="3"/>
  <c r="AK504" i="3"/>
  <c r="AL503" i="3"/>
  <c r="AK503" i="3"/>
  <c r="AL502" i="3"/>
  <c r="AK502" i="3"/>
  <c r="AL501" i="3"/>
  <c r="AK501" i="3"/>
  <c r="AL500" i="3"/>
  <c r="AK500" i="3"/>
  <c r="AL499" i="3"/>
  <c r="AK499" i="3"/>
  <c r="AL498" i="3"/>
  <c r="AK498" i="3"/>
  <c r="AL497" i="3"/>
  <c r="AK497" i="3"/>
  <c r="AL496" i="3"/>
  <c r="AK496" i="3"/>
  <c r="AL495" i="3"/>
  <c r="AK495" i="3"/>
  <c r="AL494" i="3"/>
  <c r="AK494" i="3"/>
  <c r="AL493" i="3"/>
  <c r="AK493" i="3"/>
  <c r="AL492" i="3"/>
  <c r="AK492" i="3"/>
  <c r="AL491" i="3"/>
  <c r="AK491" i="3"/>
  <c r="AL490" i="3"/>
  <c r="AK490" i="3"/>
  <c r="AL489" i="3"/>
  <c r="AK489" i="3"/>
  <c r="AL488" i="3"/>
  <c r="AK488" i="3"/>
  <c r="AL487" i="3"/>
  <c r="AK487" i="3"/>
  <c r="AL486" i="3"/>
  <c r="AK486" i="3"/>
  <c r="AL485" i="3"/>
  <c r="AK485" i="3"/>
  <c r="AL484" i="3"/>
  <c r="AK484" i="3"/>
  <c r="AL483" i="3"/>
  <c r="AK483" i="3"/>
  <c r="AL482" i="3"/>
  <c r="AK482" i="3"/>
  <c r="AL481" i="3"/>
  <c r="AK481" i="3"/>
  <c r="AL480" i="3"/>
  <c r="AK480" i="3"/>
  <c r="AL479" i="3"/>
  <c r="AK479" i="3"/>
  <c r="AL478" i="3"/>
  <c r="AK478" i="3"/>
  <c r="AL477" i="3"/>
  <c r="AK477" i="3"/>
  <c r="AL476" i="3"/>
  <c r="AK476" i="3"/>
  <c r="AL475" i="3"/>
  <c r="AK475" i="3"/>
  <c r="AL474" i="3"/>
  <c r="AK474" i="3"/>
  <c r="AL473" i="3"/>
  <c r="AK473" i="3"/>
  <c r="AL472" i="3"/>
  <c r="AK472" i="3"/>
  <c r="AL471" i="3"/>
  <c r="AK471" i="3"/>
  <c r="AL470" i="3"/>
  <c r="AK470" i="3"/>
  <c r="AL469" i="3"/>
  <c r="AK469" i="3"/>
  <c r="AL468" i="3"/>
  <c r="AK468" i="3"/>
  <c r="AL467" i="3"/>
  <c r="AK467" i="3"/>
  <c r="AL466" i="3"/>
  <c r="AK466" i="3"/>
  <c r="AL465" i="3"/>
  <c r="AK465" i="3"/>
  <c r="AL464" i="3"/>
  <c r="AK464" i="3"/>
  <c r="AL463" i="3"/>
  <c r="AK463" i="3"/>
  <c r="AL462" i="3"/>
  <c r="AK462" i="3"/>
  <c r="AL461" i="3"/>
  <c r="AK461" i="3"/>
  <c r="AL460" i="3"/>
  <c r="AK460" i="3"/>
  <c r="AL459" i="3"/>
  <c r="AK459" i="3"/>
  <c r="AL458" i="3"/>
  <c r="AK458" i="3"/>
  <c r="AL457" i="3"/>
  <c r="AK457" i="3"/>
  <c r="AL456" i="3"/>
  <c r="AK456" i="3"/>
  <c r="AL455" i="3"/>
  <c r="AK455" i="3"/>
  <c r="AL454" i="3"/>
  <c r="AK454" i="3"/>
  <c r="AL453" i="3"/>
  <c r="AK453" i="3"/>
  <c r="AL452" i="3"/>
  <c r="AK452" i="3"/>
  <c r="AL451" i="3"/>
  <c r="AK451" i="3"/>
  <c r="AL450" i="3"/>
  <c r="AK450" i="3"/>
  <c r="AL449" i="3"/>
  <c r="AK449" i="3"/>
  <c r="AL448" i="3"/>
  <c r="AK448" i="3"/>
  <c r="AL447" i="3"/>
  <c r="AK447" i="3"/>
  <c r="AL446" i="3"/>
  <c r="AK446" i="3"/>
  <c r="AL445" i="3"/>
  <c r="AK445" i="3"/>
  <c r="AL444" i="3"/>
  <c r="AK444" i="3"/>
  <c r="AL443" i="3"/>
  <c r="AK443" i="3"/>
  <c r="AL442" i="3"/>
  <c r="AK442" i="3"/>
  <c r="AL441" i="3"/>
  <c r="AK441" i="3"/>
  <c r="AL440" i="3"/>
  <c r="AK440" i="3"/>
  <c r="AL439" i="3"/>
  <c r="AK439" i="3"/>
  <c r="AL438" i="3"/>
  <c r="AK438" i="3"/>
  <c r="AL437" i="3"/>
  <c r="AK437" i="3"/>
  <c r="AL436" i="3"/>
  <c r="AK436" i="3"/>
  <c r="AL435" i="3"/>
  <c r="AK435" i="3"/>
  <c r="AL434" i="3"/>
  <c r="AK434" i="3"/>
  <c r="AL433" i="3"/>
  <c r="AK433" i="3"/>
  <c r="AL432" i="3"/>
  <c r="AK432" i="3"/>
  <c r="AL431" i="3"/>
  <c r="AK431" i="3"/>
  <c r="AL430" i="3"/>
  <c r="AK430" i="3"/>
  <c r="AL429" i="3"/>
  <c r="AK429" i="3"/>
  <c r="AL428" i="3"/>
  <c r="AK428" i="3"/>
  <c r="AL427" i="3"/>
  <c r="AK427" i="3"/>
  <c r="AL426" i="3"/>
  <c r="AK426" i="3"/>
  <c r="AL425" i="3"/>
  <c r="AK425" i="3"/>
  <c r="AL424" i="3"/>
  <c r="AK424" i="3"/>
  <c r="AL423" i="3"/>
  <c r="AK423" i="3"/>
  <c r="AL422" i="3"/>
  <c r="AK422" i="3"/>
  <c r="AL421" i="3"/>
  <c r="AK421" i="3"/>
  <c r="AL420" i="3"/>
  <c r="AK420" i="3"/>
  <c r="AL419" i="3"/>
  <c r="AK419" i="3"/>
  <c r="AL418" i="3"/>
  <c r="AK418" i="3"/>
  <c r="AL417" i="3"/>
  <c r="AK417" i="3"/>
  <c r="AL416" i="3"/>
  <c r="AK416" i="3"/>
  <c r="AL415" i="3"/>
  <c r="AK415" i="3"/>
  <c r="AL414" i="3"/>
  <c r="AK414" i="3"/>
  <c r="AL413" i="3"/>
  <c r="AK413" i="3"/>
  <c r="AL412" i="3"/>
  <c r="AK412" i="3"/>
  <c r="AL411" i="3"/>
  <c r="AK411" i="3"/>
  <c r="AL410" i="3"/>
  <c r="AK410" i="3"/>
  <c r="AL409" i="3"/>
  <c r="AK409" i="3"/>
  <c r="AL408" i="3"/>
  <c r="AK408" i="3"/>
  <c r="AL407" i="3"/>
  <c r="AK407" i="3"/>
  <c r="AL406" i="3"/>
  <c r="AK406" i="3"/>
  <c r="AL405" i="3"/>
  <c r="AK405" i="3"/>
  <c r="AL404" i="3"/>
  <c r="AK404" i="3"/>
  <c r="AL403" i="3"/>
  <c r="AK403" i="3"/>
  <c r="AL402" i="3"/>
  <c r="AK402" i="3"/>
  <c r="AL401" i="3"/>
  <c r="AK401" i="3"/>
  <c r="AL400" i="3"/>
  <c r="AK400" i="3"/>
  <c r="AL399" i="3"/>
  <c r="AK399" i="3"/>
  <c r="AL398" i="3"/>
  <c r="AK398" i="3"/>
  <c r="AL397" i="3"/>
  <c r="AK397" i="3"/>
  <c r="AL396" i="3"/>
  <c r="AK396" i="3"/>
  <c r="AL395" i="3"/>
  <c r="AK395" i="3"/>
  <c r="AL394" i="3"/>
  <c r="AK394" i="3"/>
  <c r="AL393" i="3"/>
  <c r="AK393" i="3"/>
  <c r="AL392" i="3"/>
  <c r="AK392" i="3"/>
  <c r="AL391" i="3"/>
  <c r="AK391" i="3"/>
  <c r="AL390" i="3"/>
  <c r="AK390" i="3"/>
  <c r="AL389" i="3"/>
  <c r="AK389" i="3"/>
  <c r="AL388" i="3"/>
  <c r="AK388" i="3"/>
  <c r="AL387" i="3"/>
  <c r="AK387" i="3"/>
  <c r="AL386" i="3"/>
  <c r="AK386" i="3"/>
  <c r="AL385" i="3"/>
  <c r="AK385" i="3"/>
  <c r="AL384" i="3"/>
  <c r="AK384" i="3"/>
  <c r="AL383" i="3"/>
  <c r="AK383" i="3"/>
  <c r="AL382" i="3"/>
  <c r="AK382" i="3"/>
  <c r="AL381" i="3"/>
  <c r="AK381" i="3"/>
  <c r="AL380" i="3"/>
  <c r="AK380" i="3"/>
  <c r="AL379" i="3"/>
  <c r="AK379" i="3"/>
  <c r="AL378" i="3"/>
  <c r="AK378" i="3"/>
  <c r="AL377" i="3"/>
  <c r="AK377" i="3"/>
  <c r="AL376" i="3"/>
  <c r="AK376" i="3"/>
  <c r="AL375" i="3"/>
  <c r="AK375" i="3"/>
  <c r="AL374" i="3"/>
  <c r="AK374" i="3"/>
  <c r="AL373" i="3"/>
  <c r="AK373" i="3"/>
  <c r="AL372" i="3"/>
  <c r="AK372" i="3"/>
  <c r="AL371" i="3"/>
  <c r="AK371" i="3"/>
  <c r="AL370" i="3"/>
  <c r="AK370" i="3"/>
  <c r="AL369" i="3"/>
  <c r="AK369" i="3"/>
  <c r="AL368" i="3"/>
  <c r="AK368" i="3"/>
  <c r="AL367" i="3"/>
  <c r="AK367" i="3"/>
  <c r="AL366" i="3"/>
  <c r="AK366" i="3"/>
  <c r="AL365" i="3"/>
  <c r="AK365" i="3"/>
  <c r="AL364" i="3"/>
  <c r="AK364" i="3"/>
  <c r="AL363" i="3"/>
  <c r="AK363" i="3"/>
  <c r="AL362" i="3"/>
  <c r="AK362" i="3"/>
  <c r="AL361" i="3"/>
  <c r="AK361" i="3"/>
  <c r="AL360" i="3"/>
  <c r="AK360" i="3"/>
  <c r="AL359" i="3"/>
  <c r="AK359" i="3"/>
  <c r="AL358" i="3"/>
  <c r="AK358" i="3"/>
  <c r="AL357" i="3"/>
  <c r="AK357" i="3"/>
  <c r="AL356" i="3"/>
  <c r="AK356" i="3"/>
  <c r="AL355" i="3"/>
  <c r="AK355" i="3"/>
  <c r="AL354" i="3"/>
  <c r="AK354" i="3"/>
  <c r="AL353" i="3"/>
  <c r="AK353" i="3"/>
  <c r="AL352" i="3"/>
  <c r="AK352" i="3"/>
  <c r="AL351" i="3"/>
  <c r="AK351" i="3"/>
  <c r="AL350" i="3"/>
  <c r="AK350" i="3"/>
  <c r="AL349" i="3"/>
  <c r="AK349" i="3"/>
  <c r="AL348" i="3"/>
  <c r="AK348" i="3"/>
  <c r="AL347" i="3"/>
  <c r="AK347" i="3"/>
  <c r="AL346" i="3"/>
  <c r="AK346" i="3"/>
  <c r="AL345" i="3"/>
  <c r="AK345" i="3"/>
  <c r="AL344" i="3"/>
  <c r="AK344" i="3"/>
  <c r="AL343" i="3"/>
  <c r="AK343" i="3"/>
  <c r="AL342" i="3"/>
  <c r="AK342" i="3"/>
  <c r="AL341" i="3"/>
  <c r="AK341" i="3"/>
  <c r="AL340" i="3"/>
  <c r="AK340" i="3"/>
  <c r="AL339" i="3"/>
  <c r="AK339" i="3"/>
  <c r="AL338" i="3"/>
  <c r="AK338" i="3"/>
  <c r="AL337" i="3"/>
  <c r="AK337" i="3"/>
  <c r="AL336" i="3"/>
  <c r="AK336" i="3"/>
  <c r="AL335" i="3"/>
  <c r="AK335" i="3"/>
  <c r="AL334" i="3"/>
  <c r="AK334" i="3"/>
  <c r="AL333" i="3"/>
  <c r="AK333" i="3"/>
  <c r="AL332" i="3"/>
  <c r="AK332" i="3"/>
  <c r="AL331" i="3"/>
  <c r="AK331" i="3"/>
  <c r="AL330" i="3"/>
  <c r="AK330" i="3"/>
  <c r="AL329" i="3"/>
  <c r="AK329" i="3"/>
  <c r="AL328" i="3"/>
  <c r="AK328" i="3"/>
  <c r="AL327" i="3"/>
  <c r="AK327" i="3"/>
  <c r="AL326" i="3"/>
  <c r="AK326" i="3"/>
  <c r="AL325" i="3"/>
  <c r="AK325" i="3"/>
  <c r="AL324" i="3"/>
  <c r="AK324" i="3"/>
  <c r="AL323" i="3"/>
  <c r="AK323" i="3"/>
  <c r="AL322" i="3"/>
  <c r="AK322" i="3"/>
  <c r="AL321" i="3"/>
  <c r="AK321" i="3"/>
  <c r="AL320" i="3"/>
  <c r="AK320" i="3"/>
  <c r="AL319" i="3"/>
  <c r="AK319" i="3"/>
  <c r="AL318" i="3"/>
  <c r="AK318" i="3"/>
  <c r="AL317" i="3"/>
  <c r="AK317" i="3"/>
  <c r="AL316" i="3"/>
  <c r="AK316" i="3"/>
  <c r="AL315" i="3"/>
  <c r="AK315" i="3"/>
  <c r="AL314" i="3"/>
  <c r="AK314" i="3"/>
  <c r="AL313" i="3"/>
  <c r="AK313" i="3"/>
  <c r="AL312" i="3"/>
  <c r="AK312" i="3"/>
  <c r="AL311" i="3"/>
  <c r="AK311" i="3"/>
  <c r="AL310" i="3"/>
  <c r="AK310" i="3"/>
  <c r="AL309" i="3"/>
  <c r="AK309" i="3"/>
  <c r="AL308" i="3"/>
  <c r="AK308" i="3"/>
  <c r="AL307" i="3"/>
  <c r="AK307" i="3"/>
  <c r="AL306" i="3"/>
  <c r="AK306" i="3"/>
  <c r="AL305" i="3"/>
  <c r="AK305" i="3"/>
  <c r="AL304" i="3"/>
  <c r="AK304" i="3"/>
  <c r="AL303" i="3"/>
  <c r="AK303" i="3"/>
  <c r="AL302" i="3"/>
  <c r="AK302" i="3"/>
  <c r="AL301" i="3"/>
  <c r="AK301" i="3"/>
  <c r="AL300" i="3"/>
  <c r="AK300" i="3"/>
  <c r="AL299" i="3"/>
  <c r="AK299" i="3"/>
  <c r="AL298" i="3"/>
  <c r="AK298" i="3"/>
  <c r="AL297" i="3"/>
  <c r="AK297" i="3"/>
  <c r="AL296" i="3"/>
  <c r="AK296" i="3"/>
  <c r="AL295" i="3"/>
  <c r="AK295" i="3"/>
  <c r="AL294" i="3"/>
  <c r="AK294" i="3"/>
  <c r="AL293" i="3"/>
  <c r="AK293" i="3"/>
  <c r="AL292" i="3"/>
  <c r="AK292" i="3"/>
  <c r="AL291" i="3"/>
  <c r="AK291" i="3"/>
  <c r="AL290" i="3"/>
  <c r="AK290" i="3"/>
  <c r="AL289" i="3"/>
  <c r="AK289" i="3"/>
  <c r="AL288" i="3"/>
  <c r="AK288" i="3"/>
  <c r="AL287" i="3"/>
  <c r="AK287" i="3"/>
  <c r="AL286" i="3"/>
  <c r="AK286" i="3"/>
  <c r="AL285" i="3"/>
  <c r="AK285" i="3"/>
  <c r="AL284" i="3"/>
  <c r="AK284" i="3"/>
  <c r="AL283" i="3"/>
  <c r="AK283" i="3"/>
  <c r="AL282" i="3"/>
  <c r="AK282" i="3"/>
  <c r="AL281" i="3"/>
  <c r="AK281" i="3"/>
  <c r="AL280" i="3"/>
  <c r="AK280" i="3"/>
  <c r="AL279" i="3"/>
  <c r="AK279" i="3"/>
  <c r="AL278" i="3"/>
  <c r="AK278" i="3"/>
  <c r="AL277" i="3"/>
  <c r="AK277" i="3"/>
  <c r="AL276" i="3"/>
  <c r="AK276" i="3"/>
  <c r="AL275" i="3"/>
  <c r="AK275" i="3"/>
  <c r="AL274" i="3"/>
  <c r="AK274" i="3"/>
  <c r="AL273" i="3"/>
  <c r="AK273" i="3"/>
  <c r="AL272" i="3"/>
  <c r="AK272" i="3"/>
  <c r="AL271" i="3"/>
  <c r="AK271" i="3"/>
  <c r="AL270" i="3"/>
  <c r="AK270" i="3"/>
  <c r="AL269" i="3"/>
  <c r="AK269" i="3"/>
  <c r="AL268" i="3"/>
  <c r="AK268" i="3"/>
  <c r="AL267" i="3"/>
  <c r="AK267" i="3"/>
  <c r="AL266" i="3"/>
  <c r="AK266" i="3"/>
  <c r="AL265" i="3"/>
  <c r="AK265" i="3"/>
  <c r="AL264" i="3"/>
  <c r="AK264" i="3"/>
  <c r="AL263" i="3"/>
  <c r="AK263" i="3"/>
  <c r="AL262" i="3"/>
  <c r="AK262" i="3"/>
  <c r="AL261" i="3"/>
  <c r="AK261" i="3"/>
  <c r="AL260" i="3"/>
  <c r="AK260" i="3"/>
  <c r="AL259" i="3"/>
  <c r="AK259" i="3"/>
  <c r="AL258" i="3"/>
  <c r="AK258" i="3"/>
  <c r="AL257" i="3"/>
  <c r="AK257" i="3"/>
  <c r="AL256" i="3"/>
  <c r="AK256" i="3"/>
  <c r="AL255" i="3"/>
  <c r="AK255" i="3"/>
  <c r="AL254" i="3"/>
  <c r="AK254" i="3"/>
  <c r="AL253" i="3"/>
  <c r="AK253" i="3"/>
  <c r="AL252" i="3"/>
  <c r="AK252" i="3"/>
  <c r="AL251" i="3"/>
  <c r="AK251" i="3"/>
  <c r="AL250" i="3"/>
  <c r="AK250" i="3"/>
  <c r="AL249" i="3"/>
  <c r="AK249" i="3"/>
  <c r="AL248" i="3"/>
  <c r="AK248" i="3"/>
  <c r="AL247" i="3"/>
  <c r="AK247" i="3"/>
  <c r="AL246" i="3"/>
  <c r="AK246" i="3"/>
  <c r="AL245" i="3"/>
  <c r="AK245" i="3"/>
  <c r="AL244" i="3"/>
  <c r="AK244" i="3"/>
  <c r="AL243" i="3"/>
  <c r="AK243" i="3"/>
  <c r="AL242" i="3"/>
  <c r="AK242" i="3"/>
  <c r="AL241" i="3"/>
  <c r="AK241" i="3"/>
  <c r="AL240" i="3"/>
  <c r="AK240" i="3"/>
  <c r="AL239" i="3"/>
  <c r="AK239" i="3"/>
  <c r="AL238" i="3"/>
  <c r="AK238" i="3"/>
  <c r="AL237" i="3"/>
  <c r="AK237" i="3"/>
  <c r="AL236" i="3"/>
  <c r="AK236" i="3"/>
  <c r="AL235" i="3"/>
  <c r="AK235" i="3"/>
  <c r="AL234" i="3"/>
  <c r="AK234" i="3"/>
  <c r="AL233" i="3"/>
  <c r="AK233" i="3"/>
  <c r="AL232" i="3"/>
  <c r="AK232" i="3"/>
  <c r="AL231" i="3"/>
  <c r="AK231" i="3"/>
  <c r="AL230" i="3"/>
  <c r="AK230" i="3"/>
  <c r="AL229" i="3"/>
  <c r="AK229" i="3"/>
  <c r="AL228" i="3"/>
  <c r="AK228" i="3"/>
  <c r="AL227" i="3"/>
  <c r="AK227" i="3"/>
  <c r="AL226" i="3"/>
  <c r="AK226" i="3"/>
  <c r="AL225" i="3"/>
  <c r="AK225" i="3"/>
  <c r="AL224" i="3"/>
  <c r="AK224" i="3"/>
  <c r="AL223" i="3"/>
  <c r="AK223" i="3"/>
  <c r="AL222" i="3"/>
  <c r="AK222" i="3"/>
  <c r="AL221" i="3"/>
  <c r="AK221" i="3"/>
  <c r="AL220" i="3"/>
  <c r="AK220" i="3"/>
  <c r="AL219" i="3"/>
  <c r="AK219" i="3"/>
  <c r="AL218" i="3"/>
  <c r="AK218" i="3"/>
  <c r="AL217" i="3"/>
  <c r="AK217" i="3"/>
  <c r="AL216" i="3"/>
  <c r="AK216" i="3"/>
  <c r="AL215" i="3"/>
  <c r="AK215" i="3"/>
  <c r="AL214" i="3"/>
  <c r="AK214" i="3"/>
  <c r="AL213" i="3"/>
  <c r="AK213" i="3"/>
  <c r="AL212" i="3"/>
  <c r="AK212" i="3"/>
  <c r="AL211" i="3"/>
  <c r="AK211" i="3"/>
  <c r="AL210" i="3"/>
  <c r="AK210" i="3"/>
  <c r="AL209" i="3"/>
  <c r="AK209" i="3"/>
  <c r="AL208" i="3"/>
  <c r="AK208" i="3"/>
  <c r="AL207" i="3"/>
  <c r="AK207" i="3"/>
  <c r="AL206" i="3"/>
  <c r="AK206" i="3"/>
  <c r="AL205" i="3"/>
  <c r="AK205" i="3"/>
  <c r="AL204" i="3"/>
  <c r="AK204" i="3"/>
  <c r="AL203" i="3"/>
  <c r="AK203" i="3"/>
  <c r="AL202" i="3"/>
  <c r="AK202" i="3"/>
  <c r="AL201" i="3"/>
  <c r="AK201" i="3"/>
  <c r="AL200" i="3"/>
  <c r="AK200" i="3"/>
  <c r="AL199" i="3"/>
  <c r="AK199" i="3"/>
  <c r="AL198" i="3"/>
  <c r="AK198" i="3"/>
  <c r="AL197" i="3"/>
  <c r="AK197" i="3"/>
  <c r="AL196" i="3"/>
  <c r="AK196" i="3"/>
  <c r="AL195" i="3"/>
  <c r="AK195" i="3"/>
  <c r="AL194" i="3"/>
  <c r="AK194" i="3"/>
  <c r="AL193" i="3"/>
  <c r="AK193" i="3"/>
  <c r="AL192" i="3"/>
  <c r="AK192" i="3"/>
  <c r="AL191" i="3"/>
  <c r="AK191" i="3"/>
  <c r="AL190" i="3"/>
  <c r="AK190" i="3"/>
  <c r="AL189" i="3"/>
  <c r="AK189" i="3"/>
  <c r="AL188" i="3"/>
  <c r="AK188" i="3"/>
  <c r="AL186" i="3"/>
  <c r="AK186" i="3"/>
  <c r="AL185" i="3"/>
  <c r="AK185" i="3"/>
  <c r="AL184" i="3"/>
  <c r="AK184" i="3"/>
  <c r="AL183" i="3"/>
  <c r="AK183" i="3"/>
  <c r="AL182" i="3"/>
  <c r="AK182" i="3"/>
  <c r="AL181" i="3"/>
  <c r="AK181" i="3"/>
  <c r="AL180" i="3"/>
  <c r="AK180" i="3"/>
  <c r="AL179" i="3"/>
  <c r="AK179" i="3"/>
  <c r="AL178" i="3"/>
  <c r="AK178" i="3"/>
  <c r="AL177" i="3"/>
  <c r="AK177" i="3"/>
  <c r="AL176" i="3"/>
  <c r="AK176" i="3"/>
  <c r="AL175" i="3"/>
  <c r="AK175" i="3"/>
  <c r="AL174" i="3"/>
  <c r="AK174" i="3"/>
  <c r="AL173" i="3"/>
  <c r="AK173" i="3"/>
  <c r="AL172" i="3"/>
  <c r="AK172" i="3"/>
  <c r="AL171" i="3"/>
  <c r="AK171" i="3"/>
  <c r="AL170" i="3"/>
  <c r="AK170" i="3"/>
  <c r="AL169" i="3"/>
  <c r="AK169" i="3"/>
  <c r="AL168" i="3"/>
  <c r="AK168" i="3"/>
  <c r="AL167" i="3"/>
  <c r="AK167" i="3"/>
  <c r="AL166" i="3"/>
  <c r="AK166" i="3"/>
  <c r="AL165" i="3"/>
  <c r="AK165" i="3"/>
  <c r="AL164" i="3"/>
  <c r="AK164" i="3"/>
  <c r="AL163" i="3"/>
  <c r="AK163" i="3"/>
  <c r="AL162" i="3"/>
  <c r="AK162" i="3"/>
  <c r="AL161" i="3"/>
  <c r="AK161" i="3"/>
  <c r="AL160" i="3"/>
  <c r="AK160" i="3"/>
  <c r="AL159" i="3"/>
  <c r="AK159" i="3"/>
  <c r="AL158" i="3"/>
  <c r="AK158" i="3"/>
  <c r="AL157" i="3"/>
  <c r="AK157" i="3"/>
  <c r="AL156" i="3"/>
  <c r="AK156" i="3"/>
  <c r="AL155" i="3"/>
  <c r="AK155" i="3"/>
  <c r="AL154" i="3"/>
  <c r="AK154" i="3"/>
  <c r="AL153" i="3"/>
  <c r="AK153" i="3"/>
  <c r="AL152" i="3"/>
  <c r="AK152" i="3"/>
  <c r="AL151" i="3"/>
  <c r="AK151" i="3"/>
  <c r="AL150" i="3"/>
  <c r="AK150" i="3"/>
  <c r="AL149" i="3"/>
  <c r="AK149" i="3"/>
  <c r="AL148" i="3"/>
  <c r="AK148" i="3"/>
  <c r="AL147" i="3"/>
  <c r="AK147" i="3"/>
  <c r="AL146" i="3"/>
  <c r="AK146" i="3"/>
  <c r="AL145" i="3"/>
  <c r="AK145" i="3"/>
  <c r="AL144" i="3"/>
  <c r="AK144" i="3"/>
  <c r="AL143" i="3"/>
  <c r="AK143" i="3"/>
  <c r="AL142" i="3"/>
  <c r="AK142" i="3"/>
  <c r="AL141" i="3"/>
  <c r="AK141" i="3"/>
  <c r="AL140" i="3"/>
  <c r="AK140" i="3"/>
  <c r="AL139" i="3"/>
  <c r="AK139" i="3"/>
  <c r="AL138" i="3"/>
  <c r="AK138" i="3"/>
  <c r="AL137" i="3"/>
  <c r="AK137" i="3"/>
  <c r="AL136" i="3"/>
  <c r="AK136" i="3"/>
  <c r="AL135" i="3"/>
  <c r="AK135" i="3"/>
  <c r="AL134" i="3"/>
  <c r="AK134" i="3"/>
  <c r="AL133" i="3"/>
  <c r="AK133" i="3"/>
  <c r="AL132" i="3"/>
  <c r="AK132" i="3"/>
  <c r="AL131" i="3"/>
  <c r="AK131" i="3"/>
  <c r="AL130" i="3"/>
  <c r="AK130" i="3"/>
  <c r="AL129" i="3"/>
  <c r="AK129" i="3"/>
  <c r="AL128" i="3"/>
  <c r="AK128" i="3"/>
  <c r="AL127" i="3"/>
  <c r="AK127" i="3"/>
  <c r="AL126" i="3"/>
  <c r="AK126" i="3"/>
  <c r="AL125" i="3"/>
  <c r="AK125" i="3"/>
  <c r="AL124" i="3"/>
  <c r="AK124" i="3"/>
  <c r="AL123" i="3"/>
  <c r="AK123" i="3"/>
  <c r="AL122" i="3"/>
  <c r="AK122" i="3"/>
  <c r="AL121" i="3"/>
  <c r="AK121" i="3"/>
  <c r="AL120" i="3"/>
  <c r="AK120" i="3"/>
  <c r="AL119" i="3"/>
  <c r="AK119" i="3"/>
  <c r="AL118" i="3"/>
  <c r="AK118" i="3"/>
  <c r="AL117" i="3"/>
  <c r="AK117" i="3"/>
  <c r="AL116" i="3"/>
  <c r="AK116" i="3"/>
  <c r="AL115" i="3"/>
  <c r="AK115" i="3"/>
  <c r="AL114" i="3"/>
  <c r="AK114" i="3"/>
  <c r="AL113" i="3"/>
  <c r="AK113" i="3"/>
  <c r="AL112" i="3"/>
  <c r="AK112" i="3"/>
  <c r="AL111" i="3"/>
  <c r="AK111" i="3"/>
  <c r="AL110" i="3"/>
  <c r="AK110" i="3"/>
  <c r="AL109" i="3"/>
  <c r="AK109" i="3"/>
  <c r="AL108" i="3"/>
  <c r="AK108" i="3"/>
  <c r="AL107" i="3"/>
  <c r="AK107" i="3"/>
  <c r="AL106" i="3"/>
  <c r="AK106" i="3"/>
  <c r="AL105" i="3"/>
  <c r="AK105" i="3"/>
  <c r="AL104" i="3"/>
  <c r="AK104" i="3"/>
  <c r="AL103" i="3"/>
  <c r="AK103" i="3"/>
  <c r="AL102" i="3"/>
  <c r="AK102" i="3"/>
  <c r="AL101" i="3"/>
  <c r="AK101" i="3"/>
  <c r="AL100" i="3"/>
  <c r="AK100" i="3"/>
  <c r="AL99" i="3"/>
  <c r="AK99" i="3"/>
  <c r="AL98" i="3"/>
  <c r="AK98" i="3"/>
  <c r="AL97" i="3"/>
  <c r="AK97" i="3"/>
  <c r="AL96" i="3"/>
  <c r="AK96" i="3"/>
  <c r="AL95" i="3"/>
  <c r="AK95" i="3"/>
  <c r="AL94" i="3"/>
  <c r="AK94" i="3"/>
  <c r="AL93" i="3"/>
  <c r="AK93" i="3"/>
  <c r="AL92" i="3"/>
  <c r="AK92" i="3"/>
  <c r="AL91" i="3"/>
  <c r="AK91" i="3"/>
  <c r="AL90" i="3"/>
  <c r="AK90" i="3"/>
  <c r="AL89" i="3"/>
  <c r="AK89" i="3"/>
  <c r="AL88" i="3"/>
  <c r="AK88" i="3"/>
  <c r="AL87" i="3"/>
  <c r="AK87" i="3"/>
  <c r="AL86" i="3"/>
  <c r="AK86" i="3"/>
  <c r="AL85" i="3"/>
  <c r="AK85" i="3"/>
  <c r="AL84" i="3"/>
  <c r="AK84" i="3"/>
  <c r="AL83" i="3"/>
  <c r="AK83" i="3"/>
  <c r="AL82" i="3"/>
  <c r="AK82" i="3"/>
  <c r="AL81" i="3"/>
  <c r="AK81" i="3"/>
  <c r="AL80" i="3"/>
  <c r="AK80" i="3"/>
  <c r="AL79" i="3"/>
  <c r="AK79" i="3"/>
  <c r="AL78" i="3"/>
  <c r="AK78" i="3"/>
  <c r="AL77" i="3"/>
  <c r="AK77" i="3"/>
  <c r="AL76" i="3"/>
  <c r="AK76" i="3"/>
  <c r="AL75" i="3"/>
  <c r="AK75" i="3"/>
  <c r="AL74" i="3"/>
  <c r="AK74" i="3"/>
  <c r="AL73" i="3"/>
  <c r="AK73" i="3"/>
  <c r="AL72" i="3"/>
  <c r="AK72" i="3"/>
  <c r="AL71" i="3"/>
  <c r="AK71" i="3"/>
  <c r="AL70" i="3"/>
  <c r="AK70" i="3"/>
  <c r="AL69" i="3"/>
  <c r="AK69" i="3"/>
  <c r="AL68" i="3"/>
  <c r="AK68" i="3"/>
  <c r="AL67" i="3"/>
  <c r="AK67" i="3"/>
  <c r="AL66" i="3"/>
  <c r="AK66" i="3"/>
  <c r="AL65" i="3"/>
  <c r="AK65" i="3"/>
  <c r="AL64" i="3"/>
  <c r="AK64" i="3"/>
  <c r="AL63" i="3"/>
  <c r="AK63" i="3"/>
  <c r="AL62" i="3"/>
  <c r="AK62" i="3"/>
  <c r="AL61" i="3"/>
  <c r="AK61" i="3"/>
  <c r="AL60" i="3"/>
  <c r="AK60" i="3"/>
  <c r="AL59" i="3"/>
  <c r="AK59" i="3"/>
  <c r="AL58" i="3"/>
  <c r="AK58" i="3"/>
  <c r="AL57" i="3"/>
  <c r="AK57" i="3"/>
  <c r="AL56" i="3"/>
  <c r="AK56" i="3"/>
  <c r="AL55" i="3"/>
  <c r="AK55" i="3"/>
  <c r="AL54" i="3"/>
  <c r="AK54" i="3"/>
  <c r="AL53" i="3"/>
  <c r="AK53" i="3"/>
  <c r="AL52" i="3"/>
  <c r="AK52" i="3"/>
  <c r="AL51" i="3"/>
  <c r="AK51" i="3"/>
  <c r="AL50" i="3"/>
  <c r="AK50" i="3"/>
  <c r="AL49" i="3"/>
  <c r="AK49" i="3"/>
  <c r="AL48" i="3"/>
  <c r="AK48" i="3"/>
  <c r="AL47" i="3"/>
  <c r="AK47" i="3"/>
  <c r="AL46" i="3"/>
  <c r="AK46" i="3"/>
  <c r="AL45" i="3"/>
  <c r="AK45" i="3"/>
  <c r="AL44" i="3"/>
  <c r="AK44" i="3"/>
  <c r="AL43" i="3"/>
  <c r="AK43" i="3"/>
  <c r="AL42" i="3"/>
  <c r="AK42" i="3"/>
  <c r="AL41" i="3"/>
  <c r="AK41" i="3"/>
  <c r="AL40" i="3"/>
  <c r="AK40" i="3"/>
  <c r="AL39" i="3"/>
  <c r="AK39" i="3"/>
  <c r="AL38" i="3"/>
  <c r="AK38" i="3"/>
  <c r="AL37" i="3"/>
  <c r="AK37" i="3"/>
  <c r="AL36" i="3"/>
  <c r="AK36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K14" i="3"/>
  <c r="AL13" i="3"/>
  <c r="AK13" i="3"/>
  <c r="AL12" i="3"/>
  <c r="AK12" i="3"/>
  <c r="AL11" i="3"/>
  <c r="AK11" i="3"/>
  <c r="AL10" i="3"/>
  <c r="AK10" i="3"/>
  <c r="AL9" i="3"/>
  <c r="AK9" i="3"/>
  <c r="AL8" i="3"/>
  <c r="AK8" i="3"/>
  <c r="AL7" i="3"/>
  <c r="AK7" i="3"/>
  <c r="AL6" i="3"/>
  <c r="AK6" i="3"/>
  <c r="AL5" i="3"/>
  <c r="AK5" i="3"/>
  <c r="AL4" i="3"/>
  <c r="AK4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1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3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5" i="3"/>
  <c r="J17" i="7"/>
  <c r="J16" i="7"/>
  <c r="J15" i="7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5" i="4"/>
  <c r="S6" i="4"/>
  <c r="S7" i="4"/>
  <c r="S8" i="4"/>
  <c r="S4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P17" i="7" l="1"/>
  <c r="J32" i="7"/>
  <c r="P15" i="7"/>
  <c r="J30" i="7"/>
  <c r="P16" i="7"/>
  <c r="J31" i="7"/>
  <c r="A4" i="9"/>
  <c r="AG992" i="5"/>
  <c r="AF992" i="5" s="1"/>
  <c r="AG991" i="5"/>
  <c r="AF991" i="5" s="1"/>
  <c r="AG990" i="5"/>
  <c r="AF990" i="5" s="1"/>
  <c r="AG989" i="5"/>
  <c r="AF989" i="5" s="1"/>
  <c r="AG988" i="5"/>
  <c r="AF988" i="5" s="1"/>
  <c r="AG987" i="5"/>
  <c r="AF987" i="5" s="1"/>
  <c r="AG986" i="5"/>
  <c r="AF986" i="5" s="1"/>
  <c r="AG985" i="5"/>
  <c r="AF985" i="5" s="1"/>
  <c r="AG984" i="5"/>
  <c r="AF984" i="5" s="1"/>
  <c r="AG983" i="5"/>
  <c r="AF983" i="5" s="1"/>
  <c r="AG982" i="5"/>
  <c r="AF982" i="5" s="1"/>
  <c r="AG981" i="5"/>
  <c r="AF981" i="5" s="1"/>
  <c r="AG980" i="5"/>
  <c r="AF980" i="5" s="1"/>
  <c r="AG979" i="5"/>
  <c r="AF979" i="5" s="1"/>
  <c r="AG978" i="5"/>
  <c r="AF978" i="5" s="1"/>
  <c r="AG977" i="5"/>
  <c r="AF977" i="5" s="1"/>
  <c r="AG976" i="5"/>
  <c r="AF976" i="5" s="1"/>
  <c r="AG975" i="5"/>
  <c r="AF975" i="5" s="1"/>
  <c r="AG974" i="5"/>
  <c r="AF974" i="5" s="1"/>
  <c r="AG973" i="5"/>
  <c r="AF973" i="5" s="1"/>
  <c r="AG972" i="5"/>
  <c r="AF972" i="5" s="1"/>
  <c r="AG971" i="5"/>
  <c r="AF971" i="5" s="1"/>
  <c r="AG970" i="5"/>
  <c r="AF970" i="5" s="1"/>
  <c r="AG969" i="5"/>
  <c r="AF969" i="5" s="1"/>
  <c r="AG968" i="5"/>
  <c r="AF968" i="5" s="1"/>
  <c r="AG967" i="5"/>
  <c r="AF967" i="5" s="1"/>
  <c r="AG966" i="5"/>
  <c r="AF966" i="5" s="1"/>
  <c r="AG965" i="5"/>
  <c r="AF965" i="5" s="1"/>
  <c r="AG964" i="5"/>
  <c r="AF964" i="5" s="1"/>
  <c r="AG963" i="5"/>
  <c r="AF963" i="5" s="1"/>
  <c r="AG962" i="5"/>
  <c r="AF962" i="5" s="1"/>
  <c r="AG961" i="5"/>
  <c r="AF961" i="5" s="1"/>
  <c r="AG960" i="5"/>
  <c r="AF960" i="5" s="1"/>
  <c r="AG959" i="5"/>
  <c r="AF959" i="5" s="1"/>
  <c r="AG958" i="5"/>
  <c r="AF958" i="5" s="1"/>
  <c r="AG957" i="5"/>
  <c r="AF957" i="5" s="1"/>
  <c r="AG956" i="5"/>
  <c r="AF956" i="5" s="1"/>
  <c r="AG955" i="5"/>
  <c r="AF955" i="5" s="1"/>
  <c r="AG954" i="5"/>
  <c r="AF954" i="5" s="1"/>
  <c r="AG953" i="5"/>
  <c r="AF953" i="5" s="1"/>
  <c r="AG952" i="5"/>
  <c r="AF952" i="5" s="1"/>
  <c r="AG951" i="5"/>
  <c r="AF951" i="5" s="1"/>
  <c r="AG950" i="5"/>
  <c r="AF950" i="5" s="1"/>
  <c r="AG949" i="5"/>
  <c r="AF949" i="5" s="1"/>
  <c r="AG948" i="5"/>
  <c r="AF948" i="5" s="1"/>
  <c r="AG947" i="5"/>
  <c r="AF947" i="5" s="1"/>
  <c r="AG946" i="5"/>
  <c r="AF946" i="5" s="1"/>
  <c r="AG945" i="5"/>
  <c r="AF945" i="5" s="1"/>
  <c r="AG944" i="5"/>
  <c r="AF944" i="5" s="1"/>
  <c r="AG943" i="5"/>
  <c r="AF943" i="5" s="1"/>
  <c r="AG942" i="5"/>
  <c r="AF942" i="5" s="1"/>
  <c r="AG941" i="5"/>
  <c r="AF941" i="5" s="1"/>
  <c r="AG940" i="5"/>
  <c r="AF940" i="5" s="1"/>
  <c r="AG939" i="5"/>
  <c r="AF939" i="5" s="1"/>
  <c r="AG938" i="5"/>
  <c r="AF938" i="5" s="1"/>
  <c r="AG937" i="5"/>
  <c r="AF937" i="5" s="1"/>
  <c r="AG936" i="5"/>
  <c r="AF936" i="5" s="1"/>
  <c r="AG935" i="5"/>
  <c r="AF935" i="5" s="1"/>
  <c r="AG934" i="5"/>
  <c r="AF934" i="5" s="1"/>
  <c r="AG933" i="5"/>
  <c r="AF933" i="5" s="1"/>
  <c r="AG932" i="5"/>
  <c r="AF932" i="5" s="1"/>
  <c r="AG931" i="5"/>
  <c r="AF931" i="5" s="1"/>
  <c r="AG930" i="5"/>
  <c r="AF930" i="5" s="1"/>
  <c r="AG929" i="5"/>
  <c r="AF929" i="5" s="1"/>
  <c r="AG928" i="5"/>
  <c r="AF928" i="5" s="1"/>
  <c r="AG927" i="5"/>
  <c r="AF927" i="5" s="1"/>
  <c r="AG926" i="5"/>
  <c r="AF926" i="5" s="1"/>
  <c r="AG925" i="5"/>
  <c r="AF925" i="5" s="1"/>
  <c r="AG924" i="5"/>
  <c r="AF924" i="5" s="1"/>
  <c r="AG923" i="5"/>
  <c r="AF923" i="5" s="1"/>
  <c r="AG922" i="5"/>
  <c r="AF922" i="5" s="1"/>
  <c r="AG921" i="5"/>
  <c r="AF921" i="5" s="1"/>
  <c r="AG920" i="5"/>
  <c r="AF920" i="5" s="1"/>
  <c r="AG919" i="5"/>
  <c r="AF919" i="5" s="1"/>
  <c r="AG918" i="5"/>
  <c r="AF918" i="5" s="1"/>
  <c r="AG917" i="5"/>
  <c r="AF917" i="5" s="1"/>
  <c r="AG916" i="5"/>
  <c r="AF916" i="5" s="1"/>
  <c r="AG915" i="5"/>
  <c r="AF915" i="5" s="1"/>
  <c r="AG914" i="5"/>
  <c r="AF914" i="5" s="1"/>
  <c r="AG913" i="5"/>
  <c r="AF913" i="5" s="1"/>
  <c r="AG912" i="5"/>
  <c r="AF912" i="5" s="1"/>
  <c r="AG911" i="5"/>
  <c r="AF911" i="5" s="1"/>
  <c r="AG910" i="5"/>
  <c r="AF910" i="5" s="1"/>
  <c r="AG909" i="5"/>
  <c r="AF909" i="5" s="1"/>
  <c r="AG908" i="5"/>
  <c r="AF908" i="5" s="1"/>
  <c r="AG907" i="5"/>
  <c r="AF907" i="5" s="1"/>
  <c r="AG906" i="5"/>
  <c r="AF906" i="5" s="1"/>
  <c r="AG905" i="5"/>
  <c r="AF905" i="5" s="1"/>
  <c r="AG904" i="5"/>
  <c r="AF904" i="5" s="1"/>
  <c r="AG903" i="5"/>
  <c r="AF903" i="5" s="1"/>
  <c r="AG902" i="5"/>
  <c r="AF902" i="5" s="1"/>
  <c r="AG901" i="5"/>
  <c r="AF901" i="5" s="1"/>
  <c r="AG900" i="5"/>
  <c r="AF900" i="5" s="1"/>
  <c r="AG899" i="5"/>
  <c r="AF899" i="5" s="1"/>
  <c r="AG898" i="5"/>
  <c r="AF898" i="5" s="1"/>
  <c r="AG897" i="5"/>
  <c r="AF897" i="5" s="1"/>
  <c r="AG896" i="5"/>
  <c r="AF896" i="5" s="1"/>
  <c r="AG895" i="5"/>
  <c r="AF895" i="5" s="1"/>
  <c r="AG894" i="5"/>
  <c r="AF894" i="5" s="1"/>
  <c r="AG893" i="5"/>
  <c r="AF893" i="5" s="1"/>
  <c r="AG892" i="5"/>
  <c r="AF892" i="5" s="1"/>
  <c r="AG891" i="5"/>
  <c r="AF891" i="5" s="1"/>
  <c r="AG890" i="5"/>
  <c r="AF890" i="5" s="1"/>
  <c r="AG889" i="5"/>
  <c r="AF889" i="5" s="1"/>
  <c r="AG888" i="5"/>
  <c r="AF888" i="5" s="1"/>
  <c r="AG887" i="5"/>
  <c r="AF887" i="5" s="1"/>
  <c r="AG886" i="5"/>
  <c r="AF886" i="5" s="1"/>
  <c r="AG885" i="5"/>
  <c r="AF885" i="5" s="1"/>
  <c r="AG884" i="5"/>
  <c r="AF884" i="5" s="1"/>
  <c r="AG883" i="5"/>
  <c r="AF883" i="5" s="1"/>
  <c r="AG882" i="5"/>
  <c r="AF882" i="5" s="1"/>
  <c r="AG881" i="5"/>
  <c r="AF881" i="5" s="1"/>
  <c r="AG880" i="5"/>
  <c r="AF880" i="5" s="1"/>
  <c r="AG879" i="5"/>
  <c r="AF879" i="5" s="1"/>
  <c r="AG878" i="5"/>
  <c r="AF878" i="5" s="1"/>
  <c r="AG877" i="5"/>
  <c r="AF877" i="5" s="1"/>
  <c r="AG876" i="5"/>
  <c r="AF876" i="5" s="1"/>
  <c r="AG875" i="5"/>
  <c r="AF875" i="5" s="1"/>
  <c r="AG874" i="5"/>
  <c r="AF874" i="5" s="1"/>
  <c r="AG873" i="5"/>
  <c r="AF873" i="5" s="1"/>
  <c r="AG872" i="5"/>
  <c r="AF872" i="5" s="1"/>
  <c r="AG871" i="5"/>
  <c r="AF871" i="5" s="1"/>
  <c r="AG870" i="5"/>
  <c r="AF870" i="5" s="1"/>
  <c r="AG869" i="5"/>
  <c r="AF869" i="5" s="1"/>
  <c r="AG868" i="5"/>
  <c r="AF868" i="5" s="1"/>
  <c r="AG867" i="5"/>
  <c r="AF867" i="5" s="1"/>
  <c r="AG866" i="5"/>
  <c r="AF866" i="5" s="1"/>
  <c r="AG865" i="5"/>
  <c r="AF865" i="5" s="1"/>
  <c r="AG864" i="5"/>
  <c r="AF864" i="5" s="1"/>
  <c r="AG863" i="5"/>
  <c r="AF863" i="5" s="1"/>
  <c r="AG862" i="5"/>
  <c r="AF862" i="5" s="1"/>
  <c r="AG861" i="5"/>
  <c r="AF861" i="5" s="1"/>
  <c r="AG860" i="5"/>
  <c r="AF860" i="5" s="1"/>
  <c r="AG859" i="5"/>
  <c r="AF859" i="5" s="1"/>
  <c r="AG858" i="5"/>
  <c r="AF858" i="5" s="1"/>
  <c r="AG857" i="5"/>
  <c r="AF857" i="5" s="1"/>
  <c r="AG856" i="5"/>
  <c r="AF856" i="5" s="1"/>
  <c r="AG855" i="5"/>
  <c r="AF855" i="5" s="1"/>
  <c r="AG854" i="5"/>
  <c r="AF854" i="5" s="1"/>
  <c r="AG853" i="5"/>
  <c r="AF853" i="5" s="1"/>
  <c r="AG852" i="5"/>
  <c r="AF852" i="5" s="1"/>
  <c r="AG851" i="5"/>
  <c r="AF851" i="5" s="1"/>
  <c r="AG850" i="5"/>
  <c r="AF850" i="5" s="1"/>
  <c r="AG849" i="5"/>
  <c r="AF849" i="5" s="1"/>
  <c r="AG848" i="5"/>
  <c r="AF848" i="5" s="1"/>
  <c r="AG847" i="5"/>
  <c r="AF847" i="5" s="1"/>
  <c r="AG846" i="5"/>
  <c r="AF846" i="5" s="1"/>
  <c r="AG845" i="5"/>
  <c r="AF845" i="5" s="1"/>
  <c r="AG844" i="5"/>
  <c r="AF844" i="5" s="1"/>
  <c r="AG843" i="5"/>
  <c r="AF843" i="5" s="1"/>
  <c r="AG842" i="5"/>
  <c r="AF842" i="5" s="1"/>
  <c r="AG841" i="5"/>
  <c r="AF841" i="5" s="1"/>
  <c r="AG840" i="5"/>
  <c r="AF840" i="5" s="1"/>
  <c r="AG839" i="5"/>
  <c r="AF839" i="5" s="1"/>
  <c r="AG838" i="5"/>
  <c r="AF838" i="5" s="1"/>
  <c r="AG837" i="5"/>
  <c r="AF837" i="5" s="1"/>
  <c r="AG836" i="5"/>
  <c r="AF836" i="5" s="1"/>
  <c r="AG835" i="5"/>
  <c r="AF835" i="5" s="1"/>
  <c r="AG834" i="5"/>
  <c r="AF834" i="5" s="1"/>
  <c r="AG833" i="5"/>
  <c r="AF833" i="5" s="1"/>
  <c r="AG832" i="5"/>
  <c r="AF832" i="5" s="1"/>
  <c r="AG831" i="5"/>
  <c r="AF831" i="5" s="1"/>
  <c r="AG830" i="5"/>
  <c r="AF830" i="5" s="1"/>
  <c r="AG829" i="5"/>
  <c r="AF829" i="5" s="1"/>
  <c r="AG828" i="5"/>
  <c r="AF828" i="5" s="1"/>
  <c r="AG827" i="5"/>
  <c r="AF827" i="5" s="1"/>
  <c r="AG826" i="5"/>
  <c r="AF826" i="5" s="1"/>
  <c r="AG825" i="5"/>
  <c r="AF825" i="5" s="1"/>
  <c r="AG824" i="5"/>
  <c r="AF824" i="5" s="1"/>
  <c r="AG823" i="5"/>
  <c r="AF823" i="5" s="1"/>
  <c r="AG822" i="5"/>
  <c r="AF822" i="5" s="1"/>
  <c r="AG821" i="5"/>
  <c r="AF821" i="5" s="1"/>
  <c r="AG820" i="5"/>
  <c r="AF820" i="5" s="1"/>
  <c r="AG819" i="5"/>
  <c r="AF819" i="5" s="1"/>
  <c r="AG818" i="5"/>
  <c r="AF818" i="5" s="1"/>
  <c r="AG817" i="5"/>
  <c r="AF817" i="5" s="1"/>
  <c r="AG816" i="5"/>
  <c r="AF816" i="5" s="1"/>
  <c r="AG815" i="5"/>
  <c r="AF815" i="5" s="1"/>
  <c r="AG814" i="5"/>
  <c r="AF814" i="5" s="1"/>
  <c r="AG813" i="5"/>
  <c r="AF813" i="5" s="1"/>
  <c r="AG812" i="5"/>
  <c r="AF812" i="5" s="1"/>
  <c r="AG811" i="5"/>
  <c r="AF811" i="5" s="1"/>
  <c r="AG810" i="5"/>
  <c r="AF810" i="5" s="1"/>
  <c r="AG809" i="5"/>
  <c r="AF809" i="5" s="1"/>
  <c r="AG808" i="5"/>
  <c r="AF808" i="5" s="1"/>
  <c r="AG807" i="5"/>
  <c r="AF807" i="5" s="1"/>
  <c r="AG806" i="5"/>
  <c r="AF806" i="5" s="1"/>
  <c r="AG805" i="5"/>
  <c r="AF805" i="5" s="1"/>
  <c r="AG804" i="5"/>
  <c r="AF804" i="5" s="1"/>
  <c r="AG803" i="5"/>
  <c r="AF803" i="5" s="1"/>
  <c r="AG802" i="5"/>
  <c r="AF802" i="5" s="1"/>
  <c r="AG801" i="5"/>
  <c r="AF801" i="5" s="1"/>
  <c r="AG800" i="5"/>
  <c r="AF800" i="5" s="1"/>
  <c r="AG799" i="5"/>
  <c r="AF799" i="5" s="1"/>
  <c r="AG798" i="5"/>
  <c r="AF798" i="5" s="1"/>
  <c r="AG797" i="5"/>
  <c r="AF797" i="5" s="1"/>
  <c r="AG796" i="5"/>
  <c r="AF796" i="5" s="1"/>
  <c r="AG795" i="5"/>
  <c r="AF795" i="5" s="1"/>
  <c r="AG794" i="5"/>
  <c r="AF794" i="5" s="1"/>
  <c r="AG793" i="5"/>
  <c r="AF793" i="5" s="1"/>
  <c r="AG792" i="5"/>
  <c r="AF792" i="5" s="1"/>
  <c r="AG791" i="5"/>
  <c r="AF791" i="5" s="1"/>
  <c r="AG790" i="5"/>
  <c r="AF790" i="5" s="1"/>
  <c r="AG789" i="5"/>
  <c r="AF789" i="5" s="1"/>
  <c r="AG788" i="5"/>
  <c r="AF788" i="5" s="1"/>
  <c r="AG787" i="5"/>
  <c r="AF787" i="5" s="1"/>
  <c r="AG786" i="5"/>
  <c r="AF786" i="5" s="1"/>
  <c r="AG785" i="5"/>
  <c r="AF785" i="5" s="1"/>
  <c r="AG784" i="5"/>
  <c r="AF784" i="5" s="1"/>
  <c r="AG783" i="5"/>
  <c r="AF783" i="5" s="1"/>
  <c r="AG782" i="5"/>
  <c r="AF782" i="5" s="1"/>
  <c r="AG781" i="5"/>
  <c r="AF781" i="5" s="1"/>
  <c r="AG780" i="5"/>
  <c r="AF780" i="5" s="1"/>
  <c r="AG779" i="5"/>
  <c r="AF779" i="5" s="1"/>
  <c r="AG778" i="5"/>
  <c r="AF778" i="5" s="1"/>
  <c r="AG777" i="5"/>
  <c r="AF777" i="5" s="1"/>
  <c r="AG776" i="5"/>
  <c r="AF776" i="5" s="1"/>
  <c r="AG775" i="5"/>
  <c r="AF775" i="5" s="1"/>
  <c r="AG774" i="5"/>
  <c r="AF774" i="5" s="1"/>
  <c r="AG773" i="5"/>
  <c r="AF773" i="5" s="1"/>
  <c r="AG772" i="5"/>
  <c r="AF772" i="5" s="1"/>
  <c r="AG771" i="5"/>
  <c r="AF771" i="5" s="1"/>
  <c r="AG770" i="5"/>
  <c r="AF770" i="5" s="1"/>
  <c r="AG769" i="5"/>
  <c r="AF769" i="5" s="1"/>
  <c r="AG768" i="5"/>
  <c r="AF768" i="5" s="1"/>
  <c r="AG767" i="5"/>
  <c r="AF767" i="5" s="1"/>
  <c r="AG766" i="5"/>
  <c r="AF766" i="5" s="1"/>
  <c r="AG765" i="5"/>
  <c r="AF765" i="5" s="1"/>
  <c r="AG764" i="5"/>
  <c r="AF764" i="5" s="1"/>
  <c r="AG763" i="5"/>
  <c r="AF763" i="5" s="1"/>
  <c r="AG762" i="5"/>
  <c r="AF762" i="5" s="1"/>
  <c r="AG761" i="5"/>
  <c r="AF761" i="5" s="1"/>
  <c r="AG760" i="5"/>
  <c r="AF760" i="5" s="1"/>
  <c r="AG759" i="5"/>
  <c r="AF759" i="5" s="1"/>
  <c r="AG758" i="5"/>
  <c r="AF758" i="5" s="1"/>
  <c r="AG757" i="5"/>
  <c r="AF757" i="5" s="1"/>
  <c r="AG756" i="5"/>
  <c r="AF756" i="5" s="1"/>
  <c r="AG755" i="5"/>
  <c r="AF755" i="5" s="1"/>
  <c r="AG754" i="5"/>
  <c r="AF754" i="5" s="1"/>
  <c r="AG753" i="5"/>
  <c r="AF753" i="5" s="1"/>
  <c r="AG752" i="5"/>
  <c r="AF752" i="5" s="1"/>
  <c r="AG751" i="5"/>
  <c r="AF751" i="5" s="1"/>
  <c r="AG750" i="5"/>
  <c r="AF750" i="5" s="1"/>
  <c r="AG749" i="5"/>
  <c r="AF749" i="5" s="1"/>
  <c r="AG748" i="5"/>
  <c r="AF748" i="5" s="1"/>
  <c r="AG747" i="5"/>
  <c r="AF747" i="5" s="1"/>
  <c r="AG746" i="5"/>
  <c r="AF746" i="5" s="1"/>
  <c r="AG745" i="5"/>
  <c r="AF745" i="5" s="1"/>
  <c r="AG744" i="5"/>
  <c r="AF744" i="5" s="1"/>
  <c r="AG743" i="5"/>
  <c r="AF743" i="5" s="1"/>
  <c r="AG742" i="5"/>
  <c r="AF742" i="5" s="1"/>
  <c r="AG741" i="5"/>
  <c r="AF741" i="5" s="1"/>
  <c r="AG740" i="5"/>
  <c r="AF740" i="5" s="1"/>
  <c r="AG739" i="5"/>
  <c r="AF739" i="5" s="1"/>
  <c r="AG738" i="5"/>
  <c r="AF738" i="5" s="1"/>
  <c r="AG737" i="5"/>
  <c r="AF737" i="5" s="1"/>
  <c r="AG736" i="5"/>
  <c r="AF736" i="5" s="1"/>
  <c r="AG735" i="5"/>
  <c r="AF735" i="5" s="1"/>
  <c r="AG734" i="5"/>
  <c r="AF734" i="5" s="1"/>
  <c r="AG733" i="5"/>
  <c r="AF733" i="5" s="1"/>
  <c r="AG732" i="5"/>
  <c r="AF732" i="5" s="1"/>
  <c r="AG731" i="5"/>
  <c r="AF731" i="5" s="1"/>
  <c r="AG730" i="5"/>
  <c r="AF730" i="5" s="1"/>
  <c r="AG729" i="5"/>
  <c r="AF729" i="5" s="1"/>
  <c r="AG728" i="5"/>
  <c r="AF728" i="5" s="1"/>
  <c r="AG727" i="5"/>
  <c r="AF727" i="5" s="1"/>
  <c r="AG726" i="5"/>
  <c r="AF726" i="5" s="1"/>
  <c r="AG725" i="5"/>
  <c r="AF725" i="5" s="1"/>
  <c r="AG724" i="5"/>
  <c r="AF724" i="5" s="1"/>
  <c r="AG723" i="5"/>
  <c r="AF723" i="5" s="1"/>
  <c r="AG722" i="5"/>
  <c r="AF722" i="5" s="1"/>
  <c r="AG721" i="5"/>
  <c r="AF721" i="5" s="1"/>
  <c r="AG720" i="5"/>
  <c r="AF720" i="5" s="1"/>
  <c r="AG719" i="5"/>
  <c r="AF719" i="5" s="1"/>
  <c r="AG718" i="5"/>
  <c r="AF718" i="5" s="1"/>
  <c r="AG717" i="5"/>
  <c r="AF717" i="5" s="1"/>
  <c r="AG716" i="5"/>
  <c r="AF716" i="5" s="1"/>
  <c r="AG715" i="5"/>
  <c r="AF715" i="5" s="1"/>
  <c r="AG714" i="5"/>
  <c r="AF714" i="5" s="1"/>
  <c r="AG713" i="5"/>
  <c r="AF713" i="5" s="1"/>
  <c r="AG712" i="5"/>
  <c r="AF712" i="5" s="1"/>
  <c r="AG711" i="5"/>
  <c r="AF711" i="5" s="1"/>
  <c r="AG710" i="5"/>
  <c r="AF710" i="5" s="1"/>
  <c r="AG709" i="5"/>
  <c r="AF709" i="5" s="1"/>
  <c r="AG708" i="5"/>
  <c r="AF708" i="5" s="1"/>
  <c r="AG707" i="5"/>
  <c r="AF707" i="5" s="1"/>
  <c r="AG706" i="5"/>
  <c r="AF706" i="5" s="1"/>
  <c r="AG705" i="5"/>
  <c r="AF705" i="5" s="1"/>
  <c r="AG704" i="5"/>
  <c r="AF704" i="5" s="1"/>
  <c r="AG703" i="5"/>
  <c r="AF703" i="5" s="1"/>
  <c r="AG702" i="5"/>
  <c r="AF702" i="5" s="1"/>
  <c r="AG701" i="5"/>
  <c r="AF701" i="5" s="1"/>
  <c r="AG700" i="5"/>
  <c r="AF700" i="5" s="1"/>
  <c r="AG699" i="5"/>
  <c r="AF699" i="5" s="1"/>
  <c r="AG698" i="5"/>
  <c r="AF698" i="5" s="1"/>
  <c r="AG697" i="5"/>
  <c r="AF697" i="5" s="1"/>
  <c r="AG696" i="5"/>
  <c r="AF696" i="5" s="1"/>
  <c r="AG695" i="5"/>
  <c r="AF695" i="5" s="1"/>
  <c r="AG694" i="5"/>
  <c r="AF694" i="5" s="1"/>
  <c r="AG693" i="5"/>
  <c r="AF693" i="5" s="1"/>
  <c r="AG692" i="5"/>
  <c r="AF692" i="5" s="1"/>
  <c r="AG691" i="5"/>
  <c r="AF691" i="5" s="1"/>
  <c r="AG690" i="5"/>
  <c r="AF690" i="5" s="1"/>
  <c r="AG689" i="5"/>
  <c r="AF689" i="5" s="1"/>
  <c r="AG688" i="5"/>
  <c r="AF688" i="5" s="1"/>
  <c r="AG687" i="5"/>
  <c r="AF687" i="5" s="1"/>
  <c r="AG686" i="5"/>
  <c r="AF686" i="5" s="1"/>
  <c r="AG685" i="5"/>
  <c r="AF685" i="5" s="1"/>
  <c r="AG684" i="5"/>
  <c r="AF684" i="5" s="1"/>
  <c r="AG683" i="5"/>
  <c r="AF683" i="5" s="1"/>
  <c r="AG682" i="5"/>
  <c r="AF682" i="5" s="1"/>
  <c r="AG681" i="5"/>
  <c r="AF681" i="5" s="1"/>
  <c r="AG680" i="5"/>
  <c r="AF680" i="5" s="1"/>
  <c r="AG679" i="5"/>
  <c r="AF679" i="5" s="1"/>
  <c r="AG678" i="5"/>
  <c r="AF678" i="5" s="1"/>
  <c r="AG677" i="5"/>
  <c r="AF677" i="5" s="1"/>
  <c r="AG676" i="5"/>
  <c r="AF676" i="5" s="1"/>
  <c r="AG675" i="5"/>
  <c r="AF675" i="5" s="1"/>
  <c r="AG674" i="5"/>
  <c r="AF674" i="5" s="1"/>
  <c r="AG673" i="5"/>
  <c r="AF673" i="5" s="1"/>
  <c r="AG672" i="5"/>
  <c r="AF672" i="5" s="1"/>
  <c r="AG671" i="5"/>
  <c r="AF671" i="5" s="1"/>
  <c r="AG670" i="5"/>
  <c r="AF670" i="5" s="1"/>
  <c r="AG669" i="5"/>
  <c r="AF669" i="5" s="1"/>
  <c r="AG668" i="5"/>
  <c r="AF668" i="5" s="1"/>
  <c r="AG667" i="5"/>
  <c r="AF667" i="5" s="1"/>
  <c r="AG666" i="5"/>
  <c r="AF666" i="5" s="1"/>
  <c r="AG665" i="5"/>
  <c r="AF665" i="5" s="1"/>
  <c r="AG664" i="5"/>
  <c r="AF664" i="5" s="1"/>
  <c r="AG663" i="5"/>
  <c r="AF663" i="5" s="1"/>
  <c r="AG662" i="5"/>
  <c r="AF662" i="5" s="1"/>
  <c r="AG661" i="5"/>
  <c r="AF661" i="5" s="1"/>
  <c r="AG660" i="5"/>
  <c r="AF660" i="5" s="1"/>
  <c r="AG659" i="5"/>
  <c r="AF659" i="5" s="1"/>
  <c r="AG658" i="5"/>
  <c r="AF658" i="5" s="1"/>
  <c r="AG657" i="5"/>
  <c r="AF657" i="5" s="1"/>
  <c r="AG656" i="5"/>
  <c r="AF656" i="5" s="1"/>
  <c r="AG655" i="5"/>
  <c r="AF655" i="5" s="1"/>
  <c r="AG654" i="5"/>
  <c r="AF654" i="5" s="1"/>
  <c r="AG653" i="5"/>
  <c r="AF653" i="5" s="1"/>
  <c r="AG652" i="5"/>
  <c r="AF652" i="5" s="1"/>
  <c r="AG651" i="5"/>
  <c r="AF651" i="5" s="1"/>
  <c r="AG650" i="5"/>
  <c r="AF650" i="5" s="1"/>
  <c r="AG649" i="5"/>
  <c r="AF649" i="5" s="1"/>
  <c r="AG648" i="5"/>
  <c r="AF648" i="5" s="1"/>
  <c r="AG647" i="5"/>
  <c r="AF647" i="5" s="1"/>
  <c r="AG646" i="5"/>
  <c r="AF646" i="5" s="1"/>
  <c r="AG645" i="5"/>
  <c r="AF645" i="5" s="1"/>
  <c r="AG644" i="5"/>
  <c r="AF644" i="5" s="1"/>
  <c r="AG643" i="5"/>
  <c r="AF643" i="5" s="1"/>
  <c r="AG642" i="5"/>
  <c r="AF642" i="5" s="1"/>
  <c r="AG641" i="5"/>
  <c r="AF641" i="5" s="1"/>
  <c r="AG640" i="5"/>
  <c r="AF640" i="5" s="1"/>
  <c r="AG639" i="5"/>
  <c r="AF639" i="5" s="1"/>
  <c r="AG638" i="5"/>
  <c r="AF638" i="5" s="1"/>
  <c r="AG637" i="5"/>
  <c r="AF637" i="5" s="1"/>
  <c r="AG636" i="5"/>
  <c r="AF636" i="5" s="1"/>
  <c r="AG635" i="5"/>
  <c r="AF635" i="5" s="1"/>
  <c r="AG634" i="5"/>
  <c r="AF634" i="5" s="1"/>
  <c r="AG633" i="5"/>
  <c r="AF633" i="5" s="1"/>
  <c r="AG632" i="5"/>
  <c r="AF632" i="5" s="1"/>
  <c r="AG631" i="5"/>
  <c r="AF631" i="5" s="1"/>
  <c r="AG630" i="5"/>
  <c r="AF630" i="5" s="1"/>
  <c r="AG629" i="5"/>
  <c r="AF629" i="5" s="1"/>
  <c r="AG628" i="5"/>
  <c r="AF628" i="5" s="1"/>
  <c r="AG627" i="5"/>
  <c r="AF627" i="5" s="1"/>
  <c r="AG626" i="5"/>
  <c r="AF626" i="5" s="1"/>
  <c r="AG625" i="5"/>
  <c r="AF625" i="5" s="1"/>
  <c r="AG624" i="5"/>
  <c r="AF624" i="5" s="1"/>
  <c r="AG623" i="5"/>
  <c r="AF623" i="5" s="1"/>
  <c r="AG622" i="5"/>
  <c r="AF622" i="5" s="1"/>
  <c r="AG621" i="5"/>
  <c r="AF621" i="5" s="1"/>
  <c r="AG620" i="5"/>
  <c r="AF620" i="5" s="1"/>
  <c r="AG619" i="5"/>
  <c r="AF619" i="5" s="1"/>
  <c r="AG618" i="5"/>
  <c r="AF618" i="5" s="1"/>
  <c r="AG617" i="5"/>
  <c r="AF617" i="5" s="1"/>
  <c r="AG616" i="5"/>
  <c r="AF616" i="5" s="1"/>
  <c r="AG615" i="5"/>
  <c r="AF615" i="5" s="1"/>
  <c r="AG614" i="5"/>
  <c r="AF614" i="5" s="1"/>
  <c r="AG613" i="5"/>
  <c r="AF613" i="5" s="1"/>
  <c r="AG612" i="5"/>
  <c r="AF612" i="5" s="1"/>
  <c r="AG611" i="5"/>
  <c r="AF611" i="5" s="1"/>
  <c r="AG610" i="5"/>
  <c r="AF610" i="5" s="1"/>
  <c r="AG609" i="5"/>
  <c r="AF609" i="5" s="1"/>
  <c r="AG608" i="5"/>
  <c r="AF608" i="5" s="1"/>
  <c r="AG607" i="5"/>
  <c r="AF607" i="5" s="1"/>
  <c r="AG606" i="5"/>
  <c r="AF606" i="5" s="1"/>
  <c r="AG605" i="5"/>
  <c r="AF605" i="5" s="1"/>
  <c r="AG604" i="5"/>
  <c r="AF604" i="5" s="1"/>
  <c r="AG603" i="5"/>
  <c r="AF603" i="5" s="1"/>
  <c r="AG602" i="5"/>
  <c r="AF602" i="5" s="1"/>
  <c r="AG601" i="5"/>
  <c r="AF601" i="5" s="1"/>
  <c r="AG600" i="5"/>
  <c r="AF600" i="5" s="1"/>
  <c r="AG599" i="5"/>
  <c r="AF599" i="5" s="1"/>
  <c r="AG598" i="5"/>
  <c r="AF598" i="5" s="1"/>
  <c r="AG597" i="5"/>
  <c r="AF597" i="5" s="1"/>
  <c r="AG596" i="5"/>
  <c r="AF596" i="5" s="1"/>
  <c r="AG595" i="5"/>
  <c r="AF595" i="5" s="1"/>
  <c r="AG594" i="5"/>
  <c r="AF594" i="5" s="1"/>
  <c r="AG593" i="5"/>
  <c r="AF593" i="5" s="1"/>
  <c r="AG592" i="5"/>
  <c r="AF592" i="5" s="1"/>
  <c r="AG591" i="5"/>
  <c r="AF591" i="5" s="1"/>
  <c r="AG590" i="5"/>
  <c r="AF590" i="5" s="1"/>
  <c r="AG589" i="5"/>
  <c r="AF589" i="5" s="1"/>
  <c r="AG588" i="5"/>
  <c r="AF588" i="5" s="1"/>
  <c r="AG587" i="5"/>
  <c r="AF587" i="5" s="1"/>
  <c r="AG586" i="5"/>
  <c r="AF586" i="5" s="1"/>
  <c r="AG585" i="5"/>
  <c r="AF585" i="5" s="1"/>
  <c r="AG584" i="5"/>
  <c r="AF584" i="5" s="1"/>
  <c r="AG583" i="5"/>
  <c r="AF583" i="5" s="1"/>
  <c r="AG582" i="5"/>
  <c r="AF582" i="5" s="1"/>
  <c r="AG581" i="5"/>
  <c r="AF581" i="5" s="1"/>
  <c r="AG580" i="5"/>
  <c r="AF580" i="5" s="1"/>
  <c r="AG579" i="5"/>
  <c r="AF579" i="5" s="1"/>
  <c r="AG578" i="5"/>
  <c r="AF578" i="5" s="1"/>
  <c r="AG577" i="5"/>
  <c r="AF577" i="5" s="1"/>
  <c r="AG576" i="5"/>
  <c r="AF576" i="5" s="1"/>
  <c r="AG575" i="5"/>
  <c r="AF575" i="5" s="1"/>
  <c r="AG574" i="5"/>
  <c r="AF574" i="5" s="1"/>
  <c r="AG573" i="5"/>
  <c r="AF573" i="5" s="1"/>
  <c r="AG572" i="5"/>
  <c r="AF572" i="5" s="1"/>
  <c r="AG571" i="5"/>
  <c r="AF571" i="5" s="1"/>
  <c r="AG570" i="5"/>
  <c r="AF570" i="5" s="1"/>
  <c r="AG569" i="5"/>
  <c r="AF569" i="5" s="1"/>
  <c r="AG568" i="5"/>
  <c r="AF568" i="5" s="1"/>
  <c r="AG567" i="5"/>
  <c r="AF567" i="5" s="1"/>
  <c r="AG566" i="5"/>
  <c r="AF566" i="5" s="1"/>
  <c r="AG565" i="5"/>
  <c r="AF565" i="5" s="1"/>
  <c r="AG564" i="5"/>
  <c r="AF564" i="5" s="1"/>
  <c r="AG563" i="5"/>
  <c r="AF563" i="5" s="1"/>
  <c r="AG562" i="5"/>
  <c r="AF562" i="5" s="1"/>
  <c r="AG561" i="5"/>
  <c r="AF561" i="5" s="1"/>
  <c r="AG560" i="5"/>
  <c r="AF560" i="5" s="1"/>
  <c r="AG559" i="5"/>
  <c r="AF559" i="5" s="1"/>
  <c r="AG558" i="5"/>
  <c r="AF558" i="5" s="1"/>
  <c r="AG557" i="5"/>
  <c r="AF557" i="5" s="1"/>
  <c r="AG556" i="5"/>
  <c r="AF556" i="5" s="1"/>
  <c r="AG555" i="5"/>
  <c r="AF555" i="5" s="1"/>
  <c r="AG554" i="5"/>
  <c r="AF554" i="5" s="1"/>
  <c r="AG553" i="5"/>
  <c r="AF553" i="5" s="1"/>
  <c r="AG552" i="5"/>
  <c r="AF552" i="5" s="1"/>
  <c r="AG551" i="5"/>
  <c r="AF551" i="5" s="1"/>
  <c r="AG550" i="5"/>
  <c r="AF550" i="5" s="1"/>
  <c r="AG549" i="5"/>
  <c r="AF549" i="5" s="1"/>
  <c r="AG548" i="5"/>
  <c r="AF548" i="5" s="1"/>
  <c r="AG547" i="5"/>
  <c r="AF547" i="5" s="1"/>
  <c r="AG546" i="5"/>
  <c r="AF546" i="5" s="1"/>
  <c r="AG545" i="5"/>
  <c r="AF545" i="5" s="1"/>
  <c r="AG544" i="5"/>
  <c r="AF544" i="5" s="1"/>
  <c r="AG543" i="5"/>
  <c r="AF543" i="5" s="1"/>
  <c r="AG542" i="5"/>
  <c r="AF542" i="5" s="1"/>
  <c r="AG541" i="5"/>
  <c r="AF541" i="5" s="1"/>
  <c r="AG540" i="5"/>
  <c r="AF540" i="5" s="1"/>
  <c r="AG539" i="5"/>
  <c r="AF539" i="5" s="1"/>
  <c r="AG538" i="5"/>
  <c r="AF538" i="5" s="1"/>
  <c r="AG537" i="5"/>
  <c r="AF537" i="5" s="1"/>
  <c r="AG536" i="5"/>
  <c r="AF536" i="5" s="1"/>
  <c r="AG535" i="5"/>
  <c r="AF535" i="5" s="1"/>
  <c r="AG534" i="5"/>
  <c r="AF534" i="5" s="1"/>
  <c r="AG533" i="5"/>
  <c r="AF533" i="5" s="1"/>
  <c r="AG532" i="5"/>
  <c r="AF532" i="5" s="1"/>
  <c r="AG531" i="5"/>
  <c r="AF531" i="5" s="1"/>
  <c r="AG530" i="5"/>
  <c r="AF530" i="5" s="1"/>
  <c r="AG529" i="5"/>
  <c r="AF529" i="5" s="1"/>
  <c r="AG528" i="5"/>
  <c r="AF528" i="5" s="1"/>
  <c r="AG527" i="5"/>
  <c r="AF527" i="5" s="1"/>
  <c r="AG526" i="5"/>
  <c r="AF526" i="5" s="1"/>
  <c r="AG525" i="5"/>
  <c r="AF525" i="5" s="1"/>
  <c r="AG524" i="5"/>
  <c r="AF524" i="5" s="1"/>
  <c r="AG523" i="5"/>
  <c r="AF523" i="5" s="1"/>
  <c r="AG522" i="5"/>
  <c r="AF522" i="5" s="1"/>
  <c r="AG521" i="5"/>
  <c r="AF521" i="5" s="1"/>
  <c r="AG520" i="5"/>
  <c r="AF520" i="5" s="1"/>
  <c r="AG519" i="5"/>
  <c r="AF519" i="5" s="1"/>
  <c r="AG518" i="5"/>
  <c r="AF518" i="5" s="1"/>
  <c r="AG517" i="5"/>
  <c r="AF517" i="5" s="1"/>
  <c r="AG516" i="5"/>
  <c r="AF516" i="5" s="1"/>
  <c r="AG515" i="5"/>
  <c r="AF515" i="5" s="1"/>
  <c r="AG514" i="5"/>
  <c r="AF514" i="5" s="1"/>
  <c r="AG513" i="5"/>
  <c r="AF513" i="5" s="1"/>
  <c r="AG512" i="5"/>
  <c r="AF512" i="5" s="1"/>
  <c r="AG511" i="5"/>
  <c r="AF511" i="5" s="1"/>
  <c r="AG510" i="5"/>
  <c r="AF510" i="5" s="1"/>
  <c r="AG509" i="5"/>
  <c r="AF509" i="5" s="1"/>
  <c r="AG508" i="5"/>
  <c r="AF508" i="5" s="1"/>
  <c r="AG507" i="5"/>
  <c r="AF507" i="5" s="1"/>
  <c r="AG506" i="5"/>
  <c r="AF506" i="5" s="1"/>
  <c r="AG505" i="5"/>
  <c r="AF505" i="5" s="1"/>
  <c r="AG504" i="5"/>
  <c r="AF504" i="5" s="1"/>
  <c r="AG503" i="5"/>
  <c r="AF503" i="5" s="1"/>
  <c r="AG502" i="5"/>
  <c r="AF502" i="5" s="1"/>
  <c r="AG501" i="5"/>
  <c r="AF501" i="5" s="1"/>
  <c r="AG500" i="5"/>
  <c r="AF500" i="5" s="1"/>
  <c r="AG499" i="5"/>
  <c r="AF499" i="5" s="1"/>
  <c r="AG498" i="5"/>
  <c r="AF498" i="5" s="1"/>
  <c r="AG497" i="5"/>
  <c r="AF497" i="5" s="1"/>
  <c r="AG496" i="5"/>
  <c r="AF496" i="5" s="1"/>
  <c r="AG495" i="5"/>
  <c r="AF495" i="5" s="1"/>
  <c r="AG494" i="5"/>
  <c r="AF494" i="5" s="1"/>
  <c r="AG493" i="5"/>
  <c r="AF493" i="5" s="1"/>
  <c r="AG492" i="5"/>
  <c r="AF492" i="5" s="1"/>
  <c r="AG491" i="5"/>
  <c r="AF491" i="5" s="1"/>
  <c r="AG490" i="5"/>
  <c r="AF490" i="5" s="1"/>
  <c r="AG489" i="5"/>
  <c r="AF489" i="5" s="1"/>
  <c r="AG488" i="5"/>
  <c r="AF488" i="5" s="1"/>
  <c r="AG487" i="5"/>
  <c r="AF487" i="5" s="1"/>
  <c r="AG486" i="5"/>
  <c r="AF486" i="5" s="1"/>
  <c r="AG485" i="5"/>
  <c r="AF485" i="5" s="1"/>
  <c r="AG484" i="5"/>
  <c r="AF484" i="5" s="1"/>
  <c r="AG483" i="5"/>
  <c r="AF483" i="5" s="1"/>
  <c r="AG482" i="5"/>
  <c r="AF482" i="5" s="1"/>
  <c r="AG481" i="5"/>
  <c r="AF481" i="5" s="1"/>
  <c r="AG480" i="5"/>
  <c r="AF480" i="5" s="1"/>
  <c r="AG479" i="5"/>
  <c r="AF479" i="5" s="1"/>
  <c r="AG478" i="5"/>
  <c r="AF478" i="5" s="1"/>
  <c r="AG477" i="5"/>
  <c r="AF477" i="5" s="1"/>
  <c r="AG476" i="5"/>
  <c r="AF476" i="5" s="1"/>
  <c r="AG475" i="5"/>
  <c r="AF475" i="5" s="1"/>
  <c r="AG474" i="5"/>
  <c r="AF474" i="5" s="1"/>
  <c r="AG473" i="5"/>
  <c r="AF473" i="5" s="1"/>
  <c r="AG472" i="5"/>
  <c r="AF472" i="5" s="1"/>
  <c r="AG471" i="5"/>
  <c r="AF471" i="5" s="1"/>
  <c r="AG470" i="5"/>
  <c r="AF470" i="5" s="1"/>
  <c r="AG469" i="5"/>
  <c r="AF469" i="5" s="1"/>
  <c r="AG468" i="5"/>
  <c r="AF468" i="5" s="1"/>
  <c r="AG467" i="5"/>
  <c r="AF467" i="5" s="1"/>
  <c r="AG466" i="5"/>
  <c r="AF466" i="5" s="1"/>
  <c r="AG465" i="5"/>
  <c r="AF465" i="5" s="1"/>
  <c r="AG464" i="5"/>
  <c r="AF464" i="5" s="1"/>
  <c r="AG463" i="5"/>
  <c r="AF463" i="5" s="1"/>
  <c r="AG462" i="5"/>
  <c r="AF462" i="5" s="1"/>
  <c r="AG461" i="5"/>
  <c r="AF461" i="5" s="1"/>
  <c r="AG460" i="5"/>
  <c r="AF460" i="5" s="1"/>
  <c r="AG459" i="5"/>
  <c r="AF459" i="5" s="1"/>
  <c r="AG458" i="5"/>
  <c r="AF458" i="5" s="1"/>
  <c r="AG457" i="5"/>
  <c r="AF457" i="5" s="1"/>
  <c r="AG456" i="5"/>
  <c r="AF456" i="5" s="1"/>
  <c r="AG455" i="5"/>
  <c r="AF455" i="5" s="1"/>
  <c r="AG454" i="5"/>
  <c r="AF454" i="5" s="1"/>
  <c r="AG453" i="5"/>
  <c r="AF453" i="5" s="1"/>
  <c r="AG452" i="5"/>
  <c r="AF452" i="5" s="1"/>
  <c r="AG451" i="5"/>
  <c r="AF451" i="5" s="1"/>
  <c r="AG450" i="5"/>
  <c r="AF450" i="5" s="1"/>
  <c r="AG449" i="5"/>
  <c r="AF449" i="5" s="1"/>
  <c r="AG448" i="5"/>
  <c r="AF448" i="5" s="1"/>
  <c r="AG447" i="5"/>
  <c r="AF447" i="5" s="1"/>
  <c r="AG446" i="5"/>
  <c r="AF446" i="5" s="1"/>
  <c r="AG445" i="5"/>
  <c r="AF445" i="5" s="1"/>
  <c r="AG444" i="5"/>
  <c r="AF444" i="5" s="1"/>
  <c r="AG443" i="5"/>
  <c r="AF443" i="5" s="1"/>
  <c r="AG442" i="5"/>
  <c r="AF442" i="5" s="1"/>
  <c r="AG441" i="5"/>
  <c r="AF441" i="5" s="1"/>
  <c r="AG440" i="5"/>
  <c r="AF440" i="5" s="1"/>
  <c r="AG439" i="5"/>
  <c r="AF439" i="5" s="1"/>
  <c r="AG438" i="5"/>
  <c r="AF438" i="5" s="1"/>
  <c r="AG437" i="5"/>
  <c r="AF437" i="5" s="1"/>
  <c r="AG436" i="5"/>
  <c r="AF436" i="5" s="1"/>
  <c r="AG435" i="5"/>
  <c r="AF435" i="5" s="1"/>
  <c r="AG434" i="5"/>
  <c r="AF434" i="5" s="1"/>
  <c r="AG433" i="5"/>
  <c r="AF433" i="5" s="1"/>
  <c r="AG432" i="5"/>
  <c r="AF432" i="5" s="1"/>
  <c r="AG431" i="5"/>
  <c r="AF431" i="5" s="1"/>
  <c r="AG430" i="5"/>
  <c r="AF430" i="5" s="1"/>
  <c r="AG429" i="5"/>
  <c r="AF429" i="5" s="1"/>
  <c r="AG428" i="5"/>
  <c r="AF428" i="5" s="1"/>
  <c r="AG427" i="5"/>
  <c r="AF427" i="5" s="1"/>
  <c r="AG426" i="5"/>
  <c r="AF426" i="5" s="1"/>
  <c r="AG425" i="5"/>
  <c r="AF425" i="5" s="1"/>
  <c r="AG424" i="5"/>
  <c r="AF424" i="5" s="1"/>
  <c r="AG423" i="5"/>
  <c r="AF423" i="5" s="1"/>
  <c r="AG422" i="5"/>
  <c r="AF422" i="5" s="1"/>
  <c r="AG421" i="5"/>
  <c r="AF421" i="5" s="1"/>
  <c r="AG420" i="5"/>
  <c r="AF420" i="5" s="1"/>
  <c r="AG419" i="5"/>
  <c r="AF419" i="5" s="1"/>
  <c r="AG418" i="5"/>
  <c r="AF418" i="5" s="1"/>
  <c r="AG417" i="5"/>
  <c r="AF417" i="5" s="1"/>
  <c r="AG416" i="5"/>
  <c r="AF416" i="5" s="1"/>
  <c r="AG415" i="5"/>
  <c r="AF415" i="5" s="1"/>
  <c r="AG414" i="5"/>
  <c r="AF414" i="5" s="1"/>
  <c r="AG413" i="5"/>
  <c r="AF413" i="5" s="1"/>
  <c r="AG412" i="5"/>
  <c r="AF412" i="5" s="1"/>
  <c r="AG411" i="5"/>
  <c r="AF411" i="5" s="1"/>
  <c r="AG410" i="5"/>
  <c r="AF410" i="5" s="1"/>
  <c r="AG409" i="5"/>
  <c r="AF409" i="5" s="1"/>
  <c r="AG408" i="5"/>
  <c r="AF408" i="5" s="1"/>
  <c r="AG407" i="5"/>
  <c r="AF407" i="5" s="1"/>
  <c r="AG406" i="5"/>
  <c r="AF406" i="5" s="1"/>
  <c r="AG405" i="5"/>
  <c r="AF405" i="5" s="1"/>
  <c r="AG404" i="5"/>
  <c r="AF404" i="5" s="1"/>
  <c r="AG403" i="5"/>
  <c r="AF403" i="5" s="1"/>
  <c r="AG402" i="5"/>
  <c r="AF402" i="5" s="1"/>
  <c r="AG401" i="5"/>
  <c r="AF401" i="5" s="1"/>
  <c r="AG400" i="5"/>
  <c r="AF400" i="5" s="1"/>
  <c r="AG399" i="5"/>
  <c r="AF399" i="5" s="1"/>
  <c r="AG398" i="5"/>
  <c r="AF398" i="5" s="1"/>
  <c r="AG397" i="5"/>
  <c r="AF397" i="5" s="1"/>
  <c r="AG396" i="5"/>
  <c r="AF396" i="5" s="1"/>
  <c r="AG395" i="5"/>
  <c r="AF395" i="5" s="1"/>
  <c r="AG394" i="5"/>
  <c r="AF394" i="5" s="1"/>
  <c r="AG393" i="5"/>
  <c r="AF393" i="5" s="1"/>
  <c r="AG392" i="5"/>
  <c r="AF392" i="5" s="1"/>
  <c r="AG391" i="5"/>
  <c r="AF391" i="5" s="1"/>
  <c r="AG390" i="5"/>
  <c r="AF390" i="5" s="1"/>
  <c r="AG389" i="5"/>
  <c r="AF389" i="5" s="1"/>
  <c r="AG388" i="5"/>
  <c r="AF388" i="5" s="1"/>
  <c r="AG387" i="5"/>
  <c r="AF387" i="5" s="1"/>
  <c r="AG386" i="5"/>
  <c r="AF386" i="5" s="1"/>
  <c r="AG385" i="5"/>
  <c r="AF385" i="5" s="1"/>
  <c r="AG384" i="5"/>
  <c r="AF384" i="5" s="1"/>
  <c r="AG383" i="5"/>
  <c r="AF383" i="5" s="1"/>
  <c r="AG382" i="5"/>
  <c r="AF382" i="5" s="1"/>
  <c r="AG381" i="5"/>
  <c r="AF381" i="5" s="1"/>
  <c r="AG380" i="5"/>
  <c r="AF380" i="5" s="1"/>
  <c r="AG379" i="5"/>
  <c r="AF379" i="5" s="1"/>
  <c r="AG378" i="5"/>
  <c r="AF378" i="5" s="1"/>
  <c r="AG377" i="5"/>
  <c r="AF377" i="5" s="1"/>
  <c r="AG376" i="5"/>
  <c r="AF376" i="5" s="1"/>
  <c r="AG375" i="5"/>
  <c r="AF375" i="5" s="1"/>
  <c r="AG374" i="5"/>
  <c r="AF374" i="5" s="1"/>
  <c r="AG373" i="5"/>
  <c r="AF373" i="5" s="1"/>
  <c r="AG372" i="5"/>
  <c r="AF372" i="5" s="1"/>
  <c r="AG371" i="5"/>
  <c r="AF371" i="5" s="1"/>
  <c r="AG370" i="5"/>
  <c r="AF370" i="5" s="1"/>
  <c r="AG369" i="5"/>
  <c r="AF369" i="5" s="1"/>
  <c r="AG368" i="5"/>
  <c r="AF368" i="5" s="1"/>
  <c r="AG367" i="5"/>
  <c r="AF367" i="5" s="1"/>
  <c r="AG366" i="5"/>
  <c r="AF366" i="5" s="1"/>
  <c r="AG365" i="5"/>
  <c r="AF365" i="5" s="1"/>
  <c r="AG364" i="5"/>
  <c r="AF364" i="5" s="1"/>
  <c r="AG363" i="5"/>
  <c r="AF363" i="5" s="1"/>
  <c r="AG362" i="5"/>
  <c r="AF362" i="5" s="1"/>
  <c r="AG361" i="5"/>
  <c r="AF361" i="5" s="1"/>
  <c r="AG360" i="5"/>
  <c r="AF360" i="5" s="1"/>
  <c r="AG359" i="5"/>
  <c r="AF359" i="5" s="1"/>
  <c r="AG358" i="5"/>
  <c r="AF358" i="5" s="1"/>
  <c r="AG357" i="5"/>
  <c r="AF357" i="5" s="1"/>
  <c r="AG356" i="5"/>
  <c r="AF356" i="5" s="1"/>
  <c r="AG355" i="5"/>
  <c r="AF355" i="5" s="1"/>
  <c r="AG354" i="5"/>
  <c r="AF354" i="5" s="1"/>
  <c r="AG353" i="5"/>
  <c r="AF353" i="5" s="1"/>
  <c r="AG352" i="5"/>
  <c r="AF352" i="5" s="1"/>
  <c r="AG351" i="5"/>
  <c r="AF351" i="5" s="1"/>
  <c r="AG350" i="5"/>
  <c r="AF350" i="5" s="1"/>
  <c r="AG349" i="5"/>
  <c r="AF349" i="5" s="1"/>
  <c r="AG348" i="5"/>
  <c r="AF348" i="5" s="1"/>
  <c r="AG347" i="5"/>
  <c r="AF347" i="5" s="1"/>
  <c r="AG346" i="5"/>
  <c r="AF346" i="5" s="1"/>
  <c r="AG345" i="5"/>
  <c r="AF345" i="5" s="1"/>
  <c r="AG344" i="5"/>
  <c r="AF344" i="5" s="1"/>
  <c r="AG343" i="5"/>
  <c r="AF343" i="5" s="1"/>
  <c r="AG342" i="5"/>
  <c r="AF342" i="5" s="1"/>
  <c r="AG341" i="5"/>
  <c r="AF341" i="5" s="1"/>
  <c r="AG340" i="5"/>
  <c r="AF340" i="5" s="1"/>
  <c r="AG339" i="5"/>
  <c r="AF339" i="5" s="1"/>
  <c r="AG338" i="5"/>
  <c r="AF338" i="5" s="1"/>
  <c r="AG337" i="5"/>
  <c r="AF337" i="5" s="1"/>
  <c r="AG336" i="5"/>
  <c r="AF336" i="5" s="1"/>
  <c r="AG335" i="5"/>
  <c r="AF335" i="5" s="1"/>
  <c r="AG334" i="5"/>
  <c r="AF334" i="5" s="1"/>
  <c r="AG333" i="5"/>
  <c r="AF333" i="5" s="1"/>
  <c r="AG332" i="5"/>
  <c r="AF332" i="5" s="1"/>
  <c r="AG331" i="5"/>
  <c r="AF331" i="5" s="1"/>
  <c r="AG330" i="5"/>
  <c r="AF330" i="5" s="1"/>
  <c r="AG329" i="5"/>
  <c r="AF329" i="5" s="1"/>
  <c r="AG328" i="5"/>
  <c r="AF328" i="5" s="1"/>
  <c r="AG327" i="5"/>
  <c r="AF327" i="5" s="1"/>
  <c r="AG326" i="5"/>
  <c r="AF326" i="5" s="1"/>
  <c r="AG325" i="5"/>
  <c r="AF325" i="5" s="1"/>
  <c r="AG324" i="5"/>
  <c r="AF324" i="5" s="1"/>
  <c r="AG323" i="5"/>
  <c r="AF323" i="5" s="1"/>
  <c r="AG322" i="5"/>
  <c r="AF322" i="5" s="1"/>
  <c r="AG321" i="5"/>
  <c r="AF321" i="5" s="1"/>
  <c r="AG320" i="5"/>
  <c r="AF320" i="5" s="1"/>
  <c r="AG319" i="5"/>
  <c r="AF319" i="5" s="1"/>
  <c r="AG318" i="5"/>
  <c r="AF318" i="5" s="1"/>
  <c r="AG317" i="5"/>
  <c r="AF317" i="5" s="1"/>
  <c r="AG316" i="5"/>
  <c r="AF316" i="5" s="1"/>
  <c r="AG315" i="5"/>
  <c r="AF315" i="5" s="1"/>
  <c r="AG314" i="5"/>
  <c r="AF314" i="5" s="1"/>
  <c r="AG313" i="5"/>
  <c r="AF313" i="5" s="1"/>
  <c r="AG312" i="5"/>
  <c r="AF312" i="5" s="1"/>
  <c r="AG311" i="5"/>
  <c r="AF311" i="5" s="1"/>
  <c r="AG310" i="5"/>
  <c r="AF310" i="5" s="1"/>
  <c r="AG309" i="5"/>
  <c r="AF309" i="5" s="1"/>
  <c r="AG308" i="5"/>
  <c r="AF308" i="5" s="1"/>
  <c r="AG307" i="5"/>
  <c r="AF307" i="5" s="1"/>
  <c r="AG306" i="5"/>
  <c r="AF306" i="5" s="1"/>
  <c r="AG305" i="5"/>
  <c r="AF305" i="5" s="1"/>
  <c r="AG304" i="5"/>
  <c r="AF304" i="5" s="1"/>
  <c r="AG303" i="5"/>
  <c r="AF303" i="5" s="1"/>
  <c r="AG302" i="5"/>
  <c r="AF302" i="5" s="1"/>
  <c r="AG301" i="5"/>
  <c r="AF301" i="5" s="1"/>
  <c r="AG300" i="5"/>
  <c r="AF300" i="5" s="1"/>
  <c r="AG299" i="5"/>
  <c r="AF299" i="5" s="1"/>
  <c r="AG298" i="5"/>
  <c r="AF298" i="5" s="1"/>
  <c r="AG297" i="5"/>
  <c r="AF297" i="5" s="1"/>
  <c r="AG296" i="5"/>
  <c r="AF296" i="5" s="1"/>
  <c r="AG295" i="5"/>
  <c r="AF295" i="5" s="1"/>
  <c r="AG294" i="5"/>
  <c r="AF294" i="5" s="1"/>
  <c r="AG293" i="5"/>
  <c r="AF293" i="5" s="1"/>
  <c r="AG292" i="5"/>
  <c r="AF292" i="5" s="1"/>
  <c r="AG291" i="5"/>
  <c r="AF291" i="5" s="1"/>
  <c r="AG290" i="5"/>
  <c r="AF290" i="5" s="1"/>
  <c r="AG289" i="5"/>
  <c r="AF289" i="5" s="1"/>
  <c r="AG288" i="5"/>
  <c r="AF288" i="5" s="1"/>
  <c r="AG287" i="5"/>
  <c r="AF287" i="5" s="1"/>
  <c r="AG286" i="5"/>
  <c r="AF286" i="5" s="1"/>
  <c r="AG285" i="5"/>
  <c r="AF285" i="5" s="1"/>
  <c r="AG284" i="5"/>
  <c r="AF284" i="5" s="1"/>
  <c r="AG283" i="5"/>
  <c r="AF283" i="5" s="1"/>
  <c r="AG282" i="5"/>
  <c r="AF282" i="5" s="1"/>
  <c r="AG281" i="5"/>
  <c r="AF281" i="5" s="1"/>
  <c r="AG280" i="5"/>
  <c r="AF280" i="5" s="1"/>
  <c r="AG279" i="5"/>
  <c r="AF279" i="5" s="1"/>
  <c r="AG278" i="5"/>
  <c r="AF278" i="5" s="1"/>
  <c r="AG277" i="5"/>
  <c r="AF277" i="5" s="1"/>
  <c r="AG276" i="5"/>
  <c r="AF276" i="5" s="1"/>
  <c r="AG275" i="5"/>
  <c r="AF275" i="5" s="1"/>
  <c r="AG274" i="5"/>
  <c r="AF274" i="5" s="1"/>
  <c r="AG273" i="5"/>
  <c r="AF273" i="5" s="1"/>
  <c r="AG272" i="5"/>
  <c r="AF272" i="5" s="1"/>
  <c r="AG271" i="5"/>
  <c r="AF271" i="5" s="1"/>
  <c r="AG270" i="5"/>
  <c r="AF270" i="5" s="1"/>
  <c r="AG269" i="5"/>
  <c r="AF269" i="5" s="1"/>
  <c r="AG268" i="5"/>
  <c r="AF268" i="5" s="1"/>
  <c r="AG267" i="5"/>
  <c r="AF267" i="5" s="1"/>
  <c r="AG266" i="5"/>
  <c r="AF266" i="5" s="1"/>
  <c r="AG265" i="5"/>
  <c r="AF265" i="5" s="1"/>
  <c r="AG264" i="5"/>
  <c r="AF264" i="5" s="1"/>
  <c r="AG263" i="5"/>
  <c r="AF263" i="5" s="1"/>
  <c r="AG262" i="5"/>
  <c r="AF262" i="5" s="1"/>
  <c r="AG261" i="5"/>
  <c r="AF261" i="5" s="1"/>
  <c r="AG260" i="5"/>
  <c r="AF260" i="5" s="1"/>
  <c r="AG259" i="5"/>
  <c r="AF259" i="5" s="1"/>
  <c r="AG258" i="5"/>
  <c r="AF258" i="5" s="1"/>
  <c r="AG257" i="5"/>
  <c r="AF257" i="5" s="1"/>
  <c r="AG256" i="5"/>
  <c r="AF256" i="5" s="1"/>
  <c r="AG255" i="5"/>
  <c r="AF255" i="5" s="1"/>
  <c r="AG254" i="5"/>
  <c r="AF254" i="5" s="1"/>
  <c r="AG253" i="5"/>
  <c r="AF253" i="5" s="1"/>
  <c r="AG252" i="5"/>
  <c r="AF252" i="5" s="1"/>
  <c r="AG251" i="5"/>
  <c r="AF251" i="5" s="1"/>
  <c r="AG250" i="5"/>
  <c r="AF250" i="5" s="1"/>
  <c r="AG249" i="5"/>
  <c r="AF249" i="5" s="1"/>
  <c r="AG248" i="5"/>
  <c r="AF248" i="5" s="1"/>
  <c r="AG247" i="5"/>
  <c r="AF247" i="5" s="1"/>
  <c r="AG246" i="5"/>
  <c r="AF246" i="5" s="1"/>
  <c r="AG245" i="5"/>
  <c r="AF245" i="5" s="1"/>
  <c r="AG244" i="5"/>
  <c r="AF244" i="5" s="1"/>
  <c r="AG243" i="5"/>
  <c r="AF243" i="5" s="1"/>
  <c r="AG242" i="5"/>
  <c r="AF242" i="5" s="1"/>
  <c r="AG241" i="5"/>
  <c r="AF241" i="5" s="1"/>
  <c r="AG240" i="5"/>
  <c r="AF240" i="5" s="1"/>
  <c r="AG239" i="5"/>
  <c r="AF239" i="5" s="1"/>
  <c r="AG238" i="5"/>
  <c r="AF238" i="5" s="1"/>
  <c r="AG237" i="5"/>
  <c r="AF237" i="5" s="1"/>
  <c r="AG236" i="5"/>
  <c r="AF236" i="5" s="1"/>
  <c r="AG235" i="5"/>
  <c r="AF235" i="5" s="1"/>
  <c r="AG234" i="5"/>
  <c r="AF234" i="5" s="1"/>
  <c r="AG233" i="5"/>
  <c r="AF233" i="5" s="1"/>
  <c r="AG232" i="5"/>
  <c r="AF232" i="5" s="1"/>
  <c r="AG231" i="5"/>
  <c r="AF231" i="5" s="1"/>
  <c r="AG230" i="5"/>
  <c r="AF230" i="5" s="1"/>
  <c r="AG229" i="5"/>
  <c r="AF229" i="5" s="1"/>
  <c r="AG228" i="5"/>
  <c r="AF228" i="5" s="1"/>
  <c r="AG227" i="5"/>
  <c r="AF227" i="5" s="1"/>
  <c r="AG226" i="5"/>
  <c r="AF226" i="5" s="1"/>
  <c r="AG225" i="5"/>
  <c r="AF225" i="5" s="1"/>
  <c r="AG224" i="5"/>
  <c r="AF224" i="5" s="1"/>
  <c r="AG223" i="5"/>
  <c r="AF223" i="5" s="1"/>
  <c r="AG222" i="5"/>
  <c r="AF222" i="5" s="1"/>
  <c r="AG221" i="5"/>
  <c r="AF221" i="5" s="1"/>
  <c r="AG220" i="5"/>
  <c r="AF220" i="5" s="1"/>
  <c r="AG219" i="5"/>
  <c r="AF219" i="5" s="1"/>
  <c r="AG218" i="5"/>
  <c r="AF218" i="5" s="1"/>
  <c r="AG217" i="5"/>
  <c r="AF217" i="5" s="1"/>
  <c r="AG216" i="5"/>
  <c r="AF216" i="5" s="1"/>
  <c r="AG215" i="5"/>
  <c r="AF215" i="5" s="1"/>
  <c r="AG214" i="5"/>
  <c r="AF214" i="5" s="1"/>
  <c r="AG213" i="5"/>
  <c r="AF213" i="5" s="1"/>
  <c r="AG212" i="5"/>
  <c r="AF212" i="5" s="1"/>
  <c r="AG211" i="5"/>
  <c r="AF211" i="5" s="1"/>
  <c r="AG210" i="5"/>
  <c r="AF210" i="5" s="1"/>
  <c r="AG209" i="5"/>
  <c r="AF209" i="5" s="1"/>
  <c r="AG208" i="5"/>
  <c r="AF208" i="5" s="1"/>
  <c r="AG207" i="5"/>
  <c r="AF207" i="5" s="1"/>
  <c r="AG206" i="5"/>
  <c r="AF206" i="5" s="1"/>
  <c r="AG205" i="5"/>
  <c r="AF205" i="5" s="1"/>
  <c r="AG204" i="5"/>
  <c r="AF204" i="5" s="1"/>
  <c r="AG203" i="5"/>
  <c r="AF203" i="5" s="1"/>
  <c r="AG202" i="5"/>
  <c r="AF202" i="5" s="1"/>
  <c r="AG201" i="5"/>
  <c r="AF201" i="5" s="1"/>
  <c r="AG200" i="5"/>
  <c r="AF200" i="5" s="1"/>
  <c r="AG199" i="5"/>
  <c r="AF199" i="5" s="1"/>
  <c r="AG198" i="5"/>
  <c r="AF198" i="5" s="1"/>
  <c r="AG197" i="5"/>
  <c r="AF197" i="5" s="1"/>
  <c r="AG196" i="5"/>
  <c r="AF196" i="5" s="1"/>
  <c r="AG195" i="5"/>
  <c r="AF195" i="5" s="1"/>
  <c r="AG194" i="5"/>
  <c r="AF194" i="5" s="1"/>
  <c r="AG193" i="5"/>
  <c r="AF193" i="5" s="1"/>
  <c r="AG192" i="5"/>
  <c r="AF192" i="5" s="1"/>
  <c r="AG191" i="5"/>
  <c r="AF191" i="5" s="1"/>
  <c r="AG190" i="5"/>
  <c r="AF190" i="5" s="1"/>
  <c r="AG189" i="5"/>
  <c r="AF189" i="5" s="1"/>
  <c r="AG188" i="5"/>
  <c r="AF188" i="5" s="1"/>
  <c r="AG187" i="5"/>
  <c r="AF187" i="5" s="1"/>
  <c r="AG186" i="5"/>
  <c r="AF186" i="5" s="1"/>
  <c r="AG185" i="5"/>
  <c r="AF185" i="5" s="1"/>
  <c r="AG184" i="5"/>
  <c r="AF184" i="5" s="1"/>
  <c r="AG183" i="5"/>
  <c r="AF183" i="5" s="1"/>
  <c r="AG182" i="5"/>
  <c r="AF182" i="5" s="1"/>
  <c r="AG181" i="5"/>
  <c r="AF181" i="5" s="1"/>
  <c r="AG180" i="5"/>
  <c r="AF180" i="5" s="1"/>
  <c r="AG179" i="5"/>
  <c r="AF179" i="5" s="1"/>
  <c r="AG178" i="5"/>
  <c r="AF178" i="5" s="1"/>
  <c r="AG177" i="5"/>
  <c r="AF177" i="5" s="1"/>
  <c r="AG176" i="5"/>
  <c r="AF176" i="5" s="1"/>
  <c r="AG175" i="5"/>
  <c r="AF175" i="5" s="1"/>
  <c r="AG174" i="5"/>
  <c r="AF174" i="5" s="1"/>
  <c r="AG173" i="5"/>
  <c r="AF173" i="5" s="1"/>
  <c r="AG172" i="5"/>
  <c r="AF172" i="5" s="1"/>
  <c r="AG171" i="5"/>
  <c r="AF171" i="5" s="1"/>
  <c r="AG170" i="5"/>
  <c r="AF170" i="5" s="1"/>
  <c r="AG169" i="5"/>
  <c r="AF169" i="5" s="1"/>
  <c r="AG168" i="5"/>
  <c r="AF168" i="5" s="1"/>
  <c r="AG167" i="5"/>
  <c r="AF167" i="5" s="1"/>
  <c r="AG166" i="5"/>
  <c r="AF166" i="5" s="1"/>
  <c r="AG165" i="5"/>
  <c r="AF165" i="5" s="1"/>
  <c r="AG164" i="5"/>
  <c r="AF164" i="5" s="1"/>
  <c r="AG163" i="5"/>
  <c r="AF163" i="5" s="1"/>
  <c r="AG162" i="5"/>
  <c r="AF162" i="5" s="1"/>
  <c r="AG161" i="5"/>
  <c r="AF161" i="5" s="1"/>
  <c r="AG160" i="5"/>
  <c r="AF160" i="5" s="1"/>
  <c r="AG159" i="5"/>
  <c r="AF159" i="5" s="1"/>
  <c r="AG158" i="5"/>
  <c r="AF158" i="5" s="1"/>
  <c r="AG157" i="5"/>
  <c r="AF157" i="5" s="1"/>
  <c r="AG156" i="5"/>
  <c r="AF156" i="5" s="1"/>
  <c r="AG155" i="5"/>
  <c r="AF155" i="5" s="1"/>
  <c r="AG154" i="5"/>
  <c r="AF154" i="5" s="1"/>
  <c r="AG153" i="5"/>
  <c r="AF153" i="5" s="1"/>
  <c r="AG152" i="5"/>
  <c r="AF152" i="5" s="1"/>
  <c r="AG151" i="5"/>
  <c r="AF151" i="5" s="1"/>
  <c r="AG150" i="5"/>
  <c r="AF150" i="5" s="1"/>
  <c r="AG149" i="5"/>
  <c r="AF149" i="5" s="1"/>
  <c r="AG148" i="5"/>
  <c r="AF148" i="5" s="1"/>
  <c r="AG147" i="5"/>
  <c r="AF147" i="5" s="1"/>
  <c r="AG146" i="5"/>
  <c r="AF146" i="5" s="1"/>
  <c r="AG145" i="5"/>
  <c r="AF145" i="5" s="1"/>
  <c r="AG144" i="5"/>
  <c r="AF144" i="5" s="1"/>
  <c r="AG143" i="5"/>
  <c r="AF143" i="5" s="1"/>
  <c r="AG142" i="5"/>
  <c r="AF142" i="5" s="1"/>
  <c r="AG141" i="5"/>
  <c r="AF141" i="5" s="1"/>
  <c r="AG140" i="5"/>
  <c r="AF140" i="5" s="1"/>
  <c r="AG139" i="5"/>
  <c r="AF139" i="5" s="1"/>
  <c r="AG138" i="5"/>
  <c r="AF138" i="5" s="1"/>
  <c r="AG137" i="5"/>
  <c r="AF137" i="5" s="1"/>
  <c r="AG136" i="5"/>
  <c r="AF136" i="5" s="1"/>
  <c r="AG135" i="5"/>
  <c r="AF135" i="5" s="1"/>
  <c r="AG134" i="5"/>
  <c r="AF134" i="5" s="1"/>
  <c r="AG133" i="5"/>
  <c r="AF133" i="5" s="1"/>
  <c r="AG132" i="5"/>
  <c r="AF132" i="5" s="1"/>
  <c r="AG131" i="5"/>
  <c r="AF131" i="5" s="1"/>
  <c r="AG130" i="5"/>
  <c r="AF130" i="5" s="1"/>
  <c r="AG129" i="5"/>
  <c r="AF129" i="5" s="1"/>
  <c r="AG128" i="5"/>
  <c r="AF128" i="5" s="1"/>
  <c r="AG127" i="5"/>
  <c r="AF127" i="5" s="1"/>
  <c r="AG126" i="5"/>
  <c r="AF126" i="5" s="1"/>
  <c r="AG125" i="5"/>
  <c r="AF125" i="5" s="1"/>
  <c r="AG124" i="5"/>
  <c r="AF124" i="5" s="1"/>
  <c r="AG123" i="5"/>
  <c r="AF123" i="5" s="1"/>
  <c r="AG122" i="5"/>
  <c r="AF122" i="5" s="1"/>
  <c r="AG121" i="5"/>
  <c r="AF121" i="5" s="1"/>
  <c r="AG120" i="5"/>
  <c r="AF120" i="5" s="1"/>
  <c r="AG119" i="5"/>
  <c r="AF119" i="5" s="1"/>
  <c r="AG118" i="5"/>
  <c r="AF118" i="5" s="1"/>
  <c r="AG117" i="5"/>
  <c r="AF117" i="5" s="1"/>
  <c r="AG116" i="5"/>
  <c r="AF116" i="5" s="1"/>
  <c r="AG115" i="5"/>
  <c r="AF115" i="5" s="1"/>
  <c r="AG114" i="5"/>
  <c r="AF114" i="5" s="1"/>
  <c r="AG113" i="5"/>
  <c r="AF113" i="5" s="1"/>
  <c r="AG112" i="5"/>
  <c r="AF112" i="5" s="1"/>
  <c r="AG111" i="5"/>
  <c r="AF111" i="5" s="1"/>
  <c r="AG110" i="5"/>
  <c r="AF110" i="5" s="1"/>
  <c r="AG109" i="5"/>
  <c r="AF109" i="5" s="1"/>
  <c r="AG108" i="5"/>
  <c r="AF108" i="5" s="1"/>
  <c r="AG107" i="5"/>
  <c r="AF107" i="5" s="1"/>
  <c r="AG106" i="5"/>
  <c r="AF106" i="5" s="1"/>
  <c r="AG105" i="5"/>
  <c r="AF105" i="5" s="1"/>
  <c r="AG104" i="5"/>
  <c r="AF104" i="5" s="1"/>
  <c r="AG103" i="5"/>
  <c r="AF103" i="5" s="1"/>
  <c r="AG102" i="5"/>
  <c r="AF102" i="5" s="1"/>
  <c r="AG101" i="5"/>
  <c r="AF101" i="5" s="1"/>
  <c r="AG100" i="5"/>
  <c r="AF100" i="5" s="1"/>
  <c r="AG99" i="5"/>
  <c r="AF99" i="5" s="1"/>
  <c r="AG98" i="5"/>
  <c r="AF98" i="5" s="1"/>
  <c r="AG97" i="5"/>
  <c r="AF97" i="5" s="1"/>
  <c r="AG96" i="5"/>
  <c r="AF96" i="5" s="1"/>
  <c r="AG95" i="5"/>
  <c r="AF95" i="5" s="1"/>
  <c r="AG94" i="5"/>
  <c r="AF94" i="5" s="1"/>
  <c r="AG93" i="5"/>
  <c r="AF93" i="5" s="1"/>
  <c r="AG92" i="5"/>
  <c r="AF92" i="5" s="1"/>
  <c r="AG91" i="5"/>
  <c r="AF91" i="5" s="1"/>
  <c r="AG90" i="5"/>
  <c r="AF90" i="5" s="1"/>
  <c r="AG89" i="5"/>
  <c r="AF89" i="5" s="1"/>
  <c r="AG88" i="5"/>
  <c r="AF88" i="5" s="1"/>
  <c r="AG87" i="5"/>
  <c r="AF87" i="5" s="1"/>
  <c r="AG86" i="5"/>
  <c r="AF86" i="5" s="1"/>
  <c r="AG85" i="5"/>
  <c r="AF85" i="5" s="1"/>
  <c r="AG84" i="5"/>
  <c r="AF84" i="5" s="1"/>
  <c r="AG83" i="5"/>
  <c r="AF83" i="5" s="1"/>
  <c r="AG82" i="5"/>
  <c r="AF82" i="5" s="1"/>
  <c r="AG81" i="5"/>
  <c r="AF81" i="5" s="1"/>
  <c r="AG80" i="5"/>
  <c r="AF80" i="5" s="1"/>
  <c r="AG79" i="5"/>
  <c r="AF79" i="5" s="1"/>
  <c r="AG78" i="5"/>
  <c r="AF78" i="5" s="1"/>
  <c r="AG77" i="5"/>
  <c r="AF77" i="5" s="1"/>
  <c r="AG75" i="5"/>
  <c r="AF75" i="5" s="1"/>
  <c r="AG74" i="5"/>
  <c r="AF74" i="5" s="1"/>
  <c r="AG73" i="5"/>
  <c r="AF73" i="5" s="1"/>
  <c r="AG72" i="5"/>
  <c r="AF72" i="5" s="1"/>
  <c r="AG71" i="5"/>
  <c r="AF71" i="5" s="1"/>
  <c r="AG70" i="5"/>
  <c r="AF70" i="5" s="1"/>
  <c r="AG69" i="5"/>
  <c r="AF69" i="5" s="1"/>
  <c r="AG68" i="5"/>
  <c r="AF68" i="5" s="1"/>
  <c r="AG67" i="5"/>
  <c r="AF67" i="5" s="1"/>
  <c r="AG66" i="5"/>
  <c r="AF66" i="5" s="1"/>
  <c r="AG65" i="5"/>
  <c r="AF65" i="5" s="1"/>
  <c r="AG64" i="5"/>
  <c r="AF64" i="5" s="1"/>
  <c r="AG63" i="5"/>
  <c r="AF63" i="5" s="1"/>
  <c r="AG62" i="5"/>
  <c r="AF62" i="5" s="1"/>
  <c r="AG61" i="5"/>
  <c r="AF61" i="5" s="1"/>
  <c r="AG60" i="5"/>
  <c r="AF60" i="5" s="1"/>
  <c r="AG59" i="5"/>
  <c r="AF59" i="5" s="1"/>
  <c r="AG58" i="5"/>
  <c r="AF58" i="5" s="1"/>
  <c r="AG57" i="5"/>
  <c r="AF57" i="5" s="1"/>
  <c r="AG56" i="5"/>
  <c r="AF56" i="5" s="1"/>
  <c r="AG55" i="5"/>
  <c r="AF55" i="5" s="1"/>
  <c r="AG54" i="5"/>
  <c r="AF54" i="5" s="1"/>
  <c r="AG53" i="5"/>
  <c r="AF53" i="5" s="1"/>
  <c r="AG52" i="5"/>
  <c r="AF52" i="5" s="1"/>
  <c r="AG51" i="5"/>
  <c r="AF51" i="5" s="1"/>
  <c r="AG50" i="5"/>
  <c r="AF50" i="5" s="1"/>
  <c r="AG49" i="5"/>
  <c r="AF49" i="5" s="1"/>
  <c r="AG48" i="5"/>
  <c r="AF48" i="5" s="1"/>
  <c r="AG47" i="5"/>
  <c r="AF47" i="5" s="1"/>
  <c r="AG46" i="5"/>
  <c r="AF46" i="5" s="1"/>
  <c r="AG45" i="5"/>
  <c r="AF45" i="5" s="1"/>
  <c r="AG44" i="5"/>
  <c r="AF44" i="5" s="1"/>
  <c r="AG43" i="5"/>
  <c r="AF43" i="5" s="1"/>
  <c r="AG42" i="5"/>
  <c r="AF42" i="5" s="1"/>
  <c r="AG41" i="5"/>
  <c r="AF41" i="5" s="1"/>
  <c r="AG40" i="5"/>
  <c r="AF40" i="5" s="1"/>
  <c r="AG39" i="5"/>
  <c r="AF39" i="5" s="1"/>
  <c r="AG38" i="5"/>
  <c r="AF38" i="5" s="1"/>
  <c r="AG37" i="5"/>
  <c r="AF37" i="5" s="1"/>
  <c r="AG36" i="5"/>
  <c r="AF36" i="5" s="1"/>
  <c r="AG35" i="5"/>
  <c r="AF35" i="5" s="1"/>
  <c r="AG34" i="5"/>
  <c r="AF34" i="5" s="1"/>
  <c r="AG33" i="5"/>
  <c r="AF33" i="5" s="1"/>
  <c r="AG32" i="5"/>
  <c r="AF32" i="5" s="1"/>
  <c r="AG31" i="5"/>
  <c r="AF31" i="5" s="1"/>
  <c r="AG30" i="5"/>
  <c r="AF30" i="5" s="1"/>
  <c r="AG29" i="5"/>
  <c r="AF29" i="5" s="1"/>
  <c r="AG28" i="5"/>
  <c r="AF28" i="5" s="1"/>
  <c r="AG27" i="5"/>
  <c r="AF27" i="5" s="1"/>
  <c r="AG26" i="5"/>
  <c r="AF26" i="5" s="1"/>
  <c r="AG25" i="5"/>
  <c r="AF25" i="5" s="1"/>
  <c r="AG24" i="5"/>
  <c r="AF24" i="5" s="1"/>
  <c r="AG23" i="5"/>
  <c r="AF23" i="5" s="1"/>
  <c r="AG22" i="5"/>
  <c r="AF22" i="5" s="1"/>
  <c r="AG21" i="5"/>
  <c r="AF21" i="5" s="1"/>
  <c r="AG20" i="5"/>
  <c r="AF20" i="5" s="1"/>
  <c r="AG19" i="5"/>
  <c r="AF19" i="5" s="1"/>
  <c r="AG18" i="5"/>
  <c r="AF18" i="5" s="1"/>
  <c r="AG17" i="5"/>
  <c r="AF17" i="5" s="1"/>
  <c r="AG16" i="5"/>
  <c r="AF16" i="5" s="1"/>
  <c r="AG15" i="5"/>
  <c r="AF15" i="5" s="1"/>
  <c r="AG14" i="5"/>
  <c r="AF14" i="5" s="1"/>
  <c r="AG13" i="5"/>
  <c r="AF13" i="5" s="1"/>
  <c r="AG12" i="5"/>
  <c r="AF12" i="5" s="1"/>
  <c r="AG11" i="5"/>
  <c r="AF11" i="5" s="1"/>
  <c r="AG10" i="5"/>
  <c r="AF10" i="5" s="1"/>
  <c r="AG9" i="5"/>
  <c r="AF9" i="5" s="1"/>
  <c r="AG8" i="5"/>
  <c r="AF8" i="5" s="1"/>
  <c r="AG7" i="5"/>
  <c r="AF7" i="5" s="1"/>
  <c r="AG6" i="5"/>
  <c r="AF6" i="5" s="1"/>
  <c r="AG5" i="5"/>
  <c r="AF5" i="5" s="1"/>
  <c r="A10" i="4"/>
  <c r="B2576" i="4"/>
  <c r="B2575" i="4"/>
  <c r="B2574" i="4"/>
  <c r="B2573" i="4"/>
  <c r="B2572" i="4"/>
  <c r="B2571" i="4"/>
  <c r="B2570" i="4"/>
  <c r="B2569" i="4"/>
  <c r="B2568" i="4"/>
  <c r="B2567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5" i="4"/>
  <c r="B2543" i="4"/>
  <c r="B2542" i="4"/>
  <c r="B2539" i="4"/>
  <c r="B2535" i="4"/>
  <c r="B2532" i="4"/>
  <c r="B2531" i="4"/>
  <c r="B2530" i="4"/>
  <c r="B2528" i="4"/>
  <c r="B2519" i="4"/>
  <c r="B2516" i="4"/>
  <c r="B2511" i="4"/>
  <c r="B2510" i="4"/>
  <c r="B2508" i="4"/>
  <c r="B2506" i="4"/>
  <c r="B2505" i="4"/>
  <c r="B2504" i="4"/>
  <c r="B2503" i="4"/>
  <c r="B2502" i="4"/>
  <c r="B2496" i="4"/>
  <c r="B2481" i="4"/>
  <c r="B2480" i="4"/>
  <c r="B2474" i="4"/>
  <c r="B2473" i="4"/>
  <c r="B2469" i="4"/>
  <c r="B2467" i="4"/>
  <c r="B2460" i="4"/>
  <c r="B2451" i="4"/>
  <c r="B2448" i="4"/>
  <c r="B2445" i="4"/>
  <c r="B2444" i="4"/>
  <c r="B2436" i="4"/>
  <c r="B2414" i="4"/>
  <c r="B2405" i="4"/>
  <c r="B2401" i="4"/>
  <c r="B2393" i="4"/>
  <c r="B2381" i="4"/>
  <c r="B2377" i="4"/>
  <c r="B2369" i="4"/>
  <c r="B2364" i="4"/>
  <c r="B2363" i="4"/>
  <c r="B2362" i="4"/>
  <c r="B2361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4" i="4"/>
  <c r="B2343" i="4"/>
  <c r="B2341" i="4"/>
  <c r="B2340" i="4"/>
  <c r="B2339" i="4"/>
  <c r="B2337" i="4"/>
  <c r="B2336" i="4"/>
  <c r="B2335" i="4"/>
  <c r="B2334" i="4"/>
  <c r="B2331" i="4"/>
  <c r="B2330" i="4"/>
  <c r="B2329" i="4"/>
  <c r="B2325" i="4"/>
  <c r="B2324" i="4"/>
  <c r="B2322" i="4"/>
  <c r="B2315" i="4"/>
  <c r="B2314" i="4"/>
  <c r="B2310" i="4"/>
  <c r="B2306" i="4"/>
  <c r="B2305" i="4"/>
  <c r="B2304" i="4"/>
  <c r="B2303" i="4"/>
  <c r="B2302" i="4"/>
  <c r="B2301" i="4"/>
  <c r="B2300" i="4"/>
  <c r="B2298" i="4"/>
  <c r="B2297" i="4"/>
  <c r="B2296" i="4"/>
  <c r="B2295" i="4"/>
  <c r="B2294" i="4"/>
  <c r="B2292" i="4"/>
  <c r="B2291" i="4"/>
  <c r="B2290" i="4"/>
  <c r="B2289" i="4"/>
  <c r="B2288" i="4"/>
  <c r="B2287" i="4"/>
  <c r="B2285" i="4"/>
  <c r="B2283" i="4"/>
  <c r="B2282" i="4"/>
  <c r="B2281" i="4"/>
  <c r="B2280" i="4"/>
  <c r="B2279" i="4"/>
  <c r="B2278" i="4"/>
  <c r="B2277" i="4"/>
  <c r="B2275" i="4"/>
  <c r="B2274" i="4"/>
  <c r="B2273" i="4"/>
  <c r="B2271" i="4"/>
  <c r="B2270" i="4"/>
  <c r="B2269" i="4"/>
  <c r="B2265" i="4"/>
  <c r="B2263" i="4"/>
  <c r="B2259" i="4"/>
  <c r="B2258" i="4"/>
  <c r="B2256" i="4"/>
  <c r="B2251" i="4"/>
  <c r="B2250" i="4"/>
  <c r="B2248" i="4"/>
  <c r="B2245" i="4"/>
  <c r="B2244" i="4"/>
  <c r="B2240" i="4"/>
  <c r="B2238" i="4"/>
  <c r="B2237" i="4"/>
  <c r="B2236" i="4"/>
  <c r="B2231" i="4"/>
  <c r="B2230" i="4"/>
  <c r="B2229" i="4"/>
  <c r="B2228" i="4"/>
  <c r="B2227" i="4"/>
  <c r="B2226" i="4"/>
  <c r="B2224" i="4"/>
  <c r="B2223" i="4"/>
  <c r="B2222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2" i="4"/>
  <c r="B2201" i="4"/>
  <c r="B2200" i="4"/>
  <c r="B2197" i="4"/>
  <c r="B2196" i="4"/>
  <c r="B2194" i="4"/>
  <c r="B2192" i="4"/>
  <c r="B2191" i="4"/>
  <c r="B2189" i="4"/>
  <c r="B2187" i="4"/>
  <c r="B2185" i="4"/>
  <c r="B2183" i="4"/>
  <c r="B2180" i="4"/>
  <c r="B2176" i="4"/>
  <c r="B2175" i="4"/>
  <c r="B2172" i="4"/>
  <c r="B2168" i="4"/>
  <c r="B2166" i="4"/>
  <c r="B2165" i="4"/>
  <c r="B2164" i="4"/>
  <c r="B2163" i="4"/>
  <c r="B2161" i="4"/>
  <c r="B2160" i="4"/>
  <c r="B2159" i="4"/>
  <c r="B2158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29" i="4"/>
  <c r="B2127" i="4"/>
  <c r="B2123" i="4"/>
  <c r="B2121" i="4"/>
  <c r="B2119" i="4"/>
  <c r="B2115" i="4"/>
  <c r="B2113" i="4"/>
  <c r="B2111" i="4"/>
  <c r="B2110" i="4"/>
  <c r="B2108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2" i="4"/>
  <c r="B2081" i="4"/>
  <c r="B2080" i="4"/>
  <c r="B2079" i="4"/>
  <c r="B2078" i="4"/>
  <c r="B2077" i="4"/>
  <c r="B2076" i="4"/>
  <c r="B2075" i="4"/>
  <c r="B2074" i="4"/>
  <c r="B2073" i="4"/>
  <c r="B2072" i="4"/>
  <c r="B2068" i="4"/>
  <c r="B2066" i="4"/>
  <c r="B2060" i="4"/>
  <c r="B2057" i="4"/>
  <c r="B2056" i="4"/>
  <c r="B2054" i="4"/>
  <c r="B2052" i="4"/>
  <c r="B2049" i="4"/>
  <c r="B2047" i="4"/>
  <c r="B2044" i="4"/>
  <c r="B2043" i="4"/>
  <c r="B2042" i="4"/>
  <c r="B2041" i="4"/>
  <c r="B2040" i="4"/>
  <c r="B2039" i="4"/>
  <c r="B2038" i="4"/>
  <c r="B2037" i="4"/>
  <c r="B2035" i="4"/>
  <c r="B2033" i="4"/>
  <c r="B2032" i="4"/>
  <c r="B2031" i="4"/>
  <c r="B2030" i="4"/>
  <c r="B2029" i="4"/>
  <c r="B2028" i="4"/>
  <c r="B2027" i="4"/>
  <c r="B2026" i="4"/>
  <c r="B2025" i="4"/>
  <c r="B2024" i="4"/>
  <c r="B2022" i="4"/>
  <c r="B2020" i="4"/>
  <c r="B2019" i="4"/>
  <c r="B2018" i="4"/>
  <c r="B2017" i="4"/>
  <c r="B2011" i="4"/>
  <c r="B2006" i="4"/>
  <c r="B1998" i="4"/>
  <c r="B1992" i="4"/>
  <c r="B1990" i="4"/>
  <c r="B1982" i="4"/>
  <c r="B1981" i="4"/>
  <c r="B1980" i="4"/>
  <c r="B1977" i="4"/>
  <c r="B1975" i="4"/>
  <c r="B1972" i="4"/>
  <c r="B1971" i="4"/>
  <c r="B1970" i="4"/>
  <c r="B1965" i="4"/>
  <c r="B1964" i="4"/>
  <c r="B1963" i="4"/>
  <c r="B1961" i="4"/>
  <c r="B1958" i="4"/>
  <c r="B1957" i="4"/>
  <c r="B1956" i="4"/>
  <c r="B1955" i="4"/>
  <c r="B1950" i="4"/>
  <c r="B1948" i="4"/>
  <c r="B1945" i="4"/>
  <c r="B1941" i="4"/>
  <c r="B1940" i="4"/>
  <c r="B1939" i="4"/>
  <c r="B1937" i="4"/>
  <c r="B1936" i="4"/>
  <c r="B1934" i="4"/>
  <c r="B1932" i="4"/>
  <c r="B1931" i="4"/>
  <c r="B1927" i="4"/>
  <c r="B1922" i="4"/>
  <c r="B1921" i="4"/>
  <c r="B1913" i="4"/>
  <c r="B1911" i="4"/>
  <c r="B1909" i="4"/>
  <c r="B1904" i="4"/>
  <c r="B1900" i="4"/>
  <c r="B1898" i="4"/>
  <c r="B1897" i="4"/>
  <c r="B1895" i="4"/>
  <c r="B1894" i="4"/>
  <c r="B1893" i="4"/>
  <c r="B1892" i="4"/>
  <c r="B1891" i="4"/>
  <c r="B1890" i="4"/>
  <c r="B1888" i="4"/>
  <c r="B1887" i="4"/>
  <c r="B1886" i="4"/>
  <c r="B1885" i="4"/>
  <c r="B1884" i="4"/>
  <c r="B1882" i="4"/>
  <c r="B1881" i="4"/>
  <c r="B1880" i="4"/>
  <c r="B1879" i="4"/>
  <c r="B1878" i="4"/>
  <c r="B1877" i="4"/>
  <c r="B1876" i="4"/>
  <c r="B1875" i="4"/>
  <c r="B1874" i="4"/>
  <c r="B1871" i="4"/>
  <c r="B1868" i="4"/>
  <c r="B1862" i="4"/>
  <c r="B1856" i="4"/>
  <c r="B1855" i="4"/>
  <c r="B1853" i="4"/>
  <c r="B1851" i="4"/>
  <c r="B1846" i="4"/>
  <c r="B1844" i="4"/>
  <c r="B1834" i="4"/>
  <c r="B1833" i="4"/>
  <c r="B1832" i="4"/>
  <c r="B1831" i="4"/>
  <c r="B1829" i="4"/>
  <c r="B1827" i="4"/>
  <c r="B1824" i="4"/>
  <c r="B1821" i="4"/>
  <c r="B1820" i="4"/>
  <c r="B1817" i="4"/>
  <c r="B1815" i="4"/>
  <c r="B1814" i="4"/>
  <c r="B1813" i="4"/>
  <c r="B1812" i="4"/>
  <c r="B1809" i="4"/>
  <c r="B1805" i="4"/>
  <c r="B1803" i="4"/>
  <c r="B1802" i="4"/>
  <c r="B1799" i="4"/>
  <c r="B1798" i="4"/>
  <c r="B1797" i="4"/>
  <c r="B1796" i="4"/>
  <c r="B1795" i="4"/>
  <c r="B1794" i="4"/>
  <c r="B1793" i="4"/>
  <c r="B1787" i="4"/>
  <c r="B1785" i="4"/>
  <c r="B1784" i="4"/>
  <c r="B1783" i="4"/>
  <c r="B1775" i="4"/>
  <c r="B1765" i="4"/>
  <c r="B1762" i="4"/>
  <c r="B1756" i="4"/>
  <c r="B1755" i="4"/>
  <c r="B1754" i="4"/>
  <c r="B1753" i="4"/>
  <c r="B1751" i="4"/>
  <c r="B1750" i="4"/>
  <c r="B1748" i="4"/>
  <c r="B1747" i="4"/>
  <c r="B1746" i="4"/>
  <c r="B1745" i="4"/>
  <c r="B1744" i="4"/>
  <c r="B1740" i="4"/>
  <c r="B1738" i="4"/>
  <c r="B1736" i="4"/>
  <c r="B1734" i="4"/>
  <c r="B1728" i="4"/>
  <c r="B1727" i="4"/>
  <c r="B1726" i="4"/>
  <c r="B1725" i="4"/>
  <c r="B1721" i="4"/>
  <c r="B1712" i="4"/>
  <c r="B1708" i="4"/>
  <c r="B1705" i="4"/>
  <c r="B1699" i="4"/>
  <c r="B1696" i="4"/>
  <c r="B1685" i="4"/>
  <c r="B1683" i="4"/>
  <c r="B1681" i="4"/>
  <c r="B1678" i="4"/>
  <c r="B1675" i="4"/>
  <c r="B1674" i="4"/>
  <c r="B1673" i="4"/>
  <c r="B1672" i="4"/>
  <c r="B1671" i="4"/>
  <c r="B1670" i="4"/>
  <c r="B1666" i="4"/>
  <c r="B1665" i="4"/>
  <c r="B1664" i="4"/>
  <c r="B1663" i="4"/>
  <c r="B1662" i="4"/>
  <c r="B1660" i="4"/>
  <c r="B1659" i="4"/>
  <c r="B1658" i="4"/>
  <c r="B1657" i="4"/>
  <c r="B1656" i="4"/>
  <c r="B1652" i="4"/>
  <c r="B1648" i="4"/>
  <c r="B1646" i="4"/>
  <c r="B1643" i="4"/>
  <c r="B1639" i="4"/>
  <c r="B1630" i="4"/>
  <c r="B1621" i="4"/>
  <c r="B1620" i="4"/>
  <c r="B1618" i="4"/>
  <c r="B1617" i="4"/>
  <c r="B1611" i="4"/>
  <c r="B1610" i="4"/>
  <c r="B1607" i="4"/>
  <c r="B1603" i="4"/>
  <c r="B1601" i="4"/>
  <c r="B1600" i="4"/>
  <c r="B1599" i="4"/>
  <c r="B1595" i="4"/>
  <c r="B1589" i="4"/>
  <c r="B1586" i="4"/>
  <c r="B1582" i="4"/>
  <c r="B1581" i="4"/>
  <c r="B1580" i="4"/>
  <c r="B1579" i="4"/>
  <c r="B1573" i="4"/>
  <c r="B1564" i="4"/>
  <c r="B1563" i="4"/>
  <c r="B1555" i="4"/>
  <c r="B1548" i="4"/>
  <c r="B1531" i="4"/>
  <c r="B1528" i="4"/>
  <c r="B1521" i="4"/>
  <c r="B1518" i="4"/>
  <c r="B1488" i="4"/>
  <c r="B1475" i="4"/>
  <c r="B1452" i="4"/>
  <c r="B1446" i="4"/>
  <c r="B1412" i="4"/>
  <c r="B1411" i="4"/>
  <c r="B1406" i="4"/>
  <c r="B1405" i="4"/>
  <c r="B1397" i="4"/>
  <c r="B1396" i="4"/>
  <c r="B1394" i="4"/>
  <c r="B1391" i="4"/>
  <c r="B1390" i="4"/>
  <c r="B1389" i="4"/>
  <c r="B1386" i="4"/>
  <c r="B1385" i="4"/>
  <c r="B1383" i="4"/>
  <c r="B1381" i="4"/>
  <c r="B1379" i="4"/>
  <c r="B1375" i="4"/>
  <c r="B1374" i="4"/>
  <c r="B1373" i="4"/>
  <c r="B1372" i="4"/>
  <c r="B1371" i="4"/>
  <c r="B1370" i="4"/>
  <c r="B1369" i="4"/>
  <c r="B1365" i="4"/>
  <c r="B1364" i="4"/>
  <c r="B1363" i="4"/>
  <c r="B1362" i="4"/>
  <c r="B1361" i="4"/>
  <c r="B1360" i="4"/>
  <c r="B1359" i="4"/>
  <c r="B1357" i="4"/>
  <c r="B1342" i="4"/>
  <c r="B1333" i="4"/>
  <c r="B1327" i="4"/>
  <c r="B1325" i="4"/>
  <c r="B1320" i="4"/>
  <c r="B1318" i="4"/>
  <c r="B1284" i="4"/>
  <c r="B1268" i="4"/>
  <c r="B1251" i="4"/>
  <c r="B1248" i="4"/>
  <c r="B1245" i="4"/>
  <c r="B1242" i="4"/>
  <c r="B1239" i="4"/>
  <c r="B1229" i="4"/>
  <c r="B1226" i="4"/>
  <c r="B1221" i="4"/>
  <c r="B1220" i="4"/>
  <c r="B1195" i="4"/>
  <c r="B1101" i="4"/>
  <c r="B1100" i="4"/>
  <c r="B1097" i="4"/>
  <c r="B1096" i="4"/>
  <c r="B1080" i="4"/>
  <c r="B1067" i="4"/>
  <c r="B1043" i="4"/>
  <c r="B1037" i="4"/>
  <c r="B1036" i="4"/>
  <c r="B1035" i="4"/>
  <c r="B1028" i="4"/>
  <c r="B1027" i="4"/>
  <c r="B1024" i="4"/>
  <c r="B1022" i="4"/>
  <c r="B1021" i="4"/>
  <c r="B1020" i="4"/>
  <c r="B1019" i="4"/>
  <c r="B1017" i="4"/>
  <c r="B1014" i="4"/>
  <c r="B1013" i="4"/>
  <c r="B1008" i="4"/>
  <c r="B1003" i="4"/>
  <c r="B1000" i="4"/>
  <c r="B999" i="4"/>
  <c r="B994" i="4"/>
  <c r="B992" i="4"/>
  <c r="B987" i="4"/>
  <c r="B971" i="4"/>
  <c r="B970" i="4"/>
  <c r="B964" i="4"/>
  <c r="B960" i="4"/>
  <c r="B948" i="4"/>
  <c r="B947" i="4"/>
  <c r="B944" i="4"/>
  <c r="B939" i="4"/>
  <c r="B923" i="4"/>
  <c r="B894" i="4"/>
  <c r="B888" i="4"/>
  <c r="B875" i="4"/>
  <c r="B874" i="4"/>
  <c r="B797" i="4"/>
  <c r="B794" i="4"/>
  <c r="B792" i="4"/>
  <c r="B741" i="4"/>
  <c r="B740" i="4"/>
  <c r="B738" i="4"/>
  <c r="B732" i="4"/>
  <c r="B714" i="4"/>
  <c r="B713" i="4"/>
  <c r="B690" i="4"/>
  <c r="B646" i="4"/>
  <c r="B644" i="4"/>
  <c r="B641" i="4"/>
  <c r="B640" i="4"/>
  <c r="B639" i="4"/>
  <c r="B637" i="4"/>
  <c r="B636" i="4"/>
  <c r="B632" i="4"/>
  <c r="B631" i="4"/>
  <c r="B630" i="4"/>
  <c r="B628" i="4"/>
  <c r="B627" i="4"/>
  <c r="B625" i="4"/>
  <c r="B619" i="4"/>
  <c r="B615" i="4"/>
  <c r="B610" i="4"/>
  <c r="B603" i="4"/>
  <c r="B602" i="4"/>
  <c r="B592" i="4"/>
  <c r="B590" i="4"/>
  <c r="B589" i="4"/>
  <c r="B584" i="4"/>
  <c r="B583" i="4"/>
  <c r="B579" i="4"/>
  <c r="B578" i="4"/>
  <c r="B577" i="4"/>
  <c r="B573" i="4"/>
  <c r="B571" i="4"/>
  <c r="B570" i="4"/>
  <c r="B569" i="4"/>
  <c r="B568" i="4"/>
  <c r="B564" i="4"/>
  <c r="B563" i="4"/>
  <c r="B559" i="4"/>
  <c r="B558" i="4"/>
  <c r="B553" i="4"/>
  <c r="B549" i="4"/>
  <c r="B548" i="4"/>
  <c r="B508" i="4"/>
  <c r="B505" i="4"/>
  <c r="B504" i="4"/>
  <c r="B501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6" i="4"/>
  <c r="B475" i="4"/>
  <c r="B474" i="4"/>
  <c r="B473" i="4"/>
  <c r="B471" i="4"/>
  <c r="B470" i="4"/>
  <c r="B464" i="4"/>
  <c r="B455" i="4"/>
  <c r="B451" i="4"/>
  <c r="B447" i="4"/>
  <c r="B445" i="4"/>
  <c r="B444" i="4"/>
  <c r="B442" i="4"/>
  <c r="B440" i="4"/>
  <c r="B438" i="4"/>
  <c r="B437" i="4"/>
  <c r="B436" i="4"/>
  <c r="B435" i="4"/>
  <c r="B429" i="4"/>
  <c r="B427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0" i="4"/>
  <c r="B409" i="4"/>
  <c r="B408" i="4"/>
  <c r="B406" i="4"/>
  <c r="B404" i="4"/>
  <c r="B402" i="4"/>
  <c r="B400" i="4"/>
  <c r="B398" i="4"/>
  <c r="B396" i="4"/>
  <c r="B395" i="4"/>
  <c r="B389" i="4"/>
  <c r="B385" i="4"/>
  <c r="B379" i="4"/>
  <c r="B375" i="4"/>
  <c r="B373" i="4"/>
  <c r="B367" i="4"/>
  <c r="B366" i="4"/>
  <c r="B365" i="4"/>
  <c r="B362" i="4"/>
  <c r="B361" i="4"/>
  <c r="B360" i="4"/>
  <c r="B358" i="4"/>
  <c r="B356" i="4"/>
  <c r="B355" i="4"/>
  <c r="B354" i="4"/>
  <c r="B353" i="4"/>
  <c r="B351" i="4"/>
  <c r="B350" i="4"/>
  <c r="B349" i="4"/>
  <c r="B348" i="4"/>
  <c r="B347" i="4"/>
  <c r="B345" i="4"/>
  <c r="B344" i="4"/>
  <c r="B343" i="4"/>
  <c r="B342" i="4"/>
  <c r="B331" i="4"/>
  <c r="B329" i="4"/>
  <c r="B323" i="4"/>
  <c r="B315" i="4"/>
  <c r="B310" i="4"/>
  <c r="B309" i="4"/>
  <c r="B308" i="4"/>
  <c r="B307" i="4"/>
  <c r="B306" i="4"/>
  <c r="B304" i="4"/>
  <c r="B302" i="4"/>
  <c r="B301" i="4"/>
  <c r="B298" i="4"/>
  <c r="B297" i="4"/>
  <c r="B295" i="4"/>
  <c r="B293" i="4"/>
  <c r="B292" i="4"/>
  <c r="B291" i="4"/>
  <c r="B290" i="4"/>
  <c r="B289" i="4"/>
  <c r="B288" i="4"/>
  <c r="B286" i="4"/>
  <c r="B283" i="4"/>
  <c r="B278" i="4"/>
  <c r="B276" i="4"/>
  <c r="B275" i="4"/>
  <c r="B273" i="4"/>
  <c r="B271" i="4"/>
  <c r="B266" i="4"/>
  <c r="B261" i="4"/>
  <c r="B250" i="4"/>
  <c r="B241" i="4"/>
  <c r="B236" i="4"/>
  <c r="B226" i="4"/>
  <c r="B223" i="4"/>
  <c r="B221" i="4"/>
  <c r="B220" i="4"/>
  <c r="B218" i="4"/>
  <c r="B215" i="4"/>
  <c r="B214" i="4"/>
  <c r="B213" i="4"/>
  <c r="B212" i="4"/>
  <c r="B210" i="4"/>
  <c r="B208" i="4"/>
  <c r="B207" i="4"/>
  <c r="B206" i="4"/>
  <c r="B205" i="4"/>
  <c r="B204" i="4"/>
  <c r="B203" i="4"/>
  <c r="B202" i="4"/>
  <c r="B200" i="4"/>
  <c r="B199" i="4"/>
  <c r="B197" i="4"/>
  <c r="B191" i="4"/>
  <c r="B190" i="4"/>
  <c r="B188" i="4"/>
  <c r="B183" i="4"/>
  <c r="B180" i="4"/>
  <c r="B179" i="4"/>
  <c r="B174" i="4"/>
  <c r="B173" i="4"/>
  <c r="B167" i="4"/>
  <c r="B166" i="4"/>
  <c r="B165" i="4"/>
  <c r="B159" i="4"/>
  <c r="B155" i="4"/>
  <c r="B152" i="4"/>
  <c r="B151" i="4"/>
  <c r="B148" i="4"/>
  <c r="B147" i="4"/>
  <c r="B146" i="4"/>
  <c r="B144" i="4"/>
  <c r="B143" i="4"/>
  <c r="B142" i="4"/>
  <c r="B141" i="4"/>
  <c r="B103" i="4"/>
  <c r="B68" i="4"/>
  <c r="A2577" i="4"/>
  <c r="A2576" i="4"/>
  <c r="A2575" i="4"/>
  <c r="A2574" i="4"/>
  <c r="A2573" i="4"/>
  <c r="A2572" i="4"/>
  <c r="A2571" i="4"/>
  <c r="A2570" i="4"/>
  <c r="A2569" i="4"/>
  <c r="A2568" i="4"/>
  <c r="A2567" i="4"/>
  <c r="A2566" i="4"/>
  <c r="A2565" i="4"/>
  <c r="A2564" i="4"/>
  <c r="A2563" i="4"/>
  <c r="A2562" i="4"/>
  <c r="A2561" i="4"/>
  <c r="A2560" i="4"/>
  <c r="A2559" i="4"/>
  <c r="A2558" i="4"/>
  <c r="A2557" i="4"/>
  <c r="A2556" i="4"/>
  <c r="A2555" i="4"/>
  <c r="A2554" i="4"/>
  <c r="A2553" i="4"/>
  <c r="A2552" i="4"/>
  <c r="A2551" i="4"/>
  <c r="A2550" i="4"/>
  <c r="A2549" i="4"/>
  <c r="A2548" i="4"/>
  <c r="A2547" i="4"/>
  <c r="A2546" i="4"/>
  <c r="A2545" i="4"/>
  <c r="A2544" i="4"/>
  <c r="A2543" i="4"/>
  <c r="A2542" i="4"/>
  <c r="A2541" i="4"/>
  <c r="A2540" i="4"/>
  <c r="A2539" i="4"/>
  <c r="A2538" i="4"/>
  <c r="A2537" i="4"/>
  <c r="A2536" i="4"/>
  <c r="A2535" i="4"/>
  <c r="A2534" i="4"/>
  <c r="A2533" i="4"/>
  <c r="A2532" i="4"/>
  <c r="A2531" i="4"/>
  <c r="A2530" i="4"/>
  <c r="A2529" i="4"/>
  <c r="A2528" i="4"/>
  <c r="A2527" i="4"/>
  <c r="A2526" i="4"/>
  <c r="A2525" i="4"/>
  <c r="A2524" i="4"/>
  <c r="A2523" i="4"/>
  <c r="A2522" i="4"/>
  <c r="A2521" i="4"/>
  <c r="A2520" i="4"/>
  <c r="A2519" i="4"/>
  <c r="A2518" i="4"/>
  <c r="A2517" i="4"/>
  <c r="A2516" i="4"/>
  <c r="A2515" i="4"/>
  <c r="A2514" i="4"/>
  <c r="A2513" i="4"/>
  <c r="A2512" i="4"/>
  <c r="A2511" i="4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9" i="4"/>
  <c r="A8" i="4"/>
  <c r="A7" i="4"/>
  <c r="A6" i="4"/>
  <c r="A5" i="4"/>
  <c r="A4" i="4"/>
  <c r="B64" i="4"/>
  <c r="B63" i="4"/>
  <c r="B61" i="4"/>
  <c r="B60" i="4"/>
  <c r="B59" i="4"/>
  <c r="B58" i="4"/>
  <c r="B57" i="4"/>
  <c r="B55" i="4"/>
  <c r="B53" i="4"/>
  <c r="B52" i="4"/>
  <c r="B50" i="4"/>
  <c r="B48" i="4"/>
  <c r="B47" i="4"/>
  <c r="B46" i="4"/>
  <c r="B45" i="4"/>
  <c r="B44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8" i="4"/>
  <c r="B27" i="4"/>
  <c r="B26" i="4"/>
  <c r="B24" i="4"/>
  <c r="B23" i="4"/>
  <c r="B22" i="4"/>
  <c r="B20" i="4"/>
  <c r="B18" i="4"/>
  <c r="B13" i="4"/>
  <c r="B12" i="4"/>
  <c r="B10" i="4"/>
  <c r="B7" i="4"/>
  <c r="B6" i="4"/>
  <c r="B5" i="4"/>
  <c r="B2513" i="4"/>
  <c r="B2514" i="4"/>
  <c r="B2515" i="4"/>
  <c r="B2517" i="4"/>
  <c r="B2520" i="4"/>
  <c r="B2521" i="4"/>
  <c r="B2522" i="4"/>
  <c r="B2526" i="4"/>
  <c r="B2527" i="4"/>
  <c r="B2534" i="4"/>
  <c r="B2540" i="4"/>
  <c r="B2541" i="4"/>
  <c r="B2544" i="4"/>
  <c r="B2546" i="4"/>
  <c r="B2566" i="4"/>
  <c r="B2577" i="4"/>
  <c r="B2440" i="4"/>
  <c r="B2441" i="4"/>
  <c r="B2442" i="4"/>
  <c r="B2443" i="4"/>
  <c r="B2447" i="4"/>
  <c r="B2450" i="4"/>
  <c r="B2452" i="4"/>
  <c r="B2453" i="4"/>
  <c r="B2456" i="4"/>
  <c r="B2461" i="4"/>
  <c r="B2463" i="4"/>
  <c r="B2470" i="4"/>
  <c r="B2471" i="4"/>
  <c r="B2475" i="4"/>
  <c r="B2477" i="4"/>
  <c r="B2479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7" i="4"/>
  <c r="B2499" i="4"/>
  <c r="B2500" i="4"/>
  <c r="B2501" i="4"/>
  <c r="B2507" i="4"/>
  <c r="B2384" i="4"/>
  <c r="B2400" i="4"/>
  <c r="B2402" i="4"/>
  <c r="B2406" i="4"/>
  <c r="B2407" i="4"/>
  <c r="B2413" i="4"/>
  <c r="B2429" i="4"/>
  <c r="B2437" i="4"/>
  <c r="B2438" i="4"/>
  <c r="B2439" i="4"/>
  <c r="B2307" i="4"/>
  <c r="B2308" i="4"/>
  <c r="B2309" i="4"/>
  <c r="B2312" i="4"/>
  <c r="B2316" i="4"/>
  <c r="B2318" i="4"/>
  <c r="B2319" i="4"/>
  <c r="B2321" i="4"/>
  <c r="B2326" i="4"/>
  <c r="B2328" i="4"/>
  <c r="B2332" i="4"/>
  <c r="B2333" i="4"/>
  <c r="B2338" i="4"/>
  <c r="B2342" i="4"/>
  <c r="B2232" i="4"/>
  <c r="B2242" i="4"/>
  <c r="B2249" i="4"/>
  <c r="B2261" i="4"/>
  <c r="B2264" i="4"/>
  <c r="B2268" i="4"/>
  <c r="B2284" i="4"/>
  <c r="B2286" i="4"/>
  <c r="B2293" i="4"/>
  <c r="B2299" i="4"/>
  <c r="B2162" i="4"/>
  <c r="B2171" i="4"/>
  <c r="B2173" i="4"/>
  <c r="B2179" i="4"/>
  <c r="B2182" i="4"/>
  <c r="B2184" i="4"/>
  <c r="B2186" i="4"/>
  <c r="B2190" i="4"/>
  <c r="B2193" i="4"/>
  <c r="B2195" i="4"/>
  <c r="B2198" i="4"/>
  <c r="B2221" i="4"/>
  <c r="B2225" i="4"/>
  <c r="B2106" i="4"/>
  <c r="B2112" i="4"/>
  <c r="B2114" i="4"/>
  <c r="B2117" i="4"/>
  <c r="B2124" i="4"/>
  <c r="B2125" i="4"/>
  <c r="B2130" i="4"/>
  <c r="B2045" i="4"/>
  <c r="B2046" i="4"/>
  <c r="B2048" i="4"/>
  <c r="B2050" i="4"/>
  <c r="B2059" i="4"/>
  <c r="B2063" i="4"/>
  <c r="B2064" i="4"/>
  <c r="B2067" i="4"/>
  <c r="B2070" i="4"/>
  <c r="B2071" i="4"/>
  <c r="B2083" i="4"/>
  <c r="B1976" i="4"/>
  <c r="B1978" i="4"/>
  <c r="B1979" i="4"/>
  <c r="B1985" i="4"/>
  <c r="B1987" i="4"/>
  <c r="B1991" i="4"/>
  <c r="B1994" i="4"/>
  <c r="B1995" i="4"/>
  <c r="B2000" i="4"/>
  <c r="B2003" i="4"/>
  <c r="B2010" i="4"/>
  <c r="B2012" i="4"/>
  <c r="B2013" i="4"/>
  <c r="B2014" i="4"/>
  <c r="B2015" i="4"/>
  <c r="B2016" i="4"/>
  <c r="B2021" i="4"/>
  <c r="B2023" i="4"/>
  <c r="B2034" i="4"/>
  <c r="B2036" i="4"/>
  <c r="B1973" i="4"/>
  <c r="B1901" i="4"/>
  <c r="B1902" i="4"/>
  <c r="B1903" i="4"/>
  <c r="B1910" i="4"/>
  <c r="B1916" i="4"/>
  <c r="B1920" i="4"/>
  <c r="B1928" i="4"/>
  <c r="B1929" i="4"/>
  <c r="B1944" i="4"/>
  <c r="B1959" i="4"/>
  <c r="B1960" i="4"/>
  <c r="B1966" i="4"/>
  <c r="B1967" i="4"/>
  <c r="B1968" i="4"/>
  <c r="B1969" i="4"/>
  <c r="B1830" i="4"/>
  <c r="B1837" i="4"/>
  <c r="B1838" i="4"/>
  <c r="B1839" i="4"/>
  <c r="B1840" i="4"/>
  <c r="B1857" i="4"/>
  <c r="B1861" i="4"/>
  <c r="B1870" i="4"/>
  <c r="B1872" i="4"/>
  <c r="B1883" i="4"/>
  <c r="B1889" i="4"/>
  <c r="B1896" i="4"/>
  <c r="B1761" i="4"/>
  <c r="B1768" i="4"/>
  <c r="B1770" i="4"/>
  <c r="B1772" i="4"/>
  <c r="B1773" i="4"/>
  <c r="B1774" i="4"/>
  <c r="B1778" i="4"/>
  <c r="B1788" i="4"/>
  <c r="B1791" i="4"/>
  <c r="B1806" i="4"/>
  <c r="B1810" i="4"/>
  <c r="B1811" i="4"/>
  <c r="B1816" i="4"/>
  <c r="B1818" i="4"/>
  <c r="B1822" i="4"/>
  <c r="B1823" i="4"/>
  <c r="B1825" i="4"/>
  <c r="B1826" i="4"/>
  <c r="B1828" i="4"/>
  <c r="B1687" i="4"/>
  <c r="B1688" i="4"/>
  <c r="B1689" i="4"/>
  <c r="B1690" i="4"/>
  <c r="B1691" i="4"/>
  <c r="B1692" i="4"/>
  <c r="B1695" i="4"/>
  <c r="B1700" i="4"/>
  <c r="B1701" i="4"/>
  <c r="B1702" i="4"/>
  <c r="B1711" i="4"/>
  <c r="B1714" i="4"/>
  <c r="B1715" i="4"/>
  <c r="B1717" i="4"/>
  <c r="B1729" i="4"/>
  <c r="B1731" i="4"/>
  <c r="B1737" i="4"/>
  <c r="B1739" i="4"/>
  <c r="B1741" i="4"/>
  <c r="B1742" i="4"/>
  <c r="B1749" i="4"/>
  <c r="B1752" i="4"/>
  <c r="B1757" i="4"/>
  <c r="B1759" i="4"/>
  <c r="B1682" i="4"/>
  <c r="B1680" i="4"/>
  <c r="B1679" i="4"/>
  <c r="B1677" i="4"/>
  <c r="B1676" i="4"/>
  <c r="B1669" i="4"/>
  <c r="B1668" i="4"/>
  <c r="B1667" i="4"/>
  <c r="B1661" i="4"/>
  <c r="B1655" i="4"/>
  <c r="B1653" i="4"/>
  <c r="B1647" i="4"/>
  <c r="B1645" i="4"/>
  <c r="B1641" i="4"/>
  <c r="B1631" i="4"/>
  <c r="B1628" i="4"/>
  <c r="B1626" i="4"/>
  <c r="B1624" i="4"/>
  <c r="B1622" i="4"/>
  <c r="B1619" i="4"/>
  <c r="B1553" i="4"/>
  <c r="B1554" i="4"/>
  <c r="B1556" i="4"/>
  <c r="B1560" i="4"/>
  <c r="B1567" i="4"/>
  <c r="B1569" i="4"/>
  <c r="B1570" i="4"/>
  <c r="B1571" i="4"/>
  <c r="B1583" i="4"/>
  <c r="B1584" i="4"/>
  <c r="B1585" i="4"/>
  <c r="B1588" i="4"/>
  <c r="B1590" i="4"/>
  <c r="B1591" i="4"/>
  <c r="B1596" i="4"/>
  <c r="B1597" i="4"/>
  <c r="B1598" i="4"/>
  <c r="B1602" i="4"/>
  <c r="B1604" i="4"/>
  <c r="B1605" i="4"/>
  <c r="B1606" i="4"/>
  <c r="B1608" i="4"/>
  <c r="B1609" i="4"/>
  <c r="B1612" i="4"/>
  <c r="B1613" i="4"/>
  <c r="B1614" i="4"/>
  <c r="B1615" i="4"/>
  <c r="B1480" i="4"/>
  <c r="B1483" i="4"/>
  <c r="B1485" i="4"/>
  <c r="B1486" i="4"/>
  <c r="B1490" i="4"/>
  <c r="B1503" i="4"/>
  <c r="B1508" i="4"/>
  <c r="B1509" i="4"/>
  <c r="B1520" i="4"/>
  <c r="B1522" i="4"/>
  <c r="B1529" i="4"/>
  <c r="B1532" i="4"/>
  <c r="B1535" i="4"/>
  <c r="B1536" i="4"/>
  <c r="B1537" i="4"/>
  <c r="B1538" i="4"/>
  <c r="B1539" i="4"/>
  <c r="B1540" i="4"/>
  <c r="B1543" i="4"/>
  <c r="B1544" i="4"/>
  <c r="B1545" i="4"/>
  <c r="B1546" i="4"/>
  <c r="B1547" i="4"/>
  <c r="B1550" i="4"/>
  <c r="B1551" i="4"/>
  <c r="B1477" i="4"/>
  <c r="B1476" i="4"/>
  <c r="B1474" i="4"/>
  <c r="B1473" i="4"/>
  <c r="B1472" i="4"/>
  <c r="B1471" i="4"/>
  <c r="B1470" i="4"/>
  <c r="B1469" i="4"/>
  <c r="B1468" i="4"/>
  <c r="B1467" i="4"/>
  <c r="B1451" i="4"/>
  <c r="B1448" i="4"/>
  <c r="B1447" i="4"/>
  <c r="B1444" i="4"/>
  <c r="B1440" i="4"/>
  <c r="B1438" i="4"/>
  <c r="B1433" i="4"/>
  <c r="B1409" i="4"/>
  <c r="B1404" i="4"/>
  <c r="B1331" i="4"/>
  <c r="B1332" i="4"/>
  <c r="B1334" i="4"/>
  <c r="B1335" i="4"/>
  <c r="B1337" i="4"/>
  <c r="B1339" i="4"/>
  <c r="B1341" i="4"/>
  <c r="B1343" i="4"/>
  <c r="B1344" i="4"/>
  <c r="B1347" i="4"/>
  <c r="B1350" i="4"/>
  <c r="B1351" i="4"/>
  <c r="B1352" i="4"/>
  <c r="B1356" i="4"/>
  <c r="B1366" i="4"/>
  <c r="B1367" i="4"/>
  <c r="B1368" i="4"/>
  <c r="B1376" i="4"/>
  <c r="B1377" i="4"/>
  <c r="B1378" i="4"/>
  <c r="B1382" i="4"/>
  <c r="B1384" i="4"/>
  <c r="B1387" i="4"/>
  <c r="B1388" i="4"/>
  <c r="B1392" i="4"/>
  <c r="B1393" i="4"/>
  <c r="B1395" i="4"/>
  <c r="B1399" i="4"/>
  <c r="B1330" i="4"/>
  <c r="B1256" i="4"/>
  <c r="B1260" i="4"/>
  <c r="B1261" i="4"/>
  <c r="B1265" i="4"/>
  <c r="B1269" i="4"/>
  <c r="B1270" i="4"/>
  <c r="B1273" i="4"/>
  <c r="B1279" i="4"/>
  <c r="B1281" i="4"/>
  <c r="B1289" i="4"/>
  <c r="B1292" i="4"/>
  <c r="B1295" i="4"/>
  <c r="B1297" i="4"/>
  <c r="B1302" i="4"/>
  <c r="B1303" i="4"/>
  <c r="B1304" i="4"/>
  <c r="B1307" i="4"/>
  <c r="B1321" i="4"/>
  <c r="B1322" i="4"/>
  <c r="B1323" i="4"/>
  <c r="B1324" i="4"/>
  <c r="B1326" i="4"/>
  <c r="B1329" i="4"/>
  <c r="B1186" i="4"/>
  <c r="B1187" i="4"/>
  <c r="B1189" i="4"/>
  <c r="B1190" i="4"/>
  <c r="B1191" i="4"/>
  <c r="B1196" i="4"/>
  <c r="B1207" i="4"/>
  <c r="B1212" i="4"/>
  <c r="B1215" i="4"/>
  <c r="B1217" i="4"/>
  <c r="B1219" i="4"/>
  <c r="B1223" i="4"/>
  <c r="B1225" i="4"/>
  <c r="B1228" i="4"/>
  <c r="B1233" i="4"/>
  <c r="B1234" i="4"/>
  <c r="B1236" i="4"/>
  <c r="B1237" i="4"/>
  <c r="B1238" i="4"/>
  <c r="B1240" i="4"/>
  <c r="B1241" i="4"/>
  <c r="B1243" i="4"/>
  <c r="B1244" i="4"/>
  <c r="B1246" i="4"/>
  <c r="B1247" i="4"/>
  <c r="B1249" i="4"/>
  <c r="B1250" i="4"/>
  <c r="B1252" i="4"/>
  <c r="B1253" i="4"/>
  <c r="B1185" i="4"/>
  <c r="B1106" i="4"/>
  <c r="B1135" i="4"/>
  <c r="B1183" i="4"/>
  <c r="B1033" i="4"/>
  <c r="B1049" i="4"/>
  <c r="B1066" i="4"/>
  <c r="B1069" i="4"/>
  <c r="B1073" i="4"/>
  <c r="B1075" i="4"/>
  <c r="B1082" i="4"/>
  <c r="B1090" i="4"/>
  <c r="B1091" i="4"/>
  <c r="B1092" i="4"/>
  <c r="B1093" i="4"/>
  <c r="B1094" i="4"/>
  <c r="B1095" i="4"/>
  <c r="B1098" i="4"/>
  <c r="B1099" i="4"/>
  <c r="B1102" i="4"/>
  <c r="B1103" i="4"/>
  <c r="B1104" i="4"/>
  <c r="B951" i="4"/>
  <c r="B952" i="4"/>
  <c r="B953" i="4"/>
  <c r="B954" i="4"/>
  <c r="B955" i="4"/>
  <c r="B959" i="4"/>
  <c r="B966" i="4"/>
  <c r="B968" i="4"/>
  <c r="B969" i="4"/>
  <c r="B974" i="4"/>
  <c r="B975" i="4"/>
  <c r="B986" i="4"/>
  <c r="B988" i="4"/>
  <c r="B993" i="4"/>
  <c r="B1002" i="4"/>
  <c r="B1005" i="4"/>
  <c r="B1006" i="4"/>
  <c r="B1007" i="4"/>
  <c r="B1011" i="4"/>
  <c r="B1012" i="4"/>
  <c r="B1016" i="4"/>
  <c r="B1018" i="4"/>
  <c r="B1023" i="4"/>
  <c r="B1025" i="4"/>
  <c r="B949" i="4"/>
  <c r="B946" i="4"/>
  <c r="B945" i="4"/>
  <c r="B943" i="4"/>
  <c r="B942" i="4"/>
  <c r="B941" i="4"/>
  <c r="B940" i="4"/>
  <c r="B936" i="4"/>
  <c r="B935" i="4"/>
  <c r="B934" i="4"/>
  <c r="B933" i="4"/>
  <c r="B928" i="4"/>
  <c r="B925" i="4"/>
  <c r="B924" i="4"/>
  <c r="B922" i="4"/>
  <c r="B920" i="4"/>
  <c r="B883" i="4"/>
  <c r="B881" i="4"/>
  <c r="B873" i="4"/>
  <c r="B872" i="4"/>
  <c r="B871" i="4"/>
  <c r="B870" i="4"/>
  <c r="B869" i="4"/>
  <c r="B853" i="4"/>
  <c r="B852" i="4"/>
  <c r="B839" i="4"/>
  <c r="B833" i="4"/>
  <c r="B816" i="4"/>
  <c r="B800" i="4"/>
  <c r="B795" i="4"/>
  <c r="B793" i="4"/>
  <c r="B791" i="4"/>
  <c r="B790" i="4"/>
  <c r="B789" i="4"/>
  <c r="B787" i="4"/>
  <c r="B785" i="4"/>
  <c r="B778" i="4"/>
  <c r="B777" i="4"/>
  <c r="B775" i="4"/>
  <c r="B774" i="4"/>
  <c r="B772" i="4"/>
  <c r="B769" i="4"/>
  <c r="B767" i="4"/>
  <c r="B764" i="4"/>
  <c r="B763" i="4"/>
  <c r="B758" i="4"/>
  <c r="B739" i="4"/>
  <c r="B737" i="4"/>
  <c r="B735" i="4"/>
  <c r="B729" i="4"/>
  <c r="B727" i="4"/>
  <c r="B726" i="4"/>
  <c r="B721" i="4"/>
  <c r="B720" i="4"/>
  <c r="B719" i="4"/>
  <c r="B718" i="4"/>
  <c r="B716" i="4"/>
  <c r="B712" i="4"/>
  <c r="B710" i="4"/>
  <c r="B706" i="4"/>
  <c r="B704" i="4"/>
  <c r="B700" i="4"/>
  <c r="B698" i="4"/>
  <c r="B695" i="4"/>
  <c r="B693" i="4"/>
  <c r="B689" i="4"/>
  <c r="B672" i="4"/>
  <c r="B668" i="4"/>
  <c r="B666" i="4"/>
  <c r="B659" i="4"/>
  <c r="B647" i="4"/>
  <c r="B642" i="4"/>
  <c r="B638" i="4"/>
  <c r="B635" i="4"/>
  <c r="B634" i="4"/>
  <c r="B633" i="4"/>
  <c r="B629" i="4"/>
  <c r="B624" i="4"/>
  <c r="B623" i="4"/>
  <c r="B618" i="4"/>
  <c r="B617" i="4"/>
  <c r="B616" i="4"/>
  <c r="B613" i="4"/>
  <c r="B611" i="4"/>
  <c r="B598" i="4"/>
  <c r="B594" i="4"/>
  <c r="B591" i="4"/>
  <c r="B587" i="4"/>
  <c r="B585" i="4"/>
  <c r="B521" i="4"/>
  <c r="B522" i="4"/>
  <c r="B525" i="4"/>
  <c r="B526" i="4"/>
  <c r="B529" i="4"/>
  <c r="B535" i="4"/>
  <c r="B540" i="4"/>
  <c r="B541" i="4"/>
  <c r="B542" i="4"/>
  <c r="B543" i="4"/>
  <c r="B544" i="4"/>
  <c r="B545" i="4"/>
  <c r="B554" i="4"/>
  <c r="B557" i="4"/>
  <c r="B561" i="4"/>
  <c r="B562" i="4"/>
  <c r="B565" i="4"/>
  <c r="B566" i="4"/>
  <c r="B567" i="4"/>
  <c r="B572" i="4"/>
  <c r="B575" i="4"/>
  <c r="B500" i="4"/>
  <c r="B477" i="4"/>
  <c r="B472" i="4"/>
  <c r="B469" i="4"/>
  <c r="B468" i="4"/>
  <c r="B467" i="4"/>
  <c r="B465" i="4"/>
  <c r="B449" i="4"/>
  <c r="B446" i="4"/>
  <c r="B443" i="4"/>
  <c r="B439" i="4"/>
  <c r="B434" i="4"/>
  <c r="B432" i="4"/>
  <c r="B431" i="4"/>
  <c r="B426" i="4"/>
  <c r="B411" i="4"/>
  <c r="B407" i="4"/>
  <c r="B405" i="4"/>
  <c r="B403" i="4"/>
  <c r="B399" i="4"/>
  <c r="B394" i="4"/>
  <c r="B393" i="4"/>
  <c r="B388" i="4"/>
  <c r="B387" i="4"/>
  <c r="B386" i="4"/>
  <c r="B383" i="4"/>
  <c r="B382" i="4"/>
  <c r="B380" i="4"/>
  <c r="B376" i="4"/>
  <c r="B370" i="4"/>
  <c r="B369" i="4"/>
  <c r="B368" i="4"/>
  <c r="B363" i="4"/>
  <c r="B357" i="4"/>
  <c r="B352" i="4"/>
  <c r="B346" i="4"/>
  <c r="B341" i="4"/>
  <c r="B340" i="4"/>
  <c r="B339" i="4"/>
  <c r="B338" i="4"/>
  <c r="B337" i="4"/>
  <c r="B335" i="4"/>
  <c r="B327" i="4"/>
  <c r="B324" i="4"/>
  <c r="B316" i="4"/>
  <c r="B311" i="4"/>
  <c r="B305" i="4"/>
  <c r="B303" i="4"/>
  <c r="B300" i="4"/>
  <c r="B299" i="4"/>
  <c r="B294" i="4"/>
  <c r="B285" i="4"/>
  <c r="B282" i="4"/>
  <c r="B281" i="4"/>
  <c r="B280" i="4"/>
  <c r="B279" i="4"/>
  <c r="B277" i="4"/>
  <c r="B274" i="4"/>
  <c r="B272" i="4"/>
  <c r="B270" i="4"/>
  <c r="B263" i="4"/>
  <c r="B258" i="4"/>
  <c r="B253" i="4"/>
  <c r="B251" i="4"/>
  <c r="B247" i="4"/>
  <c r="B246" i="4"/>
  <c r="B244" i="4"/>
  <c r="B238" i="4"/>
  <c r="B232" i="4"/>
  <c r="B230" i="4"/>
  <c r="B225" i="4"/>
  <c r="B217" i="4"/>
  <c r="B211" i="4"/>
  <c r="B209" i="4"/>
  <c r="B189" i="4"/>
  <c r="B186" i="4"/>
  <c r="B182" i="4"/>
  <c r="B177" i="4"/>
  <c r="B176" i="4"/>
  <c r="B172" i="4"/>
  <c r="B170" i="4"/>
  <c r="B163" i="4"/>
  <c r="B149" i="4"/>
  <c r="B140" i="4"/>
  <c r="B139" i="4"/>
  <c r="B138" i="4"/>
  <c r="B132" i="4"/>
  <c r="B106" i="4"/>
  <c r="B97" i="4"/>
  <c r="B73" i="4"/>
  <c r="B71" i="4"/>
  <c r="B69" i="4"/>
  <c r="B8" i="4"/>
  <c r="B14" i="4"/>
  <c r="B25" i="4"/>
  <c r="B43" i="4"/>
  <c r="B51" i="4"/>
  <c r="B54" i="4"/>
  <c r="B62" i="4"/>
  <c r="B1819" i="4" l="1"/>
  <c r="B1057" i="4"/>
  <c r="B748" i="4"/>
  <c r="B65" i="4"/>
  <c r="B1549" i="4"/>
  <c r="B784" i="4"/>
  <c r="B788" i="4"/>
  <c r="B916" i="4"/>
  <c r="B957" i="4"/>
  <c r="B1039" i="4"/>
  <c r="B1420" i="4"/>
  <c r="B1456" i="4"/>
  <c r="B1593" i="4"/>
  <c r="B129" i="4"/>
  <c r="B984" i="4"/>
  <c r="B1042" i="4"/>
  <c r="B1453" i="4"/>
  <c r="B1517" i="4"/>
  <c r="B1513" i="4"/>
  <c r="B98" i="4"/>
  <c r="B650" i="4"/>
  <c r="B1274" i="4"/>
  <c r="B1450" i="4"/>
  <c r="B1650" i="4"/>
  <c r="B1724" i="4"/>
  <c r="B75" i="4"/>
  <c r="B79" i="4"/>
  <c r="B107" i="4"/>
  <c r="B235" i="4"/>
  <c r="B531" i="4"/>
  <c r="B1115" i="4"/>
  <c r="B547" i="4"/>
  <c r="B779" i="4"/>
  <c r="B803" i="4"/>
  <c r="B807" i="4"/>
  <c r="B815" i="4"/>
  <c r="B851" i="4"/>
  <c r="B891" i="4"/>
  <c r="B931" i="4"/>
  <c r="B1032" i="4"/>
  <c r="B1163" i="4"/>
  <c r="B1232" i="4"/>
  <c r="B1200" i="4"/>
  <c r="B1192" i="4"/>
  <c r="B1313" i="4"/>
  <c r="B1355" i="4"/>
  <c r="B1443" i="4"/>
  <c r="B1867" i="4"/>
  <c r="B1835" i="4"/>
  <c r="B1914" i="4"/>
  <c r="B2378" i="4"/>
  <c r="B2466" i="4"/>
  <c r="B2462" i="4"/>
  <c r="B268" i="4"/>
  <c r="B550" i="4"/>
  <c r="B538" i="4"/>
  <c r="B612" i="4"/>
  <c r="B744" i="4"/>
  <c r="B776" i="4"/>
  <c r="B828" i="4"/>
  <c r="B908" i="4"/>
  <c r="B985" i="4"/>
  <c r="B1087" i="4"/>
  <c r="B1158" i="4"/>
  <c r="B1150" i="4"/>
  <c r="B1211" i="4"/>
  <c r="B1346" i="4"/>
  <c r="B1494" i="4"/>
  <c r="B1565" i="4"/>
  <c r="B1698" i="4"/>
  <c r="B1866" i="4"/>
  <c r="B2004" i="4"/>
  <c r="B2058" i="4"/>
  <c r="B2128" i="4"/>
  <c r="B2116" i="4"/>
  <c r="B2313" i="4"/>
  <c r="B2465" i="4"/>
  <c r="B2536" i="4"/>
  <c r="B93" i="4"/>
  <c r="B125" i="4"/>
  <c r="B201" i="4"/>
  <c r="B257" i="4"/>
  <c r="B333" i="4"/>
  <c r="B397" i="4"/>
  <c r="B461" i="4"/>
  <c r="B513" i="4"/>
  <c r="B621" i="4"/>
  <c r="B673" i="4"/>
  <c r="B697" i="4"/>
  <c r="B841" i="4"/>
  <c r="B877" i="4"/>
  <c r="B885" i="4"/>
  <c r="B889" i="4"/>
  <c r="B996" i="4"/>
  <c r="B1161" i="4"/>
  <c r="B1693" i="4"/>
  <c r="B1849" i="4"/>
  <c r="B1924" i="4"/>
  <c r="B2069" i="4"/>
  <c r="B2239" i="4"/>
  <c r="B2235" i="4"/>
  <c r="B2320" i="4"/>
  <c r="B2464" i="4"/>
  <c r="B118" i="4"/>
  <c r="B154" i="4"/>
  <c r="B222" i="4"/>
  <c r="B326" i="4"/>
  <c r="B390" i="4"/>
  <c r="B462" i="4"/>
  <c r="B466" i="4"/>
  <c r="B606" i="4"/>
  <c r="B614" i="4"/>
  <c r="B682" i="4"/>
  <c r="B742" i="4"/>
  <c r="B750" i="4"/>
  <c r="B834" i="4"/>
  <c r="B878" i="4"/>
  <c r="B882" i="4"/>
  <c r="B938" i="4"/>
  <c r="B991" i="4"/>
  <c r="B1089" i="4"/>
  <c r="B1085" i="4"/>
  <c r="B1053" i="4"/>
  <c r="B1314" i="4"/>
  <c r="B1458" i="4"/>
  <c r="B1792" i="4"/>
  <c r="B1919" i="4"/>
  <c r="B2234" i="4"/>
  <c r="B2435" i="4"/>
  <c r="B49" i="4"/>
  <c r="B29" i="4"/>
  <c r="B21" i="4"/>
  <c r="B17" i="4"/>
  <c r="B77" i="4"/>
  <c r="B81" i="4"/>
  <c r="B85" i="4"/>
  <c r="B89" i="4"/>
  <c r="B56" i="4"/>
  <c r="B70" i="4"/>
  <c r="B74" i="4"/>
  <c r="B78" i="4"/>
  <c r="B82" i="4"/>
  <c r="B86" i="4"/>
  <c r="B90" i="4"/>
  <c r="B94" i="4"/>
  <c r="B19" i="4"/>
  <c r="B15" i="4"/>
  <c r="B11" i="4"/>
  <c r="B67" i="4"/>
  <c r="B83" i="4"/>
  <c r="B87" i="4"/>
  <c r="B91" i="4"/>
  <c r="B72" i="4"/>
  <c r="B76" i="4"/>
  <c r="B80" i="4"/>
  <c r="B84" i="4"/>
  <c r="B88" i="4"/>
  <c r="B92" i="4"/>
  <c r="B101" i="4"/>
  <c r="B105" i="4"/>
  <c r="B109" i="4"/>
  <c r="B113" i="4"/>
  <c r="B117" i="4"/>
  <c r="B121" i="4"/>
  <c r="B133" i="4"/>
  <c r="B137" i="4"/>
  <c r="B153" i="4"/>
  <c r="B157" i="4"/>
  <c r="B161" i="4"/>
  <c r="B169" i="4"/>
  <c r="B181" i="4"/>
  <c r="B185" i="4"/>
  <c r="B193" i="4"/>
  <c r="B229" i="4"/>
  <c r="B233" i="4"/>
  <c r="B237" i="4"/>
  <c r="B245" i="4"/>
  <c r="B249" i="4"/>
  <c r="B265" i="4"/>
  <c r="B269" i="4"/>
  <c r="B313" i="4"/>
  <c r="B317" i="4"/>
  <c r="B321" i="4"/>
  <c r="B325" i="4"/>
  <c r="B377" i="4"/>
  <c r="B381" i="4"/>
  <c r="B401" i="4"/>
  <c r="B433" i="4"/>
  <c r="B441" i="4"/>
  <c r="B453" i="4"/>
  <c r="B457" i="4"/>
  <c r="B537" i="4"/>
  <c r="B533" i="4"/>
  <c r="B517" i="4"/>
  <c r="B509" i="4"/>
  <c r="B581" i="4"/>
  <c r="B597" i="4"/>
  <c r="B601" i="4"/>
  <c r="B605" i="4"/>
  <c r="B609" i="4"/>
  <c r="B645" i="4"/>
  <c r="B649" i="4"/>
  <c r="B653" i="4"/>
  <c r="B657" i="4"/>
  <c r="B665" i="4"/>
  <c r="B669" i="4"/>
  <c r="B677" i="4"/>
  <c r="B681" i="4"/>
  <c r="B685" i="4"/>
  <c r="B701" i="4"/>
  <c r="B705" i="4"/>
  <c r="B709" i="4"/>
  <c r="B717" i="4"/>
  <c r="B725" i="4"/>
  <c r="B733" i="4"/>
  <c r="B745" i="4"/>
  <c r="B749" i="4"/>
  <c r="B753" i="4"/>
  <c r="B757" i="4"/>
  <c r="B761" i="4"/>
  <c r="B765" i="4"/>
  <c r="B773" i="4"/>
  <c r="B781" i="4"/>
  <c r="B801" i="4"/>
  <c r="B805" i="4"/>
  <c r="B809" i="4"/>
  <c r="B813" i="4"/>
  <c r="B817" i="4"/>
  <c r="B821" i="4"/>
  <c r="B825" i="4"/>
  <c r="B829" i="4"/>
  <c r="B837" i="4"/>
  <c r="B845" i="4"/>
  <c r="B849" i="4"/>
  <c r="B857" i="4"/>
  <c r="B861" i="4"/>
  <c r="B865" i="4"/>
  <c r="B893" i="4"/>
  <c r="B897" i="4"/>
  <c r="B901" i="4"/>
  <c r="B905" i="4"/>
  <c r="B909" i="4"/>
  <c r="B913" i="4"/>
  <c r="B917" i="4"/>
  <c r="B921" i="4"/>
  <c r="B929" i="4"/>
  <c r="B937" i="4"/>
  <c r="B1004" i="4"/>
  <c r="B980" i="4"/>
  <c r="B976" i="4"/>
  <c r="B972" i="4"/>
  <c r="B956" i="4"/>
  <c r="B1086" i="4"/>
  <c r="B1078" i="4"/>
  <c r="B1074" i="4"/>
  <c r="B1070" i="4"/>
  <c r="B1062" i="4"/>
  <c r="B1058" i="4"/>
  <c r="B1054" i="4"/>
  <c r="B1050" i="4"/>
  <c r="B1046" i="4"/>
  <c r="B1038" i="4"/>
  <c r="B1034" i="4"/>
  <c r="B1030" i="4"/>
  <c r="B1181" i="4"/>
  <c r="B1177" i="4"/>
  <c r="B1173" i="4"/>
  <c r="B1169" i="4"/>
  <c r="B1165" i="4"/>
  <c r="B1157" i="4"/>
  <c r="B1153" i="4"/>
  <c r="B1149" i="4"/>
  <c r="B1145" i="4"/>
  <c r="B1141" i="4"/>
  <c r="B1133" i="4"/>
  <c r="B1129" i="4"/>
  <c r="B1125" i="4"/>
  <c r="B1121" i="4"/>
  <c r="B1117" i="4"/>
  <c r="B1113" i="4"/>
  <c r="B1109" i="4"/>
  <c r="B1230" i="4"/>
  <c r="B1218" i="4"/>
  <c r="B1214" i="4"/>
  <c r="B1210" i="4"/>
  <c r="B1206" i="4"/>
  <c r="B1202" i="4"/>
  <c r="B1198" i="4"/>
  <c r="B1194" i="4"/>
  <c r="B1319" i="4"/>
  <c r="B1315" i="4"/>
  <c r="B1311" i="4"/>
  <c r="B1299" i="4"/>
  <c r="B1291" i="4"/>
  <c r="B1287" i="4"/>
  <c r="B1283" i="4"/>
  <c r="B1275" i="4"/>
  <c r="B1271" i="4"/>
  <c r="B1267" i="4"/>
  <c r="B1263" i="4"/>
  <c r="B1259" i="4"/>
  <c r="B1255" i="4"/>
  <c r="B1353" i="4"/>
  <c r="B1349" i="4"/>
  <c r="B1345" i="4"/>
  <c r="B1401" i="4"/>
  <c r="B1413" i="4"/>
  <c r="B1417" i="4"/>
  <c r="B1421" i="4"/>
  <c r="B1425" i="4"/>
  <c r="B1429" i="4"/>
  <c r="B1437" i="4"/>
  <c r="B1445" i="4"/>
  <c r="B1449" i="4"/>
  <c r="B1457" i="4"/>
  <c r="B1461" i="4"/>
  <c r="B1465" i="4"/>
  <c r="B1541" i="4"/>
  <c r="B1533" i="4"/>
  <c r="B1525" i="4"/>
  <c r="B1505" i="4"/>
  <c r="B1501" i="4"/>
  <c r="B1497" i="4"/>
  <c r="B1493" i="4"/>
  <c r="B1489" i="4"/>
  <c r="B1481" i="4"/>
  <c r="B1592" i="4"/>
  <c r="B1576" i="4"/>
  <c r="B1572" i="4"/>
  <c r="B1568" i="4"/>
  <c r="B1625" i="4"/>
  <c r="B1629" i="4"/>
  <c r="B1633" i="4"/>
  <c r="B1637" i="4"/>
  <c r="B1649" i="4"/>
  <c r="B1733" i="4"/>
  <c r="B1713" i="4"/>
  <c r="B1709" i="4"/>
  <c r="B1697" i="4"/>
  <c r="B1801" i="4"/>
  <c r="B1789" i="4"/>
  <c r="B1781" i="4"/>
  <c r="B1777" i="4"/>
  <c r="B1769" i="4"/>
  <c r="B1873" i="4"/>
  <c r="B1869" i="4"/>
  <c r="B1865" i="4"/>
  <c r="B1845" i="4"/>
  <c r="B1841" i="4"/>
  <c r="B1952" i="4"/>
  <c r="B1912" i="4"/>
  <c r="B1908" i="4"/>
  <c r="B2007" i="4"/>
  <c r="B1999" i="4"/>
  <c r="B1983" i="4"/>
  <c r="B2065" i="4"/>
  <c r="B2061" i="4"/>
  <c r="B2053" i="4"/>
  <c r="B2131" i="4"/>
  <c r="B2203" i="4"/>
  <c r="B2199" i="4"/>
  <c r="B2267" i="4"/>
  <c r="B2255" i="4"/>
  <c r="B2247" i="4"/>
  <c r="B2243" i="4"/>
  <c r="B2432" i="4"/>
  <c r="B2424" i="4"/>
  <c r="B2420" i="4"/>
  <c r="B2416" i="4"/>
  <c r="B2412" i="4"/>
  <c r="B2408" i="4"/>
  <c r="B2404" i="4"/>
  <c r="B2396" i="4"/>
  <c r="B2392" i="4"/>
  <c r="B2388" i="4"/>
  <c r="B2380" i="4"/>
  <c r="B2376" i="4"/>
  <c r="B2372" i="4"/>
  <c r="B2368" i="4"/>
  <c r="B2476" i="4"/>
  <c r="B2472" i="4"/>
  <c r="B2468" i="4"/>
  <c r="B2523" i="4"/>
  <c r="B102" i="4"/>
  <c r="B110" i="4"/>
  <c r="B114" i="4"/>
  <c r="B122" i="4"/>
  <c r="B126" i="4"/>
  <c r="B130" i="4"/>
  <c r="B134" i="4"/>
  <c r="B158" i="4"/>
  <c r="B162" i="4"/>
  <c r="B178" i="4"/>
  <c r="B194" i="4"/>
  <c r="B198" i="4"/>
  <c r="B234" i="4"/>
  <c r="B242" i="4"/>
  <c r="B254" i="4"/>
  <c r="B262" i="4"/>
  <c r="B314" i="4"/>
  <c r="B318" i="4"/>
  <c r="B322" i="4"/>
  <c r="B330" i="4"/>
  <c r="B334" i="4"/>
  <c r="B374" i="4"/>
  <c r="B378" i="4"/>
  <c r="B430" i="4"/>
  <c r="B450" i="4"/>
  <c r="B454" i="4"/>
  <c r="B458" i="4"/>
  <c r="B560" i="4"/>
  <c r="B556" i="4"/>
  <c r="B552" i="4"/>
  <c r="B536" i="4"/>
  <c r="B532" i="4"/>
  <c r="B528" i="4"/>
  <c r="B524" i="4"/>
  <c r="B520" i="4"/>
  <c r="B516" i="4"/>
  <c r="B582" i="4"/>
  <c r="B586" i="4"/>
  <c r="B622" i="4"/>
  <c r="B626" i="4"/>
  <c r="B654" i="4"/>
  <c r="B658" i="4"/>
  <c r="B662" i="4"/>
  <c r="B670" i="4"/>
  <c r="B674" i="4"/>
  <c r="B678" i="4"/>
  <c r="B686" i="4"/>
  <c r="B694" i="4"/>
  <c r="B702" i="4"/>
  <c r="B730" i="4"/>
  <c r="B734" i="4"/>
  <c r="B746" i="4"/>
  <c r="B754" i="4"/>
  <c r="B762" i="4"/>
  <c r="B766" i="4"/>
  <c r="B770" i="4"/>
  <c r="B782" i="4"/>
  <c r="B786" i="4"/>
  <c r="B798" i="4"/>
  <c r="B802" i="4"/>
  <c r="B806" i="4"/>
  <c r="B810" i="4"/>
  <c r="B814" i="4"/>
  <c r="B822" i="4"/>
  <c r="B826" i="4"/>
  <c r="B830" i="4"/>
  <c r="B838" i="4"/>
  <c r="B842" i="4"/>
  <c r="B846" i="4"/>
  <c r="B850" i="4"/>
  <c r="B854" i="4"/>
  <c r="B858" i="4"/>
  <c r="B862" i="4"/>
  <c r="B866" i="4"/>
  <c r="B886" i="4"/>
  <c r="B890" i="4"/>
  <c r="B898" i="4"/>
  <c r="B902" i="4"/>
  <c r="B906" i="4"/>
  <c r="B910" i="4"/>
  <c r="B914" i="4"/>
  <c r="B918" i="4"/>
  <c r="B926" i="4"/>
  <c r="B930" i="4"/>
  <c r="B1015" i="4"/>
  <c r="B995" i="4"/>
  <c r="B983" i="4"/>
  <c r="B979" i="4"/>
  <c r="B967" i="4"/>
  <c r="B963" i="4"/>
  <c r="B1081" i="4"/>
  <c r="B1077" i="4"/>
  <c r="B1065" i="4"/>
  <c r="B1061" i="4"/>
  <c r="B1045" i="4"/>
  <c r="B1041" i="4"/>
  <c r="B1029" i="4"/>
  <c r="B1180" i="4"/>
  <c r="B1176" i="4"/>
  <c r="B1172" i="4"/>
  <c r="B1168" i="4"/>
  <c r="B1164" i="4"/>
  <c r="B1160" i="4"/>
  <c r="B1156" i="4"/>
  <c r="B1152" i="4"/>
  <c r="B1148" i="4"/>
  <c r="B1144" i="4"/>
  <c r="B1140" i="4"/>
  <c r="B1136" i="4"/>
  <c r="B1132" i="4"/>
  <c r="B1128" i="4"/>
  <c r="B1124" i="4"/>
  <c r="B1120" i="4"/>
  <c r="B1116" i="4"/>
  <c r="B1112" i="4"/>
  <c r="B1108" i="4"/>
  <c r="B1213" i="4"/>
  <c r="B1209" i="4"/>
  <c r="B1205" i="4"/>
  <c r="B1201" i="4"/>
  <c r="B1197" i="4"/>
  <c r="B1193" i="4"/>
  <c r="B1310" i="4"/>
  <c r="B1306" i="4"/>
  <c r="B1298" i="4"/>
  <c r="B1294" i="4"/>
  <c r="B1286" i="4"/>
  <c r="B1282" i="4"/>
  <c r="B1278" i="4"/>
  <c r="B1266" i="4"/>
  <c r="B1262" i="4"/>
  <c r="B1258" i="4"/>
  <c r="B1380" i="4"/>
  <c r="B1348" i="4"/>
  <c r="B1340" i="4"/>
  <c r="B1336" i="4"/>
  <c r="B1402" i="4"/>
  <c r="B1410" i="4"/>
  <c r="B1414" i="4"/>
  <c r="B1418" i="4"/>
  <c r="B1422" i="4"/>
  <c r="B1426" i="4"/>
  <c r="B1430" i="4"/>
  <c r="B1434" i="4"/>
  <c r="B1442" i="4"/>
  <c r="B1454" i="4"/>
  <c r="B1462" i="4"/>
  <c r="B1466" i="4"/>
  <c r="B1524" i="4"/>
  <c r="B1516" i="4"/>
  <c r="B1512" i="4"/>
  <c r="B1504" i="4"/>
  <c r="B1500" i="4"/>
  <c r="B1496" i="4"/>
  <c r="B1492" i="4"/>
  <c r="B1484" i="4"/>
  <c r="B1587" i="4"/>
  <c r="B1575" i="4"/>
  <c r="B1559" i="4"/>
  <c r="B1634" i="4"/>
  <c r="B1638" i="4"/>
  <c r="B1642" i="4"/>
  <c r="B1654" i="4"/>
  <c r="B1732" i="4"/>
  <c r="B1720" i="4"/>
  <c r="B1716" i="4"/>
  <c r="B1704" i="4"/>
  <c r="B1808" i="4"/>
  <c r="B1804" i="4"/>
  <c r="B1800" i="4"/>
  <c r="B1780" i="4"/>
  <c r="B1776" i="4"/>
  <c r="B1764" i="4"/>
  <c r="B1864" i="4"/>
  <c r="B1860" i="4"/>
  <c r="B1852" i="4"/>
  <c r="B1848" i="4"/>
  <c r="B1836" i="4"/>
  <c r="B1951" i="4"/>
  <c r="B1947" i="4"/>
  <c r="B1943" i="4"/>
  <c r="B1935" i="4"/>
  <c r="B1923" i="4"/>
  <c r="B1915" i="4"/>
  <c r="B1907" i="4"/>
  <c r="B2002" i="4"/>
  <c r="B1986" i="4"/>
  <c r="B2126" i="4"/>
  <c r="B2122" i="4"/>
  <c r="B2118" i="4"/>
  <c r="B2178" i="4"/>
  <c r="B2174" i="4"/>
  <c r="B2170" i="4"/>
  <c r="B2266" i="4"/>
  <c r="B2262" i="4"/>
  <c r="B2254" i="4"/>
  <c r="B2246" i="4"/>
  <c r="B2327" i="4"/>
  <c r="B2323" i="4"/>
  <c r="B2431" i="4"/>
  <c r="B2427" i="4"/>
  <c r="B2423" i="4"/>
  <c r="B2419" i="4"/>
  <c r="B2415" i="4"/>
  <c r="B2411" i="4"/>
  <c r="B2403" i="4"/>
  <c r="B2399" i="4"/>
  <c r="B2395" i="4"/>
  <c r="B2391" i="4"/>
  <c r="B2387" i="4"/>
  <c r="B2383" i="4"/>
  <c r="B2379" i="4"/>
  <c r="B2375" i="4"/>
  <c r="B2371" i="4"/>
  <c r="B2367" i="4"/>
  <c r="B2459" i="4"/>
  <c r="B2455" i="4"/>
  <c r="B2538" i="4"/>
  <c r="B2518" i="4"/>
  <c r="B95" i="4"/>
  <c r="B99" i="4"/>
  <c r="B111" i="4"/>
  <c r="B115" i="4"/>
  <c r="B119" i="4"/>
  <c r="B123" i="4"/>
  <c r="B127" i="4"/>
  <c r="B131" i="4"/>
  <c r="B135" i="4"/>
  <c r="B171" i="4"/>
  <c r="B175" i="4"/>
  <c r="B187" i="4"/>
  <c r="B195" i="4"/>
  <c r="B227" i="4"/>
  <c r="B231" i="4"/>
  <c r="B239" i="4"/>
  <c r="B243" i="4"/>
  <c r="B255" i="4"/>
  <c r="B259" i="4"/>
  <c r="B267" i="4"/>
  <c r="B319" i="4"/>
  <c r="B371" i="4"/>
  <c r="B391" i="4"/>
  <c r="B459" i="4"/>
  <c r="B463" i="4"/>
  <c r="B555" i="4"/>
  <c r="B551" i="4"/>
  <c r="B539" i="4"/>
  <c r="B527" i="4"/>
  <c r="B523" i="4"/>
  <c r="B519" i="4"/>
  <c r="B515" i="4"/>
  <c r="B511" i="4"/>
  <c r="B507" i="4"/>
  <c r="B503" i="4"/>
  <c r="B595" i="4"/>
  <c r="B599" i="4"/>
  <c r="B607" i="4"/>
  <c r="B651" i="4"/>
  <c r="B655" i="4"/>
  <c r="B663" i="4"/>
  <c r="B667" i="4"/>
  <c r="B671" i="4"/>
  <c r="B675" i="4"/>
  <c r="B679" i="4"/>
  <c r="B683" i="4"/>
  <c r="B687" i="4"/>
  <c r="B691" i="4"/>
  <c r="B699" i="4"/>
  <c r="B703" i="4"/>
  <c r="B707" i="4"/>
  <c r="B711" i="4"/>
  <c r="B715" i="4"/>
  <c r="B723" i="4"/>
  <c r="B731" i="4"/>
  <c r="B743" i="4"/>
  <c r="B747" i="4"/>
  <c r="B751" i="4"/>
  <c r="B755" i="4"/>
  <c r="B759" i="4"/>
  <c r="B771" i="4"/>
  <c r="B783" i="4"/>
  <c r="B799" i="4"/>
  <c r="B811" i="4"/>
  <c r="B819" i="4"/>
  <c r="B823" i="4"/>
  <c r="B827" i="4"/>
  <c r="B831" i="4"/>
  <c r="B835" i="4"/>
  <c r="B843" i="4"/>
  <c r="B847" i="4"/>
  <c r="B855" i="4"/>
  <c r="B859" i="4"/>
  <c r="B863" i="4"/>
  <c r="B867" i="4"/>
  <c r="B879" i="4"/>
  <c r="B887" i="4"/>
  <c r="B895" i="4"/>
  <c r="B899" i="4"/>
  <c r="B903" i="4"/>
  <c r="B907" i="4"/>
  <c r="B911" i="4"/>
  <c r="B915" i="4"/>
  <c r="B919" i="4"/>
  <c r="B927" i="4"/>
  <c r="B1010" i="4"/>
  <c r="B998" i="4"/>
  <c r="B990" i="4"/>
  <c r="B982" i="4"/>
  <c r="B962" i="4"/>
  <c r="B1088" i="4"/>
  <c r="B1084" i="4"/>
  <c r="B1076" i="4"/>
  <c r="B1072" i="4"/>
  <c r="B1068" i="4"/>
  <c r="B1064" i="4"/>
  <c r="B1060" i="4"/>
  <c r="B1056" i="4"/>
  <c r="B1052" i="4"/>
  <c r="B1048" i="4"/>
  <c r="B1044" i="4"/>
  <c r="B1040" i="4"/>
  <c r="B1179" i="4"/>
  <c r="B1175" i="4"/>
  <c r="B1171" i="4"/>
  <c r="B1167" i="4"/>
  <c r="B1159" i="4"/>
  <c r="B1155" i="4"/>
  <c r="B1151" i="4"/>
  <c r="B1147" i="4"/>
  <c r="B1143" i="4"/>
  <c r="B1139" i="4"/>
  <c r="B1131" i="4"/>
  <c r="B1127" i="4"/>
  <c r="B1123" i="4"/>
  <c r="B1119" i="4"/>
  <c r="B1111" i="4"/>
  <c r="B1107" i="4"/>
  <c r="B1224" i="4"/>
  <c r="B1216" i="4"/>
  <c r="B1208" i="4"/>
  <c r="B1204" i="4"/>
  <c r="B1188" i="4"/>
  <c r="B1317" i="4"/>
  <c r="B1309" i="4"/>
  <c r="B1305" i="4"/>
  <c r="B1301" i="4"/>
  <c r="B1293" i="4"/>
  <c r="B1285" i="4"/>
  <c r="B1277" i="4"/>
  <c r="B1257" i="4"/>
  <c r="B1403" i="4"/>
  <c r="B1407" i="4"/>
  <c r="B1415" i="4"/>
  <c r="B1419" i="4"/>
  <c r="B1423" i="4"/>
  <c r="B1427" i="4"/>
  <c r="B1431" i="4"/>
  <c r="B1435" i="4"/>
  <c r="B1439" i="4"/>
  <c r="B1455" i="4"/>
  <c r="B1459" i="4"/>
  <c r="B1463" i="4"/>
  <c r="B1527" i="4"/>
  <c r="B1523" i="4"/>
  <c r="B1519" i="4"/>
  <c r="B1515" i="4"/>
  <c r="B1511" i="4"/>
  <c r="B1507" i="4"/>
  <c r="B1499" i="4"/>
  <c r="B1495" i="4"/>
  <c r="B1491" i="4"/>
  <c r="B1487" i="4"/>
  <c r="B1479" i="4"/>
  <c r="B1594" i="4"/>
  <c r="B1578" i="4"/>
  <c r="B1574" i="4"/>
  <c r="B1566" i="4"/>
  <c r="B1562" i="4"/>
  <c r="B1558" i="4"/>
  <c r="B1623" i="4"/>
  <c r="B1627" i="4"/>
  <c r="B1635" i="4"/>
  <c r="B1651" i="4"/>
  <c r="B1735" i="4"/>
  <c r="B1723" i="4"/>
  <c r="B1719" i="4"/>
  <c r="B1707" i="4"/>
  <c r="B1703" i="4"/>
  <c r="B1807" i="4"/>
  <c r="B1779" i="4"/>
  <c r="B1771" i="4"/>
  <c r="B1767" i="4"/>
  <c r="B1763" i="4"/>
  <c r="B1899" i="4"/>
  <c r="B1863" i="4"/>
  <c r="B1859" i="4"/>
  <c r="B1847" i="4"/>
  <c r="B1843" i="4"/>
  <c r="B1954" i="4"/>
  <c r="B1946" i="4"/>
  <c r="B1942" i="4"/>
  <c r="B1938" i="4"/>
  <c r="B1930" i="4"/>
  <c r="B1926" i="4"/>
  <c r="B1918" i="4"/>
  <c r="B1906" i="4"/>
  <c r="B2009" i="4"/>
  <c r="B2005" i="4"/>
  <c r="B2001" i="4"/>
  <c r="B1997" i="4"/>
  <c r="B1993" i="4"/>
  <c r="B1989" i="4"/>
  <c r="B2055" i="4"/>
  <c r="B2157" i="4"/>
  <c r="B2109" i="4"/>
  <c r="B2181" i="4"/>
  <c r="B2177" i="4"/>
  <c r="B2169" i="4"/>
  <c r="B2257" i="4"/>
  <c r="B2253" i="4"/>
  <c r="B2241" i="4"/>
  <c r="B2434" i="4"/>
  <c r="B2430" i="4"/>
  <c r="B2426" i="4"/>
  <c r="B2422" i="4"/>
  <c r="B2418" i="4"/>
  <c r="B2410" i="4"/>
  <c r="B2398" i="4"/>
  <c r="B2394" i="4"/>
  <c r="B2390" i="4"/>
  <c r="B2386" i="4"/>
  <c r="B2382" i="4"/>
  <c r="B2374" i="4"/>
  <c r="B2370" i="4"/>
  <c r="B2366" i="4"/>
  <c r="B2498" i="4"/>
  <c r="B2478" i="4"/>
  <c r="B2458" i="4"/>
  <c r="B2454" i="4"/>
  <c r="B2537" i="4"/>
  <c r="B2533" i="4"/>
  <c r="B2529" i="4"/>
  <c r="B2525" i="4"/>
  <c r="B96" i="4"/>
  <c r="B100" i="4"/>
  <c r="B104" i="4"/>
  <c r="B108" i="4"/>
  <c r="B112" i="4"/>
  <c r="B116" i="4"/>
  <c r="B120" i="4"/>
  <c r="B124" i="4"/>
  <c r="B128" i="4"/>
  <c r="B136" i="4"/>
  <c r="B156" i="4"/>
  <c r="B160" i="4"/>
  <c r="B164" i="4"/>
  <c r="B168" i="4"/>
  <c r="B184" i="4"/>
  <c r="B192" i="4"/>
  <c r="B196" i="4"/>
  <c r="B224" i="4"/>
  <c r="B228" i="4"/>
  <c r="B240" i="4"/>
  <c r="B248" i="4"/>
  <c r="B252" i="4"/>
  <c r="B256" i="4"/>
  <c r="B260" i="4"/>
  <c r="B264" i="4"/>
  <c r="B284" i="4"/>
  <c r="B296" i="4"/>
  <c r="B312" i="4"/>
  <c r="B320" i="4"/>
  <c r="B328" i="4"/>
  <c r="B332" i="4"/>
  <c r="B336" i="4"/>
  <c r="B364" i="4"/>
  <c r="B384" i="4"/>
  <c r="B392" i="4"/>
  <c r="B448" i="4"/>
  <c r="B452" i="4"/>
  <c r="B456" i="4"/>
  <c r="B460" i="4"/>
  <c r="B574" i="4"/>
  <c r="B546" i="4"/>
  <c r="B534" i="4"/>
  <c r="B530" i="4"/>
  <c r="B518" i="4"/>
  <c r="B514" i="4"/>
  <c r="B510" i="4"/>
  <c r="B506" i="4"/>
  <c r="B580" i="4"/>
  <c r="B588" i="4"/>
  <c r="B596" i="4"/>
  <c r="B600" i="4"/>
  <c r="B604" i="4"/>
  <c r="B608" i="4"/>
  <c r="B620" i="4"/>
  <c r="B648" i="4"/>
  <c r="B652" i="4"/>
  <c r="B656" i="4"/>
  <c r="B660" i="4"/>
  <c r="B664" i="4"/>
  <c r="B676" i="4"/>
  <c r="B680" i="4"/>
  <c r="B684" i="4"/>
  <c r="B688" i="4"/>
  <c r="B692" i="4"/>
  <c r="B696" i="4"/>
  <c r="B708" i="4"/>
  <c r="B724" i="4"/>
  <c r="B728" i="4"/>
  <c r="B736" i="4"/>
  <c r="B752" i="4"/>
  <c r="B756" i="4"/>
  <c r="B760" i="4"/>
  <c r="B768" i="4"/>
  <c r="B780" i="4"/>
  <c r="B804" i="4"/>
  <c r="B808" i="4"/>
  <c r="B820" i="4"/>
  <c r="B824" i="4"/>
  <c r="B832" i="4"/>
  <c r="B836" i="4"/>
  <c r="B840" i="4"/>
  <c r="B844" i="4"/>
  <c r="B848" i="4"/>
  <c r="B856" i="4"/>
  <c r="B860" i="4"/>
  <c r="B864" i="4"/>
  <c r="B868" i="4"/>
  <c r="B880" i="4"/>
  <c r="B884" i="4"/>
  <c r="B892" i="4"/>
  <c r="B896" i="4"/>
  <c r="B904" i="4"/>
  <c r="B912" i="4"/>
  <c r="B932" i="4"/>
  <c r="B1009" i="4"/>
  <c r="B1001" i="4"/>
  <c r="B997" i="4"/>
  <c r="B989" i="4"/>
  <c r="B981" i="4"/>
  <c r="B977" i="4"/>
  <c r="B973" i="4"/>
  <c r="B965" i="4"/>
  <c r="B961" i="4"/>
  <c r="B1083" i="4"/>
  <c r="B1079" i="4"/>
  <c r="B1071" i="4"/>
  <c r="B1063" i="4"/>
  <c r="B1059" i="4"/>
  <c r="B1055" i="4"/>
  <c r="B1051" i="4"/>
  <c r="B1047" i="4"/>
  <c r="B1031" i="4"/>
  <c r="B1182" i="4"/>
  <c r="B1178" i="4"/>
  <c r="B1174" i="4"/>
  <c r="B1170" i="4"/>
  <c r="B1166" i="4"/>
  <c r="B1162" i="4"/>
  <c r="B1154" i="4"/>
  <c r="B1146" i="4"/>
  <c r="B1142" i="4"/>
  <c r="B1138" i="4"/>
  <c r="B1134" i="4"/>
  <c r="B1130" i="4"/>
  <c r="B1126" i="4"/>
  <c r="B1122" i="4"/>
  <c r="B1118" i="4"/>
  <c r="B1114" i="4"/>
  <c r="B1110" i="4"/>
  <c r="B1235" i="4"/>
  <c r="B1231" i="4"/>
  <c r="B1227" i="4"/>
  <c r="B1203" i="4"/>
  <c r="B1199" i="4"/>
  <c r="B1316" i="4"/>
  <c r="B1312" i="4"/>
  <c r="B1308" i="4"/>
  <c r="B1300" i="4"/>
  <c r="B1296" i="4"/>
  <c r="B1288" i="4"/>
  <c r="B1280" i="4"/>
  <c r="B1276" i="4"/>
  <c r="B1272" i="4"/>
  <c r="B1264" i="4"/>
  <c r="B1398" i="4"/>
  <c r="B1358" i="4"/>
  <c r="B1354" i="4"/>
  <c r="B1338" i="4"/>
  <c r="B1416" i="4"/>
  <c r="B1424" i="4"/>
  <c r="B1428" i="4"/>
  <c r="B1432" i="4"/>
  <c r="B1436" i="4"/>
  <c r="B1460" i="4"/>
  <c r="B1464" i="4"/>
  <c r="B1542" i="4"/>
  <c r="B1534" i="4"/>
  <c r="B1530" i="4"/>
  <c r="B1526" i="4"/>
  <c r="B1514" i="4"/>
  <c r="B1510" i="4"/>
  <c r="B1506" i="4"/>
  <c r="B1502" i="4"/>
  <c r="B1498" i="4"/>
  <c r="B1482" i="4"/>
  <c r="B1577" i="4"/>
  <c r="B1561" i="4"/>
  <c r="B1557" i="4"/>
  <c r="B1632" i="4"/>
  <c r="B1640" i="4"/>
  <c r="B1644" i="4"/>
  <c r="B1684" i="4"/>
  <c r="B1758" i="4"/>
  <c r="B1730" i="4"/>
  <c r="B1722" i="4"/>
  <c r="B1718" i="4"/>
  <c r="B1710" i="4"/>
  <c r="B1706" i="4"/>
  <c r="B1790" i="4"/>
  <c r="B1786" i="4"/>
  <c r="B1782" i="4"/>
  <c r="B1766" i="4"/>
  <c r="B1858" i="4"/>
  <c r="B1854" i="4"/>
  <c r="B1850" i="4"/>
  <c r="B1842" i="4"/>
  <c r="B1953" i="4"/>
  <c r="B1949" i="4"/>
  <c r="B1933" i="4"/>
  <c r="B1925" i="4"/>
  <c r="B1917" i="4"/>
  <c r="B2008" i="4"/>
  <c r="B1996" i="4"/>
  <c r="B1988" i="4"/>
  <c r="B1984" i="4"/>
  <c r="B2062" i="4"/>
  <c r="B2120" i="4"/>
  <c r="B2188" i="4"/>
  <c r="B2276" i="4"/>
  <c r="B2272" i="4"/>
  <c r="B2260" i="4"/>
  <c r="B2252" i="4"/>
  <c r="B2345" i="4"/>
  <c r="B2317" i="4"/>
  <c r="B2433" i="4"/>
  <c r="B2425" i="4"/>
  <c r="B2421" i="4"/>
  <c r="B2417" i="4"/>
  <c r="B2409" i="4"/>
  <c r="B2397" i="4"/>
  <c r="B2389" i="4"/>
  <c r="B2385" i="4"/>
  <c r="B2373" i="4"/>
  <c r="B2365" i="4"/>
  <c r="B2457" i="4"/>
  <c r="B2449" i="4"/>
  <c r="B2524" i="4"/>
  <c r="B643" i="4"/>
  <c r="B145" i="4"/>
  <c r="B359" i="4"/>
  <c r="B502" i="4"/>
  <c r="B722" i="4"/>
  <c r="B1026" i="4"/>
  <c r="B1105" i="4"/>
  <c r="B216" i="4"/>
  <c r="B428" i="4"/>
  <c r="B876" i="4"/>
  <c r="B1184" i="4"/>
  <c r="B1328" i="4"/>
  <c r="B1552" i="4"/>
  <c r="B1686" i="4"/>
  <c r="B66" i="4"/>
  <c r="B1478" i="4"/>
  <c r="B4" i="4"/>
  <c r="B287" i="4"/>
  <c r="B576" i="4"/>
  <c r="B796" i="4"/>
  <c r="B950" i="4"/>
  <c r="B1616" i="4"/>
  <c r="B1254" i="4"/>
  <c r="B1400" i="4"/>
  <c r="D13" i="7"/>
  <c r="D18" i="7" l="1"/>
  <c r="D33" i="7" s="1"/>
  <c r="D17" i="7"/>
  <c r="D32" i="7" s="1"/>
  <c r="D14" i="7"/>
  <c r="D29" i="7" s="1"/>
  <c r="D15" i="7"/>
  <c r="D30" i="7" s="1"/>
  <c r="D16" i="7"/>
  <c r="D31" i="7" s="1"/>
  <c r="I18" i="7"/>
  <c r="H18" i="7"/>
  <c r="I14" i="7"/>
  <c r="I15" i="7"/>
  <c r="I17" i="7"/>
  <c r="I16" i="7"/>
  <c r="H16" i="7"/>
  <c r="H15" i="7"/>
  <c r="H14" i="7"/>
  <c r="H17" i="7"/>
  <c r="B1962" i="4"/>
  <c r="B2509" i="4"/>
  <c r="B2428" i="4"/>
  <c r="B2360" i="4"/>
  <c r="B1743" i="4"/>
  <c r="B1441" i="4"/>
  <c r="B1290" i="4"/>
  <c r="B1222" i="4"/>
  <c r="B1137" i="4"/>
  <c r="B978" i="4"/>
  <c r="B900" i="4"/>
  <c r="B818" i="4"/>
  <c r="B661" i="4"/>
  <c r="B593" i="4"/>
  <c r="B512" i="4"/>
  <c r="B219" i="4"/>
  <c r="B150" i="4"/>
  <c r="B9" i="4"/>
  <c r="B958" i="4"/>
  <c r="B16" i="4"/>
  <c r="B372" i="4"/>
  <c r="B1694" i="4"/>
  <c r="B1636" i="4"/>
  <c r="B812" i="4"/>
  <c r="B2233" i="4"/>
  <c r="B2446" i="4"/>
  <c r="B2051" i="4"/>
  <c r="B1974" i="4"/>
  <c r="B2512" i="4"/>
  <c r="B1905" i="4"/>
  <c r="B1760" i="4"/>
  <c r="B1408" i="4"/>
  <c r="B2311" i="4"/>
  <c r="B2167" i="4"/>
  <c r="B2107" i="4"/>
  <c r="O14" i="7" l="1"/>
  <c r="I29" i="7"/>
  <c r="N14" i="7"/>
  <c r="H29" i="7"/>
  <c r="N16" i="7"/>
  <c r="H31" i="7"/>
  <c r="N17" i="7"/>
  <c r="H32" i="7"/>
  <c r="O16" i="7"/>
  <c r="I31" i="7"/>
  <c r="N18" i="7"/>
  <c r="H33" i="7"/>
  <c r="O18" i="7"/>
  <c r="I33" i="7"/>
  <c r="O17" i="7"/>
  <c r="I32" i="7"/>
  <c r="N15" i="7"/>
  <c r="H30" i="7"/>
  <c r="O15" i="7"/>
  <c r="I30" i="7"/>
  <c r="D26" i="7" l="1"/>
  <c r="H26" i="7"/>
  <c r="H11" i="7"/>
  <c r="D11" i="7"/>
  <c r="N46" i="7"/>
  <c r="D46" i="7"/>
  <c r="H46" i="7"/>
  <c r="N11" i="7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4" i="5"/>
  <c r="C15" i="7" l="1"/>
  <c r="C14" i="7"/>
  <c r="C17" i="7"/>
  <c r="C16" i="7"/>
  <c r="C13" i="7"/>
  <c r="A48" i="7"/>
  <c r="F16" i="7"/>
  <c r="F18" i="7"/>
  <c r="F15" i="7"/>
  <c r="F14" i="7"/>
  <c r="F17" i="7"/>
  <c r="G18" i="7"/>
  <c r="C18" i="7"/>
  <c r="C33" i="7" s="1"/>
  <c r="G15" i="7"/>
  <c r="G14" i="7"/>
  <c r="G17" i="7"/>
  <c r="G16" i="7"/>
  <c r="A50" i="7"/>
  <c r="A49" i="7"/>
  <c r="M16" i="7" l="1"/>
  <c r="G31" i="7"/>
  <c r="M17" i="7"/>
  <c r="G32" i="7"/>
  <c r="M14" i="7"/>
  <c r="G29" i="7"/>
  <c r="L17" i="7"/>
  <c r="F32" i="7"/>
  <c r="L16" i="7"/>
  <c r="F31" i="7"/>
  <c r="M15" i="7"/>
  <c r="G30" i="7"/>
  <c r="L14" i="7"/>
  <c r="F29" i="7"/>
  <c r="L15" i="7"/>
  <c r="F30" i="7"/>
  <c r="M18" i="7"/>
  <c r="G33" i="7"/>
  <c r="L18" i="7"/>
  <c r="F33" i="7"/>
  <c r="C30" i="7"/>
  <c r="C31" i="7"/>
  <c r="C32" i="7"/>
  <c r="C29" i="7"/>
  <c r="B48" i="7"/>
  <c r="K48" i="7" s="1"/>
  <c r="B49" i="7"/>
  <c r="K49" i="7" s="1"/>
  <c r="B50" i="7"/>
  <c r="K50" i="7" s="1"/>
  <c r="D91" i="5"/>
  <c r="C91" i="5"/>
  <c r="E50" i="7" l="1"/>
  <c r="F50" i="7"/>
  <c r="L50" i="7" s="1"/>
  <c r="E49" i="7"/>
  <c r="F49" i="7"/>
  <c r="L49" i="7" s="1"/>
  <c r="E48" i="7"/>
  <c r="F48" i="7"/>
  <c r="L48" i="7" s="1"/>
  <c r="J50" i="7"/>
  <c r="P50" i="7" s="1"/>
  <c r="I50" i="7"/>
  <c r="I49" i="7"/>
  <c r="G48" i="7"/>
  <c r="M48" i="7" s="1"/>
  <c r="I48" i="7"/>
  <c r="H48" i="7"/>
  <c r="N48" i="7" s="1"/>
  <c r="C48" i="7"/>
  <c r="D48" i="7"/>
  <c r="J48" i="7"/>
  <c r="P48" i="7" s="1"/>
  <c r="C93" i="5"/>
  <c r="D93" i="5"/>
  <c r="H49" i="7"/>
  <c r="N49" i="7" s="1"/>
  <c r="C49" i="7"/>
  <c r="D49" i="7"/>
  <c r="J49" i="7"/>
  <c r="P49" i="7" s="1"/>
  <c r="D50" i="7"/>
  <c r="H50" i="7"/>
  <c r="N50" i="7" s="1"/>
  <c r="C50" i="7"/>
  <c r="G50" i="7"/>
  <c r="M50" i="7" s="1"/>
  <c r="G49" i="7"/>
  <c r="M49" i="7" s="1"/>
  <c r="E91" i="5"/>
  <c r="E93" i="5" s="1"/>
  <c r="Q50" i="7" l="1"/>
  <c r="Q49" i="7"/>
  <c r="O49" i="7"/>
  <c r="O48" i="7"/>
  <c r="O50" i="7"/>
  <c r="Q48" i="7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5" i="3"/>
  <c r="C144" i="3"/>
  <c r="C143" i="3"/>
  <c r="C142" i="3"/>
  <c r="C141" i="3"/>
  <c r="C140" i="3"/>
  <c r="C139" i="3"/>
  <c r="C138" i="3"/>
  <c r="C135" i="3"/>
  <c r="C134" i="3"/>
  <c r="C133" i="3"/>
  <c r="C132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1" i="3"/>
  <c r="C90" i="3"/>
  <c r="C85" i="3"/>
  <c r="C84" i="3"/>
  <c r="C83" i="3"/>
  <c r="C82" i="3"/>
  <c r="C79" i="3"/>
  <c r="C78" i="3"/>
  <c r="C77" i="3"/>
  <c r="C76" i="3"/>
  <c r="C75" i="3"/>
  <c r="C74" i="3"/>
  <c r="C71" i="3"/>
  <c r="C70" i="3"/>
  <c r="C69" i="3"/>
  <c r="C68" i="3"/>
  <c r="C67" i="3"/>
  <c r="C66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41" i="3"/>
  <c r="C40" i="3"/>
  <c r="C93" i="3"/>
  <c r="C92" i="3"/>
  <c r="C137" i="3"/>
  <c r="C136" i="3"/>
  <c r="C65" i="3"/>
  <c r="C64" i="3"/>
  <c r="C81" i="3"/>
  <c r="C80" i="3"/>
  <c r="C131" i="3"/>
  <c r="C130" i="3"/>
  <c r="C149" i="3"/>
  <c r="C148" i="3"/>
  <c r="C87" i="3"/>
  <c r="C86" i="3"/>
  <c r="C89" i="3"/>
  <c r="C88" i="3"/>
  <c r="C73" i="3"/>
  <c r="C72" i="3"/>
  <c r="C147" i="3"/>
  <c r="C146" i="3"/>
  <c r="C3" i="3"/>
</calcChain>
</file>

<file path=xl/sharedStrings.xml><?xml version="1.0" encoding="utf-8"?>
<sst xmlns="http://schemas.openxmlformats.org/spreadsheetml/2006/main" count="27160" uniqueCount="391">
  <si>
    <t>femmes</t>
  </si>
  <si>
    <t>hommes</t>
  </si>
  <si>
    <t>Hébergement médico-social et social</t>
  </si>
  <si>
    <t>Travaux de construction spécialisés</t>
  </si>
  <si>
    <t>Collecte, traitement et élimination des déchets ; récupération</t>
  </si>
  <si>
    <t>Transports terrestres et transport par conduites</t>
  </si>
  <si>
    <t>Activités liées à l'emploi</t>
  </si>
  <si>
    <t>Entreposage et services auxiliaires des transports</t>
  </si>
  <si>
    <t>Action sociale sans hébergement</t>
  </si>
  <si>
    <t>Services relatifs aux bâtiments et aménagement paysager</t>
  </si>
  <si>
    <t>Restauration</t>
  </si>
  <si>
    <t>Fabrication de produits métalliques, à l'exception des machines et des équipements</t>
  </si>
  <si>
    <t>Activités sportives, récréatives et de loisirs</t>
  </si>
  <si>
    <t>Activités de poste et de courrier</t>
  </si>
  <si>
    <t>Industries alimentaires</t>
  </si>
  <si>
    <t>Enquêtes et sécurité</t>
  </si>
  <si>
    <t>Commerce de détail, à l'exception des automobiles et des motocycles</t>
  </si>
  <si>
    <t>Construction de bâtiments</t>
  </si>
  <si>
    <t>Fabrication d'autres produits minéraux non métalliques</t>
  </si>
  <si>
    <t>Fabrication de textiles</t>
  </si>
  <si>
    <t>Hébergement</t>
  </si>
  <si>
    <t>Commerce et réparation d'automobiles et de motocycles</t>
  </si>
  <si>
    <t>Génie civil</t>
  </si>
  <si>
    <t>Réparation et installation de machines et d'équipements</t>
  </si>
  <si>
    <t>Industrie automobile</t>
  </si>
  <si>
    <t>Fabrication de produits en caoutchouc et en plastique</t>
  </si>
  <si>
    <t>Métallurgie</t>
  </si>
  <si>
    <t>Activités pour la santé humaine</t>
  </si>
  <si>
    <t>Commerce de gros, à l'exception des automobiles et des motocycles</t>
  </si>
  <si>
    <t>Fabrication de machines et équipements n.c.a.</t>
  </si>
  <si>
    <t>Autres services personnels</t>
  </si>
  <si>
    <t>Activités immobilières</t>
  </si>
  <si>
    <t>Activités des organisations associatives</t>
  </si>
  <si>
    <t>Publicité et études de marché</t>
  </si>
  <si>
    <t>Enseignement</t>
  </si>
  <si>
    <t>Activités administratives et autres activités de soutien aux entreprises</t>
  </si>
  <si>
    <t>Administration publique et défense ; sécurité sociale obligatoire</t>
  </si>
  <si>
    <t>Autres industries manufacturières</t>
  </si>
  <si>
    <t>Fabrication d'équipements électriques</t>
  </si>
  <si>
    <t>Industrie pharmaceutique</t>
  </si>
  <si>
    <t>Industrie chimique</t>
  </si>
  <si>
    <t>Fabrication de produits informatiques, électroniques et optiques</t>
  </si>
  <si>
    <t>Activités créatives, artistiques et de spectacle</t>
  </si>
  <si>
    <t>Activités d'architecture et d'ingénierie ; activités de contrôle et analyses techniques</t>
  </si>
  <si>
    <t>Activités des sièges sociaux ; conseil de gestion</t>
  </si>
  <si>
    <t>Assurance</t>
  </si>
  <si>
    <t>Recherche-développement scientifique</t>
  </si>
  <si>
    <t>Activités des services financiers, hors assurance et caisses de retraite</t>
  </si>
  <si>
    <t>Activités auxiliaires de services financiers et d'assurance</t>
  </si>
  <si>
    <t>Édition</t>
  </si>
  <si>
    <t>Programmation, conseil et autres activités informatiques</t>
  </si>
  <si>
    <t>Activités juridiques et comptables</t>
  </si>
  <si>
    <t>NAF88</t>
  </si>
  <si>
    <t>LIB_NAF88</t>
  </si>
  <si>
    <t>NB_SAL</t>
  </si>
  <si>
    <t>NB_HEURES</t>
  </si>
  <si>
    <t>NB_AT</t>
  </si>
  <si>
    <t>NB_IP</t>
  </si>
  <si>
    <t>NB_IJ</t>
  </si>
  <si>
    <t>IND_FREQ</t>
  </si>
  <si>
    <t>TX_FREQ</t>
  </si>
  <si>
    <t>TX_GRAVITE</t>
  </si>
  <si>
    <t>Culture et production animale, chasse et services annexes</t>
  </si>
  <si>
    <t>Sylviculture et exploitation forestière</t>
  </si>
  <si>
    <t>Autres industries extractives</t>
  </si>
  <si>
    <t>Services de soutien aux industries extractives</t>
  </si>
  <si>
    <t>Fabrication de boissons</t>
  </si>
  <si>
    <t>Fabrication de produits à base de tabac</t>
  </si>
  <si>
    <t>Industrie de l'habillement</t>
  </si>
  <si>
    <t>Industrie du cuir et de la chaussure</t>
  </si>
  <si>
    <t>Travail du bois et fabrication d'articles en bois et en liège, à l'exception des meubles ; fabrication d'articles en vannerie et sparterie</t>
  </si>
  <si>
    <t>Industrie du papier et du carton</t>
  </si>
  <si>
    <t>Imprimerie et reproduction d'enregistrements</t>
  </si>
  <si>
    <t>Cokéfaction et raffinage</t>
  </si>
  <si>
    <t>Fabrication d'autres matériels de transport</t>
  </si>
  <si>
    <t>Fabrication de meubles</t>
  </si>
  <si>
    <t>Production et distribution d'électricité, de gaz, de vapeur et d'air conditionné</t>
  </si>
  <si>
    <t>Captage, traitement et distribution d'eau</t>
  </si>
  <si>
    <t>Collecte et traitement des eaux usées</t>
  </si>
  <si>
    <t>Dépollution et autres services de gestion des déchets</t>
  </si>
  <si>
    <t>Transports par eau</t>
  </si>
  <si>
    <t>Transports aériens</t>
  </si>
  <si>
    <t>Production de films cinématographiques, de vidéo et de programmes de télévision ; enregistrement sonore et édition musicale</t>
  </si>
  <si>
    <t>Programmation et diffusion</t>
  </si>
  <si>
    <t>Télécommunications</t>
  </si>
  <si>
    <t>Services d'information</t>
  </si>
  <si>
    <t>Autres activités spécialisées, scientifiques et techniques</t>
  </si>
  <si>
    <t>Activités vétérinaires</t>
  </si>
  <si>
    <t>Activités de location et location-bail</t>
  </si>
  <si>
    <t>Activités des agences de voyage, voyagistes, services de réservation et activités connexes</t>
  </si>
  <si>
    <t>Bibliothèques, archives, musées et autres activités culturelles</t>
  </si>
  <si>
    <t>Organisation de jeux de hasard et d'argent</t>
  </si>
  <si>
    <t>Réparation d'ordinateurs et de biens personnels et domestiques</t>
  </si>
  <si>
    <t>Activités des organisations et organismes extraterritoriaux</t>
  </si>
  <si>
    <t>01</t>
  </si>
  <si>
    <t>02</t>
  </si>
  <si>
    <t>08</t>
  </si>
  <si>
    <t>09</t>
  </si>
  <si>
    <t>sexe</t>
  </si>
  <si>
    <t>NB_IP10</t>
  </si>
  <si>
    <t>NB_DECES</t>
  </si>
  <si>
    <t>RANG 2016</t>
  </si>
  <si>
    <t>NBSAL_HOMMES</t>
  </si>
  <si>
    <t>NBSAL_FEMMES</t>
  </si>
  <si>
    <t>03</t>
  </si>
  <si>
    <t>06</t>
  </si>
  <si>
    <t>07</t>
  </si>
  <si>
    <t>Pêche et aquaculture</t>
  </si>
  <si>
    <t>Extraction d'hydrocarbures</t>
  </si>
  <si>
    <t>Extraction de minerais métalliques</t>
  </si>
  <si>
    <t>Activités des ménages en tant qu'employeurs de personnel domestique</t>
  </si>
  <si>
    <t>Activités indifférenciées des ménages en tant que producteurs de biens et services pour usage propre</t>
  </si>
  <si>
    <t>Secteurs d'activité
- NA 5 -</t>
  </si>
  <si>
    <t>Région</t>
  </si>
  <si>
    <t>Agriculture</t>
  </si>
  <si>
    <t>Construction</t>
  </si>
  <si>
    <t>Industrie</t>
  </si>
  <si>
    <t>Services</t>
  </si>
  <si>
    <t>AZ</t>
  </si>
  <si>
    <t>C1</t>
  </si>
  <si>
    <t>C2</t>
  </si>
  <si>
    <t>C3</t>
  </si>
  <si>
    <t>C4</t>
  </si>
  <si>
    <t>C5</t>
  </si>
  <si>
    <t>DE</t>
  </si>
  <si>
    <t>FZ</t>
  </si>
  <si>
    <t>GZ</t>
  </si>
  <si>
    <t>HZ</t>
  </si>
  <si>
    <t>IZ</t>
  </si>
  <si>
    <t>JZ</t>
  </si>
  <si>
    <t>KZ</t>
  </si>
  <si>
    <t>LZ</t>
  </si>
  <si>
    <t>MN</t>
  </si>
  <si>
    <t>OQ</t>
  </si>
  <si>
    <t>RU</t>
  </si>
  <si>
    <t>ISSUES DE PROJET_RP2016 DANS DONNEES PRST DU NOUVEAU DIAG TERRITORIAL</t>
  </si>
  <si>
    <t>TOTAL_NBSAL</t>
  </si>
  <si>
    <t>LIB_NAF5</t>
  </si>
  <si>
    <t>Commerce</t>
  </si>
  <si>
    <t>NAF38</t>
  </si>
  <si>
    <t>Ain</t>
  </si>
  <si>
    <t>Allier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</si>
  <si>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</si>
  <si>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</si>
  <si>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</si>
  <si>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</si>
  <si>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</si>
  <si>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</si>
  <si>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</si>
  <si>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</si>
  <si>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</si>
  <si>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</si>
  <si>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</si>
  <si>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</si>
  <si>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</si>
  <si>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</si>
  <si>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</si>
  <si>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</si>
  <si>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</si>
  <si>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</si>
  <si>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</si>
  <si>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Oyonnax</t>
  </si>
  <si>
    <t>Chambéry</t>
  </si>
  <si>
    <t>Annecy</t>
  </si>
  <si>
    <t>Montluçon</t>
  </si>
  <si>
    <t>Moulins</t>
  </si>
  <si>
    <t>Aurillac</t>
  </si>
  <si>
    <t>Clermont-Ferrand</t>
  </si>
  <si>
    <t>Issoire</t>
  </si>
  <si>
    <t>Aubenas</t>
  </si>
  <si>
    <t>Montélimar</t>
  </si>
  <si>
    <t>Valence</t>
  </si>
  <si>
    <t>Bourgoin-Jallieu</t>
  </si>
  <si>
    <t>Grenoble</t>
  </si>
  <si>
    <t>Roanne</t>
  </si>
  <si>
    <t>Villefranche-sur-Saône</t>
  </si>
  <si>
    <t>Lyon</t>
  </si>
  <si>
    <t>La Tarentaise</t>
  </si>
  <si>
    <t>La Maurienne</t>
  </si>
  <si>
    <t>Le Genevois Français</t>
  </si>
  <si>
    <t>Le Mont Blanc</t>
  </si>
  <si>
    <t>Le Chablais</t>
  </si>
  <si>
    <t>Vichy</t>
  </si>
  <si>
    <t>ZE_NAF5</t>
  </si>
  <si>
    <t>Étiquettes de lignes</t>
  </si>
  <si>
    <t>Total général</t>
  </si>
  <si>
    <t>REG/NAF88/SEXUEE</t>
  </si>
  <si>
    <t>DEPT_TRAV</t>
  </si>
  <si>
    <t>DEP</t>
  </si>
  <si>
    <t>LIB_DEP</t>
  </si>
  <si>
    <t>DEP_NAF5</t>
  </si>
  <si>
    <t>ISSUES DE PROJET_AT2016 AT1</t>
  </si>
  <si>
    <t>ZE</t>
  </si>
  <si>
    <t>41</t>
  </si>
  <si>
    <t/>
  </si>
  <si>
    <t>22</t>
  </si>
  <si>
    <t>16</t>
  </si>
  <si>
    <t>37</t>
  </si>
  <si>
    <t>78</t>
  </si>
  <si>
    <t>10</t>
  </si>
  <si>
    <t>52</t>
  </si>
  <si>
    <t>88</t>
  </si>
  <si>
    <t>87</t>
  </si>
  <si>
    <t>23</t>
  </si>
  <si>
    <t>25</t>
  </si>
  <si>
    <t>49</t>
  </si>
  <si>
    <t>47</t>
  </si>
  <si>
    <t>86</t>
  </si>
  <si>
    <t>29</t>
  </si>
  <si>
    <t>94</t>
  </si>
  <si>
    <t>46</t>
  </si>
  <si>
    <t>20</t>
  </si>
  <si>
    <t>81</t>
  </si>
  <si>
    <t>80</t>
  </si>
  <si>
    <t>56</t>
  </si>
  <si>
    <t>33</t>
  </si>
  <si>
    <t>96</t>
  </si>
  <si>
    <t>68</t>
  </si>
  <si>
    <t>84</t>
  </si>
  <si>
    <t>28</t>
  </si>
  <si>
    <t>55</t>
  </si>
  <si>
    <t>18</t>
  </si>
  <si>
    <t>85</t>
  </si>
  <si>
    <t>45</t>
  </si>
  <si>
    <t>82</t>
  </si>
  <si>
    <t>24</t>
  </si>
  <si>
    <t>64</t>
  </si>
  <si>
    <t>79</t>
  </si>
  <si>
    <t>59</t>
  </si>
  <si>
    <t>53</t>
  </si>
  <si>
    <t>36</t>
  </si>
  <si>
    <t>31</t>
  </si>
  <si>
    <t>66</t>
  </si>
  <si>
    <t>62</t>
  </si>
  <si>
    <t>70</t>
  </si>
  <si>
    <t>27</t>
  </si>
  <si>
    <t>77</t>
  </si>
  <si>
    <t>30</t>
  </si>
  <si>
    <t>75</t>
  </si>
  <si>
    <t>91</t>
  </si>
  <si>
    <t>65</t>
  </si>
  <si>
    <t>93</t>
  </si>
  <si>
    <t>95</t>
  </si>
  <si>
    <t>71</t>
  </si>
  <si>
    <t>32</t>
  </si>
  <si>
    <t>90</t>
  </si>
  <si>
    <t>39</t>
  </si>
  <si>
    <t>92</t>
  </si>
  <si>
    <t>17</t>
  </si>
  <si>
    <t>61</t>
  </si>
  <si>
    <t>13</t>
  </si>
  <si>
    <t>72</t>
  </si>
  <si>
    <t>11</t>
  </si>
  <si>
    <t>35</t>
  </si>
  <si>
    <t>14</t>
  </si>
  <si>
    <t>58</t>
  </si>
  <si>
    <t>50</t>
  </si>
  <si>
    <t>60</t>
  </si>
  <si>
    <t>51</t>
  </si>
  <si>
    <t>21</t>
  </si>
  <si>
    <t>99</t>
  </si>
  <si>
    <t>97</t>
  </si>
  <si>
    <t>19</t>
  </si>
  <si>
    <t>12</t>
  </si>
  <si>
    <t>rangbrut</t>
  </si>
  <si>
    <t>rangcorrigé</t>
  </si>
  <si>
    <t>rangcorrigé_ZE</t>
  </si>
  <si>
    <t>ZE_LIB_NAF88</t>
  </si>
  <si>
    <t>ZE/NAF88/PAS SEXUE</t>
  </si>
  <si>
    <t>NAFSS08</t>
  </si>
  <si>
    <t>98</t>
  </si>
  <si>
    <t>05</t>
  </si>
  <si>
    <t>Extraction de houille et de lignite</t>
  </si>
  <si>
    <t>DEP_LIB_NAF88</t>
  </si>
  <si>
    <t>DEP/NAF88/PAS SEXUE</t>
  </si>
  <si>
    <t>DONNEES 2016_INTERMEDIAIRE CALCUL</t>
  </si>
  <si>
    <t>RANG_RETENU</t>
  </si>
  <si>
    <t>ZE_RANGSECTEUR1</t>
  </si>
  <si>
    <t>REG/NAF88/ PAS SEXUEE</t>
  </si>
  <si>
    <t>Somme de NB_AT</t>
  </si>
  <si>
    <t>Somme de NB_SAL</t>
  </si>
  <si>
    <t>Somme de NB_HEURES</t>
  </si>
  <si>
    <t>ZE_LIB_NAF5</t>
  </si>
  <si>
    <t>ZE/NAF88 NAF5/ PAS SEXUEE</t>
  </si>
  <si>
    <t>(vide)</t>
  </si>
  <si>
    <t>REG/NAF88 NAF5/ PAS SEXUEE</t>
  </si>
  <si>
    <t>DEP/NAF88 NAF5/ PAS SEXUEE</t>
  </si>
  <si>
    <t>total</t>
  </si>
  <si>
    <t>ISSUES DE PROJET_AT2012 AT2</t>
  </si>
  <si>
    <t>ISSUES DE PROJET_AT2012 AT1</t>
  </si>
  <si>
    <t>MIS A JOUR</t>
  </si>
  <si>
    <t>IPONDI_Sum</t>
  </si>
  <si>
    <t>CODE_ZE2020</t>
  </si>
  <si>
    <t>LIB_ZE2020</t>
  </si>
  <si>
    <t>0055</t>
  </si>
  <si>
    <t>Bollène-Pierrelatte</t>
  </si>
  <si>
    <t>0059</t>
  </si>
  <si>
    <t>Mâcon</t>
  </si>
  <si>
    <t>0063</t>
  </si>
  <si>
    <t>Ussel</t>
  </si>
  <si>
    <t>0064</t>
  </si>
  <si>
    <t>Valréas</t>
  </si>
  <si>
    <t>8401</t>
  </si>
  <si>
    <t>8402</t>
  </si>
  <si>
    <t>8403</t>
  </si>
  <si>
    <t>8404</t>
  </si>
  <si>
    <t>Belley</t>
  </si>
  <si>
    <t>8405</t>
  </si>
  <si>
    <t>Bourg en Bresse</t>
  </si>
  <si>
    <t>8406</t>
  </si>
  <si>
    <t>8407</t>
  </si>
  <si>
    <t>8408</t>
  </si>
  <si>
    <t>8409</t>
  </si>
  <si>
    <t>8410</t>
  </si>
  <si>
    <t>8411</t>
  </si>
  <si>
    <t>8412</t>
  </si>
  <si>
    <t>La Plaine du Forez</t>
  </si>
  <si>
    <t>8413</t>
  </si>
  <si>
    <t>8414</t>
  </si>
  <si>
    <t>La Vallée de l’Arve</t>
  </si>
  <si>
    <t>8415</t>
  </si>
  <si>
    <t>8416</t>
  </si>
  <si>
    <t>8417</t>
  </si>
  <si>
    <t>Le Livradois</t>
  </si>
  <si>
    <t>8418</t>
  </si>
  <si>
    <t>8419</t>
  </si>
  <si>
    <t>Le Puy en Velay</t>
  </si>
  <si>
    <t>8420</t>
  </si>
  <si>
    <t>Les Sources de la Loire</t>
  </si>
  <si>
    <t>8421</t>
  </si>
  <si>
    <t>8422</t>
  </si>
  <si>
    <t>8423</t>
  </si>
  <si>
    <t>8424</t>
  </si>
  <si>
    <t>8425</t>
  </si>
  <si>
    <t>8426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</si>
  <si>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</si>
  <si>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</si>
  <si>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</si>
  <si>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</si>
  <si>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</si>
  <si>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</si>
  <si>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</si>
  <si>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</si>
  <si>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8431</t>
  </si>
  <si>
    <t>8432</t>
  </si>
  <si>
    <t>8433</t>
  </si>
  <si>
    <t>Vienne-Annonay</t>
  </si>
  <si>
    <t>8434</t>
  </si>
  <si>
    <t>8435</t>
  </si>
  <si>
    <t>Voiron</t>
  </si>
  <si>
    <t>DARES</t>
  </si>
  <si>
    <t>SUM_TX_IPP</t>
  </si>
  <si>
    <t>SUM_Tx_IPP</t>
  </si>
  <si>
    <t>ISSUES DE PROJET_RP2012 DANS DONNEES PRST DU NOUVEAU DIAG TERRITORIAL</t>
  </si>
  <si>
    <t>Tous secteurs NAF 88</t>
  </si>
  <si>
    <t>NC</t>
  </si>
  <si>
    <t>Tous secteurs</t>
  </si>
  <si>
    <t>ZEMPL2020_TRAV</t>
  </si>
  <si>
    <t>NBSAL_H</t>
  </si>
  <si>
    <t>NBSAL_F</t>
  </si>
  <si>
    <t>ARA</t>
  </si>
  <si>
    <t>NA</t>
  </si>
  <si>
    <t>NA_ZE</t>
  </si>
  <si>
    <t>MAJ 19/10/20 et 12/02/21 pour HEURES DARES</t>
  </si>
  <si>
    <t>MAJ 26/02/21</t>
  </si>
  <si>
    <t>ZE2020</t>
  </si>
  <si>
    <t>MAJ 01/03/21</t>
  </si>
  <si>
    <t>MAJ 02/03/21</t>
  </si>
  <si>
    <t>ZE/NAF88/</t>
  </si>
  <si>
    <t>MAJ 03/03/21</t>
  </si>
  <si>
    <t>Les accidents du travail (AT)</t>
  </si>
  <si>
    <t>Source : INSEE Recensement de la population 2016, Carsat Rhône-Alpes – Carsat Auvergne - SNTRP – Extraction régionale / traitement : Direccte Auvergne-Rhône-Alpes / SESE, 2012 et 2016</t>
  </si>
  <si>
    <t>Lecture : En 2016, le secteur de l'industrie compte 459 383 salariés en région ARA, 14 381 accidents du travail en 1ère indemnisation et un indice de fréquence de 31,3.</t>
  </si>
  <si>
    <t>Effectif salarié</t>
  </si>
  <si>
    <t>Choisir une zone d'emploi dans la liste déroulante ci-dessous</t>
  </si>
  <si>
    <t>INDICE_FREQ</t>
  </si>
  <si>
    <t>Tableau 2 : les secteurs les plus accidentogènes* sur la zone d'emploi</t>
  </si>
  <si>
    <t>Secteurs d'activité NA 88</t>
  </si>
  <si>
    <t>* selon l'indice de fréquence 2016</t>
  </si>
  <si>
    <r>
      <t xml:space="preserve">  avec un nombre de salariés</t>
    </r>
    <r>
      <rPr>
        <sz val="8"/>
        <rFont val="Arial"/>
        <family val="2"/>
      </rPr>
      <t xml:space="preserve"> ≥300 </t>
    </r>
    <r>
      <rPr>
        <sz val="8"/>
        <color theme="1"/>
        <rFont val="Arial"/>
        <family val="2"/>
      </rPr>
      <t>pour la zone d'emploi, hors intérim, activités sportives et récréatives et activités de poste et courrier</t>
    </r>
  </si>
  <si>
    <t>Nombre d'accidents du travail en 1ère indemnisation</t>
  </si>
  <si>
    <t>Tableau 1 : les accidents du travail (AT) par zone d'emploi (ZE)</t>
  </si>
  <si>
    <t>3 principaux secteurs d'activité accidentogènes* de la ZE</t>
  </si>
  <si>
    <t>Indice de fréquence*
(Nombre d'AT pour 1 000 salariés)</t>
  </si>
  <si>
    <t>* cf. Lisez-moi</t>
  </si>
  <si>
    <t>Indice de fréquence**
(Nombre d'AT pour 1 000 salariés)</t>
  </si>
  <si>
    <t>** cf. Lisez-moi</t>
  </si>
  <si>
    <t>Champ : établissements et salariés du régime général, Auvergne-Rhône-Alpes</t>
  </si>
  <si>
    <t>ns</t>
  </si>
  <si>
    <t>ns : les effectifs de l'agriculture en régime général sont trop faibles pour être significatifs</t>
  </si>
  <si>
    <t>Part des accidents du travail en 1ère indemnisation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</si>
</sst>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\ _€_-;\-* #,##0.0\ _€_-;_-* &quot;-&quot;??\ _€_-;_-@_-"/>
    <numFmt numFmtId="166" formatCode="_-* #,##0\ &quot;€&quot;_-;\-* #,##0\ &quot;€&quot;_-;_-* &quot;-&quot;??\ &quot;€&quot;_-;_-@_-"/>
    <numFmt numFmtId="167" formatCode="0.0"/>
    <numFmt numFmtId="168" formatCode="#,##0.0_ ;\-#,##0.0\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name val="Arial"/>
      <family val="2"/>
    </font>
    <font>
      <b/>
      <sz val="18"/>
      <color rgb="FF00B0F0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right"/>
    </xf>
    <xf numFmtId="0" fontId="0" fillId="0" borderId="0" xfId="0" applyAlignment="1">
      <alignment horizontal="left"/>
    </xf>
    <xf numFmtId="0" fontId="0" fillId="0" borderId="0" xfId="0" quotePrefix="1" applyAlignment="1">
      <alignment horizontal="left"/>
    </xf>
    <xf numFmtId="0" fontId="3" fillId="0" borderId="0" xfId="0" applyFont="1"/>
    <xf numFmtId="0" fontId="0" fillId="0" borderId="0" xfId="0" quotePrefix="1"/>
    <xf numFmtId="0" fontId="5" fillId="0" borderId="0" xfId="0" applyFon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/>
    <xf numFmtId="0" fontId="0" fillId="0" borderId="0" xfId="0" applyBorder="1"/>
    <xf numFmtId="0" fontId="0" fillId="0" borderId="0" xfId="0" quotePrefix="1" applyNumberFormat="1"/>
    <xf numFmtId="167" fontId="0" fillId="0" borderId="0" xfId="0" applyNumberFormat="1"/>
    <xf numFmtId="0" fontId="0" fillId="0" borderId="0" xfId="0" applyFill="1"/>
    <xf numFmtId="164" fontId="0" fillId="0" borderId="0" xfId="1" applyNumberFormat="1" applyFont="1" applyFill="1"/>
    <xf numFmtId="0" fontId="0" fillId="0" borderId="0" xfId="0" applyNumberFormat="1" applyFill="1"/>
    <xf numFmtId="0" fontId="9" fillId="0" borderId="0" xfId="0" applyFont="1"/>
    <xf numFmtId="43" fontId="0" fillId="0" borderId="0" xfId="1" applyFont="1"/>
    <xf numFmtId="43" fontId="5" fillId="2" borderId="0" xfId="1" applyFont="1" applyFill="1" applyAlignment="1"/>
    <xf numFmtId="0" fontId="7" fillId="0" borderId="0" xfId="0" applyFont="1"/>
    <xf numFmtId="0" fontId="10" fillId="3" borderId="0" xfId="0" applyFont="1" applyFill="1" applyAlignment="1">
      <alignment horizontal="center"/>
    </xf>
    <xf numFmtId="0" fontId="4" fillId="4" borderId="3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/>
    <xf numFmtId="0" fontId="0" fillId="0" borderId="0" xfId="0" applyAlignment="1">
      <alignment horizontal="right"/>
    </xf>
    <xf numFmtId="0" fontId="0" fillId="0" borderId="0" xfId="0" quotePrefix="1" applyFill="1"/>
    <xf numFmtId="0" fontId="0" fillId="0" borderId="0" xfId="0" applyAlignment="1"/>
    <xf numFmtId="0" fontId="0" fillId="2" borderId="0" xfId="0" applyFill="1"/>
    <xf numFmtId="0" fontId="2" fillId="2" borderId="0" xfId="0" applyFont="1" applyFill="1"/>
    <xf numFmtId="0" fontId="8" fillId="5" borderId="6" xfId="0" applyNumberFormat="1" applyFont="1" applyFill="1" applyBorder="1"/>
    <xf numFmtId="0" fontId="11" fillId="8" borderId="12" xfId="0" applyFont="1" applyFill="1" applyBorder="1" applyAlignment="1">
      <alignment vertical="top" wrapText="1"/>
    </xf>
    <xf numFmtId="0" fontId="11" fillId="4" borderId="12" xfId="0" applyFont="1" applyFill="1" applyBorder="1" applyAlignment="1">
      <alignment vertical="top" wrapText="1"/>
    </xf>
    <xf numFmtId="0" fontId="11" fillId="8" borderId="7" xfId="0" applyFont="1" applyFill="1" applyBorder="1" applyAlignment="1">
      <alignment vertical="center" wrapText="1"/>
    </xf>
    <xf numFmtId="0" fontId="11" fillId="4" borderId="11" xfId="0" applyFont="1" applyFill="1" applyBorder="1" applyAlignment="1">
      <alignment vertical="center" wrapText="1"/>
    </xf>
    <xf numFmtId="0" fontId="11" fillId="4" borderId="14" xfId="0" applyFont="1" applyFill="1" applyBorder="1" applyAlignment="1">
      <alignment vertical="center" wrapText="1"/>
    </xf>
    <xf numFmtId="0" fontId="13" fillId="0" borderId="0" xfId="0" applyFont="1" applyFill="1" applyAlignment="1">
      <alignment vertical="top"/>
    </xf>
    <xf numFmtId="0" fontId="6" fillId="0" borderId="0" xfId="0" applyFont="1" applyBorder="1" applyAlignment="1"/>
    <xf numFmtId="0" fontId="13" fillId="0" borderId="0" xfId="0" applyFont="1" applyFill="1" applyBorder="1" applyAlignment="1">
      <alignment vertical="top"/>
    </xf>
    <xf numFmtId="0" fontId="0" fillId="0" borderId="0" xfId="0" quotePrefix="1" applyBorder="1"/>
    <xf numFmtId="0" fontId="14" fillId="0" borderId="0" xfId="0" applyFont="1"/>
    <xf numFmtId="0" fontId="15" fillId="2" borderId="12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0" fontId="15" fillId="10" borderId="18" xfId="0" applyFont="1" applyFill="1" applyBorder="1" applyAlignment="1">
      <alignment horizontal="center"/>
    </xf>
    <xf numFmtId="0" fontId="15" fillId="10" borderId="16" xfId="0" applyFont="1" applyFill="1" applyBorder="1" applyAlignment="1">
      <alignment horizontal="center"/>
    </xf>
    <xf numFmtId="0" fontId="16" fillId="0" borderId="0" xfId="0" applyFont="1" applyAlignment="1"/>
    <xf numFmtId="0" fontId="17" fillId="0" borderId="0" xfId="0" applyFont="1"/>
    <xf numFmtId="0" fontId="18" fillId="0" borderId="0" xfId="0" applyFont="1" applyAlignment="1">
      <alignment vertical="top"/>
    </xf>
    <xf numFmtId="0" fontId="18" fillId="0" borderId="0" xfId="0" applyFont="1"/>
    <xf numFmtId="166" fontId="17" fillId="0" borderId="0" xfId="0" applyNumberFormat="1" applyFont="1"/>
    <xf numFmtId="164" fontId="19" fillId="0" borderId="9" xfId="1" applyNumberFormat="1" applyFont="1" applyBorder="1" applyAlignment="1">
      <alignment horizontal="center"/>
    </xf>
    <xf numFmtId="164" fontId="19" fillId="0" borderId="9" xfId="1" applyNumberFormat="1" applyFont="1" applyBorder="1"/>
    <xf numFmtId="168" fontId="19" fillId="0" borderId="9" xfId="1" applyNumberFormat="1" applyFont="1" applyBorder="1" applyAlignment="1">
      <alignment horizontal="center"/>
    </xf>
    <xf numFmtId="168" fontId="19" fillId="0" borderId="0" xfId="1" applyNumberFormat="1" applyFont="1" applyBorder="1" applyAlignment="1">
      <alignment horizontal="center"/>
    </xf>
    <xf numFmtId="165" fontId="19" fillId="0" borderId="0" xfId="1" applyNumberFormat="1" applyFont="1" applyBorder="1"/>
    <xf numFmtId="165" fontId="19" fillId="0" borderId="0" xfId="0" applyNumberFormat="1" applyFont="1" applyBorder="1"/>
    <xf numFmtId="0" fontId="20" fillId="0" borderId="0" xfId="0" applyFont="1" applyBorder="1" applyAlignment="1"/>
    <xf numFmtId="164" fontId="17" fillId="0" borderId="0" xfId="1" applyNumberFormat="1" applyFont="1"/>
    <xf numFmtId="0" fontId="17" fillId="0" borderId="0" xfId="0" applyFont="1" applyBorder="1"/>
    <xf numFmtId="0" fontId="20" fillId="0" borderId="0" xfId="0" applyFont="1" applyBorder="1"/>
    <xf numFmtId="0" fontId="11" fillId="8" borderId="8" xfId="0" applyFont="1" applyFill="1" applyBorder="1"/>
    <xf numFmtId="0" fontId="15" fillId="0" borderId="3" xfId="0" applyFont="1" applyBorder="1"/>
    <xf numFmtId="0" fontId="21" fillId="0" borderId="0" xfId="0" applyFont="1"/>
    <xf numFmtId="0" fontId="11" fillId="0" borderId="0" xfId="0" applyFont="1" applyAlignment="1"/>
    <xf numFmtId="0" fontId="15" fillId="6" borderId="12" xfId="0" applyNumberFormat="1" applyFont="1" applyFill="1" applyBorder="1" applyAlignment="1">
      <alignment horizontal="center" vertical="center" wrapText="1"/>
    </xf>
    <xf numFmtId="17" fontId="15" fillId="6" borderId="0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22" fillId="7" borderId="12" xfId="0" applyNumberFormat="1" applyFont="1" applyFill="1" applyBorder="1" applyAlignment="1">
      <alignment horizontal="centerContinuous" vertical="center"/>
    </xf>
    <xf numFmtId="0" fontId="15" fillId="7" borderId="0" xfId="0" applyFont="1" applyFill="1" applyBorder="1" applyAlignment="1">
      <alignment horizontal="centerContinuous" vertical="center"/>
    </xf>
    <xf numFmtId="17" fontId="22" fillId="7" borderId="0" xfId="0" applyNumberFormat="1" applyFont="1" applyFill="1" applyBorder="1" applyAlignment="1">
      <alignment horizontal="centerContinuous" vertical="center"/>
    </xf>
    <xf numFmtId="0" fontId="22" fillId="7" borderId="0" xfId="0" applyFont="1" applyFill="1" applyBorder="1" applyAlignment="1">
      <alignment horizontal="centerContinuous" vertical="center"/>
    </xf>
    <xf numFmtId="0" fontId="15" fillId="7" borderId="13" xfId="0" applyFont="1" applyFill="1" applyBorder="1" applyAlignment="1">
      <alignment horizontal="centerContinuous" vertical="center"/>
    </xf>
    <xf numFmtId="0" fontId="21" fillId="0" borderId="0" xfId="0" applyFont="1" applyAlignment="1">
      <alignment horizontal="center"/>
    </xf>
    <xf numFmtId="0" fontId="15" fillId="6" borderId="15" xfId="0" applyFont="1" applyFill="1" applyBorder="1" applyAlignment="1">
      <alignment horizontal="center"/>
    </xf>
    <xf numFmtId="0" fontId="15" fillId="6" borderId="16" xfId="0" applyFont="1" applyFill="1" applyBorder="1" applyAlignment="1">
      <alignment horizontal="center"/>
    </xf>
    <xf numFmtId="0" fontId="23" fillId="0" borderId="0" xfId="0" applyFont="1"/>
    <xf numFmtId="164" fontId="21" fillId="0" borderId="12" xfId="1" applyNumberFormat="1" applyFont="1" applyBorder="1"/>
    <xf numFmtId="164" fontId="21" fillId="0" borderId="0" xfId="1" applyNumberFormat="1" applyFont="1" applyBorder="1"/>
    <xf numFmtId="164" fontId="21" fillId="0" borderId="13" xfId="1" applyNumberFormat="1" applyFont="1" applyBorder="1"/>
    <xf numFmtId="164" fontId="21" fillId="0" borderId="0" xfId="1" applyNumberFormat="1" applyFont="1" applyBorder="1" applyAlignment="1">
      <alignment horizontal="center" vertical="center"/>
    </xf>
    <xf numFmtId="164" fontId="24" fillId="0" borderId="13" xfId="1" applyNumberFormat="1" applyFont="1" applyBorder="1" applyAlignment="1">
      <alignment vertical="center"/>
    </xf>
    <xf numFmtId="168" fontId="21" fillId="0" borderId="12" xfId="1" applyNumberFormat="1" applyFont="1" applyBorder="1" applyAlignment="1">
      <alignment horizontal="center"/>
    </xf>
    <xf numFmtId="168" fontId="24" fillId="0" borderId="0" xfId="1" applyNumberFormat="1" applyFont="1" applyBorder="1" applyAlignment="1">
      <alignment horizontal="center" vertical="center"/>
    </xf>
    <xf numFmtId="165" fontId="21" fillId="0" borderId="0" xfId="1" applyNumberFormat="1" applyFont="1" applyBorder="1" applyAlignment="1">
      <alignment horizontal="center" vertical="center"/>
    </xf>
    <xf numFmtId="165" fontId="21" fillId="0" borderId="0" xfId="1" applyNumberFormat="1" applyFont="1" applyBorder="1" applyAlignment="1">
      <alignment horizontal="center"/>
    </xf>
    <xf numFmtId="165" fontId="21" fillId="0" borderId="13" xfId="0" applyNumberFormat="1" applyFont="1" applyBorder="1" applyAlignment="1">
      <alignment horizontal="center" vertical="center"/>
    </xf>
    <xf numFmtId="165" fontId="21" fillId="0" borderId="0" xfId="0" applyNumberFormat="1" applyFont="1" applyBorder="1" applyAlignment="1">
      <alignment horizontal="center" vertical="center"/>
    </xf>
    <xf numFmtId="164" fontId="21" fillId="0" borderId="15" xfId="1" applyNumberFormat="1" applyFont="1" applyBorder="1"/>
    <xf numFmtId="164" fontId="21" fillId="0" borderId="16" xfId="1" applyNumberFormat="1" applyFont="1" applyBorder="1"/>
    <xf numFmtId="164" fontId="21" fillId="0" borderId="18" xfId="1" applyNumberFormat="1" applyFont="1" applyBorder="1"/>
    <xf numFmtId="168" fontId="21" fillId="0" borderId="15" xfId="1" applyNumberFormat="1" applyFont="1" applyBorder="1" applyAlignment="1">
      <alignment horizontal="center"/>
    </xf>
    <xf numFmtId="168" fontId="24" fillId="0" borderId="16" xfId="1" applyNumberFormat="1" applyFont="1" applyBorder="1" applyAlignment="1">
      <alignment horizontal="center" vertical="center"/>
    </xf>
    <xf numFmtId="165" fontId="21" fillId="0" borderId="16" xfId="1" applyNumberFormat="1" applyFont="1" applyBorder="1" applyAlignment="1">
      <alignment horizontal="center" vertical="center"/>
    </xf>
    <xf numFmtId="165" fontId="21" fillId="0" borderId="16" xfId="0" applyNumberFormat="1" applyFont="1" applyBorder="1" applyAlignment="1">
      <alignment horizontal="center" vertical="center"/>
    </xf>
    <xf numFmtId="165" fontId="21" fillId="0" borderId="18" xfId="0" applyNumberFormat="1" applyFont="1" applyBorder="1" applyAlignment="1">
      <alignment horizontal="center" vertical="center"/>
    </xf>
    <xf numFmtId="164" fontId="15" fillId="0" borderId="5" xfId="1" applyNumberFormat="1" applyFont="1" applyBorder="1"/>
    <xf numFmtId="164" fontId="15" fillId="0" borderId="4" xfId="1" applyNumberFormat="1" applyFont="1" applyBorder="1"/>
    <xf numFmtId="164" fontId="15" fillId="0" borderId="2" xfId="1" applyNumberFormat="1" applyFont="1" applyBorder="1"/>
    <xf numFmtId="168" fontId="15" fillId="0" borderId="2" xfId="1" applyNumberFormat="1" applyFont="1" applyBorder="1" applyAlignment="1">
      <alignment horizontal="center"/>
    </xf>
    <xf numFmtId="168" fontId="15" fillId="0" borderId="5" xfId="1" applyNumberFormat="1" applyFont="1" applyBorder="1" applyAlignment="1">
      <alignment horizontal="center"/>
    </xf>
    <xf numFmtId="165" fontId="15" fillId="0" borderId="5" xfId="1" applyNumberFormat="1" applyFont="1" applyBorder="1"/>
    <xf numFmtId="165" fontId="15" fillId="0" borderId="5" xfId="0" applyNumberFormat="1" applyFont="1" applyBorder="1"/>
    <xf numFmtId="165" fontId="15" fillId="0" borderId="4" xfId="0" applyNumberFormat="1" applyFont="1" applyBorder="1"/>
    <xf numFmtId="9" fontId="21" fillId="0" borderId="12" xfId="2" applyFont="1" applyBorder="1" applyAlignment="1">
      <alignment horizontal="center"/>
    </xf>
    <xf numFmtId="9" fontId="21" fillId="0" borderId="15" xfId="2" applyFont="1" applyBorder="1" applyAlignment="1">
      <alignment horizontal="center"/>
    </xf>
    <xf numFmtId="9" fontId="15" fillId="0" borderId="2" xfId="2" applyFont="1" applyBorder="1" applyAlignment="1">
      <alignment horizontal="center"/>
    </xf>
    <xf numFmtId="0" fontId="21" fillId="0" borderId="7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5" fillId="6" borderId="1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/>
    </xf>
    <xf numFmtId="164" fontId="24" fillId="0" borderId="8" xfId="1" applyNumberFormat="1" applyFont="1" applyBorder="1" applyAlignment="1">
      <alignment horizontal="center" vertical="center"/>
    </xf>
    <xf numFmtId="164" fontId="21" fillId="0" borderId="9" xfId="1" applyNumberFormat="1" applyFont="1" applyBorder="1" applyAlignment="1">
      <alignment horizontal="center" vertical="center"/>
    </xf>
    <xf numFmtId="164" fontId="24" fillId="0" borderId="9" xfId="1" applyNumberFormat="1" applyFont="1" applyBorder="1" applyAlignment="1">
      <alignment vertical="center"/>
    </xf>
    <xf numFmtId="164" fontId="24" fillId="0" borderId="12" xfId="1" applyNumberFormat="1" applyFont="1" applyBorder="1" applyAlignment="1">
      <alignment vertical="center"/>
    </xf>
    <xf numFmtId="164" fontId="24" fillId="0" borderId="0" xfId="1" applyNumberFormat="1" applyFont="1" applyBorder="1" applyAlignment="1">
      <alignment vertical="center"/>
    </xf>
    <xf numFmtId="165" fontId="24" fillId="0" borderId="8" xfId="1" applyNumberFormat="1" applyFont="1" applyBorder="1" applyAlignment="1">
      <alignment vertical="center"/>
    </xf>
    <xf numFmtId="165" fontId="24" fillId="0" borderId="9" xfId="1" applyNumberFormat="1" applyFont="1" applyBorder="1" applyAlignment="1">
      <alignment horizontal="center" vertical="center"/>
    </xf>
    <xf numFmtId="165" fontId="24" fillId="0" borderId="9" xfId="1" applyNumberFormat="1" applyFont="1" applyBorder="1" applyAlignment="1">
      <alignment vertical="center"/>
    </xf>
    <xf numFmtId="165" fontId="21" fillId="0" borderId="9" xfId="0" applyNumberFormat="1" applyFont="1" applyBorder="1" applyAlignment="1">
      <alignment horizontal="center" vertical="center"/>
    </xf>
    <xf numFmtId="165" fontId="21" fillId="0" borderId="10" xfId="0" applyNumberFormat="1" applyFont="1" applyBorder="1" applyAlignment="1">
      <alignment horizontal="center" vertical="center"/>
    </xf>
    <xf numFmtId="0" fontId="24" fillId="0" borderId="0" xfId="0" applyFont="1"/>
    <xf numFmtId="164" fontId="21" fillId="0" borderId="12" xfId="1" applyNumberFormat="1" applyFont="1" applyBorder="1" applyAlignment="1">
      <alignment horizontal="center" vertical="center"/>
    </xf>
    <xf numFmtId="164" fontId="21" fillId="0" borderId="0" xfId="1" applyNumberFormat="1" applyFont="1" applyBorder="1" applyAlignment="1">
      <alignment vertical="center"/>
    </xf>
    <xf numFmtId="164" fontId="21" fillId="0" borderId="12" xfId="1" applyNumberFormat="1" applyFont="1" applyBorder="1" applyAlignment="1">
      <alignment vertical="center"/>
    </xf>
    <xf numFmtId="164" fontId="21" fillId="0" borderId="13" xfId="1" applyNumberFormat="1" applyFont="1" applyBorder="1" applyAlignment="1">
      <alignment vertical="center"/>
    </xf>
    <xf numFmtId="165" fontId="24" fillId="0" borderId="12" xfId="1" applyNumberFormat="1" applyFont="1" applyBorder="1" applyAlignment="1">
      <alignment vertical="center"/>
    </xf>
    <xf numFmtId="165" fontId="24" fillId="0" borderId="0" xfId="1" applyNumberFormat="1" applyFont="1" applyBorder="1" applyAlignment="1">
      <alignment vertical="center"/>
    </xf>
    <xf numFmtId="164" fontId="21" fillId="0" borderId="15" xfId="1" applyNumberFormat="1" applyFont="1" applyBorder="1" applyAlignment="1">
      <alignment horizontal="center" vertical="center"/>
    </xf>
    <xf numFmtId="164" fontId="21" fillId="0" borderId="16" xfId="1" applyNumberFormat="1" applyFont="1" applyBorder="1" applyAlignment="1">
      <alignment vertical="center"/>
    </xf>
    <xf numFmtId="164" fontId="21" fillId="0" borderId="15" xfId="1" applyNumberFormat="1" applyFont="1" applyBorder="1" applyAlignment="1">
      <alignment vertical="center"/>
    </xf>
    <xf numFmtId="164" fontId="21" fillId="0" borderId="18" xfId="1" applyNumberFormat="1" applyFont="1" applyBorder="1" applyAlignment="1">
      <alignment vertical="center"/>
    </xf>
    <xf numFmtId="165" fontId="24" fillId="0" borderId="15" xfId="1" applyNumberFormat="1" applyFont="1" applyBorder="1" applyAlignment="1">
      <alignment vertical="center"/>
    </xf>
    <xf numFmtId="165" fontId="24" fillId="0" borderId="16" xfId="1" applyNumberFormat="1" applyFont="1" applyBorder="1" applyAlignment="1">
      <alignment vertical="center"/>
    </xf>
    <xf numFmtId="164" fontId="24" fillId="0" borderId="8" xfId="1" applyNumberFormat="1" applyFont="1" applyBorder="1"/>
    <xf numFmtId="164" fontId="24" fillId="0" borderId="8" xfId="1" applyNumberFormat="1" applyFont="1" applyBorder="1" applyAlignment="1">
      <alignment horizontal="center"/>
    </xf>
    <xf numFmtId="164" fontId="24" fillId="0" borderId="8" xfId="1" applyNumberFormat="1" applyFont="1" applyBorder="1" applyAlignment="1">
      <alignment horizontal="distributed" indent="6"/>
    </xf>
    <xf numFmtId="164" fontId="21" fillId="0" borderId="12" xfId="1" applyNumberFormat="1" applyFont="1" applyBorder="1" applyAlignment="1">
      <alignment horizontal="distributed" indent="6"/>
    </xf>
    <xf numFmtId="164" fontId="21" fillId="0" borderId="15" xfId="1" applyNumberFormat="1" applyFont="1" applyBorder="1" applyAlignment="1">
      <alignment horizontal="distributed" indent="6"/>
    </xf>
    <xf numFmtId="164" fontId="15" fillId="0" borderId="2" xfId="1" applyNumberFormat="1" applyFont="1" applyBorder="1" applyAlignment="1">
      <alignment horizontal="distributed" indent="6"/>
    </xf>
    <xf numFmtId="164" fontId="24" fillId="0" borderId="9" xfId="1" applyNumberFormat="1" applyFont="1" applyBorder="1" applyAlignment="1">
      <alignment horizontal="distributed" indent="4"/>
    </xf>
    <xf numFmtId="164" fontId="21" fillId="0" borderId="0" xfId="1" applyNumberFormat="1" applyFont="1" applyBorder="1" applyAlignment="1">
      <alignment horizontal="distributed" indent="4"/>
    </xf>
    <xf numFmtId="164" fontId="21" fillId="0" borderId="16" xfId="1" applyNumberFormat="1" applyFont="1" applyBorder="1" applyAlignment="1">
      <alignment horizontal="distributed" indent="4"/>
    </xf>
    <xf numFmtId="164" fontId="15" fillId="0" borderId="5" xfId="1" applyNumberFormat="1" applyFont="1" applyBorder="1" applyAlignment="1">
      <alignment horizontal="distributed" indent="4"/>
    </xf>
    <xf numFmtId="164" fontId="24" fillId="0" borderId="9" xfId="1" applyNumberFormat="1" applyFont="1" applyBorder="1"/>
    <xf numFmtId="164" fontId="24" fillId="0" borderId="10" xfId="1" applyNumberFormat="1" applyFont="1" applyBorder="1"/>
    <xf numFmtId="164" fontId="24" fillId="0" borderId="9" xfId="1" applyNumberFormat="1" applyFont="1" applyBorder="1" applyAlignment="1">
      <alignment horizontal="center"/>
    </xf>
    <xf numFmtId="164" fontId="24" fillId="0" borderId="10" xfId="1" applyNumberFormat="1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9" fontId="24" fillId="0" borderId="8" xfId="2" applyNumberFormat="1" applyFont="1" applyBorder="1" applyAlignment="1">
      <alignment horizontal="center"/>
    </xf>
    <xf numFmtId="9" fontId="21" fillId="0" borderId="12" xfId="2" applyNumberFormat="1" applyFont="1" applyBorder="1" applyAlignment="1">
      <alignment horizontal="center"/>
    </xf>
    <xf numFmtId="9" fontId="21" fillId="0" borderId="15" xfId="2" applyNumberFormat="1" applyFont="1" applyBorder="1" applyAlignment="1">
      <alignment horizontal="center"/>
    </xf>
    <xf numFmtId="9" fontId="21" fillId="0" borderId="0" xfId="2" applyFont="1" applyBorder="1" applyAlignment="1">
      <alignment horizontal="center"/>
    </xf>
    <xf numFmtId="9" fontId="21" fillId="0" borderId="16" xfId="2" applyFont="1" applyBorder="1" applyAlignment="1">
      <alignment horizontal="center"/>
    </xf>
    <xf numFmtId="9" fontId="24" fillId="0" borderId="9" xfId="2" applyNumberFormat="1" applyFont="1" applyBorder="1" applyAlignment="1">
      <alignment horizontal="center"/>
    </xf>
    <xf numFmtId="9" fontId="21" fillId="0" borderId="0" xfId="2" applyNumberFormat="1" applyFont="1" applyBorder="1" applyAlignment="1">
      <alignment horizontal="center"/>
    </xf>
    <xf numFmtId="9" fontId="21" fillId="0" borderId="16" xfId="2" applyNumberFormat="1" applyFont="1" applyBorder="1" applyAlignment="1">
      <alignment horizontal="center"/>
    </xf>
    <xf numFmtId="9" fontId="21" fillId="0" borderId="13" xfId="2" applyFont="1" applyBorder="1" applyAlignment="1">
      <alignment horizontal="center"/>
    </xf>
    <xf numFmtId="9" fontId="21" fillId="0" borderId="18" xfId="2" applyFont="1" applyBorder="1" applyAlignment="1">
      <alignment horizontal="center"/>
    </xf>
    <xf numFmtId="9" fontId="15" fillId="0" borderId="5" xfId="2" applyFont="1" applyBorder="1" applyAlignment="1">
      <alignment horizontal="center"/>
    </xf>
    <xf numFmtId="9" fontId="15" fillId="0" borderId="4" xfId="2" applyFont="1" applyBorder="1" applyAlignment="1">
      <alignment horizontal="center"/>
    </xf>
    <xf numFmtId="9" fontId="24" fillId="0" borderId="10" xfId="2" applyNumberFormat="1" applyFont="1" applyBorder="1" applyAlignment="1">
      <alignment horizontal="center"/>
    </xf>
    <xf numFmtId="9" fontId="21" fillId="0" borderId="13" xfId="2" applyNumberFormat="1" applyFont="1" applyBorder="1" applyAlignment="1">
      <alignment horizontal="center"/>
    </xf>
    <xf numFmtId="9" fontId="21" fillId="0" borderId="18" xfId="2" applyNumberFormat="1" applyFont="1" applyBorder="1" applyAlignment="1">
      <alignment horizontal="center"/>
    </xf>
    <xf numFmtId="9" fontId="21" fillId="0" borderId="0" xfId="2" applyFont="1" applyBorder="1" applyAlignment="1">
      <alignment horizontal="center" vertical="center"/>
    </xf>
    <xf numFmtId="9" fontId="24" fillId="0" borderId="13" xfId="2" applyFont="1" applyBorder="1" applyAlignment="1">
      <alignment horizontal="center" vertical="center"/>
    </xf>
    <xf numFmtId="0" fontId="15" fillId="10" borderId="13" xfId="0" applyFont="1" applyFill="1" applyBorder="1" applyAlignment="1">
      <alignment horizontal="center"/>
    </xf>
    <xf numFmtId="0" fontId="25" fillId="0" borderId="0" xfId="0" applyFont="1"/>
    <xf numFmtId="17" fontId="26" fillId="0" borderId="0" xfId="0" applyNumberFormat="1" applyFont="1"/>
    <xf numFmtId="0" fontId="21" fillId="0" borderId="7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3" fillId="9" borderId="0" xfId="0" applyFont="1" applyFill="1" applyBorder="1" applyAlignment="1">
      <alignment vertical="top" wrapText="1"/>
    </xf>
    <xf numFmtId="0" fontId="21" fillId="0" borderId="11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15" fillId="7" borderId="8" xfId="0" applyFont="1" applyFill="1" applyBorder="1" applyAlignment="1">
      <alignment horizontal="center" vertical="center" wrapText="1"/>
    </xf>
    <xf numFmtId="0" fontId="15" fillId="7" borderId="9" xfId="0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99CCFF"/>
      <color rgb="FFD1E8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66675</xdr:rowOff>
    </xdr:from>
    <xdr:to>
      <xdr:col>1</xdr:col>
      <xdr:colOff>1038225</xdr:colOff>
      <xdr:row>3</xdr:row>
      <xdr:rowOff>161925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675"/>
          <a:ext cx="9525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634998</xdr:colOff>
      <xdr:row>18</xdr:row>
      <xdr:rowOff>133350</xdr:rowOff>
    </xdr:from>
    <xdr:to>
      <xdr:col>20</xdr:col>
      <xdr:colOff>133349</xdr:colOff>
      <xdr:row>41</xdr:row>
      <xdr:rowOff>158750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51" t="2456" r="8616" b="2462"/>
        <a:stretch/>
      </xdr:blipFill>
      <xdr:spPr>
        <a:xfrm>
          <a:off x="14427198" y="3689350"/>
          <a:ext cx="5949951" cy="4178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215900</xdr:colOff>
      <xdr:row>31</xdr:row>
      <xdr:rowOff>88900</xdr:rowOff>
    </xdr:from>
    <xdr:to>
      <xdr:col>13</xdr:col>
      <xdr:colOff>69850</xdr:colOff>
      <xdr:row>41</xdr:row>
      <xdr:rowOff>25400</xdr:rowOff>
    </xdr:to>
    <xdr:pic>
      <xdr:nvPicPr>
        <xdr:cNvPr id="7" name="Image 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8" r="40407" b="58398"/>
        <a:stretch/>
      </xdr:blipFill>
      <xdr:spPr>
        <a:xfrm>
          <a:off x="13169900" y="6007100"/>
          <a:ext cx="1498600" cy="1727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T-MP\DIAG%20PRST3\DIAG_AT_2012_2016V5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T-MP\DIAG%20PRST3\DIAG_AT_2012_2016V5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3935.36393078704" createdVersion="4" refreshedVersion="4" minRefreshableVersion="3" recordCount="84">
  <cacheSource type="worksheet">
    <worksheetSource ref="CM3:CU87" sheet="DONNEES_2016" r:id="rId2"/>
  </cacheSource>
  <cacheFields count="10">
    <cacheField name="LIB_NAF5" numFmtId="0">
      <sharedItems count="5">
        <s v="Agriculture"/>
        <s v="Industrie"/>
        <s v="Construction"/>
        <s v="Commerce"/>
        <s v="Services"/>
      </sharedItems>
    </cacheField>
    <cacheField name="NAF88" numFmtId="0">
      <sharedItems containsSemiMixedTypes="0" containsString="0" containsNumber="1" containsInteger="1" minValue="1" maxValue="99"/>
    </cacheField>
    <cacheField name="LIB_NAF88" numFmtId="0">
      <sharedItems/>
    </cacheField>
    <cacheField name="NB_SAL" numFmtId="0">
      <sharedItems containsSemiMixedTypes="0" containsString="0" containsNumber="1" containsInteger="1" minValue="1" maxValue="182856"/>
    </cacheField>
    <cacheField name="NB_HEURES" numFmtId="0">
      <sharedItems containsSemiMixedTypes="0" containsString="0" containsNumber="1" containsInteger="1" minValue="332" maxValue="279654053"/>
    </cacheField>
    <cacheField name="NB_AT" numFmtId="0">
      <sharedItems containsMixedTypes="1" containsNumber="1" containsInteger="1" minValue="1" maxValue="10623"/>
    </cacheField>
    <cacheField name="NB_IP" numFmtId="0">
      <sharedItems containsMixedTypes="1" containsNumber="1" containsInteger="1" minValue="1" maxValue="816"/>
    </cacheField>
    <cacheField name="NB_IJ" numFmtId="0">
      <sharedItems containsMixedTypes="1" containsNumber="1" containsInteger="1" minValue="7" maxValue="792106"/>
    </cacheField>
    <cacheField name="IND_FREQ" numFmtId="0">
      <sharedItems containsBlank="1" containsMixedTypes="1" containsNumber="1" minValue="2.2676540410303652" maxValue="333.33333333333331"/>
    </cacheField>
    <cacheField name="TX_FREQ" numFmtId="0">
      <sharedItems containsBlank="1" containsMixedTypes="1" containsNumber="1" minValue="1.373304063359958" maxValue="311.138767890479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eur" refreshedDate="43935.363933680557" createdVersion="4" refreshedVersion="4" minRefreshableVersion="3" recordCount="85">
  <cacheSource type="worksheet">
    <worksheetSource ref="BB3:BI88" sheet="DONNEES_2012" r:id="rId2"/>
  </cacheSource>
  <cacheFields count="8">
    <cacheField name="LIB_NAF5" numFmtId="0">
      <sharedItems containsBlank="1" count="6">
        <m/>
        <s v="Services"/>
        <s v="Industrie"/>
        <s v="Commerce"/>
        <s v="Construction"/>
        <s v="Agriculture"/>
      </sharedItems>
    </cacheField>
    <cacheField name="LIB_NAF88" numFmtId="0">
      <sharedItems/>
    </cacheField>
    <cacheField name="NB_SAL" numFmtId="0">
      <sharedItems containsSemiMixedTypes="0" containsString="0" containsNumber="1" containsInteger="1" minValue="2" maxValue="182888"/>
    </cacheField>
    <cacheField name="NB_HEURES" numFmtId="0">
      <sharedItems containsSemiMixedTypes="0" containsString="0" containsNumber="1" containsInteger="1" minValue="746" maxValue="279803384"/>
    </cacheField>
    <cacheField name="NB_AT" numFmtId="0">
      <sharedItems containsString="0" containsBlank="1" containsNumber="1" containsInteger="1" minValue="1" maxValue="13130"/>
    </cacheField>
    <cacheField name="IND_FREQ" numFmtId="0">
      <sharedItems containsSemiMixedTypes="0" containsString="0" containsNumber="1" minValue="0" maxValue="600"/>
    </cacheField>
    <cacheField name="TX_FREQ" numFmtId="0">
      <sharedItems containsSemiMixedTypes="0" containsString="0" containsNumber="1" minValue="0" maxValue="370.00493339911196"/>
    </cacheField>
    <cacheField name="TX_GRAVIT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">
  <r>
    <x v="0"/>
    <n v="1"/>
    <s v="Culture et production animale, chasse et services annexes"/>
    <n v="133"/>
    <n v="225113"/>
    <n v="2"/>
    <s v=""/>
    <n v="309"/>
    <n v="15.037593984962406"/>
    <n v="8.8844269322518024"/>
  </r>
  <r>
    <x v="0"/>
    <n v="2"/>
    <s v="Sylviculture et exploitation forestière"/>
    <n v="147"/>
    <n v="222457"/>
    <n v="5"/>
    <s v=""/>
    <n v="512"/>
    <n v="34.013605442176875"/>
    <n v="22.476253837820344"/>
  </r>
  <r>
    <x v="0"/>
    <n v="3"/>
    <s v="Pêche et aquaculture"/>
    <n v="2"/>
    <n v="5628"/>
    <s v=""/>
    <s v=""/>
    <s v=""/>
    <m/>
    <m/>
  </r>
  <r>
    <x v="1"/>
    <n v="8"/>
    <s v="Autres industries extractives"/>
    <n v="2401"/>
    <n v="3971045"/>
    <n v="74"/>
    <n v="7"/>
    <n v="5916"/>
    <n v="30.820491461890878"/>
    <n v="18.634893334122378"/>
  </r>
  <r>
    <x v="1"/>
    <n v="9"/>
    <s v="Services de soutien aux industries extractives"/>
    <n v="3"/>
    <n v="3214"/>
    <n v="1"/>
    <s v=""/>
    <n v="7"/>
    <n v="333.33333333333331"/>
    <n v="311.13876789047913"/>
  </r>
  <r>
    <x v="1"/>
    <n v="10"/>
    <s v="Industries alimentaires"/>
    <n v="49602"/>
    <n v="78615564"/>
    <n v="2307"/>
    <n v="158"/>
    <n v="155083"/>
    <n v="46.510221362041854"/>
    <n v="29.345334213973203"/>
  </r>
  <r>
    <x v="1"/>
    <n v="11"/>
    <s v="Fabrication de boissons"/>
    <n v="4741"/>
    <n v="8880499"/>
    <n v="91"/>
    <n v="6"/>
    <n v="6996"/>
    <n v="19.194262813752374"/>
    <n v="10.247171921307576"/>
  </r>
  <r>
    <x v="1"/>
    <n v="12"/>
    <s v="Fabrication de produits à base de tabac"/>
    <n v="259"/>
    <n v="336868"/>
    <n v="5"/>
    <s v=""/>
    <n v="108"/>
    <n v="19.305019305019304"/>
    <n v="14.842608974435091"/>
  </r>
  <r>
    <x v="1"/>
    <n v="13"/>
    <s v="Fabrication de textiles"/>
    <n v="11469"/>
    <n v="17605792"/>
    <n v="404"/>
    <n v="27"/>
    <n v="28826"/>
    <n v="35.225390182230356"/>
    <n v="22.946993807492444"/>
  </r>
  <r>
    <x v="1"/>
    <n v="14"/>
    <s v="Industrie de l'habillement"/>
    <n v="3005"/>
    <n v="4630031"/>
    <n v="46"/>
    <n v="4"/>
    <n v="3090"/>
    <n v="15.307820299500833"/>
    <n v="9.9351386632184546"/>
  </r>
  <r>
    <x v="1"/>
    <n v="15"/>
    <s v="Industrie du cuir et de la chaussure"/>
    <n v="5921"/>
    <n v="8885927"/>
    <n v="121"/>
    <n v="6"/>
    <n v="11330"/>
    <n v="20.435737206552947"/>
    <n v="13.617037367063672"/>
  </r>
  <r>
    <x v="1"/>
    <n v="16"/>
    <s v="Travail du bois et fabrication d'articles en bois et en liège, à l'exception des meubles ; fabrication d'articles en vannerie et sparterie"/>
    <n v="6346"/>
    <n v="10256147"/>
    <n v="571"/>
    <n v="54"/>
    <n v="36903"/>
    <n v="89.977938859123867"/>
    <n v="55.673929010572877"/>
  </r>
  <r>
    <x v="1"/>
    <n v="17"/>
    <s v="Industrie du papier et du carton"/>
    <n v="8260"/>
    <n v="12432325"/>
    <n v="295"/>
    <n v="25"/>
    <n v="21389"/>
    <n v="35.714285714285715"/>
    <n v="23.728465914460891"/>
  </r>
  <r>
    <x v="1"/>
    <n v="18"/>
    <s v="Imprimerie et reproduction d'enregistrements"/>
    <n v="6429"/>
    <n v="10712265"/>
    <n v="195"/>
    <n v="12"/>
    <n v="12810"/>
    <n v="30.33131124591694"/>
    <n v="18.20343316749539"/>
  </r>
  <r>
    <x v="1"/>
    <n v="19"/>
    <s v="Cokéfaction et raffinage"/>
    <n v="1005"/>
    <n v="1502403"/>
    <n v="4"/>
    <s v=""/>
    <n v="793"/>
    <n v="3.9800995024875618"/>
    <n v="2.6624014994645244"/>
  </r>
  <r>
    <x v="1"/>
    <n v="20"/>
    <s v="Industrie chimique"/>
    <n v="24941"/>
    <n v="35899820"/>
    <n v="330"/>
    <n v="23"/>
    <n v="22368"/>
    <n v="13.231225692634617"/>
    <n v="9.1922466463620154"/>
  </r>
  <r>
    <x v="1"/>
    <n v="21"/>
    <s v="Industrie pharmaceutique"/>
    <n v="16215"/>
    <n v="20941182"/>
    <n v="199"/>
    <n v="10"/>
    <n v="14847"/>
    <n v="12.27258711069997"/>
    <n v="9.5028064795960407"/>
  </r>
  <r>
    <x v="1"/>
    <n v="22"/>
    <s v="Fabrication de produits en caoutchouc et en plastique"/>
    <n v="39491"/>
    <n v="61069459"/>
    <n v="1244"/>
    <n v="88"/>
    <n v="86406"/>
    <n v="31.500848294548128"/>
    <n v="20.370247589715834"/>
  </r>
  <r>
    <x v="1"/>
    <n v="23"/>
    <s v="Fabrication d'autres produits minéraux non métalliques"/>
    <n v="12832"/>
    <n v="19775632"/>
    <n v="486"/>
    <n v="47"/>
    <n v="35158"/>
    <n v="37.874064837905237"/>
    <n v="24.575700033253046"/>
  </r>
  <r>
    <x v="1"/>
    <n v="24"/>
    <s v="Métallurgie"/>
    <n v="13860"/>
    <n v="20768632"/>
    <n v="413"/>
    <n v="47"/>
    <n v="35307"/>
    <n v="29.797979797979799"/>
    <n v="19.88575848423719"/>
  </r>
  <r>
    <x v="1"/>
    <n v="25"/>
    <s v="Fabrication de produits métalliques, à l'exception des machines et des équipements"/>
    <n v="61076"/>
    <n v="99631234"/>
    <n v="2966"/>
    <n v="222"/>
    <n v="165693"/>
    <n v="48.562446787608884"/>
    <n v="29.769780829975467"/>
  </r>
  <r>
    <x v="1"/>
    <n v="26"/>
    <s v="Fabrication de produits informatiques, électroniques et optiques"/>
    <n v="20356"/>
    <n v="30421499"/>
    <n v="203"/>
    <n v="19"/>
    <n v="14455"/>
    <n v="9.9724896836313608"/>
    <n v="6.6729124689089119"/>
  </r>
  <r>
    <x v="1"/>
    <n v="27"/>
    <s v="Fabrication d'équipements électriques"/>
    <n v="22541"/>
    <n v="31849600"/>
    <n v="350"/>
    <n v="32"/>
    <n v="25201"/>
    <n v="15.527261434718955"/>
    <n v="10.989149000301417"/>
  </r>
  <r>
    <x v="1"/>
    <n v="28"/>
    <s v="Fabrication de machines et équipements n.c.a."/>
    <n v="36193"/>
    <n v="53423630"/>
    <n v="887"/>
    <n v="83"/>
    <n v="63938"/>
    <n v="24.507501450556738"/>
    <n v="16.603139846543563"/>
  </r>
  <r>
    <x v="1"/>
    <n v="29"/>
    <s v="Industrie automobile"/>
    <n v="21900"/>
    <n v="33208267"/>
    <n v="694"/>
    <n v="50"/>
    <n v="48549"/>
    <n v="31.689497716894977"/>
    <n v="20.898410627690993"/>
  </r>
  <r>
    <x v="1"/>
    <n v="30"/>
    <s v="Fabrication d'autres matériels de transport"/>
    <n v="4047"/>
    <n v="6469256"/>
    <n v="97"/>
    <n v="2"/>
    <n v="5557"/>
    <n v="23.968371633308625"/>
    <n v="14.993996218421408"/>
  </r>
  <r>
    <x v="1"/>
    <n v="31"/>
    <s v="Fabrication de meubles"/>
    <n v="6644"/>
    <n v="12403665"/>
    <n v="387"/>
    <n v="29"/>
    <n v="20731"/>
    <n v="58.248043347381099"/>
    <n v="31.200455671771209"/>
  </r>
  <r>
    <x v="1"/>
    <n v="32"/>
    <s v="Autres industries manufacturières"/>
    <n v="16063"/>
    <n v="25461611"/>
    <n v="285"/>
    <n v="28"/>
    <n v="18767"/>
    <n v="17.742638361451782"/>
    <n v="11.193321585189562"/>
  </r>
  <r>
    <x v="1"/>
    <n v="33"/>
    <s v="Réparation et installation de machines et d'équipements"/>
    <n v="21247"/>
    <n v="34206533"/>
    <n v="762"/>
    <n v="72"/>
    <n v="49193"/>
    <n v="35.863886666352897"/>
    <n v="22.27644643203098"/>
  </r>
  <r>
    <x v="1"/>
    <n v="35"/>
    <s v="Production et distribution d'électricité, de gaz, de vapeur et d'air conditionné"/>
    <n v="8526"/>
    <n v="13363102"/>
    <n v="62"/>
    <n v="8"/>
    <n v="4241"/>
    <n v="7.2718742669481582"/>
    <n v="4.6396413048407474"/>
  </r>
  <r>
    <x v="1"/>
    <n v="36"/>
    <s v="Captage, traitement et distribution d'eau"/>
    <n v="3621"/>
    <n v="5480669"/>
    <n v="63"/>
    <n v="6"/>
    <n v="4776"/>
    <n v="17.39850869925435"/>
    <n v="11.494947058470416"/>
  </r>
  <r>
    <x v="1"/>
    <n v="37"/>
    <s v="Collecte et traitement des eaux usées"/>
    <n v="1574"/>
    <n v="2553618"/>
    <n v="73"/>
    <n v="10"/>
    <n v="8105"/>
    <n v="46.37865311308768"/>
    <n v="28.586891226487282"/>
  </r>
  <r>
    <x v="1"/>
    <n v="38"/>
    <s v="Collecte, traitement et élimination des déchets ; récupération"/>
    <n v="10812"/>
    <n v="17050349"/>
    <n v="691"/>
    <n v="57"/>
    <n v="57233"/>
    <n v="63.91046984831668"/>
    <n v="40.527029681327932"/>
  </r>
  <r>
    <x v="1"/>
    <n v="39"/>
    <s v="Dépollution et autres services de gestion des déchets"/>
    <n v="1147"/>
    <n v="1670597"/>
    <n v="75"/>
    <n v="4"/>
    <n v="6025"/>
    <n v="65.387968613775058"/>
    <n v="44.894130661075053"/>
  </r>
  <r>
    <x v="2"/>
    <n v="41"/>
    <s v="Construction de bâtiments"/>
    <n v="12037"/>
    <n v="17697214"/>
    <n v="475"/>
    <n v="58"/>
    <n v="52898"/>
    <n v="39.461659882030403"/>
    <n v="26.840382898686762"/>
  </r>
  <r>
    <x v="2"/>
    <n v="42"/>
    <s v="Génie civil"/>
    <n v="21177"/>
    <n v="31789143"/>
    <n v="704"/>
    <n v="78"/>
    <n v="65885"/>
    <n v="33.243613354110593"/>
    <n v="22.14592573319765"/>
  </r>
  <r>
    <x v="2"/>
    <n v="43"/>
    <s v="Travaux de construction spécialisés"/>
    <n v="140425"/>
    <n v="223117064"/>
    <n v="10623"/>
    <n v="816"/>
    <n v="792106"/>
    <n v="75.648922912586798"/>
    <n v="47.611777465841875"/>
  </r>
  <r>
    <x v="3"/>
    <n v="45"/>
    <s v="Commerce et réparation d'automobiles et de motocycles"/>
    <n v="47576"/>
    <n v="78057989"/>
    <n v="1775"/>
    <n v="114"/>
    <n v="110625"/>
    <n v="37.308727089288716"/>
    <n v="22.739504600867953"/>
  </r>
  <r>
    <x v="3"/>
    <n v="46"/>
    <s v="Commerce de gros, à l'exception des automobiles et des motocycles"/>
    <n v="109266"/>
    <n v="170103495"/>
    <n v="3272"/>
    <n v="219"/>
    <n v="230291"/>
    <n v="29.945271173100508"/>
    <n v="19.23534845653818"/>
  </r>
  <r>
    <x v="3"/>
    <n v="47"/>
    <s v="Commerce de détail, à l'exception des automobiles et des motocycles"/>
    <n v="182856"/>
    <n v="279654053"/>
    <n v="7482"/>
    <n v="410"/>
    <n v="526257"/>
    <n v="40.917443234020212"/>
    <n v="26.754484405774015"/>
  </r>
  <r>
    <x v="4"/>
    <n v="49"/>
    <s v="Transports terrestres et transport par conduites"/>
    <n v="77255"/>
    <n v="137811431"/>
    <n v="5523"/>
    <n v="527"/>
    <n v="543187"/>
    <n v="71.490518413047695"/>
    <n v="40.076501346248996"/>
  </r>
  <r>
    <x v="4"/>
    <n v="50"/>
    <s v="Transports par eau"/>
    <n v="299"/>
    <n v="622499"/>
    <n v="12"/>
    <s v=""/>
    <n v="874"/>
    <n v="40.133779264214049"/>
    <n v="19.277139401027153"/>
  </r>
  <r>
    <x v="4"/>
    <n v="51"/>
    <s v="Transports aériens"/>
    <n v="1751"/>
    <n v="2722424"/>
    <n v="40"/>
    <n v="1"/>
    <n v="3103"/>
    <n v="22.84408909194746"/>
    <n v="14.69278848555552"/>
  </r>
  <r>
    <x v="4"/>
    <n v="52"/>
    <s v="Entreposage et services auxiliaires des transports"/>
    <n v="31073"/>
    <n v="49665747"/>
    <n v="2076"/>
    <n v="137"/>
    <n v="165078"/>
    <n v="66.810414185949213"/>
    <n v="41.799431708940169"/>
  </r>
  <r>
    <x v="4"/>
    <n v="53"/>
    <s v="Activités de poste et de courrier"/>
    <n v="14876"/>
    <n v="21815121"/>
    <n v="935"/>
    <n v="39"/>
    <n v="58300"/>
    <n v="62.852917450927663"/>
    <n v="42.860179414086218"/>
  </r>
  <r>
    <x v="4"/>
    <n v="55"/>
    <s v="Hébergement"/>
    <n v="31651"/>
    <n v="51961439"/>
    <n v="1206"/>
    <n v="62"/>
    <n v="77465"/>
    <n v="38.103061514644082"/>
    <n v="23.209518889575019"/>
  </r>
  <r>
    <x v="4"/>
    <n v="56"/>
    <s v="Restauration"/>
    <n v="76799"/>
    <n v="122022970"/>
    <n v="3954"/>
    <n v="163"/>
    <n v="243212"/>
    <n v="51.485045378195032"/>
    <n v="32.403735132819662"/>
  </r>
  <r>
    <x v="4"/>
    <n v="58"/>
    <s v="Édition"/>
    <n v="11508"/>
    <n v="16607772"/>
    <n v="40"/>
    <n v="7"/>
    <n v="2597"/>
    <n v="3.4758428919012863"/>
    <n v="2.408510906821216"/>
  </r>
  <r>
    <x v="4"/>
    <n v="59"/>
    <s v="Production de films cinématographiques, de vidéo et de programmes de télévision ; enregistrement sonore et édition musicale"/>
    <n v="3212"/>
    <n v="4530278"/>
    <n v="28"/>
    <s v=""/>
    <n v="2605"/>
    <n v="8.7173100871731002"/>
    <n v="6.1806361552204967"/>
  </r>
  <r>
    <x v="4"/>
    <n v="60"/>
    <s v="Programmation et diffusion"/>
    <n v="1613"/>
    <n v="2792357"/>
    <n v="15"/>
    <s v=""/>
    <n v="605"/>
    <n v="9.299442033477991"/>
    <n v="5.3718059689359201"/>
  </r>
  <r>
    <x v="4"/>
    <n v="61"/>
    <s v="Télécommunications"/>
    <n v="6104"/>
    <n v="9985048"/>
    <n v="69"/>
    <n v="3"/>
    <n v="5371"/>
    <n v="11.304062909567497"/>
    <n v="6.9103323288981686"/>
  </r>
  <r>
    <x v="4"/>
    <n v="62"/>
    <s v="Programmation, conseil et autres activités informatiques"/>
    <n v="34763"/>
    <n v="52196225"/>
    <n v="85"/>
    <n v="6"/>
    <n v="5430"/>
    <n v="2.4451284411587033"/>
    <n v="1.6284702581460633"/>
  </r>
  <r>
    <x v="4"/>
    <n v="63"/>
    <s v="Services d'information"/>
    <n v="3864"/>
    <n v="5846857"/>
    <n v="34"/>
    <n v="1"/>
    <n v="2470"/>
    <n v="8.7991718426501038"/>
    <n v="5.8150900560762819"/>
  </r>
  <r>
    <x v="4"/>
    <n v="64"/>
    <s v="Activités des services financiers, hors assurance et caisses de retraite"/>
    <n v="37837"/>
    <n v="57296791"/>
    <n v="203"/>
    <n v="16"/>
    <n v="17079"/>
    <n v="5.3651187990591218"/>
    <n v="3.5429558349960644"/>
  </r>
  <r>
    <x v="4"/>
    <n v="65"/>
    <s v="Assurance"/>
    <n v="11437"/>
    <n v="16184061"/>
    <n v="82"/>
    <n v="8"/>
    <n v="7558"/>
    <n v="7.1697123371513509"/>
    <n v="5.0667134781560694"/>
  </r>
  <r>
    <x v="4"/>
    <n v="66"/>
    <s v="Activités auxiliaires de services financiers et d'assurance"/>
    <n v="14592"/>
    <n v="22400179"/>
    <n v="81"/>
    <n v="2"/>
    <n v="4609"/>
    <n v="5.5509868421052628"/>
    <n v="3.6160425325172625"/>
  </r>
  <r>
    <x v="4"/>
    <n v="68"/>
    <s v="Activités immobilières"/>
    <n v="28921"/>
    <n v="42881574"/>
    <n v="688"/>
    <n v="53"/>
    <n v="57028"/>
    <n v="23.788942291068775"/>
    <n v="16.04418718398723"/>
  </r>
  <r>
    <x v="4"/>
    <n v="69"/>
    <s v="Activités juridiques et comptables"/>
    <n v="28223"/>
    <n v="46602935"/>
    <n v="64"/>
    <n v="8"/>
    <n v="5772"/>
    <n v="2.2676540410303652"/>
    <n v="1.373304063359958"/>
  </r>
  <r>
    <x v="4"/>
    <n v="70"/>
    <s v="Activités des sièges sociaux ; conseil de gestion"/>
    <n v="29857"/>
    <n v="44411106"/>
    <n v="238"/>
    <n v="22"/>
    <n v="14938"/>
    <n v="7.971330006363667"/>
    <n v="5.3590198811981846"/>
  </r>
  <r>
    <x v="4"/>
    <n v="71"/>
    <s v="Activités d'architecture et d'ingénierie ; activités de contrôle et analyses techniques"/>
    <n v="48654"/>
    <n v="76716884"/>
    <n v="414"/>
    <n v="24"/>
    <n v="28511"/>
    <n v="8.5090640029596738"/>
    <n v="5.3964652683234631"/>
  </r>
  <r>
    <x v="4"/>
    <n v="72"/>
    <s v="Recherche-développement scientifique"/>
    <n v="16588"/>
    <n v="25470640"/>
    <n v="106"/>
    <n v="4"/>
    <n v="5153"/>
    <n v="6.3901615625753552"/>
    <n v="4.1616543596862892"/>
  </r>
  <r>
    <x v="4"/>
    <n v="73"/>
    <s v="Publicité et études de marché"/>
    <n v="10070"/>
    <n v="15415162"/>
    <n v="227"/>
    <n v="12"/>
    <n v="16546"/>
    <n v="22.542204568023834"/>
    <n v="14.725761558652449"/>
  </r>
  <r>
    <x v="4"/>
    <n v="74"/>
    <s v="Autres activités spécialisées, scientifiques et techniques"/>
    <n v="5280"/>
    <n v="7860983"/>
    <n v="82"/>
    <n v="3"/>
    <n v="5684"/>
    <n v="15.530303030303029"/>
    <n v="10.431265402812855"/>
  </r>
  <r>
    <x v="4"/>
    <n v="75"/>
    <s v="Activités vétérinaires"/>
    <n v="1838"/>
    <n v="3103097"/>
    <n v="43"/>
    <n v="6"/>
    <n v="1193"/>
    <n v="23.394994559303591"/>
    <n v="13.857124028027483"/>
  </r>
  <r>
    <x v="4"/>
    <n v="77"/>
    <s v="Activités de location et location-bail"/>
    <n v="9496"/>
    <n v="15253763"/>
    <n v="394"/>
    <n v="34"/>
    <n v="27249"/>
    <n v="41.49115417017692"/>
    <n v="25.829691991412215"/>
  </r>
  <r>
    <x v="4"/>
    <n v="78"/>
    <s v="Activités liées à l'emploi"/>
    <n v="131772"/>
    <n v="166531357"/>
    <n v="6871"/>
    <n v="402"/>
    <n v="481053"/>
    <n v="52.143095650062229"/>
    <n v="41.259496852595753"/>
  </r>
  <r>
    <x v="4"/>
    <n v="79"/>
    <s v="Activités des agences de voyage, voyagistes, services de réservation et activités connexes"/>
    <n v="5431"/>
    <n v="8501364"/>
    <n v="38"/>
    <n v="1"/>
    <n v="2830"/>
    <n v="6.9968698213956912"/>
    <n v="4.4698709524730385"/>
  </r>
  <r>
    <x v="4"/>
    <n v="80"/>
    <s v="Enquêtes et sécurité"/>
    <n v="15476"/>
    <n v="23781631"/>
    <n v="643"/>
    <n v="55"/>
    <n v="78381"/>
    <n v="41.548203670199022"/>
    <n v="27.037674581697107"/>
  </r>
  <r>
    <x v="4"/>
    <n v="81"/>
    <s v="Services relatifs aux bâtiments et aménagement paysager"/>
    <n v="40308"/>
    <n v="56638199"/>
    <n v="2059"/>
    <n v="214"/>
    <n v="233622"/>
    <n v="51.081671132281429"/>
    <n v="36.353557075499523"/>
  </r>
  <r>
    <x v="4"/>
    <n v="82"/>
    <s v="Activités administratives et autres activités de soutien aux entreprises"/>
    <n v="27858"/>
    <n v="39434962"/>
    <n v="523"/>
    <n v="37"/>
    <n v="38826"/>
    <n v="18.773781319549141"/>
    <n v="13.262343196881995"/>
  </r>
  <r>
    <x v="4"/>
    <n v="84"/>
    <s v="Administration publique et défense ; sécurité sociale obligatoire"/>
    <n v="150838"/>
    <n v="188044817"/>
    <n v="2170"/>
    <n v="112"/>
    <n v="110803"/>
    <n v="14.386295230644796"/>
    <n v="11.539802237676138"/>
  </r>
  <r>
    <x v="4"/>
    <n v="85"/>
    <s v="Enseignement"/>
    <n v="50236"/>
    <n v="64335090"/>
    <n v="932"/>
    <n v="58"/>
    <n v="55500"/>
    <n v="18.552432518512617"/>
    <n v="14.486651063983901"/>
  </r>
  <r>
    <x v="4"/>
    <n v="86"/>
    <s v="Activités pour la santé humaine"/>
    <n v="108548"/>
    <n v="163361212"/>
    <n v="3267"/>
    <n v="188"/>
    <n v="242684"/>
    <n v="30.097284150790433"/>
    <n v="19.998627336334895"/>
  </r>
  <r>
    <x v="4"/>
    <n v="87"/>
    <s v="Hébergement médico-social et social"/>
    <n v="63816"/>
    <n v="98086425"/>
    <n v="5368"/>
    <n v="265"/>
    <n v="390535"/>
    <n v="84.116835903221755"/>
    <n v="54.727246915156712"/>
  </r>
  <r>
    <x v="4"/>
    <n v="88"/>
    <s v="Action sociale sans hébergement"/>
    <n v="84131"/>
    <n v="112364762"/>
    <n v="4635"/>
    <n v="249"/>
    <n v="352338"/>
    <n v="55.092653124294252"/>
    <n v="41.249586769916355"/>
  </r>
  <r>
    <x v="4"/>
    <n v="90"/>
    <s v="Activités créatives, artistiques et de spectacle"/>
    <n v="14407"/>
    <n v="11936258"/>
    <n v="82"/>
    <n v="8"/>
    <n v="6405"/>
    <n v="5.6916776566946625"/>
    <n v="6.869824697153831"/>
  </r>
  <r>
    <x v="4"/>
    <n v="91"/>
    <s v="Bibliothèques, archives, musées et autres activités culturelles"/>
    <n v="1263"/>
    <n v="1917800"/>
    <n v="20"/>
    <n v="1"/>
    <n v="1046"/>
    <n v="15.835312747426761"/>
    <n v="10.428616122640525"/>
  </r>
  <r>
    <x v="4"/>
    <n v="92"/>
    <s v="Organisation de jeux de hasard et d'argent"/>
    <n v="2050"/>
    <n v="3097326"/>
    <n v="57"/>
    <n v="4"/>
    <n v="4658"/>
    <n v="27.804878048780488"/>
    <n v="18.402970820636899"/>
  </r>
  <r>
    <x v="4"/>
    <n v="93"/>
    <s v="Activités sportives, récréatives et de loisirs"/>
    <n v="15931"/>
    <n v="21567385"/>
    <n v="1463"/>
    <n v="51"/>
    <n v="62011"/>
    <n v="91.833532107212363"/>
    <n v="67.833907541410341"/>
  </r>
  <r>
    <x v="4"/>
    <n v="94"/>
    <s v="Activités des organisations associatives"/>
    <n v="26345"/>
    <n v="37721633"/>
    <n v="571"/>
    <n v="33"/>
    <n v="36861"/>
    <n v="21.673941924463843"/>
    <n v="15.137202570206863"/>
  </r>
  <r>
    <x v="4"/>
    <n v="95"/>
    <s v="Réparation d'ordinateurs et de biens personnels et domestiques"/>
    <n v="3055"/>
    <n v="4888740"/>
    <n v="73"/>
    <n v="6"/>
    <n v="6362"/>
    <n v="23.895253682487724"/>
    <n v="14.932272937403093"/>
  </r>
  <r>
    <x v="4"/>
    <n v="96"/>
    <s v="Autres services personnels"/>
    <n v="21241"/>
    <n v="33035986"/>
    <n v="558"/>
    <n v="37"/>
    <n v="41053"/>
    <n v="26.269949625723836"/>
    <n v="16.890671887317058"/>
  </r>
  <r>
    <x v="4"/>
    <n v="97"/>
    <s v="Activités des ménages en tant qu'employeurs de personnel domestique"/>
    <n v="1"/>
    <n v="332"/>
    <s v=""/>
    <s v=""/>
    <s v=""/>
    <e v="#VALUE!"/>
    <e v="#VALUE!"/>
  </r>
  <r>
    <x v="4"/>
    <n v="99"/>
    <s v="Activités des organisations et organismes extraterritoriaux"/>
    <n v="672"/>
    <n v="1255143"/>
    <n v="3"/>
    <s v=""/>
    <n v="940"/>
    <n v="4.4642857142857144"/>
    <n v="2.390165901415217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5">
  <r>
    <x v="0"/>
    <s v=""/>
    <n v="5"/>
    <n v="8108"/>
    <n v="3"/>
    <n v="600"/>
    <n v="370.00493339911196"/>
    <m/>
  </r>
  <r>
    <x v="1"/>
    <s v="Action sociale sans hébergement"/>
    <n v="72997"/>
    <n v="107894875"/>
    <n v="3787"/>
    <n v="51.878844336068603"/>
    <n v="35.098979446428757"/>
    <m/>
  </r>
  <r>
    <x v="1"/>
    <s v="Activités administratives et autres activités de soutien aux entreprises"/>
    <n v="27501"/>
    <n v="39093397"/>
    <n v="528"/>
    <n v="19.199301843569323"/>
    <n v="13.506117158352854"/>
    <m/>
  </r>
  <r>
    <x v="1"/>
    <s v="Activités auxiliaires de services financiers et d'assurance"/>
    <n v="13740"/>
    <n v="21502849"/>
    <n v="82"/>
    <n v="5.9679767103347894"/>
    <n v="3.8134481621481879"/>
    <m/>
  </r>
  <r>
    <x v="1"/>
    <s v="Activités créatives, artistiques et de spectacle"/>
    <n v="15249"/>
    <n v="11422015"/>
    <n v="108"/>
    <n v="7.0824316348613028"/>
    <n v="9.4554244588192198"/>
    <m/>
  </r>
  <r>
    <x v="1"/>
    <s v="Activités d'architecture et d'ingénierie ; activités de contrôle et analyses techniques"/>
    <n v="47018"/>
    <n v="74872779"/>
    <n v="459"/>
    <n v="9.7622187247437164"/>
    <n v="6.130398873000293"/>
    <m/>
  </r>
  <r>
    <x v="1"/>
    <s v="Activités de location et location-bail"/>
    <n v="9093"/>
    <n v="14209409"/>
    <n v="443"/>
    <n v="48.718794677224238"/>
    <n v="31.176525357247439"/>
    <m/>
  </r>
  <r>
    <x v="1"/>
    <s v="Activités de poste et de courrier"/>
    <n v="13948"/>
    <n v="20721206"/>
    <n v="978"/>
    <n v="70.117579581301982"/>
    <n v="47.198025057035778"/>
    <m/>
  </r>
  <r>
    <x v="1"/>
    <s v="Activités des agences de voyage, voyagistes, services de réservation et activités connexes"/>
    <n v="5890"/>
    <n v="9313377"/>
    <n v="54"/>
    <n v="9.1680814940577253"/>
    <n v="5.7981116838714888"/>
    <m/>
  </r>
  <r>
    <x v="1"/>
    <s v="Activités des ménages en tant qu'employeurs de personnel domestique"/>
    <n v="2"/>
    <n v="746"/>
    <m/>
    <n v="0"/>
    <n v="0"/>
    <m/>
  </r>
  <r>
    <x v="1"/>
    <s v="Activités des organisations associatives"/>
    <n v="29583"/>
    <n v="39090916"/>
    <n v="504"/>
    <n v="17.036811682385153"/>
    <n v="12.893020977047454"/>
    <m/>
  </r>
  <r>
    <x v="1"/>
    <s v="Activités des organisations et organismes extraterritoriaux"/>
    <n v="621"/>
    <n v="1164262"/>
    <n v="4"/>
    <n v="6.4412238325281805"/>
    <n v="3.4356527997993576"/>
    <m/>
  </r>
  <r>
    <x v="1"/>
    <s v="Activités des services financiers, hors assurance et caisses de retraite"/>
    <n v="38202"/>
    <n v="57830880"/>
    <n v="212"/>
    <n v="5.549447672896707"/>
    <n v="3.665861560467349"/>
    <m/>
  </r>
  <r>
    <x v="1"/>
    <s v="Activités des sièges sociaux ; conseil de gestion"/>
    <n v="27850"/>
    <n v="42957552"/>
    <n v="301"/>
    <n v="10.807899461400361"/>
    <n v="7.0069169677080296"/>
    <m/>
  </r>
  <r>
    <x v="1"/>
    <s v="Activités immobilières"/>
    <n v="30942"/>
    <n v="45168962"/>
    <n v="781"/>
    <n v="25.240773059272186"/>
    <n v="17.290634219134812"/>
    <m/>
  </r>
  <r>
    <x v="1"/>
    <s v="Activités juridiques et comptables"/>
    <n v="26941"/>
    <n v="45204215"/>
    <n v="64"/>
    <n v="2.375561411974314"/>
    <n v="1.4157971773207434"/>
    <m/>
  </r>
  <r>
    <x v="1"/>
    <s v="Activités liées à l'emploi"/>
    <n v="116516"/>
    <n v="150730331"/>
    <n v="6692"/>
    <n v="57.434172130866152"/>
    <n v="44.397169140430002"/>
    <m/>
  </r>
  <r>
    <x v="1"/>
    <s v="Activités pour la santé humaine"/>
    <n v="100335"/>
    <n v="156556972"/>
    <n v="3022"/>
    <n v="30.119101011611104"/>
    <n v="19.302877166019794"/>
    <m/>
  </r>
  <r>
    <x v="1"/>
    <s v="Activités sportives, récréatives et de loisirs"/>
    <n v="16627"/>
    <n v="18409594"/>
    <n v="1240"/>
    <n v="74.57749443675948"/>
    <n v="67.356183954953053"/>
    <m/>
  </r>
  <r>
    <x v="1"/>
    <s v="Activités vétérinaires"/>
    <n v="1705"/>
    <n v="2728502"/>
    <n v="41"/>
    <n v="24.046920821114369"/>
    <n v="15.026560361692974"/>
    <m/>
  </r>
  <r>
    <x v="1"/>
    <s v="Administration publique et défense ; sécurité sociale obligatoire"/>
    <n v="146005"/>
    <n v="185430310"/>
    <n v="1851"/>
    <n v="12.677648025752543"/>
    <n v="9.9821868388183148"/>
    <m/>
  </r>
  <r>
    <x v="1"/>
    <s v="Assurance"/>
    <n v="11317"/>
    <n v="15525243"/>
    <n v="108"/>
    <n v="9.5431651497746746"/>
    <n v="6.9564128561465992"/>
    <m/>
  </r>
  <r>
    <x v="1"/>
    <s v="Autres activités spécialisées, scientifiques et techniques"/>
    <n v="4707"/>
    <n v="7411540"/>
    <n v="73"/>
    <n v="15.508816656044189"/>
    <n v="9.8495049611821575"/>
    <m/>
  </r>
  <r>
    <x v="2"/>
    <s v="Autres industries extractives"/>
    <n v="2660"/>
    <n v="4416779"/>
    <n v="118"/>
    <n v="44.360902255639104"/>
    <n v="26.71630163066796"/>
    <m/>
  </r>
  <r>
    <x v="2"/>
    <s v="Autres industries manufacturières"/>
    <n v="16166"/>
    <n v="25821946"/>
    <n v="350"/>
    <n v="21.650377335147841"/>
    <n v="13.554361859481853"/>
    <m/>
  </r>
  <r>
    <x v="1"/>
    <s v="Autres services personnels"/>
    <n v="22205"/>
    <n v="33581841"/>
    <n v="512"/>
    <n v="23.057869849133077"/>
    <n v="15.246335065430154"/>
    <m/>
  </r>
  <r>
    <x v="1"/>
    <s v="Bibliothèques, archives, musées et autres activités culturelles"/>
    <n v="1068"/>
    <n v="1621676"/>
    <n v="16"/>
    <n v="14.9812734082397"/>
    <n v="9.8663358155389869"/>
    <m/>
  </r>
  <r>
    <x v="2"/>
    <s v="Captage, traitement et distribution d'eau"/>
    <n v="3758"/>
    <n v="5561595"/>
    <n v="92"/>
    <n v="24.481106971793505"/>
    <n v="16.542017173131089"/>
    <m/>
  </r>
  <r>
    <x v="2"/>
    <s v="Cokéfaction et raffinage"/>
    <n v="1015"/>
    <n v="1499038"/>
    <n v="11"/>
    <n v="10.83743842364532"/>
    <n v="7.3380394626420413"/>
    <m/>
  </r>
  <r>
    <x v="2"/>
    <s v="Collecte et traitement des eaux usées"/>
    <n v="1353"/>
    <n v="2170519"/>
    <n v="82"/>
    <n v="60.606060606060609"/>
    <n v="37.778982814709295"/>
    <m/>
  </r>
  <r>
    <x v="2"/>
    <s v="Collecte, traitement et élimination des déchets ; récupération"/>
    <n v="11215"/>
    <n v="17674501"/>
    <n v="755"/>
    <n v="67.320552831029872"/>
    <n v="42.716906123686321"/>
    <m/>
  </r>
  <r>
    <x v="3"/>
    <s v="Commerce de détail, à l'exception des automobiles et des motocycles"/>
    <n v="182888"/>
    <n v="279803384"/>
    <n v="7435"/>
    <n v="40.653296006298937"/>
    <n v="26.57223044879257"/>
    <m/>
  </r>
  <r>
    <x v="3"/>
    <s v="Commerce de gros, à l'exception des automobiles et des motocycles"/>
    <n v="111601"/>
    <n v="175463581"/>
    <n v="3768"/>
    <n v="33.763138323133305"/>
    <n v="21.474541773999245"/>
    <m/>
  </r>
  <r>
    <x v="3"/>
    <s v="Commerce et réparation d'automobiles et de motocycles"/>
    <n v="49356"/>
    <n v="81917005"/>
    <n v="2090"/>
    <n v="42.345408866196614"/>
    <n v="25.51362809223799"/>
    <m/>
  </r>
  <r>
    <x v="4"/>
    <s v="Construction de bâtiments"/>
    <n v="13909"/>
    <n v="20170993"/>
    <n v="750"/>
    <n v="53.921921058307575"/>
    <n v="37.182106007374053"/>
    <m/>
  </r>
  <r>
    <x v="5"/>
    <s v="Culture et production animale, chasse et services annexes"/>
    <n v="145"/>
    <n v="220107"/>
    <n v="1"/>
    <n v="6.8965517241379306"/>
    <n v="4.5432448763555913"/>
    <m/>
  </r>
  <r>
    <x v="2"/>
    <s v="Dépollution et autres services de gestion des déchets"/>
    <n v="940"/>
    <n v="1433262"/>
    <n v="64"/>
    <n v="68.085106382978722"/>
    <n v="44.653385075443289"/>
    <m/>
  </r>
  <r>
    <x v="1"/>
    <s v="Enquêtes et sécurité"/>
    <n v="14261"/>
    <n v="22455365"/>
    <n v="673"/>
    <n v="47.191641539863966"/>
    <n v="29.970566054036528"/>
    <m/>
  </r>
  <r>
    <x v="1"/>
    <s v="Enseignement"/>
    <n v="47092"/>
    <n v="58322239"/>
    <n v="738"/>
    <n v="15.671451626603245"/>
    <n v="12.65383518626574"/>
    <m/>
  </r>
  <r>
    <x v="1"/>
    <s v="Entreposage et services auxiliaires des transports"/>
    <n v="30737"/>
    <n v="47659747"/>
    <n v="2185"/>
    <n v="71.086963594365102"/>
    <n v="45.845816176909203"/>
    <m/>
  </r>
  <r>
    <x v="2"/>
    <s v="Fabrication d'autres matériels de transport"/>
    <n v="3679"/>
    <n v="5923743"/>
    <n v="105"/>
    <n v="28.540364229410166"/>
    <n v="17.725279439030356"/>
    <m/>
  </r>
  <r>
    <x v="2"/>
    <s v="Fabrication d'autres produits minéraux non métalliques"/>
    <n v="13720"/>
    <n v="21569196"/>
    <n v="565"/>
    <n v="41.180758017492714"/>
    <n v="26.194764051474149"/>
    <m/>
  </r>
  <r>
    <x v="2"/>
    <s v="Fabrication d'équipements électriques"/>
    <n v="24346"/>
    <n v="35097495"/>
    <n v="417"/>
    <n v="17.128070319559683"/>
    <n v="11.881189811409618"/>
    <m/>
  </r>
  <r>
    <x v="2"/>
    <s v="Fabrication de boissons"/>
    <n v="4390"/>
    <n v="7082312"/>
    <n v="98"/>
    <n v="22.323462414578589"/>
    <n v="13.837289291971322"/>
    <m/>
  </r>
  <r>
    <x v="2"/>
    <s v="Fabrication de machines et équipements n.c.a."/>
    <n v="37892"/>
    <n v="56208718"/>
    <n v="1167"/>
    <n v="30.798057637496044"/>
    <n v="20.761903874057403"/>
    <m/>
  </r>
  <r>
    <x v="2"/>
    <s v="Fabrication de meubles"/>
    <n v="7543"/>
    <n v="12029711"/>
    <n v="460"/>
    <n v="60.983693490653586"/>
    <n v="38.238657603661466"/>
    <m/>
  </r>
  <r>
    <x v="2"/>
    <s v="Fabrication de produits en caoutchouc et en plastique"/>
    <n v="41908"/>
    <n v="62729268"/>
    <n v="1347"/>
    <n v="32.141834494607238"/>
    <n v="21.473230008040264"/>
    <m/>
  </r>
  <r>
    <x v="2"/>
    <s v="Fabrication de produits informatiques, électroniques et optiques"/>
    <n v="22059"/>
    <n v="33466145"/>
    <n v="275"/>
    <n v="12.466566934131194"/>
    <n v="8.2172595618646831"/>
    <m/>
  </r>
  <r>
    <x v="2"/>
    <s v="Fabrication de produits métalliques, à l'exception des machines et des équipements"/>
    <n v="65268"/>
    <n v="107583942"/>
    <n v="3499"/>
    <n v="53.609732181160751"/>
    <n v="32.523441091236457"/>
    <m/>
  </r>
  <r>
    <x v="2"/>
    <s v="Fabrication de produits à base de tabac"/>
    <n v="242"/>
    <n v="336643"/>
    <n v="1"/>
    <n v="4.1322314049586781"/>
    <n v="2.9705058474407608"/>
    <m/>
  </r>
  <r>
    <x v="2"/>
    <s v="Fabrication de textiles"/>
    <n v="12502"/>
    <n v="18727923"/>
    <n v="406"/>
    <n v="32.474804031354985"/>
    <n v="21.67885888894353"/>
    <m/>
  </r>
  <r>
    <x v="4"/>
    <s v="Génie civil"/>
    <n v="23119"/>
    <n v="34278909"/>
    <n v="928"/>
    <n v="40.140144469916521"/>
    <n v="27.07204012823162"/>
    <m/>
  </r>
  <r>
    <x v="1"/>
    <s v="Hébergement"/>
    <n v="33273"/>
    <n v="53490183"/>
    <n v="1214"/>
    <n v="36.486039731914765"/>
    <n v="22.695753349731483"/>
    <m/>
  </r>
  <r>
    <x v="1"/>
    <s v="Hébergement médico-social et social"/>
    <n v="59334"/>
    <n v="89462250"/>
    <n v="4498"/>
    <n v="75.80813698722487"/>
    <n v="50.278189962805541"/>
    <m/>
  </r>
  <r>
    <x v="2"/>
    <s v="Imprimerie et reproduction d'enregistrements"/>
    <n v="7757"/>
    <n v="13254014"/>
    <n v="191"/>
    <n v="24.622921232435221"/>
    <n v="14.410728704526795"/>
    <m/>
  </r>
  <r>
    <x v="2"/>
    <s v="Industrie automobile"/>
    <n v="25411"/>
    <n v="36668798"/>
    <n v="776"/>
    <n v="30.537956003305656"/>
    <n v="21.162406250676664"/>
    <m/>
  </r>
  <r>
    <x v="2"/>
    <s v="Industrie chimique"/>
    <n v="25092"/>
    <n v="33621563"/>
    <n v="420"/>
    <n v="16.738402678144428"/>
    <n v="12.491983195427292"/>
    <m/>
  </r>
  <r>
    <x v="2"/>
    <s v="Industrie de l'habillement"/>
    <n v="3540"/>
    <n v="5464484"/>
    <n v="58"/>
    <n v="16.384180790960453"/>
    <n v="10.613993928795473"/>
    <m/>
  </r>
  <r>
    <x v="2"/>
    <s v="Industrie du cuir et de la chaussure"/>
    <n v="5195"/>
    <n v="7451232"/>
    <n v="158"/>
    <n v="30.41385948026949"/>
    <n v="21.204547113819565"/>
    <m/>
  </r>
  <r>
    <x v="2"/>
    <s v="Industrie du papier et du carton"/>
    <n v="8816"/>
    <n v="13016895"/>
    <n v="341"/>
    <n v="38.679673321234119"/>
    <n v="26.196723565796606"/>
    <m/>
  </r>
  <r>
    <x v="2"/>
    <s v="Industrie pharmaceutique"/>
    <n v="15940"/>
    <n v="20787520"/>
    <n v="219"/>
    <n v="13.739021329987454"/>
    <n v="10.535167254198674"/>
    <m/>
  </r>
  <r>
    <x v="2"/>
    <s v="Industries alimentaires"/>
    <n v="48608"/>
    <n v="77613849"/>
    <n v="2403"/>
    <n v="49.436306780776825"/>
    <n v="30.960969349683971"/>
    <m/>
  </r>
  <r>
    <x v="2"/>
    <s v="Métallurgie"/>
    <n v="14880"/>
    <n v="22861281"/>
    <n v="492"/>
    <n v="33.064516129032256"/>
    <n v="21.521103738675013"/>
    <m/>
  </r>
  <r>
    <x v="1"/>
    <s v="Organisation de jeux de hasard et d'argent"/>
    <n v="2338"/>
    <n v="3601513"/>
    <n v="60"/>
    <n v="25.66295979469632"/>
    <n v="16.659664979690479"/>
    <m/>
  </r>
  <r>
    <x v="1"/>
    <s v="Production de films cinématographiques, de vidéo et de programmes de télévision ; enregistrement sonore et édition musicale"/>
    <n v="3824"/>
    <n v="4194696"/>
    <n v="19"/>
    <n v="4.968619246861925"/>
    <n v="4.5295296727104901"/>
    <m/>
  </r>
  <r>
    <x v="2"/>
    <s v="Production et distribution d'électricité, de gaz, de vapeur et d'air conditionné"/>
    <n v="8544"/>
    <n v="13291306"/>
    <n v="97"/>
    <n v="11.352996254681647"/>
    <n v="7.2980036724758275"/>
    <m/>
  </r>
  <r>
    <x v="1"/>
    <s v="Programmation et diffusion"/>
    <n v="1939"/>
    <n v="2754652"/>
    <n v="15"/>
    <n v="7.7359463641052093"/>
    <n v="5.4453339296579024"/>
    <m/>
  </r>
  <r>
    <x v="1"/>
    <s v="Programmation, conseil et autres activités informatiques"/>
    <n v="30107"/>
    <n v="46390652"/>
    <n v="98"/>
    <n v="3.2550569634968616"/>
    <n v="2.1124945603265073"/>
    <m/>
  </r>
  <r>
    <x v="1"/>
    <s v="Publicité et études de marché"/>
    <n v="10554"/>
    <n v="14853338"/>
    <n v="226"/>
    <n v="21.413682016297138"/>
    <n v="15.215435075940507"/>
    <m/>
  </r>
  <r>
    <x v="5"/>
    <s v="Pêche et aquaculture"/>
    <n v="4"/>
    <n v="5337"/>
    <m/>
    <n v="0"/>
    <n v="0"/>
    <m/>
  </r>
  <r>
    <x v="1"/>
    <s v="Recherche-développement scientifique"/>
    <n v="16072"/>
    <n v="24609748"/>
    <n v="119"/>
    <n v="7.4041811846689898"/>
    <n v="4.8354822649951554"/>
    <m/>
  </r>
  <r>
    <x v="1"/>
    <s v="Restauration"/>
    <n v="77599"/>
    <n v="117434963"/>
    <n v="3926"/>
    <n v="50.593435482416012"/>
    <n v="33.431270378992664"/>
    <m/>
  </r>
  <r>
    <x v="1"/>
    <s v="Réparation d'ordinateurs et de biens personnels et domestiques"/>
    <n v="3220"/>
    <n v="5085802"/>
    <n v="99"/>
    <n v="30.745341614906831"/>
    <n v="19.465956401763183"/>
    <m/>
  </r>
  <r>
    <x v="2"/>
    <s v="Réparation et installation de machines et d'équipements"/>
    <n v="21936"/>
    <n v="35862715"/>
    <n v="931"/>
    <n v="42.44164843180161"/>
    <n v="25.960109266685471"/>
    <m/>
  </r>
  <r>
    <x v="1"/>
    <s v="Services d'information"/>
    <n v="3347"/>
    <n v="5022073"/>
    <n v="40"/>
    <n v="11.951000896325068"/>
    <n v="7.96483842429212"/>
    <m/>
  </r>
  <r>
    <x v="2"/>
    <s v="Services de soutien aux industries extractives"/>
    <n v="16"/>
    <n v="23434"/>
    <m/>
    <n v="0"/>
    <n v="0"/>
    <m/>
  </r>
  <r>
    <x v="1"/>
    <s v="Services relatifs aux bâtiments et aménagement paysager"/>
    <n v="41656"/>
    <n v="55395161"/>
    <n v="2334"/>
    <n v="56.030343768004606"/>
    <n v="42.133644128229896"/>
    <m/>
  </r>
  <r>
    <x v="5"/>
    <s v="Sylviculture et exploitation forestière"/>
    <n v="117"/>
    <n v="172694"/>
    <n v="5"/>
    <n v="42.735042735042732"/>
    <n v="28.952945672692739"/>
    <m/>
  </r>
  <r>
    <x v="1"/>
    <s v="Transports aériens"/>
    <n v="1818"/>
    <n v="3106639"/>
    <n v="37"/>
    <n v="20.352035203520352"/>
    <n v="11.909977309883768"/>
    <m/>
  </r>
  <r>
    <x v="1"/>
    <s v="Transports par eau"/>
    <n v="269"/>
    <n v="463335"/>
    <n v="13"/>
    <n v="48.327137546468407"/>
    <n v="28.057453030744494"/>
    <m/>
  </r>
  <r>
    <x v="1"/>
    <s v="Transports terrestres et transport par conduites"/>
    <n v="77666"/>
    <n v="136576874"/>
    <n v="6097"/>
    <n v="78.502819766693278"/>
    <n v="44.641525475242609"/>
    <m/>
  </r>
  <r>
    <x v="2"/>
    <s v="Travail du bois et fabrication d'articles en bois et en liège, à l'exception des meubles ; fabrication d'articles en vannerie et sparterie"/>
    <n v="7080"/>
    <n v="11542442"/>
    <n v="683"/>
    <n v="96.468926553672318"/>
    <n v="59.172920253790316"/>
    <m/>
  </r>
  <r>
    <x v="4"/>
    <s v="Travaux de construction spécialisés"/>
    <n v="156683"/>
    <n v="245024248"/>
    <n v="13130"/>
    <n v="83.799774066108"/>
    <n v="53.586533198950988"/>
    <m/>
  </r>
  <r>
    <x v="1"/>
    <s v="Télécommunications"/>
    <n v="5550"/>
    <n v="8799232"/>
    <n v="44"/>
    <n v="7.9279279279279287"/>
    <n v="5.0004364017223315"/>
    <m/>
  </r>
  <r>
    <x v="1"/>
    <s v="Édition"/>
    <n v="10358"/>
    <n v="15441860"/>
    <n v="58"/>
    <n v="5.5995365900753038"/>
    <n v="3.75602420951880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O90:R97" firstHeaderRow="0" firstDataRow="1" firstDataCol="1"/>
  <pivotFields count="8">
    <pivotField axis="axisRow" showAll="0">
      <items count="7">
        <item x="5"/>
        <item x="3"/>
        <item x="4"/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NB_SAL" fld="2" baseField="0" baseItem="0"/>
    <dataField name="Somme de NB_HEURES" fld="3" baseField="0" baseItem="0"/>
    <dataField name="Somme de NB_AT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E89:AH95" firstHeaderRow="0" firstDataRow="1" firstDataCol="1"/>
  <pivotFields count="10">
    <pivotField axis="axisRow" showAll="0">
      <items count="6">
        <item x="0"/>
        <item x="3"/>
        <item x="2"/>
        <item x="1"/>
        <item x="4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NB_SAL" fld="3" baseField="0" baseItem="0"/>
    <dataField name="Somme de NB_HEURES" fld="4" baseField="0" baseItem="0"/>
    <dataField name="Somme de NB_AT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6"/>
  <sheetViews>
    <sheetView showGridLines="0" tabSelected="1" workbookViewId="0">
      <selection activeCell="B8" sqref="B8"/>
    </sheetView>
  </sheetViews>
  <sheetFormatPr baseColWidth="10" defaultRowHeight="14.5" x14ac:dyDescent="0.35"/>
  <cols>
    <col min="1" max="1" width="9.81640625" customWidth="1"/>
    <col min="2" max="2" width="44.7265625" customWidth="1"/>
    <col min="3" max="3" width="23" customWidth="1"/>
    <col min="4" max="4" width="17.81640625" customWidth="1"/>
    <col min="5" max="5" width="20.1796875" customWidth="1"/>
    <col min="6" max="6" width="11.54296875" bestFit="1" customWidth="1"/>
    <col min="7" max="7" width="11.7265625" bestFit="1" customWidth="1"/>
    <col min="8" max="8" width="11.54296875" bestFit="1" customWidth="1"/>
    <col min="9" max="9" width="12" bestFit="1" customWidth="1"/>
    <col min="10" max="11" width="11.54296875" bestFit="1" customWidth="1"/>
    <col min="12" max="12" width="12" bestFit="1" customWidth="1"/>
    <col min="13" max="15" width="11.54296875" bestFit="1" customWidth="1"/>
    <col min="16" max="16" width="13.453125" bestFit="1" customWidth="1"/>
    <col min="17" max="17" width="11.54296875" bestFit="1" customWidth="1"/>
  </cols>
  <sheetData>
    <row r="1" spans="1:35" ht="24" thickBot="1" x14ac:dyDescent="0.3">
      <c r="C1" s="178" t="s">
        <v>370</v>
      </c>
      <c r="D1" s="179"/>
      <c r="E1" s="179"/>
      <c r="F1" s="179"/>
      <c r="G1" s="179"/>
      <c r="H1" s="179"/>
      <c r="I1" s="180"/>
    </row>
    <row r="6" spans="1:35" s="50" customFormat="1" ht="15" x14ac:dyDescent="0.25">
      <c r="B6" s="50" t="s">
        <v>381</v>
      </c>
    </row>
    <row r="7" spans="1:35" s="51" customFormat="1" ht="21.75" customHeight="1" x14ac:dyDescent="0.3">
      <c r="B7" s="52" t="s">
        <v>374</v>
      </c>
      <c r="V7" s="50"/>
      <c r="W7" s="50"/>
      <c r="X7" s="50"/>
      <c r="Y7" s="50"/>
      <c r="Z7" s="50"/>
      <c r="AA7" s="50"/>
      <c r="AB7" s="50"/>
      <c r="AC7" s="50"/>
      <c r="AD7" s="50"/>
    </row>
    <row r="8" spans="1:35" s="51" customFormat="1" ht="21" x14ac:dyDescent="0.5">
      <c r="A8" s="53"/>
      <c r="B8" s="173" t="s">
        <v>163</v>
      </c>
      <c r="C8" s="174" t="str">
        <f>INDEX(PDC!$E$16:$H$54,MATCH($B$8,PDC!$F$16:$F$54,0),1)</f>
        <v>8401</v>
      </c>
      <c r="D8" s="174" t="str">
        <f>INDEX(PDC!$E$16:$H$54,MATCH($B$8,PDC!$F$16:$F$54,0),4)</f>
        <v>Haute-Savoie</v>
      </c>
      <c r="E8" s="174" t="str">
        <f>INDEX(PDC!$E$16:$H$54,MATCH($B$8,PDC!$F$16:$F$54,0),3)</f>
        <v>74</v>
      </c>
      <c r="F8" s="54"/>
      <c r="V8" s="50"/>
      <c r="W8" s="50"/>
      <c r="X8" s="50"/>
      <c r="Y8" s="50"/>
      <c r="Z8" s="50"/>
      <c r="AA8" s="50"/>
      <c r="AB8" s="50"/>
      <c r="AC8" s="50"/>
      <c r="AD8" s="50"/>
    </row>
    <row r="9" spans="1:35" s="51" customFormat="1" ht="15.75" thickBot="1" x14ac:dyDescent="0.3">
      <c r="L9" s="53"/>
      <c r="R9" s="53"/>
      <c r="V9" s="50"/>
      <c r="W9" s="50"/>
      <c r="X9" s="50"/>
      <c r="Y9" s="50"/>
      <c r="Z9" s="50"/>
      <c r="AA9" s="50"/>
      <c r="AB9" s="50"/>
      <c r="AC9" s="50"/>
      <c r="AD9" s="50"/>
    </row>
    <row r="10" spans="1:35" s="67" customFormat="1" ht="28.5" customHeight="1" x14ac:dyDescent="0.25">
      <c r="B10" s="175" t="s">
        <v>112</v>
      </c>
      <c r="C10" s="190" t="s">
        <v>373</v>
      </c>
      <c r="D10" s="191"/>
      <c r="E10" s="192"/>
      <c r="F10" s="187" t="s">
        <v>380</v>
      </c>
      <c r="G10" s="188"/>
      <c r="H10" s="188"/>
      <c r="I10" s="188"/>
      <c r="J10" s="188"/>
      <c r="K10" s="189"/>
      <c r="L10" s="184" t="s">
        <v>383</v>
      </c>
      <c r="M10" s="185"/>
      <c r="N10" s="185"/>
      <c r="O10" s="185"/>
      <c r="P10" s="185"/>
      <c r="Q10" s="186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</row>
    <row r="11" spans="1:35" s="67" customFormat="1" ht="11.5" x14ac:dyDescent="0.25">
      <c r="B11" s="176"/>
      <c r="C11" s="69" t="str">
        <f>"ZE "&amp;$B$8</f>
        <v>ZE Annecy</v>
      </c>
      <c r="D11" s="70" t="str">
        <f>$D$8</f>
        <v>Haute-Savoie</v>
      </c>
      <c r="E11" s="71" t="s">
        <v>113</v>
      </c>
      <c r="F11" s="72" t="str">
        <f>"ZE "&amp;$B8</f>
        <v>ZE Annecy</v>
      </c>
      <c r="G11" s="73"/>
      <c r="H11" s="74" t="str">
        <f>$D$8</f>
        <v>Haute-Savoie</v>
      </c>
      <c r="I11" s="73"/>
      <c r="J11" s="75" t="s">
        <v>113</v>
      </c>
      <c r="K11" s="76"/>
      <c r="L11" s="72" t="str">
        <f>"ZE "&amp;$B8</f>
        <v>ZE Annecy</v>
      </c>
      <c r="M11" s="73"/>
      <c r="N11" s="74" t="str">
        <f>$D$8</f>
        <v>Haute-Savoie</v>
      </c>
      <c r="O11" s="73"/>
      <c r="P11" s="75" t="s">
        <v>113</v>
      </c>
      <c r="Q11" s="76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</row>
    <row r="12" spans="1:35" s="77" customFormat="1" ht="12" thickBot="1" x14ac:dyDescent="0.3">
      <c r="B12" s="177"/>
      <c r="C12" s="78">
        <v>2016</v>
      </c>
      <c r="D12" s="79">
        <v>2016</v>
      </c>
      <c r="E12" s="79">
        <v>2016</v>
      </c>
      <c r="F12" s="46">
        <v>2012</v>
      </c>
      <c r="G12" s="47">
        <v>2016</v>
      </c>
      <c r="H12" s="45">
        <v>2012</v>
      </c>
      <c r="I12" s="47">
        <v>2016</v>
      </c>
      <c r="J12" s="45">
        <v>2012</v>
      </c>
      <c r="K12" s="47">
        <v>2016</v>
      </c>
      <c r="L12" s="44">
        <v>2012</v>
      </c>
      <c r="M12" s="47">
        <v>2016</v>
      </c>
      <c r="N12" s="45">
        <v>2012</v>
      </c>
      <c r="O12" s="47">
        <v>2016</v>
      </c>
      <c r="P12" s="45">
        <v>2012</v>
      </c>
      <c r="Q12" s="48">
        <v>2016</v>
      </c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</row>
    <row r="13" spans="1:35" s="80" customFormat="1" ht="12" x14ac:dyDescent="0.2">
      <c r="B13" s="65" t="s">
        <v>114</v>
      </c>
      <c r="C13" s="140">
        <f>INDEX('RP2016'!$I$1:$N$250,MATCH('Les AT par zone d''emploi'!$C$8&amp;"_"&amp;'Les AT par zone d''emploi'!$B13,'RP2016'!$I:$I,0),MATCH('RP2016'!$N3,'RP2016'!I3:N3,0))</f>
        <v>582.9</v>
      </c>
      <c r="D13" s="144">
        <f>INDEX('RP2016'!$Q$1:$V$76,MATCH('Les AT par zone d''emploi'!$E$8&amp;"_"&amp;'Les AT par zone d''emploi'!$B13,'RP2016'!$Q:$Q,0),MATCH('RP2016'!$V$3,'RP2016'!Q$3:V$3,0))</f>
        <v>1397.96</v>
      </c>
      <c r="E13" s="144">
        <f>INDEX('RP2016'!$Q$1:$V$82,MATCH("ARA"&amp;"_"&amp;'Les AT par zone d''emploi'!$B13,'RP2016'!$Q:$Q,0),MATCH('RP2016'!$V$3,'RP2016'!Q$3:V$3,0))</f>
        <v>21975.549999999996</v>
      </c>
      <c r="F13" s="139" t="s">
        <v>388</v>
      </c>
      <c r="G13" s="150" t="s">
        <v>388</v>
      </c>
      <c r="H13" s="150" t="s">
        <v>388</v>
      </c>
      <c r="I13" s="150" t="s">
        <v>388</v>
      </c>
      <c r="J13" s="150" t="s">
        <v>388</v>
      </c>
      <c r="K13" s="151" t="s">
        <v>388</v>
      </c>
      <c r="L13" s="152" t="s">
        <v>388</v>
      </c>
      <c r="M13" s="153" t="s">
        <v>388</v>
      </c>
      <c r="N13" s="153" t="s">
        <v>388</v>
      </c>
      <c r="O13" s="153" t="s">
        <v>388</v>
      </c>
      <c r="P13" s="153" t="s">
        <v>388</v>
      </c>
      <c r="Q13" s="154" t="s">
        <v>388</v>
      </c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</row>
    <row r="14" spans="1:35" s="67" customFormat="1" ht="12" x14ac:dyDescent="0.2">
      <c r="B14" s="34" t="s">
        <v>138</v>
      </c>
      <c r="C14" s="141">
        <f>INDEX('RP2016'!$I$1:$N$250,MATCH('Les AT par zone d''emploi'!$C$8&amp;"_"&amp;'Les AT par zone d''emploi'!$B14,'RP2016'!$I:$I,0),MATCH('RP2016'!$N$3,'RP2016'!I$3:N$3,0))</f>
        <v>15851.58</v>
      </c>
      <c r="D14" s="145">
        <f>INDEX('RP2016'!$Q$1:$V$76,MATCH('Les AT par zone d''emploi'!$E$8&amp;"_"&amp;'Les AT par zone d''emploi'!$B14,'RP2016'!$Q:$Q,0),MATCH('RP2016'!$V$3,'RP2016'!Q$3:V$3,0))</f>
        <v>37328.300000000003</v>
      </c>
      <c r="E14" s="145">
        <f>INDEX('RP2016'!$Q$1:$V$82,MATCH("ARA"&amp;"_"&amp;'Les AT par zone d''emploi'!$B14,'RP2016'!$Q:$Q,0),MATCH('RP2016'!$V$3,'RP2016'!Q$3:V$3,0))</f>
        <v>351870.16000000003</v>
      </c>
      <c r="F14" s="81">
        <f>INDEX(DONNEES_2012!$BQ$1:$BX$300,MATCH($C$8&amp;"_"&amp;$B14,DONNEES_2012!$BQ:$BQ,0),MATCH(DONNEES_2012!$BV$3,DONNEES_2012!$BQ$3:$BX$3,0))</f>
        <v>605</v>
      </c>
      <c r="G14" s="82">
        <f>INDEX(DONNEES_2016!$S$1:$AB$200,MATCH($C$8&amp;"_"&amp;$B14,DONNEES_2016!$S:$S,0),MATCH(DONNEES_2016!$X$3,DONNEES_2016!$S$3:$AB$3,0))</f>
        <v>597</v>
      </c>
      <c r="H14" s="84">
        <f>INDEX(DONNEES_2012!$AO$1:$AZ$100,MATCH($E$8&amp;"_"&amp;$B14,DONNEES_2012!$AO:$AO,0),MATCH(DONNEES_2012!$AT$3,DONNEES_2012!$AO$3:$AZ$3,0))</f>
        <v>1370</v>
      </c>
      <c r="I14" s="84">
        <f>INDEX(DONNEES_2016!$BD$1:$BL$100,MATCH($E$8&amp;"_"&amp;$B14,DONNEES_2016!$BD:$BD,0),MATCH(DONNEES_2016!$BI$3,DONNEES_2016!$BD$3:$BL$3,0))</f>
        <v>1438</v>
      </c>
      <c r="J14" s="82">
        <f>INDEX(DONNEES_2012!$O$101:$V$106,MATCH($B14,DONNEES_2012!$O$101:$O$106,0),MATCH(DONNEES_2012!$R$101,DONNEES_2012!$O$101:$V$101,0))</f>
        <v>12559</v>
      </c>
      <c r="K14" s="85">
        <f>INDEX(DONNEES_2016!$AE$99:$AJ$104,MATCH($B14,DONNEES_2016!$AE$99:$AE$104,0),MATCH(DONNEES_2016!$AH$99,DONNEES_2016!$AE$99:$AJ$99,0))</f>
        <v>12529</v>
      </c>
      <c r="L14" s="86">
        <f>F14/INDEX('RP2012'!$H$1:$M$300,MATCH('Les AT par zone d''emploi'!$C$8&amp;"_"&amp;'Les AT par zone d''emploi'!$B14,'RP2012'!$H:$H,0),MATCH('RP2012'!M$3,'RP2012'!$H$3:$M$3,0))*1000</f>
        <v>57.956131519226588</v>
      </c>
      <c r="M14" s="87">
        <f>G14/INDEX('RP2016'!$I$1:$N$300,MATCH('Les AT par zone d''emploi'!$C$8&amp;"_"&amp;'Les AT par zone d''emploi'!$B14,'RP2016'!$I:$I,0),MATCH('RP2016'!N$3,'RP2016'!$I$3:$N$3,0))*1000</f>
        <v>37.661860836585376</v>
      </c>
      <c r="N14" s="88">
        <f>H14/INDEX('RP2012'!$P$1:$U$100,MATCH('Les AT par zone d''emploi'!$E$8&amp;"_"&amp;'Les AT par zone d''emploi'!$B14,'RP2012'!$P:$P,0),MATCH('RP2012'!$U$3,'RP2012'!$P$3:$U$3,0))*1000</f>
        <v>37.325367682116458</v>
      </c>
      <c r="O14" s="88">
        <f>I14/INDEX('RP2016'!$Q$1:$V$100,MATCH('Les AT par zone d''emploi'!$E$8&amp;"_"&amp;'Les AT par zone d''emploi'!$B14,'RP2016'!$Q:$Q,0),MATCH('RP2016'!$V$3,'RP2016'!$Q$3:$V$3,0))*1000</f>
        <v>38.523050875609115</v>
      </c>
      <c r="P14" s="89">
        <f>J14/INDEX('RP2012'!$P$1:$U$100,MATCH("ARA_"&amp;'Les AT par zone d''emploi'!$B14,'RP2012'!$P:$P,0),MATCH('RP2012'!$U$3,'RP2012'!$P$3:$U$3,0))*1000</f>
        <v>37.322705262843193</v>
      </c>
      <c r="Q14" s="90">
        <f>K14/INDEX('RP2016'!$Q$1:$V$100,MATCH("ARA_"&amp;'Les AT par zone d''emploi'!$B14,'RP2016'!$Q:$Q,0),MATCH('RP2016'!$V$3,'RP2016'!$Q$3:$V$3,0))*1000</f>
        <v>35.606884084743072</v>
      </c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</row>
    <row r="15" spans="1:35" s="67" customFormat="1" ht="12" x14ac:dyDescent="0.2">
      <c r="B15" s="35" t="s">
        <v>115</v>
      </c>
      <c r="C15" s="141">
        <f>INDEX('RP2016'!$I$1:$N$250,MATCH('Les AT par zone d''emploi'!$C$8&amp;"_"&amp;'Les AT par zone d''emploi'!$B15,'RP2016'!$I:$I,0),MATCH('RP2016'!$N$3,'RP2016'!I$3:N$3,0))</f>
        <v>7816.37</v>
      </c>
      <c r="D15" s="145">
        <f>INDEX('RP2016'!$Q$1:$V$76,MATCH('Les AT par zone d''emploi'!$E$8&amp;"_"&amp;'Les AT par zone d''emploi'!$B15,'RP2016'!$Q:$Q,0),MATCH('RP2016'!$V$3,'RP2016'!Q$3:V$3,0))</f>
        <v>17615.79</v>
      </c>
      <c r="E15" s="145">
        <f>INDEX('RP2016'!$Q$1:$V$82,MATCH("ARA"&amp;"_"&amp;'Les AT par zone d''emploi'!$B15,'RP2016'!$Q:$Q,0),MATCH('RP2016'!$V$3,'RP2016'!Q$3:V$3,0))</f>
        <v>168358.43</v>
      </c>
      <c r="F15" s="81">
        <f>INDEX(DONNEES_2012!$BQ$1:$BX$300,MATCH($C$8&amp;"_"&amp;$B15,DONNEES_2012!$BQ:$BQ,0),MATCH(DONNEES_2012!$BV$3,DONNEES_2012!$BQ$3:$BX$3,0))</f>
        <v>637</v>
      </c>
      <c r="G15" s="82">
        <f>INDEX(DONNEES_2016!$S$1:$AB$200,MATCH($C$8&amp;"_"&amp;$B15,DONNEES_2016!$S:$S,0),MATCH(DONNEES_2016!$X$3,DONNEES_2016!$S$3:$AB$3,0))</f>
        <v>634</v>
      </c>
      <c r="H15" s="82">
        <f>INDEX(DONNEES_2012!$AO$1:$AZ$100,MATCH($E$8&amp;"_"&amp;$B15,DONNEES_2012!$AO:$AO,0),MATCH(DONNEES_2012!$AT$3,DONNEES_2012!$AO$3:$AZ$3,0))</f>
        <v>1561</v>
      </c>
      <c r="I15" s="82">
        <f>INDEX(DONNEES_2016!$BD$1:$BL$100,MATCH($E$8&amp;"_"&amp;$B15,DONNEES_2016!$BD:$BD,0),MATCH(DONNEES_2016!$BI$3,DONNEES_2016!$BD$3:$BL$3,0))</f>
        <v>1433</v>
      </c>
      <c r="J15" s="82">
        <f>INDEX(DONNEES_2012!$O$101:$V$106,MATCH($B15,DONNEES_2012!$O$101:$O$106,0),MATCH(DONNEES_2012!$R$101,DONNEES_2012!$O$101:$V$101,0))</f>
        <v>12325</v>
      </c>
      <c r="K15" s="85">
        <f>INDEX(DONNEES_2016!$AE$99:$AJ$104,MATCH($B15,DONNEES_2016!$AE$99:$AE$104,0),MATCH(DONNEES_2016!$AH$99,DONNEES_2016!$AE$99:$AJ$99,0))</f>
        <v>11802</v>
      </c>
      <c r="L15" s="86">
        <f>F15/INDEX('RP2012'!$H$1:$M$300,MATCH('Les AT par zone d''emploi'!$C$8&amp;"_"&amp;'Les AT par zone d''emploi'!$B15,'RP2012'!$H:$H,0),MATCH('RP2012'!M$3,'RP2012'!$H$3:$M$3,0))*1000</f>
        <v>128.4802620432597</v>
      </c>
      <c r="M15" s="87">
        <f>G15/INDEX('RP2016'!$I$1:$N$300,MATCH('Les AT par zone d''emploi'!$C$8&amp;"_"&amp;'Les AT par zone d''emploi'!$B15,'RP2016'!$I:$I,0),MATCH('RP2016'!N$3,'RP2016'!$I$3:$N$3,0))*1000</f>
        <v>81.111820448622566</v>
      </c>
      <c r="N15" s="88">
        <f>H15/INDEX('RP2012'!$P$1:$U$100,MATCH('Les AT par zone d''emploi'!$E$8&amp;"_"&amp;'Les AT par zone d''emploi'!$B15,'RP2012'!$P:$P,0),MATCH('RP2012'!$U$3,'RP2012'!$P$3:$U$3,0))*1000</f>
        <v>89.381623458868418</v>
      </c>
      <c r="O15" s="91">
        <f>I15/INDEX('RP2016'!$Q$1:$V$100,MATCH('Les AT par zone d''emploi'!$E$8&amp;"_"&amp;'Les AT par zone d''emploi'!$B15,'RP2016'!$Q:$Q,0),MATCH('RP2016'!$V$3,'RP2016'!$Q$3:$V$3,0))*1000</f>
        <v>81.347472920601348</v>
      </c>
      <c r="P15" s="91">
        <f>J15/INDEX('RP2012'!$P$1:$U$100,MATCH("ARA_"&amp;'Les AT par zone d''emploi'!$B15,'RP2012'!$P:$P,0),MATCH('RP2012'!$U$3,'RP2012'!$P$3:$U$3,0))*1000</f>
        <v>71.502896316913365</v>
      </c>
      <c r="Q15" s="90">
        <f>K15/INDEX('RP2016'!$Q$1:$V$100,MATCH("ARA_"&amp;'Les AT par zone d''emploi'!$B15,'RP2016'!$Q:$Q,0),MATCH('RP2016'!$V$3,'RP2016'!$Q$3:$V$3,0))*1000</f>
        <v>70.100439876993391</v>
      </c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</row>
    <row r="16" spans="1:35" s="67" customFormat="1" ht="12" x14ac:dyDescent="0.2">
      <c r="B16" s="35" t="s">
        <v>116</v>
      </c>
      <c r="C16" s="141">
        <f>INDEX('RP2016'!$I$1:$N$250,MATCH('Les AT par zone d''emploi'!$C$8&amp;"_"&amp;'Les AT par zone d''emploi'!$B16,'RP2016'!$I:$I,0),MATCH('RP2016'!$N$3,'RP2016'!I$3:N$3,0))</f>
        <v>18542.95</v>
      </c>
      <c r="D16" s="145">
        <f>INDEX('RP2016'!$Q$1:$V$76,MATCH('Les AT par zone d''emploi'!$E$8&amp;"_"&amp;'Les AT par zone d''emploi'!$B16,'RP2016'!$Q:$Q,0),MATCH('RP2016'!$V$3,'RP2016'!Q$3:V$3,0))</f>
        <v>42474.57</v>
      </c>
      <c r="E16" s="145">
        <f>INDEX('RP2016'!$Q$1:$V$82,MATCH("ARA"&amp;"_"&amp;'Les AT par zone d''emploi'!$B16,'RP2016'!$Q:$Q,0),MATCH('RP2016'!$V$3,'RP2016'!Q$3:V$3,0))</f>
        <v>459382.53000000009</v>
      </c>
      <c r="F16" s="81">
        <f>INDEX(DONNEES_2012!$BQ$1:$BX$300,MATCH($C$8&amp;"_"&amp;$B16,DONNEES_2012!$BQ:$BQ,0),MATCH(DONNEES_2012!$BV$3,DONNEES_2012!$BQ$3:$BX$3,0))</f>
        <v>583</v>
      </c>
      <c r="G16" s="82">
        <f>INDEX(DONNEES_2016!$S$1:$AB$200,MATCH($C$8&amp;"_"&amp;$B16,DONNEES_2016!$S:$S,0),MATCH(DONNEES_2016!$X$3,DONNEES_2016!$S$3:$AB$3,0))</f>
        <v>581</v>
      </c>
      <c r="H16" s="82">
        <f>INDEX(DONNEES_2012!$AO$1:$AZ$100,MATCH($E$8&amp;"_"&amp;$B16,DONNEES_2012!$AO:$AO,0),MATCH(DONNEES_2012!$AT$3,DONNEES_2012!$AO$3:$AZ$3,0))</f>
        <v>1524</v>
      </c>
      <c r="I16" s="82">
        <f>INDEX(DONNEES_2016!$BD$1:$BL$100,MATCH($E$8&amp;"_"&amp;$B16,DONNEES_2016!$BD:$BD,0),MATCH(DONNEES_2016!$BI$3,DONNEES_2016!$BD$3:$BL$3,0))</f>
        <v>1474</v>
      </c>
      <c r="J16" s="82">
        <f>INDEX(DONNEES_2012!$O$101:$V$106,MATCH($B16,DONNEES_2012!$O$101:$O$106,0),MATCH(DONNEES_2012!$R$101,DONNEES_2012!$O$101:$V$101,0))</f>
        <v>14569</v>
      </c>
      <c r="K16" s="83">
        <f>INDEX(DONNEES_2016!$AE$99:$AJ$104,MATCH($B16,DONNEES_2016!$AE$99:$AE$104,0),MATCH(DONNEES_2016!$AH$99,DONNEES_2016!$AE$99:$AJ$99,0))</f>
        <v>14381</v>
      </c>
      <c r="L16" s="86">
        <f>F16/INDEX('RP2012'!$H$1:$M$300,MATCH('Les AT par zone d''emploi'!$C$8&amp;"_"&amp;'Les AT par zone d''emploi'!$B16,'RP2012'!$H:$H,0),MATCH('RP2012'!M$3,'RP2012'!$H$3:$M$3,0))*1000</f>
        <v>46.012790450806968</v>
      </c>
      <c r="M16" s="87">
        <f>G16/INDEX('RP2016'!$I$1:$N$300,MATCH('Les AT par zone d''emploi'!$C$8&amp;"_"&amp;'Les AT par zone d''emploi'!$B16,'RP2016'!$I:$I,0),MATCH('RP2016'!N$3,'RP2016'!$I$3:$N$3,0))*1000</f>
        <v>31.332662817944286</v>
      </c>
      <c r="N16" s="88">
        <f>H16/INDEX('RP2012'!$P$1:$U$100,MATCH('Les AT par zone d''emploi'!$E$8&amp;"_"&amp;'Les AT par zone d''emploi'!$B16,'RP2012'!$P:$P,0),MATCH('RP2012'!$U$3,'RP2012'!$P$3:$U$3,0))*1000</f>
        <v>35.751552049004957</v>
      </c>
      <c r="O16" s="91">
        <f>I16/INDEX('RP2016'!$Q$1:$V$100,MATCH('Les AT par zone d''emploi'!$E$8&amp;"_"&amp;'Les AT par zone d''emploi'!$B16,'RP2016'!$Q:$Q,0),MATCH('RP2016'!$V$3,'RP2016'!$Q$3:$V$3,0))*1000</f>
        <v>34.703117653692551</v>
      </c>
      <c r="P16" s="91">
        <f>J16/INDEX('RP2012'!$P$1:$U$100,MATCH("ARA_"&amp;'Les AT par zone d''emploi'!$B16,'RP2012'!$P:$P,0),MATCH('RP2012'!$U$3,'RP2012'!$P$3:$U$3,0))*1000</f>
        <v>32.294789874389693</v>
      </c>
      <c r="Q16" s="90">
        <f>K16/INDEX('RP2016'!$Q$1:$V$100,MATCH("ARA_"&amp;'Les AT par zone d''emploi'!$B16,'RP2016'!$Q:$Q,0),MATCH('RP2016'!$V$3,'RP2016'!$Q$3:$V$3,0))*1000</f>
        <v>31.305065083776686</v>
      </c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</row>
    <row r="17" spans="2:35" s="67" customFormat="1" ht="12.75" thickBot="1" x14ac:dyDescent="0.25">
      <c r="B17" s="35" t="s">
        <v>117</v>
      </c>
      <c r="C17" s="142">
        <f>INDEX('RP2016'!$I$1:$N$250,MATCH('Les AT par zone d''emploi'!$C$8&amp;"_"&amp;'Les AT par zone d''emploi'!$B17,'RP2016'!$I:$I,0),MATCH('RP2016'!$N$3,'RP2016'!I$3:N$3,0))</f>
        <v>49990.01</v>
      </c>
      <c r="D17" s="146">
        <f>INDEX('RP2016'!$Q$1:$V$76,MATCH('Les AT par zone d''emploi'!$E$8&amp;"_"&amp;'Les AT par zone d''emploi'!$B17,'RP2016'!$Q:$Q,0),MATCH('RP2016'!$V$3,'RP2016'!Q$3:V$3,0))</f>
        <v>115401.15</v>
      </c>
      <c r="E17" s="146">
        <f>INDEX('RP2016'!$Q$1:$V$82,MATCH("ARA"&amp;"_"&amp;'Les AT par zone d''emploi'!$B17,'RP2016'!$Q:$Q,0),MATCH('RP2016'!$V$3,'RP2016'!Q$3:V$3,0))</f>
        <v>1781672.6000000006</v>
      </c>
      <c r="F17" s="92">
        <f>INDEX(DONNEES_2012!$BQ$1:$BX$300,MATCH($C$8&amp;"_"&amp;$B17,DONNEES_2012!$BQ:$BQ,0),MATCH(DONNEES_2012!$BV$3,DONNEES_2012!$BQ$3:$BX$3,0))</f>
        <v>1406</v>
      </c>
      <c r="G17" s="93">
        <f>INDEX(DONNEES_2016!$S$1:$AB$200,MATCH($C$8&amp;"_"&amp;$B17,DONNEES_2016!$S:$S,0),MATCH(DONNEES_2016!$X$3,DONNEES_2016!$S$3:$AB$3,0))</f>
        <v>1738</v>
      </c>
      <c r="H17" s="93">
        <f>INDEX(DONNEES_2012!$AO$1:$AZ$100,MATCH($E$8&amp;"_"&amp;$B17,DONNEES_2012!$AO:$AO,0),MATCH(DONNEES_2012!$AT$3,DONNEES_2012!$AO$3:$AZ$3,0))</f>
        <v>3402</v>
      </c>
      <c r="I17" s="93">
        <f>INDEX(DONNEES_2016!$BD$1:$BL$100,MATCH($E$8&amp;"_"&amp;$B17,DONNEES_2016!$BD:$BD,0),MATCH(DONNEES_2016!$BI$3,DONNEES_2016!$BD$3:$BL$3,0))</f>
        <v>3905</v>
      </c>
      <c r="J17" s="93">
        <f>INDEX(DONNEES_2012!$O$101:$V$106,MATCH($B17,DONNEES_2012!$O$101:$O$106,0),MATCH(DONNEES_2012!$R$101,DONNEES_2012!$O$101:$V$101,0))</f>
        <v>45753</v>
      </c>
      <c r="K17" s="94">
        <f>INDEX(DONNEES_2016!$AE$99:$AJ$104,MATCH($B17,DONNEES_2016!$AE$99:$AE$104,0),MATCH(DONNEES_2016!$AH$99,DONNEES_2016!$AE$99:$AJ$99,0))</f>
        <v>45972</v>
      </c>
      <c r="L17" s="95">
        <f>F17/INDEX('RP2012'!$H$1:$M$300,MATCH('Les AT par zone d''emploi'!$C$8&amp;"_"&amp;'Les AT par zone d''emploi'!$B17,'RP2012'!$H:$H,0),MATCH('RP2012'!M$3,'RP2012'!$H$3:$M$3,0))*1000</f>
        <v>44.082310389629932</v>
      </c>
      <c r="M17" s="96">
        <f>G17/INDEX('RP2016'!$I$1:$N$300,MATCH('Les AT par zone d''emploi'!$C$8&amp;"_"&amp;'Les AT par zone d''emploi'!$B17,'RP2016'!$I:$I,0),MATCH('RP2016'!N$3,'RP2016'!$I$3:$N$3,0))*1000</f>
        <v>34.766946435897893</v>
      </c>
      <c r="N17" s="97">
        <f>H17/INDEX('RP2012'!$P$1:$U$100,MATCH('Les AT par zone d''emploi'!$E$8&amp;"_"&amp;'Les AT par zone d''emploi'!$B17,'RP2012'!$P:$P,0),MATCH('RP2012'!$U$3,'RP2012'!$P$3:$U$3,0))*1000</f>
        <v>30.471111872242023</v>
      </c>
      <c r="O17" s="98">
        <f>I17/INDEX('RP2016'!$Q$1:$V$100,MATCH('Les AT par zone d''emploi'!$E$8&amp;"_"&amp;'Les AT par zone d''emploi'!$B17,'RP2016'!$Q:$Q,0),MATCH('RP2016'!$V$3,'RP2016'!$Q$3:$V$3,0))*1000</f>
        <v>33.838484278536221</v>
      </c>
      <c r="P17" s="98">
        <f>J17/INDEX('RP2012'!$P$1:$U$100,MATCH("ARA_"&amp;'Les AT par zone d''emploi'!$B17,'RP2012'!$P:$P,0),MATCH('RP2012'!$U$3,'RP2012'!$P$3:$U$3,0))*1000</f>
        <v>36.563748023199686</v>
      </c>
      <c r="Q17" s="99">
        <f>K17/INDEX('RP2016'!$Q$1:$V$100,MATCH("ARA_"&amp;'Les AT par zone d''emploi'!$B17,'RP2016'!$Q:$Q,0),MATCH('RP2016'!$V$3,'RP2016'!$Q$3:$V$3,0))*1000</f>
        <v>25.802720432474509</v>
      </c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</row>
    <row r="18" spans="2:35" s="67" customFormat="1" ht="12.75" thickBot="1" x14ac:dyDescent="0.25">
      <c r="B18" s="66" t="s">
        <v>356</v>
      </c>
      <c r="C18" s="143">
        <f>INDEX('RP2016'!$I$1:$N$250,MATCH('Les AT par zone d''emploi'!$C$8&amp;"_"&amp;'Les AT par zone d''emploi'!$B18,'RP2016'!$I:$I,0),MATCH('RP2016'!$N$4,'RP2016'!I$4:N$4,0))</f>
        <v>92783.81</v>
      </c>
      <c r="D18" s="147">
        <f>INDEX('RP2016'!$Q$1:$V$76,MATCH('Les AT par zone d''emploi'!$E$8&amp;"_"&amp;'Les AT par zone d''emploi'!$B18,'RP2016'!$Q:$Q,0),MATCH('RP2016'!$V$3,'RP2016'!Q$3:V$3,0))</f>
        <v>214217.77</v>
      </c>
      <c r="E18" s="147">
        <f>INDEX('RP2016'!$Q$1:$V$82,MATCH("ARA"&amp;"_"&amp;'Les AT par zone d''emploi'!$B18,'RP2016'!$Q:$Q,0),MATCH('RP2016'!$V$3,'RP2016'!Q$3:V$3,0))</f>
        <v>2290075.54</v>
      </c>
      <c r="F18" s="102">
        <f>INDEX(DONNEES_2012!$BQ$1:$BX$300,MATCH($C$8&amp;"_"&amp;$B18,DONNEES_2012!$BQ:$BQ,0),MATCH(DONNEES_2012!$BV$3,DONNEES_2012!$BQ$3:$BX$3,0))</f>
        <v>3231</v>
      </c>
      <c r="G18" s="100">
        <f>INDEX(DONNEES_2016!$S$1:$AB$300,MATCH($C$8&amp;"_"&amp;$B18,DONNEES_2016!$S:$S,0),MATCH(DONNEES_2016!$X$3,DONNEES_2016!$S$3:$AB$3,0))</f>
        <v>3550</v>
      </c>
      <c r="H18" s="100">
        <f>INDEX(DONNEES_2012!$AO$1:$AZ$100,MATCH($E$8&amp;"_"&amp;$B18,DONNEES_2012!$AO:$AO,0),MATCH(DONNEES_2012!$AT$3,DONNEES_2012!$AO$3:$AZ$3,0))</f>
        <v>7857</v>
      </c>
      <c r="I18" s="100">
        <f>INDEX(DONNEES_2016!$BD$1:$BL$100,MATCH($E$8&amp;"_"&amp;$B18,DONNEES_2016!$BD:$BD,0),MATCH(DONNEES_2016!$BI$3,DONNEES_2016!$BD$3:$BL$3,0))</f>
        <v>8250</v>
      </c>
      <c r="J18" s="100">
        <f>INDEX(DONNEES_2012!$BQ$1:$BX$300,MATCH("ARA_"&amp;$B18,DONNEES_2012!$BQ:$BQ,0),MATCH(DONNEES_2012!$BV$3,DONNEES_2012!$BQ$3:$BX$3,0))</f>
        <v>89046</v>
      </c>
      <c r="K18" s="101">
        <f>INDEX(DONNEES_2016!$AE$99:$AJ$105,MATCH($B18,DONNEES_2016!$AE$99:$AE$105,0),MATCH(DONNEES_2016!$AH$99,DONNEES_2016!$AE$99:$AJ$99,0))+1</f>
        <v>84692</v>
      </c>
      <c r="L18" s="103">
        <f>F18/INDEX('RP2012'!$H$1:$M$300,MATCH('Les AT par zone d''emploi'!$C$8&amp;"_"&amp;'Les AT par zone d''emploi'!$B18,'RP2012'!$H:$H,0),MATCH('RP2012'!M$3,'RP2012'!$H$3:$M$3,0))*1000</f>
        <v>53.463671509671116</v>
      </c>
      <c r="M18" s="104">
        <f>G18/INDEX('RP2016'!$I$1:$N$300,MATCH('Les AT par zone d''emploi'!$C$8&amp;"_"&amp;'Les AT par zone d''emploi'!$B18,'RP2016'!$I:$I,0),MATCH('RP2016'!N$3,'RP2016'!$I$3:$N$3,0))*1000</f>
        <v>38.26098540251796</v>
      </c>
      <c r="N18" s="105">
        <f>H18/INDEX('RP2012'!$P$1:$U$100,MATCH('Les AT par zone d''emploi'!$E$8&amp;"_"&amp;'Les AT par zone d''emploi'!$B18,'RP2012'!$P:$P,0),MATCH('RP2012'!$U$3,'RP2012'!$P$3:$U$3,0))*1000</f>
        <v>37.437052790532753</v>
      </c>
      <c r="O18" s="106">
        <f>I18/INDEX('RP2016'!$Q$1:$V$100,MATCH('Les AT par zone d''emploi'!$E$8&amp;"_"&amp;'Les AT par zone d''emploi'!$B18,'RP2016'!$Q:$Q,0),MATCH('RP2016'!$V$3,'RP2016'!$Q$3:$V$3,0))*1000</f>
        <v>38.512211195177692</v>
      </c>
      <c r="P18" s="106">
        <f>J18/INDEX('RP2012'!$P$1:$U$100,MATCH("ARA_"&amp;'Les AT par zone d''emploi'!$B18,'RP2012'!$P:$P,0),MATCH('RP2012'!$U$3,'RP2012'!$P$3:$U$3,0))*1000</f>
        <v>39.879799170014167</v>
      </c>
      <c r="Q18" s="107">
        <f>K18/INDEX('RP2016'!$Q$1:$V$100,MATCH("ARA_"&amp;'Les AT par zone d''emploi'!$B18,'RP2016'!$Q:$Q,0),MATCH('RP2016'!$V$3,'RP2016'!$Q$3:$V$3,0))*1000</f>
        <v>36.982186185875776</v>
      </c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</row>
    <row r="19" spans="2:35" s="51" customFormat="1" ht="15" x14ac:dyDescent="0.25">
      <c r="B19" s="39" t="s">
        <v>384</v>
      </c>
      <c r="C19" s="55"/>
      <c r="D19" s="56"/>
      <c r="E19" s="56"/>
      <c r="F19" s="56"/>
      <c r="G19" s="56"/>
      <c r="H19" s="56"/>
      <c r="I19" s="56"/>
      <c r="J19" s="56"/>
      <c r="K19" s="56"/>
      <c r="L19" s="57"/>
      <c r="M19" s="58"/>
      <c r="N19" s="59"/>
      <c r="O19" s="60"/>
      <c r="P19" s="60"/>
      <c r="Q19" s="6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</row>
    <row r="20" spans="2:35" s="51" customFormat="1" ht="14" x14ac:dyDescent="0.3">
      <c r="B20" s="39" t="s">
        <v>371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</row>
    <row r="21" spans="2:35" s="51" customFormat="1" ht="14" x14ac:dyDescent="0.3">
      <c r="B21" s="39" t="s">
        <v>387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</row>
    <row r="22" spans="2:35" s="51" customFormat="1" ht="14" x14ac:dyDescent="0.3">
      <c r="B22" s="39" t="s">
        <v>372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</row>
    <row r="23" spans="2:35" s="51" customFormat="1" ht="14" x14ac:dyDescent="0.3">
      <c r="B23" s="39" t="s">
        <v>389</v>
      </c>
      <c r="C23" s="61"/>
      <c r="D23" s="61"/>
      <c r="E23" s="61"/>
      <c r="F23" s="61"/>
      <c r="G23" s="61"/>
      <c r="H23" s="61"/>
      <c r="I23" s="61"/>
      <c r="J23" s="61"/>
      <c r="K23" s="61"/>
    </row>
    <row r="24" spans="2:35" s="51" customFormat="1" ht="9" customHeight="1" thickBot="1" x14ac:dyDescent="0.35">
      <c r="B24" s="39"/>
      <c r="C24" s="61"/>
      <c r="D24" s="61"/>
      <c r="E24" s="61"/>
      <c r="F24" s="61"/>
      <c r="G24" s="61"/>
      <c r="H24" s="61"/>
      <c r="I24" s="61"/>
      <c r="J24" s="61"/>
      <c r="K24" s="61"/>
    </row>
    <row r="25" spans="2:35" s="67" customFormat="1" ht="21.75" customHeight="1" x14ac:dyDescent="0.3">
      <c r="B25" s="175" t="s">
        <v>112</v>
      </c>
      <c r="C25" s="190" t="s">
        <v>373</v>
      </c>
      <c r="D25" s="191"/>
      <c r="E25" s="192"/>
      <c r="F25" s="187" t="s">
        <v>390</v>
      </c>
      <c r="G25" s="188"/>
      <c r="H25" s="188"/>
      <c r="I25" s="188"/>
      <c r="J25" s="188"/>
      <c r="K25" s="189"/>
      <c r="L25" s="51"/>
      <c r="M25" s="51"/>
      <c r="N25" s="51"/>
      <c r="O25" s="51"/>
      <c r="P25" s="51"/>
      <c r="Q25" s="51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</row>
    <row r="26" spans="2:35" s="67" customFormat="1" ht="14" x14ac:dyDescent="0.3">
      <c r="B26" s="176"/>
      <c r="C26" s="69" t="str">
        <f>"ZE "&amp;$B$8</f>
        <v>ZE Annecy</v>
      </c>
      <c r="D26" s="70" t="str">
        <f>$D$8</f>
        <v>Haute-Savoie</v>
      </c>
      <c r="E26" s="71" t="s">
        <v>113</v>
      </c>
      <c r="F26" s="72" t="str">
        <f>"ZE "&amp;$B$8</f>
        <v>ZE Annecy</v>
      </c>
      <c r="G26" s="73"/>
      <c r="H26" s="74" t="str">
        <f>$D$8</f>
        <v>Haute-Savoie</v>
      </c>
      <c r="I26" s="73"/>
      <c r="J26" s="75" t="s">
        <v>113</v>
      </c>
      <c r="K26" s="76"/>
      <c r="L26" s="51"/>
      <c r="M26" s="51"/>
      <c r="N26" s="51"/>
      <c r="O26" s="51"/>
      <c r="P26" s="51"/>
      <c r="Q26" s="51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</row>
    <row r="27" spans="2:35" s="77" customFormat="1" thickBot="1" x14ac:dyDescent="0.35">
      <c r="B27" s="177"/>
      <c r="C27" s="78">
        <v>2016</v>
      </c>
      <c r="D27" s="79">
        <v>2016</v>
      </c>
      <c r="E27" s="79">
        <v>2016</v>
      </c>
      <c r="F27" s="46">
        <v>2012</v>
      </c>
      <c r="G27" s="47">
        <v>2016</v>
      </c>
      <c r="H27" s="45">
        <v>2012</v>
      </c>
      <c r="I27" s="47">
        <v>2016</v>
      </c>
      <c r="J27" s="45">
        <v>2012</v>
      </c>
      <c r="K27" s="172">
        <v>2016</v>
      </c>
      <c r="L27" s="51"/>
      <c r="M27" s="51"/>
      <c r="N27" s="51"/>
      <c r="O27" s="51"/>
      <c r="P27" s="51"/>
      <c r="Q27" s="51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</row>
    <row r="28" spans="2:35" s="80" customFormat="1" ht="14" x14ac:dyDescent="0.3">
      <c r="B28" s="65" t="s">
        <v>114</v>
      </c>
      <c r="C28" s="155">
        <v>0.02</v>
      </c>
      <c r="D28" s="160">
        <v>0.03</v>
      </c>
      <c r="E28" s="167">
        <f t="shared" ref="D28:F32" si="0">E13/E$18</f>
        <v>9.5959935015942736E-3</v>
      </c>
      <c r="F28" s="138"/>
      <c r="G28" s="148"/>
      <c r="H28" s="148"/>
      <c r="I28" s="148"/>
      <c r="J28" s="148"/>
      <c r="K28" s="149"/>
      <c r="L28" s="51"/>
      <c r="M28" s="51"/>
      <c r="N28" s="51"/>
      <c r="O28" s="51"/>
      <c r="P28" s="51"/>
      <c r="Q28" s="51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</row>
    <row r="29" spans="2:35" s="67" customFormat="1" ht="14" x14ac:dyDescent="0.3">
      <c r="B29" s="34" t="s">
        <v>138</v>
      </c>
      <c r="C29" s="156">
        <f>C14/C$18</f>
        <v>0.17084424534840723</v>
      </c>
      <c r="D29" s="161">
        <f t="shared" si="0"/>
        <v>0.17425398462508504</v>
      </c>
      <c r="E29" s="168">
        <f t="shared" si="0"/>
        <v>0.15365002326517144</v>
      </c>
      <c r="F29" s="108">
        <f t="shared" si="0"/>
        <v>0.18724852986691426</v>
      </c>
      <c r="G29" s="158">
        <f t="shared" ref="G29:K29" si="1">G14/G$18</f>
        <v>0.16816901408450705</v>
      </c>
      <c r="H29" s="170">
        <f t="shared" si="1"/>
        <v>0.17436680666921217</v>
      </c>
      <c r="I29" s="170">
        <f t="shared" si="1"/>
        <v>0.17430303030303029</v>
      </c>
      <c r="J29" s="158">
        <f t="shared" si="1"/>
        <v>0.14103946274959009</v>
      </c>
      <c r="K29" s="171">
        <f t="shared" si="1"/>
        <v>0.14793605063052001</v>
      </c>
      <c r="L29" s="51"/>
      <c r="M29" s="51"/>
      <c r="N29" s="51"/>
      <c r="O29" s="51"/>
      <c r="P29" s="51"/>
      <c r="Q29" s="51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</row>
    <row r="30" spans="2:35" s="67" customFormat="1" ht="14" x14ac:dyDescent="0.3">
      <c r="B30" s="35" t="s">
        <v>115</v>
      </c>
      <c r="C30" s="156">
        <f t="shared" ref="C30:E33" si="2">C15/C$18</f>
        <v>8.4242822104416706E-2</v>
      </c>
      <c r="D30" s="161">
        <f t="shared" si="0"/>
        <v>8.2233093921199915E-2</v>
      </c>
      <c r="E30" s="168">
        <f t="shared" si="0"/>
        <v>7.3516539982781529E-2</v>
      </c>
      <c r="F30" s="108">
        <f t="shared" si="0"/>
        <v>0.19715258433921387</v>
      </c>
      <c r="G30" s="158">
        <f t="shared" ref="G30:K30" si="3">G15/G$18</f>
        <v>0.17859154929577464</v>
      </c>
      <c r="H30" s="158">
        <f t="shared" si="3"/>
        <v>0.19867633956981037</v>
      </c>
      <c r="I30" s="158">
        <f t="shared" si="3"/>
        <v>0.17369696969696971</v>
      </c>
      <c r="J30" s="158">
        <f t="shared" si="3"/>
        <v>0.13841160748377243</v>
      </c>
      <c r="K30" s="171">
        <f t="shared" si="3"/>
        <v>0.13935200491191613</v>
      </c>
      <c r="L30" s="51"/>
      <c r="M30" s="51"/>
      <c r="N30" s="51"/>
      <c r="O30" s="51"/>
      <c r="P30" s="51"/>
      <c r="Q30" s="51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</row>
    <row r="31" spans="2:35" s="67" customFormat="1" ht="14" x14ac:dyDescent="0.3">
      <c r="B31" s="35" t="s">
        <v>116</v>
      </c>
      <c r="C31" s="156">
        <f t="shared" si="2"/>
        <v>0.1998511378224283</v>
      </c>
      <c r="D31" s="161">
        <f t="shared" si="0"/>
        <v>0.19827752851689195</v>
      </c>
      <c r="E31" s="168">
        <f t="shared" si="0"/>
        <v>0.20059710781418158</v>
      </c>
      <c r="F31" s="108">
        <f t="shared" si="0"/>
        <v>0.1804394924172083</v>
      </c>
      <c r="G31" s="158">
        <f t="shared" ref="G31:K31" si="4">G16/G$18</f>
        <v>0.16366197183098591</v>
      </c>
      <c r="H31" s="158">
        <f t="shared" si="4"/>
        <v>0.19396716303932798</v>
      </c>
      <c r="I31" s="158">
        <f t="shared" si="4"/>
        <v>0.17866666666666667</v>
      </c>
      <c r="J31" s="158">
        <f t="shared" si="4"/>
        <v>0.16361206567392134</v>
      </c>
      <c r="K31" s="163">
        <f t="shared" si="4"/>
        <v>0.16980352335521656</v>
      </c>
      <c r="L31" s="51"/>
      <c r="M31" s="51"/>
      <c r="N31" s="51"/>
      <c r="O31" s="51"/>
      <c r="P31" s="51"/>
      <c r="Q31" s="51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</row>
    <row r="32" spans="2:35" s="67" customFormat="1" thickBot="1" x14ac:dyDescent="0.35">
      <c r="B32" s="35" t="s">
        <v>117</v>
      </c>
      <c r="C32" s="157">
        <f t="shared" si="2"/>
        <v>0.53877944869907801</v>
      </c>
      <c r="D32" s="162">
        <f t="shared" si="0"/>
        <v>0.53870951042016724</v>
      </c>
      <c r="E32" s="169">
        <v>0.77</v>
      </c>
      <c r="F32" s="109">
        <f t="shared" ref="F32:K33" si="5">F17/F$18</f>
        <v>0.43515939337666359</v>
      </c>
      <c r="G32" s="159">
        <f t="shared" si="5"/>
        <v>0.48957746478873237</v>
      </c>
      <c r="H32" s="159">
        <f t="shared" si="5"/>
        <v>0.4329896907216495</v>
      </c>
      <c r="I32" s="159">
        <f t="shared" si="5"/>
        <v>0.47333333333333333</v>
      </c>
      <c r="J32" s="159">
        <f t="shared" si="5"/>
        <v>0.51381308537160564</v>
      </c>
      <c r="K32" s="164">
        <f t="shared" si="5"/>
        <v>0.54281396117697067</v>
      </c>
      <c r="L32" s="51"/>
      <c r="M32" s="51"/>
      <c r="N32" s="51"/>
      <c r="O32" s="51"/>
      <c r="P32" s="51"/>
      <c r="Q32" s="51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</row>
    <row r="33" spans="1:36" s="67" customFormat="1" thickBot="1" x14ac:dyDescent="0.35">
      <c r="B33" s="66" t="s">
        <v>356</v>
      </c>
      <c r="C33" s="110">
        <f t="shared" si="2"/>
        <v>1</v>
      </c>
      <c r="D33" s="165">
        <f t="shared" si="2"/>
        <v>1</v>
      </c>
      <c r="E33" s="166">
        <f t="shared" si="2"/>
        <v>1</v>
      </c>
      <c r="F33" s="110">
        <f t="shared" si="5"/>
        <v>1</v>
      </c>
      <c r="G33" s="165">
        <f t="shared" si="5"/>
        <v>1</v>
      </c>
      <c r="H33" s="165">
        <f t="shared" si="5"/>
        <v>1</v>
      </c>
      <c r="I33" s="165">
        <f t="shared" si="5"/>
        <v>1</v>
      </c>
      <c r="J33" s="165">
        <f t="shared" si="5"/>
        <v>1</v>
      </c>
      <c r="K33" s="166">
        <f t="shared" si="5"/>
        <v>1</v>
      </c>
      <c r="L33" s="51"/>
      <c r="M33" s="51"/>
      <c r="N33" s="51"/>
      <c r="O33" s="51"/>
      <c r="P33" s="51"/>
      <c r="Q33" s="51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</row>
    <row r="34" spans="1:36" s="51" customFormat="1" ht="14" x14ac:dyDescent="0.3">
      <c r="B34" s="39" t="s">
        <v>371</v>
      </c>
      <c r="C34" s="61"/>
      <c r="D34" s="61"/>
      <c r="E34" s="61"/>
      <c r="F34" s="61"/>
      <c r="G34" s="61"/>
      <c r="H34" s="61"/>
      <c r="I34" s="61"/>
      <c r="J34" s="61"/>
      <c r="K34" s="61"/>
    </row>
    <row r="35" spans="1:36" s="51" customFormat="1" ht="14" x14ac:dyDescent="0.3">
      <c r="B35" s="39" t="s">
        <v>387</v>
      </c>
      <c r="C35" s="61"/>
      <c r="D35" s="61"/>
      <c r="E35" s="61"/>
      <c r="F35" s="61"/>
      <c r="G35" s="61"/>
      <c r="H35" s="61"/>
      <c r="I35" s="61"/>
      <c r="J35" s="61"/>
      <c r="K35" s="61"/>
    </row>
    <row r="36" spans="1:36" s="51" customFormat="1" ht="14" x14ac:dyDescent="0.3">
      <c r="B36" s="39"/>
      <c r="C36" s="61"/>
      <c r="D36" s="61"/>
      <c r="E36" s="61"/>
      <c r="F36" s="61"/>
      <c r="G36" s="61"/>
      <c r="H36" s="61"/>
      <c r="I36" s="61"/>
      <c r="J36" s="61"/>
      <c r="K36" s="61"/>
    </row>
    <row r="37" spans="1:36" s="51" customFormat="1" ht="14" x14ac:dyDescent="0.3">
      <c r="B37" s="39"/>
      <c r="C37" s="61"/>
      <c r="D37" s="61"/>
      <c r="E37" s="61"/>
      <c r="F37" s="61"/>
      <c r="G37" s="61"/>
      <c r="H37" s="61"/>
      <c r="I37" s="61"/>
      <c r="J37" s="61"/>
      <c r="K37" s="61"/>
    </row>
    <row r="38" spans="1:36" s="51" customFormat="1" ht="14" x14ac:dyDescent="0.3">
      <c r="B38" s="39"/>
      <c r="C38" s="61"/>
      <c r="D38" s="61"/>
      <c r="E38" s="61"/>
      <c r="F38" s="61"/>
      <c r="G38" s="61"/>
      <c r="H38" s="61"/>
      <c r="I38" s="61"/>
      <c r="J38" s="61"/>
      <c r="K38" s="61"/>
    </row>
    <row r="39" spans="1:36" s="51" customFormat="1" ht="14" x14ac:dyDescent="0.3">
      <c r="B39" s="39"/>
      <c r="C39" s="61"/>
      <c r="D39" s="61"/>
      <c r="E39" s="61"/>
      <c r="F39" s="61"/>
      <c r="G39" s="61"/>
      <c r="H39" s="61"/>
      <c r="I39" s="61"/>
      <c r="J39" s="61"/>
      <c r="K39" s="61"/>
    </row>
    <row r="40" spans="1:36" s="51" customFormat="1" ht="14" x14ac:dyDescent="0.3">
      <c r="B40" s="39"/>
      <c r="C40" s="61"/>
      <c r="D40" s="61"/>
      <c r="E40" s="61"/>
      <c r="F40" s="61"/>
      <c r="G40" s="61"/>
      <c r="H40" s="61"/>
      <c r="I40" s="61"/>
      <c r="J40" s="61"/>
      <c r="K40" s="61"/>
    </row>
    <row r="41" spans="1:36" s="51" customFormat="1" ht="14" x14ac:dyDescent="0.3">
      <c r="B41" s="39"/>
      <c r="C41" s="61"/>
      <c r="D41" s="61"/>
      <c r="E41" s="61"/>
      <c r="F41" s="61"/>
      <c r="G41" s="61"/>
      <c r="H41" s="61"/>
      <c r="I41" s="61"/>
      <c r="J41" s="61"/>
      <c r="K41" s="61"/>
    </row>
    <row r="42" spans="1:36" s="51" customFormat="1" ht="14" x14ac:dyDescent="0.3">
      <c r="B42" s="39"/>
      <c r="C42" s="61"/>
      <c r="D42" s="61"/>
      <c r="E42" s="61"/>
      <c r="F42" s="61"/>
      <c r="G42" s="61"/>
      <c r="H42" s="61"/>
      <c r="I42" s="61"/>
      <c r="J42" s="61"/>
      <c r="K42" s="61"/>
    </row>
    <row r="43" spans="1:36" s="51" customFormat="1" ht="14" x14ac:dyDescent="0.3">
      <c r="B43" s="50" t="s">
        <v>376</v>
      </c>
    </row>
    <row r="44" spans="1:36" s="51" customFormat="1" ht="10.5" customHeight="1" thickBot="1" x14ac:dyDescent="0.35"/>
    <row r="45" spans="1:36" s="67" customFormat="1" ht="35.25" customHeight="1" x14ac:dyDescent="0.25">
      <c r="B45" s="111" t="s">
        <v>377</v>
      </c>
      <c r="C45" s="190" t="s">
        <v>373</v>
      </c>
      <c r="D45" s="191"/>
      <c r="E45" s="192"/>
      <c r="F45" s="187" t="s">
        <v>380</v>
      </c>
      <c r="G45" s="188"/>
      <c r="H45" s="188"/>
      <c r="I45" s="188"/>
      <c r="J45" s="188"/>
      <c r="K45" s="189"/>
      <c r="L45" s="184" t="s">
        <v>385</v>
      </c>
      <c r="M45" s="188"/>
      <c r="N45" s="188"/>
      <c r="O45" s="188"/>
      <c r="P45" s="188"/>
      <c r="Q45" s="189"/>
    </row>
    <row r="46" spans="1:36" s="112" customFormat="1" ht="11.5" x14ac:dyDescent="0.25">
      <c r="B46" s="182" t="s">
        <v>382</v>
      </c>
      <c r="C46" s="69" t="str">
        <f>"ZE "&amp;$B$8</f>
        <v>ZE Annecy</v>
      </c>
      <c r="D46" s="70" t="str">
        <f>$D$8</f>
        <v>Haute-Savoie</v>
      </c>
      <c r="E46" s="113" t="s">
        <v>113</v>
      </c>
      <c r="F46" s="72" t="str">
        <f>"ZE "&amp;$B$8</f>
        <v>ZE Annecy</v>
      </c>
      <c r="G46" s="73"/>
      <c r="H46" s="74" t="str">
        <f>$D$8</f>
        <v>Haute-Savoie</v>
      </c>
      <c r="I46" s="73"/>
      <c r="J46" s="75" t="s">
        <v>113</v>
      </c>
      <c r="K46" s="76"/>
      <c r="L46" s="72" t="str">
        <f>"ZE "&amp;$B$8</f>
        <v>ZE Annecy</v>
      </c>
      <c r="M46" s="73"/>
      <c r="N46" s="74" t="str">
        <f>$D$8</f>
        <v>Haute-Savoie</v>
      </c>
      <c r="O46" s="73"/>
      <c r="P46" s="75" t="s">
        <v>113</v>
      </c>
      <c r="Q46" s="76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</row>
    <row r="47" spans="1:36" s="77" customFormat="1" ht="12" thickBot="1" x14ac:dyDescent="0.3">
      <c r="B47" s="183"/>
      <c r="C47" s="78">
        <v>2016</v>
      </c>
      <c r="D47" s="79">
        <v>2016</v>
      </c>
      <c r="E47" s="114">
        <v>2016</v>
      </c>
      <c r="F47" s="46">
        <v>2012</v>
      </c>
      <c r="G47" s="49">
        <v>2016</v>
      </c>
      <c r="H47" s="45">
        <v>2012</v>
      </c>
      <c r="I47" s="49">
        <v>2016</v>
      </c>
      <c r="J47" s="45">
        <v>2012</v>
      </c>
      <c r="K47" s="48">
        <v>2016</v>
      </c>
      <c r="L47" s="44">
        <v>2012</v>
      </c>
      <c r="M47" s="47">
        <v>2016</v>
      </c>
      <c r="N47" s="45">
        <v>2012</v>
      </c>
      <c r="O47" s="47">
        <v>2016</v>
      </c>
      <c r="P47" s="45">
        <v>2012</v>
      </c>
      <c r="Q47" s="48">
        <v>2016</v>
      </c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</row>
    <row r="48" spans="1:36" s="125" customFormat="1" ht="35.25" customHeight="1" x14ac:dyDescent="0.25">
      <c r="A48" s="80">
        <f>INDEX(DONNEES_2016_INTERM!$A$1:$C$111,MATCH('Les AT par zone d''emploi'!$C$8&amp;"_secteur1",DONNEES_2016_INTERM!$A:$A,0),MATCH("RANG_RETENU",DONNEES_2016_INTERM!$A$3:$C$3,0))</f>
        <v>3</v>
      </c>
      <c r="B48" s="36" t="str">
        <f>INDEX(DONNEES_2016!$B$1:$P$3000,MATCH($A48&amp;"_"&amp;$C$8,DONNEES_2016!$B:$B,0),MATCH(DONNEES_2016!$H$3,DONNEES_2016!$B$3:$P$3,0))</f>
        <v>Travail du bois et fabrication d'articles en bois et en liège, à l'exception des meubles ; fabrication d'articles en vannerie et sparterie</v>
      </c>
      <c r="C48" s="115">
        <f>INDEX('RP2016'!$Y$1:$AC$2999,MATCH('Les AT par zone d''emploi'!$C$8&amp;"_"&amp;'Les AT par zone d''emploi'!$B48,'RP2016'!$Y:$Y,0),MATCH('RP2016'!$AC$3,'RP2016'!Y$3:AC$3,0))</f>
        <v>426.77744497999998</v>
      </c>
      <c r="D48" s="116">
        <f>INDEX('RP2016'!$AF$1:$AJ$1000,MATCH('Les AT par zone d''emploi'!$E$8&amp;"_"&amp;'Les AT par zone d''emploi'!$B48,'RP2016'!$AF:$AF,0),MATCH('RP2016'!$AJ$4,'RP2016'!$AF$4:$AJ$4,0))</f>
        <v>855.14674606000005</v>
      </c>
      <c r="E48" s="117">
        <f>INDEX('RP2016'!$A$1:$E$3000,MATCH('Les AT par zone d''emploi'!$B48,'RP2016'!$B:$B,0),MATCH('RP2016'!$E$4,'RP2016'!A$4:E$4,0))</f>
        <v>7760.12</v>
      </c>
      <c r="F48" s="118">
        <f>INDEX(DONNEES_2012!$BC$1:$BN$3000,MATCH('Les AT par zone d''emploi'!$C$8&amp;"_"&amp;$B48,DONNEES_2012!$BC:$BC,0),MATCH(DONNEES_2012!$BI$3,DONNEES_2012!$BC$3:$BN$3,0))</f>
        <v>61</v>
      </c>
      <c r="G48" s="119">
        <f>INDEX(DONNEES_2016!$B$1:$P$3000,MATCH($C$8&amp;"_"&amp;$B48,DONNEES_2016!$A:$A,0),MATCH(DONNEES_2016!$K$3,DONNEES_2016!$B$3:$P$3,0))</f>
        <v>57</v>
      </c>
      <c r="H48" s="119">
        <f>INDEX(DONNEES_2012!$Z$1:$AL$1000,MATCH('Les AT par zone d''emploi'!$E$8&amp;"_"&amp;$B48,DONNEES_2012!$Z:$Z,0),MATCH(DONNEES_2012!$AF$3,DONNEES_2012!$Z$3:$AL$3,0))</f>
        <v>81</v>
      </c>
      <c r="I48" s="119">
        <f>INDEX(DONNEES_2016!$AP$1:$AY$1500,MATCH('Les AT par zone d''emploi'!$E$8&amp;"_"&amp;$B48,DONNEES_2016!$AP:$AP,0),MATCH(DONNEES_2016!AW$3,DONNEES_2016!$AP$3:$AY$3,0))</f>
        <v>88</v>
      </c>
      <c r="J48" s="119">
        <f>INDEX(DONNEES_2012!$O$3:$V$100,MATCH($B48,DONNEES_2012!$P$3:$P$100,0),MATCH(DONNEES_2012!$S$3,DONNEES_2012!$O$3:$V$3,0))</f>
        <v>683</v>
      </c>
      <c r="K48" s="85">
        <f>INDEX(DONNEES_2016!$AF$1:$AM$100,MATCH($B48,DONNEES_2016!$AG:$AG,0),MATCH(DONNEES_2016!$AH$3,DONNEES_2016!$AF$3:$AM$3,0))</f>
        <v>572</v>
      </c>
      <c r="L48" s="120">
        <f>F48/INDEX('RP2012'!$X$1:$AB$3600,MATCH('Les AT par zone d''emploi'!$C$8&amp;"_"&amp;'Les AT par zone d''emploi'!B48,'RP2012'!X:X,0),MATCH('RP2012'!$AB$3,'RP2012'!$X$3:$AB$3,0))*1000</f>
        <v>152.02802614970943</v>
      </c>
      <c r="M48" s="121">
        <f>G48/INDEX('RP2016'!$Y$1:$AC$2956,MATCH('Les AT par zone d''emploi'!$C$8&amp;"_"&amp;'Les AT par zone d''emploi'!B48,'RP2016'!Y:Y,0),MATCH('RP2016'!$AC$3,'RP2016'!$Y$3:$AC$3,0))*1000</f>
        <v>133.5590731667443</v>
      </c>
      <c r="N48" s="122">
        <f>H48/INDEX('RP2012'!$AE$1:$AI$1000,MATCH('Les AT par zone d''emploi'!$E$8&amp;"_"&amp;'Les AT par zone d''emploi'!B48,'RP2012'!AE:AE,0),MATCH('RP2012'!$AI$3,'RP2012'!$AE$3:$AI$3,0))*1000</f>
        <v>93.350164253731336</v>
      </c>
      <c r="O48" s="123">
        <f>I48/D48*1000</f>
        <v>102.90631450736481</v>
      </c>
      <c r="P48" s="122">
        <f>J48/INDEX('RP2012'!$A$1:$E$91,MATCH('Les AT par zone d''emploi'!B48,'RP2012'!A:A,0),MATCH('RP2012'!$E$3,'RP2012'!$A$3:$E$3,0))*1000</f>
        <v>84.520916142381239</v>
      </c>
      <c r="Q48" s="124">
        <f>K48/E48*1000</f>
        <v>73.710200357726421</v>
      </c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17" s="67" customFormat="1" ht="39" customHeight="1" x14ac:dyDescent="0.25">
      <c r="A49" s="80">
        <f>INDEX(DONNEES_2016_INTERM!$A$1:$C$111,MATCH('Les AT par zone d''emploi'!$C$8&amp;"_secteur2",DONNEES_2016_INTERM!$A:$A,0),MATCH("RANG_RETENU",DONNEES_2016_INTERM!$A$3:$C$3,0))</f>
        <v>5</v>
      </c>
      <c r="B49" s="37" t="str">
        <f>INDEX(DONNEES_2016!$B$1:$P$3000,MATCH($A49&amp;"_"&amp;$C$8,DONNEES_2016!$B:$B,0),MATCH(DONNEES_2016!$H$3,DONNEES_2016!$B$3:$P$3,0))</f>
        <v>Travaux de construction spécialisés</v>
      </c>
      <c r="C49" s="126">
        <f>INDEX('RP2016'!$Y$1:$AC$2999,MATCH('Les AT par zone d''emploi'!$C$8&amp;"_"&amp;'Les AT par zone d''emploi'!$B49,'RP2016'!$Y:$Y,0),MATCH('RP2016'!$AC$3,'RP2016'!Y$3:AC$3,0))</f>
        <v>6346.7507120999999</v>
      </c>
      <c r="D49" s="127">
        <f>INDEX('RP2016'!$AF$1:$AJ$1000,MATCH('Les AT par zone d''emploi'!$E$8&amp;"_"&amp;'Les AT par zone d''emploi'!$B49,'RP2016'!$AF:$AF,0),MATCH('RP2016'!$AJ$4,'RP2016'!$AF$4:$AJ$4,0))</f>
        <v>14694.006573999999</v>
      </c>
      <c r="E49" s="127">
        <f>INDEX('RP2016'!$A$1:$E$3000,MATCH('Les AT par zone d''emploi'!$B49,'RP2016'!$B:$B,0),MATCH('RP2016'!$E$4,'RP2016'!A$4:E$4,0))</f>
        <v>135453.78</v>
      </c>
      <c r="F49" s="128">
        <f>INDEX(DONNEES_2012!$BA$1:$BI$3000,MATCH('Les AT par zone d''emploi'!$C$8&amp;"_"&amp;$B49,DONNEES_2012!$BC:$BC,0),MATCH(DONNEES_2012!$BI$3,DONNEES_2012!$BA$3:$BI$3,0))</f>
        <v>589</v>
      </c>
      <c r="G49" s="127">
        <f>INDEX(DONNEES_2016!$B$1:$P$3000,MATCH($C$8&amp;"_"&amp;$B49,DONNEES_2016!$A:$A,0),MATCH(DONNEES_2016!$K$3,DONNEES_2016!$B$3:$P$3,0))</f>
        <v>588</v>
      </c>
      <c r="H49" s="127">
        <f>INDEX(DONNEES_2012!$Z$1:$AL$1000,MATCH('Les AT par zone d''emploi'!$E$8&amp;"_"&amp;$B49,DONNEES_2012!$Z:$Z,0),MATCH(DONNEES_2012!$AF$3,DONNEES_2012!$Z$3:$AL$3,0))</f>
        <v>1429</v>
      </c>
      <c r="I49" s="127">
        <f>INDEX(DONNEES_2016!$AP$1:$AY$1500,MATCH('Les AT par zone d''emploi'!$E$8&amp;"_"&amp;$B49,DONNEES_2016!$AP:$AP,0),MATCH(DONNEES_2016!AW$3,DONNEES_2016!$AP$3:$AY$3,0))</f>
        <v>1326</v>
      </c>
      <c r="J49" s="127">
        <f>INDEX(DONNEES_2012!$O$3:$V$100,MATCH($B49,DONNEES_2012!$P$3:$P$100,0),MATCH(DONNEES_2012!$S$3,DONNEES_2012!$O$3:$V$3,0))</f>
        <v>13138</v>
      </c>
      <c r="K49" s="129">
        <f>INDEX(DONNEES_2016!$AF$1:$AM$100,MATCH($B49,DONNEES_2016!$AG:$AG,0),MATCH(DONNEES_2016!$AH$3,DONNEES_2016!$AF$3:$AM$3,0))</f>
        <v>10637</v>
      </c>
      <c r="L49" s="130">
        <f>F49/INDEX('RP2012'!$X$1:$AB$3600,MATCH('Les AT par zone d''emploi'!$C$8&amp;"_"&amp;'Les AT par zone d''emploi'!B49,'RP2012'!X:X,0),MATCH('RP2012'!$AB$3,'RP2012'!$X$3:$AB$3,0))*1000</f>
        <v>145.06409083995743</v>
      </c>
      <c r="M49" s="91">
        <f>G49/INDEX('RP2016'!$Y$1:$AC$2956,MATCH('Les AT par zone d''emploi'!$C$8&amp;"_"&amp;'Les AT par zone d''emploi'!B49,'RP2016'!Y:Y,0),MATCH('RP2016'!$AC$3,'RP2016'!$Y$3:$AC$3,0))*1000</f>
        <v>92.645831965478877</v>
      </c>
      <c r="N49" s="131">
        <f>H49/INDEX('RP2012'!$AE$1:$AI$1000,MATCH('Les AT par zone d''emploi'!$E$8&amp;"_"&amp;'Les AT par zone d''emploi'!B49,'RP2012'!AE:AE,0),MATCH('RP2012'!$AI$3,'RP2012'!$AE$3:$AI$3,0))*1000</f>
        <v>100.25675897112201</v>
      </c>
      <c r="O49" s="91">
        <f t="shared" ref="O49:O50" si="6">I49/D49*1000</f>
        <v>90.240874285864464</v>
      </c>
      <c r="P49" s="131">
        <f>J49/INDEX('RP2012'!$A$1:$E$91,MATCH('Les AT par zone d''emploi'!B49,'RP2012'!A:A,0),MATCH('RP2012'!$E$3,'RP2012'!$A$3:$E$3,0))*1000</f>
        <v>93.286893908560387</v>
      </c>
      <c r="Q49" s="90">
        <f t="shared" ref="Q49:Q50" si="7">K49/E49*1000</f>
        <v>78.528631685287777</v>
      </c>
    </row>
    <row r="50" spans="1:17" s="67" customFormat="1" ht="39.75" customHeight="1" thickBot="1" x14ac:dyDescent="0.3">
      <c r="A50" s="80">
        <f>INDEX(DONNEES_2016_INTERM!$A$1:$C$111,MATCH('Les AT par zone d''emploi'!$C$8&amp;"_secteur3",DONNEES_2016_INTERM!$A:$A,0),MATCH("RANG_RETENU",DONNEES_2016_INTERM!$A$3:$C$3,0))</f>
        <v>8</v>
      </c>
      <c r="B50" s="38" t="str">
        <f>INDEX(DONNEES_2016!$B$1:$P$3000,MATCH($A50&amp;"_"&amp;$C$8,DONNEES_2016!$B:$B,0),MATCH(DONNEES_2016!$H$3,DONNEES_2016!$B$3:$P$3,0))</f>
        <v>Hébergement médico-social et social</v>
      </c>
      <c r="C50" s="132">
        <f>INDEX('RP2016'!$Y$1:$AC$2999,MATCH('Les AT par zone d''emploi'!$C$8&amp;"_"&amp;'Les AT par zone d''emploi'!$B50,'RP2016'!$Y:$Y,0),MATCH('RP2016'!$AC$3,'RP2016'!Y$3:AC$3,0))</f>
        <v>1898.1718384999999</v>
      </c>
      <c r="D50" s="133">
        <f>INDEX('RP2016'!$AF$1:$AJ$1000,MATCH('Les AT par zone d''emploi'!$E$8&amp;"_"&amp;'Les AT par zone d''emploi'!$B50,'RP2016'!$AF:$AF,0),MATCH('RP2016'!$AJ$4,'RP2016'!$AF$4:$AJ$4,0))</f>
        <v>4774.3739017999997</v>
      </c>
      <c r="E50" s="133">
        <f>INDEX('RP2016'!$A$1:$E$3000,MATCH('Les AT par zone d''emploi'!$B50,'RP2016'!$B:$B,0),MATCH('RP2016'!$E$4,'RP2016'!A$4:E$4,0))</f>
        <v>65645.13</v>
      </c>
      <c r="F50" s="134">
        <f>INDEX(DONNEES_2012!$BA$1:$BI$3000,MATCH('Les AT par zone d''emploi'!$C$8&amp;"_"&amp;$B50,DONNEES_2012!$BC:$BC,0),MATCH(DONNEES_2012!$BI$3,DONNEES_2012!$BA$3:$BI$3,0))</f>
        <v>112</v>
      </c>
      <c r="G50" s="133">
        <f>INDEX(DONNEES_2016!$B$1:$P$3000,MATCH($C$8&amp;"_"&amp;$B50,DONNEES_2016!$A:$A,0),MATCH(DONNEES_2016!$K$3,DONNEES_2016!$B$3:$P$3,0))</f>
        <v>149</v>
      </c>
      <c r="H50" s="133">
        <f>INDEX(DONNEES_2012!$Z$1:$AL$1000,MATCH('Les AT par zone d''emploi'!$E$8&amp;"_"&amp;$B50,DONNEES_2012!$Z:$Z,0),MATCH(DONNEES_2012!$AF$3,DONNEES_2012!$Z$3:$AL$3,0))</f>
        <v>282</v>
      </c>
      <c r="I50" s="133">
        <f>INDEX(DONNEES_2016!$AP$1:$AY$1500,MATCH('Les AT par zone d''emploi'!$E$8&amp;"_"&amp;$B50,DONNEES_2016!$AP:$AP,0),MATCH(DONNEES_2016!AW$3,DONNEES_2016!$AP$3:$AY$3,0))</f>
        <v>334</v>
      </c>
      <c r="J50" s="133">
        <f>INDEX(DONNEES_2012!$O$3:$V$100,MATCH($B50,DONNEES_2012!$P$3:$P$100,0),MATCH(DONNEES_2012!$S$3,DONNEES_2012!$O$3:$V$3,0))</f>
        <v>4498</v>
      </c>
      <c r="K50" s="135">
        <f>INDEX(DONNEES_2016!$AF$1:$AM$100,MATCH($B50,DONNEES_2016!$AG:$AG,0),MATCH(DONNEES_2016!$AH$3,DONNEES_2016!$AF$3:$AM$3,0))</f>
        <v>5371</v>
      </c>
      <c r="L50" s="136">
        <f>F50/INDEX('RP2012'!$X$1:$AB$3600,MATCH('Les AT par zone d''emploi'!$C$8&amp;"_"&amp;'Les AT par zone d''emploi'!B50,'RP2012'!X:X,0),MATCH('RP2012'!$AB$3,'RP2012'!$X$3:$AB$3,0))*1000</f>
        <v>114.28887373715537</v>
      </c>
      <c r="M50" s="98">
        <f>G50/INDEX('RP2016'!$Y$1:$AC$2956,MATCH('Les AT par zone d''emploi'!$C$8&amp;"_"&amp;'Les AT par zone d''emploi'!B50,'RP2016'!Y:Y,0),MATCH('RP2016'!$AC$3,'RP2016'!$Y$3:$AC$3,0))*1000</f>
        <v>78.496581277775604</v>
      </c>
      <c r="N50" s="137">
        <f>H50/INDEX('RP2012'!$AE$1:$AI$1000,MATCH('Les AT par zone d''emploi'!$E$8&amp;"_"&amp;'Les AT par zone d''emploi'!B50,'RP2012'!AE:AE,0),MATCH('RP2012'!$AI$3,'RP2012'!$AE$3:$AI$3,0))*1000</f>
        <v>63.245135353452149</v>
      </c>
      <c r="O50" s="98">
        <f t="shared" si="6"/>
        <v>69.956816719796024</v>
      </c>
      <c r="P50" s="137">
        <f>J50/INDEX('RP2012'!$A$1:$E$91,MATCH('Les AT par zone d''emploi'!B50,'RP2012'!A:A,0),MATCH('RP2012'!$E$3,'RP2012'!$A$3:$E$3,0))*1000</f>
        <v>71.880455355813041</v>
      </c>
      <c r="Q50" s="99">
        <f t="shared" si="7"/>
        <v>81.818712218255939</v>
      </c>
    </row>
    <row r="51" spans="1:17" s="51" customFormat="1" ht="14" x14ac:dyDescent="0.3">
      <c r="B51" s="43" t="s">
        <v>378</v>
      </c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7" s="51" customFormat="1" ht="14" x14ac:dyDescent="0.3">
      <c r="B52" s="43" t="s">
        <v>379</v>
      </c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7" s="51" customFormat="1" ht="14" x14ac:dyDescent="0.3">
      <c r="B53" s="39" t="s">
        <v>386</v>
      </c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7" s="51" customFormat="1" ht="15" customHeight="1" x14ac:dyDescent="0.3">
      <c r="A54" s="63"/>
      <c r="B54" s="181" t="s">
        <v>371</v>
      </c>
      <c r="C54" s="181"/>
      <c r="D54" s="181"/>
      <c r="E54" s="181"/>
      <c r="F54" s="181"/>
      <c r="G54" s="181"/>
      <c r="H54" s="181"/>
      <c r="I54" s="181"/>
      <c r="J54" s="181"/>
      <c r="K54" s="181"/>
      <c r="L54" s="181"/>
    </row>
    <row r="55" spans="1:17" s="51" customFormat="1" ht="14" x14ac:dyDescent="0.3">
      <c r="A55" s="64"/>
      <c r="B55" s="41" t="s">
        <v>387</v>
      </c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7" x14ac:dyDescent="0.35">
      <c r="A56" s="42"/>
      <c r="B56" s="41"/>
      <c r="C56" s="40"/>
      <c r="D56" s="40"/>
      <c r="E56" s="40"/>
      <c r="F56" s="40"/>
      <c r="G56" s="40"/>
      <c r="H56" s="40"/>
      <c r="I56" s="40"/>
      <c r="J56" s="40"/>
      <c r="K56" s="40"/>
      <c r="L56" s="40"/>
    </row>
  </sheetData>
  <mergeCells count="13">
    <mergeCell ref="B10:B12"/>
    <mergeCell ref="C1:I1"/>
    <mergeCell ref="B54:L54"/>
    <mergeCell ref="B46:B47"/>
    <mergeCell ref="L10:Q10"/>
    <mergeCell ref="F10:K10"/>
    <mergeCell ref="F45:K45"/>
    <mergeCell ref="L45:Q45"/>
    <mergeCell ref="C45:E45"/>
    <mergeCell ref="C10:E10"/>
    <mergeCell ref="B25:B27"/>
    <mergeCell ref="C25:E25"/>
    <mergeCell ref="F25:K25"/>
  </mergeCells>
  <pageMargins left="0.25" right="0.25" top="0.75" bottom="0.75" header="0.3" footer="0.3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PDC!$F$16:$F$54</xm:f>
          </x14:formula1>
          <xm:sqref>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852"/>
  <sheetViews>
    <sheetView workbookViewId="0">
      <selection activeCell="E28" sqref="E28"/>
    </sheetView>
  </sheetViews>
  <sheetFormatPr baseColWidth="10" defaultRowHeight="14.5" x14ac:dyDescent="0.35"/>
  <cols>
    <col min="1" max="1" width="10" style="2" customWidth="1"/>
    <col min="2" max="2" width="9.453125" customWidth="1"/>
    <col min="5" max="5" width="51.54296875" customWidth="1"/>
    <col min="15" max="15" width="21" bestFit="1" customWidth="1"/>
    <col min="16" max="16" width="17.7265625" bestFit="1" customWidth="1"/>
    <col min="17" max="17" width="21.54296875" bestFit="1" customWidth="1"/>
    <col min="18" max="18" width="16.81640625" customWidth="1"/>
    <col min="28" max="28" width="36.54296875" customWidth="1"/>
    <col min="39" max="39" width="5.81640625" customWidth="1"/>
    <col min="40" max="40" width="4.453125" customWidth="1"/>
  </cols>
  <sheetData>
    <row r="1" spans="1:79" ht="15" x14ac:dyDescent="0.25">
      <c r="A1" s="8" t="s">
        <v>288</v>
      </c>
      <c r="E1" s="1"/>
      <c r="O1" s="8" t="s">
        <v>289</v>
      </c>
      <c r="R1" s="1" t="s">
        <v>369</v>
      </c>
      <c r="Z1" s="13" t="s">
        <v>289</v>
      </c>
      <c r="AD1" s="1" t="s">
        <v>367</v>
      </c>
      <c r="AQ1" s="1" t="s">
        <v>367</v>
      </c>
      <c r="BC1" s="13" t="s">
        <v>289</v>
      </c>
      <c r="BG1" s="1" t="s">
        <v>364</v>
      </c>
      <c r="BT1" s="1" t="s">
        <v>364</v>
      </c>
    </row>
    <row r="2" spans="1:79" ht="15" x14ac:dyDescent="0.25">
      <c r="A2" s="13" t="s">
        <v>186</v>
      </c>
      <c r="B2" s="13"/>
      <c r="C2" s="13"/>
      <c r="D2" s="13"/>
      <c r="E2" s="26" t="s">
        <v>363</v>
      </c>
      <c r="F2" s="13"/>
      <c r="G2" s="13"/>
      <c r="H2" s="13"/>
      <c r="I2" s="13"/>
      <c r="J2" s="13"/>
      <c r="K2" s="13"/>
      <c r="L2" s="24" t="s">
        <v>350</v>
      </c>
      <c r="M2" s="10"/>
      <c r="O2" s="13" t="s">
        <v>278</v>
      </c>
      <c r="P2" s="13"/>
      <c r="Q2" s="13"/>
      <c r="R2" s="13"/>
      <c r="S2" s="13"/>
      <c r="T2" s="13"/>
      <c r="U2" s="13"/>
      <c r="V2" s="13"/>
      <c r="W2" s="13"/>
      <c r="X2" s="13"/>
      <c r="Z2" s="13" t="s">
        <v>286</v>
      </c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C2" s="13" t="s">
        <v>283</v>
      </c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</row>
    <row r="3" spans="1:79" ht="15" x14ac:dyDescent="0.25">
      <c r="A3" s="2" t="s">
        <v>101</v>
      </c>
      <c r="B3" t="s">
        <v>52</v>
      </c>
      <c r="C3" t="str">
        <f t="shared" ref="C3:C34" si="0">D3&amp;"_"&amp;E3</f>
        <v>sexe_LIB_NAF88</v>
      </c>
      <c r="D3" t="s">
        <v>98</v>
      </c>
      <c r="E3" t="s">
        <v>53</v>
      </c>
      <c r="F3" t="s">
        <v>56</v>
      </c>
      <c r="G3" t="s">
        <v>57</v>
      </c>
      <c r="H3" t="s">
        <v>351</v>
      </c>
      <c r="I3" t="s">
        <v>99</v>
      </c>
      <c r="J3" t="s">
        <v>100</v>
      </c>
      <c r="K3" t="s">
        <v>58</v>
      </c>
      <c r="L3" t="s">
        <v>55</v>
      </c>
      <c r="O3" t="s">
        <v>137</v>
      </c>
      <c r="P3" t="s">
        <v>53</v>
      </c>
      <c r="Q3" t="s">
        <v>54</v>
      </c>
      <c r="R3" t="s">
        <v>55</v>
      </c>
      <c r="S3" t="s">
        <v>56</v>
      </c>
      <c r="T3" t="s">
        <v>57</v>
      </c>
      <c r="U3" t="s">
        <v>352</v>
      </c>
      <c r="V3" t="s">
        <v>100</v>
      </c>
      <c r="W3" t="s">
        <v>58</v>
      </c>
      <c r="Z3" t="str">
        <f>AC3&amp;"_"&amp;AB3</f>
        <v>DEP_LIB_NAF88</v>
      </c>
      <c r="AA3" t="s">
        <v>137</v>
      </c>
      <c r="AB3" t="s">
        <v>53</v>
      </c>
      <c r="AC3" t="s">
        <v>188</v>
      </c>
      <c r="AD3" t="s">
        <v>54</v>
      </c>
      <c r="AE3" t="s">
        <v>55</v>
      </c>
      <c r="AF3" t="s">
        <v>56</v>
      </c>
      <c r="AG3" t="s">
        <v>57</v>
      </c>
      <c r="AH3" t="s">
        <v>352</v>
      </c>
      <c r="AI3" t="s">
        <v>100</v>
      </c>
      <c r="AJ3" t="s">
        <v>58</v>
      </c>
      <c r="AK3" t="s">
        <v>59</v>
      </c>
      <c r="AL3" t="s">
        <v>60</v>
      </c>
      <c r="AO3" t="str">
        <f>AP3&amp;"_"&amp;AQ3</f>
        <v>DEP_LIB_NAF5</v>
      </c>
      <c r="AP3" t="s">
        <v>188</v>
      </c>
      <c r="AQ3" t="s">
        <v>137</v>
      </c>
      <c r="AR3" t="s">
        <v>54</v>
      </c>
      <c r="AS3" t="s">
        <v>55</v>
      </c>
      <c r="AT3" t="s">
        <v>56</v>
      </c>
      <c r="AY3" t="s">
        <v>59</v>
      </c>
      <c r="AZ3" t="s">
        <v>60</v>
      </c>
      <c r="BC3" t="str">
        <f>BF3&amp;"_"&amp;BE3</f>
        <v>ZE_LIB_NAF88</v>
      </c>
      <c r="BD3" t="s">
        <v>137</v>
      </c>
      <c r="BE3" t="s">
        <v>53</v>
      </c>
      <c r="BF3" t="s">
        <v>192</v>
      </c>
      <c r="BG3" t="s">
        <v>54</v>
      </c>
      <c r="BH3" t="s">
        <v>55</v>
      </c>
      <c r="BI3" t="s">
        <v>56</v>
      </c>
      <c r="BJ3" t="s">
        <v>57</v>
      </c>
      <c r="BK3" t="s">
        <v>352</v>
      </c>
      <c r="BL3" t="s">
        <v>99</v>
      </c>
      <c r="BM3" t="s">
        <v>100</v>
      </c>
      <c r="BN3" t="s">
        <v>58</v>
      </c>
      <c r="BQ3" t="s">
        <v>282</v>
      </c>
      <c r="BR3" t="s">
        <v>192</v>
      </c>
      <c r="BS3" t="s">
        <v>137</v>
      </c>
      <c r="BT3" t="s">
        <v>54</v>
      </c>
      <c r="BU3" t="s">
        <v>55</v>
      </c>
      <c r="BV3" t="s">
        <v>56</v>
      </c>
      <c r="BW3" t="s">
        <v>57</v>
      </c>
      <c r="BX3" t="s">
        <v>352</v>
      </c>
      <c r="BY3" t="s">
        <v>99</v>
      </c>
      <c r="BZ3" t="s">
        <v>100</v>
      </c>
      <c r="CA3" t="s">
        <v>58</v>
      </c>
    </row>
    <row r="4" spans="1:79" ht="15" x14ac:dyDescent="0.25">
      <c r="B4" s="3" t="s">
        <v>94</v>
      </c>
      <c r="C4" t="str">
        <f t="shared" si="0"/>
        <v>femmes_Culture et production animale, chasse et services annexes</v>
      </c>
      <c r="D4" t="s">
        <v>0</v>
      </c>
      <c r="E4" t="s">
        <v>62</v>
      </c>
      <c r="F4">
        <v>1</v>
      </c>
      <c r="K4">
        <v>3</v>
      </c>
      <c r="L4" s="10"/>
      <c r="P4" t="s">
        <v>194</v>
      </c>
      <c r="Q4" s="10">
        <v>38</v>
      </c>
      <c r="R4" s="10">
        <v>56509</v>
      </c>
      <c r="S4" s="10">
        <v>5</v>
      </c>
      <c r="T4">
        <v>9</v>
      </c>
      <c r="U4">
        <v>224</v>
      </c>
      <c r="V4" t="s">
        <v>194</v>
      </c>
      <c r="W4">
        <v>36342</v>
      </c>
      <c r="Z4" t="str">
        <f t="shared" ref="Z4:Z67" si="1">AC4&amp;"_"&amp;AB4</f>
        <v>01_NC</v>
      </c>
      <c r="AA4" t="s">
        <v>355</v>
      </c>
      <c r="AB4" t="s">
        <v>355</v>
      </c>
      <c r="AC4" t="s">
        <v>94</v>
      </c>
      <c r="AD4">
        <v>4</v>
      </c>
      <c r="AE4">
        <v>7910</v>
      </c>
      <c r="AJ4">
        <v>2249</v>
      </c>
      <c r="AK4">
        <f>AF4/AD4*1000</f>
        <v>0</v>
      </c>
      <c r="AL4">
        <f>AF4/AE4*1000000</f>
        <v>0</v>
      </c>
      <c r="AO4" t="str">
        <f t="shared" ref="AO4:AO67" si="2">AP4&amp;"_"&amp;AQ4</f>
        <v>01_Agriculture</v>
      </c>
      <c r="AP4" s="7" t="s">
        <v>94</v>
      </c>
      <c r="AQ4" s="11" t="s">
        <v>114</v>
      </c>
      <c r="AR4" s="10">
        <v>78</v>
      </c>
      <c r="AS4" s="10">
        <v>124657</v>
      </c>
      <c r="AT4" s="10">
        <v>4</v>
      </c>
      <c r="AU4" s="10">
        <v>2</v>
      </c>
      <c r="AV4" s="10">
        <v>33</v>
      </c>
      <c r="AW4" s="10"/>
      <c r="AX4" s="10">
        <v>462</v>
      </c>
      <c r="AY4">
        <f t="shared" ref="AY4:AY35" si="3">AT4/AR4*1000</f>
        <v>51.282051282051277</v>
      </c>
      <c r="AZ4">
        <f>AT4/AS4*1000000</f>
        <v>32.088049608124692</v>
      </c>
      <c r="BC4" t="str">
        <f t="shared" ref="BC4" si="4">BF4&amp;"_"&amp;BE4</f>
        <v>0055_NC</v>
      </c>
      <c r="BD4" t="s">
        <v>355</v>
      </c>
      <c r="BE4" t="s">
        <v>355</v>
      </c>
      <c r="BF4" s="7" t="s">
        <v>294</v>
      </c>
      <c r="BN4">
        <v>75</v>
      </c>
      <c r="BQ4" s="10" t="str">
        <f>BR4&amp;"_"&amp;BS4</f>
        <v>0055_Tous secteurs</v>
      </c>
      <c r="BR4" s="15" t="s">
        <v>294</v>
      </c>
      <c r="BS4" s="11" t="s">
        <v>356</v>
      </c>
      <c r="BT4" s="10">
        <v>16778</v>
      </c>
      <c r="BU4" s="10">
        <v>23886452</v>
      </c>
      <c r="BV4" s="10">
        <v>589</v>
      </c>
      <c r="BW4" s="16">
        <v>34</v>
      </c>
      <c r="BX4" s="16">
        <v>359</v>
      </c>
      <c r="BY4">
        <v>8</v>
      </c>
      <c r="BZ4">
        <v>1</v>
      </c>
      <c r="CA4">
        <v>42756</v>
      </c>
    </row>
    <row r="5" spans="1:79" x14ac:dyDescent="0.35">
      <c r="B5" s="3" t="s">
        <v>94</v>
      </c>
      <c r="C5" t="str">
        <f t="shared" si="0"/>
        <v>hommes_Culture et production animale, chasse et services annexes</v>
      </c>
      <c r="D5" t="s">
        <v>1</v>
      </c>
      <c r="E5" t="s">
        <v>62</v>
      </c>
      <c r="K5">
        <v>0</v>
      </c>
      <c r="L5" s="10"/>
      <c r="O5" t="s">
        <v>117</v>
      </c>
      <c r="P5" t="s">
        <v>8</v>
      </c>
      <c r="Q5">
        <v>73815</v>
      </c>
      <c r="R5">
        <v>108154478</v>
      </c>
      <c r="S5">
        <v>3797</v>
      </c>
      <c r="T5">
        <v>256</v>
      </c>
      <c r="U5">
        <v>2284</v>
      </c>
      <c r="V5">
        <v>2</v>
      </c>
      <c r="W5">
        <v>256991</v>
      </c>
      <c r="Z5" t="str">
        <f t="shared" si="1"/>
        <v>01_Action sociale sans hébergement</v>
      </c>
      <c r="AA5" t="str">
        <f>INDEX(PDC!$J$1:$L$90,MATCH(AB5,PDC!$L:$L,0),MATCH(PDC!$J$1,PDC!$J$1:$L$1,0))</f>
        <v>Services</v>
      </c>
      <c r="AB5" t="s">
        <v>8</v>
      </c>
      <c r="AC5" t="s">
        <v>94</v>
      </c>
      <c r="AD5">
        <v>4354</v>
      </c>
      <c r="AE5">
        <v>6706539</v>
      </c>
      <c r="AF5">
        <v>246</v>
      </c>
      <c r="AG5">
        <v>15</v>
      </c>
      <c r="AH5">
        <v>126</v>
      </c>
      <c r="AJ5">
        <v>16164</v>
      </c>
      <c r="AK5">
        <f t="shared" ref="AK5:AK68" si="5">AF5/AD5*1000</f>
        <v>56.499770326136883</v>
      </c>
      <c r="AL5">
        <f t="shared" ref="AL5:AL68" si="6">AF5/AE5*1000000</f>
        <v>36.680618721519402</v>
      </c>
      <c r="AM5" s="10"/>
      <c r="AN5" s="10"/>
      <c r="AO5" t="str">
        <f t="shared" si="2"/>
        <v>01_Commerce</v>
      </c>
      <c r="AP5" s="7" t="s">
        <v>94</v>
      </c>
      <c r="AQ5" s="11" t="s">
        <v>138</v>
      </c>
      <c r="AR5" s="10">
        <v>23267</v>
      </c>
      <c r="AS5" s="10">
        <v>37036336</v>
      </c>
      <c r="AT5" s="10">
        <v>1042</v>
      </c>
      <c r="AU5" s="10">
        <v>66</v>
      </c>
      <c r="AV5" s="10">
        <v>627</v>
      </c>
      <c r="AW5" s="10">
        <v>1</v>
      </c>
      <c r="AX5" s="10">
        <v>62426</v>
      </c>
      <c r="AY5">
        <f t="shared" si="3"/>
        <v>44.784458675377145</v>
      </c>
      <c r="AZ5">
        <f t="shared" ref="AZ5:AZ62" si="7">AT5/AS5*1000000</f>
        <v>28.134532530431738</v>
      </c>
      <c r="BC5" t="str">
        <f t="shared" ref="BC5:BC68" si="8">BF5&amp;"_"&amp;BE5</f>
        <v>0055_Action sociale sans hébergement</v>
      </c>
      <c r="BD5" t="str">
        <f>INDEX(PDC!$J$1:$L$90,MATCH(BE5,PDC!$L:$L,0),MATCH(PDC!$J$1,PDC!$J$1:$L$1,0))</f>
        <v>Services</v>
      </c>
      <c r="BE5" t="s">
        <v>8</v>
      </c>
      <c r="BF5" s="7" t="s">
        <v>294</v>
      </c>
      <c r="BG5">
        <v>405</v>
      </c>
      <c r="BH5">
        <v>535092</v>
      </c>
      <c r="BI5">
        <v>21</v>
      </c>
      <c r="BJ5">
        <v>2</v>
      </c>
      <c r="BK5">
        <v>16</v>
      </c>
      <c r="BL5">
        <v>1</v>
      </c>
      <c r="BN5">
        <v>1445</v>
      </c>
      <c r="BQ5" s="10" t="str">
        <f t="shared" ref="BQ5:BQ68" si="9">BR5&amp;"_"&amp;BS5</f>
        <v>0055_Agriculture</v>
      </c>
      <c r="BR5" s="15" t="s">
        <v>294</v>
      </c>
      <c r="BS5" s="11" t="s">
        <v>114</v>
      </c>
      <c r="BT5" s="10">
        <v>2</v>
      </c>
      <c r="BU5" s="10">
        <v>3173</v>
      </c>
      <c r="BV5" s="10"/>
      <c r="BW5" s="16"/>
      <c r="BX5" s="16"/>
    </row>
    <row r="6" spans="1:79" x14ac:dyDescent="0.35">
      <c r="B6" s="3" t="s">
        <v>95</v>
      </c>
      <c r="C6" t="str">
        <f t="shared" si="0"/>
        <v>hommes_Sylviculture et exploitation forestière</v>
      </c>
      <c r="D6" t="s">
        <v>1</v>
      </c>
      <c r="E6" t="s">
        <v>63</v>
      </c>
      <c r="K6">
        <v>0</v>
      </c>
      <c r="L6" s="10"/>
      <c r="O6" t="s">
        <v>117</v>
      </c>
      <c r="P6" t="s">
        <v>35</v>
      </c>
      <c r="Q6">
        <v>27690</v>
      </c>
      <c r="R6">
        <v>39378213</v>
      </c>
      <c r="S6">
        <v>527</v>
      </c>
      <c r="T6">
        <v>44</v>
      </c>
      <c r="U6">
        <v>419</v>
      </c>
      <c r="V6" t="s">
        <v>194</v>
      </c>
      <c r="W6">
        <v>37941</v>
      </c>
      <c r="Z6" t="str">
        <f t="shared" si="1"/>
        <v>01_Activités administratives et autres activités de soutien aux entreprises</v>
      </c>
      <c r="AA6" t="str">
        <f>INDEX(PDC!$J$1:$L$90,MATCH(AB6,PDC!$L:$L,0),MATCH(PDC!$J$1,PDC!$J$1:$L$1,0))</f>
        <v>Services</v>
      </c>
      <c r="AB6" t="s">
        <v>35</v>
      </c>
      <c r="AC6" t="s">
        <v>94</v>
      </c>
      <c r="AD6">
        <v>1054</v>
      </c>
      <c r="AE6">
        <v>1595901</v>
      </c>
      <c r="AF6">
        <v>20</v>
      </c>
      <c r="AG6">
        <v>5</v>
      </c>
      <c r="AH6">
        <v>30</v>
      </c>
      <c r="AJ6">
        <v>1242</v>
      </c>
      <c r="AK6">
        <f t="shared" si="5"/>
        <v>18.975332068311193</v>
      </c>
      <c r="AL6">
        <f t="shared" si="6"/>
        <v>12.532105688260112</v>
      </c>
      <c r="AM6" s="10"/>
      <c r="AN6" s="10"/>
      <c r="AO6" t="str">
        <f t="shared" si="2"/>
        <v>01_Construction</v>
      </c>
      <c r="AP6" s="7" t="s">
        <v>94</v>
      </c>
      <c r="AQ6" s="11" t="s">
        <v>115</v>
      </c>
      <c r="AR6" s="10">
        <v>13879</v>
      </c>
      <c r="AS6" s="10">
        <v>21344352</v>
      </c>
      <c r="AT6" s="10">
        <v>1107</v>
      </c>
      <c r="AU6" s="10">
        <v>77</v>
      </c>
      <c r="AV6" s="10">
        <v>916</v>
      </c>
      <c r="AW6" s="10">
        <v>1</v>
      </c>
      <c r="AX6" s="10">
        <v>68545</v>
      </c>
      <c r="AY6">
        <f t="shared" si="3"/>
        <v>79.760789682253773</v>
      </c>
      <c r="AZ6">
        <f t="shared" si="7"/>
        <v>51.863837328020082</v>
      </c>
      <c r="BC6" t="str">
        <f t="shared" si="8"/>
        <v>0055_Activités administratives et autres activités de soutien aux entreprises</v>
      </c>
      <c r="BD6" t="str">
        <f>INDEX(PDC!$J$1:$L$90,MATCH(BE6,PDC!$L:$L,0),MATCH(PDC!$J$1,PDC!$J$1:$L$1,0))</f>
        <v>Services</v>
      </c>
      <c r="BE6" t="s">
        <v>35</v>
      </c>
      <c r="BF6" s="7" t="s">
        <v>294</v>
      </c>
      <c r="BG6">
        <v>29</v>
      </c>
      <c r="BH6">
        <v>43905</v>
      </c>
      <c r="BQ6" s="10" t="str">
        <f t="shared" si="9"/>
        <v>0055_Commerce</v>
      </c>
      <c r="BR6" s="15" t="s">
        <v>294</v>
      </c>
      <c r="BS6" s="11" t="s">
        <v>138</v>
      </c>
      <c r="BT6" s="10">
        <v>1359</v>
      </c>
      <c r="BU6" s="10">
        <v>2147730</v>
      </c>
      <c r="BV6" s="10">
        <v>85</v>
      </c>
      <c r="BW6" s="16">
        <v>1</v>
      </c>
      <c r="BX6" s="16">
        <v>6</v>
      </c>
      <c r="CA6">
        <v>4878</v>
      </c>
    </row>
    <row r="7" spans="1:79" x14ac:dyDescent="0.35">
      <c r="B7" s="3" t="s">
        <v>96</v>
      </c>
      <c r="C7" t="str">
        <f t="shared" si="0"/>
        <v>femmes_Autres industries extractives</v>
      </c>
      <c r="D7" t="s">
        <v>0</v>
      </c>
      <c r="E7" t="s">
        <v>64</v>
      </c>
      <c r="F7">
        <v>5</v>
      </c>
      <c r="G7">
        <v>2</v>
      </c>
      <c r="H7">
        <v>33</v>
      </c>
      <c r="I7">
        <v>1</v>
      </c>
      <c r="K7">
        <v>467</v>
      </c>
      <c r="L7" s="10"/>
      <c r="O7" t="s">
        <v>117</v>
      </c>
      <c r="P7" t="s">
        <v>48</v>
      </c>
      <c r="Q7">
        <v>14067</v>
      </c>
      <c r="R7">
        <v>22014839</v>
      </c>
      <c r="S7">
        <v>106</v>
      </c>
      <c r="T7">
        <v>11</v>
      </c>
      <c r="U7">
        <v>64</v>
      </c>
      <c r="V7" t="s">
        <v>194</v>
      </c>
      <c r="W7">
        <v>6612</v>
      </c>
      <c r="Z7" t="str">
        <f t="shared" si="1"/>
        <v>01_Activités auxiliaires de services financiers et d'assurance</v>
      </c>
      <c r="AA7" t="str">
        <f>INDEX(PDC!$J$1:$L$90,MATCH(AB7,PDC!$L:$L,0),MATCH(PDC!$J$1,PDC!$J$1:$L$1,0))</f>
        <v>Services</v>
      </c>
      <c r="AB7" t="s">
        <v>48</v>
      </c>
      <c r="AC7" t="s">
        <v>94</v>
      </c>
      <c r="AD7">
        <v>607</v>
      </c>
      <c r="AE7">
        <v>967270</v>
      </c>
      <c r="AF7">
        <v>1</v>
      </c>
      <c r="AJ7">
        <v>28</v>
      </c>
      <c r="AK7">
        <f t="shared" si="5"/>
        <v>1.6474464579901154</v>
      </c>
      <c r="AL7">
        <f t="shared" si="6"/>
        <v>1.0338375014215264</v>
      </c>
      <c r="AM7" s="10"/>
      <c r="AN7" s="10"/>
      <c r="AO7" t="str">
        <f t="shared" si="2"/>
        <v>01_Industrie</v>
      </c>
      <c r="AP7" s="7" t="s">
        <v>94</v>
      </c>
      <c r="AQ7" s="11" t="s">
        <v>116</v>
      </c>
      <c r="AR7" s="10">
        <v>42746</v>
      </c>
      <c r="AS7" s="10">
        <v>66141565</v>
      </c>
      <c r="AT7" s="10">
        <v>1868</v>
      </c>
      <c r="AU7" s="10">
        <v>154</v>
      </c>
      <c r="AV7" s="10">
        <v>1391</v>
      </c>
      <c r="AW7" s="10">
        <v>1</v>
      </c>
      <c r="AX7" s="10">
        <v>120944</v>
      </c>
      <c r="AY7">
        <f t="shared" si="3"/>
        <v>43.699995321199644</v>
      </c>
      <c r="AZ7">
        <f t="shared" si="7"/>
        <v>28.242452382250104</v>
      </c>
      <c r="BC7" t="str">
        <f t="shared" si="8"/>
        <v>0055_Activités auxiliaires de services financiers et d'assurance</v>
      </c>
      <c r="BD7" t="str">
        <f>INDEX(PDC!$J$1:$L$90,MATCH(BE7,PDC!$L:$L,0),MATCH(PDC!$J$1,PDC!$J$1:$L$1,0))</f>
        <v>Services</v>
      </c>
      <c r="BE7" t="s">
        <v>48</v>
      </c>
      <c r="BF7" s="7" t="s">
        <v>294</v>
      </c>
      <c r="BG7">
        <v>47</v>
      </c>
      <c r="BH7">
        <v>77400</v>
      </c>
      <c r="BN7">
        <v>0</v>
      </c>
      <c r="BQ7" s="10" t="str">
        <f t="shared" si="9"/>
        <v>0055_Construction</v>
      </c>
      <c r="BR7" s="15" t="s">
        <v>294</v>
      </c>
      <c r="BS7" s="11" t="s">
        <v>115</v>
      </c>
      <c r="BT7" s="10">
        <v>1611</v>
      </c>
      <c r="BU7" s="10">
        <v>2438389</v>
      </c>
      <c r="BV7" s="10">
        <v>71</v>
      </c>
      <c r="BW7" s="16">
        <v>6</v>
      </c>
      <c r="BX7" s="16">
        <v>39</v>
      </c>
      <c r="BY7">
        <v>1</v>
      </c>
      <c r="CA7">
        <v>6714</v>
      </c>
    </row>
    <row r="8" spans="1:79" x14ac:dyDescent="0.35">
      <c r="B8" s="3" t="s">
        <v>96</v>
      </c>
      <c r="C8" t="str">
        <f t="shared" si="0"/>
        <v>hommes_Autres industries extractives</v>
      </c>
      <c r="D8" t="s">
        <v>1</v>
      </c>
      <c r="E8" t="s">
        <v>64</v>
      </c>
      <c r="F8">
        <v>2</v>
      </c>
      <c r="K8">
        <v>32</v>
      </c>
      <c r="L8" s="10"/>
      <c r="O8" t="s">
        <v>117</v>
      </c>
      <c r="P8" t="s">
        <v>42</v>
      </c>
      <c r="Q8">
        <v>15248</v>
      </c>
      <c r="R8">
        <v>11423282</v>
      </c>
      <c r="S8">
        <v>108</v>
      </c>
      <c r="T8">
        <v>10</v>
      </c>
      <c r="U8">
        <v>82</v>
      </c>
      <c r="V8" t="s">
        <v>194</v>
      </c>
      <c r="W8">
        <v>9214</v>
      </c>
      <c r="Z8" t="str">
        <f t="shared" si="1"/>
        <v>01_Activités créatives, artistiques et de spectacle</v>
      </c>
      <c r="AA8" t="str">
        <f>INDEX(PDC!$J$1:$L$90,MATCH(AB8,PDC!$L:$L,0),MATCH(PDC!$J$1,PDC!$J$1:$L$1,0))</f>
        <v>Services</v>
      </c>
      <c r="AB8" t="s">
        <v>42</v>
      </c>
      <c r="AC8" t="s">
        <v>94</v>
      </c>
      <c r="AD8">
        <v>507</v>
      </c>
      <c r="AE8">
        <v>353031</v>
      </c>
      <c r="AF8">
        <v>3</v>
      </c>
      <c r="AJ8">
        <v>438</v>
      </c>
      <c r="AK8">
        <f t="shared" si="5"/>
        <v>5.9171597633136095</v>
      </c>
      <c r="AL8">
        <f t="shared" si="6"/>
        <v>8.4978373004070455</v>
      </c>
      <c r="AM8" s="10"/>
      <c r="AN8" s="10"/>
      <c r="AO8" t="str">
        <f t="shared" si="2"/>
        <v>01_Services</v>
      </c>
      <c r="AP8" s="7" t="s">
        <v>94</v>
      </c>
      <c r="AQ8" s="11" t="s">
        <v>117</v>
      </c>
      <c r="AR8" s="10">
        <v>66421</v>
      </c>
      <c r="AS8" s="10">
        <v>97449587</v>
      </c>
      <c r="AT8" s="10">
        <v>2888</v>
      </c>
      <c r="AU8" s="10">
        <v>199</v>
      </c>
      <c r="AV8" s="10">
        <v>1864</v>
      </c>
      <c r="AW8" s="10">
        <v>2</v>
      </c>
      <c r="AX8" s="10">
        <v>197264</v>
      </c>
      <c r="AY8">
        <f t="shared" si="3"/>
        <v>43.480224627753273</v>
      </c>
      <c r="AZ8">
        <f t="shared" si="7"/>
        <v>29.635836219603476</v>
      </c>
      <c r="BC8" t="str">
        <f t="shared" si="8"/>
        <v>0055_Activités créatives, artistiques et de spectacle</v>
      </c>
      <c r="BD8" t="str">
        <f>INDEX(PDC!$J$1:$L$90,MATCH(BE8,PDC!$L:$L,0),MATCH(PDC!$J$1,PDC!$J$1:$L$1,0))</f>
        <v>Services</v>
      </c>
      <c r="BE8" t="s">
        <v>42</v>
      </c>
      <c r="BF8" s="7" t="s">
        <v>294</v>
      </c>
      <c r="BG8">
        <v>64</v>
      </c>
      <c r="BH8">
        <v>46783</v>
      </c>
      <c r="BN8">
        <v>0</v>
      </c>
      <c r="BQ8" s="10" t="str">
        <f t="shared" si="9"/>
        <v>0055_Industrie</v>
      </c>
      <c r="BR8" s="15" t="s">
        <v>294</v>
      </c>
      <c r="BS8" s="11" t="s">
        <v>116</v>
      </c>
      <c r="BT8" s="10">
        <v>6190</v>
      </c>
      <c r="BU8" s="10">
        <v>8092436</v>
      </c>
      <c r="BV8" s="10">
        <v>134</v>
      </c>
      <c r="BW8" s="16">
        <v>9</v>
      </c>
      <c r="BX8" s="16">
        <v>181</v>
      </c>
      <c r="BY8">
        <v>3</v>
      </c>
      <c r="BZ8">
        <v>1</v>
      </c>
      <c r="CA8">
        <v>7661</v>
      </c>
    </row>
    <row r="9" spans="1:79" x14ac:dyDescent="0.35">
      <c r="B9" s="3" t="s">
        <v>97</v>
      </c>
      <c r="C9" t="str">
        <f t="shared" si="0"/>
        <v>hommes_Services de soutien aux industries extractives</v>
      </c>
      <c r="D9" t="s">
        <v>1</v>
      </c>
      <c r="E9" t="s">
        <v>65</v>
      </c>
      <c r="F9">
        <v>115</v>
      </c>
      <c r="G9">
        <v>15</v>
      </c>
      <c r="H9">
        <v>279</v>
      </c>
      <c r="I9">
        <v>7</v>
      </c>
      <c r="J9">
        <v>1</v>
      </c>
      <c r="K9">
        <v>9197</v>
      </c>
      <c r="L9" s="10"/>
      <c r="O9" t="s">
        <v>117</v>
      </c>
      <c r="P9" t="s">
        <v>43</v>
      </c>
      <c r="Q9">
        <v>46972</v>
      </c>
      <c r="R9">
        <v>74812063</v>
      </c>
      <c r="S9">
        <v>457</v>
      </c>
      <c r="T9">
        <v>29</v>
      </c>
      <c r="U9">
        <v>204</v>
      </c>
      <c r="V9" t="s">
        <v>194</v>
      </c>
      <c r="W9">
        <v>25889</v>
      </c>
      <c r="Z9" t="str">
        <f t="shared" si="1"/>
        <v>01_Activités d'architecture et d'ingénierie ; activités de contrôle et analyses techniques</v>
      </c>
      <c r="AA9" t="str">
        <f>INDEX(PDC!$J$1:$L$90,MATCH(AB9,PDC!$L:$L,0),MATCH(PDC!$J$1,PDC!$J$1:$L$1,0))</f>
        <v>Services</v>
      </c>
      <c r="AB9" t="s">
        <v>43</v>
      </c>
      <c r="AC9" t="s">
        <v>94</v>
      </c>
      <c r="AD9">
        <v>1863</v>
      </c>
      <c r="AE9">
        <v>3028157</v>
      </c>
      <c r="AF9">
        <v>28</v>
      </c>
      <c r="AG9">
        <v>2</v>
      </c>
      <c r="AH9">
        <v>11</v>
      </c>
      <c r="AJ9">
        <v>1848</v>
      </c>
      <c r="AK9">
        <f t="shared" si="5"/>
        <v>15.029522275899089</v>
      </c>
      <c r="AL9">
        <f t="shared" si="6"/>
        <v>9.2465483130498178</v>
      </c>
      <c r="AM9" s="10"/>
      <c r="AN9" s="10"/>
      <c r="AO9" t="str">
        <f t="shared" si="2"/>
        <v>03_Agriculture</v>
      </c>
      <c r="AP9" s="7" t="s">
        <v>104</v>
      </c>
      <c r="AQ9" s="11" t="s">
        <v>114</v>
      </c>
      <c r="AR9" s="10">
        <v>13</v>
      </c>
      <c r="AS9" s="10">
        <v>15713</v>
      </c>
      <c r="AT9" s="10"/>
      <c r="AU9" s="10"/>
      <c r="AV9" s="10"/>
      <c r="AW9" s="10"/>
      <c r="AX9" s="10">
        <v>0</v>
      </c>
      <c r="AY9">
        <f t="shared" si="3"/>
        <v>0</v>
      </c>
      <c r="AZ9">
        <f t="shared" si="7"/>
        <v>0</v>
      </c>
      <c r="BC9" t="str">
        <f t="shared" si="8"/>
        <v>0055_Activités d'architecture et d'ingénierie ; activités de contrôle et analyses techniques</v>
      </c>
      <c r="BD9" t="str">
        <f>INDEX(PDC!$J$1:$L$90,MATCH(BE9,PDC!$L:$L,0),MATCH(PDC!$J$1,PDC!$J$1:$L$1,0))</f>
        <v>Services</v>
      </c>
      <c r="BE9" t="s">
        <v>43</v>
      </c>
      <c r="BF9" s="7" t="s">
        <v>294</v>
      </c>
      <c r="BG9">
        <v>1914</v>
      </c>
      <c r="BH9">
        <v>2886645</v>
      </c>
      <c r="BI9">
        <v>21</v>
      </c>
      <c r="BJ9">
        <v>2</v>
      </c>
      <c r="BK9">
        <v>11</v>
      </c>
      <c r="BN9">
        <v>1459</v>
      </c>
      <c r="BQ9" s="10" t="str">
        <f t="shared" si="9"/>
        <v>0055_Services</v>
      </c>
      <c r="BR9" s="15" t="s">
        <v>294</v>
      </c>
      <c r="BS9" s="11" t="s">
        <v>117</v>
      </c>
      <c r="BT9" s="10">
        <v>7616</v>
      </c>
      <c r="BU9" s="10">
        <v>11204724</v>
      </c>
      <c r="BV9" s="10">
        <v>299</v>
      </c>
      <c r="BW9" s="16">
        <v>18</v>
      </c>
      <c r="BX9" s="16">
        <v>133</v>
      </c>
      <c r="BY9">
        <v>4</v>
      </c>
      <c r="CA9">
        <v>23428</v>
      </c>
    </row>
    <row r="10" spans="1:79" x14ac:dyDescent="0.35">
      <c r="B10">
        <v>10</v>
      </c>
      <c r="C10" t="str">
        <f t="shared" si="0"/>
        <v>femmes_Industries alimentaires</v>
      </c>
      <c r="D10" t="s">
        <v>0</v>
      </c>
      <c r="E10" t="s">
        <v>14</v>
      </c>
      <c r="F10">
        <v>845</v>
      </c>
      <c r="G10">
        <v>63</v>
      </c>
      <c r="H10">
        <v>534</v>
      </c>
      <c r="I10">
        <v>22</v>
      </c>
      <c r="K10">
        <v>67319</v>
      </c>
      <c r="L10" s="10"/>
      <c r="O10" t="s">
        <v>117</v>
      </c>
      <c r="P10" t="s">
        <v>88</v>
      </c>
      <c r="Q10">
        <v>9102</v>
      </c>
      <c r="R10">
        <v>14229934</v>
      </c>
      <c r="S10">
        <v>440</v>
      </c>
      <c r="T10">
        <v>34</v>
      </c>
      <c r="U10">
        <v>430</v>
      </c>
      <c r="V10">
        <v>2</v>
      </c>
      <c r="W10">
        <v>33064</v>
      </c>
      <c r="Z10" t="str">
        <f t="shared" si="1"/>
        <v>01_Activités de location et location-bail</v>
      </c>
      <c r="AA10" t="str">
        <f>INDEX(PDC!$J$1:$L$90,MATCH(AB10,PDC!$L:$L,0),MATCH(PDC!$J$1,PDC!$J$1:$L$1,0))</f>
        <v>Services</v>
      </c>
      <c r="AB10" t="s">
        <v>88</v>
      </c>
      <c r="AC10" t="s">
        <v>94</v>
      </c>
      <c r="AD10">
        <v>443</v>
      </c>
      <c r="AE10">
        <v>709379</v>
      </c>
      <c r="AF10">
        <v>17</v>
      </c>
      <c r="AG10">
        <v>1</v>
      </c>
      <c r="AH10">
        <v>2</v>
      </c>
      <c r="AJ10">
        <v>1831</v>
      </c>
      <c r="AK10">
        <f t="shared" si="5"/>
        <v>38.37471783295711</v>
      </c>
      <c r="AL10">
        <f t="shared" si="6"/>
        <v>23.964622578339647</v>
      </c>
      <c r="AM10" s="10"/>
      <c r="AN10" s="10"/>
      <c r="AO10" t="str">
        <f t="shared" si="2"/>
        <v>03_Commerce</v>
      </c>
      <c r="AP10" s="7" t="s">
        <v>104</v>
      </c>
      <c r="AQ10" s="11" t="s">
        <v>138</v>
      </c>
      <c r="AR10" s="10">
        <v>12784</v>
      </c>
      <c r="AS10" s="10">
        <v>20708030</v>
      </c>
      <c r="AT10" s="10">
        <v>487</v>
      </c>
      <c r="AU10" s="10">
        <v>56</v>
      </c>
      <c r="AV10" s="10">
        <v>528</v>
      </c>
      <c r="AW10" s="10">
        <v>1</v>
      </c>
      <c r="AX10" s="10">
        <v>35171</v>
      </c>
      <c r="AY10">
        <f t="shared" si="3"/>
        <v>38.094493116395498</v>
      </c>
      <c r="AZ10">
        <f t="shared" si="7"/>
        <v>23.517447096609384</v>
      </c>
      <c r="BC10" t="str">
        <f t="shared" si="8"/>
        <v>0055_Activités de location et location-bail</v>
      </c>
      <c r="BD10" t="str">
        <f>INDEX(PDC!$J$1:$L$90,MATCH(BE10,PDC!$L:$L,0),MATCH(PDC!$J$1,PDC!$J$1:$L$1,0))</f>
        <v>Services</v>
      </c>
      <c r="BE10" t="s">
        <v>88</v>
      </c>
      <c r="BF10" s="7" t="s">
        <v>294</v>
      </c>
      <c r="BG10">
        <v>41</v>
      </c>
      <c r="BH10">
        <v>66229</v>
      </c>
      <c r="BN10">
        <v>357</v>
      </c>
      <c r="BQ10" s="10" t="str">
        <f t="shared" si="9"/>
        <v>0055_NC</v>
      </c>
      <c r="BR10" s="15" t="s">
        <v>294</v>
      </c>
      <c r="BS10" s="11" t="s">
        <v>355</v>
      </c>
      <c r="BT10" s="10"/>
      <c r="BU10" s="10"/>
      <c r="BV10" s="10"/>
      <c r="BW10" s="16"/>
      <c r="BX10" s="16"/>
      <c r="CA10">
        <v>75</v>
      </c>
    </row>
    <row r="11" spans="1:79" x14ac:dyDescent="0.35">
      <c r="B11">
        <v>10</v>
      </c>
      <c r="C11" t="str">
        <f t="shared" si="0"/>
        <v>hommes_Industries alimentaires</v>
      </c>
      <c r="D11" t="s">
        <v>1</v>
      </c>
      <c r="E11" t="s">
        <v>14</v>
      </c>
      <c r="F11">
        <v>1556</v>
      </c>
      <c r="G11">
        <v>110</v>
      </c>
      <c r="H11">
        <v>1314</v>
      </c>
      <c r="I11">
        <v>38</v>
      </c>
      <c r="J11">
        <v>3</v>
      </c>
      <c r="K11">
        <v>86941</v>
      </c>
      <c r="L11" s="10"/>
      <c r="O11" t="s">
        <v>117</v>
      </c>
      <c r="P11" t="s">
        <v>13</v>
      </c>
      <c r="Q11">
        <v>13964</v>
      </c>
      <c r="R11">
        <v>20747841</v>
      </c>
      <c r="S11">
        <v>979</v>
      </c>
      <c r="T11">
        <v>47</v>
      </c>
      <c r="U11">
        <v>418</v>
      </c>
      <c r="V11" t="s">
        <v>194</v>
      </c>
      <c r="W11">
        <v>56454</v>
      </c>
      <c r="Z11" t="str">
        <f t="shared" si="1"/>
        <v>01_Activités de poste et de courrier</v>
      </c>
      <c r="AA11" t="str">
        <f>INDEX(PDC!$J$1:$L$90,MATCH(AB11,PDC!$L:$L,0),MATCH(PDC!$J$1,PDC!$J$1:$L$1,0))</f>
        <v>Services</v>
      </c>
      <c r="AB11" t="s">
        <v>13</v>
      </c>
      <c r="AC11" t="s">
        <v>94</v>
      </c>
      <c r="AD11">
        <v>782</v>
      </c>
      <c r="AE11">
        <v>1174310</v>
      </c>
      <c r="AF11">
        <v>53</v>
      </c>
      <c r="AG11">
        <v>2</v>
      </c>
      <c r="AH11">
        <v>15</v>
      </c>
      <c r="AJ11">
        <v>3725</v>
      </c>
      <c r="AK11">
        <f t="shared" si="5"/>
        <v>67.774936061381069</v>
      </c>
      <c r="AL11">
        <f t="shared" si="6"/>
        <v>45.132886546141989</v>
      </c>
      <c r="AM11" s="10"/>
      <c r="AN11" s="10"/>
      <c r="AO11" t="str">
        <f t="shared" si="2"/>
        <v>03_Construction</v>
      </c>
      <c r="AP11" s="7" t="s">
        <v>104</v>
      </c>
      <c r="AQ11" s="11" t="s">
        <v>115</v>
      </c>
      <c r="AR11" s="10">
        <v>7238</v>
      </c>
      <c r="AS11" s="10">
        <v>11308883</v>
      </c>
      <c r="AT11" s="10">
        <v>599</v>
      </c>
      <c r="AU11" s="10">
        <v>67</v>
      </c>
      <c r="AV11" s="10">
        <v>623</v>
      </c>
      <c r="AW11" s="10"/>
      <c r="AX11" s="10">
        <v>37305</v>
      </c>
      <c r="AY11">
        <f t="shared" si="3"/>
        <v>82.757667864050845</v>
      </c>
      <c r="AZ11">
        <f t="shared" si="7"/>
        <v>52.967211704285916</v>
      </c>
      <c r="BC11" t="str">
        <f t="shared" si="8"/>
        <v>0055_Activités de poste et de courrier</v>
      </c>
      <c r="BD11" t="str">
        <f>INDEX(PDC!$J$1:$L$90,MATCH(BE11,PDC!$L:$L,0),MATCH(PDC!$J$1,PDC!$J$1:$L$1,0))</f>
        <v>Services</v>
      </c>
      <c r="BE11" t="s">
        <v>13</v>
      </c>
      <c r="BF11" s="7" t="s">
        <v>294</v>
      </c>
      <c r="BG11">
        <v>72</v>
      </c>
      <c r="BH11">
        <v>109992</v>
      </c>
      <c r="BI11">
        <v>4</v>
      </c>
      <c r="BN11">
        <v>81</v>
      </c>
      <c r="BQ11" s="10" t="str">
        <f t="shared" si="9"/>
        <v>0059_Tous secteurs</v>
      </c>
      <c r="BR11" s="15" t="s">
        <v>296</v>
      </c>
      <c r="BS11" s="11" t="s">
        <v>356</v>
      </c>
      <c r="BT11" s="10">
        <v>7981</v>
      </c>
      <c r="BU11" s="10">
        <v>12168340</v>
      </c>
      <c r="BV11" s="10">
        <v>464</v>
      </c>
      <c r="BW11" s="16">
        <v>26</v>
      </c>
      <c r="BX11" s="16">
        <v>417</v>
      </c>
      <c r="BY11">
        <v>12</v>
      </c>
      <c r="BZ11">
        <v>2</v>
      </c>
      <c r="CA11">
        <v>28609</v>
      </c>
    </row>
    <row r="12" spans="1:79" x14ac:dyDescent="0.35">
      <c r="B12">
        <v>11</v>
      </c>
      <c r="C12" t="str">
        <f t="shared" si="0"/>
        <v>femmes_Fabrication de boissons</v>
      </c>
      <c r="D12" t="s">
        <v>0</v>
      </c>
      <c r="E12" t="s">
        <v>66</v>
      </c>
      <c r="F12">
        <v>21</v>
      </c>
      <c r="G12">
        <v>2</v>
      </c>
      <c r="H12">
        <v>18</v>
      </c>
      <c r="I12">
        <v>1</v>
      </c>
      <c r="K12">
        <v>1999</v>
      </c>
      <c r="L12" s="10"/>
      <c r="O12" t="s">
        <v>117</v>
      </c>
      <c r="P12" t="s">
        <v>89</v>
      </c>
      <c r="Q12">
        <v>5885</v>
      </c>
      <c r="R12">
        <v>9295075</v>
      </c>
      <c r="S12">
        <v>52</v>
      </c>
      <c r="T12">
        <v>4</v>
      </c>
      <c r="U12">
        <v>52</v>
      </c>
      <c r="V12" t="s">
        <v>194</v>
      </c>
      <c r="W12">
        <v>2719</v>
      </c>
      <c r="Z12" t="str">
        <f t="shared" si="1"/>
        <v>01_Activités des agences de voyage, voyagistes, services de réservation et activités connexes</v>
      </c>
      <c r="AA12" t="str">
        <f>INDEX(PDC!$J$1:$L$90,MATCH(AB12,PDC!$L:$L,0),MATCH(PDC!$J$1,PDC!$J$1:$L$1,0))</f>
        <v>Services</v>
      </c>
      <c r="AB12" t="s">
        <v>89</v>
      </c>
      <c r="AC12" t="s">
        <v>94</v>
      </c>
      <c r="AD12">
        <v>157</v>
      </c>
      <c r="AE12">
        <v>256358</v>
      </c>
      <c r="AK12">
        <f t="shared" si="5"/>
        <v>0</v>
      </c>
      <c r="AL12">
        <f t="shared" si="6"/>
        <v>0</v>
      </c>
      <c r="AM12" s="10"/>
      <c r="AN12" s="10"/>
      <c r="AO12" t="str">
        <f t="shared" si="2"/>
        <v>03_Industrie</v>
      </c>
      <c r="AP12" s="7" t="s">
        <v>104</v>
      </c>
      <c r="AQ12" s="11" t="s">
        <v>116</v>
      </c>
      <c r="AR12" s="10">
        <v>18394</v>
      </c>
      <c r="AS12" s="10">
        <v>27521523</v>
      </c>
      <c r="AT12" s="10">
        <v>751</v>
      </c>
      <c r="AU12" s="10">
        <v>99</v>
      </c>
      <c r="AV12" s="10">
        <v>986</v>
      </c>
      <c r="AW12" s="10">
        <v>1</v>
      </c>
      <c r="AX12" s="10">
        <v>49946</v>
      </c>
      <c r="AY12">
        <f t="shared" si="3"/>
        <v>40.828531042731328</v>
      </c>
      <c r="AZ12">
        <f t="shared" si="7"/>
        <v>27.28773404000934</v>
      </c>
      <c r="BC12" t="str">
        <f t="shared" si="8"/>
        <v>0055_Activités des agences de voyage, voyagistes, services de réservation et activités connexes</v>
      </c>
      <c r="BD12" t="str">
        <f>INDEX(PDC!$J$1:$L$90,MATCH(BE12,PDC!$L:$L,0),MATCH(PDC!$J$1,PDC!$J$1:$L$1,0))</f>
        <v>Services</v>
      </c>
      <c r="BE12" t="s">
        <v>89</v>
      </c>
      <c r="BF12" s="7" t="s">
        <v>294</v>
      </c>
      <c r="BG12">
        <v>15</v>
      </c>
      <c r="BH12">
        <v>27171</v>
      </c>
      <c r="BQ12" s="10" t="str">
        <f t="shared" si="9"/>
        <v>0059_Agriculture</v>
      </c>
      <c r="BR12" s="15" t="s">
        <v>296</v>
      </c>
      <c r="BS12" s="11" t="s">
        <v>114</v>
      </c>
      <c r="BT12" s="10">
        <v>12</v>
      </c>
      <c r="BU12" s="10">
        <v>22036</v>
      </c>
      <c r="BV12" s="10">
        <v>1</v>
      </c>
      <c r="BW12" s="16">
        <v>1</v>
      </c>
      <c r="BX12" s="16">
        <v>8</v>
      </c>
      <c r="CA12">
        <v>0</v>
      </c>
    </row>
    <row r="13" spans="1:79" x14ac:dyDescent="0.35">
      <c r="B13">
        <v>11</v>
      </c>
      <c r="C13" t="str">
        <f t="shared" si="0"/>
        <v>hommes_Fabrication de boissons</v>
      </c>
      <c r="D13" t="s">
        <v>1</v>
      </c>
      <c r="E13" t="s">
        <v>66</v>
      </c>
      <c r="F13">
        <v>77</v>
      </c>
      <c r="G13">
        <v>8</v>
      </c>
      <c r="H13">
        <v>50</v>
      </c>
      <c r="I13">
        <v>1</v>
      </c>
      <c r="K13">
        <v>5327</v>
      </c>
      <c r="L13" s="10"/>
      <c r="O13" t="s">
        <v>117</v>
      </c>
      <c r="P13" t="s">
        <v>110</v>
      </c>
      <c r="Q13">
        <v>2</v>
      </c>
      <c r="R13">
        <v>746</v>
      </c>
      <c r="S13" t="s">
        <v>194</v>
      </c>
      <c r="T13" t="s">
        <v>194</v>
      </c>
      <c r="U13" t="s">
        <v>194</v>
      </c>
      <c r="V13" t="s">
        <v>194</v>
      </c>
      <c r="W13" t="s">
        <v>194</v>
      </c>
      <c r="Z13" t="str">
        <f t="shared" si="1"/>
        <v>01_Activités des organisations associatives</v>
      </c>
      <c r="AA13" t="str">
        <f>INDEX(PDC!$J$1:$L$90,MATCH(AB13,PDC!$L:$L,0),MATCH(PDC!$J$1,PDC!$J$1:$L$1,0))</f>
        <v>Services</v>
      </c>
      <c r="AB13" t="s">
        <v>32</v>
      </c>
      <c r="AC13" t="s">
        <v>94</v>
      </c>
      <c r="AD13">
        <v>1604</v>
      </c>
      <c r="AE13">
        <v>2027837</v>
      </c>
      <c r="AF13">
        <v>30</v>
      </c>
      <c r="AG13">
        <v>3</v>
      </c>
      <c r="AH13">
        <v>21</v>
      </c>
      <c r="AJ13">
        <v>2380</v>
      </c>
      <c r="AK13">
        <f t="shared" si="5"/>
        <v>18.703241895261847</v>
      </c>
      <c r="AL13">
        <f t="shared" si="6"/>
        <v>14.794088479498106</v>
      </c>
      <c r="AM13" s="10"/>
      <c r="AN13" s="10"/>
      <c r="AO13" t="str">
        <f t="shared" si="2"/>
        <v>03_Services</v>
      </c>
      <c r="AP13" s="7" t="s">
        <v>104</v>
      </c>
      <c r="AQ13" s="11" t="s">
        <v>117</v>
      </c>
      <c r="AR13" s="10">
        <v>38016</v>
      </c>
      <c r="AS13" s="10">
        <v>54452505</v>
      </c>
      <c r="AT13" s="10">
        <v>1489</v>
      </c>
      <c r="AU13" s="10">
        <v>157</v>
      </c>
      <c r="AV13" s="10">
        <v>1341</v>
      </c>
      <c r="AW13" s="10">
        <v>1</v>
      </c>
      <c r="AX13" s="10">
        <v>88129</v>
      </c>
      <c r="AY13">
        <f t="shared" si="3"/>
        <v>39.167718855218858</v>
      </c>
      <c r="AZ13">
        <f t="shared" si="7"/>
        <v>27.34493114687745</v>
      </c>
      <c r="BC13" t="str">
        <f t="shared" si="8"/>
        <v>0055_Activités des organisations associatives</v>
      </c>
      <c r="BD13" t="str">
        <f>INDEX(PDC!$J$1:$L$90,MATCH(BE13,PDC!$L:$L,0),MATCH(PDC!$J$1,PDC!$J$1:$L$1,0))</f>
        <v>Services</v>
      </c>
      <c r="BE13" t="s">
        <v>32</v>
      </c>
      <c r="BF13" s="7" t="s">
        <v>294</v>
      </c>
      <c r="BG13">
        <v>158</v>
      </c>
      <c r="BH13">
        <v>223808</v>
      </c>
      <c r="BI13">
        <v>10</v>
      </c>
      <c r="BN13">
        <v>443</v>
      </c>
      <c r="BQ13" s="10" t="str">
        <f t="shared" si="9"/>
        <v>0059_Commerce</v>
      </c>
      <c r="BR13" s="15" t="s">
        <v>296</v>
      </c>
      <c r="BS13" s="11" t="s">
        <v>138</v>
      </c>
      <c r="BT13" s="10">
        <v>1310</v>
      </c>
      <c r="BU13" s="10">
        <v>2068611</v>
      </c>
      <c r="BV13" s="10">
        <v>50</v>
      </c>
      <c r="BW13" s="16">
        <v>3</v>
      </c>
      <c r="BX13" s="16">
        <v>20</v>
      </c>
      <c r="BY13">
        <v>1</v>
      </c>
      <c r="CA13">
        <v>3234</v>
      </c>
    </row>
    <row r="14" spans="1:79" x14ac:dyDescent="0.35">
      <c r="B14">
        <v>12</v>
      </c>
      <c r="C14" t="str">
        <f t="shared" si="0"/>
        <v>femmes_Fabrication de produits à base de tabac</v>
      </c>
      <c r="D14" t="s">
        <v>0</v>
      </c>
      <c r="E14" t="s">
        <v>67</v>
      </c>
      <c r="F14">
        <v>1</v>
      </c>
      <c r="G14">
        <v>1</v>
      </c>
      <c r="H14">
        <v>7</v>
      </c>
      <c r="K14">
        <v>357</v>
      </c>
      <c r="L14" s="10"/>
      <c r="O14" t="s">
        <v>117</v>
      </c>
      <c r="P14" t="s">
        <v>32</v>
      </c>
      <c r="Q14">
        <v>29429</v>
      </c>
      <c r="R14">
        <v>38885373</v>
      </c>
      <c r="S14">
        <v>498</v>
      </c>
      <c r="T14">
        <v>40</v>
      </c>
      <c r="U14">
        <v>302</v>
      </c>
      <c r="V14" t="s">
        <v>194</v>
      </c>
      <c r="W14">
        <v>33526</v>
      </c>
      <c r="Z14" t="str">
        <f t="shared" si="1"/>
        <v>01_Activités des organisations et organismes extraterritoriaux</v>
      </c>
      <c r="AA14" t="str">
        <f>INDEX(PDC!$J$1:$L$90,MATCH(AB14,PDC!$L:$L,0),MATCH(PDC!$J$1,PDC!$J$1:$L$1,0))</f>
        <v>Services</v>
      </c>
      <c r="AB14" t="s">
        <v>93</v>
      </c>
      <c r="AC14" t="s">
        <v>94</v>
      </c>
      <c r="AD14">
        <v>1</v>
      </c>
      <c r="AE14">
        <v>1114</v>
      </c>
      <c r="AK14">
        <f t="shared" si="5"/>
        <v>0</v>
      </c>
      <c r="AL14">
        <f t="shared" si="6"/>
        <v>0</v>
      </c>
      <c r="AM14" s="10"/>
      <c r="AN14" s="10"/>
      <c r="AO14" t="str">
        <f t="shared" si="2"/>
        <v>07_Agriculture</v>
      </c>
      <c r="AP14" s="7" t="s">
        <v>106</v>
      </c>
      <c r="AQ14" s="11" t="s">
        <v>114</v>
      </c>
      <c r="AR14" s="10">
        <v>4</v>
      </c>
      <c r="AS14" s="10">
        <v>5468</v>
      </c>
      <c r="AT14" s="10"/>
      <c r="AU14" s="10"/>
      <c r="AV14" s="10"/>
      <c r="AW14" s="10"/>
      <c r="AX14" s="10"/>
      <c r="AY14">
        <f t="shared" si="3"/>
        <v>0</v>
      </c>
      <c r="AZ14">
        <f t="shared" si="7"/>
        <v>0</v>
      </c>
      <c r="BC14" t="str">
        <f t="shared" si="8"/>
        <v>0055_Activités des services financiers, hors assurance et caisses de retraite</v>
      </c>
      <c r="BD14" t="str">
        <f>INDEX(PDC!$J$1:$L$90,MATCH(BE14,PDC!$L:$L,0),MATCH(PDC!$J$1,PDC!$J$1:$L$1,0))</f>
        <v>Services</v>
      </c>
      <c r="BE14" t="s">
        <v>47</v>
      </c>
      <c r="BF14" s="7" t="s">
        <v>294</v>
      </c>
      <c r="BG14">
        <v>134</v>
      </c>
      <c r="BH14">
        <v>212479</v>
      </c>
      <c r="BI14">
        <v>1</v>
      </c>
      <c r="BN14">
        <v>20</v>
      </c>
      <c r="BQ14" s="10" t="str">
        <f t="shared" si="9"/>
        <v>0059_Construction</v>
      </c>
      <c r="BR14" s="15" t="s">
        <v>296</v>
      </c>
      <c r="BS14" s="11" t="s">
        <v>115</v>
      </c>
      <c r="BT14" s="10">
        <v>1044</v>
      </c>
      <c r="BU14" s="10">
        <v>1616168</v>
      </c>
      <c r="BV14" s="10">
        <v>97</v>
      </c>
      <c r="BW14" s="16">
        <v>6</v>
      </c>
      <c r="BX14" s="16">
        <v>151</v>
      </c>
      <c r="BY14">
        <v>5</v>
      </c>
      <c r="BZ14">
        <v>1</v>
      </c>
      <c r="CA14">
        <v>5477</v>
      </c>
    </row>
    <row r="15" spans="1:79" x14ac:dyDescent="0.35">
      <c r="B15">
        <v>12</v>
      </c>
      <c r="C15" t="str">
        <f t="shared" si="0"/>
        <v>hommes_Fabrication de produits à base de tabac</v>
      </c>
      <c r="D15" t="s">
        <v>1</v>
      </c>
      <c r="E15" t="s">
        <v>67</v>
      </c>
      <c r="K15">
        <v>0</v>
      </c>
      <c r="L15" s="10"/>
      <c r="O15" t="s">
        <v>117</v>
      </c>
      <c r="P15" t="s">
        <v>93</v>
      </c>
      <c r="Q15">
        <v>621</v>
      </c>
      <c r="R15">
        <v>1164262</v>
      </c>
      <c r="S15">
        <v>4</v>
      </c>
      <c r="T15" t="s">
        <v>194</v>
      </c>
      <c r="U15" t="s">
        <v>194</v>
      </c>
      <c r="V15" t="s">
        <v>194</v>
      </c>
      <c r="W15">
        <v>196</v>
      </c>
      <c r="Z15" t="str">
        <f t="shared" si="1"/>
        <v>01_Activités des services financiers, hors assurance et caisses de retraite</v>
      </c>
      <c r="AA15" t="str">
        <f>INDEX(PDC!$J$1:$L$90,MATCH(AB15,PDC!$L:$L,0),MATCH(PDC!$J$1,PDC!$J$1:$L$1,0))</f>
        <v>Services</v>
      </c>
      <c r="AB15" t="s">
        <v>47</v>
      </c>
      <c r="AC15" t="s">
        <v>94</v>
      </c>
      <c r="AD15">
        <v>1726</v>
      </c>
      <c r="AE15">
        <v>2759834</v>
      </c>
      <c r="AF15">
        <v>8</v>
      </c>
      <c r="AG15">
        <v>1</v>
      </c>
      <c r="AH15">
        <v>5</v>
      </c>
      <c r="AJ15">
        <v>785</v>
      </c>
      <c r="AK15">
        <f t="shared" si="5"/>
        <v>4.6349942062572422</v>
      </c>
      <c r="AL15">
        <f t="shared" si="6"/>
        <v>2.8987250682468582</v>
      </c>
      <c r="AM15" s="10"/>
      <c r="AN15" s="10"/>
      <c r="AO15" t="str">
        <f t="shared" si="2"/>
        <v>07_Commerce</v>
      </c>
      <c r="AP15" s="7" t="s">
        <v>106</v>
      </c>
      <c r="AQ15" s="11" t="s">
        <v>138</v>
      </c>
      <c r="AR15" s="10">
        <v>8831</v>
      </c>
      <c r="AS15" s="10">
        <v>14312119</v>
      </c>
      <c r="AT15" s="10">
        <v>329</v>
      </c>
      <c r="AU15" s="10">
        <v>13</v>
      </c>
      <c r="AV15" s="10">
        <v>190</v>
      </c>
      <c r="AW15" s="10">
        <v>1</v>
      </c>
      <c r="AX15" s="10">
        <v>20005</v>
      </c>
      <c r="AY15">
        <f t="shared" si="3"/>
        <v>37.255123995017549</v>
      </c>
      <c r="AZ15">
        <f t="shared" si="7"/>
        <v>22.987511492882359</v>
      </c>
      <c r="BC15" t="str">
        <f t="shared" si="8"/>
        <v>0055_Activités des sièges sociaux ; conseil de gestion</v>
      </c>
      <c r="BD15" t="str">
        <f>INDEX(PDC!$J$1:$L$90,MATCH(BE15,PDC!$L:$L,0),MATCH(PDC!$J$1,PDC!$J$1:$L$1,0))</f>
        <v>Services</v>
      </c>
      <c r="BE15" t="s">
        <v>44</v>
      </c>
      <c r="BF15" s="7" t="s">
        <v>294</v>
      </c>
      <c r="BG15">
        <v>171</v>
      </c>
      <c r="BH15">
        <v>296676</v>
      </c>
      <c r="BI15">
        <v>3</v>
      </c>
      <c r="BN15">
        <v>435</v>
      </c>
      <c r="BQ15" s="10" t="str">
        <f t="shared" si="9"/>
        <v>0059_Industrie</v>
      </c>
      <c r="BR15" s="15" t="s">
        <v>296</v>
      </c>
      <c r="BS15" s="11" t="s">
        <v>116</v>
      </c>
      <c r="BT15" s="10">
        <v>2712</v>
      </c>
      <c r="BU15" s="10">
        <v>4359665</v>
      </c>
      <c r="BV15" s="10">
        <v>169</v>
      </c>
      <c r="BW15" s="16">
        <v>8</v>
      </c>
      <c r="BX15" s="16">
        <v>81</v>
      </c>
      <c r="BY15">
        <v>2</v>
      </c>
      <c r="CA15">
        <v>10262</v>
      </c>
    </row>
    <row r="16" spans="1:79" x14ac:dyDescent="0.35">
      <c r="B16">
        <v>13</v>
      </c>
      <c r="C16" t="str">
        <f t="shared" si="0"/>
        <v>femmes_Fabrication de textiles</v>
      </c>
      <c r="D16" t="s">
        <v>0</v>
      </c>
      <c r="E16" t="s">
        <v>19</v>
      </c>
      <c r="F16">
        <v>133</v>
      </c>
      <c r="G16">
        <v>11</v>
      </c>
      <c r="H16">
        <v>83</v>
      </c>
      <c r="I16">
        <v>3</v>
      </c>
      <c r="K16">
        <v>9559</v>
      </c>
      <c r="L16" s="10"/>
      <c r="O16" t="s">
        <v>117</v>
      </c>
      <c r="P16" t="s">
        <v>47</v>
      </c>
      <c r="Q16">
        <v>38191</v>
      </c>
      <c r="R16">
        <v>57802469</v>
      </c>
      <c r="S16">
        <v>216</v>
      </c>
      <c r="T16">
        <v>26</v>
      </c>
      <c r="U16">
        <v>569</v>
      </c>
      <c r="V16">
        <v>2</v>
      </c>
      <c r="W16">
        <v>19520</v>
      </c>
      <c r="Z16" t="str">
        <f t="shared" si="1"/>
        <v>01_Activités des sièges sociaux ; conseil de gestion</v>
      </c>
      <c r="AA16" t="str">
        <f>INDEX(PDC!$J$1:$L$90,MATCH(AB16,PDC!$L:$L,0),MATCH(PDC!$J$1,PDC!$J$1:$L$1,0))</f>
        <v>Services</v>
      </c>
      <c r="AB16" t="s">
        <v>44</v>
      </c>
      <c r="AC16" t="s">
        <v>94</v>
      </c>
      <c r="AD16">
        <v>1249</v>
      </c>
      <c r="AE16">
        <v>1709977</v>
      </c>
      <c r="AF16">
        <v>13</v>
      </c>
      <c r="AJ16">
        <v>558</v>
      </c>
      <c r="AK16">
        <f t="shared" si="5"/>
        <v>10.408326661329063</v>
      </c>
      <c r="AL16">
        <f t="shared" si="6"/>
        <v>7.6024414363468047</v>
      </c>
      <c r="AM16" s="10"/>
      <c r="AN16" s="10"/>
      <c r="AO16" t="str">
        <f t="shared" si="2"/>
        <v>07_Construction</v>
      </c>
      <c r="AP16" s="7" t="s">
        <v>106</v>
      </c>
      <c r="AQ16" s="11" t="s">
        <v>115</v>
      </c>
      <c r="AR16" s="10">
        <v>6470</v>
      </c>
      <c r="AS16" s="10">
        <v>10074142</v>
      </c>
      <c r="AT16" s="10">
        <v>531</v>
      </c>
      <c r="AU16" s="10">
        <v>30</v>
      </c>
      <c r="AV16" s="10">
        <v>450</v>
      </c>
      <c r="AW16" s="10">
        <v>1</v>
      </c>
      <c r="AX16" s="10">
        <v>31314</v>
      </c>
      <c r="AY16">
        <f t="shared" si="3"/>
        <v>82.07109737248841</v>
      </c>
      <c r="AZ16">
        <f t="shared" si="7"/>
        <v>52.709203423973975</v>
      </c>
      <c r="BC16" t="str">
        <f t="shared" si="8"/>
        <v>0055_Activités immobilières</v>
      </c>
      <c r="BD16" t="str">
        <f>INDEX(PDC!$J$1:$L$90,MATCH(BE16,PDC!$L:$L,0),MATCH(PDC!$J$1,PDC!$J$1:$L$1,0))</f>
        <v>Services</v>
      </c>
      <c r="BE16" t="s">
        <v>31</v>
      </c>
      <c r="BF16" s="7" t="s">
        <v>294</v>
      </c>
      <c r="BG16">
        <v>53</v>
      </c>
      <c r="BH16">
        <v>79711</v>
      </c>
      <c r="BI16">
        <v>1</v>
      </c>
      <c r="BN16">
        <v>37</v>
      </c>
      <c r="BQ16" s="10" t="str">
        <f t="shared" si="9"/>
        <v>0059_Services</v>
      </c>
      <c r="BR16" s="15" t="s">
        <v>296</v>
      </c>
      <c r="BS16" s="11" t="s">
        <v>117</v>
      </c>
      <c r="BT16" s="10">
        <v>2903</v>
      </c>
      <c r="BU16" s="10">
        <v>4101860</v>
      </c>
      <c r="BV16" s="10">
        <v>147</v>
      </c>
      <c r="BW16" s="16">
        <v>8</v>
      </c>
      <c r="BX16" s="16">
        <v>157</v>
      </c>
      <c r="BY16">
        <v>4</v>
      </c>
      <c r="BZ16">
        <v>1</v>
      </c>
      <c r="CA16">
        <v>9624</v>
      </c>
    </row>
    <row r="17" spans="2:79" x14ac:dyDescent="0.35">
      <c r="B17">
        <v>13</v>
      </c>
      <c r="C17" t="str">
        <f t="shared" si="0"/>
        <v>hommes_Fabrication de textiles</v>
      </c>
      <c r="D17" t="s">
        <v>1</v>
      </c>
      <c r="E17" t="s">
        <v>19</v>
      </c>
      <c r="F17">
        <v>276</v>
      </c>
      <c r="G17">
        <v>24</v>
      </c>
      <c r="H17">
        <v>333</v>
      </c>
      <c r="I17">
        <v>12</v>
      </c>
      <c r="K17">
        <v>17729</v>
      </c>
      <c r="L17" s="10"/>
      <c r="O17" t="s">
        <v>117</v>
      </c>
      <c r="P17" t="s">
        <v>44</v>
      </c>
      <c r="Q17">
        <v>28208</v>
      </c>
      <c r="R17">
        <v>43467699</v>
      </c>
      <c r="S17">
        <v>305</v>
      </c>
      <c r="T17">
        <v>29</v>
      </c>
      <c r="U17">
        <v>277</v>
      </c>
      <c r="V17" t="s">
        <v>194</v>
      </c>
      <c r="W17">
        <v>24684</v>
      </c>
      <c r="Z17" t="str">
        <f t="shared" si="1"/>
        <v>01_Activités immobilières</v>
      </c>
      <c r="AA17" t="str">
        <f>INDEX(PDC!$J$1:$L$90,MATCH(AB17,PDC!$L:$L,0),MATCH(PDC!$J$1,PDC!$J$1:$L$1,0))</f>
        <v>Services</v>
      </c>
      <c r="AB17" t="s">
        <v>31</v>
      </c>
      <c r="AC17" t="s">
        <v>94</v>
      </c>
      <c r="AD17">
        <v>1964</v>
      </c>
      <c r="AE17">
        <v>2942150</v>
      </c>
      <c r="AF17">
        <v>49</v>
      </c>
      <c r="AG17">
        <v>4</v>
      </c>
      <c r="AH17">
        <v>25</v>
      </c>
      <c r="AJ17">
        <v>3527</v>
      </c>
      <c r="AK17">
        <f t="shared" si="5"/>
        <v>24.94908350305499</v>
      </c>
      <c r="AL17">
        <f t="shared" si="6"/>
        <v>16.654487364682289</v>
      </c>
      <c r="AM17" s="10"/>
      <c r="AN17" s="10"/>
      <c r="AO17" t="str">
        <f t="shared" si="2"/>
        <v>07_Industrie</v>
      </c>
      <c r="AP17" s="7" t="s">
        <v>106</v>
      </c>
      <c r="AQ17" s="11" t="s">
        <v>116</v>
      </c>
      <c r="AR17" s="10">
        <v>16853</v>
      </c>
      <c r="AS17" s="10">
        <v>25820341</v>
      </c>
      <c r="AT17" s="10">
        <v>614</v>
      </c>
      <c r="AU17" s="10">
        <v>28</v>
      </c>
      <c r="AV17" s="10">
        <v>466</v>
      </c>
      <c r="AW17" s="10">
        <v>1</v>
      </c>
      <c r="AX17" s="10">
        <v>29126</v>
      </c>
      <c r="AY17">
        <f t="shared" si="3"/>
        <v>36.432682608437666</v>
      </c>
      <c r="AZ17">
        <f t="shared" si="7"/>
        <v>23.779701437715325</v>
      </c>
      <c r="BC17" t="str">
        <f t="shared" si="8"/>
        <v>0055_Activités juridiques et comptables</v>
      </c>
      <c r="BD17" t="str">
        <f>INDEX(PDC!$J$1:$L$90,MATCH(BE17,PDC!$L:$L,0),MATCH(PDC!$J$1,PDC!$J$1:$L$1,0))</f>
        <v>Services</v>
      </c>
      <c r="BE17" t="s">
        <v>51</v>
      </c>
      <c r="BF17" s="7" t="s">
        <v>294</v>
      </c>
      <c r="BG17">
        <v>86</v>
      </c>
      <c r="BH17">
        <v>146059</v>
      </c>
      <c r="BQ17" s="10" t="str">
        <f t="shared" si="9"/>
        <v>0059_NC</v>
      </c>
      <c r="BR17" s="15" t="s">
        <v>296</v>
      </c>
      <c r="BS17" s="11" t="s">
        <v>355</v>
      </c>
      <c r="BT17" s="10"/>
      <c r="BU17" s="10"/>
      <c r="BV17" s="10"/>
      <c r="BW17" s="16"/>
      <c r="BX17" s="16"/>
      <c r="CA17">
        <v>12</v>
      </c>
    </row>
    <row r="18" spans="2:79" x14ac:dyDescent="0.35">
      <c r="B18">
        <v>14</v>
      </c>
      <c r="C18" t="str">
        <f t="shared" si="0"/>
        <v>femmes_Industrie de l'habillement</v>
      </c>
      <c r="D18" t="s">
        <v>0</v>
      </c>
      <c r="E18" t="s">
        <v>68</v>
      </c>
      <c r="F18">
        <v>41</v>
      </c>
      <c r="G18">
        <v>3</v>
      </c>
      <c r="H18">
        <v>34</v>
      </c>
      <c r="I18">
        <v>2</v>
      </c>
      <c r="K18">
        <v>3285</v>
      </c>
      <c r="L18" s="10"/>
      <c r="O18" t="s">
        <v>117</v>
      </c>
      <c r="P18" t="s">
        <v>31</v>
      </c>
      <c r="Q18">
        <v>31189</v>
      </c>
      <c r="R18">
        <v>45537810</v>
      </c>
      <c r="S18">
        <v>791</v>
      </c>
      <c r="T18">
        <v>78</v>
      </c>
      <c r="U18">
        <v>698</v>
      </c>
      <c r="V18" t="s">
        <v>194</v>
      </c>
      <c r="W18">
        <v>67015</v>
      </c>
      <c r="Z18" t="str">
        <f t="shared" si="1"/>
        <v>01_Activités juridiques et comptables</v>
      </c>
      <c r="AA18" t="str">
        <f>INDEX(PDC!$J$1:$L$90,MATCH(AB18,PDC!$L:$L,0),MATCH(PDC!$J$1,PDC!$J$1:$L$1,0))</f>
        <v>Services</v>
      </c>
      <c r="AB18" t="s">
        <v>51</v>
      </c>
      <c r="AC18" t="s">
        <v>94</v>
      </c>
      <c r="AD18">
        <v>1376</v>
      </c>
      <c r="AE18">
        <v>2421347</v>
      </c>
      <c r="AF18">
        <v>3</v>
      </c>
      <c r="AJ18">
        <v>99</v>
      </c>
      <c r="AK18">
        <f t="shared" si="5"/>
        <v>2.1802325581395348</v>
      </c>
      <c r="AL18">
        <f t="shared" si="6"/>
        <v>1.2389797910006288</v>
      </c>
      <c r="AM18" s="10"/>
      <c r="AN18" s="10"/>
      <c r="AO18" t="str">
        <f t="shared" si="2"/>
        <v>07_Services</v>
      </c>
      <c r="AP18" s="7" t="s">
        <v>106</v>
      </c>
      <c r="AQ18" s="11" t="s">
        <v>117</v>
      </c>
      <c r="AR18" s="10">
        <v>31591</v>
      </c>
      <c r="AS18" s="10">
        <v>46583207</v>
      </c>
      <c r="AT18" s="10">
        <v>1130</v>
      </c>
      <c r="AU18" s="10">
        <v>57</v>
      </c>
      <c r="AV18" s="10">
        <v>504</v>
      </c>
      <c r="AW18" s="10"/>
      <c r="AX18" s="10">
        <v>67715</v>
      </c>
      <c r="AY18">
        <f t="shared" si="3"/>
        <v>35.769681238327372</v>
      </c>
      <c r="AZ18">
        <f t="shared" si="7"/>
        <v>24.257668648704239</v>
      </c>
      <c r="BC18" t="str">
        <f t="shared" si="8"/>
        <v>0055_Activités liées à l'emploi</v>
      </c>
      <c r="BD18" t="str">
        <f>INDEX(PDC!$J$1:$L$90,MATCH(BE18,PDC!$L:$L,0),MATCH(PDC!$J$1,PDC!$J$1:$L$1,0))</f>
        <v>Services</v>
      </c>
      <c r="BE18" t="s">
        <v>6</v>
      </c>
      <c r="BF18" s="7" t="s">
        <v>294</v>
      </c>
      <c r="BG18">
        <v>1068</v>
      </c>
      <c r="BH18">
        <v>1436067</v>
      </c>
      <c r="BI18">
        <v>32</v>
      </c>
      <c r="BJ18">
        <v>5</v>
      </c>
      <c r="BK18">
        <v>26</v>
      </c>
      <c r="BN18">
        <v>4370</v>
      </c>
      <c r="BQ18" s="10" t="str">
        <f t="shared" si="9"/>
        <v>0063_Tous secteurs</v>
      </c>
      <c r="BR18" s="15" t="s">
        <v>298</v>
      </c>
      <c r="BS18" s="11" t="s">
        <v>356</v>
      </c>
      <c r="BT18" s="10">
        <v>5490</v>
      </c>
      <c r="BU18" s="10">
        <v>8350417</v>
      </c>
      <c r="BV18" s="10">
        <v>192</v>
      </c>
      <c r="BW18" s="16">
        <v>20</v>
      </c>
      <c r="BX18" s="16">
        <v>448</v>
      </c>
      <c r="BY18">
        <v>10</v>
      </c>
      <c r="BZ18">
        <v>3</v>
      </c>
      <c r="CA18">
        <v>10840</v>
      </c>
    </row>
    <row r="19" spans="2:79" x14ac:dyDescent="0.35">
      <c r="B19">
        <v>14</v>
      </c>
      <c r="C19" t="str">
        <f t="shared" si="0"/>
        <v>hommes_Industrie de l'habillement</v>
      </c>
      <c r="D19" t="s">
        <v>1</v>
      </c>
      <c r="E19" t="s">
        <v>68</v>
      </c>
      <c r="F19">
        <v>17</v>
      </c>
      <c r="G19">
        <v>2</v>
      </c>
      <c r="H19">
        <v>8</v>
      </c>
      <c r="K19">
        <v>953</v>
      </c>
      <c r="L19" s="10"/>
      <c r="O19" t="s">
        <v>117</v>
      </c>
      <c r="P19" t="s">
        <v>51</v>
      </c>
      <c r="Q19">
        <v>26996</v>
      </c>
      <c r="R19">
        <v>45294479</v>
      </c>
      <c r="S19">
        <v>64</v>
      </c>
      <c r="T19">
        <v>5</v>
      </c>
      <c r="U19">
        <v>117</v>
      </c>
      <c r="V19">
        <v>1</v>
      </c>
      <c r="W19">
        <v>3912</v>
      </c>
      <c r="Z19" t="str">
        <f t="shared" si="1"/>
        <v>01_Activités liées à l'emploi</v>
      </c>
      <c r="AA19" t="str">
        <f>INDEX(PDC!$J$1:$L$90,MATCH(AB19,PDC!$L:$L,0),MATCH(PDC!$J$1,PDC!$J$1:$L$1,0))</f>
        <v>Services</v>
      </c>
      <c r="AB19" t="s">
        <v>6</v>
      </c>
      <c r="AC19" t="s">
        <v>94</v>
      </c>
      <c r="AD19">
        <v>9600</v>
      </c>
      <c r="AE19">
        <v>12581004</v>
      </c>
      <c r="AF19">
        <v>573</v>
      </c>
      <c r="AG19">
        <v>40</v>
      </c>
      <c r="AH19">
        <v>419</v>
      </c>
      <c r="AI19">
        <v>1</v>
      </c>
      <c r="AJ19">
        <v>37289</v>
      </c>
      <c r="AK19">
        <f t="shared" si="5"/>
        <v>59.6875</v>
      </c>
      <c r="AL19">
        <f t="shared" si="6"/>
        <v>45.544854766757886</v>
      </c>
      <c r="AM19" s="10"/>
      <c r="AN19" s="10"/>
      <c r="AO19" t="str">
        <f t="shared" si="2"/>
        <v>15_Agriculture</v>
      </c>
      <c r="AP19" t="s">
        <v>143</v>
      </c>
      <c r="AQ19" s="11" t="s">
        <v>114</v>
      </c>
      <c r="AR19" s="10"/>
      <c r="AS19" s="10"/>
      <c r="AT19" s="10"/>
      <c r="AU19" s="10"/>
      <c r="AV19" s="10"/>
      <c r="AW19" s="10"/>
      <c r="AX19" s="10"/>
      <c r="AY19" t="e">
        <f t="shared" si="3"/>
        <v>#DIV/0!</v>
      </c>
      <c r="AZ19" t="e">
        <f t="shared" si="7"/>
        <v>#DIV/0!</v>
      </c>
      <c r="BC19" t="str">
        <f t="shared" si="8"/>
        <v>0055_Activités pour la santé humaine</v>
      </c>
      <c r="BD19" t="str">
        <f>INDEX(PDC!$J$1:$L$90,MATCH(BE19,PDC!$L:$L,0),MATCH(PDC!$J$1,PDC!$J$1:$L$1,0))</f>
        <v>Services</v>
      </c>
      <c r="BE19" t="s">
        <v>27</v>
      </c>
      <c r="BF19" s="7" t="s">
        <v>294</v>
      </c>
      <c r="BG19">
        <v>124</v>
      </c>
      <c r="BH19">
        <v>159492</v>
      </c>
      <c r="BI19">
        <v>1</v>
      </c>
      <c r="BJ19">
        <v>1</v>
      </c>
      <c r="BK19">
        <v>20</v>
      </c>
      <c r="BL19">
        <v>1</v>
      </c>
      <c r="BN19">
        <v>11</v>
      </c>
      <c r="BQ19" s="10" t="str">
        <f t="shared" si="9"/>
        <v>0063_Commerce</v>
      </c>
      <c r="BR19" s="15" t="s">
        <v>298</v>
      </c>
      <c r="BS19" s="11" t="s">
        <v>138</v>
      </c>
      <c r="BT19" s="10">
        <v>961</v>
      </c>
      <c r="BU19" s="10">
        <v>1579830</v>
      </c>
      <c r="BV19" s="10">
        <v>20</v>
      </c>
      <c r="BW19" s="16"/>
      <c r="BX19" s="16"/>
      <c r="CA19">
        <v>881</v>
      </c>
    </row>
    <row r="20" spans="2:79" x14ac:dyDescent="0.35">
      <c r="B20">
        <v>15</v>
      </c>
      <c r="C20" t="str">
        <f t="shared" si="0"/>
        <v>femmes_Industrie du cuir et de la chaussure</v>
      </c>
      <c r="D20" t="s">
        <v>0</v>
      </c>
      <c r="E20" t="s">
        <v>69</v>
      </c>
      <c r="F20">
        <v>83</v>
      </c>
      <c r="G20">
        <v>4</v>
      </c>
      <c r="H20">
        <v>38</v>
      </c>
      <c r="I20">
        <v>1</v>
      </c>
      <c r="K20">
        <v>3771</v>
      </c>
      <c r="L20" s="10"/>
      <c r="O20" t="s">
        <v>117</v>
      </c>
      <c r="P20" t="s">
        <v>6</v>
      </c>
      <c r="Q20">
        <v>116380</v>
      </c>
      <c r="R20">
        <v>150535122</v>
      </c>
      <c r="S20">
        <v>6687</v>
      </c>
      <c r="T20">
        <v>488</v>
      </c>
      <c r="U20">
        <v>4746</v>
      </c>
      <c r="V20">
        <v>6</v>
      </c>
      <c r="W20">
        <v>475307</v>
      </c>
      <c r="Z20" t="str">
        <f t="shared" si="1"/>
        <v>01_Activités pour la santé humaine</v>
      </c>
      <c r="AA20" t="str">
        <f>INDEX(PDC!$J$1:$L$90,MATCH(AB20,PDC!$L:$L,0),MATCH(PDC!$J$1,PDC!$J$1:$L$1,0))</f>
        <v>Services</v>
      </c>
      <c r="AB20" t="s">
        <v>27</v>
      </c>
      <c r="AC20" t="s">
        <v>94</v>
      </c>
      <c r="AD20">
        <v>5584</v>
      </c>
      <c r="AE20">
        <v>8590078</v>
      </c>
      <c r="AF20">
        <v>176</v>
      </c>
      <c r="AG20">
        <v>12</v>
      </c>
      <c r="AH20">
        <v>78</v>
      </c>
      <c r="AJ20">
        <v>13717</v>
      </c>
      <c r="AK20">
        <f t="shared" si="5"/>
        <v>31.51862464183381</v>
      </c>
      <c r="AL20">
        <f t="shared" si="6"/>
        <v>20.488754584067806</v>
      </c>
      <c r="AM20" s="10"/>
      <c r="AN20" s="10"/>
      <c r="AO20" t="str">
        <f t="shared" si="2"/>
        <v>15_Commerce</v>
      </c>
      <c r="AP20" t="s">
        <v>143</v>
      </c>
      <c r="AQ20" s="11" t="s">
        <v>138</v>
      </c>
      <c r="AR20" s="10">
        <v>5759</v>
      </c>
      <c r="AS20" s="10">
        <v>9640345</v>
      </c>
      <c r="AT20" s="10">
        <v>193</v>
      </c>
      <c r="AU20" s="10">
        <v>8</v>
      </c>
      <c r="AV20" s="10">
        <v>75</v>
      </c>
      <c r="AW20" s="10"/>
      <c r="AX20" s="10">
        <v>8096</v>
      </c>
      <c r="AY20">
        <f t="shared" si="3"/>
        <v>33.512762632401461</v>
      </c>
      <c r="AZ20">
        <f t="shared" si="7"/>
        <v>20.020030403476223</v>
      </c>
      <c r="BC20" t="str">
        <f t="shared" si="8"/>
        <v>0055_Activités sportives, récréatives et de loisirs</v>
      </c>
      <c r="BD20" t="str">
        <f>INDEX(PDC!$J$1:$L$90,MATCH(BE20,PDC!$L:$L,0),MATCH(PDC!$J$1,PDC!$J$1:$L$1,0))</f>
        <v>Services</v>
      </c>
      <c r="BE20" t="s">
        <v>12</v>
      </c>
      <c r="BF20" s="7" t="s">
        <v>294</v>
      </c>
      <c r="BG20">
        <v>92</v>
      </c>
      <c r="BH20">
        <v>94770</v>
      </c>
      <c r="BQ20" s="10" t="str">
        <f t="shared" si="9"/>
        <v>0063_Construction</v>
      </c>
      <c r="BR20" s="15" t="s">
        <v>298</v>
      </c>
      <c r="BS20" s="11" t="s">
        <v>115</v>
      </c>
      <c r="BT20" s="10">
        <v>940</v>
      </c>
      <c r="BU20" s="10">
        <v>1528901</v>
      </c>
      <c r="BV20" s="10">
        <v>72</v>
      </c>
      <c r="BW20" s="16">
        <v>2</v>
      </c>
      <c r="BX20" s="16">
        <v>105</v>
      </c>
      <c r="BY20">
        <v>1</v>
      </c>
      <c r="BZ20">
        <v>1</v>
      </c>
      <c r="CA20">
        <v>4591</v>
      </c>
    </row>
    <row r="21" spans="2:79" x14ac:dyDescent="0.35">
      <c r="B21">
        <v>15</v>
      </c>
      <c r="C21" t="str">
        <f t="shared" si="0"/>
        <v>hommes_Industrie du cuir et de la chaussure</v>
      </c>
      <c r="D21" t="s">
        <v>1</v>
      </c>
      <c r="E21" t="s">
        <v>69</v>
      </c>
      <c r="F21">
        <v>75</v>
      </c>
      <c r="G21">
        <v>1</v>
      </c>
      <c r="H21">
        <v>9</v>
      </c>
      <c r="K21">
        <v>3881</v>
      </c>
      <c r="L21" s="10"/>
      <c r="O21" t="s">
        <v>117</v>
      </c>
      <c r="P21" t="s">
        <v>27</v>
      </c>
      <c r="Q21">
        <v>100312</v>
      </c>
      <c r="R21">
        <v>156519099</v>
      </c>
      <c r="S21">
        <v>3023</v>
      </c>
      <c r="T21">
        <v>209</v>
      </c>
      <c r="U21">
        <v>1806</v>
      </c>
      <c r="V21" t="s">
        <v>194</v>
      </c>
      <c r="W21">
        <v>213612</v>
      </c>
      <c r="Z21" t="str">
        <f t="shared" si="1"/>
        <v>01_Activités sportives, récréatives et de loisirs</v>
      </c>
      <c r="AA21" t="str">
        <f>INDEX(PDC!$J$1:$L$90,MATCH(AB21,PDC!$L:$L,0),MATCH(PDC!$J$1,PDC!$J$1:$L$1,0))</f>
        <v>Services</v>
      </c>
      <c r="AB21" t="s">
        <v>12</v>
      </c>
      <c r="AC21" t="s">
        <v>94</v>
      </c>
      <c r="AD21">
        <v>1266</v>
      </c>
      <c r="AE21">
        <v>1272060</v>
      </c>
      <c r="AF21">
        <v>63</v>
      </c>
      <c r="AG21">
        <v>2</v>
      </c>
      <c r="AH21">
        <v>31</v>
      </c>
      <c r="AJ21">
        <v>3167</v>
      </c>
      <c r="AK21">
        <f t="shared" si="5"/>
        <v>49.763033175355453</v>
      </c>
      <c r="AL21">
        <f t="shared" si="6"/>
        <v>49.525965756332248</v>
      </c>
      <c r="AM21" s="10"/>
      <c r="AN21" s="10"/>
      <c r="AO21" t="str">
        <f t="shared" si="2"/>
        <v>15_Construction</v>
      </c>
      <c r="AP21" t="s">
        <v>143</v>
      </c>
      <c r="AQ21" s="11" t="s">
        <v>115</v>
      </c>
      <c r="AR21" s="10">
        <v>4063</v>
      </c>
      <c r="AS21" s="10">
        <v>6412860</v>
      </c>
      <c r="AT21" s="10">
        <v>356</v>
      </c>
      <c r="AU21" s="10">
        <v>27</v>
      </c>
      <c r="AV21" s="10">
        <v>419</v>
      </c>
      <c r="AW21" s="10">
        <v>1</v>
      </c>
      <c r="AX21" s="10">
        <v>17623</v>
      </c>
      <c r="AY21">
        <f t="shared" si="3"/>
        <v>87.619985232586757</v>
      </c>
      <c r="AZ21">
        <f t="shared" si="7"/>
        <v>55.513452656069212</v>
      </c>
      <c r="BC21" t="str">
        <f t="shared" si="8"/>
        <v>0055_Activités vétérinaires</v>
      </c>
      <c r="BD21" t="str">
        <f>INDEX(PDC!$J$1:$L$90,MATCH(BE21,PDC!$L:$L,0),MATCH(PDC!$J$1,PDC!$J$1:$L$1,0))</f>
        <v>Services</v>
      </c>
      <c r="BE21" t="s">
        <v>87</v>
      </c>
      <c r="BF21" s="7" t="s">
        <v>294</v>
      </c>
      <c r="BG21">
        <v>12</v>
      </c>
      <c r="BH21">
        <v>18983</v>
      </c>
      <c r="BQ21" s="10" t="str">
        <f t="shared" si="9"/>
        <v>0063_Industrie</v>
      </c>
      <c r="BR21" s="15" t="s">
        <v>298</v>
      </c>
      <c r="BS21" s="11" t="s">
        <v>116</v>
      </c>
      <c r="BT21" s="10">
        <v>1099</v>
      </c>
      <c r="BU21" s="10">
        <v>1655420</v>
      </c>
      <c r="BV21" s="10">
        <v>41</v>
      </c>
      <c r="BW21" s="16">
        <v>9</v>
      </c>
      <c r="BX21" s="16">
        <v>78</v>
      </c>
      <c r="BY21">
        <v>4</v>
      </c>
      <c r="CA21">
        <v>2383</v>
      </c>
    </row>
    <row r="22" spans="2:79" x14ac:dyDescent="0.35">
      <c r="B22">
        <v>16</v>
      </c>
      <c r="C22" t="str">
        <f t="shared" si="0"/>
        <v>femmes_Travail du bois et fabrication d'articles en bois et en liège, à l'exception des meubles ; fabrication d'articles en vannerie et sparterie</v>
      </c>
      <c r="D22" t="s">
        <v>0</v>
      </c>
      <c r="E22" t="s">
        <v>70</v>
      </c>
      <c r="F22">
        <v>33</v>
      </c>
      <c r="G22">
        <v>5</v>
      </c>
      <c r="H22">
        <v>30</v>
      </c>
      <c r="I22">
        <v>1</v>
      </c>
      <c r="K22">
        <v>2715</v>
      </c>
      <c r="L22" s="10"/>
      <c r="O22" t="s">
        <v>117</v>
      </c>
      <c r="P22" t="s">
        <v>12</v>
      </c>
      <c r="Q22">
        <v>16805</v>
      </c>
      <c r="R22">
        <v>18513486</v>
      </c>
      <c r="S22">
        <v>1243</v>
      </c>
      <c r="T22">
        <v>35</v>
      </c>
      <c r="U22">
        <v>378</v>
      </c>
      <c r="V22">
        <v>1</v>
      </c>
      <c r="W22">
        <v>54812</v>
      </c>
      <c r="Z22" t="str">
        <f t="shared" si="1"/>
        <v>01_Activités vétérinaires</v>
      </c>
      <c r="AA22" t="str">
        <f>INDEX(PDC!$J$1:$L$90,MATCH(AB22,PDC!$L:$L,0),MATCH(PDC!$J$1,PDC!$J$1:$L$1,0))</f>
        <v>Services</v>
      </c>
      <c r="AB22" t="s">
        <v>87</v>
      </c>
      <c r="AC22" t="s">
        <v>94</v>
      </c>
      <c r="AD22">
        <v>178</v>
      </c>
      <c r="AE22">
        <v>288256</v>
      </c>
      <c r="AF22">
        <v>3</v>
      </c>
      <c r="AG22">
        <v>2</v>
      </c>
      <c r="AH22">
        <v>6</v>
      </c>
      <c r="AJ22">
        <v>23</v>
      </c>
      <c r="AK22">
        <f t="shared" si="5"/>
        <v>16.853932584269664</v>
      </c>
      <c r="AL22">
        <f t="shared" si="6"/>
        <v>10.407415630550622</v>
      </c>
      <c r="AM22" s="10"/>
      <c r="AN22" s="10"/>
      <c r="AO22" t="str">
        <f t="shared" si="2"/>
        <v>15_Industrie</v>
      </c>
      <c r="AP22" t="s">
        <v>143</v>
      </c>
      <c r="AQ22" s="11" t="s">
        <v>116</v>
      </c>
      <c r="AR22" s="10">
        <v>4379</v>
      </c>
      <c r="AS22" s="10">
        <v>7069931</v>
      </c>
      <c r="AT22" s="10">
        <v>231</v>
      </c>
      <c r="AU22" s="10">
        <v>19</v>
      </c>
      <c r="AV22" s="10">
        <v>299</v>
      </c>
      <c r="AW22" s="10">
        <v>1</v>
      </c>
      <c r="AX22" s="10">
        <v>8560</v>
      </c>
      <c r="AY22">
        <f t="shared" si="3"/>
        <v>52.75176981045901</v>
      </c>
      <c r="AZ22">
        <f t="shared" si="7"/>
        <v>32.673586206145437</v>
      </c>
      <c r="BC22" t="str">
        <f t="shared" si="8"/>
        <v>0055_Administration publique et défense ; sécurité sociale obligatoire</v>
      </c>
      <c r="BD22" t="str">
        <f>INDEX(PDC!$J$1:$L$90,MATCH(BE22,PDC!$L:$L,0),MATCH(PDC!$J$1,PDC!$J$1:$L$1,0))</f>
        <v>Services</v>
      </c>
      <c r="BE22" t="s">
        <v>36</v>
      </c>
      <c r="BF22" s="7" t="s">
        <v>294</v>
      </c>
      <c r="BG22">
        <v>498</v>
      </c>
      <c r="BH22">
        <v>593856</v>
      </c>
      <c r="BI22">
        <v>13</v>
      </c>
      <c r="BN22">
        <v>997</v>
      </c>
      <c r="BQ22" s="10" t="str">
        <f t="shared" si="9"/>
        <v>0063_Services</v>
      </c>
      <c r="BR22" s="15" t="s">
        <v>298</v>
      </c>
      <c r="BS22" s="11" t="s">
        <v>117</v>
      </c>
      <c r="BT22" s="10">
        <v>2490</v>
      </c>
      <c r="BU22" s="10">
        <v>3586266</v>
      </c>
      <c r="BV22" s="10">
        <v>59</v>
      </c>
      <c r="BW22" s="16">
        <v>9</v>
      </c>
      <c r="BX22" s="16">
        <v>265</v>
      </c>
      <c r="BY22">
        <v>5</v>
      </c>
      <c r="BZ22">
        <v>2</v>
      </c>
      <c r="CA22">
        <v>2985</v>
      </c>
    </row>
    <row r="23" spans="2:79" x14ac:dyDescent="0.35">
      <c r="B23">
        <v>16</v>
      </c>
      <c r="C23" t="str">
        <f t="shared" si="0"/>
        <v>hommes_Travail du bois et fabrication d'articles en bois et en liège, à l'exception des meubles ; fabrication d'articles en vannerie et sparterie</v>
      </c>
      <c r="D23" t="s">
        <v>1</v>
      </c>
      <c r="E23" t="s">
        <v>70</v>
      </c>
      <c r="F23">
        <v>650</v>
      </c>
      <c r="G23">
        <v>49</v>
      </c>
      <c r="H23">
        <v>651</v>
      </c>
      <c r="I23">
        <v>20</v>
      </c>
      <c r="J23">
        <v>1</v>
      </c>
      <c r="K23">
        <v>39916</v>
      </c>
      <c r="L23" s="10"/>
      <c r="O23" t="s">
        <v>117</v>
      </c>
      <c r="P23" t="s">
        <v>87</v>
      </c>
      <c r="Q23">
        <v>1705</v>
      </c>
      <c r="R23">
        <v>2728502</v>
      </c>
      <c r="S23">
        <v>41</v>
      </c>
      <c r="T23">
        <v>3</v>
      </c>
      <c r="U23">
        <v>7</v>
      </c>
      <c r="V23" t="s">
        <v>194</v>
      </c>
      <c r="W23">
        <v>972</v>
      </c>
      <c r="Z23" t="str">
        <f t="shared" si="1"/>
        <v>01_Administration publique et défense ; sécurité sociale obligatoire</v>
      </c>
      <c r="AA23" t="str">
        <f>INDEX(PDC!$J$1:$L$90,MATCH(AB23,PDC!$L:$L,0),MATCH(PDC!$J$1,PDC!$J$1:$L$1,0))</f>
        <v>Services</v>
      </c>
      <c r="AB23" t="s">
        <v>36</v>
      </c>
      <c r="AC23" t="s">
        <v>94</v>
      </c>
      <c r="AD23">
        <v>5929</v>
      </c>
      <c r="AE23">
        <v>7106766</v>
      </c>
      <c r="AF23">
        <v>60</v>
      </c>
      <c r="AG23">
        <v>5</v>
      </c>
      <c r="AH23">
        <v>32</v>
      </c>
      <c r="AJ23">
        <v>2451</v>
      </c>
      <c r="AK23">
        <f t="shared" si="5"/>
        <v>10.11975037949064</v>
      </c>
      <c r="AL23">
        <f t="shared" si="6"/>
        <v>8.4426587283160863</v>
      </c>
      <c r="AM23" s="10"/>
      <c r="AN23" s="10"/>
      <c r="AO23" t="str">
        <f t="shared" si="2"/>
        <v>15_Services</v>
      </c>
      <c r="AP23" t="s">
        <v>143</v>
      </c>
      <c r="AQ23" s="11" t="s">
        <v>117</v>
      </c>
      <c r="AR23" s="10">
        <v>15890</v>
      </c>
      <c r="AS23" s="10">
        <v>23729071</v>
      </c>
      <c r="AT23" s="10">
        <v>561</v>
      </c>
      <c r="AU23" s="10">
        <v>30</v>
      </c>
      <c r="AV23" s="10">
        <v>475</v>
      </c>
      <c r="AW23" s="10">
        <v>2</v>
      </c>
      <c r="AX23" s="10">
        <v>25870</v>
      </c>
      <c r="AY23">
        <f t="shared" si="3"/>
        <v>35.305223410950283</v>
      </c>
      <c r="AZ23">
        <f t="shared" si="7"/>
        <v>23.641886359562918</v>
      </c>
      <c r="BC23" t="str">
        <f t="shared" si="8"/>
        <v>0055_Assurance</v>
      </c>
      <c r="BD23" t="str">
        <f>INDEX(PDC!$J$1:$L$90,MATCH(BE23,PDC!$L:$L,0),MATCH(PDC!$J$1,PDC!$J$1:$L$1,0))</f>
        <v>Services</v>
      </c>
      <c r="BE23" t="s">
        <v>45</v>
      </c>
      <c r="BF23" s="7" t="s">
        <v>294</v>
      </c>
      <c r="BG23">
        <v>7</v>
      </c>
      <c r="BH23">
        <v>11365</v>
      </c>
      <c r="BQ23" s="10" t="str">
        <f t="shared" si="9"/>
        <v>0063_NC</v>
      </c>
      <c r="BR23" s="15" t="s">
        <v>298</v>
      </c>
      <c r="BS23" s="11" t="s">
        <v>355</v>
      </c>
      <c r="BT23" s="10"/>
      <c r="BU23" s="10"/>
      <c r="BV23" s="10"/>
      <c r="BW23" s="16"/>
      <c r="BX23" s="16"/>
      <c r="CA23">
        <v>0</v>
      </c>
    </row>
    <row r="24" spans="2:79" x14ac:dyDescent="0.35">
      <c r="B24">
        <v>17</v>
      </c>
      <c r="C24" t="str">
        <f t="shared" si="0"/>
        <v>femmes_Industrie du papier et du carton</v>
      </c>
      <c r="D24" t="s">
        <v>0</v>
      </c>
      <c r="E24" t="s">
        <v>71</v>
      </c>
      <c r="F24">
        <v>55</v>
      </c>
      <c r="G24">
        <v>8</v>
      </c>
      <c r="H24">
        <v>49</v>
      </c>
      <c r="I24">
        <v>1</v>
      </c>
      <c r="K24">
        <v>4587</v>
      </c>
      <c r="L24" s="10"/>
      <c r="O24" t="s">
        <v>117</v>
      </c>
      <c r="P24" t="s">
        <v>36</v>
      </c>
      <c r="Q24">
        <v>145224</v>
      </c>
      <c r="R24">
        <v>185251669</v>
      </c>
      <c r="S24">
        <v>1845</v>
      </c>
      <c r="T24">
        <v>110</v>
      </c>
      <c r="U24">
        <v>905</v>
      </c>
      <c r="V24" t="s">
        <v>194</v>
      </c>
      <c r="W24">
        <v>96960</v>
      </c>
      <c r="Z24" t="str">
        <f t="shared" si="1"/>
        <v>01_Assurance</v>
      </c>
      <c r="AA24" t="str">
        <f>INDEX(PDC!$J$1:$L$90,MATCH(AB24,PDC!$L:$L,0),MATCH(PDC!$J$1,PDC!$J$1:$L$1,0))</f>
        <v>Services</v>
      </c>
      <c r="AB24" t="s">
        <v>45</v>
      </c>
      <c r="AC24" t="s">
        <v>94</v>
      </c>
      <c r="AD24">
        <v>410</v>
      </c>
      <c r="AE24">
        <v>652610</v>
      </c>
      <c r="AF24">
        <v>1</v>
      </c>
      <c r="AJ24">
        <v>17</v>
      </c>
      <c r="AK24">
        <f t="shared" si="5"/>
        <v>2.4390243902439024</v>
      </c>
      <c r="AL24">
        <f t="shared" si="6"/>
        <v>1.5323087295628324</v>
      </c>
      <c r="AM24" s="10"/>
      <c r="AN24" s="10"/>
      <c r="AO24" t="str">
        <f t="shared" si="2"/>
        <v>26_Agriculture</v>
      </c>
      <c r="AP24" t="s">
        <v>145</v>
      </c>
      <c r="AQ24" s="11" t="s">
        <v>114</v>
      </c>
      <c r="AR24" s="10">
        <v>9</v>
      </c>
      <c r="AS24" s="10">
        <v>15620</v>
      </c>
      <c r="AT24" s="10"/>
      <c r="AU24" s="10"/>
      <c r="AV24" s="10"/>
      <c r="AW24" s="10"/>
      <c r="AX24" s="10">
        <v>0</v>
      </c>
      <c r="AY24">
        <f t="shared" si="3"/>
        <v>0</v>
      </c>
      <c r="AZ24">
        <f t="shared" si="7"/>
        <v>0</v>
      </c>
      <c r="BC24" t="str">
        <f t="shared" si="8"/>
        <v>0055_Autres activités spécialisées, scientifiques et techniques</v>
      </c>
      <c r="BD24" t="str">
        <f>INDEX(PDC!$J$1:$L$90,MATCH(BE24,PDC!$L:$L,0),MATCH(PDC!$J$1,PDC!$J$1:$L$1,0))</f>
        <v>Services</v>
      </c>
      <c r="BE24" t="s">
        <v>86</v>
      </c>
      <c r="BF24" s="7" t="s">
        <v>294</v>
      </c>
      <c r="BG24">
        <v>22</v>
      </c>
      <c r="BH24">
        <v>33419</v>
      </c>
      <c r="BN24">
        <v>0</v>
      </c>
      <c r="BQ24" s="10" t="str">
        <f t="shared" si="9"/>
        <v>0064_Tous secteurs</v>
      </c>
      <c r="BR24" s="15" t="s">
        <v>300</v>
      </c>
      <c r="BS24" s="11" t="s">
        <v>356</v>
      </c>
      <c r="BT24" s="10">
        <v>4567</v>
      </c>
      <c r="BU24" s="10">
        <v>6954708</v>
      </c>
      <c r="BV24" s="10">
        <v>158</v>
      </c>
      <c r="BW24" s="16">
        <v>9</v>
      </c>
      <c r="BX24" s="16">
        <v>86</v>
      </c>
      <c r="BY24">
        <v>3</v>
      </c>
      <c r="CA24">
        <v>10395</v>
      </c>
    </row>
    <row r="25" spans="2:79" x14ac:dyDescent="0.35">
      <c r="B25">
        <v>17</v>
      </c>
      <c r="C25" t="str">
        <f t="shared" si="0"/>
        <v>hommes_Industrie du papier et du carton</v>
      </c>
      <c r="D25" t="s">
        <v>1</v>
      </c>
      <c r="E25" t="s">
        <v>71</v>
      </c>
      <c r="F25">
        <v>283</v>
      </c>
      <c r="G25">
        <v>27</v>
      </c>
      <c r="H25">
        <v>325</v>
      </c>
      <c r="I25">
        <v>9</v>
      </c>
      <c r="K25">
        <v>18956</v>
      </c>
      <c r="L25" s="10"/>
      <c r="O25" t="s">
        <v>117</v>
      </c>
      <c r="P25" t="s">
        <v>45</v>
      </c>
      <c r="Q25">
        <v>11314</v>
      </c>
      <c r="R25">
        <v>15521236</v>
      </c>
      <c r="S25">
        <v>108</v>
      </c>
      <c r="T25">
        <v>5</v>
      </c>
      <c r="U25">
        <v>65</v>
      </c>
      <c r="V25" t="s">
        <v>194</v>
      </c>
      <c r="W25">
        <v>8863</v>
      </c>
      <c r="Z25" t="str">
        <f t="shared" si="1"/>
        <v>01_Autres activités spécialisées, scientifiques et techniques</v>
      </c>
      <c r="AA25" t="str">
        <f>INDEX(PDC!$J$1:$L$90,MATCH(AB25,PDC!$L:$L,0),MATCH(PDC!$J$1,PDC!$J$1:$L$1,0))</f>
        <v>Services</v>
      </c>
      <c r="AB25" t="s">
        <v>86</v>
      </c>
      <c r="AC25" t="s">
        <v>94</v>
      </c>
      <c r="AD25">
        <v>133</v>
      </c>
      <c r="AE25">
        <v>208564</v>
      </c>
      <c r="AF25">
        <v>2</v>
      </c>
      <c r="AJ25">
        <v>84</v>
      </c>
      <c r="AK25">
        <f t="shared" si="5"/>
        <v>15.037593984962406</v>
      </c>
      <c r="AL25">
        <f t="shared" si="6"/>
        <v>9.5893826355459222</v>
      </c>
      <c r="AM25" s="10"/>
      <c r="AN25" s="10"/>
      <c r="AO25" t="str">
        <f t="shared" si="2"/>
        <v>26_Commerce</v>
      </c>
      <c r="AP25" t="s">
        <v>145</v>
      </c>
      <c r="AQ25" s="11" t="s">
        <v>138</v>
      </c>
      <c r="AR25" s="10">
        <v>22664</v>
      </c>
      <c r="AS25" s="10">
        <v>36133786</v>
      </c>
      <c r="AT25" s="10">
        <v>931</v>
      </c>
      <c r="AU25" s="10">
        <v>53</v>
      </c>
      <c r="AV25" s="10">
        <v>811</v>
      </c>
      <c r="AW25" s="10">
        <v>4</v>
      </c>
      <c r="AX25" s="10">
        <v>53507</v>
      </c>
      <c r="AY25">
        <f t="shared" si="3"/>
        <v>41.078362160254152</v>
      </c>
      <c r="AZ25">
        <f t="shared" si="7"/>
        <v>25.765359876764645</v>
      </c>
      <c r="BC25" t="str">
        <f t="shared" si="8"/>
        <v>0055_Autres industries extractives</v>
      </c>
      <c r="BD25" t="str">
        <f>INDEX(PDC!$J$1:$L$90,MATCH(BE25,PDC!$L:$L,0),MATCH(PDC!$J$1,PDC!$J$1:$L$1,0))</f>
        <v>Industrie</v>
      </c>
      <c r="BE25" t="s">
        <v>64</v>
      </c>
      <c r="BF25" s="7" t="s">
        <v>294</v>
      </c>
      <c r="BG25">
        <v>23</v>
      </c>
      <c r="BH25">
        <v>38705</v>
      </c>
      <c r="BN25">
        <v>0</v>
      </c>
      <c r="BQ25" s="10" t="str">
        <f t="shared" si="9"/>
        <v>0064_Commerce</v>
      </c>
      <c r="BR25" s="15" t="s">
        <v>300</v>
      </c>
      <c r="BS25" s="11" t="s">
        <v>138</v>
      </c>
      <c r="BT25" s="10">
        <v>776</v>
      </c>
      <c r="BU25" s="10">
        <v>1235216</v>
      </c>
      <c r="BV25" s="10">
        <v>23</v>
      </c>
      <c r="BW25" s="16">
        <v>1</v>
      </c>
      <c r="BX25" s="16">
        <v>20</v>
      </c>
      <c r="BY25">
        <v>1</v>
      </c>
      <c r="CA25">
        <v>1821</v>
      </c>
    </row>
    <row r="26" spans="2:79" x14ac:dyDescent="0.35">
      <c r="B26">
        <v>18</v>
      </c>
      <c r="C26" t="str">
        <f t="shared" si="0"/>
        <v>femmes_Imprimerie et reproduction d'enregistrements</v>
      </c>
      <c r="D26" t="s">
        <v>0</v>
      </c>
      <c r="E26" t="s">
        <v>72</v>
      </c>
      <c r="F26">
        <v>50</v>
      </c>
      <c r="G26">
        <v>8</v>
      </c>
      <c r="H26">
        <v>40</v>
      </c>
      <c r="K26">
        <v>4541</v>
      </c>
      <c r="L26" s="10"/>
      <c r="O26" t="s">
        <v>117</v>
      </c>
      <c r="P26" t="s">
        <v>86</v>
      </c>
      <c r="Q26">
        <v>4721</v>
      </c>
      <c r="R26">
        <v>7436808</v>
      </c>
      <c r="S26">
        <v>73</v>
      </c>
      <c r="T26">
        <v>5</v>
      </c>
      <c r="U26">
        <v>45</v>
      </c>
      <c r="V26" t="s">
        <v>194</v>
      </c>
      <c r="W26">
        <v>5353</v>
      </c>
      <c r="Z26" t="str">
        <f t="shared" si="1"/>
        <v>01_Autres industries extractives</v>
      </c>
      <c r="AA26" t="str">
        <f>INDEX(PDC!$J$1:$L$90,MATCH(AB26,PDC!$L:$L,0),MATCH(PDC!$J$1,PDC!$J$1:$L$1,0))</f>
        <v>Industrie</v>
      </c>
      <c r="AB26" t="s">
        <v>64</v>
      </c>
      <c r="AC26" t="s">
        <v>94</v>
      </c>
      <c r="AD26">
        <v>226</v>
      </c>
      <c r="AE26">
        <v>356301</v>
      </c>
      <c r="AF26">
        <v>5</v>
      </c>
      <c r="AG26">
        <v>1</v>
      </c>
      <c r="AH26">
        <v>15</v>
      </c>
      <c r="AJ26">
        <v>774</v>
      </c>
      <c r="AK26">
        <f t="shared" si="5"/>
        <v>22.123893805309734</v>
      </c>
      <c r="AL26">
        <f t="shared" si="6"/>
        <v>14.033078773284387</v>
      </c>
      <c r="AM26" s="10"/>
      <c r="AN26" s="10"/>
      <c r="AO26" t="str">
        <f t="shared" si="2"/>
        <v>26_Construction</v>
      </c>
      <c r="AP26" t="s">
        <v>145</v>
      </c>
      <c r="AQ26" s="11" t="s">
        <v>115</v>
      </c>
      <c r="AR26" s="10">
        <v>13347</v>
      </c>
      <c r="AS26" s="10">
        <v>20757720</v>
      </c>
      <c r="AT26" s="10">
        <v>924</v>
      </c>
      <c r="AU26" s="10">
        <v>58</v>
      </c>
      <c r="AV26" s="10">
        <v>849</v>
      </c>
      <c r="AW26" s="10">
        <v>1</v>
      </c>
      <c r="AX26" s="10">
        <v>58630</v>
      </c>
      <c r="AY26">
        <f t="shared" si="3"/>
        <v>69.229040233760387</v>
      </c>
      <c r="AZ26">
        <f t="shared" si="7"/>
        <v>44.51355929263908</v>
      </c>
      <c r="BC26" t="str">
        <f t="shared" si="8"/>
        <v>0055_Autres industries manufacturières</v>
      </c>
      <c r="BD26" t="str">
        <f>INDEX(PDC!$J$1:$L$90,MATCH(BE26,PDC!$L:$L,0),MATCH(PDC!$J$1,PDC!$J$1:$L$1,0))</f>
        <v>Industrie</v>
      </c>
      <c r="BE26" t="s">
        <v>37</v>
      </c>
      <c r="BF26" s="7" t="s">
        <v>294</v>
      </c>
      <c r="BG26">
        <v>57</v>
      </c>
      <c r="BH26">
        <v>88177</v>
      </c>
      <c r="BI26">
        <v>6</v>
      </c>
      <c r="BN26">
        <v>153</v>
      </c>
      <c r="BQ26" s="10" t="str">
        <f t="shared" si="9"/>
        <v>0064_Construction</v>
      </c>
      <c r="BR26" s="15" t="s">
        <v>300</v>
      </c>
      <c r="BS26" s="11" t="s">
        <v>115</v>
      </c>
      <c r="BT26" s="10">
        <v>533</v>
      </c>
      <c r="BU26" s="10">
        <v>842330</v>
      </c>
      <c r="BV26" s="10">
        <v>47</v>
      </c>
      <c r="BW26" s="16">
        <v>1</v>
      </c>
      <c r="BX26" s="16">
        <v>24</v>
      </c>
      <c r="BY26">
        <v>1</v>
      </c>
      <c r="CA26">
        <v>2246</v>
      </c>
    </row>
    <row r="27" spans="2:79" x14ac:dyDescent="0.35">
      <c r="B27">
        <v>18</v>
      </c>
      <c r="C27" t="str">
        <f t="shared" si="0"/>
        <v>hommes_Imprimerie et reproduction d'enregistrements</v>
      </c>
      <c r="D27" t="s">
        <v>1</v>
      </c>
      <c r="E27" t="s">
        <v>72</v>
      </c>
      <c r="F27">
        <v>140</v>
      </c>
      <c r="G27">
        <v>8</v>
      </c>
      <c r="H27">
        <v>81</v>
      </c>
      <c r="I27">
        <v>2</v>
      </c>
      <c r="K27">
        <v>8569</v>
      </c>
      <c r="L27" s="10"/>
      <c r="O27" t="s">
        <v>116</v>
      </c>
      <c r="P27" t="s">
        <v>64</v>
      </c>
      <c r="Q27">
        <v>2641</v>
      </c>
      <c r="R27">
        <v>4384016</v>
      </c>
      <c r="S27">
        <v>117</v>
      </c>
      <c r="T27">
        <v>15</v>
      </c>
      <c r="U27">
        <v>279</v>
      </c>
      <c r="V27">
        <v>1</v>
      </c>
      <c r="W27">
        <v>9229</v>
      </c>
      <c r="Z27" t="str">
        <f t="shared" si="1"/>
        <v>01_Autres industries manufacturières</v>
      </c>
      <c r="AA27" t="str">
        <f>INDEX(PDC!$J$1:$L$90,MATCH(AB27,PDC!$L:$L,0),MATCH(PDC!$J$1,PDC!$J$1:$L$1,0))</f>
        <v>Industrie</v>
      </c>
      <c r="AB27" t="s">
        <v>37</v>
      </c>
      <c r="AC27" t="s">
        <v>94</v>
      </c>
      <c r="AD27">
        <v>1338</v>
      </c>
      <c r="AE27">
        <v>1908913</v>
      </c>
      <c r="AF27">
        <v>31</v>
      </c>
      <c r="AG27">
        <v>5</v>
      </c>
      <c r="AH27">
        <v>19</v>
      </c>
      <c r="AJ27">
        <v>1639</v>
      </c>
      <c r="AK27">
        <f t="shared" si="5"/>
        <v>23.168908819133033</v>
      </c>
      <c r="AL27">
        <f t="shared" si="6"/>
        <v>16.239608614955213</v>
      </c>
      <c r="AM27" s="10"/>
      <c r="AN27" s="10"/>
      <c r="AO27" t="str">
        <f t="shared" si="2"/>
        <v>26_Industrie</v>
      </c>
      <c r="AP27" t="s">
        <v>145</v>
      </c>
      <c r="AQ27" s="11" t="s">
        <v>116</v>
      </c>
      <c r="AR27" s="10">
        <v>33093</v>
      </c>
      <c r="AS27" s="10">
        <v>49372297</v>
      </c>
      <c r="AT27" s="10">
        <v>1209</v>
      </c>
      <c r="AU27" s="10">
        <v>62</v>
      </c>
      <c r="AV27" s="10">
        <v>607</v>
      </c>
      <c r="AW27" s="10">
        <v>1</v>
      </c>
      <c r="AX27" s="10">
        <v>66843</v>
      </c>
      <c r="AY27">
        <f t="shared" si="3"/>
        <v>36.533405856223368</v>
      </c>
      <c r="AZ27">
        <f t="shared" si="7"/>
        <v>24.487416495934959</v>
      </c>
      <c r="BC27" t="str">
        <f t="shared" si="8"/>
        <v>0055_Autres services personnels</v>
      </c>
      <c r="BD27" t="str">
        <f>INDEX(PDC!$J$1:$L$90,MATCH(BE27,PDC!$L:$L,0),MATCH(PDC!$J$1,PDC!$J$1:$L$1,0))</f>
        <v>Services</v>
      </c>
      <c r="BE27" t="s">
        <v>30</v>
      </c>
      <c r="BF27" s="7" t="s">
        <v>294</v>
      </c>
      <c r="BG27">
        <v>80</v>
      </c>
      <c r="BH27">
        <v>122674</v>
      </c>
      <c r="BI27">
        <v>4</v>
      </c>
      <c r="BN27">
        <v>494</v>
      </c>
      <c r="BQ27" s="10" t="str">
        <f t="shared" si="9"/>
        <v>0064_Industrie</v>
      </c>
      <c r="BR27" s="15" t="s">
        <v>300</v>
      </c>
      <c r="BS27" s="11" t="s">
        <v>116</v>
      </c>
      <c r="BT27" s="10">
        <v>650</v>
      </c>
      <c r="BU27" s="10">
        <v>1036467</v>
      </c>
      <c r="BV27" s="10">
        <v>21</v>
      </c>
      <c r="BW27" s="16">
        <v>3</v>
      </c>
      <c r="BX27" s="16">
        <v>14</v>
      </c>
      <c r="CA27">
        <v>1460</v>
      </c>
    </row>
    <row r="28" spans="2:79" x14ac:dyDescent="0.35">
      <c r="B28">
        <v>19</v>
      </c>
      <c r="C28" t="str">
        <f t="shared" si="0"/>
        <v>femmes_Cokéfaction et raffinage</v>
      </c>
      <c r="D28" t="s">
        <v>0</v>
      </c>
      <c r="E28" t="s">
        <v>73</v>
      </c>
      <c r="K28">
        <v>3</v>
      </c>
      <c r="L28" s="10"/>
      <c r="O28" t="s">
        <v>116</v>
      </c>
      <c r="P28" t="s">
        <v>37</v>
      </c>
      <c r="Q28">
        <v>16114</v>
      </c>
      <c r="R28">
        <v>25730825</v>
      </c>
      <c r="S28">
        <v>346</v>
      </c>
      <c r="T28">
        <v>37</v>
      </c>
      <c r="U28">
        <v>289</v>
      </c>
      <c r="V28" t="s">
        <v>194</v>
      </c>
      <c r="W28">
        <v>22759</v>
      </c>
      <c r="Z28" t="str">
        <f t="shared" si="1"/>
        <v>01_Autres services personnels</v>
      </c>
      <c r="AA28" t="str">
        <f>INDEX(PDC!$J$1:$L$90,MATCH(AB28,PDC!$L:$L,0),MATCH(PDC!$J$1,PDC!$J$1:$L$1,0))</f>
        <v>Services</v>
      </c>
      <c r="AB28" t="s">
        <v>30</v>
      </c>
      <c r="AC28" t="s">
        <v>94</v>
      </c>
      <c r="AD28">
        <v>1659</v>
      </c>
      <c r="AE28">
        <v>2510970</v>
      </c>
      <c r="AF28">
        <v>49</v>
      </c>
      <c r="AG28">
        <v>5</v>
      </c>
      <c r="AH28">
        <v>34</v>
      </c>
      <c r="AJ28">
        <v>4397</v>
      </c>
      <c r="AK28">
        <f t="shared" si="5"/>
        <v>29.535864978902953</v>
      </c>
      <c r="AL28">
        <f t="shared" si="6"/>
        <v>19.514370940313903</v>
      </c>
      <c r="AM28" s="10"/>
      <c r="AN28" s="10"/>
      <c r="AO28" t="str">
        <f t="shared" si="2"/>
        <v>26_Services</v>
      </c>
      <c r="AP28" t="s">
        <v>145</v>
      </c>
      <c r="AQ28" s="11" t="s">
        <v>117</v>
      </c>
      <c r="AR28" s="10">
        <v>71335</v>
      </c>
      <c r="AS28" s="10">
        <v>104607559</v>
      </c>
      <c r="AT28" s="10">
        <v>2616</v>
      </c>
      <c r="AU28" s="10">
        <v>176</v>
      </c>
      <c r="AV28" s="10">
        <v>1501</v>
      </c>
      <c r="AW28" s="10">
        <v>1</v>
      </c>
      <c r="AX28" s="10">
        <v>185578</v>
      </c>
      <c r="AY28">
        <f t="shared" si="3"/>
        <v>36.672040372888489</v>
      </c>
      <c r="AZ28">
        <f t="shared" si="7"/>
        <v>25.007753024807702</v>
      </c>
      <c r="BC28" t="str">
        <f t="shared" si="8"/>
        <v>0055_Bibliothèques, archives, musées et autres activités culturelles</v>
      </c>
      <c r="BD28" t="str">
        <f>INDEX(PDC!$J$1:$L$90,MATCH(BE28,PDC!$L:$L,0),MATCH(PDC!$J$1,PDC!$J$1:$L$1,0))</f>
        <v>Services</v>
      </c>
      <c r="BE28" t="s">
        <v>90</v>
      </c>
      <c r="BF28" s="7" t="s">
        <v>294</v>
      </c>
      <c r="BG28">
        <v>1</v>
      </c>
      <c r="BH28">
        <v>1357</v>
      </c>
      <c r="BQ28" s="10" t="str">
        <f t="shared" si="9"/>
        <v>0064_Services</v>
      </c>
      <c r="BR28" s="15" t="s">
        <v>300</v>
      </c>
      <c r="BS28" s="11" t="s">
        <v>117</v>
      </c>
      <c r="BT28" s="10">
        <v>2607</v>
      </c>
      <c r="BU28" s="10">
        <v>3840479</v>
      </c>
      <c r="BV28" s="10">
        <v>67</v>
      </c>
      <c r="BW28" s="16">
        <v>4</v>
      </c>
      <c r="BX28" s="16">
        <v>28</v>
      </c>
      <c r="BY28">
        <v>1</v>
      </c>
      <c r="CA28">
        <v>4728</v>
      </c>
    </row>
    <row r="29" spans="2:79" x14ac:dyDescent="0.35">
      <c r="B29">
        <v>19</v>
      </c>
      <c r="C29" t="str">
        <f t="shared" si="0"/>
        <v>hommes_Cokéfaction et raffinage</v>
      </c>
      <c r="D29" t="s">
        <v>1</v>
      </c>
      <c r="E29" t="s">
        <v>73</v>
      </c>
      <c r="F29">
        <v>11</v>
      </c>
      <c r="K29">
        <v>887</v>
      </c>
      <c r="L29" s="10"/>
      <c r="O29" t="s">
        <v>117</v>
      </c>
      <c r="P29" t="s">
        <v>30</v>
      </c>
      <c r="Q29">
        <v>22084</v>
      </c>
      <c r="R29">
        <v>33402891</v>
      </c>
      <c r="S29">
        <v>500</v>
      </c>
      <c r="T29">
        <v>46</v>
      </c>
      <c r="U29">
        <v>384</v>
      </c>
      <c r="V29" t="s">
        <v>194</v>
      </c>
      <c r="W29">
        <v>37643</v>
      </c>
      <c r="Z29" t="str">
        <f t="shared" si="1"/>
        <v>01_Bibliothèques, archives, musées et autres activités culturelles</v>
      </c>
      <c r="AA29" t="str">
        <f>INDEX(PDC!$J$1:$L$90,MATCH(AB29,PDC!$L:$L,0),MATCH(PDC!$J$1,PDC!$J$1:$L$1,0))</f>
        <v>Services</v>
      </c>
      <c r="AB29" t="s">
        <v>90</v>
      </c>
      <c r="AC29" t="s">
        <v>94</v>
      </c>
      <c r="AD29">
        <v>84</v>
      </c>
      <c r="AE29">
        <v>96435</v>
      </c>
      <c r="AF29">
        <v>2</v>
      </c>
      <c r="AG29">
        <v>1</v>
      </c>
      <c r="AH29">
        <v>8</v>
      </c>
      <c r="AJ29">
        <v>233</v>
      </c>
      <c r="AK29">
        <f t="shared" si="5"/>
        <v>23.809523809523807</v>
      </c>
      <c r="AL29">
        <f t="shared" si="6"/>
        <v>20.739358116866281</v>
      </c>
      <c r="AM29" s="10"/>
      <c r="AN29" s="10"/>
      <c r="AO29" t="str">
        <f t="shared" si="2"/>
        <v>38_Agriculture</v>
      </c>
      <c r="AP29" t="s">
        <v>147</v>
      </c>
      <c r="AQ29" s="11" t="s">
        <v>114</v>
      </c>
      <c r="AR29" s="10">
        <v>26</v>
      </c>
      <c r="AS29" s="10">
        <v>27127</v>
      </c>
      <c r="AT29" s="10"/>
      <c r="AU29" s="10"/>
      <c r="AV29" s="10"/>
      <c r="AW29" s="10"/>
      <c r="AX29" s="10"/>
      <c r="AY29">
        <f t="shared" si="3"/>
        <v>0</v>
      </c>
      <c r="AZ29">
        <f t="shared" si="7"/>
        <v>0</v>
      </c>
      <c r="BC29" t="str">
        <f t="shared" si="8"/>
        <v>0055_Captage, traitement et distribution d'eau</v>
      </c>
      <c r="BD29" t="str">
        <f>INDEX(PDC!$J$1:$L$90,MATCH(BE29,PDC!$L:$L,0),MATCH(PDC!$J$1,PDC!$J$1:$L$1,0))</f>
        <v>Industrie</v>
      </c>
      <c r="BE29" t="s">
        <v>77</v>
      </c>
      <c r="BF29" s="7" t="s">
        <v>294</v>
      </c>
      <c r="BG29">
        <v>36</v>
      </c>
      <c r="BH29">
        <v>45979</v>
      </c>
      <c r="BI29">
        <v>2</v>
      </c>
      <c r="BN29">
        <v>9</v>
      </c>
      <c r="BQ29" s="10" t="str">
        <f t="shared" si="9"/>
        <v>0064_NC</v>
      </c>
      <c r="BR29" s="15" t="s">
        <v>300</v>
      </c>
      <c r="BS29" s="11" t="s">
        <v>355</v>
      </c>
      <c r="BT29" s="10">
        <v>1</v>
      </c>
      <c r="BU29" s="10">
        <v>216</v>
      </c>
      <c r="BV29" s="10"/>
      <c r="BW29" s="16"/>
      <c r="BX29" s="16"/>
      <c r="CA29">
        <v>140</v>
      </c>
    </row>
    <row r="30" spans="2:79" x14ac:dyDescent="0.35">
      <c r="B30">
        <v>20</v>
      </c>
      <c r="C30" t="str">
        <f t="shared" si="0"/>
        <v>femmes_Industrie chimique</v>
      </c>
      <c r="D30" t="s">
        <v>0</v>
      </c>
      <c r="E30" t="s">
        <v>40</v>
      </c>
      <c r="F30">
        <v>85</v>
      </c>
      <c r="G30">
        <v>5</v>
      </c>
      <c r="H30">
        <v>40</v>
      </c>
      <c r="I30">
        <v>2</v>
      </c>
      <c r="K30">
        <v>5275</v>
      </c>
      <c r="L30" s="10"/>
      <c r="O30" t="s">
        <v>117</v>
      </c>
      <c r="P30" t="s">
        <v>90</v>
      </c>
      <c r="Q30">
        <v>1070</v>
      </c>
      <c r="R30">
        <v>1623944</v>
      </c>
      <c r="S30">
        <v>16</v>
      </c>
      <c r="T30">
        <v>1</v>
      </c>
      <c r="U30">
        <v>8</v>
      </c>
      <c r="V30" t="s">
        <v>194</v>
      </c>
      <c r="W30">
        <v>793</v>
      </c>
      <c r="Z30" t="str">
        <f t="shared" si="1"/>
        <v>01_Captage, traitement et distribution d'eau</v>
      </c>
      <c r="AA30" t="str">
        <f>INDEX(PDC!$J$1:$L$90,MATCH(AB30,PDC!$L:$L,0),MATCH(PDC!$J$1,PDC!$J$1:$L$1,0))</f>
        <v>Industrie</v>
      </c>
      <c r="AB30" t="s">
        <v>77</v>
      </c>
      <c r="AC30" t="s">
        <v>94</v>
      </c>
      <c r="AD30">
        <v>283</v>
      </c>
      <c r="AE30">
        <v>419309</v>
      </c>
      <c r="AF30">
        <v>11</v>
      </c>
      <c r="AJ30">
        <v>1221</v>
      </c>
      <c r="AK30">
        <f t="shared" si="5"/>
        <v>38.869257950530034</v>
      </c>
      <c r="AL30">
        <f t="shared" si="6"/>
        <v>26.233636769065296</v>
      </c>
      <c r="AM30" s="10"/>
      <c r="AN30" s="10"/>
      <c r="AO30" t="str">
        <f t="shared" si="2"/>
        <v>38_Commerce</v>
      </c>
      <c r="AP30" t="s">
        <v>147</v>
      </c>
      <c r="AQ30" s="11" t="s">
        <v>138</v>
      </c>
      <c r="AR30" s="10">
        <v>50014</v>
      </c>
      <c r="AS30" s="10">
        <v>78128936</v>
      </c>
      <c r="AT30" s="10">
        <v>2204</v>
      </c>
      <c r="AU30" s="10">
        <v>146</v>
      </c>
      <c r="AV30" s="10">
        <v>1163</v>
      </c>
      <c r="AW30" s="10"/>
      <c r="AX30" s="10">
        <v>161972</v>
      </c>
      <c r="AY30">
        <f t="shared" si="3"/>
        <v>44.067661054904626</v>
      </c>
      <c r="AZ30">
        <f t="shared" si="7"/>
        <v>28.209778768777806</v>
      </c>
      <c r="BC30" t="str">
        <f t="shared" si="8"/>
        <v>0055_Collecte et traitement des eaux usées</v>
      </c>
      <c r="BD30" t="str">
        <f>INDEX(PDC!$J$1:$L$90,MATCH(BE30,PDC!$L:$L,0),MATCH(PDC!$J$1,PDC!$J$1:$L$1,0))</f>
        <v>Industrie</v>
      </c>
      <c r="BE30" t="s">
        <v>78</v>
      </c>
      <c r="BF30" s="7" t="s">
        <v>294</v>
      </c>
      <c r="BG30">
        <v>18</v>
      </c>
      <c r="BH30">
        <v>22776</v>
      </c>
      <c r="BQ30" s="10" t="str">
        <f t="shared" si="9"/>
        <v>8401_Tous secteurs</v>
      </c>
      <c r="BR30" s="7" t="s">
        <v>302</v>
      </c>
      <c r="BS30" s="11" t="s">
        <v>356</v>
      </c>
      <c r="BT30" s="10">
        <v>90676</v>
      </c>
      <c r="BU30" s="10">
        <v>136451949</v>
      </c>
      <c r="BV30" s="10">
        <v>3231</v>
      </c>
      <c r="BW30" s="16">
        <v>190</v>
      </c>
      <c r="BX30" s="16">
        <v>2070</v>
      </c>
      <c r="BY30">
        <v>76</v>
      </c>
      <c r="CA30">
        <v>184358</v>
      </c>
    </row>
    <row r="31" spans="2:79" x14ac:dyDescent="0.35">
      <c r="B31">
        <v>20</v>
      </c>
      <c r="C31" t="str">
        <f t="shared" si="0"/>
        <v>hommes_Industrie chimique</v>
      </c>
      <c r="D31" t="s">
        <v>1</v>
      </c>
      <c r="E31" t="s">
        <v>40</v>
      </c>
      <c r="F31">
        <v>335</v>
      </c>
      <c r="G31">
        <v>24</v>
      </c>
      <c r="H31">
        <v>350</v>
      </c>
      <c r="I31">
        <v>9</v>
      </c>
      <c r="J31">
        <v>1</v>
      </c>
      <c r="K31">
        <v>25520</v>
      </c>
      <c r="L31" s="10"/>
      <c r="O31" t="s">
        <v>116</v>
      </c>
      <c r="P31" t="s">
        <v>77</v>
      </c>
      <c r="Q31">
        <v>3765</v>
      </c>
      <c r="R31">
        <v>5569767</v>
      </c>
      <c r="S31">
        <v>93</v>
      </c>
      <c r="T31">
        <v>6</v>
      </c>
      <c r="U31">
        <v>51</v>
      </c>
      <c r="V31" t="s">
        <v>194</v>
      </c>
      <c r="W31">
        <v>5643</v>
      </c>
      <c r="Z31" t="str">
        <f t="shared" si="1"/>
        <v>01_Collecte et traitement des eaux usées</v>
      </c>
      <c r="AA31" t="str">
        <f>INDEX(PDC!$J$1:$L$90,MATCH(AB31,PDC!$L:$L,0),MATCH(PDC!$J$1,PDC!$J$1:$L$1,0))</f>
        <v>Industrie</v>
      </c>
      <c r="AB31" t="s">
        <v>78</v>
      </c>
      <c r="AC31" t="s">
        <v>94</v>
      </c>
      <c r="AD31">
        <v>89</v>
      </c>
      <c r="AE31">
        <v>154094</v>
      </c>
      <c r="AF31">
        <v>13</v>
      </c>
      <c r="AJ31">
        <v>734</v>
      </c>
      <c r="AK31">
        <f t="shared" si="5"/>
        <v>146.06741573033707</v>
      </c>
      <c r="AL31">
        <f t="shared" si="6"/>
        <v>84.364089451893008</v>
      </c>
      <c r="AM31" s="10"/>
      <c r="AN31" s="10"/>
      <c r="AO31" t="str">
        <f t="shared" si="2"/>
        <v>38_Construction</v>
      </c>
      <c r="AP31" t="s">
        <v>147</v>
      </c>
      <c r="AQ31" s="11" t="s">
        <v>115</v>
      </c>
      <c r="AR31" s="10">
        <v>29454</v>
      </c>
      <c r="AS31" s="10">
        <v>45137620</v>
      </c>
      <c r="AT31" s="10">
        <v>2478</v>
      </c>
      <c r="AU31" s="10">
        <v>202</v>
      </c>
      <c r="AV31" s="10">
        <v>2221</v>
      </c>
      <c r="AW31" s="10">
        <v>3</v>
      </c>
      <c r="AX31" s="10">
        <v>195452</v>
      </c>
      <c r="AY31">
        <f t="shared" si="3"/>
        <v>84.131187614585457</v>
      </c>
      <c r="AZ31">
        <f t="shared" si="7"/>
        <v>54.898774015998185</v>
      </c>
      <c r="BC31" t="str">
        <f t="shared" si="8"/>
        <v>0055_Collecte, traitement et élimination des déchets ; récupération</v>
      </c>
      <c r="BD31" t="str">
        <f>INDEX(PDC!$J$1:$L$90,MATCH(BE31,PDC!$L:$L,0),MATCH(PDC!$J$1,PDC!$J$1:$L$1,0))</f>
        <v>Industrie</v>
      </c>
      <c r="BE31" t="s">
        <v>4</v>
      </c>
      <c r="BF31" s="7" t="s">
        <v>294</v>
      </c>
      <c r="BG31">
        <v>393</v>
      </c>
      <c r="BH31">
        <v>592664</v>
      </c>
      <c r="BI31">
        <v>11</v>
      </c>
      <c r="BN31">
        <v>505</v>
      </c>
      <c r="BQ31" s="10" t="str">
        <f t="shared" si="9"/>
        <v>8401_Agriculture</v>
      </c>
      <c r="BR31" s="7" t="s">
        <v>302</v>
      </c>
      <c r="BS31" s="11" t="s">
        <v>114</v>
      </c>
      <c r="BT31" s="10">
        <v>2</v>
      </c>
      <c r="BU31" s="10">
        <v>2235</v>
      </c>
      <c r="BV31" s="10"/>
      <c r="BW31" s="16"/>
      <c r="BX31" s="16"/>
    </row>
    <row r="32" spans="2:79" x14ac:dyDescent="0.35">
      <c r="B32">
        <v>21</v>
      </c>
      <c r="C32" t="str">
        <f t="shared" si="0"/>
        <v>femmes_Industrie pharmaceutique</v>
      </c>
      <c r="D32" t="s">
        <v>0</v>
      </c>
      <c r="E32" t="s">
        <v>39</v>
      </c>
      <c r="F32">
        <v>99</v>
      </c>
      <c r="G32">
        <v>7</v>
      </c>
      <c r="H32">
        <v>51</v>
      </c>
      <c r="I32">
        <v>1</v>
      </c>
      <c r="K32">
        <v>4540</v>
      </c>
      <c r="L32" s="10"/>
      <c r="O32" t="s">
        <v>116</v>
      </c>
      <c r="P32" t="s">
        <v>73</v>
      </c>
      <c r="Q32">
        <v>1025</v>
      </c>
      <c r="R32">
        <v>1515786</v>
      </c>
      <c r="S32">
        <v>11</v>
      </c>
      <c r="T32" t="s">
        <v>194</v>
      </c>
      <c r="U32" t="s">
        <v>194</v>
      </c>
      <c r="V32" t="s">
        <v>194</v>
      </c>
      <c r="W32">
        <v>890</v>
      </c>
      <c r="Z32" t="str">
        <f t="shared" si="1"/>
        <v>01_Collecte, traitement et élimination des déchets ; récupération</v>
      </c>
      <c r="AA32" t="str">
        <f>INDEX(PDC!$J$1:$L$90,MATCH(AB32,PDC!$L:$L,0),MATCH(PDC!$J$1,PDC!$J$1:$L$1,0))</f>
        <v>Industrie</v>
      </c>
      <c r="AB32" t="s">
        <v>4</v>
      </c>
      <c r="AC32" t="s">
        <v>94</v>
      </c>
      <c r="AD32">
        <v>1016</v>
      </c>
      <c r="AE32">
        <v>1604740</v>
      </c>
      <c r="AF32">
        <v>75</v>
      </c>
      <c r="AG32">
        <v>5</v>
      </c>
      <c r="AH32">
        <v>43</v>
      </c>
      <c r="AJ32">
        <v>4384</v>
      </c>
      <c r="AK32">
        <f t="shared" si="5"/>
        <v>73.818897637795274</v>
      </c>
      <c r="AL32">
        <f t="shared" si="6"/>
        <v>46.736542991388013</v>
      </c>
      <c r="AM32" s="10"/>
      <c r="AN32" s="10"/>
      <c r="AO32" t="str">
        <f t="shared" si="2"/>
        <v>38_Industrie</v>
      </c>
      <c r="AP32" t="s">
        <v>147</v>
      </c>
      <c r="AQ32" s="11" t="s">
        <v>116</v>
      </c>
      <c r="AR32" s="10">
        <v>77341</v>
      </c>
      <c r="AS32" s="10">
        <v>116670329</v>
      </c>
      <c r="AT32" s="10">
        <v>2533</v>
      </c>
      <c r="AU32" s="10">
        <v>195</v>
      </c>
      <c r="AV32" s="10">
        <v>2044</v>
      </c>
      <c r="AW32" s="10">
        <v>3</v>
      </c>
      <c r="AX32" s="10">
        <v>185109</v>
      </c>
      <c r="AY32">
        <f t="shared" si="3"/>
        <v>32.751063472155778</v>
      </c>
      <c r="AZ32">
        <f t="shared" si="7"/>
        <v>21.710747040063634</v>
      </c>
      <c r="BC32" t="str">
        <f t="shared" si="8"/>
        <v>0055_Commerce de détail, à l'exception des automobiles et des motocycles</v>
      </c>
      <c r="BD32" t="str">
        <f>INDEX(PDC!$J$1:$L$90,MATCH(BE32,PDC!$L:$L,0),MATCH(PDC!$J$1,PDC!$J$1:$L$1,0))</f>
        <v>Commerce</v>
      </c>
      <c r="BE32" t="s">
        <v>16</v>
      </c>
      <c r="BF32" s="7" t="s">
        <v>294</v>
      </c>
      <c r="BG32">
        <v>515</v>
      </c>
      <c r="BH32">
        <v>755080</v>
      </c>
      <c r="BI32">
        <v>47</v>
      </c>
      <c r="BJ32">
        <v>1</v>
      </c>
      <c r="BK32">
        <v>6</v>
      </c>
      <c r="BN32">
        <v>2709</v>
      </c>
      <c r="BQ32" s="10" t="str">
        <f t="shared" si="9"/>
        <v>8401_Commerce</v>
      </c>
      <c r="BR32" s="7" t="s">
        <v>302</v>
      </c>
      <c r="BS32" s="11" t="s">
        <v>138</v>
      </c>
      <c r="BT32" s="10">
        <v>16331</v>
      </c>
      <c r="BU32" s="10">
        <v>24645019</v>
      </c>
      <c r="BV32" s="10">
        <v>605</v>
      </c>
      <c r="BW32" s="16">
        <v>25</v>
      </c>
      <c r="BX32" s="16">
        <v>233</v>
      </c>
      <c r="BY32">
        <v>7</v>
      </c>
      <c r="CA32">
        <v>25712</v>
      </c>
    </row>
    <row r="33" spans="1:79" x14ac:dyDescent="0.35">
      <c r="B33">
        <v>21</v>
      </c>
      <c r="C33" t="str">
        <f t="shared" si="0"/>
        <v>hommes_Industrie pharmaceutique</v>
      </c>
      <c r="D33" t="s">
        <v>1</v>
      </c>
      <c r="E33" t="s">
        <v>39</v>
      </c>
      <c r="F33">
        <v>117</v>
      </c>
      <c r="G33">
        <v>3</v>
      </c>
      <c r="H33">
        <v>18</v>
      </c>
      <c r="I33">
        <v>1</v>
      </c>
      <c r="K33">
        <v>4905</v>
      </c>
      <c r="L33" s="10"/>
      <c r="O33" t="s">
        <v>116</v>
      </c>
      <c r="P33" t="s">
        <v>78</v>
      </c>
      <c r="Q33">
        <v>1373</v>
      </c>
      <c r="R33">
        <v>2198539</v>
      </c>
      <c r="S33">
        <v>84</v>
      </c>
      <c r="T33">
        <v>8</v>
      </c>
      <c r="U33">
        <v>55</v>
      </c>
      <c r="V33" t="s">
        <v>194</v>
      </c>
      <c r="W33">
        <v>8094</v>
      </c>
      <c r="Z33" t="str">
        <f t="shared" si="1"/>
        <v>01_Commerce de détail, à l'exception des automobiles et des motocycles</v>
      </c>
      <c r="AA33" t="str">
        <f>INDEX(PDC!$J$1:$L$90,MATCH(AB33,PDC!$L:$L,0),MATCH(PDC!$J$1,PDC!$J$1:$L$1,0))</f>
        <v>Commerce</v>
      </c>
      <c r="AB33" t="s">
        <v>16</v>
      </c>
      <c r="AC33" t="s">
        <v>94</v>
      </c>
      <c r="AD33">
        <v>11802</v>
      </c>
      <c r="AE33">
        <v>18669301</v>
      </c>
      <c r="AF33">
        <v>554</v>
      </c>
      <c r="AG33">
        <v>34</v>
      </c>
      <c r="AH33">
        <v>252</v>
      </c>
      <c r="AJ33">
        <v>33784</v>
      </c>
      <c r="AK33">
        <f t="shared" si="5"/>
        <v>46.941196407388581</v>
      </c>
      <c r="AL33">
        <f t="shared" si="6"/>
        <v>29.674383631181477</v>
      </c>
      <c r="AM33" s="10"/>
      <c r="AN33" s="10"/>
      <c r="AO33" t="str">
        <f t="shared" si="2"/>
        <v>38_Services</v>
      </c>
      <c r="AP33" t="s">
        <v>147</v>
      </c>
      <c r="AQ33" s="11" t="s">
        <v>117</v>
      </c>
      <c r="AR33" s="10">
        <v>197520</v>
      </c>
      <c r="AS33" s="10">
        <v>285628255</v>
      </c>
      <c r="AT33" s="10">
        <v>7469</v>
      </c>
      <c r="AU33" s="10">
        <v>523</v>
      </c>
      <c r="AV33" s="10">
        <v>5003</v>
      </c>
      <c r="AW33" s="10">
        <v>7</v>
      </c>
      <c r="AX33" s="10">
        <v>600130</v>
      </c>
      <c r="AY33">
        <f t="shared" si="3"/>
        <v>37.813892264074518</v>
      </c>
      <c r="AZ33">
        <f t="shared" si="7"/>
        <v>26.149373772563223</v>
      </c>
      <c r="BC33" t="str">
        <f t="shared" si="8"/>
        <v>0055_Commerce de gros, à l'exception des automobiles et des motocycles</v>
      </c>
      <c r="BD33" t="str">
        <f>INDEX(PDC!$J$1:$L$90,MATCH(BE33,PDC!$L:$L,0),MATCH(PDC!$J$1,PDC!$J$1:$L$1,0))</f>
        <v>Commerce</v>
      </c>
      <c r="BE33" t="s">
        <v>28</v>
      </c>
      <c r="BF33" s="7" t="s">
        <v>294</v>
      </c>
      <c r="BG33">
        <v>686</v>
      </c>
      <c r="BH33">
        <v>1110929</v>
      </c>
      <c r="BI33">
        <v>30</v>
      </c>
      <c r="BN33">
        <v>1748</v>
      </c>
      <c r="BQ33" s="10" t="str">
        <f t="shared" si="9"/>
        <v>8401_Construction</v>
      </c>
      <c r="BR33" s="7" t="s">
        <v>302</v>
      </c>
      <c r="BS33" s="11" t="s">
        <v>115</v>
      </c>
      <c r="BT33" s="10">
        <v>8518</v>
      </c>
      <c r="BU33" s="10">
        <v>13624087</v>
      </c>
      <c r="BV33" s="10">
        <v>637</v>
      </c>
      <c r="BW33" s="16">
        <v>58</v>
      </c>
      <c r="BX33" s="16">
        <v>749</v>
      </c>
      <c r="BY33">
        <v>29</v>
      </c>
      <c r="CA33">
        <v>43687</v>
      </c>
    </row>
    <row r="34" spans="1:79" x14ac:dyDescent="0.35">
      <c r="B34">
        <v>22</v>
      </c>
      <c r="C34" t="str">
        <f t="shared" si="0"/>
        <v>femmes_Fabrication de produits en caoutchouc et en plastique</v>
      </c>
      <c r="D34" t="s">
        <v>0</v>
      </c>
      <c r="E34" t="s">
        <v>25</v>
      </c>
      <c r="F34">
        <v>288</v>
      </c>
      <c r="G34">
        <v>19</v>
      </c>
      <c r="H34">
        <v>242</v>
      </c>
      <c r="I34">
        <v>7</v>
      </c>
      <c r="K34">
        <v>22253</v>
      </c>
      <c r="L34" s="10"/>
      <c r="O34" t="s">
        <v>116</v>
      </c>
      <c r="P34" t="s">
        <v>4</v>
      </c>
      <c r="Q34">
        <v>11216</v>
      </c>
      <c r="R34">
        <v>17674956</v>
      </c>
      <c r="S34">
        <v>755</v>
      </c>
      <c r="T34">
        <v>66</v>
      </c>
      <c r="U34">
        <v>741</v>
      </c>
      <c r="V34">
        <v>2</v>
      </c>
      <c r="W34">
        <v>51129</v>
      </c>
      <c r="Z34" t="str">
        <f t="shared" si="1"/>
        <v>01_Commerce de gros, à l'exception des automobiles et des motocycles</v>
      </c>
      <c r="AA34" t="str">
        <f>INDEX(PDC!$J$1:$L$90,MATCH(AB34,PDC!$L:$L,0),MATCH(PDC!$J$1,PDC!$J$1:$L$1,0))</f>
        <v>Commerce</v>
      </c>
      <c r="AB34" t="s">
        <v>28</v>
      </c>
      <c r="AC34" t="s">
        <v>94</v>
      </c>
      <c r="AD34">
        <v>8145</v>
      </c>
      <c r="AE34">
        <v>12928360</v>
      </c>
      <c r="AF34">
        <v>330</v>
      </c>
      <c r="AG34">
        <v>25</v>
      </c>
      <c r="AH34">
        <v>212</v>
      </c>
      <c r="AJ34">
        <v>19813</v>
      </c>
      <c r="AK34">
        <f t="shared" si="5"/>
        <v>40.515653775322285</v>
      </c>
      <c r="AL34">
        <f t="shared" si="6"/>
        <v>25.525279308435099</v>
      </c>
      <c r="AM34" s="10"/>
      <c r="AN34" s="10"/>
      <c r="AO34" t="str">
        <f t="shared" si="2"/>
        <v>42_Agriculture</v>
      </c>
      <c r="AP34" t="s">
        <v>149</v>
      </c>
      <c r="AQ34" s="11" t="s">
        <v>114</v>
      </c>
      <c r="AR34" s="10">
        <v>6</v>
      </c>
      <c r="AS34" s="10">
        <v>4418</v>
      </c>
      <c r="AT34" s="10"/>
      <c r="AU34" s="10"/>
      <c r="AV34" s="10"/>
      <c r="AW34" s="10"/>
      <c r="AX34" s="10"/>
      <c r="AY34">
        <f t="shared" si="3"/>
        <v>0</v>
      </c>
      <c r="AZ34">
        <f t="shared" si="7"/>
        <v>0</v>
      </c>
      <c r="BC34" t="str">
        <f t="shared" si="8"/>
        <v>0055_Commerce et réparation d'automobiles et de motocycles</v>
      </c>
      <c r="BD34" t="str">
        <f>INDEX(PDC!$J$1:$L$90,MATCH(BE34,PDC!$L:$L,0),MATCH(PDC!$J$1,PDC!$J$1:$L$1,0))</f>
        <v>Commerce</v>
      </c>
      <c r="BE34" t="s">
        <v>21</v>
      </c>
      <c r="BF34" s="7" t="s">
        <v>294</v>
      </c>
      <c r="BG34">
        <v>158</v>
      </c>
      <c r="BH34">
        <v>281721</v>
      </c>
      <c r="BI34">
        <v>8</v>
      </c>
      <c r="BN34">
        <v>421</v>
      </c>
      <c r="BQ34" s="10" t="str">
        <f t="shared" si="9"/>
        <v>8401_Industrie</v>
      </c>
      <c r="BR34" s="7" t="s">
        <v>302</v>
      </c>
      <c r="BS34" s="11" t="s">
        <v>116</v>
      </c>
      <c r="BT34" s="10">
        <v>18760</v>
      </c>
      <c r="BU34" s="10">
        <v>28811895</v>
      </c>
      <c r="BV34" s="10">
        <v>583</v>
      </c>
      <c r="BW34" s="16">
        <v>35</v>
      </c>
      <c r="BX34" s="16">
        <v>369</v>
      </c>
      <c r="BY34">
        <v>14</v>
      </c>
      <c r="CA34">
        <v>27691</v>
      </c>
    </row>
    <row r="35" spans="1:79" x14ac:dyDescent="0.35">
      <c r="B35">
        <v>22</v>
      </c>
      <c r="C35" t="str">
        <f t="shared" ref="C35:C66" si="10">D35&amp;"_"&amp;E35</f>
        <v>hommes_Fabrication de produits en caoutchouc et en plastique</v>
      </c>
      <c r="D35" t="s">
        <v>1</v>
      </c>
      <c r="E35" t="s">
        <v>25</v>
      </c>
      <c r="F35">
        <v>1052</v>
      </c>
      <c r="G35">
        <v>90</v>
      </c>
      <c r="H35">
        <v>918</v>
      </c>
      <c r="I35">
        <v>38</v>
      </c>
      <c r="K35">
        <v>66381</v>
      </c>
      <c r="L35" s="10"/>
      <c r="O35" t="s">
        <v>138</v>
      </c>
      <c r="P35" t="s">
        <v>16</v>
      </c>
      <c r="Q35">
        <v>182659</v>
      </c>
      <c r="R35">
        <v>279525790</v>
      </c>
      <c r="S35">
        <v>7412</v>
      </c>
      <c r="T35">
        <v>483</v>
      </c>
      <c r="U35">
        <v>4757</v>
      </c>
      <c r="V35">
        <v>7</v>
      </c>
      <c r="W35">
        <v>511460</v>
      </c>
      <c r="Z35" t="str">
        <f t="shared" si="1"/>
        <v>01_Commerce et réparation d'automobiles et de motocycles</v>
      </c>
      <c r="AA35" t="str">
        <f>INDEX(PDC!$J$1:$L$90,MATCH(AB35,PDC!$L:$L,0),MATCH(PDC!$J$1,PDC!$J$1:$L$1,0))</f>
        <v>Commerce</v>
      </c>
      <c r="AB35" t="s">
        <v>21</v>
      </c>
      <c r="AC35" t="s">
        <v>94</v>
      </c>
      <c r="AD35">
        <v>3320</v>
      </c>
      <c r="AE35">
        <v>5438675</v>
      </c>
      <c r="AF35">
        <v>158</v>
      </c>
      <c r="AG35">
        <v>7</v>
      </c>
      <c r="AH35">
        <v>163</v>
      </c>
      <c r="AI35">
        <v>1</v>
      </c>
      <c r="AJ35">
        <v>8829</v>
      </c>
      <c r="AK35">
        <f t="shared" si="5"/>
        <v>47.590361445783131</v>
      </c>
      <c r="AL35">
        <f t="shared" si="6"/>
        <v>29.051193535190098</v>
      </c>
      <c r="AM35" s="10"/>
      <c r="AN35" s="10"/>
      <c r="AO35" t="str">
        <f t="shared" si="2"/>
        <v>42_Commerce</v>
      </c>
      <c r="AP35" t="s">
        <v>149</v>
      </c>
      <c r="AQ35" s="11" t="s">
        <v>138</v>
      </c>
      <c r="AR35" s="10">
        <v>30267</v>
      </c>
      <c r="AS35" s="10">
        <v>47221487</v>
      </c>
      <c r="AT35" s="10">
        <v>1100</v>
      </c>
      <c r="AU35" s="10">
        <v>82</v>
      </c>
      <c r="AV35" s="10">
        <v>813</v>
      </c>
      <c r="AW35" s="10">
        <v>1</v>
      </c>
      <c r="AX35" s="10">
        <v>68071</v>
      </c>
      <c r="AY35">
        <f t="shared" si="3"/>
        <v>36.343212079162122</v>
      </c>
      <c r="AZ35">
        <f t="shared" si="7"/>
        <v>23.294480328414902</v>
      </c>
      <c r="BC35" t="str">
        <f t="shared" si="8"/>
        <v>0055_Construction de bâtiments</v>
      </c>
      <c r="BD35" t="str">
        <f>INDEX(PDC!$J$1:$L$90,MATCH(BE35,PDC!$L:$L,0),MATCH(PDC!$J$1,PDC!$J$1:$L$1,0))</f>
        <v>Construction</v>
      </c>
      <c r="BE35" t="s">
        <v>17</v>
      </c>
      <c r="BF35" s="7" t="s">
        <v>294</v>
      </c>
      <c r="BG35">
        <v>50</v>
      </c>
      <c r="BH35">
        <v>73631</v>
      </c>
      <c r="BI35">
        <v>4</v>
      </c>
      <c r="BJ35">
        <v>1</v>
      </c>
      <c r="BK35">
        <v>12</v>
      </c>
      <c r="BL35">
        <v>1</v>
      </c>
      <c r="BN35">
        <v>628</v>
      </c>
      <c r="BQ35" s="10" t="str">
        <f t="shared" si="9"/>
        <v>8401_Services</v>
      </c>
      <c r="BR35" s="7" t="s">
        <v>302</v>
      </c>
      <c r="BS35" s="11" t="s">
        <v>117</v>
      </c>
      <c r="BT35" s="10">
        <v>47061</v>
      </c>
      <c r="BU35" s="10">
        <v>69364397</v>
      </c>
      <c r="BV35" s="10">
        <v>1406</v>
      </c>
      <c r="BW35" s="16">
        <v>72</v>
      </c>
      <c r="BX35" s="16">
        <v>719</v>
      </c>
      <c r="BY35">
        <v>26</v>
      </c>
      <c r="CA35">
        <v>85421</v>
      </c>
    </row>
    <row r="36" spans="1:79" x14ac:dyDescent="0.35">
      <c r="B36">
        <v>23</v>
      </c>
      <c r="C36" t="str">
        <f t="shared" si="10"/>
        <v>femmes_Fabrication d'autres produits minéraux non métalliques</v>
      </c>
      <c r="D36" t="s">
        <v>0</v>
      </c>
      <c r="E36" t="s">
        <v>18</v>
      </c>
      <c r="F36">
        <v>27</v>
      </c>
      <c r="G36">
        <v>1</v>
      </c>
      <c r="H36">
        <v>20</v>
      </c>
      <c r="I36">
        <v>1</v>
      </c>
      <c r="K36">
        <v>1852</v>
      </c>
      <c r="L36" s="10"/>
      <c r="O36" t="s">
        <v>138</v>
      </c>
      <c r="P36" t="s">
        <v>28</v>
      </c>
      <c r="Q36">
        <v>111568</v>
      </c>
      <c r="R36">
        <v>175160159</v>
      </c>
      <c r="S36">
        <v>3761</v>
      </c>
      <c r="T36">
        <v>289</v>
      </c>
      <c r="U36">
        <v>2677</v>
      </c>
      <c r="V36">
        <v>2</v>
      </c>
      <c r="W36">
        <v>236845</v>
      </c>
      <c r="Z36" t="str">
        <f t="shared" si="1"/>
        <v>01_Construction de bâtiments</v>
      </c>
      <c r="AA36" t="str">
        <f>INDEX(PDC!$J$1:$L$90,MATCH(AB36,PDC!$L:$L,0),MATCH(PDC!$J$1,PDC!$J$1:$L$1,0))</f>
        <v>Construction</v>
      </c>
      <c r="AB36" t="s">
        <v>17</v>
      </c>
      <c r="AC36" t="s">
        <v>94</v>
      </c>
      <c r="AD36">
        <v>936</v>
      </c>
      <c r="AE36">
        <v>1388806</v>
      </c>
      <c r="AF36">
        <v>81</v>
      </c>
      <c r="AG36">
        <v>4</v>
      </c>
      <c r="AH36">
        <v>33</v>
      </c>
      <c r="AJ36">
        <v>5737</v>
      </c>
      <c r="AK36">
        <f t="shared" si="5"/>
        <v>86.538461538461533</v>
      </c>
      <c r="AL36">
        <f t="shared" si="6"/>
        <v>58.323480745330883</v>
      </c>
      <c r="AM36" s="10"/>
      <c r="AN36" s="10"/>
      <c r="AO36" t="str">
        <f t="shared" si="2"/>
        <v>42_Construction</v>
      </c>
      <c r="AP36" t="s">
        <v>149</v>
      </c>
      <c r="AQ36" s="11" t="s">
        <v>115</v>
      </c>
      <c r="AR36" s="10">
        <v>17507</v>
      </c>
      <c r="AS36" s="10">
        <v>27161674</v>
      </c>
      <c r="AT36" s="10">
        <v>1505</v>
      </c>
      <c r="AU36" s="10">
        <v>125</v>
      </c>
      <c r="AV36" s="10">
        <v>1551</v>
      </c>
      <c r="AW36" s="10">
        <v>3</v>
      </c>
      <c r="AX36" s="10">
        <v>94866</v>
      </c>
      <c r="AY36">
        <f t="shared" ref="AY36:AY63" si="11">AT36/AR36*1000</f>
        <v>85.965613754498193</v>
      </c>
      <c r="AZ36">
        <f t="shared" si="7"/>
        <v>55.408956016481163</v>
      </c>
      <c r="BC36" t="str">
        <f t="shared" si="8"/>
        <v>0055_Culture et production animale, chasse et services annexes</v>
      </c>
      <c r="BD36" t="str">
        <f>INDEX(PDC!$J$1:$L$90,MATCH(BE36,PDC!$L:$L,0),MATCH(PDC!$J$1,PDC!$J$1:$L$1,0))</f>
        <v>Agriculture</v>
      </c>
      <c r="BE36" t="s">
        <v>62</v>
      </c>
      <c r="BF36" s="7" t="s">
        <v>294</v>
      </c>
      <c r="BG36">
        <v>2</v>
      </c>
      <c r="BH36">
        <v>3173</v>
      </c>
      <c r="BQ36" s="10" t="str">
        <f t="shared" si="9"/>
        <v>8401_NC</v>
      </c>
      <c r="BR36" s="7" t="s">
        <v>302</v>
      </c>
      <c r="BS36" s="11" t="s">
        <v>355</v>
      </c>
      <c r="BT36" s="10">
        <v>4</v>
      </c>
      <c r="BU36" s="10">
        <v>4316</v>
      </c>
      <c r="BV36" s="10"/>
      <c r="BW36" s="16"/>
      <c r="BX36" s="16"/>
      <c r="CA36">
        <v>1847</v>
      </c>
    </row>
    <row r="37" spans="1:79" x14ac:dyDescent="0.35">
      <c r="B37">
        <v>23</v>
      </c>
      <c r="C37" t="str">
        <f t="shared" si="10"/>
        <v>hommes_Fabrication d'autres produits minéraux non métalliques</v>
      </c>
      <c r="D37" t="s">
        <v>1</v>
      </c>
      <c r="E37" t="s">
        <v>18</v>
      </c>
      <c r="F37">
        <v>541</v>
      </c>
      <c r="G37">
        <v>50</v>
      </c>
      <c r="H37">
        <v>541</v>
      </c>
      <c r="I37">
        <v>20</v>
      </c>
      <c r="K37">
        <v>37225</v>
      </c>
      <c r="L37" s="10"/>
      <c r="O37" t="s">
        <v>138</v>
      </c>
      <c r="P37" t="s">
        <v>21</v>
      </c>
      <c r="Q37">
        <v>49377</v>
      </c>
      <c r="R37">
        <v>81956228</v>
      </c>
      <c r="S37">
        <v>2089</v>
      </c>
      <c r="T37">
        <v>138</v>
      </c>
      <c r="U37">
        <v>1507</v>
      </c>
      <c r="V37">
        <v>2</v>
      </c>
      <c r="W37">
        <v>108678</v>
      </c>
      <c r="Z37" t="str">
        <f t="shared" si="1"/>
        <v>01_Culture et production animale, chasse et services annexes</v>
      </c>
      <c r="AA37" t="str">
        <f>INDEX(PDC!$J$1:$L$90,MATCH(AB37,PDC!$L:$L,0),MATCH(PDC!$J$1,PDC!$J$1:$L$1,0))</f>
        <v>Agriculture</v>
      </c>
      <c r="AB37" t="s">
        <v>62</v>
      </c>
      <c r="AC37" t="s">
        <v>94</v>
      </c>
      <c r="AD37">
        <v>5</v>
      </c>
      <c r="AE37">
        <v>7272</v>
      </c>
      <c r="AK37">
        <f t="shared" si="5"/>
        <v>0</v>
      </c>
      <c r="AL37">
        <f t="shared" si="6"/>
        <v>0</v>
      </c>
      <c r="AM37" s="10"/>
      <c r="AN37" s="10"/>
      <c r="AO37" t="str">
        <f t="shared" si="2"/>
        <v>42_Industrie</v>
      </c>
      <c r="AP37" t="s">
        <v>149</v>
      </c>
      <c r="AQ37" s="11" t="s">
        <v>116</v>
      </c>
      <c r="AR37" s="10">
        <v>47471</v>
      </c>
      <c r="AS37" s="10">
        <v>75014586</v>
      </c>
      <c r="AT37" s="10">
        <v>2113</v>
      </c>
      <c r="AU37" s="10">
        <v>171</v>
      </c>
      <c r="AV37" s="10">
        <v>1598</v>
      </c>
      <c r="AW37" s="10">
        <v>1</v>
      </c>
      <c r="AX37" s="10">
        <v>127258</v>
      </c>
      <c r="AY37">
        <f t="shared" si="11"/>
        <v>44.511385898759244</v>
      </c>
      <c r="AZ37">
        <f t="shared" si="7"/>
        <v>28.167855248844539</v>
      </c>
      <c r="BC37" t="str">
        <f t="shared" si="8"/>
        <v>0055_Enquêtes et sécurité</v>
      </c>
      <c r="BD37" t="str">
        <f>INDEX(PDC!$J$1:$L$90,MATCH(BE37,PDC!$L:$L,0),MATCH(PDC!$J$1,PDC!$J$1:$L$1,0))</f>
        <v>Services</v>
      </c>
      <c r="BE37" t="s">
        <v>15</v>
      </c>
      <c r="BF37" s="7" t="s">
        <v>294</v>
      </c>
      <c r="BG37">
        <v>10</v>
      </c>
      <c r="BH37">
        <v>14918</v>
      </c>
      <c r="BI37">
        <v>1</v>
      </c>
      <c r="BN37">
        <v>27</v>
      </c>
      <c r="BQ37" s="10" t="str">
        <f t="shared" si="9"/>
        <v>8402_Tous secteurs</v>
      </c>
      <c r="BR37" s="7" t="s">
        <v>303</v>
      </c>
      <c r="BS37" s="11" t="s">
        <v>356</v>
      </c>
      <c r="BT37" s="10">
        <v>26999</v>
      </c>
      <c r="BU37" s="10">
        <v>40907214</v>
      </c>
      <c r="BV37" s="10">
        <v>1109</v>
      </c>
      <c r="BW37" s="16">
        <v>55</v>
      </c>
      <c r="BX37" s="16">
        <v>693</v>
      </c>
      <c r="BY37">
        <v>22</v>
      </c>
      <c r="BZ37">
        <v>1</v>
      </c>
      <c r="CA37">
        <v>64089</v>
      </c>
    </row>
    <row r="38" spans="1:79" x14ac:dyDescent="0.35">
      <c r="B38">
        <v>24</v>
      </c>
      <c r="C38" t="str">
        <f t="shared" si="10"/>
        <v>femmes_Métallurgie</v>
      </c>
      <c r="D38" t="s">
        <v>0</v>
      </c>
      <c r="E38" t="s">
        <v>26</v>
      </c>
      <c r="F38">
        <v>23</v>
      </c>
      <c r="G38">
        <v>5</v>
      </c>
      <c r="H38">
        <v>37</v>
      </c>
      <c r="I38">
        <v>1</v>
      </c>
      <c r="K38">
        <v>1258</v>
      </c>
      <c r="L38" s="10"/>
      <c r="O38" t="s">
        <v>115</v>
      </c>
      <c r="P38" t="s">
        <v>17</v>
      </c>
      <c r="Q38">
        <v>13740</v>
      </c>
      <c r="R38">
        <v>19935957</v>
      </c>
      <c r="S38">
        <v>741</v>
      </c>
      <c r="T38">
        <v>70</v>
      </c>
      <c r="U38">
        <v>770</v>
      </c>
      <c r="V38" t="s">
        <v>194</v>
      </c>
      <c r="W38">
        <v>62756</v>
      </c>
      <c r="Z38" t="str">
        <f t="shared" si="1"/>
        <v>01_Dépollution et autres services de gestion des déchets</v>
      </c>
      <c r="AA38" t="str">
        <f>INDEX(PDC!$J$1:$L$90,MATCH(AB38,PDC!$L:$L,0),MATCH(PDC!$J$1,PDC!$J$1:$L$1,0))</f>
        <v>Industrie</v>
      </c>
      <c r="AB38" t="s">
        <v>79</v>
      </c>
      <c r="AC38" t="s">
        <v>94</v>
      </c>
      <c r="AD38">
        <v>29</v>
      </c>
      <c r="AE38">
        <v>45538</v>
      </c>
      <c r="AK38">
        <f t="shared" si="5"/>
        <v>0</v>
      </c>
      <c r="AL38">
        <f t="shared" si="6"/>
        <v>0</v>
      </c>
      <c r="AM38" s="10"/>
      <c r="AN38" s="10"/>
      <c r="AO38" t="str">
        <f t="shared" si="2"/>
        <v>42_Services</v>
      </c>
      <c r="AP38" t="s">
        <v>149</v>
      </c>
      <c r="AQ38" s="11" t="s">
        <v>117</v>
      </c>
      <c r="AR38" s="10">
        <v>102485</v>
      </c>
      <c r="AS38" s="10">
        <v>148905464</v>
      </c>
      <c r="AT38" s="10">
        <v>4007</v>
      </c>
      <c r="AU38" s="10">
        <v>289</v>
      </c>
      <c r="AV38" s="10">
        <v>2976</v>
      </c>
      <c r="AW38" s="10">
        <v>4</v>
      </c>
      <c r="AX38" s="10">
        <v>269755</v>
      </c>
      <c r="AY38">
        <f t="shared" si="11"/>
        <v>39.098404644582132</v>
      </c>
      <c r="AZ38">
        <f t="shared" si="7"/>
        <v>26.909690835790958</v>
      </c>
      <c r="BC38" t="str">
        <f t="shared" si="8"/>
        <v>0055_Enseignement</v>
      </c>
      <c r="BD38" t="str">
        <f>INDEX(PDC!$J$1:$L$90,MATCH(BE38,PDC!$L:$L,0),MATCH(PDC!$J$1,PDC!$J$1:$L$1,0))</f>
        <v>Services</v>
      </c>
      <c r="BE38" t="s">
        <v>34</v>
      </c>
      <c r="BF38" s="7" t="s">
        <v>294</v>
      </c>
      <c r="BG38">
        <v>222</v>
      </c>
      <c r="BH38">
        <v>342340</v>
      </c>
      <c r="BI38">
        <v>6</v>
      </c>
      <c r="BN38">
        <v>459</v>
      </c>
      <c r="BQ38" s="10" t="str">
        <f t="shared" si="9"/>
        <v>8402_Agriculture</v>
      </c>
      <c r="BR38" s="7" t="s">
        <v>303</v>
      </c>
      <c r="BS38" s="11" t="s">
        <v>114</v>
      </c>
      <c r="BT38" s="10">
        <v>1</v>
      </c>
      <c r="BU38" s="10">
        <v>1820</v>
      </c>
      <c r="BV38" s="10"/>
      <c r="BW38" s="16"/>
      <c r="BX38" s="16"/>
    </row>
    <row r="39" spans="1:79" x14ac:dyDescent="0.35">
      <c r="B39">
        <v>24</v>
      </c>
      <c r="C39" t="str">
        <f t="shared" si="10"/>
        <v>hommes_Métallurgie</v>
      </c>
      <c r="D39" t="s">
        <v>1</v>
      </c>
      <c r="E39" t="s">
        <v>26</v>
      </c>
      <c r="F39">
        <v>457</v>
      </c>
      <c r="G39">
        <v>53</v>
      </c>
      <c r="H39">
        <v>494</v>
      </c>
      <c r="I39">
        <v>18</v>
      </c>
      <c r="K39">
        <v>35921</v>
      </c>
      <c r="L39" s="10"/>
      <c r="O39" t="s">
        <v>114</v>
      </c>
      <c r="P39" t="s">
        <v>62</v>
      </c>
      <c r="Q39">
        <v>148</v>
      </c>
      <c r="R39">
        <v>222165</v>
      </c>
      <c r="S39">
        <v>1</v>
      </c>
      <c r="T39" t="s">
        <v>194</v>
      </c>
      <c r="U39" t="s">
        <v>194</v>
      </c>
      <c r="V39" t="s">
        <v>194</v>
      </c>
      <c r="W39">
        <v>3</v>
      </c>
      <c r="Z39" t="str">
        <f t="shared" si="1"/>
        <v>01_Enquêtes et sécurité</v>
      </c>
      <c r="AA39" t="str">
        <f>INDEX(PDC!$J$1:$L$90,MATCH(AB39,PDC!$L:$L,0),MATCH(PDC!$J$1,PDC!$J$1:$L$1,0))</f>
        <v>Services</v>
      </c>
      <c r="AB39" t="s">
        <v>15</v>
      </c>
      <c r="AC39" t="s">
        <v>94</v>
      </c>
      <c r="AD39">
        <v>350</v>
      </c>
      <c r="AE39">
        <v>528100</v>
      </c>
      <c r="AF39">
        <v>12</v>
      </c>
      <c r="AG39">
        <v>1</v>
      </c>
      <c r="AH39">
        <v>5</v>
      </c>
      <c r="AJ39">
        <v>1819</v>
      </c>
      <c r="AK39">
        <f t="shared" si="5"/>
        <v>34.285714285714285</v>
      </c>
      <c r="AL39">
        <f t="shared" si="6"/>
        <v>22.72296913463359</v>
      </c>
      <c r="AM39" s="10"/>
      <c r="AN39" s="10"/>
      <c r="AO39" t="str">
        <f t="shared" si="2"/>
        <v>43_Agriculture</v>
      </c>
      <c r="AP39" t="s">
        <v>151</v>
      </c>
      <c r="AQ39" s="11" t="s">
        <v>114</v>
      </c>
      <c r="AR39" s="10">
        <v>15</v>
      </c>
      <c r="AS39" s="10">
        <v>26659</v>
      </c>
      <c r="AT39" s="10"/>
      <c r="AU39" s="10"/>
      <c r="AV39" s="10"/>
      <c r="AW39" s="10"/>
      <c r="AX39" s="10"/>
      <c r="AY39">
        <f t="shared" si="11"/>
        <v>0</v>
      </c>
      <c r="AZ39">
        <f t="shared" si="7"/>
        <v>0</v>
      </c>
      <c r="BC39" t="str">
        <f t="shared" si="8"/>
        <v>0055_Entreposage et services auxiliaires des transports</v>
      </c>
      <c r="BD39" t="str">
        <f>INDEX(PDC!$J$1:$L$90,MATCH(BE39,PDC!$L:$L,0),MATCH(PDC!$J$1,PDC!$J$1:$L$1,0))</f>
        <v>Services</v>
      </c>
      <c r="BE39" t="s">
        <v>7</v>
      </c>
      <c r="BF39" s="7" t="s">
        <v>294</v>
      </c>
      <c r="BG39">
        <v>381</v>
      </c>
      <c r="BH39">
        <v>534053</v>
      </c>
      <c r="BI39">
        <v>72</v>
      </c>
      <c r="BJ39">
        <v>4</v>
      </c>
      <c r="BK39">
        <v>34</v>
      </c>
      <c r="BL39">
        <v>2</v>
      </c>
      <c r="BN39">
        <v>4352</v>
      </c>
      <c r="BQ39" s="10" t="str">
        <f t="shared" si="9"/>
        <v>8402_Commerce</v>
      </c>
      <c r="BR39" s="7" t="s">
        <v>303</v>
      </c>
      <c r="BS39" s="11" t="s">
        <v>138</v>
      </c>
      <c r="BT39" s="10">
        <v>4035</v>
      </c>
      <c r="BU39" s="10">
        <v>6579385</v>
      </c>
      <c r="BV39" s="10">
        <v>144</v>
      </c>
      <c r="BW39" s="16">
        <v>7</v>
      </c>
      <c r="BX39" s="16">
        <v>53</v>
      </c>
      <c r="BY39">
        <v>2</v>
      </c>
      <c r="CA39">
        <v>7233</v>
      </c>
    </row>
    <row r="40" spans="1:79" x14ac:dyDescent="0.35">
      <c r="A40" s="2">
        <v>11</v>
      </c>
      <c r="B40">
        <v>25</v>
      </c>
      <c r="C40" t="str">
        <f t="shared" si="10"/>
        <v>femmes_Fabrication de produits métalliques, à l'exception des machines et des équipements</v>
      </c>
      <c r="D40" t="s">
        <v>0</v>
      </c>
      <c r="E40" t="s">
        <v>11</v>
      </c>
      <c r="F40">
        <v>309</v>
      </c>
      <c r="G40">
        <v>26</v>
      </c>
      <c r="H40">
        <v>247</v>
      </c>
      <c r="I40">
        <v>11</v>
      </c>
      <c r="K40">
        <v>21243</v>
      </c>
      <c r="L40">
        <v>21481781</v>
      </c>
      <c r="O40" t="s">
        <v>116</v>
      </c>
      <c r="P40" t="s">
        <v>79</v>
      </c>
      <c r="Q40">
        <v>940</v>
      </c>
      <c r="R40">
        <v>1433262</v>
      </c>
      <c r="S40">
        <v>64</v>
      </c>
      <c r="T40">
        <v>3</v>
      </c>
      <c r="U40">
        <v>21</v>
      </c>
      <c r="V40" t="s">
        <v>194</v>
      </c>
      <c r="W40">
        <v>3811</v>
      </c>
      <c r="Z40" t="str">
        <f t="shared" si="1"/>
        <v>01_Enseignement</v>
      </c>
      <c r="AA40" t="str">
        <f>INDEX(PDC!$J$1:$L$90,MATCH(AB40,PDC!$L:$L,0),MATCH(PDC!$J$1,PDC!$J$1:$L$1,0))</f>
        <v>Services</v>
      </c>
      <c r="AB40" t="s">
        <v>34</v>
      </c>
      <c r="AC40" t="s">
        <v>94</v>
      </c>
      <c r="AD40">
        <v>1807</v>
      </c>
      <c r="AE40">
        <v>2490709</v>
      </c>
      <c r="AF40">
        <v>69</v>
      </c>
      <c r="AG40">
        <v>2</v>
      </c>
      <c r="AH40">
        <v>8</v>
      </c>
      <c r="AJ40">
        <v>3430</v>
      </c>
      <c r="AK40">
        <f t="shared" si="5"/>
        <v>38.184836745987823</v>
      </c>
      <c r="AL40">
        <f t="shared" si="6"/>
        <v>27.702955262939188</v>
      </c>
      <c r="AM40" s="10"/>
      <c r="AN40" s="10"/>
      <c r="AO40" t="str">
        <f t="shared" si="2"/>
        <v>43_Commerce</v>
      </c>
      <c r="AP40" t="s">
        <v>151</v>
      </c>
      <c r="AQ40" s="11" t="s">
        <v>138</v>
      </c>
      <c r="AR40" s="10">
        <v>7132</v>
      </c>
      <c r="AS40" s="10">
        <v>11712327</v>
      </c>
      <c r="AT40" s="10">
        <v>256</v>
      </c>
      <c r="AU40" s="10">
        <v>21</v>
      </c>
      <c r="AV40" s="10">
        <v>252</v>
      </c>
      <c r="AW40" s="10"/>
      <c r="AX40" s="10">
        <v>16756</v>
      </c>
      <c r="AY40">
        <f t="shared" si="11"/>
        <v>35.894559730790803</v>
      </c>
      <c r="AZ40">
        <f t="shared" si="7"/>
        <v>21.857313239290534</v>
      </c>
      <c r="BC40" t="str">
        <f t="shared" si="8"/>
        <v>0055_Fabrication d'autres matériels de transport</v>
      </c>
      <c r="BD40" t="str">
        <f>INDEX(PDC!$J$1:$L$90,MATCH(BE40,PDC!$L:$L,0),MATCH(PDC!$J$1,PDC!$J$1:$L$1,0))</f>
        <v>Industrie</v>
      </c>
      <c r="BE40" t="s">
        <v>74</v>
      </c>
      <c r="BF40" s="7" t="s">
        <v>294</v>
      </c>
      <c r="BG40">
        <v>33</v>
      </c>
      <c r="BH40">
        <v>54003</v>
      </c>
      <c r="BQ40" s="10" t="str">
        <f t="shared" si="9"/>
        <v>8402_Construction</v>
      </c>
      <c r="BR40" s="7" t="s">
        <v>303</v>
      </c>
      <c r="BS40" s="11" t="s">
        <v>115</v>
      </c>
      <c r="BT40" s="10">
        <v>3135</v>
      </c>
      <c r="BU40" s="10">
        <v>4814567</v>
      </c>
      <c r="BV40" s="10">
        <v>240</v>
      </c>
      <c r="BW40" s="16">
        <v>10</v>
      </c>
      <c r="BX40" s="16">
        <v>184</v>
      </c>
      <c r="BY40">
        <v>4</v>
      </c>
      <c r="CA40">
        <v>14642</v>
      </c>
    </row>
    <row r="41" spans="1:79" x14ac:dyDescent="0.35">
      <c r="A41" s="2">
        <v>11</v>
      </c>
      <c r="B41">
        <v>25</v>
      </c>
      <c r="C41" t="str">
        <f t="shared" si="10"/>
        <v>hommes_Fabrication de produits métalliques, à l'exception des machines et des équipements</v>
      </c>
      <c r="D41" t="s">
        <v>1</v>
      </c>
      <c r="E41" t="s">
        <v>11</v>
      </c>
      <c r="F41">
        <v>3206</v>
      </c>
      <c r="G41">
        <v>256</v>
      </c>
      <c r="H41">
        <v>2241</v>
      </c>
      <c r="I41">
        <v>74</v>
      </c>
      <c r="J41">
        <v>1</v>
      </c>
      <c r="K41">
        <v>170821</v>
      </c>
      <c r="L41">
        <v>95834411</v>
      </c>
      <c r="O41" t="s">
        <v>117</v>
      </c>
      <c r="P41" t="s">
        <v>15</v>
      </c>
      <c r="Q41">
        <v>14269</v>
      </c>
      <c r="R41">
        <v>22460865</v>
      </c>
      <c r="S41">
        <v>674</v>
      </c>
      <c r="T41">
        <v>58</v>
      </c>
      <c r="U41">
        <v>635</v>
      </c>
      <c r="V41" t="s">
        <v>194</v>
      </c>
      <c r="W41">
        <v>67794</v>
      </c>
      <c r="Z41" t="str">
        <f t="shared" si="1"/>
        <v>01_Entreposage et services auxiliaires des transports</v>
      </c>
      <c r="AA41" t="str">
        <f>INDEX(PDC!$J$1:$L$90,MATCH(AB41,PDC!$L:$L,0),MATCH(PDC!$J$1,PDC!$J$1:$L$1,0))</f>
        <v>Services</v>
      </c>
      <c r="AB41" t="s">
        <v>7</v>
      </c>
      <c r="AC41" t="s">
        <v>94</v>
      </c>
      <c r="AD41">
        <v>3108</v>
      </c>
      <c r="AE41">
        <v>4795164</v>
      </c>
      <c r="AF41">
        <v>293</v>
      </c>
      <c r="AG41">
        <v>20</v>
      </c>
      <c r="AH41">
        <v>165</v>
      </c>
      <c r="AJ41">
        <v>20373</v>
      </c>
      <c r="AK41">
        <f t="shared" si="5"/>
        <v>94.272844272844267</v>
      </c>
      <c r="AL41">
        <f t="shared" si="6"/>
        <v>61.103228169046986</v>
      </c>
      <c r="AM41" s="10"/>
      <c r="AN41" s="10"/>
      <c r="AO41" t="str">
        <f t="shared" si="2"/>
        <v>43_Construction</v>
      </c>
      <c r="AP41" t="s">
        <v>151</v>
      </c>
      <c r="AQ41" s="11" t="s">
        <v>115</v>
      </c>
      <c r="AR41" s="10">
        <v>5298</v>
      </c>
      <c r="AS41" s="10">
        <v>8224922</v>
      </c>
      <c r="AT41" s="10">
        <v>427</v>
      </c>
      <c r="AU41" s="10">
        <v>47</v>
      </c>
      <c r="AV41" s="10">
        <v>614</v>
      </c>
      <c r="AW41" s="10">
        <v>1</v>
      </c>
      <c r="AX41" s="10">
        <v>25787</v>
      </c>
      <c r="AY41">
        <f t="shared" si="11"/>
        <v>80.596451491128732</v>
      </c>
      <c r="AZ41">
        <f t="shared" si="7"/>
        <v>51.915385945301367</v>
      </c>
      <c r="BC41" t="str">
        <f t="shared" si="8"/>
        <v>0055_Fabrication d'autres produits minéraux non métalliques</v>
      </c>
      <c r="BD41" t="str">
        <f>INDEX(PDC!$J$1:$L$90,MATCH(BE41,PDC!$L:$L,0),MATCH(PDC!$J$1,PDC!$J$1:$L$1,0))</f>
        <v>Industrie</v>
      </c>
      <c r="BE41" t="s">
        <v>18</v>
      </c>
      <c r="BF41" s="7" t="s">
        <v>294</v>
      </c>
      <c r="BG41">
        <v>195</v>
      </c>
      <c r="BH41">
        <v>353596</v>
      </c>
      <c r="BI41">
        <v>11</v>
      </c>
      <c r="BJ41">
        <v>2</v>
      </c>
      <c r="BK41">
        <v>34</v>
      </c>
      <c r="BL41">
        <v>1</v>
      </c>
      <c r="BN41">
        <v>1721</v>
      </c>
      <c r="BQ41" s="10" t="str">
        <f t="shared" si="9"/>
        <v>8402_Industrie</v>
      </c>
      <c r="BR41" s="7" t="s">
        <v>303</v>
      </c>
      <c r="BS41" s="11" t="s">
        <v>116</v>
      </c>
      <c r="BT41" s="10">
        <v>3976</v>
      </c>
      <c r="BU41" s="10">
        <v>6116803</v>
      </c>
      <c r="BV41" s="10">
        <v>164</v>
      </c>
      <c r="BW41" s="16">
        <v>7</v>
      </c>
      <c r="BX41" s="16">
        <v>169</v>
      </c>
      <c r="BY41">
        <v>5</v>
      </c>
      <c r="BZ41">
        <v>1</v>
      </c>
      <c r="CA41">
        <v>9022</v>
      </c>
    </row>
    <row r="42" spans="1:79" x14ac:dyDescent="0.35">
      <c r="B42">
        <v>26</v>
      </c>
      <c r="C42" t="str">
        <f t="shared" si="10"/>
        <v>femmes_Fabrication de produits informatiques, électroniques et optiques</v>
      </c>
      <c r="D42" t="s">
        <v>0</v>
      </c>
      <c r="E42" t="s">
        <v>41</v>
      </c>
      <c r="F42">
        <v>103</v>
      </c>
      <c r="G42">
        <v>9</v>
      </c>
      <c r="H42">
        <v>83</v>
      </c>
      <c r="I42">
        <v>3</v>
      </c>
      <c r="K42">
        <v>8052</v>
      </c>
      <c r="L42" s="10"/>
      <c r="O42" t="s">
        <v>117</v>
      </c>
      <c r="P42" t="s">
        <v>34</v>
      </c>
      <c r="Q42">
        <v>47089</v>
      </c>
      <c r="R42">
        <v>58306722</v>
      </c>
      <c r="S42">
        <v>737</v>
      </c>
      <c r="T42">
        <v>59</v>
      </c>
      <c r="U42">
        <v>455</v>
      </c>
      <c r="V42" t="s">
        <v>194</v>
      </c>
      <c r="W42">
        <v>45356</v>
      </c>
      <c r="Z42" t="str">
        <f t="shared" si="1"/>
        <v>01_Fabrication d'autres matériels de transport</v>
      </c>
      <c r="AA42" t="str">
        <f>INDEX(PDC!$J$1:$L$90,MATCH(AB42,PDC!$L:$L,0),MATCH(PDC!$J$1,PDC!$J$1:$L$1,0))</f>
        <v>Industrie</v>
      </c>
      <c r="AB42" t="s">
        <v>74</v>
      </c>
      <c r="AC42" t="s">
        <v>94</v>
      </c>
      <c r="AD42">
        <v>156</v>
      </c>
      <c r="AE42">
        <v>253931</v>
      </c>
      <c r="AF42">
        <v>22</v>
      </c>
      <c r="AG42">
        <v>1</v>
      </c>
      <c r="AH42">
        <v>15</v>
      </c>
      <c r="AJ42">
        <v>1603</v>
      </c>
      <c r="AK42">
        <f t="shared" si="5"/>
        <v>141.02564102564102</v>
      </c>
      <c r="AL42">
        <f t="shared" si="6"/>
        <v>86.637708668890369</v>
      </c>
      <c r="AM42" s="10"/>
      <c r="AN42" s="10"/>
      <c r="AO42" t="str">
        <f t="shared" si="2"/>
        <v>43_Industrie</v>
      </c>
      <c r="AP42" t="s">
        <v>151</v>
      </c>
      <c r="AQ42" s="11" t="s">
        <v>116</v>
      </c>
      <c r="AR42" s="10">
        <v>13875</v>
      </c>
      <c r="AS42" s="10">
        <v>22300266</v>
      </c>
      <c r="AT42" s="10">
        <v>601</v>
      </c>
      <c r="AU42" s="10">
        <v>68</v>
      </c>
      <c r="AV42" s="10">
        <v>816</v>
      </c>
      <c r="AW42" s="10"/>
      <c r="AX42" s="10">
        <v>34633</v>
      </c>
      <c r="AY42">
        <f t="shared" si="11"/>
        <v>43.315315315315317</v>
      </c>
      <c r="AZ42">
        <f t="shared" si="7"/>
        <v>26.95035117518329</v>
      </c>
      <c r="BC42" t="str">
        <f t="shared" si="8"/>
        <v>0055_Fabrication d'équipements électriques</v>
      </c>
      <c r="BD42" t="str">
        <f>INDEX(PDC!$J$1:$L$90,MATCH(BE42,PDC!$L:$L,0),MATCH(PDC!$J$1,PDC!$J$1:$L$1,0))</f>
        <v>Industrie</v>
      </c>
      <c r="BE42" t="s">
        <v>38</v>
      </c>
      <c r="BF42" s="7" t="s">
        <v>294</v>
      </c>
      <c r="BG42">
        <v>70</v>
      </c>
      <c r="BH42">
        <v>110032</v>
      </c>
      <c r="BI42">
        <v>1</v>
      </c>
      <c r="BN42">
        <v>1</v>
      </c>
      <c r="BQ42" s="10" t="str">
        <f t="shared" si="9"/>
        <v>8402_Services</v>
      </c>
      <c r="BR42" s="7" t="s">
        <v>303</v>
      </c>
      <c r="BS42" s="11" t="s">
        <v>117</v>
      </c>
      <c r="BT42" s="10">
        <v>15852</v>
      </c>
      <c r="BU42" s="10">
        <v>23394639</v>
      </c>
      <c r="BV42" s="10">
        <v>561</v>
      </c>
      <c r="BW42" s="16">
        <v>31</v>
      </c>
      <c r="BX42" s="16">
        <v>287</v>
      </c>
      <c r="BY42">
        <v>11</v>
      </c>
      <c r="CA42">
        <v>32504</v>
      </c>
    </row>
    <row r="43" spans="1:79" x14ac:dyDescent="0.35">
      <c r="B43">
        <v>26</v>
      </c>
      <c r="C43" t="str">
        <f t="shared" si="10"/>
        <v>hommes_Fabrication de produits informatiques, électroniques et optiques</v>
      </c>
      <c r="D43" t="s">
        <v>1</v>
      </c>
      <c r="E43" t="s">
        <v>41</v>
      </c>
      <c r="F43">
        <v>172</v>
      </c>
      <c r="G43">
        <v>11</v>
      </c>
      <c r="H43">
        <v>51</v>
      </c>
      <c r="I43">
        <v>1</v>
      </c>
      <c r="K43">
        <v>10591</v>
      </c>
      <c r="L43" s="10"/>
      <c r="O43" t="s">
        <v>117</v>
      </c>
      <c r="P43" t="s">
        <v>7</v>
      </c>
      <c r="Q43">
        <v>30829</v>
      </c>
      <c r="R43">
        <v>47822690</v>
      </c>
      <c r="S43">
        <v>2192</v>
      </c>
      <c r="T43">
        <v>151</v>
      </c>
      <c r="U43">
        <v>1358</v>
      </c>
      <c r="V43">
        <v>2</v>
      </c>
      <c r="W43">
        <v>152347</v>
      </c>
      <c r="Z43" t="str">
        <f t="shared" si="1"/>
        <v>01_Fabrication d'autres produits minéraux non métalliques</v>
      </c>
      <c r="AA43" t="str">
        <f>INDEX(PDC!$J$1:$L$90,MATCH(AB43,PDC!$L:$L,0),MATCH(PDC!$J$1,PDC!$J$1:$L$1,0))</f>
        <v>Industrie</v>
      </c>
      <c r="AB43" t="s">
        <v>18</v>
      </c>
      <c r="AC43" t="s">
        <v>94</v>
      </c>
      <c r="AD43">
        <v>1249</v>
      </c>
      <c r="AE43">
        <v>2002599</v>
      </c>
      <c r="AF43">
        <v>56</v>
      </c>
      <c r="AG43">
        <v>3</v>
      </c>
      <c r="AH43">
        <v>21</v>
      </c>
      <c r="AJ43">
        <v>3470</v>
      </c>
      <c r="AK43">
        <f t="shared" si="5"/>
        <v>44.835868694955963</v>
      </c>
      <c r="AL43">
        <f t="shared" si="6"/>
        <v>27.963661222241697</v>
      </c>
      <c r="AM43" s="10"/>
      <c r="AN43" s="10"/>
      <c r="AO43" t="str">
        <f t="shared" si="2"/>
        <v>43_Services</v>
      </c>
      <c r="AP43" t="s">
        <v>151</v>
      </c>
      <c r="AQ43" s="11" t="s">
        <v>117</v>
      </c>
      <c r="AR43" s="10">
        <v>23172</v>
      </c>
      <c r="AS43" s="10">
        <v>34807827</v>
      </c>
      <c r="AT43" s="10">
        <v>762</v>
      </c>
      <c r="AU43" s="10">
        <v>66</v>
      </c>
      <c r="AV43" s="10">
        <v>553</v>
      </c>
      <c r="AW43" s="10"/>
      <c r="AX43" s="10">
        <v>46511</v>
      </c>
      <c r="AY43">
        <f t="shared" si="11"/>
        <v>32.884515794924909</v>
      </c>
      <c r="AZ43">
        <f t="shared" si="7"/>
        <v>21.891627995048356</v>
      </c>
      <c r="BC43" t="str">
        <f t="shared" si="8"/>
        <v>0055_Fabrication de boissons</v>
      </c>
      <c r="BD43" t="str">
        <f>INDEX(PDC!$J$1:$L$90,MATCH(BE43,PDC!$L:$L,0),MATCH(PDC!$J$1,PDC!$J$1:$L$1,0))</f>
        <v>Industrie</v>
      </c>
      <c r="BE43" t="s">
        <v>66</v>
      </c>
      <c r="BF43" s="7" t="s">
        <v>294</v>
      </c>
      <c r="BG43">
        <v>31</v>
      </c>
      <c r="BH43">
        <v>51044</v>
      </c>
      <c r="BI43">
        <v>1</v>
      </c>
      <c r="BN43">
        <v>1</v>
      </c>
      <c r="BQ43" s="10" t="str">
        <f t="shared" si="9"/>
        <v>8402_NC</v>
      </c>
      <c r="BR43" s="7" t="s">
        <v>303</v>
      </c>
      <c r="BS43" s="11" t="s">
        <v>355</v>
      </c>
      <c r="BT43" s="10"/>
      <c r="BU43" s="10"/>
      <c r="BV43" s="10"/>
      <c r="BW43" s="16"/>
      <c r="BX43" s="16"/>
      <c r="CA43">
        <v>688</v>
      </c>
    </row>
    <row r="44" spans="1:79" x14ac:dyDescent="0.35">
      <c r="B44">
        <v>27</v>
      </c>
      <c r="C44" t="str">
        <f t="shared" si="10"/>
        <v>femmes_Fabrication d'équipements électriques</v>
      </c>
      <c r="D44" t="s">
        <v>0</v>
      </c>
      <c r="E44" t="s">
        <v>38</v>
      </c>
      <c r="F44">
        <v>125</v>
      </c>
      <c r="G44">
        <v>11</v>
      </c>
      <c r="H44">
        <v>109</v>
      </c>
      <c r="I44">
        <v>4</v>
      </c>
      <c r="K44">
        <v>9858</v>
      </c>
      <c r="L44" s="10"/>
      <c r="O44" t="s">
        <v>116</v>
      </c>
      <c r="P44" t="s">
        <v>74</v>
      </c>
      <c r="Q44">
        <v>3658</v>
      </c>
      <c r="R44">
        <v>5887321</v>
      </c>
      <c r="S44">
        <v>104</v>
      </c>
      <c r="T44">
        <v>5</v>
      </c>
      <c r="U44">
        <v>37</v>
      </c>
      <c r="V44" t="s">
        <v>194</v>
      </c>
      <c r="W44">
        <v>4238</v>
      </c>
      <c r="Z44" t="str">
        <f t="shared" si="1"/>
        <v>01_Fabrication d'équipements électriques</v>
      </c>
      <c r="AA44" t="str">
        <f>INDEX(PDC!$J$1:$L$90,MATCH(AB44,PDC!$L:$L,0),MATCH(PDC!$J$1,PDC!$J$1:$L$1,0))</f>
        <v>Industrie</v>
      </c>
      <c r="AB44" t="s">
        <v>38</v>
      </c>
      <c r="AC44" t="s">
        <v>94</v>
      </c>
      <c r="AD44">
        <v>1784</v>
      </c>
      <c r="AE44">
        <v>2652472</v>
      </c>
      <c r="AF44">
        <v>60</v>
      </c>
      <c r="AG44">
        <v>7</v>
      </c>
      <c r="AH44">
        <v>48</v>
      </c>
      <c r="AJ44">
        <v>4417</v>
      </c>
      <c r="AK44">
        <f t="shared" si="5"/>
        <v>33.632286995515692</v>
      </c>
      <c r="AL44">
        <f t="shared" si="6"/>
        <v>22.620408434094685</v>
      </c>
      <c r="AM44" s="10"/>
      <c r="AN44" s="10"/>
      <c r="AO44" t="str">
        <f t="shared" si="2"/>
        <v>63_Agriculture</v>
      </c>
      <c r="AP44">
        <v>63</v>
      </c>
      <c r="AQ44" s="11" t="s">
        <v>114</v>
      </c>
      <c r="AR44" s="10">
        <v>14</v>
      </c>
      <c r="AS44" s="10">
        <v>20723</v>
      </c>
      <c r="AT44" s="10">
        <v>1</v>
      </c>
      <c r="AU44" s="10"/>
      <c r="AV44" s="10"/>
      <c r="AW44" s="10"/>
      <c r="AX44" s="10">
        <v>3</v>
      </c>
      <c r="AY44">
        <f t="shared" si="11"/>
        <v>71.428571428571431</v>
      </c>
      <c r="AZ44">
        <f t="shared" si="7"/>
        <v>48.25556145345751</v>
      </c>
      <c r="BC44" t="str">
        <f t="shared" si="8"/>
        <v>0055_Fabrication de machines et équipements n.c.a.</v>
      </c>
      <c r="BD44" t="str">
        <f>INDEX(PDC!$J$1:$L$90,MATCH(BE44,PDC!$L:$L,0),MATCH(PDC!$J$1,PDC!$J$1:$L$1,0))</f>
        <v>Industrie</v>
      </c>
      <c r="BE44" t="s">
        <v>29</v>
      </c>
      <c r="BF44" s="7" t="s">
        <v>294</v>
      </c>
      <c r="BG44">
        <v>29</v>
      </c>
      <c r="BH44">
        <v>52705</v>
      </c>
      <c r="BI44">
        <v>1</v>
      </c>
      <c r="BN44">
        <v>6</v>
      </c>
      <c r="BQ44" s="10" t="str">
        <f t="shared" si="9"/>
        <v>8403_Tous secteurs</v>
      </c>
      <c r="BR44" s="7" t="s">
        <v>304</v>
      </c>
      <c r="BS44" s="11" t="s">
        <v>356</v>
      </c>
      <c r="BT44" s="10">
        <v>19474</v>
      </c>
      <c r="BU44" s="10">
        <v>30401776</v>
      </c>
      <c r="BV44" s="10">
        <v>903</v>
      </c>
      <c r="BW44" s="16">
        <v>47</v>
      </c>
      <c r="BX44" s="16">
        <v>515</v>
      </c>
      <c r="BY44">
        <v>19</v>
      </c>
      <c r="CA44">
        <v>39309</v>
      </c>
    </row>
    <row r="45" spans="1:79" x14ac:dyDescent="0.35">
      <c r="B45">
        <v>27</v>
      </c>
      <c r="C45" t="str">
        <f t="shared" si="10"/>
        <v>hommes_Fabrication d'équipements électriques</v>
      </c>
      <c r="D45" t="s">
        <v>1</v>
      </c>
      <c r="E45" t="s">
        <v>38</v>
      </c>
      <c r="F45">
        <v>294</v>
      </c>
      <c r="G45">
        <v>28</v>
      </c>
      <c r="H45">
        <v>288</v>
      </c>
      <c r="I45">
        <v>9</v>
      </c>
      <c r="K45">
        <v>21158</v>
      </c>
      <c r="L45" s="10"/>
      <c r="O45" t="s">
        <v>116</v>
      </c>
      <c r="P45" t="s">
        <v>18</v>
      </c>
      <c r="Q45">
        <v>13761</v>
      </c>
      <c r="R45">
        <v>21638961</v>
      </c>
      <c r="S45">
        <v>568</v>
      </c>
      <c r="T45">
        <v>51</v>
      </c>
      <c r="U45">
        <v>561</v>
      </c>
      <c r="V45" t="s">
        <v>194</v>
      </c>
      <c r="W45">
        <v>39077</v>
      </c>
      <c r="Z45" t="str">
        <f t="shared" si="1"/>
        <v>01_Fabrication de boissons</v>
      </c>
      <c r="AA45" t="str">
        <f>INDEX(PDC!$J$1:$L$90,MATCH(AB45,PDC!$L:$L,0),MATCH(PDC!$J$1,PDC!$J$1:$L$1,0))</f>
        <v>Industrie</v>
      </c>
      <c r="AB45" t="s">
        <v>66</v>
      </c>
      <c r="AC45" t="s">
        <v>94</v>
      </c>
      <c r="AD45">
        <v>42</v>
      </c>
      <c r="AE45">
        <v>69102</v>
      </c>
      <c r="AF45">
        <v>3</v>
      </c>
      <c r="AJ45">
        <v>97</v>
      </c>
      <c r="AK45">
        <f t="shared" si="5"/>
        <v>71.428571428571431</v>
      </c>
      <c r="AL45">
        <f t="shared" si="6"/>
        <v>43.414083528696708</v>
      </c>
      <c r="AM45" s="10"/>
      <c r="AN45" s="10"/>
      <c r="AO45" t="str">
        <f t="shared" si="2"/>
        <v>63_Commerce</v>
      </c>
      <c r="AP45">
        <v>63</v>
      </c>
      <c r="AQ45" s="11" t="s">
        <v>138</v>
      </c>
      <c r="AR45" s="10">
        <v>25048</v>
      </c>
      <c r="AS45" s="10">
        <v>40258532</v>
      </c>
      <c r="AT45" s="10">
        <v>994</v>
      </c>
      <c r="AU45" s="10">
        <v>45</v>
      </c>
      <c r="AV45" s="10">
        <v>557</v>
      </c>
      <c r="AW45" s="10">
        <v>1</v>
      </c>
      <c r="AX45" s="10">
        <v>53358</v>
      </c>
      <c r="AY45">
        <f t="shared" si="11"/>
        <v>39.683807090386459</v>
      </c>
      <c r="AZ45">
        <f t="shared" si="7"/>
        <v>24.690418418634838</v>
      </c>
      <c r="BC45" t="str">
        <f t="shared" si="8"/>
        <v>0055_Fabrication de meubles</v>
      </c>
      <c r="BD45" t="str">
        <f>INDEX(PDC!$J$1:$L$90,MATCH(BE45,PDC!$L:$L,0),MATCH(PDC!$J$1,PDC!$J$1:$L$1,0))</f>
        <v>Industrie</v>
      </c>
      <c r="BE45" t="s">
        <v>75</v>
      </c>
      <c r="BF45" s="7" t="s">
        <v>294</v>
      </c>
      <c r="BG45">
        <v>35</v>
      </c>
      <c r="BH45">
        <v>59872</v>
      </c>
      <c r="BI45">
        <v>2</v>
      </c>
      <c r="BN45">
        <v>23</v>
      </c>
      <c r="BQ45" s="10" t="str">
        <f t="shared" si="9"/>
        <v>8403_Agriculture</v>
      </c>
      <c r="BR45" s="7" t="s">
        <v>304</v>
      </c>
      <c r="BS45" s="11" t="s">
        <v>114</v>
      </c>
      <c r="BT45" s="10"/>
      <c r="BU45" s="10"/>
      <c r="BV45" s="10"/>
      <c r="BW45" s="16"/>
      <c r="BX45" s="16"/>
    </row>
    <row r="46" spans="1:79" x14ac:dyDescent="0.35">
      <c r="B46">
        <v>28</v>
      </c>
      <c r="C46" t="str">
        <f t="shared" si="10"/>
        <v>femmes_Fabrication de machines et équipements n.c.a.</v>
      </c>
      <c r="D46" t="s">
        <v>0</v>
      </c>
      <c r="E46" t="s">
        <v>29</v>
      </c>
      <c r="F46">
        <v>131</v>
      </c>
      <c r="G46">
        <v>4</v>
      </c>
      <c r="H46">
        <v>30</v>
      </c>
      <c r="I46">
        <v>1</v>
      </c>
      <c r="K46">
        <v>8197</v>
      </c>
      <c r="L46" s="10"/>
      <c r="O46" t="s">
        <v>116</v>
      </c>
      <c r="P46" t="s">
        <v>38</v>
      </c>
      <c r="Q46">
        <v>24238</v>
      </c>
      <c r="R46">
        <v>34971801</v>
      </c>
      <c r="S46">
        <v>419</v>
      </c>
      <c r="T46">
        <v>39</v>
      </c>
      <c r="U46">
        <v>397</v>
      </c>
      <c r="V46" t="s">
        <v>194</v>
      </c>
      <c r="W46">
        <v>31016</v>
      </c>
      <c r="Z46" t="str">
        <f t="shared" si="1"/>
        <v>01_Fabrication de machines et équipements n.c.a.</v>
      </c>
      <c r="AA46" t="str">
        <f>INDEX(PDC!$J$1:$L$90,MATCH(AB46,PDC!$L:$L,0),MATCH(PDC!$J$1,PDC!$J$1:$L$1,0))</f>
        <v>Industrie</v>
      </c>
      <c r="AB46" t="s">
        <v>29</v>
      </c>
      <c r="AC46" t="s">
        <v>94</v>
      </c>
      <c r="AD46">
        <v>4539</v>
      </c>
      <c r="AE46">
        <v>6990255</v>
      </c>
      <c r="AF46">
        <v>146</v>
      </c>
      <c r="AG46">
        <v>9</v>
      </c>
      <c r="AH46">
        <v>175</v>
      </c>
      <c r="AI46">
        <v>1</v>
      </c>
      <c r="AJ46">
        <v>8287</v>
      </c>
      <c r="AK46">
        <f t="shared" si="5"/>
        <v>32.165675258867594</v>
      </c>
      <c r="AL46">
        <f t="shared" si="6"/>
        <v>20.886219458374551</v>
      </c>
      <c r="AM46" s="10"/>
      <c r="AN46" s="10"/>
      <c r="AO46" t="str">
        <f t="shared" si="2"/>
        <v>63_Construction</v>
      </c>
      <c r="AP46">
        <v>63</v>
      </c>
      <c r="AQ46" s="11" t="s">
        <v>115</v>
      </c>
      <c r="AR46" s="10">
        <v>14664</v>
      </c>
      <c r="AS46" s="10">
        <v>22348661</v>
      </c>
      <c r="AT46" s="10">
        <v>1108</v>
      </c>
      <c r="AU46" s="10">
        <v>83</v>
      </c>
      <c r="AV46" s="10">
        <v>908</v>
      </c>
      <c r="AW46" s="10">
        <v>1</v>
      </c>
      <c r="AX46" s="10">
        <v>75868</v>
      </c>
      <c r="AY46">
        <f t="shared" si="11"/>
        <v>75.559192580469173</v>
      </c>
      <c r="AZ46">
        <f t="shared" si="7"/>
        <v>49.577914309944568</v>
      </c>
      <c r="BC46" t="str">
        <f t="shared" si="8"/>
        <v>0055_Fabrication de produits en caoutchouc et en plastique</v>
      </c>
      <c r="BD46" t="str">
        <f>INDEX(PDC!$J$1:$L$90,MATCH(BE46,PDC!$L:$L,0),MATCH(PDC!$J$1,PDC!$J$1:$L$1,0))</f>
        <v>Industrie</v>
      </c>
      <c r="BE46" t="s">
        <v>25</v>
      </c>
      <c r="BF46" s="7" t="s">
        <v>294</v>
      </c>
      <c r="BG46">
        <v>606</v>
      </c>
      <c r="BH46">
        <v>720868</v>
      </c>
      <c r="BI46">
        <v>19</v>
      </c>
      <c r="BJ46">
        <v>1</v>
      </c>
      <c r="BK46">
        <v>20</v>
      </c>
      <c r="BL46">
        <v>1</v>
      </c>
      <c r="BN46">
        <v>1569</v>
      </c>
      <c r="BQ46" s="10" t="str">
        <f t="shared" si="9"/>
        <v>8403_Commerce</v>
      </c>
      <c r="BR46" s="7" t="s">
        <v>304</v>
      </c>
      <c r="BS46" s="11" t="s">
        <v>138</v>
      </c>
      <c r="BT46" s="10">
        <v>3805</v>
      </c>
      <c r="BU46" s="10">
        <v>6395406</v>
      </c>
      <c r="BV46" s="10">
        <v>135</v>
      </c>
      <c r="BW46" s="16">
        <v>7</v>
      </c>
      <c r="BX46" s="16">
        <v>70</v>
      </c>
      <c r="BY46">
        <v>2</v>
      </c>
      <c r="CA46">
        <v>5821</v>
      </c>
    </row>
    <row r="47" spans="1:79" x14ac:dyDescent="0.35">
      <c r="B47">
        <v>28</v>
      </c>
      <c r="C47" t="str">
        <f t="shared" si="10"/>
        <v>hommes_Fabrication de machines et équipements n.c.a.</v>
      </c>
      <c r="D47" t="s">
        <v>1</v>
      </c>
      <c r="E47" t="s">
        <v>29</v>
      </c>
      <c r="F47">
        <v>1039</v>
      </c>
      <c r="G47">
        <v>70</v>
      </c>
      <c r="H47">
        <v>816</v>
      </c>
      <c r="I47">
        <v>27</v>
      </c>
      <c r="J47">
        <v>1</v>
      </c>
      <c r="K47">
        <v>60494</v>
      </c>
      <c r="L47" s="10"/>
      <c r="O47" t="s">
        <v>116</v>
      </c>
      <c r="P47" t="s">
        <v>66</v>
      </c>
      <c r="Q47">
        <v>4390</v>
      </c>
      <c r="R47">
        <v>7082312</v>
      </c>
      <c r="S47">
        <v>98</v>
      </c>
      <c r="T47">
        <v>10</v>
      </c>
      <c r="U47">
        <v>68</v>
      </c>
      <c r="V47" t="s">
        <v>194</v>
      </c>
      <c r="W47">
        <v>7326</v>
      </c>
      <c r="Z47" t="str">
        <f t="shared" si="1"/>
        <v>01_Fabrication de meubles</v>
      </c>
      <c r="AA47" t="str">
        <f>INDEX(PDC!$J$1:$L$90,MATCH(AB47,PDC!$L:$L,0),MATCH(PDC!$J$1,PDC!$J$1:$L$1,0))</f>
        <v>Industrie</v>
      </c>
      <c r="AB47" t="s">
        <v>75</v>
      </c>
      <c r="AC47" t="s">
        <v>94</v>
      </c>
      <c r="AD47">
        <v>1586</v>
      </c>
      <c r="AE47">
        <v>2565089</v>
      </c>
      <c r="AF47">
        <v>82</v>
      </c>
      <c r="AG47">
        <v>10</v>
      </c>
      <c r="AH47">
        <v>87</v>
      </c>
      <c r="AJ47">
        <v>4465</v>
      </c>
      <c r="AK47">
        <f t="shared" si="5"/>
        <v>51.70239596469105</v>
      </c>
      <c r="AL47">
        <f t="shared" si="6"/>
        <v>31.967701705476887</v>
      </c>
      <c r="AM47" s="10"/>
      <c r="AN47" s="10"/>
      <c r="AO47" t="str">
        <f t="shared" si="2"/>
        <v>63_Industrie</v>
      </c>
      <c r="AP47">
        <v>63</v>
      </c>
      <c r="AQ47" s="11" t="s">
        <v>116</v>
      </c>
      <c r="AR47" s="10">
        <v>41042</v>
      </c>
      <c r="AS47" s="10">
        <v>62715855</v>
      </c>
      <c r="AT47" s="10">
        <v>1176</v>
      </c>
      <c r="AU47" s="10">
        <v>78</v>
      </c>
      <c r="AV47" s="10">
        <v>798</v>
      </c>
      <c r="AW47" s="10">
        <v>1</v>
      </c>
      <c r="AX47" s="10">
        <v>62770</v>
      </c>
      <c r="AY47">
        <f t="shared" si="11"/>
        <v>28.653574387213098</v>
      </c>
      <c r="AZ47">
        <f t="shared" si="7"/>
        <v>18.75123922013022</v>
      </c>
      <c r="BC47" t="str">
        <f t="shared" si="8"/>
        <v>0055_Fabrication de produits informatiques, électroniques et optiques</v>
      </c>
      <c r="BD47" t="str">
        <f>INDEX(PDC!$J$1:$L$90,MATCH(BE47,PDC!$L:$L,0),MATCH(PDC!$J$1,PDC!$J$1:$L$1,0))</f>
        <v>Industrie</v>
      </c>
      <c r="BE47" t="s">
        <v>41</v>
      </c>
      <c r="BF47" s="7" t="s">
        <v>294</v>
      </c>
      <c r="BG47">
        <v>14</v>
      </c>
      <c r="BH47">
        <v>23436</v>
      </c>
      <c r="BN47">
        <v>0</v>
      </c>
      <c r="BQ47" s="10" t="str">
        <f t="shared" si="9"/>
        <v>8403_Construction</v>
      </c>
      <c r="BR47" s="7" t="s">
        <v>304</v>
      </c>
      <c r="BS47" s="11" t="s">
        <v>115</v>
      </c>
      <c r="BT47" s="10">
        <v>2364</v>
      </c>
      <c r="BU47" s="10">
        <v>3711313</v>
      </c>
      <c r="BV47" s="10">
        <v>217</v>
      </c>
      <c r="BW47" s="16">
        <v>17</v>
      </c>
      <c r="BX47" s="16">
        <v>221</v>
      </c>
      <c r="BY47">
        <v>8</v>
      </c>
      <c r="CA47">
        <v>10067</v>
      </c>
    </row>
    <row r="48" spans="1:79" x14ac:dyDescent="0.35">
      <c r="B48">
        <v>29</v>
      </c>
      <c r="C48" t="str">
        <f t="shared" si="10"/>
        <v>femmes_Industrie automobile</v>
      </c>
      <c r="D48" t="s">
        <v>0</v>
      </c>
      <c r="E48" t="s">
        <v>24</v>
      </c>
      <c r="F48">
        <v>93</v>
      </c>
      <c r="G48">
        <v>7</v>
      </c>
      <c r="H48">
        <v>45</v>
      </c>
      <c r="I48">
        <v>2</v>
      </c>
      <c r="K48">
        <v>8438</v>
      </c>
      <c r="L48" s="10"/>
      <c r="O48" t="s">
        <v>116</v>
      </c>
      <c r="P48" t="s">
        <v>29</v>
      </c>
      <c r="Q48">
        <v>37651</v>
      </c>
      <c r="R48">
        <v>55686613</v>
      </c>
      <c r="S48">
        <v>1170</v>
      </c>
      <c r="T48">
        <v>74</v>
      </c>
      <c r="U48">
        <v>846</v>
      </c>
      <c r="V48">
        <v>1</v>
      </c>
      <c r="W48">
        <v>68691</v>
      </c>
      <c r="Z48" t="str">
        <f t="shared" si="1"/>
        <v>01_Fabrication de produits en caoutchouc et en plastique</v>
      </c>
      <c r="AA48" t="str">
        <f>INDEX(PDC!$J$1:$L$90,MATCH(AB48,PDC!$L:$L,0),MATCH(PDC!$J$1,PDC!$J$1:$L$1,0))</f>
        <v>Industrie</v>
      </c>
      <c r="AB48" t="s">
        <v>25</v>
      </c>
      <c r="AC48" t="s">
        <v>94</v>
      </c>
      <c r="AD48">
        <v>7610</v>
      </c>
      <c r="AE48">
        <v>11517918</v>
      </c>
      <c r="AF48">
        <v>345</v>
      </c>
      <c r="AG48">
        <v>35</v>
      </c>
      <c r="AH48">
        <v>299</v>
      </c>
      <c r="AJ48">
        <v>24791</v>
      </c>
      <c r="AK48">
        <f t="shared" si="5"/>
        <v>45.335085413929043</v>
      </c>
      <c r="AL48">
        <f t="shared" si="6"/>
        <v>29.953330107055805</v>
      </c>
      <c r="AM48" s="10"/>
      <c r="AN48" s="10"/>
      <c r="AO48" t="str">
        <f t="shared" si="2"/>
        <v>63_Services</v>
      </c>
      <c r="AP48">
        <v>63</v>
      </c>
      <c r="AQ48" s="11" t="s">
        <v>117</v>
      </c>
      <c r="AR48" s="10">
        <v>99579</v>
      </c>
      <c r="AS48" s="10">
        <v>140131388</v>
      </c>
      <c r="AT48" s="10">
        <v>3097</v>
      </c>
      <c r="AU48" s="10">
        <v>179</v>
      </c>
      <c r="AV48" s="10">
        <v>2137</v>
      </c>
      <c r="AW48" s="10">
        <v>4</v>
      </c>
      <c r="AX48" s="10">
        <v>170597</v>
      </c>
      <c r="AY48">
        <f t="shared" si="11"/>
        <v>31.1009349360809</v>
      </c>
      <c r="AZ48">
        <f t="shared" si="7"/>
        <v>22.100687392035251</v>
      </c>
      <c r="BC48" t="str">
        <f t="shared" si="8"/>
        <v>0055_Fabrication de produits métalliques, à l'exception des machines et des équipements</v>
      </c>
      <c r="BD48" t="str">
        <f>INDEX(PDC!$J$1:$L$90,MATCH(BE48,PDC!$L:$L,0),MATCH(PDC!$J$1,PDC!$J$1:$L$1,0))</f>
        <v>Industrie</v>
      </c>
      <c r="BE48" t="s">
        <v>11</v>
      </c>
      <c r="BF48" s="7" t="s">
        <v>294</v>
      </c>
      <c r="BG48">
        <v>197</v>
      </c>
      <c r="BH48">
        <v>334003</v>
      </c>
      <c r="BI48">
        <v>16</v>
      </c>
      <c r="BJ48">
        <v>2</v>
      </c>
      <c r="BK48">
        <v>13</v>
      </c>
      <c r="BN48">
        <v>773</v>
      </c>
      <c r="BQ48" s="10" t="str">
        <f t="shared" si="9"/>
        <v>8403_Industrie</v>
      </c>
      <c r="BR48" s="7" t="s">
        <v>304</v>
      </c>
      <c r="BS48" s="11" t="s">
        <v>116</v>
      </c>
      <c r="BT48" s="10">
        <v>2529</v>
      </c>
      <c r="BU48" s="10">
        <v>4110286</v>
      </c>
      <c r="BV48" s="10">
        <v>129</v>
      </c>
      <c r="BW48" s="16">
        <v>7</v>
      </c>
      <c r="BX48" s="16">
        <v>65</v>
      </c>
      <c r="BY48">
        <v>3</v>
      </c>
      <c r="CA48">
        <v>4921</v>
      </c>
    </row>
    <row r="49" spans="1:79" x14ac:dyDescent="0.35">
      <c r="B49">
        <v>29</v>
      </c>
      <c r="C49" t="str">
        <f t="shared" si="10"/>
        <v>hommes_Industrie automobile</v>
      </c>
      <c r="D49" t="s">
        <v>1</v>
      </c>
      <c r="E49" t="s">
        <v>24</v>
      </c>
      <c r="F49">
        <v>692</v>
      </c>
      <c r="G49">
        <v>58</v>
      </c>
      <c r="H49">
        <v>399</v>
      </c>
      <c r="I49">
        <v>15</v>
      </c>
      <c r="K49">
        <v>44270</v>
      </c>
      <c r="L49" s="10"/>
      <c r="O49" t="s">
        <v>116</v>
      </c>
      <c r="P49" t="s">
        <v>75</v>
      </c>
      <c r="Q49">
        <v>7600</v>
      </c>
      <c r="R49">
        <v>12173256</v>
      </c>
      <c r="S49">
        <v>470</v>
      </c>
      <c r="T49">
        <v>39</v>
      </c>
      <c r="U49">
        <v>373</v>
      </c>
      <c r="V49" t="s">
        <v>194</v>
      </c>
      <c r="W49">
        <v>21675</v>
      </c>
      <c r="Z49" t="str">
        <f t="shared" si="1"/>
        <v>01_Fabrication de produits informatiques, électroniques et optiques</v>
      </c>
      <c r="AA49" t="str">
        <f>INDEX(PDC!$J$1:$L$90,MATCH(AB49,PDC!$L:$L,0),MATCH(PDC!$J$1,PDC!$J$1:$L$1,0))</f>
        <v>Industrie</v>
      </c>
      <c r="AB49" t="s">
        <v>41</v>
      </c>
      <c r="AC49" t="s">
        <v>94</v>
      </c>
      <c r="AD49">
        <v>1067</v>
      </c>
      <c r="AE49">
        <v>1446271</v>
      </c>
      <c r="AF49">
        <v>14</v>
      </c>
      <c r="AG49">
        <v>1</v>
      </c>
      <c r="AH49">
        <v>20</v>
      </c>
      <c r="AJ49">
        <v>1364</v>
      </c>
      <c r="AK49">
        <f t="shared" si="5"/>
        <v>13.120899718837862</v>
      </c>
      <c r="AL49">
        <f t="shared" si="6"/>
        <v>9.6800668754334431</v>
      </c>
      <c r="AM49" s="10"/>
      <c r="AN49" s="10"/>
      <c r="AO49" t="str">
        <f t="shared" si="2"/>
        <v>69_Agriculture</v>
      </c>
      <c r="AP49">
        <v>69</v>
      </c>
      <c r="AQ49" s="11" t="s">
        <v>114</v>
      </c>
      <c r="AR49" s="10">
        <v>92</v>
      </c>
      <c r="AS49" s="10">
        <v>148307</v>
      </c>
      <c r="AT49" s="10">
        <v>1</v>
      </c>
      <c r="AU49" s="10"/>
      <c r="AV49" s="10"/>
      <c r="AW49" s="10"/>
      <c r="AX49" s="10">
        <v>5</v>
      </c>
      <c r="AY49">
        <f t="shared" si="11"/>
        <v>10.869565217391305</v>
      </c>
      <c r="AZ49">
        <f t="shared" si="7"/>
        <v>6.7427700647980204</v>
      </c>
      <c r="BC49" t="str">
        <f t="shared" si="8"/>
        <v>0055_Fabrication de textiles</v>
      </c>
      <c r="BD49" t="str">
        <f>INDEX(PDC!$J$1:$L$90,MATCH(BE49,PDC!$L:$L,0),MATCH(PDC!$J$1,PDC!$J$1:$L$1,0))</f>
        <v>Industrie</v>
      </c>
      <c r="BE49" t="s">
        <v>19</v>
      </c>
      <c r="BF49" s="7" t="s">
        <v>294</v>
      </c>
      <c r="BG49">
        <v>12</v>
      </c>
      <c r="BH49">
        <v>17805</v>
      </c>
      <c r="BI49">
        <v>1</v>
      </c>
      <c r="BN49">
        <v>24</v>
      </c>
      <c r="BQ49" s="10" t="str">
        <f t="shared" si="9"/>
        <v>8403_Services</v>
      </c>
      <c r="BR49" s="7" t="s">
        <v>304</v>
      </c>
      <c r="BS49" s="11" t="s">
        <v>117</v>
      </c>
      <c r="BT49" s="10">
        <v>10776</v>
      </c>
      <c r="BU49" s="10">
        <v>16184771</v>
      </c>
      <c r="BV49" s="10">
        <v>422</v>
      </c>
      <c r="BW49" s="16">
        <v>16</v>
      </c>
      <c r="BX49" s="16">
        <v>159</v>
      </c>
      <c r="BY49">
        <v>6</v>
      </c>
      <c r="CA49">
        <v>18500</v>
      </c>
    </row>
    <row r="50" spans="1:79" x14ac:dyDescent="0.35">
      <c r="B50">
        <v>30</v>
      </c>
      <c r="C50" t="str">
        <f t="shared" si="10"/>
        <v>femmes_Fabrication d'autres matériels de transport</v>
      </c>
      <c r="D50" t="s">
        <v>0</v>
      </c>
      <c r="E50" t="s">
        <v>74</v>
      </c>
      <c r="F50">
        <v>14</v>
      </c>
      <c r="G50">
        <v>1</v>
      </c>
      <c r="H50">
        <v>8</v>
      </c>
      <c r="K50">
        <v>1106</v>
      </c>
      <c r="L50" s="10"/>
      <c r="O50" t="s">
        <v>116</v>
      </c>
      <c r="P50" t="s">
        <v>25</v>
      </c>
      <c r="Q50">
        <v>41535</v>
      </c>
      <c r="R50">
        <v>62145440</v>
      </c>
      <c r="S50">
        <v>1340</v>
      </c>
      <c r="T50">
        <v>109</v>
      </c>
      <c r="U50">
        <v>1160</v>
      </c>
      <c r="V50" t="s">
        <v>194</v>
      </c>
      <c r="W50">
        <v>88634</v>
      </c>
      <c r="Z50" t="str">
        <f t="shared" si="1"/>
        <v>01_Fabrication de produits métalliques, à l'exception des machines et des équipements</v>
      </c>
      <c r="AA50" t="str">
        <f>INDEX(PDC!$J$1:$L$90,MATCH(AB50,PDC!$L:$L,0),MATCH(PDC!$J$1,PDC!$J$1:$L$1,0))</f>
        <v>Industrie</v>
      </c>
      <c r="AB50" t="s">
        <v>11</v>
      </c>
      <c r="AC50" t="s">
        <v>94</v>
      </c>
      <c r="AD50">
        <v>4900</v>
      </c>
      <c r="AE50">
        <v>8206732</v>
      </c>
      <c r="AF50">
        <v>288</v>
      </c>
      <c r="AG50">
        <v>19</v>
      </c>
      <c r="AH50">
        <v>137</v>
      </c>
      <c r="AJ50">
        <v>14579</v>
      </c>
      <c r="AK50">
        <f t="shared" si="5"/>
        <v>58.775510204081627</v>
      </c>
      <c r="AL50">
        <f t="shared" si="6"/>
        <v>35.093140607004102</v>
      </c>
      <c r="AM50" s="10"/>
      <c r="AN50" s="10"/>
      <c r="AO50" t="str">
        <f t="shared" si="2"/>
        <v>69_Commerce</v>
      </c>
      <c r="AP50">
        <v>69</v>
      </c>
      <c r="AQ50" s="11" t="s">
        <v>138</v>
      </c>
      <c r="AR50" s="10">
        <v>100655</v>
      </c>
      <c r="AS50" s="10">
        <v>150383623</v>
      </c>
      <c r="AT50" s="10">
        <v>3676</v>
      </c>
      <c r="AU50" s="10">
        <v>292</v>
      </c>
      <c r="AV50" s="10">
        <v>2401</v>
      </c>
      <c r="AW50" s="10"/>
      <c r="AX50" s="10">
        <v>264265</v>
      </c>
      <c r="AY50">
        <f t="shared" si="11"/>
        <v>36.520788833142916</v>
      </c>
      <c r="AZ50">
        <f t="shared" si="7"/>
        <v>24.44415107621127</v>
      </c>
      <c r="BC50" t="str">
        <f t="shared" si="8"/>
        <v>0055_Génie civil</v>
      </c>
      <c r="BD50" t="str">
        <f>INDEX(PDC!$J$1:$L$90,MATCH(BE50,PDC!$L:$L,0),MATCH(PDC!$J$1,PDC!$J$1:$L$1,0))</f>
        <v>Construction</v>
      </c>
      <c r="BE50" t="s">
        <v>22</v>
      </c>
      <c r="BF50" s="7" t="s">
        <v>294</v>
      </c>
      <c r="BG50">
        <v>63</v>
      </c>
      <c r="BH50">
        <v>89982</v>
      </c>
      <c r="BI50">
        <v>3</v>
      </c>
      <c r="BN50">
        <v>127</v>
      </c>
      <c r="BQ50" s="10" t="str">
        <f t="shared" si="9"/>
        <v>8403_NC</v>
      </c>
      <c r="BR50" s="7" t="s">
        <v>304</v>
      </c>
      <c r="BS50" s="11" t="s">
        <v>355</v>
      </c>
      <c r="BT50" s="10"/>
      <c r="BU50" s="10"/>
      <c r="BV50" s="10"/>
      <c r="BW50" s="16"/>
      <c r="BX50" s="16"/>
      <c r="CA50">
        <v>0</v>
      </c>
    </row>
    <row r="51" spans="1:79" x14ac:dyDescent="0.35">
      <c r="B51">
        <v>30</v>
      </c>
      <c r="C51" t="str">
        <f t="shared" si="10"/>
        <v>hommes_Fabrication d'autres matériels de transport</v>
      </c>
      <c r="D51" t="s">
        <v>1</v>
      </c>
      <c r="E51" t="s">
        <v>74</v>
      </c>
      <c r="F51">
        <v>90</v>
      </c>
      <c r="G51">
        <v>4</v>
      </c>
      <c r="H51">
        <v>29</v>
      </c>
      <c r="I51">
        <v>1</v>
      </c>
      <c r="K51">
        <v>3132</v>
      </c>
      <c r="L51" s="10"/>
      <c r="O51" t="s">
        <v>116</v>
      </c>
      <c r="P51" t="s">
        <v>41</v>
      </c>
      <c r="Q51">
        <v>22075</v>
      </c>
      <c r="R51">
        <v>33495207</v>
      </c>
      <c r="S51">
        <v>275</v>
      </c>
      <c r="T51">
        <v>20</v>
      </c>
      <c r="U51">
        <v>134</v>
      </c>
      <c r="V51" t="s">
        <v>194</v>
      </c>
      <c r="W51">
        <v>18643</v>
      </c>
      <c r="Z51" t="str">
        <f t="shared" si="1"/>
        <v>01_Fabrication de textiles</v>
      </c>
      <c r="AA51" t="str">
        <f>INDEX(PDC!$J$1:$L$90,MATCH(AB51,PDC!$L:$L,0),MATCH(PDC!$J$1,PDC!$J$1:$L$1,0))</f>
        <v>Industrie</v>
      </c>
      <c r="AB51" t="s">
        <v>19</v>
      </c>
      <c r="AC51" t="s">
        <v>94</v>
      </c>
      <c r="AD51">
        <v>728</v>
      </c>
      <c r="AE51">
        <v>1048886</v>
      </c>
      <c r="AF51">
        <v>15</v>
      </c>
      <c r="AG51">
        <v>2</v>
      </c>
      <c r="AH51">
        <v>8</v>
      </c>
      <c r="AJ51">
        <v>1639</v>
      </c>
      <c r="AK51">
        <f t="shared" si="5"/>
        <v>20.604395604395606</v>
      </c>
      <c r="AL51">
        <f t="shared" si="6"/>
        <v>14.300886845662923</v>
      </c>
      <c r="AM51" s="10"/>
      <c r="AN51" s="10"/>
      <c r="AO51" t="str">
        <f t="shared" si="2"/>
        <v>69_Construction</v>
      </c>
      <c r="AP51">
        <v>69</v>
      </c>
      <c r="AQ51" s="11" t="s">
        <v>115</v>
      </c>
      <c r="AR51" s="10">
        <v>49116</v>
      </c>
      <c r="AS51" s="10">
        <v>75396244</v>
      </c>
      <c r="AT51" s="10">
        <v>3170</v>
      </c>
      <c r="AU51" s="10">
        <v>287</v>
      </c>
      <c r="AV51" s="10">
        <v>2788</v>
      </c>
      <c r="AW51" s="10">
        <v>2</v>
      </c>
      <c r="AX51" s="10">
        <v>249810</v>
      </c>
      <c r="AY51">
        <f t="shared" si="11"/>
        <v>64.541086407687928</v>
      </c>
      <c r="AZ51">
        <f t="shared" si="7"/>
        <v>42.044534738361762</v>
      </c>
      <c r="BC51" t="str">
        <f t="shared" si="8"/>
        <v>0055_Hébergement</v>
      </c>
      <c r="BD51" t="str">
        <f>INDEX(PDC!$J$1:$L$90,MATCH(BE51,PDC!$L:$L,0),MATCH(PDC!$J$1,PDC!$J$1:$L$1,0))</f>
        <v>Services</v>
      </c>
      <c r="BE51" t="s">
        <v>20</v>
      </c>
      <c r="BF51" s="7" t="s">
        <v>294</v>
      </c>
      <c r="BG51">
        <v>216</v>
      </c>
      <c r="BH51">
        <v>371853</v>
      </c>
      <c r="BI51">
        <v>14</v>
      </c>
      <c r="BN51">
        <v>1175</v>
      </c>
      <c r="BQ51" s="10" t="str">
        <f t="shared" si="9"/>
        <v>8404_Tous secteurs</v>
      </c>
      <c r="BR51" s="7" t="s">
        <v>305</v>
      </c>
      <c r="BS51" s="11" t="s">
        <v>356</v>
      </c>
      <c r="BT51" s="10">
        <v>10291</v>
      </c>
      <c r="BU51" s="10">
        <v>16038962</v>
      </c>
      <c r="BV51" s="10">
        <v>435</v>
      </c>
      <c r="BW51" s="16">
        <v>40</v>
      </c>
      <c r="BX51" s="16">
        <v>403</v>
      </c>
      <c r="BY51">
        <v>18</v>
      </c>
      <c r="CA51">
        <v>32251</v>
      </c>
    </row>
    <row r="52" spans="1:79" x14ac:dyDescent="0.35">
      <c r="B52">
        <v>31</v>
      </c>
      <c r="C52" t="str">
        <f t="shared" si="10"/>
        <v>femmes_Fabrication de meubles</v>
      </c>
      <c r="D52" t="s">
        <v>0</v>
      </c>
      <c r="E52" t="s">
        <v>75</v>
      </c>
      <c r="F52">
        <v>87</v>
      </c>
      <c r="G52">
        <v>7</v>
      </c>
      <c r="H52">
        <v>67</v>
      </c>
      <c r="I52">
        <v>2</v>
      </c>
      <c r="K52">
        <v>4022</v>
      </c>
      <c r="L52" s="10"/>
      <c r="O52" t="s">
        <v>116</v>
      </c>
      <c r="P52" t="s">
        <v>11</v>
      </c>
      <c r="Q52">
        <v>65309</v>
      </c>
      <c r="R52">
        <v>107668307</v>
      </c>
      <c r="S52">
        <v>3515</v>
      </c>
      <c r="T52">
        <v>282</v>
      </c>
      <c r="U52">
        <v>2488</v>
      </c>
      <c r="V52">
        <v>1</v>
      </c>
      <c r="W52">
        <v>192064</v>
      </c>
      <c r="Z52" t="str">
        <f t="shared" si="1"/>
        <v>01_Génie civil</v>
      </c>
      <c r="AA52" t="str">
        <f>INDEX(PDC!$J$1:$L$90,MATCH(AB52,PDC!$L:$L,0),MATCH(PDC!$J$1,PDC!$J$1:$L$1,0))</f>
        <v>Construction</v>
      </c>
      <c r="AB52" t="s">
        <v>22</v>
      </c>
      <c r="AC52" t="s">
        <v>94</v>
      </c>
      <c r="AD52">
        <v>1395</v>
      </c>
      <c r="AE52">
        <v>2047639</v>
      </c>
      <c r="AF52">
        <v>73</v>
      </c>
      <c r="AG52">
        <v>6</v>
      </c>
      <c r="AH52">
        <v>70</v>
      </c>
      <c r="AJ52">
        <v>5558</v>
      </c>
      <c r="AK52">
        <f t="shared" si="5"/>
        <v>52.329749103942653</v>
      </c>
      <c r="AL52">
        <f t="shared" si="6"/>
        <v>35.650815402519683</v>
      </c>
      <c r="AM52" s="10"/>
      <c r="AN52" s="10"/>
      <c r="AO52" t="str">
        <f t="shared" si="2"/>
        <v>69_Industrie</v>
      </c>
      <c r="AP52">
        <v>69</v>
      </c>
      <c r="AQ52" s="11" t="s">
        <v>116</v>
      </c>
      <c r="AR52" s="10">
        <v>103623</v>
      </c>
      <c r="AS52" s="10">
        <v>157047683</v>
      </c>
      <c r="AT52" s="10">
        <v>3119</v>
      </c>
      <c r="AU52" s="10">
        <v>305</v>
      </c>
      <c r="AV52" s="10">
        <v>2765</v>
      </c>
      <c r="AW52" s="10">
        <v>1</v>
      </c>
      <c r="AX52" s="10">
        <v>228722</v>
      </c>
      <c r="AY52">
        <f t="shared" si="11"/>
        <v>30.099495285795623</v>
      </c>
      <c r="AZ52">
        <f t="shared" si="7"/>
        <v>19.860210226724583</v>
      </c>
      <c r="BC52" t="str">
        <f t="shared" si="8"/>
        <v>0055_Hébergement médico-social et social</v>
      </c>
      <c r="BD52" t="str">
        <f>INDEX(PDC!$J$1:$L$90,MATCH(BE52,PDC!$L:$L,0),MATCH(PDC!$J$1,PDC!$J$1:$L$1,0))</f>
        <v>Services</v>
      </c>
      <c r="BE52" t="s">
        <v>2</v>
      </c>
      <c r="BF52" s="7" t="s">
        <v>294</v>
      </c>
      <c r="BG52">
        <v>517</v>
      </c>
      <c r="BH52">
        <v>791132</v>
      </c>
      <c r="BI52">
        <v>36</v>
      </c>
      <c r="BN52">
        <v>2106</v>
      </c>
      <c r="BQ52" s="10" t="str">
        <f t="shared" si="9"/>
        <v>8404_Agriculture</v>
      </c>
      <c r="BR52" s="7" t="s">
        <v>305</v>
      </c>
      <c r="BS52" s="11" t="s">
        <v>114</v>
      </c>
      <c r="BT52" s="10">
        <v>1</v>
      </c>
      <c r="BU52" s="10">
        <v>1261</v>
      </c>
      <c r="BV52" s="10"/>
      <c r="BW52" s="16"/>
      <c r="BX52" s="16"/>
    </row>
    <row r="53" spans="1:79" x14ac:dyDescent="0.35">
      <c r="B53">
        <v>31</v>
      </c>
      <c r="C53" t="str">
        <f t="shared" si="10"/>
        <v>hommes_Fabrication de meubles</v>
      </c>
      <c r="D53" t="s">
        <v>1</v>
      </c>
      <c r="E53" t="s">
        <v>75</v>
      </c>
      <c r="F53">
        <v>383</v>
      </c>
      <c r="G53">
        <v>32</v>
      </c>
      <c r="H53">
        <v>306</v>
      </c>
      <c r="I53">
        <v>11</v>
      </c>
      <c r="K53">
        <v>17653</v>
      </c>
      <c r="L53" s="10"/>
      <c r="O53" t="s">
        <v>116</v>
      </c>
      <c r="P53" t="s">
        <v>67</v>
      </c>
      <c r="Q53">
        <v>242</v>
      </c>
      <c r="R53">
        <v>336643</v>
      </c>
      <c r="S53">
        <v>1</v>
      </c>
      <c r="T53">
        <v>1</v>
      </c>
      <c r="U53">
        <v>7</v>
      </c>
      <c r="V53" t="s">
        <v>194</v>
      </c>
      <c r="W53">
        <v>357</v>
      </c>
      <c r="Z53" t="str">
        <f t="shared" si="1"/>
        <v>01_Hébergement</v>
      </c>
      <c r="AA53" t="str">
        <f>INDEX(PDC!$J$1:$L$90,MATCH(AB53,PDC!$L:$L,0),MATCH(PDC!$J$1,PDC!$J$1:$L$1,0))</f>
        <v>Services</v>
      </c>
      <c r="AB53" t="s">
        <v>20</v>
      </c>
      <c r="AC53" t="s">
        <v>94</v>
      </c>
      <c r="AD53">
        <v>1409</v>
      </c>
      <c r="AE53">
        <v>2318236</v>
      </c>
      <c r="AF53">
        <v>72</v>
      </c>
      <c r="AG53">
        <v>5</v>
      </c>
      <c r="AH53">
        <v>60</v>
      </c>
      <c r="AJ53">
        <v>4207</v>
      </c>
      <c r="AK53">
        <f t="shared" si="5"/>
        <v>51.1000709723208</v>
      </c>
      <c r="AL53">
        <f t="shared" si="6"/>
        <v>31.058097622502626</v>
      </c>
      <c r="AM53" s="10"/>
      <c r="AN53" s="10"/>
      <c r="AO53" t="str">
        <f t="shared" si="2"/>
        <v>69_Services</v>
      </c>
      <c r="AP53">
        <v>69</v>
      </c>
      <c r="AQ53" s="11" t="s">
        <v>117</v>
      </c>
      <c r="AR53" s="10">
        <v>428075</v>
      </c>
      <c r="AS53" s="10">
        <v>619487573</v>
      </c>
      <c r="AT53" s="10">
        <v>14272</v>
      </c>
      <c r="AU53" s="10">
        <v>1149</v>
      </c>
      <c r="AV53" s="10">
        <v>10314</v>
      </c>
      <c r="AW53" s="10">
        <v>8</v>
      </c>
      <c r="AX53" s="10">
        <v>1152897</v>
      </c>
      <c r="AY53">
        <f t="shared" si="11"/>
        <v>33.339952111195466</v>
      </c>
      <c r="AZ53">
        <f t="shared" si="7"/>
        <v>23.038395961495745</v>
      </c>
      <c r="BC53" t="str">
        <f t="shared" si="8"/>
        <v>0055_Imprimerie et reproduction d'enregistrements</v>
      </c>
      <c r="BD53" t="str">
        <f>INDEX(PDC!$J$1:$L$90,MATCH(BE53,PDC!$L:$L,0),MATCH(PDC!$J$1,PDC!$J$1:$L$1,0))</f>
        <v>Industrie</v>
      </c>
      <c r="BE53" t="s">
        <v>72</v>
      </c>
      <c r="BF53" s="7" t="s">
        <v>294</v>
      </c>
      <c r="BG53">
        <v>46</v>
      </c>
      <c r="BH53">
        <v>71145</v>
      </c>
      <c r="BN53">
        <v>0</v>
      </c>
      <c r="BQ53" s="10" t="str">
        <f t="shared" si="9"/>
        <v>8404_Commerce</v>
      </c>
      <c r="BR53" s="7" t="s">
        <v>305</v>
      </c>
      <c r="BS53" s="11" t="s">
        <v>138</v>
      </c>
      <c r="BT53" s="10">
        <v>1090</v>
      </c>
      <c r="BU53" s="10">
        <v>1862732</v>
      </c>
      <c r="BV53" s="10">
        <v>41</v>
      </c>
      <c r="BW53" s="16">
        <v>1</v>
      </c>
      <c r="BX53" s="16">
        <v>10</v>
      </c>
      <c r="BY53">
        <v>1</v>
      </c>
      <c r="CA53">
        <v>3058</v>
      </c>
    </row>
    <row r="54" spans="1:79" x14ac:dyDescent="0.35">
      <c r="B54">
        <v>32</v>
      </c>
      <c r="C54" t="str">
        <f t="shared" si="10"/>
        <v>femmes_Autres industries manufacturières</v>
      </c>
      <c r="D54" t="s">
        <v>0</v>
      </c>
      <c r="E54" t="s">
        <v>37</v>
      </c>
      <c r="F54">
        <v>134</v>
      </c>
      <c r="G54">
        <v>17</v>
      </c>
      <c r="H54">
        <v>137</v>
      </c>
      <c r="I54">
        <v>4</v>
      </c>
      <c r="K54">
        <v>9698</v>
      </c>
      <c r="L54" s="10"/>
      <c r="O54" t="s">
        <v>116</v>
      </c>
      <c r="P54" t="s">
        <v>19</v>
      </c>
      <c r="Q54">
        <v>12458</v>
      </c>
      <c r="R54">
        <v>18805887</v>
      </c>
      <c r="S54">
        <v>409</v>
      </c>
      <c r="T54">
        <v>35</v>
      </c>
      <c r="U54">
        <v>416</v>
      </c>
      <c r="V54" t="s">
        <v>194</v>
      </c>
      <c r="W54">
        <v>27288</v>
      </c>
      <c r="Z54" t="str">
        <f t="shared" si="1"/>
        <v>01_Hébergement médico-social et social</v>
      </c>
      <c r="AA54" t="str">
        <f>INDEX(PDC!$J$1:$L$90,MATCH(AB54,PDC!$L:$L,0),MATCH(PDC!$J$1,PDC!$J$1:$L$1,0))</f>
        <v>Services</v>
      </c>
      <c r="AB54" t="s">
        <v>2</v>
      </c>
      <c r="AC54" t="s">
        <v>94</v>
      </c>
      <c r="AD54">
        <v>4739</v>
      </c>
      <c r="AE54">
        <v>7111212</v>
      </c>
      <c r="AF54">
        <v>347</v>
      </c>
      <c r="AG54">
        <v>26</v>
      </c>
      <c r="AH54">
        <v>216</v>
      </c>
      <c r="AJ54">
        <v>22254</v>
      </c>
      <c r="AK54">
        <f t="shared" si="5"/>
        <v>73.222198776113103</v>
      </c>
      <c r="AL54">
        <f t="shared" si="6"/>
        <v>48.796182704157886</v>
      </c>
      <c r="AM54" s="10"/>
      <c r="AN54" s="10"/>
      <c r="AO54" t="str">
        <f t="shared" si="2"/>
        <v>73_Agriculture</v>
      </c>
      <c r="AP54">
        <v>73</v>
      </c>
      <c r="AQ54" s="11" t="s">
        <v>114</v>
      </c>
      <c r="AR54" s="10">
        <v>5</v>
      </c>
      <c r="AS54" s="10">
        <v>6233</v>
      </c>
      <c r="AT54" s="10"/>
      <c r="AU54" s="10"/>
      <c r="AV54" s="10"/>
      <c r="AW54" s="10"/>
      <c r="AX54" s="10"/>
      <c r="AY54">
        <f t="shared" si="11"/>
        <v>0</v>
      </c>
      <c r="AZ54">
        <f t="shared" si="7"/>
        <v>0</v>
      </c>
      <c r="BC54" t="str">
        <f t="shared" si="8"/>
        <v>0055_Industrie chimique</v>
      </c>
      <c r="BD54" t="str">
        <f>INDEX(PDC!$J$1:$L$90,MATCH(BE54,PDC!$L:$L,0),MATCH(PDC!$J$1,PDC!$J$1:$L$1,0))</f>
        <v>Industrie</v>
      </c>
      <c r="BE54" t="s">
        <v>40</v>
      </c>
      <c r="BF54" s="7" t="s">
        <v>294</v>
      </c>
      <c r="BG54">
        <v>2710</v>
      </c>
      <c r="BH54">
        <v>2713085</v>
      </c>
      <c r="BI54">
        <v>14</v>
      </c>
      <c r="BJ54">
        <v>2</v>
      </c>
      <c r="BK54">
        <v>101</v>
      </c>
      <c r="BL54">
        <v>1</v>
      </c>
      <c r="BM54">
        <v>1</v>
      </c>
      <c r="BN54">
        <v>673</v>
      </c>
      <c r="BQ54" s="10" t="str">
        <f t="shared" si="9"/>
        <v>8404_Construction</v>
      </c>
      <c r="BR54" s="7" t="s">
        <v>305</v>
      </c>
      <c r="BS54" s="11" t="s">
        <v>115</v>
      </c>
      <c r="BT54" s="10">
        <v>915</v>
      </c>
      <c r="BU54" s="10">
        <v>1334777</v>
      </c>
      <c r="BV54" s="10">
        <v>87</v>
      </c>
      <c r="BW54" s="16">
        <v>12</v>
      </c>
      <c r="BX54" s="16">
        <v>150</v>
      </c>
      <c r="BY54">
        <v>5</v>
      </c>
      <c r="CA54">
        <v>6311</v>
      </c>
    </row>
    <row r="55" spans="1:79" x14ac:dyDescent="0.35">
      <c r="B55">
        <v>32</v>
      </c>
      <c r="C55" t="str">
        <f t="shared" si="10"/>
        <v>hommes_Autres industries manufacturières</v>
      </c>
      <c r="D55" t="s">
        <v>1</v>
      </c>
      <c r="E55" t="s">
        <v>37</v>
      </c>
      <c r="F55">
        <v>212</v>
      </c>
      <c r="G55">
        <v>20</v>
      </c>
      <c r="H55">
        <v>152</v>
      </c>
      <c r="I55">
        <v>5</v>
      </c>
      <c r="K55">
        <v>13061</v>
      </c>
      <c r="L55" s="10"/>
      <c r="O55" t="s">
        <v>115</v>
      </c>
      <c r="P55" t="s">
        <v>22</v>
      </c>
      <c r="Q55">
        <v>22866</v>
      </c>
      <c r="R55">
        <v>33879213</v>
      </c>
      <c r="S55">
        <v>919</v>
      </c>
      <c r="T55">
        <v>100</v>
      </c>
      <c r="U55">
        <v>1048</v>
      </c>
      <c r="V55">
        <v>1</v>
      </c>
      <c r="W55">
        <v>82541</v>
      </c>
      <c r="Z55" t="str">
        <f t="shared" si="1"/>
        <v>01_Imprimerie et reproduction d'enregistrements</v>
      </c>
      <c r="AA55" t="str">
        <f>INDEX(PDC!$J$1:$L$90,MATCH(AB55,PDC!$L:$L,0),MATCH(PDC!$J$1,PDC!$J$1:$L$1,0))</f>
        <v>Industrie</v>
      </c>
      <c r="AB55" t="s">
        <v>72</v>
      </c>
      <c r="AC55" t="s">
        <v>94</v>
      </c>
      <c r="AD55">
        <v>962</v>
      </c>
      <c r="AE55">
        <v>1572275</v>
      </c>
      <c r="AF55">
        <v>25</v>
      </c>
      <c r="AG55">
        <v>4</v>
      </c>
      <c r="AH55">
        <v>25</v>
      </c>
      <c r="AJ55">
        <v>2560</v>
      </c>
      <c r="AK55">
        <f t="shared" si="5"/>
        <v>25.987525987525988</v>
      </c>
      <c r="AL55">
        <f t="shared" si="6"/>
        <v>15.900526307420774</v>
      </c>
      <c r="AO55" t="str">
        <f t="shared" si="2"/>
        <v>73_Commerce</v>
      </c>
      <c r="AP55">
        <v>73</v>
      </c>
      <c r="AQ55" s="11" t="s">
        <v>138</v>
      </c>
      <c r="AR55" s="10">
        <v>20028</v>
      </c>
      <c r="AS55" s="10">
        <v>32729122</v>
      </c>
      <c r="AT55" s="10">
        <v>680</v>
      </c>
      <c r="AU55" s="10">
        <v>55</v>
      </c>
      <c r="AV55" s="10">
        <v>549</v>
      </c>
      <c r="AW55" s="10"/>
      <c r="AX55" s="10">
        <v>43705</v>
      </c>
      <c r="AY55">
        <f t="shared" si="11"/>
        <v>33.95246654683443</v>
      </c>
      <c r="AZ55">
        <f t="shared" si="7"/>
        <v>20.776603784238393</v>
      </c>
      <c r="BC55" t="str">
        <f t="shared" si="8"/>
        <v>0055_Industrie du papier et du carton</v>
      </c>
      <c r="BD55" t="str">
        <f>INDEX(PDC!$J$1:$L$90,MATCH(BE55,PDC!$L:$L,0),MATCH(PDC!$J$1,PDC!$J$1:$L$1,0))</f>
        <v>Industrie</v>
      </c>
      <c r="BE55" t="s">
        <v>71</v>
      </c>
      <c r="BF55" s="7" t="s">
        <v>294</v>
      </c>
      <c r="BG55">
        <v>136</v>
      </c>
      <c r="BH55">
        <v>216742</v>
      </c>
      <c r="BI55">
        <v>6</v>
      </c>
      <c r="BN55">
        <v>202</v>
      </c>
      <c r="BQ55" s="10" t="str">
        <f t="shared" si="9"/>
        <v>8404_Industrie</v>
      </c>
      <c r="BR55" s="7" t="s">
        <v>305</v>
      </c>
      <c r="BS55" s="11" t="s">
        <v>116</v>
      </c>
      <c r="BT55" s="10">
        <v>3557</v>
      </c>
      <c r="BU55" s="10">
        <v>6074698</v>
      </c>
      <c r="BV55" s="10">
        <v>145</v>
      </c>
      <c r="BW55" s="16">
        <v>8</v>
      </c>
      <c r="BX55" s="16">
        <v>83</v>
      </c>
      <c r="BY55">
        <v>5</v>
      </c>
      <c r="CA55">
        <v>8435</v>
      </c>
    </row>
    <row r="56" spans="1:79" x14ac:dyDescent="0.35">
      <c r="B56">
        <v>33</v>
      </c>
      <c r="C56" t="str">
        <f t="shared" si="10"/>
        <v>femmes_Réparation et installation de machines et d'équipements</v>
      </c>
      <c r="D56" t="s">
        <v>0</v>
      </c>
      <c r="E56" t="s">
        <v>23</v>
      </c>
      <c r="F56">
        <v>23</v>
      </c>
      <c r="K56">
        <v>1829</v>
      </c>
      <c r="L56" s="10"/>
      <c r="O56" t="s">
        <v>117</v>
      </c>
      <c r="P56" t="s">
        <v>20</v>
      </c>
      <c r="Q56">
        <v>33255</v>
      </c>
      <c r="R56">
        <v>53453713</v>
      </c>
      <c r="S56">
        <v>1217</v>
      </c>
      <c r="T56">
        <v>81</v>
      </c>
      <c r="U56">
        <v>796</v>
      </c>
      <c r="V56">
        <v>1</v>
      </c>
      <c r="W56">
        <v>80653</v>
      </c>
      <c r="Z56" t="str">
        <f t="shared" si="1"/>
        <v>01_Industrie automobile</v>
      </c>
      <c r="AA56" t="str">
        <f>INDEX(PDC!$J$1:$L$90,MATCH(AB56,PDC!$L:$L,0),MATCH(PDC!$J$1,PDC!$J$1:$L$1,0))</f>
        <v>Industrie</v>
      </c>
      <c r="AB56" t="s">
        <v>24</v>
      </c>
      <c r="AC56" t="s">
        <v>94</v>
      </c>
      <c r="AD56">
        <v>4364</v>
      </c>
      <c r="AE56">
        <v>6512435</v>
      </c>
      <c r="AF56">
        <v>164</v>
      </c>
      <c r="AG56">
        <v>15</v>
      </c>
      <c r="AH56">
        <v>99</v>
      </c>
      <c r="AJ56">
        <v>10961</v>
      </c>
      <c r="AK56">
        <f t="shared" si="5"/>
        <v>37.580201649862509</v>
      </c>
      <c r="AL56">
        <f t="shared" si="6"/>
        <v>25.182592993250605</v>
      </c>
      <c r="AM56" s="10"/>
      <c r="AN56" s="10"/>
      <c r="AO56" t="str">
        <f t="shared" si="2"/>
        <v>73_Construction</v>
      </c>
      <c r="AP56">
        <v>73</v>
      </c>
      <c r="AQ56" s="11" t="s">
        <v>115</v>
      </c>
      <c r="AR56" s="10">
        <v>13368</v>
      </c>
      <c r="AS56" s="10">
        <v>20557765</v>
      </c>
      <c r="AT56" s="10">
        <v>1032</v>
      </c>
      <c r="AU56" s="10">
        <v>96</v>
      </c>
      <c r="AV56" s="10">
        <v>1346</v>
      </c>
      <c r="AW56" s="10">
        <v>3</v>
      </c>
      <c r="AX56" s="10">
        <v>71035</v>
      </c>
      <c r="AY56">
        <f t="shared" si="11"/>
        <v>77.199281867145416</v>
      </c>
      <c r="AZ56">
        <f t="shared" si="7"/>
        <v>50.200009582753765</v>
      </c>
      <c r="BC56" t="str">
        <f t="shared" si="8"/>
        <v>0055_Industries alimentaires</v>
      </c>
      <c r="BD56" t="str">
        <f>INDEX(PDC!$J$1:$L$90,MATCH(BE56,PDC!$L:$L,0),MATCH(PDC!$J$1,PDC!$J$1:$L$1,0))</f>
        <v>Industrie</v>
      </c>
      <c r="BE56" t="s">
        <v>14</v>
      </c>
      <c r="BF56" s="7" t="s">
        <v>294</v>
      </c>
      <c r="BG56">
        <v>288</v>
      </c>
      <c r="BH56">
        <v>472813</v>
      </c>
      <c r="BI56">
        <v>27</v>
      </c>
      <c r="BJ56">
        <v>1</v>
      </c>
      <c r="BK56">
        <v>6</v>
      </c>
      <c r="BN56">
        <v>1214</v>
      </c>
      <c r="BQ56" s="10" t="str">
        <f t="shared" si="9"/>
        <v>8404_Services</v>
      </c>
      <c r="BR56" s="7" t="s">
        <v>305</v>
      </c>
      <c r="BS56" s="11" t="s">
        <v>117</v>
      </c>
      <c r="BT56" s="10">
        <v>4728</v>
      </c>
      <c r="BU56" s="10">
        <v>6765494</v>
      </c>
      <c r="BV56" s="10">
        <v>162</v>
      </c>
      <c r="BW56" s="16">
        <v>19</v>
      </c>
      <c r="BX56" s="16">
        <v>160</v>
      </c>
      <c r="BY56">
        <v>7</v>
      </c>
      <c r="CA56">
        <v>14447</v>
      </c>
    </row>
    <row r="57" spans="1:79" x14ac:dyDescent="0.35">
      <c r="B57">
        <v>33</v>
      </c>
      <c r="C57" t="str">
        <f t="shared" si="10"/>
        <v>hommes_Réparation et installation de machines et d'équipements</v>
      </c>
      <c r="D57" t="s">
        <v>1</v>
      </c>
      <c r="E57" t="s">
        <v>23</v>
      </c>
      <c r="F57">
        <v>903</v>
      </c>
      <c r="G57">
        <v>81</v>
      </c>
      <c r="H57">
        <v>912</v>
      </c>
      <c r="I57">
        <v>26</v>
      </c>
      <c r="J57">
        <v>1</v>
      </c>
      <c r="K57">
        <v>57309</v>
      </c>
      <c r="L57" s="10"/>
      <c r="O57" t="s">
        <v>117</v>
      </c>
      <c r="P57" t="s">
        <v>2</v>
      </c>
      <c r="Q57">
        <v>59410</v>
      </c>
      <c r="R57">
        <v>89546802</v>
      </c>
      <c r="S57">
        <v>4498</v>
      </c>
      <c r="T57">
        <v>286</v>
      </c>
      <c r="U57">
        <v>2471</v>
      </c>
      <c r="V57" t="s">
        <v>194</v>
      </c>
      <c r="W57">
        <v>296028</v>
      </c>
      <c r="Z57" t="str">
        <f t="shared" si="1"/>
        <v>01_Industrie chimique</v>
      </c>
      <c r="AA57" t="str">
        <f>INDEX(PDC!$J$1:$L$90,MATCH(AB57,PDC!$L:$L,0),MATCH(PDC!$J$1,PDC!$J$1:$L$1,0))</f>
        <v>Industrie</v>
      </c>
      <c r="AB57" t="s">
        <v>40</v>
      </c>
      <c r="AC57" t="s">
        <v>94</v>
      </c>
      <c r="AD57">
        <v>1373</v>
      </c>
      <c r="AE57">
        <v>2024855</v>
      </c>
      <c r="AF57">
        <v>36</v>
      </c>
      <c r="AG57">
        <v>1</v>
      </c>
      <c r="AH57">
        <v>13</v>
      </c>
      <c r="AJ57">
        <v>2388</v>
      </c>
      <c r="AK57">
        <f t="shared" si="5"/>
        <v>26.219956300072834</v>
      </c>
      <c r="AL57">
        <f t="shared" si="6"/>
        <v>17.779050845616105</v>
      </c>
      <c r="AM57" s="10"/>
      <c r="AN57" s="10"/>
      <c r="AO57" t="str">
        <f t="shared" si="2"/>
        <v>73_Industrie</v>
      </c>
      <c r="AP57">
        <v>73</v>
      </c>
      <c r="AQ57" s="11" t="s">
        <v>116</v>
      </c>
      <c r="AR57" s="10">
        <v>19391</v>
      </c>
      <c r="AS57" s="10">
        <v>30809319</v>
      </c>
      <c r="AT57" s="10">
        <v>852</v>
      </c>
      <c r="AU57" s="10">
        <v>65</v>
      </c>
      <c r="AV57" s="10">
        <v>744</v>
      </c>
      <c r="AW57" s="10">
        <v>1</v>
      </c>
      <c r="AX57" s="10">
        <v>50998</v>
      </c>
      <c r="AY57">
        <f t="shared" si="11"/>
        <v>43.937909339384248</v>
      </c>
      <c r="AZ57">
        <f t="shared" si="7"/>
        <v>27.653970540536776</v>
      </c>
      <c r="BC57" t="str">
        <f t="shared" si="8"/>
        <v>0055_Production de films cinématographiques, de vidéo et de programmes de télévision ; enregistrement sonore et édition musicale</v>
      </c>
      <c r="BD57" t="str">
        <f>INDEX(PDC!$J$1:$L$90,MATCH(BE57,PDC!$L:$L,0),MATCH(PDC!$J$1,PDC!$J$1:$L$1,0))</f>
        <v>Services</v>
      </c>
      <c r="BE57" t="s">
        <v>82</v>
      </c>
      <c r="BF57" s="7" t="s">
        <v>294</v>
      </c>
      <c r="BG57">
        <v>6</v>
      </c>
      <c r="BH57">
        <v>9057</v>
      </c>
      <c r="BI57">
        <v>1</v>
      </c>
      <c r="BN57">
        <v>57</v>
      </c>
      <c r="BQ57" s="10" t="str">
        <f t="shared" si="9"/>
        <v>8404_NC</v>
      </c>
      <c r="BR57" s="7" t="s">
        <v>305</v>
      </c>
      <c r="BS57" s="11" t="s">
        <v>355</v>
      </c>
      <c r="BT57" s="10"/>
      <c r="BU57" s="10"/>
      <c r="BV57" s="10"/>
      <c r="BW57" s="16"/>
      <c r="BX57" s="16"/>
      <c r="CA57">
        <v>0</v>
      </c>
    </row>
    <row r="58" spans="1:79" x14ac:dyDescent="0.35">
      <c r="B58">
        <v>35</v>
      </c>
      <c r="C58" t="str">
        <f t="shared" si="10"/>
        <v>femmes_Production et distribution d'électricité, de gaz, de vapeur et d'air conditionné</v>
      </c>
      <c r="D58" t="s">
        <v>0</v>
      </c>
      <c r="E58" t="s">
        <v>76</v>
      </c>
      <c r="F58">
        <v>3</v>
      </c>
      <c r="G58">
        <v>1</v>
      </c>
      <c r="H58">
        <v>2</v>
      </c>
      <c r="K58">
        <v>39</v>
      </c>
      <c r="L58" s="10"/>
      <c r="O58" t="s">
        <v>116</v>
      </c>
      <c r="P58" t="s">
        <v>72</v>
      </c>
      <c r="Q58">
        <v>7780</v>
      </c>
      <c r="R58">
        <v>13295228</v>
      </c>
      <c r="S58">
        <v>190</v>
      </c>
      <c r="T58">
        <v>16</v>
      </c>
      <c r="U58">
        <v>121</v>
      </c>
      <c r="V58" t="s">
        <v>194</v>
      </c>
      <c r="W58">
        <v>13110</v>
      </c>
      <c r="Z58" t="str">
        <f t="shared" si="1"/>
        <v>01_Industrie de l'habillement</v>
      </c>
      <c r="AA58" t="str">
        <f>INDEX(PDC!$J$1:$L$90,MATCH(AB58,PDC!$L:$L,0),MATCH(PDC!$J$1,PDC!$J$1:$L$1,0))</f>
        <v>Industrie</v>
      </c>
      <c r="AB58" t="s">
        <v>68</v>
      </c>
      <c r="AC58" t="s">
        <v>94</v>
      </c>
      <c r="AD58">
        <v>170</v>
      </c>
      <c r="AE58">
        <v>243859</v>
      </c>
      <c r="AF58">
        <v>4</v>
      </c>
      <c r="AJ58">
        <v>22</v>
      </c>
      <c r="AK58">
        <f t="shared" si="5"/>
        <v>23.52941176470588</v>
      </c>
      <c r="AL58">
        <f t="shared" si="6"/>
        <v>16.402921360294268</v>
      </c>
      <c r="AM58" s="10"/>
      <c r="AN58" s="10"/>
      <c r="AO58" t="str">
        <f t="shared" si="2"/>
        <v>73_Services</v>
      </c>
      <c r="AP58">
        <v>73</v>
      </c>
      <c r="AQ58" s="11" t="s">
        <v>117</v>
      </c>
      <c r="AR58" s="10">
        <v>74245</v>
      </c>
      <c r="AS58" s="10">
        <v>110301480</v>
      </c>
      <c r="AT58" s="10">
        <v>2691</v>
      </c>
      <c r="AU58" s="10">
        <v>206</v>
      </c>
      <c r="AV58" s="10">
        <v>2153</v>
      </c>
      <c r="AW58" s="10">
        <v>3</v>
      </c>
      <c r="AX58" s="10">
        <v>165010</v>
      </c>
      <c r="AY58">
        <f t="shared" si="11"/>
        <v>36.244864974072328</v>
      </c>
      <c r="AZ58">
        <f t="shared" si="7"/>
        <v>24.396771466711055</v>
      </c>
      <c r="BC58" t="str">
        <f t="shared" si="8"/>
        <v>0055_Production et distribution d'électricité, de gaz, de vapeur et d'air conditionné</v>
      </c>
      <c r="BD58" t="str">
        <f>INDEX(PDC!$J$1:$L$90,MATCH(BE58,PDC!$L:$L,0),MATCH(PDC!$J$1,PDC!$J$1:$L$1,0))</f>
        <v>Industrie</v>
      </c>
      <c r="BE58" t="s">
        <v>76</v>
      </c>
      <c r="BF58" s="7" t="s">
        <v>294</v>
      </c>
      <c r="BG58">
        <v>123</v>
      </c>
      <c r="BH58">
        <v>192466</v>
      </c>
      <c r="BN58">
        <v>0</v>
      </c>
      <c r="BQ58" s="10" t="str">
        <f t="shared" si="9"/>
        <v>8405_Tous secteurs</v>
      </c>
      <c r="BR58" s="7" t="s">
        <v>307</v>
      </c>
      <c r="BS58" s="11" t="s">
        <v>356</v>
      </c>
      <c r="BT58" s="10">
        <v>65032</v>
      </c>
      <c r="BU58" s="10">
        <v>98258708</v>
      </c>
      <c r="BV58" s="10">
        <v>3054</v>
      </c>
      <c r="BW58" s="16">
        <v>222</v>
      </c>
      <c r="BX58" s="16">
        <v>1912</v>
      </c>
      <c r="BY58">
        <v>70</v>
      </c>
      <c r="BZ58">
        <v>1</v>
      </c>
      <c r="CA58">
        <v>198783</v>
      </c>
    </row>
    <row r="59" spans="1:79" x14ac:dyDescent="0.35">
      <c r="B59">
        <v>35</v>
      </c>
      <c r="C59" t="str">
        <f t="shared" si="10"/>
        <v>hommes_Production et distribution d'électricité, de gaz, de vapeur et d'air conditionné</v>
      </c>
      <c r="D59" t="s">
        <v>1</v>
      </c>
      <c r="E59" t="s">
        <v>76</v>
      </c>
      <c r="F59">
        <v>94</v>
      </c>
      <c r="G59">
        <v>7</v>
      </c>
      <c r="H59">
        <v>245</v>
      </c>
      <c r="I59">
        <v>3</v>
      </c>
      <c r="J59">
        <v>2</v>
      </c>
      <c r="K59">
        <v>4272</v>
      </c>
      <c r="L59" s="10"/>
      <c r="O59" t="s">
        <v>116</v>
      </c>
      <c r="P59" t="s">
        <v>24</v>
      </c>
      <c r="Q59">
        <v>25677</v>
      </c>
      <c r="R59">
        <v>37083649</v>
      </c>
      <c r="S59">
        <v>785</v>
      </c>
      <c r="T59">
        <v>65</v>
      </c>
      <c r="U59">
        <v>444</v>
      </c>
      <c r="V59" t="s">
        <v>194</v>
      </c>
      <c r="W59">
        <v>52708</v>
      </c>
      <c r="Z59" t="str">
        <f t="shared" si="1"/>
        <v>01_Industrie du cuir et de la chaussure</v>
      </c>
      <c r="AA59" t="str">
        <f>INDEX(PDC!$J$1:$L$90,MATCH(AB59,PDC!$L:$L,0),MATCH(PDC!$J$1,PDC!$J$1:$L$1,0))</f>
        <v>Industrie</v>
      </c>
      <c r="AB59" t="s">
        <v>69</v>
      </c>
      <c r="AC59" t="s">
        <v>94</v>
      </c>
      <c r="AD59">
        <v>235</v>
      </c>
      <c r="AE59">
        <v>355018</v>
      </c>
      <c r="AF59">
        <v>11</v>
      </c>
      <c r="AJ59">
        <v>1079</v>
      </c>
      <c r="AK59">
        <f t="shared" si="5"/>
        <v>46.808510638297868</v>
      </c>
      <c r="AL59">
        <f t="shared" si="6"/>
        <v>30.984344455774071</v>
      </c>
      <c r="AM59" s="10"/>
      <c r="AN59" s="10"/>
      <c r="AO59" t="str">
        <f t="shared" si="2"/>
        <v>74_Agriculture</v>
      </c>
      <c r="AP59" t="s">
        <v>159</v>
      </c>
      <c r="AQ59" s="11" t="s">
        <v>114</v>
      </c>
      <c r="AR59" s="10">
        <v>8</v>
      </c>
      <c r="AS59" s="10">
        <v>6722</v>
      </c>
      <c r="AT59" s="10"/>
      <c r="AU59" s="10"/>
      <c r="AV59" s="10"/>
      <c r="AW59" s="10"/>
      <c r="AX59" s="10">
        <v>0</v>
      </c>
      <c r="AY59">
        <f t="shared" si="11"/>
        <v>0</v>
      </c>
      <c r="AZ59">
        <f t="shared" si="7"/>
        <v>0</v>
      </c>
      <c r="BC59" t="str">
        <f t="shared" si="8"/>
        <v>0055_Programmation et diffusion</v>
      </c>
      <c r="BD59" t="str">
        <f>INDEX(PDC!$J$1:$L$90,MATCH(BE59,PDC!$L:$L,0),MATCH(PDC!$J$1,PDC!$J$1:$L$1,0))</f>
        <v>Services</v>
      </c>
      <c r="BE59" t="s">
        <v>83</v>
      </c>
      <c r="BF59" s="7" t="s">
        <v>294</v>
      </c>
      <c r="BG59">
        <v>8</v>
      </c>
      <c r="BH59">
        <v>15371</v>
      </c>
      <c r="BQ59" s="10" t="str">
        <f t="shared" si="9"/>
        <v>8405_Agriculture</v>
      </c>
      <c r="BR59" s="7" t="s">
        <v>307</v>
      </c>
      <c r="BS59" s="11" t="s">
        <v>114</v>
      </c>
      <c r="BT59" s="10">
        <v>1</v>
      </c>
      <c r="BU59" s="10">
        <v>170</v>
      </c>
      <c r="BV59" s="10"/>
      <c r="BW59" s="16"/>
      <c r="BX59" s="16"/>
    </row>
    <row r="60" spans="1:79" x14ac:dyDescent="0.35">
      <c r="B60">
        <v>36</v>
      </c>
      <c r="C60" t="str">
        <f t="shared" si="10"/>
        <v>femmes_Captage, traitement et distribution d'eau</v>
      </c>
      <c r="D60" t="s">
        <v>0</v>
      </c>
      <c r="E60" t="s">
        <v>77</v>
      </c>
      <c r="F60">
        <v>4</v>
      </c>
      <c r="K60">
        <v>46</v>
      </c>
      <c r="L60" s="10"/>
      <c r="O60" t="s">
        <v>116</v>
      </c>
      <c r="P60" t="s">
        <v>40</v>
      </c>
      <c r="Q60">
        <v>25129</v>
      </c>
      <c r="R60">
        <v>33673341</v>
      </c>
      <c r="S60">
        <v>420</v>
      </c>
      <c r="T60">
        <v>29</v>
      </c>
      <c r="U60">
        <v>390</v>
      </c>
      <c r="V60">
        <v>1</v>
      </c>
      <c r="W60">
        <v>30795</v>
      </c>
      <c r="Z60" t="str">
        <f t="shared" si="1"/>
        <v>01_Industrie du papier et du carton</v>
      </c>
      <c r="AA60" t="str">
        <f>INDEX(PDC!$J$1:$L$90,MATCH(AB60,PDC!$L:$L,0),MATCH(PDC!$J$1,PDC!$J$1:$L$1,0))</f>
        <v>Industrie</v>
      </c>
      <c r="AB60" t="s">
        <v>71</v>
      </c>
      <c r="AC60" t="s">
        <v>94</v>
      </c>
      <c r="AD60">
        <v>700</v>
      </c>
      <c r="AE60">
        <v>1096391</v>
      </c>
      <c r="AF60">
        <v>31</v>
      </c>
      <c r="AG60">
        <v>2</v>
      </c>
      <c r="AH60">
        <v>8</v>
      </c>
      <c r="AJ60">
        <v>2009</v>
      </c>
      <c r="AK60">
        <f t="shared" si="5"/>
        <v>44.285714285714285</v>
      </c>
      <c r="AL60">
        <f t="shared" si="6"/>
        <v>28.274584523222099</v>
      </c>
      <c r="AM60" s="10"/>
      <c r="AN60" s="10"/>
      <c r="AO60" t="str">
        <f t="shared" si="2"/>
        <v>74_Commerce</v>
      </c>
      <c r="AP60" t="s">
        <v>159</v>
      </c>
      <c r="AQ60" s="11" t="s">
        <v>138</v>
      </c>
      <c r="AR60" s="10">
        <v>37155</v>
      </c>
      <c r="AS60" s="10">
        <v>58377534</v>
      </c>
      <c r="AT60" s="10">
        <v>1370</v>
      </c>
      <c r="AU60" s="10">
        <v>73</v>
      </c>
      <c r="AV60" s="10">
        <v>975</v>
      </c>
      <c r="AW60" s="10">
        <v>2</v>
      </c>
      <c r="AX60" s="10">
        <v>69651</v>
      </c>
      <c r="AY60">
        <f t="shared" si="11"/>
        <v>36.872560893554031</v>
      </c>
      <c r="AZ60">
        <f t="shared" si="7"/>
        <v>23.467932030153928</v>
      </c>
      <c r="BC60" t="str">
        <f t="shared" si="8"/>
        <v>0055_Programmation, conseil et autres activités informatiques</v>
      </c>
      <c r="BD60" t="str">
        <f>INDEX(PDC!$J$1:$L$90,MATCH(BE60,PDC!$L:$L,0),MATCH(PDC!$J$1,PDC!$J$1:$L$1,0))</f>
        <v>Services</v>
      </c>
      <c r="BE60" t="s">
        <v>50</v>
      </c>
      <c r="BF60" s="7" t="s">
        <v>294</v>
      </c>
      <c r="BG60">
        <v>40</v>
      </c>
      <c r="BH60">
        <v>71816</v>
      </c>
      <c r="BQ60" s="10" t="str">
        <f t="shared" si="9"/>
        <v>8405_Commerce</v>
      </c>
      <c r="BR60" s="7" t="s">
        <v>307</v>
      </c>
      <c r="BS60" s="11" t="s">
        <v>138</v>
      </c>
      <c r="BT60" s="10">
        <v>9852</v>
      </c>
      <c r="BU60" s="10">
        <v>15239479</v>
      </c>
      <c r="BV60" s="10">
        <v>471</v>
      </c>
      <c r="BW60" s="16">
        <v>36</v>
      </c>
      <c r="BX60" s="16">
        <v>410</v>
      </c>
      <c r="BY60">
        <v>12</v>
      </c>
      <c r="BZ60">
        <v>1</v>
      </c>
      <c r="CA60">
        <v>26947</v>
      </c>
    </row>
    <row r="61" spans="1:79" x14ac:dyDescent="0.35">
      <c r="B61">
        <v>36</v>
      </c>
      <c r="C61" t="str">
        <f t="shared" si="10"/>
        <v>hommes_Captage, traitement et distribution d'eau</v>
      </c>
      <c r="D61" t="s">
        <v>1</v>
      </c>
      <c r="E61" t="s">
        <v>77</v>
      </c>
      <c r="F61">
        <v>89</v>
      </c>
      <c r="G61">
        <v>6</v>
      </c>
      <c r="H61">
        <v>51</v>
      </c>
      <c r="I61">
        <v>2</v>
      </c>
      <c r="K61">
        <v>5597</v>
      </c>
      <c r="L61" s="10"/>
      <c r="O61" t="s">
        <v>116</v>
      </c>
      <c r="P61" t="s">
        <v>68</v>
      </c>
      <c r="Q61">
        <v>3551</v>
      </c>
      <c r="R61">
        <v>5484201</v>
      </c>
      <c r="S61">
        <v>58</v>
      </c>
      <c r="T61">
        <v>5</v>
      </c>
      <c r="U61">
        <v>42</v>
      </c>
      <c r="V61" t="s">
        <v>194</v>
      </c>
      <c r="W61">
        <v>4238</v>
      </c>
      <c r="Z61" t="str">
        <f t="shared" si="1"/>
        <v>01_Industrie pharmaceutique</v>
      </c>
      <c r="AA61" t="str">
        <f>INDEX(PDC!$J$1:$L$90,MATCH(AB61,PDC!$L:$L,0),MATCH(PDC!$J$1,PDC!$J$1:$L$1,0))</f>
        <v>Industrie</v>
      </c>
      <c r="AB61" t="s">
        <v>39</v>
      </c>
      <c r="AC61" t="s">
        <v>94</v>
      </c>
      <c r="AD61">
        <v>531</v>
      </c>
      <c r="AE61">
        <v>743492</v>
      </c>
      <c r="AF61">
        <v>6</v>
      </c>
      <c r="AJ61">
        <v>177</v>
      </c>
      <c r="AK61">
        <f t="shared" si="5"/>
        <v>11.299435028248588</v>
      </c>
      <c r="AL61">
        <f t="shared" si="6"/>
        <v>8.0700263082857635</v>
      </c>
      <c r="AM61" s="10"/>
      <c r="AN61" s="10"/>
      <c r="AO61" t="str">
        <f t="shared" si="2"/>
        <v>74_Construction</v>
      </c>
      <c r="AP61" t="s">
        <v>159</v>
      </c>
      <c r="AQ61" s="11" t="s">
        <v>115</v>
      </c>
      <c r="AR61" s="10">
        <v>19162</v>
      </c>
      <c r="AS61" s="10">
        <v>30523405</v>
      </c>
      <c r="AT61" s="10">
        <v>1561</v>
      </c>
      <c r="AU61" s="10">
        <v>133</v>
      </c>
      <c r="AV61" s="10">
        <v>1662</v>
      </c>
      <c r="AW61" s="10"/>
      <c r="AX61" s="10">
        <v>98032</v>
      </c>
      <c r="AY61">
        <f t="shared" si="11"/>
        <v>81.463312806596377</v>
      </c>
      <c r="AZ61">
        <f t="shared" si="7"/>
        <v>51.141083375200111</v>
      </c>
      <c r="BC61" t="str">
        <f t="shared" si="8"/>
        <v>0055_Publicité et études de marché</v>
      </c>
      <c r="BD61" t="str">
        <f>INDEX(PDC!$J$1:$L$90,MATCH(BE61,PDC!$L:$L,0),MATCH(PDC!$J$1,PDC!$J$1:$L$1,0))</f>
        <v>Services</v>
      </c>
      <c r="BE61" t="s">
        <v>33</v>
      </c>
      <c r="BF61" s="7" t="s">
        <v>294</v>
      </c>
      <c r="BG61">
        <v>6</v>
      </c>
      <c r="BH61">
        <v>7668</v>
      </c>
      <c r="BQ61" s="10" t="str">
        <f t="shared" si="9"/>
        <v>8405_Construction</v>
      </c>
      <c r="BR61" s="7" t="s">
        <v>307</v>
      </c>
      <c r="BS61" s="11" t="s">
        <v>115</v>
      </c>
      <c r="BT61" s="10">
        <v>6148</v>
      </c>
      <c r="BU61" s="10">
        <v>9720924</v>
      </c>
      <c r="BV61" s="10">
        <v>496</v>
      </c>
      <c r="BW61" s="16">
        <v>36</v>
      </c>
      <c r="BX61" s="16">
        <v>371</v>
      </c>
      <c r="BY61">
        <v>14</v>
      </c>
      <c r="CA61">
        <v>28034</v>
      </c>
    </row>
    <row r="62" spans="1:79" x14ac:dyDescent="0.35">
      <c r="B62">
        <v>37</v>
      </c>
      <c r="C62" t="str">
        <f t="shared" si="10"/>
        <v>femmes_Collecte et traitement des eaux usées</v>
      </c>
      <c r="D62" t="s">
        <v>0</v>
      </c>
      <c r="E62" t="s">
        <v>78</v>
      </c>
      <c r="K62">
        <v>0</v>
      </c>
      <c r="L62" s="10"/>
      <c r="O62" t="s">
        <v>116</v>
      </c>
      <c r="P62" t="s">
        <v>69</v>
      </c>
      <c r="Q62">
        <v>5145</v>
      </c>
      <c r="R62">
        <v>7373832</v>
      </c>
      <c r="S62">
        <v>158</v>
      </c>
      <c r="T62">
        <v>5</v>
      </c>
      <c r="U62">
        <v>47</v>
      </c>
      <c r="V62" t="s">
        <v>194</v>
      </c>
      <c r="W62">
        <v>7652</v>
      </c>
      <c r="Z62" t="str">
        <f t="shared" si="1"/>
        <v>01_Industries alimentaires</v>
      </c>
      <c r="AA62" t="str">
        <f>INDEX(PDC!$J$1:$L$90,MATCH(AB62,PDC!$L:$L,0),MATCH(PDC!$J$1,PDC!$J$1:$L$1,0))</f>
        <v>Industrie</v>
      </c>
      <c r="AB62" t="s">
        <v>14</v>
      </c>
      <c r="AC62" t="s">
        <v>94</v>
      </c>
      <c r="AD62">
        <v>3986</v>
      </c>
      <c r="AE62">
        <v>6191626</v>
      </c>
      <c r="AF62">
        <v>239</v>
      </c>
      <c r="AG62">
        <v>17</v>
      </c>
      <c r="AH62">
        <v>163</v>
      </c>
      <c r="AJ62">
        <v>17401</v>
      </c>
      <c r="AK62">
        <f t="shared" si="5"/>
        <v>59.959859508278981</v>
      </c>
      <c r="AL62">
        <f t="shared" si="6"/>
        <v>38.600522705990315</v>
      </c>
      <c r="AM62" s="10"/>
      <c r="AN62" s="10"/>
      <c r="AO62" t="str">
        <f t="shared" si="2"/>
        <v>74_Industrie</v>
      </c>
      <c r="AP62" t="s">
        <v>159</v>
      </c>
      <c r="AQ62" s="11" t="s">
        <v>116</v>
      </c>
      <c r="AR62" s="10">
        <v>44419</v>
      </c>
      <c r="AS62" s="10">
        <v>69420380</v>
      </c>
      <c r="AT62" s="10">
        <v>1524</v>
      </c>
      <c r="AU62" s="10">
        <v>95</v>
      </c>
      <c r="AV62" s="10">
        <v>1115</v>
      </c>
      <c r="AW62" s="10">
        <v>1</v>
      </c>
      <c r="AX62" s="10">
        <v>74665</v>
      </c>
      <c r="AY62">
        <f t="shared" si="11"/>
        <v>34.309642270199689</v>
      </c>
      <c r="AZ62">
        <f t="shared" si="7"/>
        <v>21.953207401054271</v>
      </c>
      <c r="BC62" t="str">
        <f t="shared" si="8"/>
        <v>0055_Recherche-développement scientifique</v>
      </c>
      <c r="BD62" t="str">
        <f>INDEX(PDC!$J$1:$L$90,MATCH(BE62,PDC!$L:$L,0),MATCH(PDC!$J$1,PDC!$J$1:$L$1,0))</f>
        <v>Services</v>
      </c>
      <c r="BE62" t="s">
        <v>46</v>
      </c>
      <c r="BF62" s="7" t="s">
        <v>294</v>
      </c>
      <c r="BG62">
        <v>73</v>
      </c>
      <c r="BH62">
        <v>108843</v>
      </c>
      <c r="BN62">
        <v>275</v>
      </c>
      <c r="BQ62" s="10" t="str">
        <f t="shared" si="9"/>
        <v>8405_Industrie</v>
      </c>
      <c r="BR62" s="7" t="s">
        <v>307</v>
      </c>
      <c r="BS62" s="11" t="s">
        <v>116</v>
      </c>
      <c r="BT62" s="10">
        <v>14537</v>
      </c>
      <c r="BU62" s="10">
        <v>22439252</v>
      </c>
      <c r="BV62" s="10">
        <v>620</v>
      </c>
      <c r="BW62" s="16">
        <v>52</v>
      </c>
      <c r="BX62" s="16">
        <v>363</v>
      </c>
      <c r="BY62">
        <v>12</v>
      </c>
      <c r="CA62">
        <v>38897</v>
      </c>
    </row>
    <row r="63" spans="1:79" x14ac:dyDescent="0.35">
      <c r="B63">
        <v>37</v>
      </c>
      <c r="C63" t="str">
        <f t="shared" si="10"/>
        <v>hommes_Collecte et traitement des eaux usées</v>
      </c>
      <c r="D63" t="s">
        <v>1</v>
      </c>
      <c r="E63" t="s">
        <v>78</v>
      </c>
      <c r="F63">
        <v>84</v>
      </c>
      <c r="G63">
        <v>8</v>
      </c>
      <c r="H63">
        <v>55</v>
      </c>
      <c r="I63">
        <v>1</v>
      </c>
      <c r="K63">
        <v>8094</v>
      </c>
      <c r="L63" s="10"/>
      <c r="O63" t="s">
        <v>116</v>
      </c>
      <c r="P63" t="s">
        <v>71</v>
      </c>
      <c r="Q63">
        <v>8780</v>
      </c>
      <c r="R63">
        <v>12951951</v>
      </c>
      <c r="S63">
        <v>338</v>
      </c>
      <c r="T63">
        <v>35</v>
      </c>
      <c r="U63">
        <v>374</v>
      </c>
      <c r="V63" t="s">
        <v>194</v>
      </c>
      <c r="W63">
        <v>23543</v>
      </c>
      <c r="Z63" t="str">
        <f t="shared" si="1"/>
        <v>01_Métallurgie</v>
      </c>
      <c r="AA63" t="str">
        <f>INDEX(PDC!$J$1:$L$90,MATCH(AB63,PDC!$L:$L,0),MATCH(PDC!$J$1,PDC!$J$1:$L$1,0))</f>
        <v>Industrie</v>
      </c>
      <c r="AB63" t="s">
        <v>26</v>
      </c>
      <c r="AC63" t="s">
        <v>94</v>
      </c>
      <c r="AD63">
        <v>1233</v>
      </c>
      <c r="AE63">
        <v>1866529</v>
      </c>
      <c r="AF63">
        <v>39</v>
      </c>
      <c r="AG63">
        <v>4</v>
      </c>
      <c r="AH63">
        <v>29</v>
      </c>
      <c r="AJ63">
        <v>2502</v>
      </c>
      <c r="AK63">
        <f t="shared" si="5"/>
        <v>31.630170316301705</v>
      </c>
      <c r="AL63">
        <f t="shared" si="6"/>
        <v>20.894398104717364</v>
      </c>
      <c r="AM63" s="10"/>
      <c r="AN63" s="10"/>
      <c r="AO63" t="str">
        <f t="shared" si="2"/>
        <v>74_Services</v>
      </c>
      <c r="AP63" t="s">
        <v>159</v>
      </c>
      <c r="AQ63" s="11" t="s">
        <v>117</v>
      </c>
      <c r="AR63" s="10">
        <v>103947</v>
      </c>
      <c r="AS63" s="10">
        <v>153168849</v>
      </c>
      <c r="AT63" s="10">
        <v>3402</v>
      </c>
      <c r="AU63" s="10">
        <v>209</v>
      </c>
      <c r="AV63" s="10">
        <v>2148</v>
      </c>
      <c r="AW63" s="10">
        <v>1</v>
      </c>
      <c r="AX63" s="10">
        <v>198900</v>
      </c>
      <c r="AY63">
        <f t="shared" si="11"/>
        <v>32.728217264567519</v>
      </c>
      <c r="AZ63">
        <f>AT63/AS63*1000000</f>
        <v>22.21078255931792</v>
      </c>
      <c r="BC63" t="str">
        <f t="shared" si="8"/>
        <v>0055_Restauration</v>
      </c>
      <c r="BD63" t="str">
        <f>INDEX(PDC!$J$1:$L$90,MATCH(BE63,PDC!$L:$L,0),MATCH(PDC!$J$1,PDC!$J$1:$L$1,0))</f>
        <v>Services</v>
      </c>
      <c r="BE63" t="s">
        <v>10</v>
      </c>
      <c r="BF63" s="7" t="s">
        <v>294</v>
      </c>
      <c r="BG63">
        <v>405</v>
      </c>
      <c r="BH63">
        <v>613490</v>
      </c>
      <c r="BI63">
        <v>12</v>
      </c>
      <c r="BN63">
        <v>759</v>
      </c>
      <c r="BQ63" s="10" t="str">
        <f t="shared" si="9"/>
        <v>8405_Services</v>
      </c>
      <c r="BR63" s="7" t="s">
        <v>307</v>
      </c>
      <c r="BS63" s="11" t="s">
        <v>117</v>
      </c>
      <c r="BT63" s="10">
        <v>34494</v>
      </c>
      <c r="BU63" s="10">
        <v>50858883</v>
      </c>
      <c r="BV63" s="10">
        <v>1467</v>
      </c>
      <c r="BW63" s="16">
        <v>98</v>
      </c>
      <c r="BX63" s="16">
        <v>768</v>
      </c>
      <c r="BY63">
        <v>32</v>
      </c>
      <c r="CA63">
        <v>103492</v>
      </c>
    </row>
    <row r="64" spans="1:79" x14ac:dyDescent="0.35">
      <c r="A64" s="2">
        <v>8</v>
      </c>
      <c r="B64">
        <v>38</v>
      </c>
      <c r="C64" t="str">
        <f t="shared" si="10"/>
        <v>femmes_Collecte, traitement et élimination des déchets ; récupération</v>
      </c>
      <c r="D64" t="s">
        <v>0</v>
      </c>
      <c r="E64" t="s">
        <v>4</v>
      </c>
      <c r="F64">
        <v>56</v>
      </c>
      <c r="G64">
        <v>7</v>
      </c>
      <c r="H64">
        <v>42</v>
      </c>
      <c r="I64">
        <v>1</v>
      </c>
      <c r="K64">
        <v>4648</v>
      </c>
      <c r="L64" s="10">
        <v>3611376</v>
      </c>
      <c r="M64" s="10"/>
      <c r="O64" t="s">
        <v>116</v>
      </c>
      <c r="P64" t="s">
        <v>39</v>
      </c>
      <c r="Q64">
        <v>15595</v>
      </c>
      <c r="R64">
        <v>20247993</v>
      </c>
      <c r="S64">
        <v>216</v>
      </c>
      <c r="T64">
        <v>10</v>
      </c>
      <c r="U64">
        <v>69</v>
      </c>
      <c r="V64" t="s">
        <v>194</v>
      </c>
      <c r="W64">
        <v>9445</v>
      </c>
      <c r="Z64" t="str">
        <f t="shared" si="1"/>
        <v>01_Organisation de jeux de hasard et d'argent</v>
      </c>
      <c r="AA64" t="str">
        <f>INDEX(PDC!$J$1:$L$90,MATCH(AB64,PDC!$L:$L,0),MATCH(PDC!$J$1,PDC!$J$1:$L$1,0))</f>
        <v>Services</v>
      </c>
      <c r="AB64" t="s">
        <v>91</v>
      </c>
      <c r="AC64" t="s">
        <v>94</v>
      </c>
      <c r="AD64">
        <v>378</v>
      </c>
      <c r="AE64">
        <v>561299</v>
      </c>
      <c r="AF64">
        <v>15</v>
      </c>
      <c r="AJ64">
        <v>950</v>
      </c>
      <c r="AK64">
        <f t="shared" si="5"/>
        <v>39.682539682539684</v>
      </c>
      <c r="AL64">
        <f t="shared" si="6"/>
        <v>26.723724788392637</v>
      </c>
      <c r="AM64" s="10"/>
      <c r="AN64" s="10"/>
      <c r="AO64" t="str">
        <f t="shared" si="2"/>
        <v>01_Tous secteurs</v>
      </c>
      <c r="AP64" t="s">
        <v>94</v>
      </c>
      <c r="AQ64" t="s">
        <v>356</v>
      </c>
      <c r="AR64">
        <v>146395</v>
      </c>
      <c r="AS64">
        <v>222104407</v>
      </c>
      <c r="AT64">
        <v>6909</v>
      </c>
      <c r="AU64">
        <v>498</v>
      </c>
      <c r="AV64">
        <v>4831</v>
      </c>
      <c r="AW64">
        <v>5</v>
      </c>
      <c r="AX64">
        <v>451890</v>
      </c>
      <c r="AY64">
        <f t="shared" ref="AY64:AY67" si="12">AT64/AR64*1000</f>
        <v>47.194234775777858</v>
      </c>
      <c r="AZ64">
        <f t="shared" ref="AZ64:AZ67" si="13">AT64/AS64*1000000</f>
        <v>31.106991947260187</v>
      </c>
      <c r="BC64" t="str">
        <f t="shared" si="8"/>
        <v>0055_Réparation d'ordinateurs et de biens personnels et domestiques</v>
      </c>
      <c r="BD64" t="str">
        <f>INDEX(PDC!$J$1:$L$90,MATCH(BE64,PDC!$L:$L,0),MATCH(PDC!$J$1,PDC!$J$1:$L$1,0))</f>
        <v>Services</v>
      </c>
      <c r="BE64" t="s">
        <v>92</v>
      </c>
      <c r="BF64" s="7" t="s">
        <v>294</v>
      </c>
      <c r="BG64">
        <v>4</v>
      </c>
      <c r="BH64">
        <v>3661</v>
      </c>
      <c r="BQ64" s="10" t="str">
        <f t="shared" si="9"/>
        <v>8405_NC</v>
      </c>
      <c r="BR64" s="7" t="s">
        <v>307</v>
      </c>
      <c r="BS64" s="11" t="s">
        <v>355</v>
      </c>
      <c r="BT64" s="10"/>
      <c r="BU64" s="10"/>
      <c r="BV64" s="10"/>
      <c r="BW64" s="16"/>
      <c r="BX64" s="16"/>
      <c r="CA64">
        <v>1413</v>
      </c>
    </row>
    <row r="65" spans="1:79" x14ac:dyDescent="0.35">
      <c r="A65" s="2">
        <v>8</v>
      </c>
      <c r="B65">
        <v>38</v>
      </c>
      <c r="C65" t="str">
        <f t="shared" si="10"/>
        <v>hommes_Collecte, traitement et élimination des déchets ; récupération</v>
      </c>
      <c r="D65" t="s">
        <v>1</v>
      </c>
      <c r="E65" t="s">
        <v>4</v>
      </c>
      <c r="F65">
        <v>699</v>
      </c>
      <c r="G65">
        <v>59</v>
      </c>
      <c r="H65">
        <v>699</v>
      </c>
      <c r="I65">
        <v>24</v>
      </c>
      <c r="J65">
        <v>2</v>
      </c>
      <c r="K65">
        <v>46481</v>
      </c>
      <c r="L65">
        <v>16529987</v>
      </c>
      <c r="O65" t="s">
        <v>116</v>
      </c>
      <c r="P65" t="s">
        <v>14</v>
      </c>
      <c r="Q65">
        <v>48562</v>
      </c>
      <c r="R65">
        <v>77537587</v>
      </c>
      <c r="S65">
        <v>2401</v>
      </c>
      <c r="T65">
        <v>173</v>
      </c>
      <c r="U65">
        <v>1848</v>
      </c>
      <c r="V65">
        <v>3</v>
      </c>
      <c r="W65">
        <v>154260</v>
      </c>
      <c r="Z65" t="str">
        <f t="shared" si="1"/>
        <v>01_Production de films cinématographiques, de vidéo et de programmes de télévision ; enregistrement sonore et édition musicale</v>
      </c>
      <c r="AA65" t="str">
        <f>INDEX(PDC!$J$1:$L$90,MATCH(AB65,PDC!$L:$L,0),MATCH(PDC!$J$1,PDC!$J$1:$L$1,0))</f>
        <v>Services</v>
      </c>
      <c r="AB65" t="s">
        <v>82</v>
      </c>
      <c r="AC65" t="s">
        <v>94</v>
      </c>
      <c r="AD65">
        <v>56</v>
      </c>
      <c r="AE65">
        <v>78325</v>
      </c>
      <c r="AJ65">
        <v>0</v>
      </c>
      <c r="AK65">
        <f t="shared" si="5"/>
        <v>0</v>
      </c>
      <c r="AL65">
        <f t="shared" si="6"/>
        <v>0</v>
      </c>
      <c r="AM65" s="10"/>
      <c r="AN65" s="10"/>
      <c r="AO65" t="str">
        <f t="shared" si="2"/>
        <v>03_Tous secteurs</v>
      </c>
      <c r="AP65" t="s">
        <v>104</v>
      </c>
      <c r="AQ65" t="s">
        <v>356</v>
      </c>
      <c r="AR65">
        <v>76445</v>
      </c>
      <c r="AS65">
        <v>114006654</v>
      </c>
      <c r="AT65">
        <v>3327</v>
      </c>
      <c r="AU65">
        <v>379</v>
      </c>
      <c r="AV65">
        <v>3478</v>
      </c>
      <c r="AW65">
        <v>3</v>
      </c>
      <c r="AX65">
        <v>212107</v>
      </c>
      <c r="AY65">
        <f t="shared" si="12"/>
        <v>43.521486035711952</v>
      </c>
      <c r="AZ65">
        <f t="shared" si="13"/>
        <v>29.182507189448785</v>
      </c>
      <c r="BC65" t="str">
        <f t="shared" si="8"/>
        <v>0055_Réparation et installation de machines et d'équipements</v>
      </c>
      <c r="BD65" t="str">
        <f>INDEX(PDC!$J$1:$L$90,MATCH(BE65,PDC!$L:$L,0),MATCH(PDC!$J$1,PDC!$J$1:$L$1,0))</f>
        <v>Industrie</v>
      </c>
      <c r="BE65" t="s">
        <v>23</v>
      </c>
      <c r="BF65" s="7" t="s">
        <v>294</v>
      </c>
      <c r="BG65">
        <v>1128</v>
      </c>
      <c r="BH65">
        <v>1845421</v>
      </c>
      <c r="BI65">
        <v>15</v>
      </c>
      <c r="BJ65">
        <v>1</v>
      </c>
      <c r="BK65">
        <v>7</v>
      </c>
      <c r="BN65">
        <v>766</v>
      </c>
      <c r="BQ65" s="10" t="str">
        <f t="shared" si="9"/>
        <v>8406_Tous secteurs</v>
      </c>
      <c r="BR65" s="7" t="s">
        <v>309</v>
      </c>
      <c r="BS65" s="11" t="s">
        <v>356</v>
      </c>
      <c r="BT65" s="10">
        <v>58735</v>
      </c>
      <c r="BU65" s="10">
        <v>86157061</v>
      </c>
      <c r="BV65" s="10">
        <v>3138</v>
      </c>
      <c r="BW65" s="16">
        <v>179</v>
      </c>
      <c r="BX65" s="16">
        <v>1662</v>
      </c>
      <c r="BY65">
        <v>53</v>
      </c>
      <c r="BZ65">
        <v>4</v>
      </c>
      <c r="CA65">
        <v>200362</v>
      </c>
    </row>
    <row r="66" spans="1:79" x14ac:dyDescent="0.35">
      <c r="B66">
        <v>39</v>
      </c>
      <c r="C66" t="str">
        <f t="shared" si="10"/>
        <v>femmes_Dépollution et autres services de gestion des déchets</v>
      </c>
      <c r="D66" t="s">
        <v>0</v>
      </c>
      <c r="E66" t="s">
        <v>79</v>
      </c>
      <c r="K66">
        <v>0</v>
      </c>
      <c r="L66" s="10"/>
      <c r="M66" s="10"/>
      <c r="O66" t="s">
        <v>116</v>
      </c>
      <c r="P66" t="s">
        <v>26</v>
      </c>
      <c r="Q66">
        <v>14804</v>
      </c>
      <c r="R66">
        <v>22737538</v>
      </c>
      <c r="S66">
        <v>480</v>
      </c>
      <c r="T66">
        <v>58</v>
      </c>
      <c r="U66">
        <v>531</v>
      </c>
      <c r="V66" t="s">
        <v>194</v>
      </c>
      <c r="W66">
        <v>37179</v>
      </c>
      <c r="Z66" t="str">
        <f t="shared" si="1"/>
        <v>01_Production et distribution d'électricité, de gaz, de vapeur et d'air conditionné</v>
      </c>
      <c r="AA66" t="str">
        <f>INDEX(PDC!$J$1:$L$90,MATCH(AB66,PDC!$L:$L,0),MATCH(PDC!$J$1,PDC!$J$1:$L$1,0))</f>
        <v>Industrie</v>
      </c>
      <c r="AB66" t="s">
        <v>76</v>
      </c>
      <c r="AC66" t="s">
        <v>94</v>
      </c>
      <c r="AD66">
        <v>509</v>
      </c>
      <c r="AE66">
        <v>820494</v>
      </c>
      <c r="AF66">
        <v>4</v>
      </c>
      <c r="AJ66">
        <v>29</v>
      </c>
      <c r="AK66">
        <f t="shared" si="5"/>
        <v>7.8585461689587417</v>
      </c>
      <c r="AL66">
        <f t="shared" si="6"/>
        <v>4.8751118228774368</v>
      </c>
      <c r="AM66" s="10"/>
      <c r="AN66" s="10"/>
      <c r="AO66" t="str">
        <f t="shared" si="2"/>
        <v>07_Tous secteurs</v>
      </c>
      <c r="AP66" t="s">
        <v>106</v>
      </c>
      <c r="AQ66" t="s">
        <v>356</v>
      </c>
      <c r="AR66">
        <v>63749</v>
      </c>
      <c r="AS66">
        <v>96795277</v>
      </c>
      <c r="AT66">
        <v>2604</v>
      </c>
      <c r="AU66">
        <v>128</v>
      </c>
      <c r="AV66">
        <v>1610</v>
      </c>
      <c r="AW66">
        <v>3</v>
      </c>
      <c r="AX66">
        <v>149088</v>
      </c>
      <c r="AY66">
        <f t="shared" si="12"/>
        <v>40.847699571757992</v>
      </c>
      <c r="AZ66">
        <f t="shared" si="13"/>
        <v>26.902139037217694</v>
      </c>
      <c r="BC66" t="str">
        <f t="shared" si="8"/>
        <v>0055_Services relatifs aux bâtiments et aménagement paysager</v>
      </c>
      <c r="BD66" t="str">
        <f>INDEX(PDC!$J$1:$L$90,MATCH(BE66,PDC!$L:$L,0),MATCH(PDC!$J$1,PDC!$J$1:$L$1,0))</f>
        <v>Services</v>
      </c>
      <c r="BE66" t="s">
        <v>9</v>
      </c>
      <c r="BF66" s="7" t="s">
        <v>294</v>
      </c>
      <c r="BG66">
        <v>61</v>
      </c>
      <c r="BH66">
        <v>71630</v>
      </c>
      <c r="BI66">
        <v>3</v>
      </c>
      <c r="BN66">
        <v>135</v>
      </c>
      <c r="BQ66" s="10" t="str">
        <f t="shared" si="9"/>
        <v>8406_Agriculture</v>
      </c>
      <c r="BR66" s="7" t="s">
        <v>309</v>
      </c>
      <c r="BS66" s="11" t="s">
        <v>114</v>
      </c>
      <c r="BT66" s="10">
        <v>8</v>
      </c>
      <c r="BU66" s="10">
        <v>9473</v>
      </c>
      <c r="BV66" s="10"/>
      <c r="BW66" s="16"/>
      <c r="BX66" s="16"/>
    </row>
    <row r="67" spans="1:79" x14ac:dyDescent="0.35">
      <c r="B67">
        <v>39</v>
      </c>
      <c r="C67" t="str">
        <f t="shared" ref="C67:C98" si="14">D67&amp;"_"&amp;E67</f>
        <v>hommes_Dépollution et autres services de gestion des déchets</v>
      </c>
      <c r="D67" t="s">
        <v>1</v>
      </c>
      <c r="E67" t="s">
        <v>79</v>
      </c>
      <c r="F67">
        <v>64</v>
      </c>
      <c r="G67">
        <v>3</v>
      </c>
      <c r="H67">
        <v>21</v>
      </c>
      <c r="K67">
        <v>3811</v>
      </c>
      <c r="L67" s="10"/>
      <c r="O67" t="s">
        <v>117</v>
      </c>
      <c r="P67" t="s">
        <v>91</v>
      </c>
      <c r="Q67">
        <v>2338</v>
      </c>
      <c r="R67">
        <v>3601513</v>
      </c>
      <c r="S67">
        <v>60</v>
      </c>
      <c r="T67">
        <v>5</v>
      </c>
      <c r="U67">
        <v>49</v>
      </c>
      <c r="V67" t="s">
        <v>194</v>
      </c>
      <c r="W67">
        <v>4801</v>
      </c>
      <c r="Z67" t="str">
        <f t="shared" si="1"/>
        <v>01_Programmation et diffusion</v>
      </c>
      <c r="AA67" t="str">
        <f>INDEX(PDC!$J$1:$L$90,MATCH(AB67,PDC!$L:$L,0),MATCH(PDC!$J$1,PDC!$J$1:$L$1,0))</f>
        <v>Services</v>
      </c>
      <c r="AB67" t="s">
        <v>83</v>
      </c>
      <c r="AC67" t="s">
        <v>94</v>
      </c>
      <c r="AD67">
        <v>14</v>
      </c>
      <c r="AE67">
        <v>24985</v>
      </c>
      <c r="AK67">
        <f t="shared" si="5"/>
        <v>0</v>
      </c>
      <c r="AL67">
        <f t="shared" si="6"/>
        <v>0</v>
      </c>
      <c r="AM67" s="10"/>
      <c r="AN67" s="10"/>
      <c r="AO67" t="str">
        <f t="shared" si="2"/>
        <v>15_Tous secteurs</v>
      </c>
      <c r="AP67" t="s">
        <v>143</v>
      </c>
      <c r="AQ67" t="s">
        <v>356</v>
      </c>
      <c r="AR67">
        <v>30091</v>
      </c>
      <c r="AS67">
        <v>46852207</v>
      </c>
      <c r="AT67">
        <v>1341</v>
      </c>
      <c r="AU67">
        <v>84</v>
      </c>
      <c r="AV67">
        <v>1268</v>
      </c>
      <c r="AW67">
        <v>4</v>
      </c>
      <c r="AX67">
        <v>60149</v>
      </c>
      <c r="AY67">
        <f t="shared" si="12"/>
        <v>44.564820045860891</v>
      </c>
      <c r="AZ67">
        <f t="shared" si="13"/>
        <v>28.621917426429878</v>
      </c>
      <c r="BC67" t="str">
        <f t="shared" si="8"/>
        <v>0055_Transports terrestres et transport par conduites</v>
      </c>
      <c r="BD67" t="str">
        <f>INDEX(PDC!$J$1:$L$90,MATCH(BE67,PDC!$L:$L,0),MATCH(PDC!$J$1,PDC!$J$1:$L$1,0))</f>
        <v>Services</v>
      </c>
      <c r="BE67" t="s">
        <v>5</v>
      </c>
      <c r="BF67" s="7" t="s">
        <v>294</v>
      </c>
      <c r="BG67">
        <v>566</v>
      </c>
      <c r="BH67">
        <v>1011667</v>
      </c>
      <c r="BI67">
        <v>43</v>
      </c>
      <c r="BJ67">
        <v>4</v>
      </c>
      <c r="BK67">
        <v>26</v>
      </c>
      <c r="BN67">
        <v>3934</v>
      </c>
      <c r="BQ67" s="10" t="str">
        <f t="shared" si="9"/>
        <v>8406_Commerce</v>
      </c>
      <c r="BR67" s="7" t="s">
        <v>309</v>
      </c>
      <c r="BS67" s="11" t="s">
        <v>138</v>
      </c>
      <c r="BT67" s="10">
        <v>10570</v>
      </c>
      <c r="BU67" s="10">
        <v>16653314</v>
      </c>
      <c r="BV67" s="10">
        <v>477</v>
      </c>
      <c r="BW67" s="16">
        <v>25</v>
      </c>
      <c r="BX67" s="16">
        <v>158</v>
      </c>
      <c r="BY67">
        <v>7</v>
      </c>
      <c r="CA67">
        <v>29788</v>
      </c>
    </row>
    <row r="68" spans="1:79" x14ac:dyDescent="0.35">
      <c r="B68">
        <v>41</v>
      </c>
      <c r="C68" t="str">
        <f t="shared" si="14"/>
        <v>femmes_Construction de bâtiments</v>
      </c>
      <c r="D68" t="s">
        <v>0</v>
      </c>
      <c r="E68" t="s">
        <v>17</v>
      </c>
      <c r="F68">
        <v>14</v>
      </c>
      <c r="G68">
        <v>3</v>
      </c>
      <c r="H68">
        <v>40</v>
      </c>
      <c r="I68">
        <v>3</v>
      </c>
      <c r="K68">
        <v>689</v>
      </c>
      <c r="L68" s="10"/>
      <c r="M68" s="10"/>
      <c r="O68" t="s">
        <v>117</v>
      </c>
      <c r="P68" t="s">
        <v>82</v>
      </c>
      <c r="Q68">
        <v>3821</v>
      </c>
      <c r="R68">
        <v>4189179</v>
      </c>
      <c r="S68">
        <v>19</v>
      </c>
      <c r="T68">
        <v>1</v>
      </c>
      <c r="U68">
        <v>5</v>
      </c>
      <c r="V68" t="s">
        <v>194</v>
      </c>
      <c r="W68">
        <v>1000</v>
      </c>
      <c r="Z68" t="str">
        <f t="shared" ref="Z68:Z131" si="15">AC68&amp;"_"&amp;AB68</f>
        <v>01_Programmation, conseil et autres activités informatiques</v>
      </c>
      <c r="AA68" t="str">
        <f>INDEX(PDC!$J$1:$L$90,MATCH(AB68,PDC!$L:$L,0),MATCH(PDC!$J$1,PDC!$J$1:$L$1,0))</f>
        <v>Services</v>
      </c>
      <c r="AB68" t="s">
        <v>50</v>
      </c>
      <c r="AC68" t="s">
        <v>94</v>
      </c>
      <c r="AD68">
        <v>209</v>
      </c>
      <c r="AE68">
        <v>354197</v>
      </c>
      <c r="AF68">
        <v>2</v>
      </c>
      <c r="AG68">
        <v>1</v>
      </c>
      <c r="AH68">
        <v>5</v>
      </c>
      <c r="AJ68">
        <v>339</v>
      </c>
      <c r="AK68">
        <f t="shared" si="5"/>
        <v>9.5693779904306222</v>
      </c>
      <c r="AL68">
        <f t="shared" si="6"/>
        <v>5.6465752109701661</v>
      </c>
      <c r="AM68" s="10"/>
      <c r="AN68" s="10"/>
      <c r="AO68" t="str">
        <f t="shared" ref="AO68:AO76" si="16">AP68&amp;"_"&amp;AQ68</f>
        <v>26_Tous secteurs</v>
      </c>
      <c r="AP68" t="s">
        <v>145</v>
      </c>
      <c r="AQ68" t="s">
        <v>356</v>
      </c>
      <c r="AR68">
        <v>140449</v>
      </c>
      <c r="AS68">
        <v>210887198</v>
      </c>
      <c r="AT68">
        <v>5681</v>
      </c>
      <c r="AU68">
        <v>349</v>
      </c>
      <c r="AV68">
        <v>3768</v>
      </c>
      <c r="AW68">
        <v>7</v>
      </c>
      <c r="AX68">
        <v>366355</v>
      </c>
      <c r="AY68">
        <f t="shared" ref="AY68:AY75" si="17">AT68/AR68*1000</f>
        <v>40.448846200400148</v>
      </c>
      <c r="AZ68">
        <f t="shared" ref="AZ68:AZ75" si="18">AT68/AS68*1000000</f>
        <v>26.938572155527428</v>
      </c>
      <c r="BC68" t="str">
        <f t="shared" si="8"/>
        <v>0055_Travail du bois et fabrication d'articles en bois et en liège, à l'exception des meubles ; fabrication d'articles en vannerie et sparterie</v>
      </c>
      <c r="BD68" t="str">
        <f>INDEX(PDC!$J$1:$L$90,MATCH(BE68,PDC!$L:$L,0),MATCH(PDC!$J$1,PDC!$J$1:$L$1,0))</f>
        <v>Industrie</v>
      </c>
      <c r="BE68" t="s">
        <v>70</v>
      </c>
      <c r="BF68" s="7" t="s">
        <v>294</v>
      </c>
      <c r="BG68">
        <v>10</v>
      </c>
      <c r="BH68">
        <v>15099</v>
      </c>
      <c r="BI68">
        <v>1</v>
      </c>
      <c r="BN68">
        <v>21</v>
      </c>
      <c r="BQ68" s="10" t="str">
        <f t="shared" si="9"/>
        <v>8406_Construction</v>
      </c>
      <c r="BR68" s="7" t="s">
        <v>309</v>
      </c>
      <c r="BS68" s="11" t="s">
        <v>115</v>
      </c>
      <c r="BT68" s="10">
        <v>4628</v>
      </c>
      <c r="BU68" s="10">
        <v>7171641</v>
      </c>
      <c r="BV68" s="10">
        <v>420</v>
      </c>
      <c r="BW68" s="16">
        <v>22</v>
      </c>
      <c r="BX68" s="16">
        <v>242</v>
      </c>
      <c r="BY68">
        <v>6</v>
      </c>
      <c r="BZ68">
        <v>1</v>
      </c>
      <c r="CA68">
        <v>26431</v>
      </c>
    </row>
    <row r="69" spans="1:79" x14ac:dyDescent="0.35">
      <c r="B69">
        <v>41</v>
      </c>
      <c r="C69" t="str">
        <f t="shared" si="14"/>
        <v>hommes_Construction de bâtiments</v>
      </c>
      <c r="D69" t="s">
        <v>1</v>
      </c>
      <c r="E69" t="s">
        <v>17</v>
      </c>
      <c r="F69">
        <v>727</v>
      </c>
      <c r="G69">
        <v>67</v>
      </c>
      <c r="H69">
        <v>730</v>
      </c>
      <c r="I69">
        <v>24</v>
      </c>
      <c r="K69">
        <v>62067</v>
      </c>
      <c r="L69" s="10"/>
      <c r="O69" t="s">
        <v>116</v>
      </c>
      <c r="P69" t="s">
        <v>76</v>
      </c>
      <c r="Q69">
        <v>8546</v>
      </c>
      <c r="R69">
        <v>13294574</v>
      </c>
      <c r="S69">
        <v>97</v>
      </c>
      <c r="T69">
        <v>8</v>
      </c>
      <c r="U69">
        <v>247</v>
      </c>
      <c r="V69">
        <v>2</v>
      </c>
      <c r="W69">
        <v>4311</v>
      </c>
      <c r="Z69" t="str">
        <f t="shared" si="15"/>
        <v>01_Publicité et études de marché</v>
      </c>
      <c r="AA69" t="str">
        <f>INDEX(PDC!$J$1:$L$90,MATCH(AB69,PDC!$L:$L,0),MATCH(PDC!$J$1,PDC!$J$1:$L$1,0))</f>
        <v>Services</v>
      </c>
      <c r="AB69" t="s">
        <v>33</v>
      </c>
      <c r="AC69" t="s">
        <v>94</v>
      </c>
      <c r="AD69">
        <v>208</v>
      </c>
      <c r="AE69">
        <v>291617</v>
      </c>
      <c r="AF69">
        <v>8</v>
      </c>
      <c r="AG69">
        <v>1</v>
      </c>
      <c r="AH69">
        <v>20</v>
      </c>
      <c r="AJ69">
        <v>589</v>
      </c>
      <c r="AK69">
        <f t="shared" ref="AK69:AK132" si="19">AF69/AD69*1000</f>
        <v>38.461538461538467</v>
      </c>
      <c r="AL69">
        <f t="shared" ref="AL69:AL132" si="20">AF69/AE69*1000000</f>
        <v>27.433242917936884</v>
      </c>
      <c r="AM69" s="10"/>
      <c r="AN69" s="10"/>
      <c r="AO69" t="str">
        <f t="shared" si="16"/>
        <v>38_Tous secteurs</v>
      </c>
      <c r="AP69" t="s">
        <v>147</v>
      </c>
      <c r="AQ69" t="s">
        <v>356</v>
      </c>
      <c r="AR69">
        <v>354356</v>
      </c>
      <c r="AS69">
        <v>525592419</v>
      </c>
      <c r="AT69">
        <v>14684</v>
      </c>
      <c r="AU69">
        <v>1070</v>
      </c>
      <c r="AV69">
        <v>10488</v>
      </c>
      <c r="AW69">
        <v>13</v>
      </c>
      <c r="AX69">
        <v>1150014</v>
      </c>
      <c r="AY69">
        <f t="shared" si="17"/>
        <v>41.438553319260855</v>
      </c>
      <c r="AZ69">
        <f t="shared" si="18"/>
        <v>27.937998093537949</v>
      </c>
      <c r="BC69" t="str">
        <f t="shared" ref="BC69:BC132" si="21">BF69&amp;"_"&amp;BE69</f>
        <v>0055_Travaux de construction spécialisés</v>
      </c>
      <c r="BD69" t="str">
        <f>INDEX(PDC!$J$1:$L$90,MATCH(BE69,PDC!$L:$L,0),MATCH(PDC!$J$1,PDC!$J$1:$L$1,0))</f>
        <v>Construction</v>
      </c>
      <c r="BE69" t="s">
        <v>3</v>
      </c>
      <c r="BF69" s="7" t="s">
        <v>294</v>
      </c>
      <c r="BG69">
        <v>1498</v>
      </c>
      <c r="BH69">
        <v>2274776</v>
      </c>
      <c r="BI69">
        <v>64</v>
      </c>
      <c r="BJ69">
        <v>5</v>
      </c>
      <c r="BK69">
        <v>27</v>
      </c>
      <c r="BN69">
        <v>5959</v>
      </c>
      <c r="BQ69" s="10" t="str">
        <f t="shared" ref="BQ69:BQ132" si="22">BR69&amp;"_"&amp;BS69</f>
        <v>8406_Industrie</v>
      </c>
      <c r="BR69" s="7" t="s">
        <v>309</v>
      </c>
      <c r="BS69" s="11" t="s">
        <v>116</v>
      </c>
      <c r="BT69" s="10">
        <v>14306</v>
      </c>
      <c r="BU69" s="10">
        <v>20886356</v>
      </c>
      <c r="BV69" s="10">
        <v>545</v>
      </c>
      <c r="BW69" s="16">
        <v>38</v>
      </c>
      <c r="BX69" s="16">
        <v>503</v>
      </c>
      <c r="BY69">
        <v>13</v>
      </c>
      <c r="BZ69">
        <v>2</v>
      </c>
      <c r="CA69">
        <v>37942</v>
      </c>
    </row>
    <row r="70" spans="1:79" x14ac:dyDescent="0.35">
      <c r="B70">
        <v>42</v>
      </c>
      <c r="C70" t="str">
        <f t="shared" si="14"/>
        <v>femmes_Génie civil</v>
      </c>
      <c r="D70" t="s">
        <v>0</v>
      </c>
      <c r="E70" t="s">
        <v>22</v>
      </c>
      <c r="F70">
        <v>9</v>
      </c>
      <c r="G70">
        <v>1</v>
      </c>
      <c r="H70">
        <v>5</v>
      </c>
      <c r="K70">
        <v>513</v>
      </c>
      <c r="L70" s="10"/>
      <c r="M70" s="10"/>
      <c r="O70" t="s">
        <v>117</v>
      </c>
      <c r="P70" t="s">
        <v>83</v>
      </c>
      <c r="Q70">
        <v>1943</v>
      </c>
      <c r="R70">
        <v>2761343</v>
      </c>
      <c r="S70">
        <v>15</v>
      </c>
      <c r="T70" t="s">
        <v>194</v>
      </c>
      <c r="U70" t="s">
        <v>194</v>
      </c>
      <c r="V70" t="s">
        <v>194</v>
      </c>
      <c r="W70">
        <v>481</v>
      </c>
      <c r="Z70" t="str">
        <f t="shared" si="15"/>
        <v>01_Recherche-développement scientifique</v>
      </c>
      <c r="AA70" t="str">
        <f>INDEX(PDC!$J$1:$L$90,MATCH(AB70,PDC!$L:$L,0),MATCH(PDC!$J$1,PDC!$J$1:$L$1,0))</f>
        <v>Services</v>
      </c>
      <c r="AB70" t="s">
        <v>46</v>
      </c>
      <c r="AC70" t="s">
        <v>94</v>
      </c>
      <c r="AD70">
        <v>128</v>
      </c>
      <c r="AE70">
        <v>194167</v>
      </c>
      <c r="AF70">
        <v>10</v>
      </c>
      <c r="AJ70">
        <v>122</v>
      </c>
      <c r="AK70">
        <f t="shared" si="19"/>
        <v>78.125</v>
      </c>
      <c r="AL70">
        <f t="shared" si="20"/>
        <v>51.502057507197414</v>
      </c>
      <c r="AM70" s="10"/>
      <c r="AN70" s="10"/>
      <c r="AO70" t="str">
        <f t="shared" si="16"/>
        <v>42_Tous secteurs</v>
      </c>
      <c r="AP70" t="s">
        <v>149</v>
      </c>
      <c r="AQ70" t="s">
        <v>356</v>
      </c>
      <c r="AR70">
        <v>197755</v>
      </c>
      <c r="AS70">
        <v>298341052</v>
      </c>
      <c r="AT70">
        <v>8725</v>
      </c>
      <c r="AU70">
        <v>668</v>
      </c>
      <c r="AV70">
        <v>6943</v>
      </c>
      <c r="AW70">
        <v>9</v>
      </c>
      <c r="AX70">
        <v>565635</v>
      </c>
      <c r="AY70">
        <f t="shared" si="17"/>
        <v>44.120249804050466</v>
      </c>
      <c r="AZ70">
        <f t="shared" si="18"/>
        <v>29.24505340954553</v>
      </c>
      <c r="BC70" t="str">
        <f t="shared" si="21"/>
        <v>0055_Télécommunications</v>
      </c>
      <c r="BD70" t="str">
        <f>INDEX(PDC!$J$1:$L$90,MATCH(BE70,PDC!$L:$L,0),MATCH(PDC!$J$1,PDC!$J$1:$L$1,0))</f>
        <v>Services</v>
      </c>
      <c r="BE70" t="s">
        <v>84</v>
      </c>
      <c r="BF70" s="7" t="s">
        <v>294</v>
      </c>
      <c r="BG70">
        <v>1</v>
      </c>
      <c r="BH70">
        <v>1409</v>
      </c>
      <c r="BQ70" s="10" t="str">
        <f t="shared" si="22"/>
        <v>8406_Services</v>
      </c>
      <c r="BR70" s="7" t="s">
        <v>309</v>
      </c>
      <c r="BS70" s="11" t="s">
        <v>117</v>
      </c>
      <c r="BT70" s="10">
        <v>29222</v>
      </c>
      <c r="BU70" s="10">
        <v>41436125</v>
      </c>
      <c r="BV70" s="10">
        <v>1696</v>
      </c>
      <c r="BW70" s="16">
        <v>93</v>
      </c>
      <c r="BX70" s="16">
        <v>749</v>
      </c>
      <c r="BY70">
        <v>26</v>
      </c>
      <c r="BZ70">
        <v>1</v>
      </c>
      <c r="CA70">
        <v>104906</v>
      </c>
    </row>
    <row r="71" spans="1:79" x14ac:dyDescent="0.35">
      <c r="B71">
        <v>42</v>
      </c>
      <c r="C71" t="str">
        <f t="shared" si="14"/>
        <v>hommes_Génie civil</v>
      </c>
      <c r="D71" t="s">
        <v>1</v>
      </c>
      <c r="E71" t="s">
        <v>22</v>
      </c>
      <c r="F71">
        <v>910</v>
      </c>
      <c r="G71">
        <v>99</v>
      </c>
      <c r="H71">
        <v>1043</v>
      </c>
      <c r="I71">
        <v>33</v>
      </c>
      <c r="J71">
        <v>1</v>
      </c>
      <c r="K71">
        <v>82028</v>
      </c>
      <c r="L71" s="10"/>
      <c r="O71" t="s">
        <v>117</v>
      </c>
      <c r="P71" t="s">
        <v>50</v>
      </c>
      <c r="Q71">
        <v>30202</v>
      </c>
      <c r="R71">
        <v>46529948</v>
      </c>
      <c r="S71">
        <v>98</v>
      </c>
      <c r="T71">
        <v>10</v>
      </c>
      <c r="U71">
        <v>62</v>
      </c>
      <c r="V71" t="s">
        <v>194</v>
      </c>
      <c r="W71">
        <v>7179</v>
      </c>
      <c r="Z71" t="str">
        <f t="shared" si="15"/>
        <v>01_Restauration</v>
      </c>
      <c r="AA71" t="str">
        <f>INDEX(PDC!$J$1:$L$90,MATCH(AB71,PDC!$L:$L,0),MATCH(PDC!$J$1,PDC!$J$1:$L$1,0))</f>
        <v>Services</v>
      </c>
      <c r="AB71" t="s">
        <v>10</v>
      </c>
      <c r="AC71" t="s">
        <v>94</v>
      </c>
      <c r="AD71">
        <v>4183</v>
      </c>
      <c r="AE71">
        <v>6351566</v>
      </c>
      <c r="AF71">
        <v>186</v>
      </c>
      <c r="AG71">
        <v>8</v>
      </c>
      <c r="AH71">
        <v>37</v>
      </c>
      <c r="AJ71">
        <v>10543</v>
      </c>
      <c r="AK71">
        <f t="shared" si="19"/>
        <v>44.465694477647624</v>
      </c>
      <c r="AL71">
        <f t="shared" si="20"/>
        <v>29.284116704447374</v>
      </c>
      <c r="AM71" s="10"/>
      <c r="AN71" s="10"/>
      <c r="AO71" t="str">
        <f t="shared" si="16"/>
        <v>43_Tous secteurs</v>
      </c>
      <c r="AP71" t="s">
        <v>151</v>
      </c>
      <c r="AQ71" t="s">
        <v>356</v>
      </c>
      <c r="AR71">
        <v>49492</v>
      </c>
      <c r="AS71">
        <v>77072001</v>
      </c>
      <c r="AT71">
        <v>2046</v>
      </c>
      <c r="AU71">
        <v>202</v>
      </c>
      <c r="AV71">
        <v>2235</v>
      </c>
      <c r="AW71">
        <v>1</v>
      </c>
      <c r="AX71">
        <v>124159</v>
      </c>
      <c r="AY71">
        <f t="shared" si="17"/>
        <v>41.340014547805708</v>
      </c>
      <c r="AZ71">
        <f t="shared" si="18"/>
        <v>26.54660542678787</v>
      </c>
      <c r="BC71" t="str">
        <f t="shared" si="21"/>
        <v>0055_Édition</v>
      </c>
      <c r="BD71" t="str">
        <f>INDEX(PDC!$J$1:$L$90,MATCH(BE71,PDC!$L:$L,0),MATCH(PDC!$J$1,PDC!$J$1:$L$1,0))</f>
        <v>Services</v>
      </c>
      <c r="BE71" t="s">
        <v>49</v>
      </c>
      <c r="BF71" s="7" t="s">
        <v>294</v>
      </c>
      <c r="BG71">
        <v>7</v>
      </c>
      <c r="BH71">
        <v>11883</v>
      </c>
      <c r="BQ71" s="10" t="str">
        <f t="shared" si="22"/>
        <v>8406_NC</v>
      </c>
      <c r="BR71" s="7" t="s">
        <v>309</v>
      </c>
      <c r="BS71" s="11" t="s">
        <v>355</v>
      </c>
      <c r="BT71" s="10">
        <v>1</v>
      </c>
      <c r="BU71" s="10">
        <v>152</v>
      </c>
      <c r="BV71" s="10"/>
      <c r="BW71" s="16">
        <v>1</v>
      </c>
      <c r="BX71" s="16">
        <v>10</v>
      </c>
      <c r="BY71">
        <v>1</v>
      </c>
      <c r="CA71">
        <v>1295</v>
      </c>
    </row>
    <row r="72" spans="1:79" x14ac:dyDescent="0.35">
      <c r="A72" s="2">
        <v>2</v>
      </c>
      <c r="B72">
        <v>43</v>
      </c>
      <c r="C72" t="str">
        <f t="shared" si="14"/>
        <v>femmes_Travaux de construction spécialisés</v>
      </c>
      <c r="D72" t="s">
        <v>0</v>
      </c>
      <c r="E72" t="s">
        <v>3</v>
      </c>
      <c r="F72">
        <v>148</v>
      </c>
      <c r="G72">
        <v>13</v>
      </c>
      <c r="H72">
        <v>170</v>
      </c>
      <c r="I72">
        <v>5</v>
      </c>
      <c r="K72">
        <v>10403</v>
      </c>
      <c r="L72" s="10">
        <v>22644753.989999998</v>
      </c>
      <c r="M72" s="10"/>
      <c r="O72" t="s">
        <v>117</v>
      </c>
      <c r="P72" t="s">
        <v>33</v>
      </c>
      <c r="Q72">
        <v>10508</v>
      </c>
      <c r="R72">
        <v>14788264</v>
      </c>
      <c r="S72">
        <v>225</v>
      </c>
      <c r="T72">
        <v>18</v>
      </c>
      <c r="U72">
        <v>140</v>
      </c>
      <c r="V72" t="s">
        <v>194</v>
      </c>
      <c r="W72">
        <v>19353</v>
      </c>
      <c r="Z72" t="str">
        <f t="shared" si="15"/>
        <v>01_Réparation d'ordinateurs et de biens personnels et domestiques</v>
      </c>
      <c r="AA72" t="str">
        <f>INDEX(PDC!$J$1:$L$90,MATCH(AB72,PDC!$L:$L,0),MATCH(PDC!$J$1,PDC!$J$1:$L$1,0))</f>
        <v>Services</v>
      </c>
      <c r="AB72" t="s">
        <v>92</v>
      </c>
      <c r="AC72" t="s">
        <v>94</v>
      </c>
      <c r="AD72">
        <v>99</v>
      </c>
      <c r="AE72">
        <v>145192</v>
      </c>
      <c r="AK72">
        <f t="shared" si="19"/>
        <v>0</v>
      </c>
      <c r="AL72">
        <f t="shared" si="20"/>
        <v>0</v>
      </c>
      <c r="AM72" s="10"/>
      <c r="AN72" s="10"/>
      <c r="AO72" t="str">
        <f t="shared" si="16"/>
        <v>63_Tous secteurs</v>
      </c>
      <c r="AP72" t="s">
        <v>153</v>
      </c>
      <c r="AQ72" t="s">
        <v>356</v>
      </c>
      <c r="AR72">
        <v>180347</v>
      </c>
      <c r="AS72">
        <v>265475159</v>
      </c>
      <c r="AT72">
        <v>6377</v>
      </c>
      <c r="AU72">
        <v>386</v>
      </c>
      <c r="AV72">
        <v>4470</v>
      </c>
      <c r="AW72">
        <v>7</v>
      </c>
      <c r="AX72">
        <v>365608</v>
      </c>
      <c r="AY72">
        <f t="shared" si="17"/>
        <v>35.359612302949316</v>
      </c>
      <c r="AZ72">
        <f t="shared" si="18"/>
        <v>24.021079878136543</v>
      </c>
      <c r="BC72" t="str">
        <f t="shared" si="21"/>
        <v>0059_NC</v>
      </c>
      <c r="BD72" t="s">
        <v>355</v>
      </c>
      <c r="BE72" t="s">
        <v>355</v>
      </c>
      <c r="BF72" s="7" t="s">
        <v>296</v>
      </c>
      <c r="BN72">
        <v>12</v>
      </c>
      <c r="BQ72" s="10" t="str">
        <f t="shared" si="22"/>
        <v>8407_Tous secteurs</v>
      </c>
      <c r="BR72" s="7" t="s">
        <v>310</v>
      </c>
      <c r="BS72" s="11" t="s">
        <v>356</v>
      </c>
      <c r="BT72" s="10">
        <v>69531</v>
      </c>
      <c r="BU72" s="10">
        <v>105569480</v>
      </c>
      <c r="BV72" s="10">
        <v>2853</v>
      </c>
      <c r="BW72" s="16">
        <v>246</v>
      </c>
      <c r="BX72" s="16">
        <v>2690</v>
      </c>
      <c r="BY72">
        <v>79</v>
      </c>
      <c r="BZ72">
        <v>3</v>
      </c>
      <c r="CA72">
        <v>187313</v>
      </c>
    </row>
    <row r="73" spans="1:79" x14ac:dyDescent="0.35">
      <c r="A73" s="2">
        <v>2</v>
      </c>
      <c r="B73">
        <v>43</v>
      </c>
      <c r="C73" t="str">
        <f t="shared" si="14"/>
        <v>hommes_Travaux de construction spécialisés</v>
      </c>
      <c r="D73" t="s">
        <v>1</v>
      </c>
      <c r="E73" t="s">
        <v>3</v>
      </c>
      <c r="F73">
        <v>12990</v>
      </c>
      <c r="G73">
        <v>1050</v>
      </c>
      <c r="H73">
        <v>12369</v>
      </c>
      <c r="I73">
        <v>416</v>
      </c>
      <c r="J73">
        <v>16</v>
      </c>
      <c r="K73">
        <v>868720</v>
      </c>
      <c r="L73">
        <v>234437959.03999999</v>
      </c>
      <c r="O73" t="s">
        <v>114</v>
      </c>
      <c r="P73" t="s">
        <v>107</v>
      </c>
      <c r="Q73">
        <v>4</v>
      </c>
      <c r="R73">
        <v>5337</v>
      </c>
      <c r="S73" t="s">
        <v>194</v>
      </c>
      <c r="T73" t="s">
        <v>194</v>
      </c>
      <c r="U73" t="s">
        <v>194</v>
      </c>
      <c r="V73" t="s">
        <v>194</v>
      </c>
      <c r="W73" t="s">
        <v>194</v>
      </c>
      <c r="Z73" t="str">
        <f t="shared" si="15"/>
        <v>01_Réparation et installation de machines et d'équipements</v>
      </c>
      <c r="AA73" t="str">
        <f>INDEX(PDC!$J$1:$L$90,MATCH(AB73,PDC!$L:$L,0),MATCH(PDC!$J$1,PDC!$J$1:$L$1,0))</f>
        <v>Industrie</v>
      </c>
      <c r="AB73" t="s">
        <v>23</v>
      </c>
      <c r="AC73" t="s">
        <v>94</v>
      </c>
      <c r="AD73">
        <v>1380</v>
      </c>
      <c r="AE73">
        <v>2379176</v>
      </c>
      <c r="AF73">
        <v>78</v>
      </c>
      <c r="AG73">
        <v>7</v>
      </c>
      <c r="AH73">
        <v>117</v>
      </c>
      <c r="AJ73">
        <v>4315</v>
      </c>
      <c r="AK73">
        <f t="shared" si="19"/>
        <v>56.521739130434781</v>
      </c>
      <c r="AL73">
        <f t="shared" si="20"/>
        <v>32.78445982978981</v>
      </c>
      <c r="AM73" s="10"/>
      <c r="AN73" s="10"/>
      <c r="AO73" t="str">
        <f t="shared" si="16"/>
        <v>69_Tous secteurs</v>
      </c>
      <c r="AP73" t="s">
        <v>155</v>
      </c>
      <c r="AQ73" t="s">
        <v>356</v>
      </c>
      <c r="AR73">
        <v>681569</v>
      </c>
      <c r="AS73">
        <v>1002473782</v>
      </c>
      <c r="AT73">
        <v>24240</v>
      </c>
      <c r="AU73">
        <v>2036</v>
      </c>
      <c r="AV73">
        <v>18360</v>
      </c>
      <c r="AW73">
        <v>11</v>
      </c>
      <c r="AX73">
        <v>1902652</v>
      </c>
      <c r="AY73">
        <f t="shared" si="17"/>
        <v>35.564997821203725</v>
      </c>
      <c r="AZ73">
        <f t="shared" si="18"/>
        <v>24.180183497307663</v>
      </c>
      <c r="BC73" t="str">
        <f t="shared" si="21"/>
        <v>0059_Action sociale sans hébergement</v>
      </c>
      <c r="BD73" t="str">
        <f>INDEX(PDC!$J$1:$L$90,MATCH(BE73,PDC!$L:$L,0),MATCH(PDC!$J$1,PDC!$J$1:$L$1,0))</f>
        <v>Services</v>
      </c>
      <c r="BE73" t="s">
        <v>8</v>
      </c>
      <c r="BF73" s="7" t="s">
        <v>296</v>
      </c>
      <c r="BG73">
        <v>46</v>
      </c>
      <c r="BH73">
        <v>67465</v>
      </c>
      <c r="BI73">
        <v>1</v>
      </c>
      <c r="BN73">
        <v>235</v>
      </c>
      <c r="BQ73" s="10" t="str">
        <f t="shared" si="22"/>
        <v>8407_Agriculture</v>
      </c>
      <c r="BR73" s="7" t="s">
        <v>310</v>
      </c>
      <c r="BS73" s="11" t="s">
        <v>114</v>
      </c>
      <c r="BT73" s="10">
        <v>3</v>
      </c>
      <c r="BU73" s="10">
        <v>3594</v>
      </c>
      <c r="BV73" s="10"/>
      <c r="BW73" s="16"/>
      <c r="BX73" s="16"/>
    </row>
    <row r="74" spans="1:79" x14ac:dyDescent="0.35">
      <c r="B74">
        <v>45</v>
      </c>
      <c r="C74" t="str">
        <f t="shared" si="14"/>
        <v>femmes_Commerce et réparation d'automobiles et de motocycles</v>
      </c>
      <c r="D74" t="s">
        <v>0</v>
      </c>
      <c r="E74" t="s">
        <v>21</v>
      </c>
      <c r="F74">
        <v>75</v>
      </c>
      <c r="G74">
        <v>6</v>
      </c>
      <c r="H74">
        <v>44</v>
      </c>
      <c r="I74">
        <v>3</v>
      </c>
      <c r="K74">
        <v>6221</v>
      </c>
      <c r="L74" s="10"/>
      <c r="O74" t="s">
        <v>117</v>
      </c>
      <c r="P74" t="s">
        <v>46</v>
      </c>
      <c r="Q74">
        <v>16149</v>
      </c>
      <c r="R74">
        <v>24733914</v>
      </c>
      <c r="S74">
        <v>120</v>
      </c>
      <c r="T74">
        <v>8</v>
      </c>
      <c r="U74">
        <v>40</v>
      </c>
      <c r="V74" t="s">
        <v>194</v>
      </c>
      <c r="W74">
        <v>4507</v>
      </c>
      <c r="Z74" t="str">
        <f t="shared" si="15"/>
        <v>01_Services d'information</v>
      </c>
      <c r="AA74" t="str">
        <f>INDEX(PDC!$J$1:$L$90,MATCH(AB74,PDC!$L:$L,0),MATCH(PDC!$J$1,PDC!$J$1:$L$1,0))</f>
        <v>Services</v>
      </c>
      <c r="AB74" t="s">
        <v>85</v>
      </c>
      <c r="AC74" t="s">
        <v>94</v>
      </c>
      <c r="AD74">
        <v>151</v>
      </c>
      <c r="AE74">
        <v>173711</v>
      </c>
      <c r="AF74">
        <v>4</v>
      </c>
      <c r="AG74">
        <v>1</v>
      </c>
      <c r="AH74">
        <v>12</v>
      </c>
      <c r="AJ74">
        <v>89</v>
      </c>
      <c r="AK74">
        <f t="shared" si="19"/>
        <v>26.490066225165563</v>
      </c>
      <c r="AL74">
        <f t="shared" si="20"/>
        <v>23.026751328355719</v>
      </c>
      <c r="AM74" s="10"/>
      <c r="AN74" s="10"/>
      <c r="AO74" t="str">
        <f t="shared" si="16"/>
        <v>73_Tous secteurs</v>
      </c>
      <c r="AP74" t="s">
        <v>157</v>
      </c>
      <c r="AQ74" t="s">
        <v>356</v>
      </c>
      <c r="AR74">
        <v>127037</v>
      </c>
      <c r="AS74">
        <v>194403919</v>
      </c>
      <c r="AT74">
        <v>5255</v>
      </c>
      <c r="AU74">
        <v>422</v>
      </c>
      <c r="AV74">
        <v>4792</v>
      </c>
      <c r="AW74">
        <v>7</v>
      </c>
      <c r="AX74">
        <v>333612</v>
      </c>
      <c r="AY74">
        <f t="shared" si="17"/>
        <v>41.365901272857514</v>
      </c>
      <c r="AZ74">
        <f t="shared" si="18"/>
        <v>27.031348066599421</v>
      </c>
      <c r="BC74" t="str">
        <f t="shared" si="21"/>
        <v>0059_Activités administratives et autres activités de soutien aux entreprises</v>
      </c>
      <c r="BD74" t="str">
        <f>INDEX(PDC!$J$1:$L$90,MATCH(BE74,PDC!$L:$L,0),MATCH(PDC!$J$1,PDC!$J$1:$L$1,0))</f>
        <v>Services</v>
      </c>
      <c r="BE74" t="s">
        <v>35</v>
      </c>
      <c r="BF74" s="7" t="s">
        <v>296</v>
      </c>
      <c r="BG74">
        <v>10</v>
      </c>
      <c r="BH74">
        <v>17629</v>
      </c>
      <c r="BN74">
        <v>0</v>
      </c>
      <c r="BQ74" s="10" t="str">
        <f t="shared" si="22"/>
        <v>8407_Commerce</v>
      </c>
      <c r="BR74" s="7" t="s">
        <v>310</v>
      </c>
      <c r="BS74" s="11" t="s">
        <v>138</v>
      </c>
      <c r="BT74" s="10">
        <v>11392</v>
      </c>
      <c r="BU74" s="10">
        <v>18501188</v>
      </c>
      <c r="BV74" s="10">
        <v>428</v>
      </c>
      <c r="BW74" s="16">
        <v>42</v>
      </c>
      <c r="BX74" s="16">
        <v>411</v>
      </c>
      <c r="BY74">
        <v>14</v>
      </c>
      <c r="CA74">
        <v>26798</v>
      </c>
    </row>
    <row r="75" spans="1:79" x14ac:dyDescent="0.35">
      <c r="B75">
        <v>45</v>
      </c>
      <c r="C75" t="str">
        <f t="shared" si="14"/>
        <v>hommes_Commerce et réparation d'automobiles et de motocycles</v>
      </c>
      <c r="D75" t="s">
        <v>1</v>
      </c>
      <c r="E75" t="s">
        <v>21</v>
      </c>
      <c r="F75">
        <v>2014</v>
      </c>
      <c r="G75">
        <v>132</v>
      </c>
      <c r="H75">
        <v>1463</v>
      </c>
      <c r="I75">
        <v>45</v>
      </c>
      <c r="J75">
        <v>2</v>
      </c>
      <c r="K75">
        <v>102457</v>
      </c>
      <c r="L75" s="10"/>
      <c r="O75" t="s">
        <v>117</v>
      </c>
      <c r="P75" t="s">
        <v>10</v>
      </c>
      <c r="Q75">
        <v>77564</v>
      </c>
      <c r="R75">
        <v>117386683</v>
      </c>
      <c r="S75">
        <v>3922</v>
      </c>
      <c r="T75">
        <v>191</v>
      </c>
      <c r="U75">
        <v>1554</v>
      </c>
      <c r="V75">
        <v>1</v>
      </c>
      <c r="W75">
        <v>225396</v>
      </c>
      <c r="Z75" t="str">
        <f t="shared" si="15"/>
        <v>01_Services relatifs aux bâtiments et aménagement paysager</v>
      </c>
      <c r="AA75" t="str">
        <f>INDEX(PDC!$J$1:$L$90,MATCH(AB75,PDC!$L:$L,0),MATCH(PDC!$J$1,PDC!$J$1:$L$1,0))</f>
        <v>Services</v>
      </c>
      <c r="AB75" t="s">
        <v>9</v>
      </c>
      <c r="AC75" t="s">
        <v>94</v>
      </c>
      <c r="AD75">
        <v>1671</v>
      </c>
      <c r="AE75">
        <v>2400554</v>
      </c>
      <c r="AF75">
        <v>85</v>
      </c>
      <c r="AG75">
        <v>8</v>
      </c>
      <c r="AH75">
        <v>89</v>
      </c>
      <c r="AJ75">
        <v>8240</v>
      </c>
      <c r="AK75">
        <f t="shared" si="19"/>
        <v>50.867743865948533</v>
      </c>
      <c r="AL75">
        <f t="shared" si="20"/>
        <v>35.408493206151583</v>
      </c>
      <c r="AM75" s="10"/>
      <c r="AN75" s="10"/>
      <c r="AO75" t="str">
        <f t="shared" si="16"/>
        <v>74_Tous secteurs</v>
      </c>
      <c r="AP75" t="s">
        <v>159</v>
      </c>
      <c r="AQ75" t="s">
        <v>356</v>
      </c>
      <c r="AR75">
        <v>204696</v>
      </c>
      <c r="AS75">
        <v>311501346</v>
      </c>
      <c r="AT75">
        <v>7857</v>
      </c>
      <c r="AU75">
        <v>510</v>
      </c>
      <c r="AV75">
        <v>5900</v>
      </c>
      <c r="AW75">
        <v>4</v>
      </c>
      <c r="AX75">
        <v>444723</v>
      </c>
      <c r="AY75">
        <f t="shared" si="17"/>
        <v>38.383749560323601</v>
      </c>
      <c r="AZ75">
        <f t="shared" si="18"/>
        <v>25.223004975394232</v>
      </c>
      <c r="BC75" t="str">
        <f t="shared" si="21"/>
        <v>0059_Activités auxiliaires de services financiers et d'assurance</v>
      </c>
      <c r="BD75" t="str">
        <f>INDEX(PDC!$J$1:$L$90,MATCH(BE75,PDC!$L:$L,0),MATCH(PDC!$J$1,PDC!$J$1:$L$1,0))</f>
        <v>Services</v>
      </c>
      <c r="BE75" t="s">
        <v>48</v>
      </c>
      <c r="BF75" s="7" t="s">
        <v>296</v>
      </c>
      <c r="BG75">
        <v>10</v>
      </c>
      <c r="BH75">
        <v>17378</v>
      </c>
      <c r="BQ75" s="10" t="str">
        <f t="shared" si="22"/>
        <v>8407_Construction</v>
      </c>
      <c r="BR75" s="7" t="s">
        <v>310</v>
      </c>
      <c r="BS75" s="11" t="s">
        <v>115</v>
      </c>
      <c r="BT75" s="10">
        <v>6942</v>
      </c>
      <c r="BU75" s="10">
        <v>10366799</v>
      </c>
      <c r="BV75" s="10">
        <v>519</v>
      </c>
      <c r="BW75" s="16">
        <v>46</v>
      </c>
      <c r="BX75" s="16">
        <v>572</v>
      </c>
      <c r="BY75">
        <v>21</v>
      </c>
      <c r="CA75">
        <v>40186</v>
      </c>
    </row>
    <row r="76" spans="1:79" x14ac:dyDescent="0.35">
      <c r="B76">
        <v>46</v>
      </c>
      <c r="C76" t="str">
        <f t="shared" si="14"/>
        <v>femmes_Commerce de gros, à l'exception des automobiles et des motocycles</v>
      </c>
      <c r="D76" t="s">
        <v>0</v>
      </c>
      <c r="E76" t="s">
        <v>28</v>
      </c>
      <c r="F76">
        <v>564</v>
      </c>
      <c r="G76">
        <v>44</v>
      </c>
      <c r="H76">
        <v>421</v>
      </c>
      <c r="I76">
        <v>14</v>
      </c>
      <c r="K76">
        <v>40969</v>
      </c>
      <c r="L76" s="10"/>
      <c r="O76" t="s">
        <v>117</v>
      </c>
      <c r="P76" t="s">
        <v>92</v>
      </c>
      <c r="Q76">
        <v>3238</v>
      </c>
      <c r="R76">
        <v>5120459</v>
      </c>
      <c r="S76">
        <v>99</v>
      </c>
      <c r="T76">
        <v>8</v>
      </c>
      <c r="U76">
        <v>60</v>
      </c>
      <c r="V76" t="s">
        <v>194</v>
      </c>
      <c r="W76">
        <v>6298</v>
      </c>
      <c r="Z76" t="str">
        <f t="shared" si="15"/>
        <v>01_Sylviculture et exploitation forestière</v>
      </c>
      <c r="AA76" t="str">
        <f>INDEX(PDC!$J$1:$L$90,MATCH(AB76,PDC!$L:$L,0),MATCH(PDC!$J$1,PDC!$J$1:$L$1,0))</f>
        <v>Agriculture</v>
      </c>
      <c r="AB76" t="s">
        <v>63</v>
      </c>
      <c r="AC76" t="s">
        <v>94</v>
      </c>
      <c r="AD76">
        <v>73</v>
      </c>
      <c r="AE76">
        <v>117385</v>
      </c>
      <c r="AF76">
        <v>4</v>
      </c>
      <c r="AG76">
        <v>2</v>
      </c>
      <c r="AH76">
        <v>33</v>
      </c>
      <c r="AJ76">
        <v>462</v>
      </c>
      <c r="AK76">
        <f t="shared" si="19"/>
        <v>54.794520547945204</v>
      </c>
      <c r="AL76">
        <f t="shared" si="20"/>
        <v>34.075904076330026</v>
      </c>
      <c r="AM76" s="10"/>
      <c r="AN76" s="10"/>
      <c r="AO76" t="str">
        <f t="shared" si="16"/>
        <v>ARA_Tous secteurs</v>
      </c>
      <c r="AP76" t="s">
        <v>360</v>
      </c>
      <c r="AQ76" t="s">
        <v>356</v>
      </c>
      <c r="AR76">
        <v>2252382</v>
      </c>
      <c r="AS76">
        <v>3365505929</v>
      </c>
      <c r="AT76">
        <v>89046</v>
      </c>
      <c r="AU76">
        <v>6733</v>
      </c>
      <c r="AV76">
        <v>68153</v>
      </c>
      <c r="AW76">
        <v>74</v>
      </c>
      <c r="AX76">
        <v>6126145</v>
      </c>
      <c r="AY76">
        <f>AT76/AR76*1000</f>
        <v>39.534146516887454</v>
      </c>
      <c r="AZ76">
        <f>AT76/AS76*1000000</f>
        <v>26.45842909760032</v>
      </c>
      <c r="BC76" t="str">
        <f t="shared" si="21"/>
        <v>0059_Activités créatives, artistiques et de spectacle</v>
      </c>
      <c r="BD76" t="str">
        <f>INDEX(PDC!$J$1:$L$90,MATCH(BE76,PDC!$L:$L,0),MATCH(PDC!$J$1,PDC!$J$1:$L$1,0))</f>
        <v>Services</v>
      </c>
      <c r="BE76" t="s">
        <v>42</v>
      </c>
      <c r="BF76" s="7" t="s">
        <v>296</v>
      </c>
      <c r="BG76">
        <v>23</v>
      </c>
      <c r="BH76">
        <v>12022</v>
      </c>
      <c r="BI76">
        <v>1</v>
      </c>
      <c r="BN76">
        <v>38</v>
      </c>
      <c r="BQ76" s="10" t="str">
        <f t="shared" si="22"/>
        <v>8407_Industrie</v>
      </c>
      <c r="BR76" s="7" t="s">
        <v>310</v>
      </c>
      <c r="BS76" s="11" t="s">
        <v>116</v>
      </c>
      <c r="BT76" s="10">
        <v>10167</v>
      </c>
      <c r="BU76" s="10">
        <v>16120467</v>
      </c>
      <c r="BV76" s="10">
        <v>477</v>
      </c>
      <c r="BW76" s="16">
        <v>32</v>
      </c>
      <c r="BX76" s="16">
        <v>319</v>
      </c>
      <c r="BY76">
        <v>8</v>
      </c>
      <c r="CA76">
        <v>28333</v>
      </c>
    </row>
    <row r="77" spans="1:79" x14ac:dyDescent="0.35">
      <c r="B77">
        <v>46</v>
      </c>
      <c r="C77" t="str">
        <f t="shared" si="14"/>
        <v>hommes_Commerce de gros, à l'exception des automobiles et des motocycles</v>
      </c>
      <c r="D77" t="s">
        <v>1</v>
      </c>
      <c r="E77" t="s">
        <v>28</v>
      </c>
      <c r="F77">
        <v>3197</v>
      </c>
      <c r="G77">
        <v>245</v>
      </c>
      <c r="H77">
        <v>2256</v>
      </c>
      <c r="I77">
        <v>77</v>
      </c>
      <c r="J77">
        <v>2</v>
      </c>
      <c r="K77">
        <v>195876</v>
      </c>
      <c r="L77" s="10"/>
      <c r="O77" t="s">
        <v>116</v>
      </c>
      <c r="P77" t="s">
        <v>23</v>
      </c>
      <c r="Q77">
        <v>21963</v>
      </c>
      <c r="R77">
        <v>36267716</v>
      </c>
      <c r="S77">
        <v>926</v>
      </c>
      <c r="T77">
        <v>81</v>
      </c>
      <c r="U77">
        <v>912</v>
      </c>
      <c r="V77">
        <v>1</v>
      </c>
      <c r="W77">
        <v>59138</v>
      </c>
      <c r="Z77" t="str">
        <f t="shared" si="15"/>
        <v>01_Transports aériens</v>
      </c>
      <c r="AA77" t="str">
        <f>INDEX(PDC!$J$1:$L$90,MATCH(AB77,PDC!$L:$L,0),MATCH(PDC!$J$1,PDC!$J$1:$L$1,0))</f>
        <v>Services</v>
      </c>
      <c r="AB77" t="s">
        <v>81</v>
      </c>
      <c r="AC77" t="s">
        <v>94</v>
      </c>
      <c r="AD77">
        <v>2</v>
      </c>
      <c r="AE77">
        <v>1820</v>
      </c>
      <c r="AK77">
        <f t="shared" si="19"/>
        <v>0</v>
      </c>
      <c r="AL77">
        <f t="shared" si="20"/>
        <v>0</v>
      </c>
      <c r="AM77" s="10"/>
      <c r="AN77" s="10"/>
      <c r="BC77" t="str">
        <f t="shared" si="21"/>
        <v>0059_Activités d'architecture et d'ingénierie ; activités de contrôle et analyses techniques</v>
      </c>
      <c r="BD77" t="str">
        <f>INDEX(PDC!$J$1:$L$90,MATCH(BE77,PDC!$L:$L,0),MATCH(PDC!$J$1,PDC!$J$1:$L$1,0))</f>
        <v>Services</v>
      </c>
      <c r="BE77" t="s">
        <v>43</v>
      </c>
      <c r="BF77" s="7" t="s">
        <v>296</v>
      </c>
      <c r="BG77">
        <v>36</v>
      </c>
      <c r="BH77">
        <v>52954</v>
      </c>
      <c r="BI77">
        <v>1</v>
      </c>
      <c r="BN77">
        <v>10</v>
      </c>
      <c r="BQ77" s="10" t="str">
        <f t="shared" si="22"/>
        <v>8407_Services</v>
      </c>
      <c r="BR77" s="7" t="s">
        <v>310</v>
      </c>
      <c r="BS77" s="11" t="s">
        <v>117</v>
      </c>
      <c r="BT77" s="10">
        <v>41027</v>
      </c>
      <c r="BU77" s="10">
        <v>60577432</v>
      </c>
      <c r="BV77" s="10">
        <v>1429</v>
      </c>
      <c r="BW77" s="16">
        <v>126</v>
      </c>
      <c r="BX77" s="16">
        <v>1388</v>
      </c>
      <c r="BY77">
        <v>36</v>
      </c>
      <c r="BZ77">
        <v>3</v>
      </c>
      <c r="CA77">
        <v>90937</v>
      </c>
    </row>
    <row r="78" spans="1:79" x14ac:dyDescent="0.35">
      <c r="B78">
        <v>47</v>
      </c>
      <c r="C78" t="str">
        <f t="shared" si="14"/>
        <v>femmes_Commerce de détail, à l'exception des automobiles et des motocycles</v>
      </c>
      <c r="D78" t="s">
        <v>0</v>
      </c>
      <c r="E78" t="s">
        <v>16</v>
      </c>
      <c r="F78">
        <v>4099</v>
      </c>
      <c r="G78">
        <v>288</v>
      </c>
      <c r="H78">
        <v>2431</v>
      </c>
      <c r="I78">
        <v>95</v>
      </c>
      <c r="K78">
        <v>318303</v>
      </c>
      <c r="L78" s="10"/>
      <c r="O78" t="s">
        <v>117</v>
      </c>
      <c r="P78" t="s">
        <v>85</v>
      </c>
      <c r="Q78">
        <v>3249</v>
      </c>
      <c r="R78">
        <v>4871901</v>
      </c>
      <c r="S78">
        <v>40</v>
      </c>
      <c r="T78">
        <v>3</v>
      </c>
      <c r="U78">
        <v>15</v>
      </c>
      <c r="V78" t="s">
        <v>194</v>
      </c>
      <c r="W78">
        <v>2771</v>
      </c>
      <c r="Z78" t="str">
        <f t="shared" si="15"/>
        <v>01_Transports par eau</v>
      </c>
      <c r="AA78" t="str">
        <f>INDEX(PDC!$J$1:$L$90,MATCH(AB78,PDC!$L:$L,0),MATCH(PDC!$J$1,PDC!$J$1:$L$1,0))</f>
        <v>Services</v>
      </c>
      <c r="AB78" t="s">
        <v>80</v>
      </c>
      <c r="AC78" t="s">
        <v>94</v>
      </c>
      <c r="AD78">
        <v>3</v>
      </c>
      <c r="AE78">
        <v>5667</v>
      </c>
      <c r="AK78">
        <f t="shared" si="19"/>
        <v>0</v>
      </c>
      <c r="AL78">
        <f t="shared" si="20"/>
        <v>0</v>
      </c>
      <c r="AM78" s="10"/>
      <c r="AN78" s="10"/>
      <c r="BC78" t="str">
        <f t="shared" si="21"/>
        <v>0059_Activités de location et location-bail</v>
      </c>
      <c r="BD78" t="str">
        <f>INDEX(PDC!$J$1:$L$90,MATCH(BE78,PDC!$L:$L,0),MATCH(PDC!$J$1,PDC!$J$1:$L$1,0))</f>
        <v>Services</v>
      </c>
      <c r="BE78" t="s">
        <v>88</v>
      </c>
      <c r="BF78" s="7" t="s">
        <v>296</v>
      </c>
      <c r="BG78">
        <v>10</v>
      </c>
      <c r="BH78">
        <v>18689</v>
      </c>
      <c r="BN78">
        <v>0</v>
      </c>
      <c r="BQ78" s="10" t="str">
        <f t="shared" si="22"/>
        <v>8407_NC</v>
      </c>
      <c r="BR78" s="7" t="s">
        <v>310</v>
      </c>
      <c r="BS78" s="11" t="s">
        <v>355</v>
      </c>
      <c r="BT78" s="10"/>
      <c r="BU78" s="10"/>
      <c r="BV78" s="10"/>
      <c r="BW78" s="16"/>
      <c r="BX78" s="16"/>
      <c r="CA78">
        <v>1059</v>
      </c>
    </row>
    <row r="79" spans="1:79" x14ac:dyDescent="0.35">
      <c r="B79">
        <v>47</v>
      </c>
      <c r="C79" t="str">
        <f t="shared" si="14"/>
        <v>hommes_Commerce de détail, à l'exception des automobiles et des motocycles</v>
      </c>
      <c r="D79" t="s">
        <v>1</v>
      </c>
      <c r="E79" t="s">
        <v>16</v>
      </c>
      <c r="F79">
        <v>3313</v>
      </c>
      <c r="G79">
        <v>195</v>
      </c>
      <c r="H79">
        <v>2326</v>
      </c>
      <c r="I79">
        <v>68</v>
      </c>
      <c r="J79">
        <v>7</v>
      </c>
      <c r="K79">
        <v>193157</v>
      </c>
      <c r="L79" s="10"/>
      <c r="O79" t="s">
        <v>116</v>
      </c>
      <c r="P79" t="s">
        <v>65</v>
      </c>
      <c r="Q79">
        <v>23</v>
      </c>
      <c r="R79">
        <v>36948</v>
      </c>
      <c r="S79" t="s">
        <v>194</v>
      </c>
      <c r="T79" t="s">
        <v>194</v>
      </c>
      <c r="U79" t="s">
        <v>194</v>
      </c>
      <c r="V79" t="s">
        <v>194</v>
      </c>
      <c r="W79" t="s">
        <v>194</v>
      </c>
      <c r="Z79" t="str">
        <f t="shared" si="15"/>
        <v>01_Transports terrestres et transport par conduites</v>
      </c>
      <c r="AA79" t="str">
        <f>INDEX(PDC!$J$1:$L$90,MATCH(AB79,PDC!$L:$L,0),MATCH(PDC!$J$1,PDC!$J$1:$L$1,0))</f>
        <v>Services</v>
      </c>
      <c r="AB79" t="s">
        <v>5</v>
      </c>
      <c r="AC79" t="s">
        <v>94</v>
      </c>
      <c r="AD79">
        <v>4942</v>
      </c>
      <c r="AE79">
        <v>8988926</v>
      </c>
      <c r="AF79">
        <v>380</v>
      </c>
      <c r="AG79">
        <v>26</v>
      </c>
      <c r="AH79">
        <v>404</v>
      </c>
      <c r="AI79">
        <v>1</v>
      </c>
      <c r="AJ79">
        <v>29974</v>
      </c>
      <c r="AK79">
        <f t="shared" si="19"/>
        <v>76.891946580331862</v>
      </c>
      <c r="AL79">
        <f t="shared" si="20"/>
        <v>42.274238323910993</v>
      </c>
      <c r="AM79" s="10"/>
      <c r="AN79" s="10"/>
      <c r="BC79" t="str">
        <f t="shared" si="21"/>
        <v>0059_Activités de poste et de courrier</v>
      </c>
      <c r="BD79" t="str">
        <f>INDEX(PDC!$J$1:$L$90,MATCH(BE79,PDC!$L:$L,0),MATCH(PDC!$J$1,PDC!$J$1:$L$1,0))</f>
        <v>Services</v>
      </c>
      <c r="BE79" t="s">
        <v>13</v>
      </c>
      <c r="BF79" s="7" t="s">
        <v>296</v>
      </c>
      <c r="BG79">
        <v>50</v>
      </c>
      <c r="BH79">
        <v>76522</v>
      </c>
      <c r="BI79">
        <v>2</v>
      </c>
      <c r="BJ79">
        <v>1</v>
      </c>
      <c r="BK79">
        <v>10</v>
      </c>
      <c r="BL79">
        <v>1</v>
      </c>
      <c r="BN79">
        <v>272</v>
      </c>
      <c r="BQ79" s="10" t="str">
        <f t="shared" si="22"/>
        <v>8408_Tous secteurs</v>
      </c>
      <c r="BR79" s="7" t="s">
        <v>311</v>
      </c>
      <c r="BS79" s="11" t="s">
        <v>356</v>
      </c>
      <c r="BT79" s="10">
        <v>146613</v>
      </c>
      <c r="BU79" s="10">
        <v>214206556</v>
      </c>
      <c r="BV79" s="10">
        <v>5011</v>
      </c>
      <c r="BW79" s="16">
        <v>312</v>
      </c>
      <c r="BX79" s="16">
        <v>3692</v>
      </c>
      <c r="BY79">
        <v>120</v>
      </c>
      <c r="BZ79">
        <v>5</v>
      </c>
      <c r="CA79">
        <v>296525</v>
      </c>
    </row>
    <row r="80" spans="1:79" x14ac:dyDescent="0.35">
      <c r="A80" s="2">
        <v>7</v>
      </c>
      <c r="B80">
        <v>49</v>
      </c>
      <c r="C80" t="str">
        <f t="shared" si="14"/>
        <v>femmes_Transports terrestres et transport par conduites</v>
      </c>
      <c r="D80" t="s">
        <v>0</v>
      </c>
      <c r="E80" t="s">
        <v>5</v>
      </c>
      <c r="F80">
        <v>516</v>
      </c>
      <c r="G80">
        <v>55</v>
      </c>
      <c r="H80">
        <v>501</v>
      </c>
      <c r="I80">
        <v>27</v>
      </c>
      <c r="K80">
        <v>49520</v>
      </c>
      <c r="L80" s="10">
        <v>20310198.07</v>
      </c>
      <c r="O80" t="s">
        <v>117</v>
      </c>
      <c r="P80" t="s">
        <v>9</v>
      </c>
      <c r="Q80">
        <v>41688</v>
      </c>
      <c r="R80">
        <v>55465620</v>
      </c>
      <c r="S80">
        <v>2340</v>
      </c>
      <c r="T80">
        <v>266</v>
      </c>
      <c r="U80">
        <v>2498</v>
      </c>
      <c r="V80">
        <v>1</v>
      </c>
      <c r="W80">
        <v>257154</v>
      </c>
      <c r="Z80" t="str">
        <f t="shared" si="15"/>
        <v>01_Travail du bois et fabrication d'articles en bois et en liège, à l'exception des meubles ; fabrication d'articles en vannerie et sparterie</v>
      </c>
      <c r="AA80" t="str">
        <f>INDEX(PDC!$J$1:$L$90,MATCH(AB80,PDC!$L:$L,0),MATCH(PDC!$J$1,PDC!$J$1:$L$1,0))</f>
        <v>Industrie</v>
      </c>
      <c r="AB80" t="s">
        <v>70</v>
      </c>
      <c r="AC80" t="s">
        <v>94</v>
      </c>
      <c r="AD80">
        <v>661</v>
      </c>
      <c r="AE80">
        <v>1093265</v>
      </c>
      <c r="AF80">
        <v>65</v>
      </c>
      <c r="AG80">
        <v>6</v>
      </c>
      <c r="AH80">
        <v>50</v>
      </c>
      <c r="AJ80">
        <v>4037</v>
      </c>
      <c r="AK80">
        <f t="shared" si="19"/>
        <v>98.335854765506809</v>
      </c>
      <c r="AL80">
        <f t="shared" si="20"/>
        <v>59.454935445660475</v>
      </c>
      <c r="AM80" s="10"/>
      <c r="AN80" s="10"/>
      <c r="BC80" t="str">
        <f t="shared" si="21"/>
        <v>0059_Activités des agences de voyage, voyagistes, services de réservation et activités connexes</v>
      </c>
      <c r="BD80" t="str">
        <f>INDEX(PDC!$J$1:$L$90,MATCH(BE80,PDC!$L:$L,0),MATCH(PDC!$J$1,PDC!$J$1:$L$1,0))</f>
        <v>Services</v>
      </c>
      <c r="BE80" t="s">
        <v>89</v>
      </c>
      <c r="BF80" s="7" t="s">
        <v>296</v>
      </c>
      <c r="BG80">
        <v>4</v>
      </c>
      <c r="BH80">
        <v>7657</v>
      </c>
      <c r="BQ80" s="10" t="str">
        <f t="shared" si="22"/>
        <v>8408_Agriculture</v>
      </c>
      <c r="BR80" s="7" t="s">
        <v>311</v>
      </c>
      <c r="BS80" s="11" t="s">
        <v>114</v>
      </c>
      <c r="BT80" s="10">
        <v>9</v>
      </c>
      <c r="BU80" s="10">
        <v>15722</v>
      </c>
      <c r="BV80" s="10"/>
      <c r="BW80" s="16"/>
      <c r="BX80" s="16"/>
      <c r="CA80">
        <v>0</v>
      </c>
    </row>
    <row r="81" spans="1:79" x14ac:dyDescent="0.35">
      <c r="A81" s="2">
        <v>7</v>
      </c>
      <c r="B81">
        <v>49</v>
      </c>
      <c r="C81" t="str">
        <f t="shared" si="14"/>
        <v>hommes_Transports terrestres et transport par conduites</v>
      </c>
      <c r="D81" t="s">
        <v>1</v>
      </c>
      <c r="E81" t="s">
        <v>5</v>
      </c>
      <c r="F81">
        <v>5578</v>
      </c>
      <c r="G81">
        <v>517</v>
      </c>
      <c r="H81">
        <v>5921</v>
      </c>
      <c r="I81">
        <v>185</v>
      </c>
      <c r="J81">
        <v>14</v>
      </c>
      <c r="K81">
        <v>464547</v>
      </c>
      <c r="L81">
        <v>126086926.98</v>
      </c>
      <c r="O81" t="s">
        <v>114</v>
      </c>
      <c r="P81" t="s">
        <v>63</v>
      </c>
      <c r="Q81">
        <v>118</v>
      </c>
      <c r="R81">
        <v>174145</v>
      </c>
      <c r="S81">
        <v>5</v>
      </c>
      <c r="T81">
        <v>2</v>
      </c>
      <c r="U81">
        <v>33</v>
      </c>
      <c r="V81" t="s">
        <v>194</v>
      </c>
      <c r="W81">
        <v>467</v>
      </c>
      <c r="Z81" t="str">
        <f t="shared" si="15"/>
        <v>01_Travaux de construction spécialisés</v>
      </c>
      <c r="AA81" t="str">
        <f>INDEX(PDC!$J$1:$L$90,MATCH(AB81,PDC!$L:$L,0),MATCH(PDC!$J$1,PDC!$J$1:$L$1,0))</f>
        <v>Construction</v>
      </c>
      <c r="AB81" t="s">
        <v>3</v>
      </c>
      <c r="AC81" t="s">
        <v>94</v>
      </c>
      <c r="AD81">
        <v>11548</v>
      </c>
      <c r="AE81">
        <v>17907907</v>
      </c>
      <c r="AF81">
        <v>953</v>
      </c>
      <c r="AG81">
        <v>67</v>
      </c>
      <c r="AH81">
        <v>813</v>
      </c>
      <c r="AI81">
        <v>1</v>
      </c>
      <c r="AJ81">
        <v>57250</v>
      </c>
      <c r="AK81">
        <f t="shared" si="19"/>
        <v>82.52511257360581</v>
      </c>
      <c r="AL81">
        <f t="shared" si="20"/>
        <v>53.216715945643458</v>
      </c>
      <c r="AM81" s="10"/>
      <c r="AN81" s="10"/>
      <c r="BC81" t="str">
        <f t="shared" si="21"/>
        <v>0059_Activités des organisations associatives</v>
      </c>
      <c r="BD81" t="str">
        <f>INDEX(PDC!$J$1:$L$90,MATCH(BE81,PDC!$L:$L,0),MATCH(PDC!$J$1,PDC!$J$1:$L$1,0))</f>
        <v>Services</v>
      </c>
      <c r="BE81" t="s">
        <v>32</v>
      </c>
      <c r="BF81" s="7" t="s">
        <v>296</v>
      </c>
      <c r="BG81">
        <v>69</v>
      </c>
      <c r="BH81">
        <v>54051</v>
      </c>
      <c r="BI81">
        <v>1</v>
      </c>
      <c r="BJ81">
        <v>1</v>
      </c>
      <c r="BK81">
        <v>15</v>
      </c>
      <c r="BL81">
        <v>1</v>
      </c>
      <c r="BN81">
        <v>250</v>
      </c>
      <c r="BQ81" s="10" t="str">
        <f t="shared" si="22"/>
        <v>8408_Commerce</v>
      </c>
      <c r="BR81" s="7" t="s">
        <v>311</v>
      </c>
      <c r="BS81" s="11" t="s">
        <v>138</v>
      </c>
      <c r="BT81" s="10">
        <v>20438</v>
      </c>
      <c r="BU81" s="10">
        <v>32828623</v>
      </c>
      <c r="BV81" s="10">
        <v>829</v>
      </c>
      <c r="BW81" s="16">
        <v>36</v>
      </c>
      <c r="BX81" s="16">
        <v>413</v>
      </c>
      <c r="BY81">
        <v>16</v>
      </c>
      <c r="CA81">
        <v>45790</v>
      </c>
    </row>
    <row r="82" spans="1:79" x14ac:dyDescent="0.35">
      <c r="B82">
        <v>50</v>
      </c>
      <c r="C82" t="str">
        <f t="shared" si="14"/>
        <v>femmes_Transports par eau</v>
      </c>
      <c r="D82" t="s">
        <v>0</v>
      </c>
      <c r="E82" t="s">
        <v>80</v>
      </c>
      <c r="F82">
        <v>1</v>
      </c>
      <c r="K82">
        <v>246</v>
      </c>
      <c r="L82" s="10"/>
      <c r="O82" t="s">
        <v>117</v>
      </c>
      <c r="P82" t="s">
        <v>81</v>
      </c>
      <c r="Q82">
        <v>1818</v>
      </c>
      <c r="R82">
        <v>3106639</v>
      </c>
      <c r="S82">
        <v>37</v>
      </c>
      <c r="T82">
        <v>1</v>
      </c>
      <c r="U82">
        <v>3</v>
      </c>
      <c r="V82" t="s">
        <v>194</v>
      </c>
      <c r="W82">
        <v>2350</v>
      </c>
      <c r="Z82" t="str">
        <f t="shared" si="15"/>
        <v>01_Télécommunications</v>
      </c>
      <c r="AA82" t="str">
        <f>INDEX(PDC!$J$1:$L$90,MATCH(AB82,PDC!$L:$L,0),MATCH(PDC!$J$1,PDC!$J$1:$L$1,0))</f>
        <v>Services</v>
      </c>
      <c r="AB82" t="s">
        <v>84</v>
      </c>
      <c r="AC82" t="s">
        <v>94</v>
      </c>
      <c r="AD82">
        <v>103</v>
      </c>
      <c r="AE82">
        <v>163980</v>
      </c>
      <c r="AF82">
        <v>4</v>
      </c>
      <c r="AJ82">
        <v>216</v>
      </c>
      <c r="AK82">
        <f t="shared" si="19"/>
        <v>38.834951456310677</v>
      </c>
      <c r="AL82">
        <f t="shared" si="20"/>
        <v>24.393218685205511</v>
      </c>
      <c r="BC82" t="str">
        <f t="shared" si="21"/>
        <v>0059_Activités des services financiers, hors assurance et caisses de retraite</v>
      </c>
      <c r="BD82" t="str">
        <f>INDEX(PDC!$J$1:$L$90,MATCH(BE82,PDC!$L:$L,0),MATCH(PDC!$J$1,PDC!$J$1:$L$1,0))</f>
        <v>Services</v>
      </c>
      <c r="BE82" t="s">
        <v>47</v>
      </c>
      <c r="BF82" s="7" t="s">
        <v>296</v>
      </c>
      <c r="BG82">
        <v>90</v>
      </c>
      <c r="BH82">
        <v>157952</v>
      </c>
      <c r="BN82">
        <v>0</v>
      </c>
      <c r="BQ82" s="10" t="str">
        <f t="shared" si="22"/>
        <v>8408_Construction</v>
      </c>
      <c r="BR82" s="7" t="s">
        <v>311</v>
      </c>
      <c r="BS82" s="11" t="s">
        <v>115</v>
      </c>
      <c r="BT82" s="10">
        <v>11944</v>
      </c>
      <c r="BU82" s="10">
        <v>18208701</v>
      </c>
      <c r="BV82" s="10">
        <v>924</v>
      </c>
      <c r="BW82" s="16">
        <v>74</v>
      </c>
      <c r="BX82" s="16">
        <v>853</v>
      </c>
      <c r="BY82">
        <v>25</v>
      </c>
      <c r="BZ82">
        <v>1</v>
      </c>
      <c r="CA82">
        <v>63086</v>
      </c>
    </row>
    <row r="83" spans="1:79" x14ac:dyDescent="0.35">
      <c r="B83">
        <v>50</v>
      </c>
      <c r="C83" t="str">
        <f t="shared" si="14"/>
        <v>hommes_Transports par eau</v>
      </c>
      <c r="D83" t="s">
        <v>1</v>
      </c>
      <c r="E83" t="s">
        <v>80</v>
      </c>
      <c r="F83">
        <v>12</v>
      </c>
      <c r="K83">
        <v>764</v>
      </c>
      <c r="L83" s="10"/>
      <c r="O83" t="s">
        <v>117</v>
      </c>
      <c r="P83" t="s">
        <v>80</v>
      </c>
      <c r="Q83">
        <v>269</v>
      </c>
      <c r="R83">
        <v>463335</v>
      </c>
      <c r="S83">
        <v>13</v>
      </c>
      <c r="T83" t="s">
        <v>194</v>
      </c>
      <c r="U83" t="s">
        <v>194</v>
      </c>
      <c r="V83" t="s">
        <v>194</v>
      </c>
      <c r="W83">
        <v>1010</v>
      </c>
      <c r="Z83" t="str">
        <f t="shared" si="15"/>
        <v>01_Édition</v>
      </c>
      <c r="AA83" t="str">
        <f>INDEX(PDC!$J$1:$L$90,MATCH(AB83,PDC!$L:$L,0),MATCH(PDC!$J$1,PDC!$J$1:$L$1,0))</f>
        <v>Services</v>
      </c>
      <c r="AB83" t="s">
        <v>49</v>
      </c>
      <c r="AC83" t="s">
        <v>94</v>
      </c>
      <c r="AD83">
        <v>331</v>
      </c>
      <c r="AE83">
        <v>510213</v>
      </c>
      <c r="AF83">
        <v>1</v>
      </c>
      <c r="AJ83">
        <v>116</v>
      </c>
      <c r="AK83">
        <f t="shared" si="19"/>
        <v>3.0211480362537766</v>
      </c>
      <c r="AL83">
        <f t="shared" si="20"/>
        <v>1.9599657397988683</v>
      </c>
      <c r="BC83" t="str">
        <f t="shared" si="21"/>
        <v>0059_Activités des sièges sociaux ; conseil de gestion</v>
      </c>
      <c r="BD83" t="str">
        <f>INDEX(PDC!$J$1:$L$90,MATCH(BE83,PDC!$L:$L,0),MATCH(PDC!$J$1,PDC!$J$1:$L$1,0))</f>
        <v>Services</v>
      </c>
      <c r="BE83" t="s">
        <v>44</v>
      </c>
      <c r="BF83" s="7" t="s">
        <v>296</v>
      </c>
      <c r="BG83">
        <v>31</v>
      </c>
      <c r="BH83">
        <v>44096</v>
      </c>
      <c r="BI83">
        <v>1</v>
      </c>
      <c r="BN83">
        <v>138</v>
      </c>
      <c r="BQ83" s="10" t="str">
        <f t="shared" si="22"/>
        <v>8408_Industrie</v>
      </c>
      <c r="BR83" s="7" t="s">
        <v>311</v>
      </c>
      <c r="BS83" s="11" t="s">
        <v>116</v>
      </c>
      <c r="BT83" s="10">
        <v>28509</v>
      </c>
      <c r="BU83" s="10">
        <v>42733216</v>
      </c>
      <c r="BV83" s="10">
        <v>655</v>
      </c>
      <c r="BW83" s="16">
        <v>48</v>
      </c>
      <c r="BX83" s="16">
        <v>402</v>
      </c>
      <c r="BY83">
        <v>12</v>
      </c>
      <c r="CA83">
        <v>35958</v>
      </c>
    </row>
    <row r="84" spans="1:79" x14ac:dyDescent="0.35">
      <c r="B84">
        <v>51</v>
      </c>
      <c r="C84" t="str">
        <f t="shared" si="14"/>
        <v>femmes_Transports aériens</v>
      </c>
      <c r="D84" t="s">
        <v>0</v>
      </c>
      <c r="E84" t="s">
        <v>81</v>
      </c>
      <c r="F84">
        <v>12</v>
      </c>
      <c r="K84">
        <v>456</v>
      </c>
      <c r="L84" s="10"/>
      <c r="O84" t="s">
        <v>117</v>
      </c>
      <c r="P84" t="s">
        <v>5</v>
      </c>
      <c r="Q84">
        <v>77697</v>
      </c>
      <c r="R84">
        <v>136631357</v>
      </c>
      <c r="S84">
        <v>6094</v>
      </c>
      <c r="T84">
        <v>572</v>
      </c>
      <c r="U84">
        <v>6422</v>
      </c>
      <c r="V84">
        <v>14</v>
      </c>
      <c r="W84">
        <v>514067</v>
      </c>
      <c r="Z84" t="str">
        <f t="shared" si="15"/>
        <v>03_NC</v>
      </c>
      <c r="AA84" t="s">
        <v>355</v>
      </c>
      <c r="AB84" t="s">
        <v>355</v>
      </c>
      <c r="AC84" t="s">
        <v>104</v>
      </c>
      <c r="AF84">
        <v>1</v>
      </c>
      <c r="AJ84">
        <v>1556</v>
      </c>
      <c r="AK84" t="e">
        <f t="shared" si="19"/>
        <v>#DIV/0!</v>
      </c>
      <c r="AL84" t="e">
        <f t="shared" si="20"/>
        <v>#DIV/0!</v>
      </c>
      <c r="BC84" t="str">
        <f t="shared" si="21"/>
        <v>0059_Activités immobilières</v>
      </c>
      <c r="BD84" t="str">
        <f>INDEX(PDC!$J$1:$L$90,MATCH(BE84,PDC!$L:$L,0),MATCH(PDC!$J$1,PDC!$J$1:$L$1,0))</f>
        <v>Services</v>
      </c>
      <c r="BE84" t="s">
        <v>31</v>
      </c>
      <c r="BF84" s="7" t="s">
        <v>296</v>
      </c>
      <c r="BG84">
        <v>47</v>
      </c>
      <c r="BH84">
        <v>70581</v>
      </c>
      <c r="BN84">
        <v>0</v>
      </c>
      <c r="BQ84" s="10" t="str">
        <f t="shared" si="22"/>
        <v>8408_Services</v>
      </c>
      <c r="BR84" s="7" t="s">
        <v>311</v>
      </c>
      <c r="BS84" s="11" t="s">
        <v>117</v>
      </c>
      <c r="BT84" s="10">
        <v>85713</v>
      </c>
      <c r="BU84" s="10">
        <v>120420294</v>
      </c>
      <c r="BV84" s="10">
        <v>2603</v>
      </c>
      <c r="BW84" s="16">
        <v>153</v>
      </c>
      <c r="BX84" s="16">
        <v>1954</v>
      </c>
      <c r="BY84">
        <v>66</v>
      </c>
      <c r="BZ84">
        <v>4</v>
      </c>
      <c r="CA84">
        <v>148711</v>
      </c>
    </row>
    <row r="85" spans="1:79" x14ac:dyDescent="0.35">
      <c r="B85">
        <v>51</v>
      </c>
      <c r="C85" t="str">
        <f t="shared" si="14"/>
        <v>hommes_Transports aériens</v>
      </c>
      <c r="D85" t="s">
        <v>1</v>
      </c>
      <c r="E85" t="s">
        <v>81</v>
      </c>
      <c r="F85">
        <v>25</v>
      </c>
      <c r="G85">
        <v>1</v>
      </c>
      <c r="H85">
        <v>3</v>
      </c>
      <c r="K85">
        <v>1894</v>
      </c>
      <c r="L85" s="10"/>
      <c r="O85" t="s">
        <v>116</v>
      </c>
      <c r="P85" t="s">
        <v>70</v>
      </c>
      <c r="Q85">
        <v>7120</v>
      </c>
      <c r="R85">
        <v>11592593</v>
      </c>
      <c r="S85">
        <v>683</v>
      </c>
      <c r="T85">
        <v>54</v>
      </c>
      <c r="U85">
        <v>681</v>
      </c>
      <c r="V85">
        <v>1</v>
      </c>
      <c r="W85">
        <v>42631</v>
      </c>
      <c r="Z85" t="str">
        <f t="shared" si="15"/>
        <v>03_Action sociale sans hébergement</v>
      </c>
      <c r="AA85" t="str">
        <f>INDEX(PDC!$J$1:$L$90,MATCH(AB85,PDC!$L:$L,0),MATCH(PDC!$J$1,PDC!$J$1:$L$1,0))</f>
        <v>Services</v>
      </c>
      <c r="AB85" t="s">
        <v>8</v>
      </c>
      <c r="AC85" t="s">
        <v>104</v>
      </c>
      <c r="AD85">
        <v>2834</v>
      </c>
      <c r="AE85">
        <v>4133464</v>
      </c>
      <c r="AF85">
        <v>158</v>
      </c>
      <c r="AG85">
        <v>20</v>
      </c>
      <c r="AH85">
        <v>143</v>
      </c>
      <c r="AJ85">
        <v>11197</v>
      </c>
      <c r="AK85">
        <f t="shared" si="19"/>
        <v>55.75158786167961</v>
      </c>
      <c r="AL85">
        <f t="shared" si="20"/>
        <v>38.224598061093552</v>
      </c>
      <c r="BC85" t="str">
        <f t="shared" si="21"/>
        <v>0059_Activités juridiques et comptables</v>
      </c>
      <c r="BD85" t="str">
        <f>INDEX(PDC!$J$1:$L$90,MATCH(BE85,PDC!$L:$L,0),MATCH(PDC!$J$1,PDC!$J$1:$L$1,0))</f>
        <v>Services</v>
      </c>
      <c r="BE85" t="s">
        <v>51</v>
      </c>
      <c r="BF85" s="7" t="s">
        <v>296</v>
      </c>
      <c r="BG85">
        <v>56</v>
      </c>
      <c r="BH85">
        <v>99108</v>
      </c>
      <c r="BN85">
        <v>0</v>
      </c>
      <c r="BQ85" s="10" t="str">
        <f t="shared" si="22"/>
        <v>8408_NC</v>
      </c>
      <c r="BR85" s="7" t="s">
        <v>311</v>
      </c>
      <c r="BS85" s="11" t="s">
        <v>355</v>
      </c>
      <c r="BT85" s="10"/>
      <c r="BU85" s="10"/>
      <c r="BV85" s="10"/>
      <c r="BW85" s="16">
        <v>1</v>
      </c>
      <c r="BX85" s="16">
        <v>70</v>
      </c>
      <c r="BY85">
        <v>1</v>
      </c>
      <c r="CA85">
        <v>2980</v>
      </c>
    </row>
    <row r="86" spans="1:79" x14ac:dyDescent="0.35">
      <c r="A86" s="2">
        <v>4</v>
      </c>
      <c r="B86">
        <v>52</v>
      </c>
      <c r="C86" t="str">
        <f t="shared" si="14"/>
        <v>femmes_Entreposage et services auxiliaires des transports</v>
      </c>
      <c r="D86" t="s">
        <v>0</v>
      </c>
      <c r="E86" t="s">
        <v>7</v>
      </c>
      <c r="F86">
        <v>450</v>
      </c>
      <c r="G86">
        <v>36</v>
      </c>
      <c r="H86">
        <v>233</v>
      </c>
      <c r="I86">
        <v>8</v>
      </c>
      <c r="K86">
        <v>36857</v>
      </c>
      <c r="L86" s="10">
        <v>14723366.4</v>
      </c>
      <c r="O86" t="s">
        <v>115</v>
      </c>
      <c r="P86" t="s">
        <v>3</v>
      </c>
      <c r="Q86">
        <v>156962</v>
      </c>
      <c r="R86">
        <v>245434859</v>
      </c>
      <c r="S86">
        <v>13138</v>
      </c>
      <c r="T86">
        <v>1063</v>
      </c>
      <c r="U86">
        <v>12539</v>
      </c>
      <c r="V86">
        <v>16</v>
      </c>
      <c r="W86">
        <v>879123</v>
      </c>
      <c r="Z86" t="str">
        <f t="shared" si="15"/>
        <v>03_Activités administratives et autres activités de soutien aux entreprises</v>
      </c>
      <c r="AA86" t="str">
        <f>INDEX(PDC!$J$1:$L$90,MATCH(AB86,PDC!$L:$L,0),MATCH(PDC!$J$1,PDC!$J$1:$L$1,0))</f>
        <v>Services</v>
      </c>
      <c r="AB86" t="s">
        <v>35</v>
      </c>
      <c r="AC86" t="s">
        <v>104</v>
      </c>
      <c r="AD86">
        <v>950</v>
      </c>
      <c r="AE86">
        <v>1392100</v>
      </c>
      <c r="AF86">
        <v>18</v>
      </c>
      <c r="AG86">
        <v>2</v>
      </c>
      <c r="AH86">
        <v>10</v>
      </c>
      <c r="AJ86">
        <v>1205</v>
      </c>
      <c r="AK86">
        <f t="shared" si="19"/>
        <v>18.947368421052634</v>
      </c>
      <c r="AL86">
        <f t="shared" si="20"/>
        <v>12.930105595862367</v>
      </c>
      <c r="BC86" t="str">
        <f t="shared" si="21"/>
        <v>0059_Activités liées à l'emploi</v>
      </c>
      <c r="BD86" t="str">
        <f>INDEX(PDC!$J$1:$L$90,MATCH(BE86,PDC!$L:$L,0),MATCH(PDC!$J$1,PDC!$J$1:$L$1,0))</f>
        <v>Services</v>
      </c>
      <c r="BE86" t="s">
        <v>6</v>
      </c>
      <c r="BF86" s="7" t="s">
        <v>296</v>
      </c>
      <c r="BG86">
        <v>491</v>
      </c>
      <c r="BH86">
        <v>632626</v>
      </c>
      <c r="BI86">
        <v>40</v>
      </c>
      <c r="BJ86">
        <v>4</v>
      </c>
      <c r="BK86">
        <v>115</v>
      </c>
      <c r="BL86">
        <v>1</v>
      </c>
      <c r="BM86">
        <v>1</v>
      </c>
      <c r="BN86">
        <v>2587</v>
      </c>
      <c r="BQ86" s="10" t="str">
        <f t="shared" si="22"/>
        <v>8409_Tous secteurs</v>
      </c>
      <c r="BR86" s="7" t="s">
        <v>312</v>
      </c>
      <c r="BS86" s="11" t="s">
        <v>356</v>
      </c>
      <c r="BT86" s="10">
        <v>210191</v>
      </c>
      <c r="BU86" s="10">
        <v>311165073</v>
      </c>
      <c r="BV86" s="10">
        <v>7259</v>
      </c>
      <c r="BW86" s="16">
        <v>557</v>
      </c>
      <c r="BX86" s="16">
        <v>5590</v>
      </c>
      <c r="BY86">
        <v>202</v>
      </c>
      <c r="BZ86">
        <v>5</v>
      </c>
      <c r="CA86">
        <v>642233</v>
      </c>
    </row>
    <row r="87" spans="1:79" x14ac:dyDescent="0.35">
      <c r="A87" s="2">
        <v>4</v>
      </c>
      <c r="B87">
        <v>52</v>
      </c>
      <c r="C87" t="str">
        <f t="shared" si="14"/>
        <v>hommes_Entreposage et services auxiliaires des transports</v>
      </c>
      <c r="D87" t="s">
        <v>1</v>
      </c>
      <c r="E87" t="s">
        <v>7</v>
      </c>
      <c r="F87">
        <v>1742</v>
      </c>
      <c r="G87">
        <v>115</v>
      </c>
      <c r="H87">
        <v>1125</v>
      </c>
      <c r="I87">
        <v>36</v>
      </c>
      <c r="J87">
        <v>2</v>
      </c>
      <c r="K87">
        <v>115490</v>
      </c>
      <c r="L87">
        <v>35689741.119999997</v>
      </c>
      <c r="O87" t="s">
        <v>117</v>
      </c>
      <c r="P87" t="s">
        <v>84</v>
      </c>
      <c r="Q87">
        <v>5563</v>
      </c>
      <c r="R87">
        <v>8821489</v>
      </c>
      <c r="S87">
        <v>46</v>
      </c>
      <c r="T87">
        <v>3</v>
      </c>
      <c r="U87">
        <v>115</v>
      </c>
      <c r="V87" t="s">
        <v>194</v>
      </c>
      <c r="W87">
        <v>2793</v>
      </c>
      <c r="Z87" t="str">
        <f t="shared" si="15"/>
        <v>03_Activités auxiliaires de services financiers et d'assurance</v>
      </c>
      <c r="AA87" t="str">
        <f>INDEX(PDC!$J$1:$L$90,MATCH(AB87,PDC!$L:$L,0),MATCH(PDC!$J$1,PDC!$J$1:$L$1,0))</f>
        <v>Services</v>
      </c>
      <c r="AB87" t="s">
        <v>48</v>
      </c>
      <c r="AC87" t="s">
        <v>104</v>
      </c>
      <c r="AD87">
        <v>320</v>
      </c>
      <c r="AE87">
        <v>507295</v>
      </c>
      <c r="AF87">
        <v>2</v>
      </c>
      <c r="AG87">
        <v>1</v>
      </c>
      <c r="AH87">
        <v>4</v>
      </c>
      <c r="AJ87">
        <v>30</v>
      </c>
      <c r="AK87">
        <f t="shared" si="19"/>
        <v>6.25</v>
      </c>
      <c r="AL87">
        <f t="shared" si="20"/>
        <v>3.9424792280625671</v>
      </c>
      <c r="BC87" t="str">
        <f t="shared" si="21"/>
        <v>0059_Activités pour la santé humaine</v>
      </c>
      <c r="BD87" t="str">
        <f>INDEX(PDC!$J$1:$L$90,MATCH(BE87,PDC!$L:$L,0),MATCH(PDC!$J$1,PDC!$J$1:$L$1,0))</f>
        <v>Services</v>
      </c>
      <c r="BE87" t="s">
        <v>27</v>
      </c>
      <c r="BF87" s="7" t="s">
        <v>296</v>
      </c>
      <c r="BG87">
        <v>119</v>
      </c>
      <c r="BH87">
        <v>180375</v>
      </c>
      <c r="BI87">
        <v>10</v>
      </c>
      <c r="BN87">
        <v>109</v>
      </c>
      <c r="BQ87" s="10" t="str">
        <f t="shared" si="22"/>
        <v>8409_Agriculture</v>
      </c>
      <c r="BR87" s="7" t="s">
        <v>312</v>
      </c>
      <c r="BS87" s="11" t="s">
        <v>114</v>
      </c>
      <c r="BT87" s="10">
        <v>13</v>
      </c>
      <c r="BU87" s="10">
        <v>16813</v>
      </c>
      <c r="BV87" s="10"/>
      <c r="BW87" s="16"/>
      <c r="BX87" s="16"/>
    </row>
    <row r="88" spans="1:79" x14ac:dyDescent="0.35">
      <c r="A88" s="2">
        <v>3</v>
      </c>
      <c r="B88">
        <v>53</v>
      </c>
      <c r="C88" t="str">
        <f t="shared" si="14"/>
        <v>femmes_Activités de poste et de courrier</v>
      </c>
      <c r="D88" t="s">
        <v>0</v>
      </c>
      <c r="E88" t="s">
        <v>13</v>
      </c>
      <c r="F88">
        <v>579</v>
      </c>
      <c r="G88">
        <v>35</v>
      </c>
      <c r="H88">
        <v>288</v>
      </c>
      <c r="I88">
        <v>11</v>
      </c>
      <c r="K88">
        <v>38855</v>
      </c>
      <c r="O88" t="s">
        <v>117</v>
      </c>
      <c r="P88" t="s">
        <v>49</v>
      </c>
      <c r="Q88">
        <v>10388</v>
      </c>
      <c r="R88">
        <v>15455845</v>
      </c>
      <c r="S88">
        <v>58</v>
      </c>
      <c r="T88">
        <v>4</v>
      </c>
      <c r="U88">
        <v>31</v>
      </c>
      <c r="V88" t="s">
        <v>194</v>
      </c>
      <c r="W88">
        <v>4966</v>
      </c>
      <c r="Z88" t="str">
        <f t="shared" si="15"/>
        <v>03_Activités créatives, artistiques et de spectacle</v>
      </c>
      <c r="AA88" t="str">
        <f>INDEX(PDC!$J$1:$L$90,MATCH(AB88,PDC!$L:$L,0),MATCH(PDC!$J$1,PDC!$J$1:$L$1,0))</f>
        <v>Services</v>
      </c>
      <c r="AB88" t="s">
        <v>42</v>
      </c>
      <c r="AC88" t="s">
        <v>104</v>
      </c>
      <c r="AD88">
        <v>421</v>
      </c>
      <c r="AE88">
        <v>364655</v>
      </c>
      <c r="AF88">
        <v>3</v>
      </c>
      <c r="AJ88">
        <v>847</v>
      </c>
      <c r="AK88">
        <f t="shared" si="19"/>
        <v>7.1258907363420434</v>
      </c>
      <c r="AL88">
        <f t="shared" si="20"/>
        <v>8.2269542444228101</v>
      </c>
      <c r="BC88" t="str">
        <f t="shared" si="21"/>
        <v>0059_Activités sportives, récréatives et de loisirs</v>
      </c>
      <c r="BD88" t="str">
        <f>INDEX(PDC!$J$1:$L$90,MATCH(BE88,PDC!$L:$L,0),MATCH(PDC!$J$1,PDC!$J$1:$L$1,0))</f>
        <v>Services</v>
      </c>
      <c r="BE88" t="s">
        <v>12</v>
      </c>
      <c r="BF88" s="7" t="s">
        <v>296</v>
      </c>
      <c r="BG88">
        <v>64</v>
      </c>
      <c r="BH88">
        <v>40248</v>
      </c>
      <c r="BN88">
        <v>130</v>
      </c>
      <c r="BQ88" s="10" t="str">
        <f t="shared" si="22"/>
        <v>8409_Commerce</v>
      </c>
      <c r="BR88" s="7" t="s">
        <v>312</v>
      </c>
      <c r="BS88" s="11" t="s">
        <v>138</v>
      </c>
      <c r="BT88" s="10">
        <v>25356</v>
      </c>
      <c r="BU88" s="10">
        <v>38754969</v>
      </c>
      <c r="BV88" s="10">
        <v>1024</v>
      </c>
      <c r="BW88" s="16">
        <v>70</v>
      </c>
      <c r="BX88" s="16">
        <v>594</v>
      </c>
      <c r="BY88">
        <v>21</v>
      </c>
      <c r="CA88">
        <v>88013</v>
      </c>
    </row>
    <row r="89" spans="1:79" x14ac:dyDescent="0.35">
      <c r="A89" s="2">
        <v>3</v>
      </c>
      <c r="B89">
        <v>53</v>
      </c>
      <c r="C89" t="str">
        <f t="shared" si="14"/>
        <v>hommes_Activités de poste et de courrier</v>
      </c>
      <c r="D89" t="s">
        <v>1</v>
      </c>
      <c r="E89" t="s">
        <v>13</v>
      </c>
      <c r="F89">
        <v>400</v>
      </c>
      <c r="G89">
        <v>12</v>
      </c>
      <c r="H89">
        <v>130</v>
      </c>
      <c r="I89">
        <v>5</v>
      </c>
      <c r="K89">
        <v>17599</v>
      </c>
      <c r="Z89" t="str">
        <f t="shared" si="15"/>
        <v>03_Activités d'architecture et d'ingénierie ; activités de contrôle et analyses techniques</v>
      </c>
      <c r="AA89" t="str">
        <f>INDEX(PDC!$J$1:$L$90,MATCH(AB89,PDC!$L:$L,0),MATCH(PDC!$J$1,PDC!$J$1:$L$1,0))</f>
        <v>Services</v>
      </c>
      <c r="AB89" t="s">
        <v>43</v>
      </c>
      <c r="AC89" t="s">
        <v>104</v>
      </c>
      <c r="AD89">
        <v>452</v>
      </c>
      <c r="AE89">
        <v>756469</v>
      </c>
      <c r="AF89">
        <v>4</v>
      </c>
      <c r="AJ89">
        <v>427</v>
      </c>
      <c r="AK89">
        <f t="shared" si="19"/>
        <v>8.8495575221238933</v>
      </c>
      <c r="AL89">
        <f t="shared" si="20"/>
        <v>5.2877249431239086</v>
      </c>
      <c r="BC89" t="str">
        <f t="shared" si="21"/>
        <v>0059_Activités vétérinaires</v>
      </c>
      <c r="BD89" t="str">
        <f>INDEX(PDC!$J$1:$L$90,MATCH(BE89,PDC!$L:$L,0),MATCH(PDC!$J$1,PDC!$J$1:$L$1,0))</f>
        <v>Services</v>
      </c>
      <c r="BE89" t="s">
        <v>87</v>
      </c>
      <c r="BF89" s="7" t="s">
        <v>296</v>
      </c>
      <c r="BG89">
        <v>11</v>
      </c>
      <c r="BH89">
        <v>15689</v>
      </c>
      <c r="BQ89" s="10" t="str">
        <f t="shared" si="22"/>
        <v>8409_Construction</v>
      </c>
      <c r="BR89" s="7" t="s">
        <v>312</v>
      </c>
      <c r="BS89" s="11" t="s">
        <v>115</v>
      </c>
      <c r="BT89" s="10">
        <v>13698</v>
      </c>
      <c r="BU89" s="10">
        <v>20862782</v>
      </c>
      <c r="BV89" s="10">
        <v>1145</v>
      </c>
      <c r="BW89" s="16">
        <v>104</v>
      </c>
      <c r="BX89" s="16">
        <v>1059</v>
      </c>
      <c r="BY89">
        <v>44</v>
      </c>
      <c r="CA89">
        <v>98347</v>
      </c>
    </row>
    <row r="90" spans="1:79" x14ac:dyDescent="0.35">
      <c r="B90">
        <v>55</v>
      </c>
      <c r="C90" t="str">
        <f t="shared" si="14"/>
        <v>femmes_Hébergement</v>
      </c>
      <c r="D90" t="s">
        <v>0</v>
      </c>
      <c r="E90" t="s">
        <v>20</v>
      </c>
      <c r="F90">
        <v>665</v>
      </c>
      <c r="G90">
        <v>49</v>
      </c>
      <c r="H90">
        <v>407</v>
      </c>
      <c r="I90">
        <v>13</v>
      </c>
      <c r="K90">
        <v>51294</v>
      </c>
      <c r="L90" s="10"/>
      <c r="O90" s="9" t="s">
        <v>184</v>
      </c>
      <c r="P90" s="9" t="s">
        <v>280</v>
      </c>
      <c r="Q90" t="s">
        <v>281</v>
      </c>
      <c r="R90" t="s">
        <v>279</v>
      </c>
      <c r="Z90" t="str">
        <f t="shared" si="15"/>
        <v>03_Activités de location et location-bail</v>
      </c>
      <c r="AA90" t="str">
        <f>INDEX(PDC!$J$1:$L$90,MATCH(AB90,PDC!$L:$L,0),MATCH(PDC!$J$1,PDC!$J$1:$L$1,0))</f>
        <v>Services</v>
      </c>
      <c r="AB90" t="s">
        <v>88</v>
      </c>
      <c r="AC90" t="s">
        <v>104</v>
      </c>
      <c r="AD90">
        <v>201</v>
      </c>
      <c r="AE90">
        <v>332957</v>
      </c>
      <c r="AF90">
        <v>12</v>
      </c>
      <c r="AG90">
        <v>2</v>
      </c>
      <c r="AH90">
        <v>15</v>
      </c>
      <c r="AJ90">
        <v>333</v>
      </c>
      <c r="AK90">
        <f t="shared" si="19"/>
        <v>59.701492537313435</v>
      </c>
      <c r="AL90">
        <f t="shared" si="20"/>
        <v>36.040689938941064</v>
      </c>
      <c r="BC90" t="str">
        <f t="shared" si="21"/>
        <v>0059_Administration publique et défense ; sécurité sociale obligatoire</v>
      </c>
      <c r="BD90" t="str">
        <f>INDEX(PDC!$J$1:$L$90,MATCH(BE90,PDC!$L:$L,0),MATCH(PDC!$J$1,PDC!$J$1:$L$1,0))</f>
        <v>Services</v>
      </c>
      <c r="BE90" t="s">
        <v>36</v>
      </c>
      <c r="BF90" s="7" t="s">
        <v>296</v>
      </c>
      <c r="BG90">
        <v>276</v>
      </c>
      <c r="BH90">
        <v>236272</v>
      </c>
      <c r="BI90">
        <v>3</v>
      </c>
      <c r="BN90">
        <v>87</v>
      </c>
      <c r="BQ90" s="10" t="str">
        <f t="shared" si="22"/>
        <v>8409_Industrie</v>
      </c>
      <c r="BR90" s="7" t="s">
        <v>312</v>
      </c>
      <c r="BS90" s="11" t="s">
        <v>116</v>
      </c>
      <c r="BT90" s="10">
        <v>40521</v>
      </c>
      <c r="BU90" s="10">
        <v>61753861</v>
      </c>
      <c r="BV90" s="10">
        <v>954</v>
      </c>
      <c r="BW90" s="16">
        <v>74</v>
      </c>
      <c r="BX90" s="16">
        <v>800</v>
      </c>
      <c r="BY90">
        <v>33</v>
      </c>
      <c r="BZ90">
        <v>1</v>
      </c>
      <c r="CA90">
        <v>76258</v>
      </c>
    </row>
    <row r="91" spans="1:79" x14ac:dyDescent="0.35">
      <c r="B91">
        <v>55</v>
      </c>
      <c r="C91" t="str">
        <f t="shared" si="14"/>
        <v>hommes_Hébergement</v>
      </c>
      <c r="D91" t="s">
        <v>1</v>
      </c>
      <c r="E91" t="s">
        <v>20</v>
      </c>
      <c r="F91">
        <v>552</v>
      </c>
      <c r="G91">
        <v>32</v>
      </c>
      <c r="H91">
        <v>389</v>
      </c>
      <c r="I91">
        <v>12</v>
      </c>
      <c r="J91">
        <v>1</v>
      </c>
      <c r="K91">
        <v>29359</v>
      </c>
      <c r="L91" s="10"/>
      <c r="O91" s="4" t="s">
        <v>114</v>
      </c>
      <c r="P91" s="10">
        <v>266</v>
      </c>
      <c r="Q91" s="10">
        <v>398138</v>
      </c>
      <c r="R91" s="10">
        <v>6</v>
      </c>
      <c r="Z91" t="str">
        <f t="shared" si="15"/>
        <v>03_Activités de poste et de courrier</v>
      </c>
      <c r="AA91" t="str">
        <f>INDEX(PDC!$J$1:$L$90,MATCH(AB91,PDC!$L:$L,0),MATCH(PDC!$J$1,PDC!$J$1:$L$1,0))</f>
        <v>Services</v>
      </c>
      <c r="AB91" t="s">
        <v>13</v>
      </c>
      <c r="AC91" t="s">
        <v>104</v>
      </c>
      <c r="AD91">
        <v>504</v>
      </c>
      <c r="AE91">
        <v>800037</v>
      </c>
      <c r="AF91">
        <v>16</v>
      </c>
      <c r="AJ91">
        <v>480</v>
      </c>
      <c r="AK91">
        <f t="shared" si="19"/>
        <v>31.746031746031743</v>
      </c>
      <c r="AL91">
        <f t="shared" si="20"/>
        <v>19.999075042779271</v>
      </c>
      <c r="BC91" t="str">
        <f t="shared" si="21"/>
        <v>0059_Assurance</v>
      </c>
      <c r="BD91" t="str">
        <f>INDEX(PDC!$J$1:$L$90,MATCH(BE91,PDC!$L:$L,0),MATCH(PDC!$J$1,PDC!$J$1:$L$1,0))</f>
        <v>Services</v>
      </c>
      <c r="BE91" t="s">
        <v>45</v>
      </c>
      <c r="BF91" s="7" t="s">
        <v>296</v>
      </c>
      <c r="BG91">
        <v>4</v>
      </c>
      <c r="BH91">
        <v>7962</v>
      </c>
      <c r="BQ91" s="10" t="str">
        <f t="shared" si="22"/>
        <v>8409_Services</v>
      </c>
      <c r="BR91" s="7" t="s">
        <v>312</v>
      </c>
      <c r="BS91" s="11" t="s">
        <v>117</v>
      </c>
      <c r="BT91" s="10">
        <v>130603</v>
      </c>
      <c r="BU91" s="10">
        <v>189776648</v>
      </c>
      <c r="BV91" s="10">
        <v>4136</v>
      </c>
      <c r="BW91" s="16">
        <v>306</v>
      </c>
      <c r="BX91" s="16">
        <v>3090</v>
      </c>
      <c r="BY91">
        <v>102</v>
      </c>
      <c r="BZ91">
        <v>4</v>
      </c>
      <c r="CA91">
        <v>374313</v>
      </c>
    </row>
    <row r="92" spans="1:79" x14ac:dyDescent="0.35">
      <c r="A92" s="2">
        <v>10</v>
      </c>
      <c r="B92">
        <v>56</v>
      </c>
      <c r="C92" t="str">
        <f t="shared" si="14"/>
        <v>femmes_Restauration</v>
      </c>
      <c r="D92" t="s">
        <v>0</v>
      </c>
      <c r="E92" t="s">
        <v>10</v>
      </c>
      <c r="F92">
        <v>2033</v>
      </c>
      <c r="G92">
        <v>119</v>
      </c>
      <c r="H92">
        <v>1002</v>
      </c>
      <c r="I92">
        <v>27</v>
      </c>
      <c r="J92">
        <v>1</v>
      </c>
      <c r="K92">
        <v>133682</v>
      </c>
      <c r="L92" s="10">
        <v>55170680.380000003</v>
      </c>
      <c r="O92" s="4" t="s">
        <v>138</v>
      </c>
      <c r="P92" s="10">
        <v>343845</v>
      </c>
      <c r="Q92" s="10">
        <v>537183970</v>
      </c>
      <c r="R92" s="10">
        <v>13293</v>
      </c>
      <c r="Z92" t="str">
        <f t="shared" si="15"/>
        <v>03_Activités des agences de voyage, voyagistes, services de réservation et activités connexes</v>
      </c>
      <c r="AA92" t="str">
        <f>INDEX(PDC!$J$1:$L$90,MATCH(AB92,PDC!$L:$L,0),MATCH(PDC!$J$1,PDC!$J$1:$L$1,0))</f>
        <v>Services</v>
      </c>
      <c r="AB92" t="s">
        <v>89</v>
      </c>
      <c r="AC92" t="s">
        <v>104</v>
      </c>
      <c r="AD92">
        <v>155</v>
      </c>
      <c r="AE92">
        <v>248423</v>
      </c>
      <c r="AK92">
        <f t="shared" si="19"/>
        <v>0</v>
      </c>
      <c r="AL92">
        <f t="shared" si="20"/>
        <v>0</v>
      </c>
      <c r="BC92" t="str">
        <f t="shared" si="21"/>
        <v>0059_Autres activités spécialisées, scientifiques et techniques</v>
      </c>
      <c r="BD92" t="str">
        <f>INDEX(PDC!$J$1:$L$90,MATCH(BE92,PDC!$L:$L,0),MATCH(PDC!$J$1,PDC!$J$1:$L$1,0))</f>
        <v>Services</v>
      </c>
      <c r="BE92" t="s">
        <v>86</v>
      </c>
      <c r="BF92" s="7" t="s">
        <v>296</v>
      </c>
      <c r="BG92">
        <v>3</v>
      </c>
      <c r="BH92">
        <v>4371</v>
      </c>
      <c r="BQ92" s="10" t="str">
        <f t="shared" si="22"/>
        <v>8409_NC</v>
      </c>
      <c r="BR92" s="7" t="s">
        <v>312</v>
      </c>
      <c r="BS92" s="11" t="s">
        <v>355</v>
      </c>
      <c r="BT92" s="10"/>
      <c r="BU92" s="10"/>
      <c r="BV92" s="10"/>
      <c r="BW92" s="16">
        <v>3</v>
      </c>
      <c r="BX92" s="16">
        <v>47</v>
      </c>
      <c r="BY92">
        <v>2</v>
      </c>
      <c r="CA92">
        <v>5302</v>
      </c>
    </row>
    <row r="93" spans="1:79" x14ac:dyDescent="0.35">
      <c r="A93" s="2">
        <v>10</v>
      </c>
      <c r="B93">
        <v>56</v>
      </c>
      <c r="C93" t="str">
        <f t="shared" si="14"/>
        <v>hommes_Restauration</v>
      </c>
      <c r="D93" t="s">
        <v>1</v>
      </c>
      <c r="E93" t="s">
        <v>10</v>
      </c>
      <c r="F93">
        <v>1889</v>
      </c>
      <c r="G93">
        <v>72</v>
      </c>
      <c r="H93">
        <v>552</v>
      </c>
      <c r="I93">
        <v>18</v>
      </c>
      <c r="K93">
        <v>91714</v>
      </c>
      <c r="L93">
        <v>63127876.689999998</v>
      </c>
      <c r="O93" s="4" t="s">
        <v>115</v>
      </c>
      <c r="P93" s="10">
        <v>193711</v>
      </c>
      <c r="Q93" s="10">
        <v>299474150</v>
      </c>
      <c r="R93" s="10">
        <v>14808</v>
      </c>
      <c r="Z93" t="str">
        <f t="shared" si="15"/>
        <v>03_Activités des organisations associatives</v>
      </c>
      <c r="AA93" t="str">
        <f>INDEX(PDC!$J$1:$L$90,MATCH(AB93,PDC!$L:$L,0),MATCH(PDC!$J$1,PDC!$J$1:$L$1,0))</f>
        <v>Services</v>
      </c>
      <c r="AB93" t="s">
        <v>32</v>
      </c>
      <c r="AC93" t="s">
        <v>104</v>
      </c>
      <c r="AD93">
        <v>797</v>
      </c>
      <c r="AE93">
        <v>1138756</v>
      </c>
      <c r="AF93">
        <v>18</v>
      </c>
      <c r="AG93">
        <v>3</v>
      </c>
      <c r="AH93">
        <v>46</v>
      </c>
      <c r="AJ93">
        <v>1038</v>
      </c>
      <c r="AK93">
        <f t="shared" si="19"/>
        <v>22.584692597239648</v>
      </c>
      <c r="AL93">
        <f t="shared" si="20"/>
        <v>15.806722423416431</v>
      </c>
      <c r="BC93" t="str">
        <f t="shared" si="21"/>
        <v>0059_Autres industries manufacturières</v>
      </c>
      <c r="BD93" t="str">
        <f>INDEX(PDC!$J$1:$L$90,MATCH(BE93,PDC!$L:$L,0),MATCH(PDC!$J$1,PDC!$J$1:$L$1,0))</f>
        <v>Industrie</v>
      </c>
      <c r="BE93" t="s">
        <v>37</v>
      </c>
      <c r="BF93" s="7" t="s">
        <v>296</v>
      </c>
      <c r="BG93">
        <v>1</v>
      </c>
      <c r="BH93">
        <v>803</v>
      </c>
      <c r="BQ93" s="10" t="str">
        <f t="shared" si="22"/>
        <v>8410_Tous secteurs</v>
      </c>
      <c r="BR93" s="7" t="s">
        <v>313</v>
      </c>
      <c r="BS93" s="11" t="s">
        <v>356</v>
      </c>
      <c r="BT93" s="10">
        <v>18246</v>
      </c>
      <c r="BU93" s="10">
        <v>27722287</v>
      </c>
      <c r="BV93" s="10">
        <v>725</v>
      </c>
      <c r="BW93" s="16">
        <v>47</v>
      </c>
      <c r="BX93" s="16">
        <v>509</v>
      </c>
      <c r="BY93">
        <v>20</v>
      </c>
      <c r="CA93">
        <v>37522</v>
      </c>
    </row>
    <row r="94" spans="1:79" x14ac:dyDescent="0.35">
      <c r="B94">
        <v>58</v>
      </c>
      <c r="C94" t="str">
        <f t="shared" si="14"/>
        <v>femmes_Édition</v>
      </c>
      <c r="D94" t="s">
        <v>0</v>
      </c>
      <c r="E94" t="s">
        <v>49</v>
      </c>
      <c r="F94">
        <v>20</v>
      </c>
      <c r="G94">
        <v>2</v>
      </c>
      <c r="H94">
        <v>20</v>
      </c>
      <c r="I94">
        <v>1</v>
      </c>
      <c r="K94">
        <v>1431</v>
      </c>
      <c r="L94" s="10"/>
      <c r="O94" s="4" t="s">
        <v>116</v>
      </c>
      <c r="P94" s="10">
        <v>463471</v>
      </c>
      <c r="Q94" s="10">
        <v>710792269</v>
      </c>
      <c r="R94" s="10">
        <v>16581</v>
      </c>
      <c r="Z94" t="str">
        <f t="shared" si="15"/>
        <v>03_Activités des organisations et organismes extraterritoriaux</v>
      </c>
      <c r="AA94" t="str">
        <f>INDEX(PDC!$J$1:$L$90,MATCH(AB94,PDC!$L:$L,0),MATCH(PDC!$J$1,PDC!$J$1:$L$1,0))</f>
        <v>Services</v>
      </c>
      <c r="AB94" t="s">
        <v>93</v>
      </c>
      <c r="AC94" t="s">
        <v>104</v>
      </c>
      <c r="AD94">
        <v>1</v>
      </c>
      <c r="AE94">
        <v>337</v>
      </c>
      <c r="AK94">
        <f t="shared" si="19"/>
        <v>0</v>
      </c>
      <c r="AL94">
        <f t="shared" si="20"/>
        <v>0</v>
      </c>
      <c r="BC94" t="str">
        <f t="shared" si="21"/>
        <v>0059_Autres services personnels</v>
      </c>
      <c r="BD94" t="str">
        <f>INDEX(PDC!$J$1:$L$90,MATCH(BE94,PDC!$L:$L,0),MATCH(PDC!$J$1,PDC!$J$1:$L$1,0))</f>
        <v>Services</v>
      </c>
      <c r="BE94" t="s">
        <v>30</v>
      </c>
      <c r="BF94" s="7" t="s">
        <v>296</v>
      </c>
      <c r="BG94">
        <v>137</v>
      </c>
      <c r="BH94">
        <v>208625</v>
      </c>
      <c r="BI94">
        <v>4</v>
      </c>
      <c r="BN94">
        <v>112</v>
      </c>
      <c r="BQ94" s="10" t="str">
        <f t="shared" si="22"/>
        <v>8410_Agriculture</v>
      </c>
      <c r="BR94" s="7" t="s">
        <v>313</v>
      </c>
      <c r="BS94" s="11" t="s">
        <v>114</v>
      </c>
      <c r="BT94" s="10">
        <v>3</v>
      </c>
      <c r="BU94" s="10">
        <v>4535</v>
      </c>
      <c r="BV94" s="10">
        <v>1</v>
      </c>
      <c r="BW94" s="16"/>
      <c r="BX94" s="16"/>
      <c r="CA94">
        <v>3</v>
      </c>
    </row>
    <row r="95" spans="1:79" x14ac:dyDescent="0.35">
      <c r="B95">
        <v>58</v>
      </c>
      <c r="C95" t="str">
        <f t="shared" si="14"/>
        <v>hommes_Édition</v>
      </c>
      <c r="D95" t="s">
        <v>1</v>
      </c>
      <c r="E95" t="s">
        <v>49</v>
      </c>
      <c r="F95">
        <v>38</v>
      </c>
      <c r="G95">
        <v>2</v>
      </c>
      <c r="H95">
        <v>11</v>
      </c>
      <c r="I95">
        <v>1</v>
      </c>
      <c r="K95">
        <v>3535</v>
      </c>
      <c r="L95" s="10"/>
      <c r="O95" s="4" t="s">
        <v>117</v>
      </c>
      <c r="P95" s="10">
        <v>1251076</v>
      </c>
      <c r="Q95" s="10">
        <v>1817563771</v>
      </c>
      <c r="R95" s="10">
        <v>44353</v>
      </c>
      <c r="Z95" t="str">
        <f t="shared" si="15"/>
        <v>03_Activités des services financiers, hors assurance et caisses de retraite</v>
      </c>
      <c r="AA95" t="str">
        <f>INDEX(PDC!$J$1:$L$90,MATCH(AB95,PDC!$L:$L,0),MATCH(PDC!$J$1,PDC!$J$1:$L$1,0))</f>
        <v>Services</v>
      </c>
      <c r="AB95" t="s">
        <v>47</v>
      </c>
      <c r="AC95" t="s">
        <v>104</v>
      </c>
      <c r="AD95">
        <v>1086</v>
      </c>
      <c r="AE95">
        <v>1736244</v>
      </c>
      <c r="AF95">
        <v>2</v>
      </c>
      <c r="AG95">
        <v>1</v>
      </c>
      <c r="AH95">
        <v>16</v>
      </c>
      <c r="AJ95">
        <v>700</v>
      </c>
      <c r="AK95">
        <f t="shared" si="19"/>
        <v>1.8416206261510129</v>
      </c>
      <c r="AL95">
        <f t="shared" si="20"/>
        <v>1.1519118280610328</v>
      </c>
      <c r="BC95" t="str">
        <f t="shared" si="21"/>
        <v>0059_Bibliothèques, archives, musées et autres activités culturelles</v>
      </c>
      <c r="BD95" t="str">
        <f>INDEX(PDC!$J$1:$L$90,MATCH(BE95,PDC!$L:$L,0),MATCH(PDC!$J$1,PDC!$J$1:$L$1,0))</f>
        <v>Services</v>
      </c>
      <c r="BE95" t="s">
        <v>90</v>
      </c>
      <c r="BF95" s="7" t="s">
        <v>296</v>
      </c>
      <c r="BG95">
        <v>1</v>
      </c>
      <c r="BH95">
        <v>81</v>
      </c>
      <c r="BQ95" s="10" t="str">
        <f t="shared" si="22"/>
        <v>8410_Commerce</v>
      </c>
      <c r="BR95" s="7" t="s">
        <v>313</v>
      </c>
      <c r="BS95" s="11" t="s">
        <v>138</v>
      </c>
      <c r="BT95" s="10">
        <v>2640</v>
      </c>
      <c r="BU95" s="10">
        <v>4327460</v>
      </c>
      <c r="BV95" s="10">
        <v>89</v>
      </c>
      <c r="BW95" s="16">
        <v>6</v>
      </c>
      <c r="BX95" s="16">
        <v>62</v>
      </c>
      <c r="BY95">
        <v>5</v>
      </c>
      <c r="CA95">
        <v>4698</v>
      </c>
    </row>
    <row r="96" spans="1:79" x14ac:dyDescent="0.35">
      <c r="B96">
        <v>59</v>
      </c>
      <c r="C96" t="str">
        <f t="shared" si="14"/>
        <v>femmes_Production de films cinématographiques, de vidéo et de programmes de télévision ; enregistrement sonore et édition musicale</v>
      </c>
      <c r="D96" t="s">
        <v>0</v>
      </c>
      <c r="E96" t="s">
        <v>82</v>
      </c>
      <c r="F96">
        <v>8</v>
      </c>
      <c r="G96">
        <v>1</v>
      </c>
      <c r="H96">
        <v>5</v>
      </c>
      <c r="K96">
        <v>578</v>
      </c>
      <c r="L96" s="10"/>
      <c r="O96" s="4" t="s">
        <v>284</v>
      </c>
      <c r="P96" s="10">
        <v>5</v>
      </c>
      <c r="Q96" s="10">
        <v>8108</v>
      </c>
      <c r="R96" s="10">
        <v>3</v>
      </c>
      <c r="Z96" t="str">
        <f t="shared" si="15"/>
        <v>03_Activités des sièges sociaux ; conseil de gestion</v>
      </c>
      <c r="AA96" t="str">
        <f>INDEX(PDC!$J$1:$L$90,MATCH(AB96,PDC!$L:$L,0),MATCH(PDC!$J$1,PDC!$J$1:$L$1,0))</f>
        <v>Services</v>
      </c>
      <c r="AB96" t="s">
        <v>44</v>
      </c>
      <c r="AC96" t="s">
        <v>104</v>
      </c>
      <c r="AD96">
        <v>228</v>
      </c>
      <c r="AE96">
        <v>363581</v>
      </c>
      <c r="AF96">
        <v>5</v>
      </c>
      <c r="AJ96">
        <v>627</v>
      </c>
      <c r="AK96">
        <f t="shared" si="19"/>
        <v>21.929824561403507</v>
      </c>
      <c r="AL96">
        <f t="shared" si="20"/>
        <v>13.752093756274393</v>
      </c>
      <c r="BC96" t="str">
        <f t="shared" si="21"/>
        <v>0059_Captage, traitement et distribution d'eau</v>
      </c>
      <c r="BD96" t="str">
        <f>INDEX(PDC!$J$1:$L$90,MATCH(BE96,PDC!$L:$L,0),MATCH(PDC!$J$1,PDC!$J$1:$L$1,0))</f>
        <v>Industrie</v>
      </c>
      <c r="BE96" t="s">
        <v>77</v>
      </c>
      <c r="BF96" s="7" t="s">
        <v>296</v>
      </c>
      <c r="BG96">
        <v>19</v>
      </c>
      <c r="BH96">
        <v>25925</v>
      </c>
      <c r="BN96">
        <v>0</v>
      </c>
      <c r="BQ96" s="10" t="str">
        <f t="shared" si="22"/>
        <v>8410_Construction</v>
      </c>
      <c r="BR96" s="7" t="s">
        <v>313</v>
      </c>
      <c r="BS96" s="11" t="s">
        <v>115</v>
      </c>
      <c r="BT96" s="10">
        <v>1390</v>
      </c>
      <c r="BU96" s="10">
        <v>2087775</v>
      </c>
      <c r="BV96" s="10">
        <v>135</v>
      </c>
      <c r="BW96" s="16">
        <v>4</v>
      </c>
      <c r="BX96" s="16">
        <v>75</v>
      </c>
      <c r="BY96">
        <v>2</v>
      </c>
      <c r="CA96">
        <v>7459</v>
      </c>
    </row>
    <row r="97" spans="2:79" x14ac:dyDescent="0.35">
      <c r="B97">
        <v>59</v>
      </c>
      <c r="C97" t="str">
        <f t="shared" si="14"/>
        <v>hommes_Production de films cinématographiques, de vidéo et de programmes de télévision ; enregistrement sonore et édition musicale</v>
      </c>
      <c r="D97" t="s">
        <v>1</v>
      </c>
      <c r="E97" t="s">
        <v>82</v>
      </c>
      <c r="F97">
        <v>11</v>
      </c>
      <c r="K97">
        <v>422</v>
      </c>
      <c r="L97" s="10"/>
      <c r="O97" s="4" t="s">
        <v>185</v>
      </c>
      <c r="P97" s="10">
        <v>2252374</v>
      </c>
      <c r="Q97" s="10">
        <v>3365420406</v>
      </c>
      <c r="R97" s="10">
        <v>89044</v>
      </c>
      <c r="Z97" t="str">
        <f t="shared" si="15"/>
        <v>03_Activités immobilières</v>
      </c>
      <c r="AA97" t="str">
        <f>INDEX(PDC!$J$1:$L$90,MATCH(AB97,PDC!$L:$L,0),MATCH(PDC!$J$1,PDC!$J$1:$L$1,0))</f>
        <v>Services</v>
      </c>
      <c r="AB97" t="s">
        <v>31</v>
      </c>
      <c r="AC97" t="s">
        <v>104</v>
      </c>
      <c r="AD97">
        <v>1040</v>
      </c>
      <c r="AE97">
        <v>1442541</v>
      </c>
      <c r="AF97">
        <v>51</v>
      </c>
      <c r="AG97">
        <v>5</v>
      </c>
      <c r="AH97">
        <v>24</v>
      </c>
      <c r="AJ97">
        <v>1312</v>
      </c>
      <c r="AK97">
        <f t="shared" si="19"/>
        <v>49.03846153846154</v>
      </c>
      <c r="AL97">
        <f t="shared" si="20"/>
        <v>35.354281091490641</v>
      </c>
      <c r="BC97" t="str">
        <f t="shared" si="21"/>
        <v>0059_Collecte et traitement des eaux usées</v>
      </c>
      <c r="BD97" t="str">
        <f>INDEX(PDC!$J$1:$L$90,MATCH(BE97,PDC!$L:$L,0),MATCH(PDC!$J$1,PDC!$J$1:$L$1,0))</f>
        <v>Industrie</v>
      </c>
      <c r="BE97" t="s">
        <v>78</v>
      </c>
      <c r="BF97" s="7" t="s">
        <v>296</v>
      </c>
      <c r="BG97">
        <v>10</v>
      </c>
      <c r="BH97">
        <v>17226</v>
      </c>
      <c r="BN97">
        <v>9</v>
      </c>
      <c r="BQ97" s="10" t="str">
        <f t="shared" si="22"/>
        <v>8410_Industrie</v>
      </c>
      <c r="BR97" s="7" t="s">
        <v>313</v>
      </c>
      <c r="BS97" s="11" t="s">
        <v>116</v>
      </c>
      <c r="BT97" s="10">
        <v>6125</v>
      </c>
      <c r="BU97" s="10">
        <v>9623435</v>
      </c>
      <c r="BV97" s="10">
        <v>210</v>
      </c>
      <c r="BW97" s="16">
        <v>15</v>
      </c>
      <c r="BX97" s="16">
        <v>200</v>
      </c>
      <c r="BY97">
        <v>7</v>
      </c>
      <c r="CA97">
        <v>9960</v>
      </c>
    </row>
    <row r="98" spans="2:79" x14ac:dyDescent="0.35">
      <c r="B98">
        <v>60</v>
      </c>
      <c r="C98" t="str">
        <f t="shared" si="14"/>
        <v>femmes_Programmation et diffusion</v>
      </c>
      <c r="D98" t="s">
        <v>0</v>
      </c>
      <c r="E98" t="s">
        <v>83</v>
      </c>
      <c r="F98">
        <v>8</v>
      </c>
      <c r="K98">
        <v>281</v>
      </c>
      <c r="L98" s="10"/>
      <c r="Z98" t="str">
        <f t="shared" si="15"/>
        <v>03_Activités juridiques et comptables</v>
      </c>
      <c r="AA98" t="str">
        <f>INDEX(PDC!$J$1:$L$90,MATCH(AB98,PDC!$L:$L,0),MATCH(PDC!$J$1,PDC!$J$1:$L$1,0))</f>
        <v>Services</v>
      </c>
      <c r="AB98" t="s">
        <v>51</v>
      </c>
      <c r="AC98" t="s">
        <v>104</v>
      </c>
      <c r="AD98">
        <v>853</v>
      </c>
      <c r="AE98">
        <v>1471642</v>
      </c>
      <c r="AF98">
        <v>7</v>
      </c>
      <c r="AG98">
        <v>1</v>
      </c>
      <c r="AH98">
        <v>7</v>
      </c>
      <c r="AJ98">
        <v>333</v>
      </c>
      <c r="AK98">
        <f t="shared" si="19"/>
        <v>8.2063305978898011</v>
      </c>
      <c r="AL98">
        <f t="shared" si="20"/>
        <v>4.7565916167111295</v>
      </c>
      <c r="BC98" t="str">
        <f t="shared" si="21"/>
        <v>0059_Commerce de détail, à l'exception des automobiles et des motocycles</v>
      </c>
      <c r="BD98" t="str">
        <f>INDEX(PDC!$J$1:$L$90,MATCH(BE98,PDC!$L:$L,0),MATCH(PDC!$J$1,PDC!$J$1:$L$1,0))</f>
        <v>Commerce</v>
      </c>
      <c r="BE98" t="s">
        <v>16</v>
      </c>
      <c r="BF98" s="7" t="s">
        <v>296</v>
      </c>
      <c r="BG98">
        <v>567</v>
      </c>
      <c r="BH98">
        <v>841827</v>
      </c>
      <c r="BI98">
        <v>25</v>
      </c>
      <c r="BJ98">
        <v>1</v>
      </c>
      <c r="BK98">
        <v>2</v>
      </c>
      <c r="BN98">
        <v>1889</v>
      </c>
      <c r="BQ98" s="10" t="str">
        <f t="shared" si="22"/>
        <v>8410_Services</v>
      </c>
      <c r="BR98" s="7" t="s">
        <v>313</v>
      </c>
      <c r="BS98" s="11" t="s">
        <v>117</v>
      </c>
      <c r="BT98" s="10">
        <v>8088</v>
      </c>
      <c r="BU98" s="10">
        <v>11679082</v>
      </c>
      <c r="BV98" s="10">
        <v>290</v>
      </c>
      <c r="BW98" s="16">
        <v>22</v>
      </c>
      <c r="BX98" s="16">
        <v>172</v>
      </c>
      <c r="BY98">
        <v>6</v>
      </c>
      <c r="CA98">
        <v>15402</v>
      </c>
    </row>
    <row r="99" spans="2:79" x14ac:dyDescent="0.35">
      <c r="B99">
        <v>60</v>
      </c>
      <c r="C99" t="str">
        <f t="shared" ref="C99:C130" si="23">D99&amp;"_"&amp;E99</f>
        <v>hommes_Programmation et diffusion</v>
      </c>
      <c r="D99" t="s">
        <v>1</v>
      </c>
      <c r="E99" t="s">
        <v>83</v>
      </c>
      <c r="F99">
        <v>7</v>
      </c>
      <c r="K99">
        <v>200</v>
      </c>
      <c r="L99" s="10"/>
      <c r="Z99" t="str">
        <f t="shared" si="15"/>
        <v>03_Activités liées à l'emploi</v>
      </c>
      <c r="AA99" t="str">
        <f>INDEX(PDC!$J$1:$L$90,MATCH(AB99,PDC!$L:$L,0),MATCH(PDC!$J$1,PDC!$J$1:$L$1,0))</f>
        <v>Services</v>
      </c>
      <c r="AB99" t="s">
        <v>6</v>
      </c>
      <c r="AC99" t="s">
        <v>104</v>
      </c>
      <c r="AD99">
        <v>4156</v>
      </c>
      <c r="AE99">
        <v>5246923</v>
      </c>
      <c r="AF99">
        <v>224</v>
      </c>
      <c r="AG99">
        <v>22</v>
      </c>
      <c r="AH99">
        <v>174</v>
      </c>
      <c r="AJ99">
        <v>11843</v>
      </c>
      <c r="AK99">
        <f t="shared" si="19"/>
        <v>53.897978825794027</v>
      </c>
      <c r="AL99">
        <f t="shared" si="20"/>
        <v>42.6916880617459</v>
      </c>
      <c r="BC99" t="str">
        <f t="shared" si="21"/>
        <v>0059_Commerce de gros, à l'exception des automobiles et des motocycles</v>
      </c>
      <c r="BD99" t="str">
        <f>INDEX(PDC!$J$1:$L$90,MATCH(BE99,PDC!$L:$L,0),MATCH(PDC!$J$1,PDC!$J$1:$L$1,0))</f>
        <v>Commerce</v>
      </c>
      <c r="BE99" t="s">
        <v>28</v>
      </c>
      <c r="BF99" s="7" t="s">
        <v>296</v>
      </c>
      <c r="BG99">
        <v>592</v>
      </c>
      <c r="BH99">
        <v>971992</v>
      </c>
      <c r="BI99">
        <v>22</v>
      </c>
      <c r="BJ99">
        <v>1</v>
      </c>
      <c r="BK99">
        <v>10</v>
      </c>
      <c r="BL99">
        <v>1</v>
      </c>
      <c r="BN99">
        <v>1332</v>
      </c>
      <c r="BQ99" s="10" t="str">
        <f t="shared" si="22"/>
        <v>8410_NC</v>
      </c>
      <c r="BR99" s="7" t="s">
        <v>313</v>
      </c>
      <c r="BS99" s="11" t="s">
        <v>355</v>
      </c>
      <c r="BT99" s="10"/>
      <c r="BU99" s="10"/>
      <c r="BV99" s="10"/>
      <c r="BW99" s="16"/>
      <c r="BX99" s="16"/>
      <c r="CA99">
        <v>0</v>
      </c>
    </row>
    <row r="100" spans="2:79" x14ac:dyDescent="0.35">
      <c r="B100">
        <v>61</v>
      </c>
      <c r="C100" t="str">
        <f t="shared" si="23"/>
        <v>femmes_Télécommunications</v>
      </c>
      <c r="D100" t="s">
        <v>0</v>
      </c>
      <c r="E100" t="s">
        <v>84</v>
      </c>
      <c r="F100">
        <v>16</v>
      </c>
      <c r="G100">
        <v>1</v>
      </c>
      <c r="H100">
        <v>8</v>
      </c>
      <c r="K100">
        <v>1417</v>
      </c>
      <c r="L100" s="10"/>
      <c r="Z100" t="str">
        <f t="shared" si="15"/>
        <v>03_Activités pour la santé humaine</v>
      </c>
      <c r="AA100" t="str">
        <f>INDEX(PDC!$J$1:$L$90,MATCH(AB100,PDC!$L:$L,0),MATCH(PDC!$J$1,PDC!$J$1:$L$1,0))</f>
        <v>Services</v>
      </c>
      <c r="AB100" t="s">
        <v>27</v>
      </c>
      <c r="AC100" t="s">
        <v>104</v>
      </c>
      <c r="AD100">
        <v>4315</v>
      </c>
      <c r="AE100">
        <v>5828098</v>
      </c>
      <c r="AF100">
        <v>113</v>
      </c>
      <c r="AG100">
        <v>16</v>
      </c>
      <c r="AH100">
        <v>118</v>
      </c>
      <c r="AJ100">
        <v>5950</v>
      </c>
      <c r="AK100">
        <f t="shared" si="19"/>
        <v>26.18771726535342</v>
      </c>
      <c r="AL100">
        <f t="shared" si="20"/>
        <v>19.388829769163113</v>
      </c>
      <c r="BC100" t="str">
        <f t="shared" si="21"/>
        <v>0059_Commerce et réparation d'automobiles et de motocycles</v>
      </c>
      <c r="BD100" t="str">
        <f>INDEX(PDC!$J$1:$L$90,MATCH(BE100,PDC!$L:$L,0),MATCH(PDC!$J$1,PDC!$J$1:$L$1,0))</f>
        <v>Commerce</v>
      </c>
      <c r="BE100" t="s">
        <v>21</v>
      </c>
      <c r="BF100" s="7" t="s">
        <v>296</v>
      </c>
      <c r="BG100">
        <v>151</v>
      </c>
      <c r="BH100">
        <v>254792</v>
      </c>
      <c r="BI100">
        <v>3</v>
      </c>
      <c r="BJ100">
        <v>1</v>
      </c>
      <c r="BK100">
        <v>8</v>
      </c>
      <c r="BN100">
        <v>13</v>
      </c>
      <c r="BQ100" s="10" t="str">
        <f t="shared" si="22"/>
        <v>8411_Tous secteurs</v>
      </c>
      <c r="BR100" s="7" t="s">
        <v>314</v>
      </c>
      <c r="BS100" s="11" t="s">
        <v>356</v>
      </c>
      <c r="BT100" s="10">
        <v>12075</v>
      </c>
      <c r="BU100" s="10">
        <v>18061070</v>
      </c>
      <c r="BV100" s="10">
        <v>475</v>
      </c>
      <c r="BW100" s="16">
        <v>38</v>
      </c>
      <c r="BX100" s="16">
        <v>419</v>
      </c>
      <c r="BY100">
        <v>16</v>
      </c>
      <c r="CA100">
        <v>29086</v>
      </c>
    </row>
    <row r="101" spans="2:79" x14ac:dyDescent="0.35">
      <c r="B101">
        <v>61</v>
      </c>
      <c r="C101" t="str">
        <f t="shared" si="23"/>
        <v>hommes_Télécommunications</v>
      </c>
      <c r="D101" t="s">
        <v>1</v>
      </c>
      <c r="E101" t="s">
        <v>84</v>
      </c>
      <c r="F101">
        <v>30</v>
      </c>
      <c r="G101">
        <v>2</v>
      </c>
      <c r="H101">
        <v>107</v>
      </c>
      <c r="I101">
        <v>1</v>
      </c>
      <c r="K101">
        <v>1376</v>
      </c>
      <c r="L101" s="10"/>
      <c r="O101" t="s">
        <v>184</v>
      </c>
      <c r="P101" t="s">
        <v>54</v>
      </c>
      <c r="Q101" t="s">
        <v>55</v>
      </c>
      <c r="R101" t="s">
        <v>56</v>
      </c>
      <c r="S101" t="s">
        <v>59</v>
      </c>
      <c r="T101" t="s">
        <v>60</v>
      </c>
      <c r="U101" t="s">
        <v>61</v>
      </c>
      <c r="Z101" t="str">
        <f t="shared" si="15"/>
        <v>03_Activités sportives, récréatives et de loisirs</v>
      </c>
      <c r="AA101" t="str">
        <f>INDEX(PDC!$J$1:$L$90,MATCH(AB101,PDC!$L:$L,0),MATCH(PDC!$J$1,PDC!$J$1:$L$1,0))</f>
        <v>Services</v>
      </c>
      <c r="AB101" t="s">
        <v>12</v>
      </c>
      <c r="AC101" t="s">
        <v>104</v>
      </c>
      <c r="AD101">
        <v>679</v>
      </c>
      <c r="AE101">
        <v>791903</v>
      </c>
      <c r="AF101">
        <v>54</v>
      </c>
      <c r="AG101">
        <v>1</v>
      </c>
      <c r="AH101">
        <v>8</v>
      </c>
      <c r="AJ101">
        <v>3563</v>
      </c>
      <c r="AK101">
        <f t="shared" si="19"/>
        <v>79.528718703976438</v>
      </c>
      <c r="AL101">
        <f t="shared" si="20"/>
        <v>68.190169755639275</v>
      </c>
      <c r="BC101" t="str">
        <f t="shared" si="21"/>
        <v>0059_Construction de bâtiments</v>
      </c>
      <c r="BD101" t="str">
        <f>INDEX(PDC!$J$1:$L$90,MATCH(BE101,PDC!$L:$L,0),MATCH(PDC!$J$1,PDC!$J$1:$L$1,0))</f>
        <v>Construction</v>
      </c>
      <c r="BE101" t="s">
        <v>17</v>
      </c>
      <c r="BF101" s="7" t="s">
        <v>296</v>
      </c>
      <c r="BG101">
        <v>88</v>
      </c>
      <c r="BH101">
        <v>145892</v>
      </c>
      <c r="BI101">
        <v>14</v>
      </c>
      <c r="BN101">
        <v>244</v>
      </c>
      <c r="BQ101" s="10" t="str">
        <f t="shared" si="22"/>
        <v>8411_Agriculture</v>
      </c>
      <c r="BR101" s="7" t="s">
        <v>314</v>
      </c>
      <c r="BS101" s="11" t="s">
        <v>114</v>
      </c>
      <c r="BT101" s="10">
        <v>1</v>
      </c>
      <c r="BU101" s="10">
        <v>1807</v>
      </c>
      <c r="BV101" s="10"/>
      <c r="BW101" s="16"/>
      <c r="BX101" s="16"/>
    </row>
    <row r="102" spans="2:79" x14ac:dyDescent="0.35">
      <c r="B102">
        <v>62</v>
      </c>
      <c r="C102" t="str">
        <f t="shared" si="23"/>
        <v>femmes_Programmation, conseil et autres activités informatiques</v>
      </c>
      <c r="D102" t="s">
        <v>0</v>
      </c>
      <c r="E102" t="s">
        <v>50</v>
      </c>
      <c r="F102">
        <v>35</v>
      </c>
      <c r="G102">
        <v>2</v>
      </c>
      <c r="H102">
        <v>10</v>
      </c>
      <c r="K102">
        <v>2010</v>
      </c>
      <c r="L102" s="10"/>
      <c r="O102" s="4" t="s">
        <v>114</v>
      </c>
      <c r="P102" s="10">
        <v>304</v>
      </c>
      <c r="Q102" s="10">
        <v>490656</v>
      </c>
      <c r="R102" s="10">
        <v>5</v>
      </c>
      <c r="S102">
        <f>R102/P102*1000</f>
        <v>16.44736842105263</v>
      </c>
      <c r="T102">
        <f>R102/Q102*1000000</f>
        <v>10.190438922585273</v>
      </c>
      <c r="Z102" t="str">
        <f t="shared" si="15"/>
        <v>03_Activités vétérinaires</v>
      </c>
      <c r="AA102" t="str">
        <f>INDEX(PDC!$J$1:$L$90,MATCH(AB102,PDC!$L:$L,0),MATCH(PDC!$J$1,PDC!$J$1:$L$1,0))</f>
        <v>Services</v>
      </c>
      <c r="AB102" t="s">
        <v>87</v>
      </c>
      <c r="AC102" t="s">
        <v>104</v>
      </c>
      <c r="AD102">
        <v>144</v>
      </c>
      <c r="AE102">
        <v>240455</v>
      </c>
      <c r="AF102">
        <v>5</v>
      </c>
      <c r="AJ102">
        <v>155</v>
      </c>
      <c r="AK102">
        <f t="shared" si="19"/>
        <v>34.722222222222221</v>
      </c>
      <c r="AL102">
        <f t="shared" si="20"/>
        <v>20.7939115427003</v>
      </c>
      <c r="BC102" t="str">
        <f t="shared" si="21"/>
        <v>0059_Culture et production animale, chasse et services annexes</v>
      </c>
      <c r="BD102" t="str">
        <f>INDEX(PDC!$J$1:$L$90,MATCH(BE102,PDC!$L:$L,0),MATCH(PDC!$J$1,PDC!$J$1:$L$1,0))</f>
        <v>Agriculture</v>
      </c>
      <c r="BE102" t="s">
        <v>62</v>
      </c>
      <c r="BF102" s="7" t="s">
        <v>296</v>
      </c>
      <c r="BG102">
        <v>3</v>
      </c>
      <c r="BH102">
        <v>5394</v>
      </c>
      <c r="BQ102" s="10" t="str">
        <f t="shared" si="22"/>
        <v>8411_Commerce</v>
      </c>
      <c r="BR102" s="7" t="s">
        <v>314</v>
      </c>
      <c r="BS102" s="11" t="s">
        <v>138</v>
      </c>
      <c r="BT102" s="10">
        <v>1574</v>
      </c>
      <c r="BU102" s="10">
        <v>2523266</v>
      </c>
      <c r="BV102" s="10">
        <v>40</v>
      </c>
      <c r="BW102" s="16">
        <v>1</v>
      </c>
      <c r="BX102" s="16">
        <v>10</v>
      </c>
      <c r="BY102">
        <v>1</v>
      </c>
      <c r="CA102">
        <v>2464</v>
      </c>
    </row>
    <row r="103" spans="2:79" x14ac:dyDescent="0.35">
      <c r="B103">
        <v>62</v>
      </c>
      <c r="C103" t="str">
        <f t="shared" si="23"/>
        <v>hommes_Programmation, conseil et autres activités informatiques</v>
      </c>
      <c r="D103" t="s">
        <v>1</v>
      </c>
      <c r="E103" t="s">
        <v>50</v>
      </c>
      <c r="F103">
        <v>63</v>
      </c>
      <c r="G103">
        <v>8</v>
      </c>
      <c r="H103">
        <v>52</v>
      </c>
      <c r="I103">
        <v>2</v>
      </c>
      <c r="K103">
        <v>5169</v>
      </c>
      <c r="L103" s="10"/>
      <c r="O103" s="4" t="s">
        <v>138</v>
      </c>
      <c r="P103" s="10">
        <v>348091</v>
      </c>
      <c r="Q103" s="10">
        <v>539309412</v>
      </c>
      <c r="R103" s="10">
        <v>12559</v>
      </c>
      <c r="S103">
        <f t="shared" ref="S103:S106" si="24">R103/P103*1000</f>
        <v>36.07964583973731</v>
      </c>
      <c r="T103">
        <f t="shared" ref="T103:T106" si="25">R103/Q103*1000000</f>
        <v>23.287188616689672</v>
      </c>
      <c r="Z103" t="str">
        <f t="shared" si="15"/>
        <v>03_Administration publique et défense ; sécurité sociale obligatoire</v>
      </c>
      <c r="AA103" t="str">
        <f>INDEX(PDC!$J$1:$L$90,MATCH(AB103,PDC!$L:$L,0),MATCH(PDC!$J$1,PDC!$J$1:$L$1,0))</f>
        <v>Services</v>
      </c>
      <c r="AB103" t="s">
        <v>36</v>
      </c>
      <c r="AC103" t="s">
        <v>104</v>
      </c>
      <c r="AD103">
        <v>4338</v>
      </c>
      <c r="AE103">
        <v>5142641</v>
      </c>
      <c r="AF103">
        <v>83</v>
      </c>
      <c r="AG103">
        <v>7</v>
      </c>
      <c r="AH103">
        <v>25</v>
      </c>
      <c r="AJ103">
        <v>3080</v>
      </c>
      <c r="AK103">
        <f t="shared" si="19"/>
        <v>19.133241124942373</v>
      </c>
      <c r="AL103">
        <f t="shared" si="20"/>
        <v>16.139567199032559</v>
      </c>
      <c r="BC103" t="str">
        <f t="shared" si="21"/>
        <v>0059_Enquêtes et sécurité</v>
      </c>
      <c r="BD103" t="str">
        <f>INDEX(PDC!$J$1:$L$90,MATCH(BE103,PDC!$L:$L,0),MATCH(PDC!$J$1,PDC!$J$1:$L$1,0))</f>
        <v>Services</v>
      </c>
      <c r="BE103" t="s">
        <v>15</v>
      </c>
      <c r="BF103" s="7" t="s">
        <v>296</v>
      </c>
      <c r="BG103">
        <v>14</v>
      </c>
      <c r="BH103">
        <v>23265</v>
      </c>
      <c r="BI103">
        <v>1</v>
      </c>
      <c r="BN103">
        <v>155</v>
      </c>
      <c r="BQ103" s="10" t="str">
        <f t="shared" si="22"/>
        <v>8411_Construction</v>
      </c>
      <c r="BR103" s="7" t="s">
        <v>314</v>
      </c>
      <c r="BS103" s="11" t="s">
        <v>115</v>
      </c>
      <c r="BT103" s="10">
        <v>1287</v>
      </c>
      <c r="BU103" s="10">
        <v>2095547</v>
      </c>
      <c r="BV103" s="10">
        <v>86</v>
      </c>
      <c r="BW103" s="16">
        <v>7</v>
      </c>
      <c r="BX103" s="16">
        <v>75</v>
      </c>
      <c r="BY103">
        <v>3</v>
      </c>
      <c r="CA103">
        <v>5309</v>
      </c>
    </row>
    <row r="104" spans="2:79" x14ac:dyDescent="0.35">
      <c r="B104">
        <v>63</v>
      </c>
      <c r="C104" t="str">
        <f t="shared" si="23"/>
        <v>femmes_Services d'information</v>
      </c>
      <c r="D104" t="s">
        <v>0</v>
      </c>
      <c r="E104" t="s">
        <v>85</v>
      </c>
      <c r="F104">
        <v>15</v>
      </c>
      <c r="G104">
        <v>2</v>
      </c>
      <c r="H104">
        <v>3</v>
      </c>
      <c r="K104">
        <v>1040</v>
      </c>
      <c r="L104" s="10"/>
      <c r="O104" s="4" t="s">
        <v>115</v>
      </c>
      <c r="P104" s="10">
        <v>183443</v>
      </c>
      <c r="Q104" s="10">
        <v>284766696</v>
      </c>
      <c r="R104" s="10">
        <v>12325</v>
      </c>
      <c r="S104">
        <f t="shared" si="24"/>
        <v>67.187082636023177</v>
      </c>
      <c r="T104">
        <f t="shared" si="25"/>
        <v>43.2810443535855</v>
      </c>
      <c r="Z104" t="str">
        <f t="shared" si="15"/>
        <v>03_Assurance</v>
      </c>
      <c r="AA104" t="str">
        <f>INDEX(PDC!$J$1:$L$90,MATCH(AB104,PDC!$L:$L,0),MATCH(PDC!$J$1,PDC!$J$1:$L$1,0))</f>
        <v>Services</v>
      </c>
      <c r="AB104" t="s">
        <v>45</v>
      </c>
      <c r="AC104" t="s">
        <v>104</v>
      </c>
      <c r="AD104">
        <v>456</v>
      </c>
      <c r="AE104">
        <v>618238</v>
      </c>
      <c r="AF104">
        <v>3</v>
      </c>
      <c r="AG104">
        <v>1</v>
      </c>
      <c r="AH104">
        <v>2</v>
      </c>
      <c r="AJ104">
        <v>746</v>
      </c>
      <c r="AK104">
        <f t="shared" si="19"/>
        <v>6.5789473684210522</v>
      </c>
      <c r="AL104">
        <f t="shared" si="20"/>
        <v>4.8525001698375059</v>
      </c>
      <c r="BC104" t="str">
        <f t="shared" si="21"/>
        <v>0059_Enseignement</v>
      </c>
      <c r="BD104" t="str">
        <f>INDEX(PDC!$J$1:$L$90,MATCH(BE104,PDC!$L:$L,0),MATCH(PDC!$J$1,PDC!$J$1:$L$1,0))</f>
        <v>Services</v>
      </c>
      <c r="BE104" t="s">
        <v>34</v>
      </c>
      <c r="BF104" s="7" t="s">
        <v>296</v>
      </c>
      <c r="BG104">
        <v>72</v>
      </c>
      <c r="BH104">
        <v>108886</v>
      </c>
      <c r="BJ104">
        <v>1</v>
      </c>
      <c r="BK104">
        <v>4</v>
      </c>
      <c r="BN104">
        <v>78</v>
      </c>
      <c r="BQ104" s="10" t="str">
        <f t="shared" si="22"/>
        <v>8411_Industrie</v>
      </c>
      <c r="BR104" s="7" t="s">
        <v>314</v>
      </c>
      <c r="BS104" s="11" t="s">
        <v>116</v>
      </c>
      <c r="BT104" s="10">
        <v>2163</v>
      </c>
      <c r="BU104" s="10">
        <v>3267801</v>
      </c>
      <c r="BV104" s="10">
        <v>70</v>
      </c>
      <c r="BW104" s="16">
        <v>10</v>
      </c>
      <c r="BX104" s="16">
        <v>122</v>
      </c>
      <c r="BY104">
        <v>2</v>
      </c>
      <c r="CA104">
        <v>4725</v>
      </c>
    </row>
    <row r="105" spans="2:79" x14ac:dyDescent="0.35">
      <c r="B105">
        <v>63</v>
      </c>
      <c r="C105" t="str">
        <f t="shared" si="23"/>
        <v>hommes_Services d'information</v>
      </c>
      <c r="D105" t="s">
        <v>1</v>
      </c>
      <c r="E105" t="s">
        <v>85</v>
      </c>
      <c r="F105">
        <v>25</v>
      </c>
      <c r="G105">
        <v>1</v>
      </c>
      <c r="H105">
        <v>12</v>
      </c>
      <c r="I105">
        <v>1</v>
      </c>
      <c r="K105">
        <v>1731</v>
      </c>
      <c r="L105" s="10"/>
      <c r="O105" s="4" t="s">
        <v>116</v>
      </c>
      <c r="P105" s="10">
        <v>447850</v>
      </c>
      <c r="Q105" s="10">
        <v>688763287</v>
      </c>
      <c r="R105" s="10">
        <v>14569</v>
      </c>
      <c r="S105">
        <f t="shared" si="24"/>
        <v>32.530981355364517</v>
      </c>
      <c r="T105">
        <f t="shared" si="25"/>
        <v>21.15240500616288</v>
      </c>
      <c r="Z105" t="str">
        <f t="shared" si="15"/>
        <v>03_Autres activités spécialisées, scientifiques et techniques</v>
      </c>
      <c r="AA105" t="str">
        <f>INDEX(PDC!$J$1:$L$90,MATCH(AB105,PDC!$L:$L,0),MATCH(PDC!$J$1,PDC!$J$1:$L$1,0))</f>
        <v>Services</v>
      </c>
      <c r="AB105" t="s">
        <v>86</v>
      </c>
      <c r="AC105" t="s">
        <v>104</v>
      </c>
      <c r="AD105">
        <v>76</v>
      </c>
      <c r="AE105">
        <v>115141</v>
      </c>
      <c r="AK105">
        <f t="shared" si="19"/>
        <v>0</v>
      </c>
      <c r="AL105">
        <f t="shared" si="20"/>
        <v>0</v>
      </c>
      <c r="BC105" t="str">
        <f t="shared" si="21"/>
        <v>0059_Entreposage et services auxiliaires des transports</v>
      </c>
      <c r="BD105" t="str">
        <f>INDEX(PDC!$J$1:$L$90,MATCH(BE105,PDC!$L:$L,0),MATCH(PDC!$J$1,PDC!$J$1:$L$1,0))</f>
        <v>Services</v>
      </c>
      <c r="BE105" t="s">
        <v>7</v>
      </c>
      <c r="BF105" s="7" t="s">
        <v>296</v>
      </c>
      <c r="BG105">
        <v>175</v>
      </c>
      <c r="BH105">
        <v>244718</v>
      </c>
      <c r="BI105">
        <v>3</v>
      </c>
      <c r="BN105">
        <v>272</v>
      </c>
      <c r="BQ105" s="10" t="str">
        <f t="shared" si="22"/>
        <v>8411_Services</v>
      </c>
      <c r="BR105" s="7" t="s">
        <v>314</v>
      </c>
      <c r="BS105" s="11" t="s">
        <v>117</v>
      </c>
      <c r="BT105" s="10">
        <v>7050</v>
      </c>
      <c r="BU105" s="10">
        <v>10172649</v>
      </c>
      <c r="BV105" s="10">
        <v>279</v>
      </c>
      <c r="BW105" s="16">
        <v>20</v>
      </c>
      <c r="BX105" s="16">
        <v>212</v>
      </c>
      <c r="BY105">
        <v>10</v>
      </c>
      <c r="CA105">
        <v>16588</v>
      </c>
    </row>
    <row r="106" spans="2:79" x14ac:dyDescent="0.35">
      <c r="B106">
        <v>64</v>
      </c>
      <c r="C106" t="str">
        <f t="shared" si="23"/>
        <v>femmes_Activités des services financiers, hors assurance et caisses de retraite</v>
      </c>
      <c r="D106" t="s">
        <v>0</v>
      </c>
      <c r="E106" t="s">
        <v>47</v>
      </c>
      <c r="F106">
        <v>115</v>
      </c>
      <c r="G106">
        <v>13</v>
      </c>
      <c r="H106">
        <v>183</v>
      </c>
      <c r="I106">
        <v>7</v>
      </c>
      <c r="K106">
        <v>10445</v>
      </c>
      <c r="L106" s="10"/>
      <c r="O106" s="4" t="s">
        <v>117</v>
      </c>
      <c r="P106" s="10">
        <v>1325646</v>
      </c>
      <c r="Q106" s="10">
        <v>1906452338</v>
      </c>
      <c r="R106" s="10">
        <v>45753</v>
      </c>
      <c r="S106">
        <f t="shared" si="24"/>
        <v>34.513738961985325</v>
      </c>
      <c r="T106">
        <f t="shared" si="25"/>
        <v>23.999026405243391</v>
      </c>
      <c r="Z106" t="str">
        <f t="shared" si="15"/>
        <v>03_Autres industries extractives</v>
      </c>
      <c r="AA106" t="str">
        <f>INDEX(PDC!$J$1:$L$90,MATCH(AB106,PDC!$L:$L,0),MATCH(PDC!$J$1,PDC!$J$1:$L$1,0))</f>
        <v>Industrie</v>
      </c>
      <c r="AB106" t="s">
        <v>64</v>
      </c>
      <c r="AC106" t="s">
        <v>104</v>
      </c>
      <c r="AD106">
        <v>255</v>
      </c>
      <c r="AE106">
        <v>435583</v>
      </c>
      <c r="AF106">
        <v>6</v>
      </c>
      <c r="AG106">
        <v>2</v>
      </c>
      <c r="AH106">
        <v>101</v>
      </c>
      <c r="AI106">
        <v>1</v>
      </c>
      <c r="AJ106">
        <v>242</v>
      </c>
      <c r="AK106">
        <f t="shared" si="19"/>
        <v>23.52941176470588</v>
      </c>
      <c r="AL106">
        <f t="shared" si="20"/>
        <v>13.774642261061613</v>
      </c>
      <c r="BC106" t="str">
        <f t="shared" si="21"/>
        <v>0059_Fabrication d'autres matériels de transport</v>
      </c>
      <c r="BD106" t="str">
        <f>INDEX(PDC!$J$1:$L$90,MATCH(BE106,PDC!$L:$L,0),MATCH(PDC!$J$1,PDC!$J$1:$L$1,0))</f>
        <v>Industrie</v>
      </c>
      <c r="BE106" t="s">
        <v>74</v>
      </c>
      <c r="BF106" s="7" t="s">
        <v>296</v>
      </c>
      <c r="BG106">
        <v>5</v>
      </c>
      <c r="BH106">
        <v>10278</v>
      </c>
      <c r="BQ106" s="10" t="str">
        <f t="shared" si="22"/>
        <v>8411_NC</v>
      </c>
      <c r="BR106" s="7" t="s">
        <v>314</v>
      </c>
      <c r="BS106" s="11" t="s">
        <v>355</v>
      </c>
      <c r="BT106" s="10"/>
      <c r="BU106" s="10"/>
      <c r="BV106" s="10"/>
      <c r="BW106" s="16"/>
      <c r="BX106" s="16"/>
      <c r="CA106">
        <v>0</v>
      </c>
    </row>
    <row r="107" spans="2:79" x14ac:dyDescent="0.35">
      <c r="B107">
        <v>64</v>
      </c>
      <c r="C107" t="str">
        <f t="shared" si="23"/>
        <v>hommes_Activités des services financiers, hors assurance et caisses de retraite</v>
      </c>
      <c r="D107" t="s">
        <v>1</v>
      </c>
      <c r="E107" t="s">
        <v>47</v>
      </c>
      <c r="F107">
        <v>101</v>
      </c>
      <c r="G107">
        <v>13</v>
      </c>
      <c r="H107">
        <v>386</v>
      </c>
      <c r="I107">
        <v>8</v>
      </c>
      <c r="J107">
        <v>2</v>
      </c>
      <c r="K107">
        <v>9075</v>
      </c>
      <c r="L107" s="10"/>
      <c r="Z107" t="str">
        <f t="shared" si="15"/>
        <v>03_Autres industries manufacturières</v>
      </c>
      <c r="AA107" t="str">
        <f>INDEX(PDC!$J$1:$L$90,MATCH(AB107,PDC!$L:$L,0),MATCH(PDC!$J$1,PDC!$J$1:$L$1,0))</f>
        <v>Industrie</v>
      </c>
      <c r="AB107" t="s">
        <v>37</v>
      </c>
      <c r="AC107" t="s">
        <v>104</v>
      </c>
      <c r="AD107">
        <v>629</v>
      </c>
      <c r="AE107">
        <v>1047324</v>
      </c>
      <c r="AF107">
        <v>21</v>
      </c>
      <c r="AG107">
        <v>5</v>
      </c>
      <c r="AH107">
        <v>34</v>
      </c>
      <c r="AJ107">
        <v>822</v>
      </c>
      <c r="AK107">
        <f t="shared" si="19"/>
        <v>33.386327503974563</v>
      </c>
      <c r="AL107">
        <f t="shared" si="20"/>
        <v>20.051101664814329</v>
      </c>
      <c r="BC107" t="str">
        <f t="shared" si="21"/>
        <v>0059_Fabrication d'autres produits minéraux non métalliques</v>
      </c>
      <c r="BD107" t="str">
        <f>INDEX(PDC!$J$1:$L$90,MATCH(BE107,PDC!$L:$L,0),MATCH(PDC!$J$1,PDC!$J$1:$L$1,0))</f>
        <v>Industrie</v>
      </c>
      <c r="BE107" t="s">
        <v>18</v>
      </c>
      <c r="BF107" s="7" t="s">
        <v>296</v>
      </c>
      <c r="BG107">
        <v>227</v>
      </c>
      <c r="BH107">
        <v>342130</v>
      </c>
      <c r="BI107">
        <v>10</v>
      </c>
      <c r="BN107">
        <v>895</v>
      </c>
      <c r="BQ107" s="10" t="str">
        <f t="shared" si="22"/>
        <v>8412_Tous secteurs</v>
      </c>
      <c r="BR107" s="7" t="s">
        <v>315</v>
      </c>
      <c r="BS107" s="11" t="s">
        <v>356</v>
      </c>
      <c r="BT107" s="10">
        <v>18290</v>
      </c>
      <c r="BU107" s="10">
        <v>28265149</v>
      </c>
      <c r="BV107" s="10">
        <v>818</v>
      </c>
      <c r="BW107" s="16">
        <v>61</v>
      </c>
      <c r="BX107" s="16">
        <v>720</v>
      </c>
      <c r="BY107">
        <v>25</v>
      </c>
      <c r="BZ107">
        <v>1</v>
      </c>
      <c r="CA107">
        <v>42079</v>
      </c>
    </row>
    <row r="108" spans="2:79" x14ac:dyDescent="0.35">
      <c r="B108">
        <v>65</v>
      </c>
      <c r="C108" t="str">
        <f t="shared" si="23"/>
        <v>femmes_Assurance</v>
      </c>
      <c r="D108" t="s">
        <v>0</v>
      </c>
      <c r="E108" t="s">
        <v>45</v>
      </c>
      <c r="F108">
        <v>92</v>
      </c>
      <c r="G108">
        <v>2</v>
      </c>
      <c r="H108">
        <v>17</v>
      </c>
      <c r="I108">
        <v>1</v>
      </c>
      <c r="K108">
        <v>7529</v>
      </c>
      <c r="L108" s="10"/>
      <c r="Z108" t="str">
        <f t="shared" si="15"/>
        <v>03_Autres services personnels</v>
      </c>
      <c r="AA108" t="str">
        <f>INDEX(PDC!$J$1:$L$90,MATCH(AB108,PDC!$L:$L,0),MATCH(PDC!$J$1,PDC!$J$1:$L$1,0))</f>
        <v>Services</v>
      </c>
      <c r="AB108" t="s">
        <v>30</v>
      </c>
      <c r="AC108" t="s">
        <v>104</v>
      </c>
      <c r="AD108">
        <v>1253</v>
      </c>
      <c r="AE108">
        <v>1952492</v>
      </c>
      <c r="AF108">
        <v>42</v>
      </c>
      <c r="AG108">
        <v>9</v>
      </c>
      <c r="AH108">
        <v>46</v>
      </c>
      <c r="AJ108">
        <v>1828</v>
      </c>
      <c r="AK108">
        <f t="shared" si="19"/>
        <v>33.519553072625698</v>
      </c>
      <c r="AL108">
        <f t="shared" si="20"/>
        <v>21.510971619858111</v>
      </c>
      <c r="BC108" t="str">
        <f t="shared" si="21"/>
        <v>0059_Fabrication d'équipements électriques</v>
      </c>
      <c r="BD108" t="str">
        <f>INDEX(PDC!$J$1:$L$90,MATCH(BE108,PDC!$L:$L,0),MATCH(PDC!$J$1,PDC!$J$1:$L$1,0))</f>
        <v>Industrie</v>
      </c>
      <c r="BE108" t="s">
        <v>38</v>
      </c>
      <c r="BF108" s="7" t="s">
        <v>296</v>
      </c>
      <c r="BG108">
        <v>5</v>
      </c>
      <c r="BH108">
        <v>8253</v>
      </c>
      <c r="BQ108" s="10" t="str">
        <f t="shared" si="22"/>
        <v>8412_Commerce</v>
      </c>
      <c r="BR108" s="7" t="s">
        <v>315</v>
      </c>
      <c r="BS108" s="11" t="s">
        <v>138</v>
      </c>
      <c r="BT108" s="10">
        <v>2749</v>
      </c>
      <c r="BU108" s="10">
        <v>4342710</v>
      </c>
      <c r="BV108" s="10">
        <v>83</v>
      </c>
      <c r="BW108" s="16">
        <v>6</v>
      </c>
      <c r="BX108" s="16">
        <v>38</v>
      </c>
      <c r="BY108">
        <v>1</v>
      </c>
      <c r="CA108">
        <v>3427</v>
      </c>
    </row>
    <row r="109" spans="2:79" x14ac:dyDescent="0.35">
      <c r="B109">
        <v>65</v>
      </c>
      <c r="C109" t="str">
        <f t="shared" si="23"/>
        <v>hommes_Assurance</v>
      </c>
      <c r="D109" t="s">
        <v>1</v>
      </c>
      <c r="E109" t="s">
        <v>45</v>
      </c>
      <c r="F109">
        <v>16</v>
      </c>
      <c r="G109">
        <v>3</v>
      </c>
      <c r="H109">
        <v>48</v>
      </c>
      <c r="I109">
        <v>1</v>
      </c>
      <c r="K109">
        <v>1334</v>
      </c>
      <c r="L109" s="10"/>
      <c r="Z109" t="str">
        <f t="shared" si="15"/>
        <v>03_Bibliothèques, archives, musées et autres activités culturelles</v>
      </c>
      <c r="AA109" t="str">
        <f>INDEX(PDC!$J$1:$L$90,MATCH(AB109,PDC!$L:$L,0),MATCH(PDC!$J$1,PDC!$J$1:$L$1,0))</f>
        <v>Services</v>
      </c>
      <c r="AB109" t="s">
        <v>90</v>
      </c>
      <c r="AC109" t="s">
        <v>104</v>
      </c>
      <c r="AD109">
        <v>78</v>
      </c>
      <c r="AE109">
        <v>119781</v>
      </c>
      <c r="AJ109">
        <v>0</v>
      </c>
      <c r="AK109">
        <f t="shared" si="19"/>
        <v>0</v>
      </c>
      <c r="AL109">
        <f t="shared" si="20"/>
        <v>0</v>
      </c>
      <c r="BC109" t="str">
        <f t="shared" si="21"/>
        <v>0059_Fabrication de machines et équipements n.c.a.</v>
      </c>
      <c r="BD109" t="str">
        <f>INDEX(PDC!$J$1:$L$90,MATCH(BE109,PDC!$L:$L,0),MATCH(PDC!$J$1,PDC!$J$1:$L$1,0))</f>
        <v>Industrie</v>
      </c>
      <c r="BE109" t="s">
        <v>29</v>
      </c>
      <c r="BF109" s="7" t="s">
        <v>296</v>
      </c>
      <c r="BG109">
        <v>147</v>
      </c>
      <c r="BH109">
        <v>277007</v>
      </c>
      <c r="BI109">
        <v>13</v>
      </c>
      <c r="BN109">
        <v>500</v>
      </c>
      <c r="BQ109" s="10" t="str">
        <f t="shared" si="22"/>
        <v>8412_Construction</v>
      </c>
      <c r="BR109" s="7" t="s">
        <v>315</v>
      </c>
      <c r="BS109" s="11" t="s">
        <v>115</v>
      </c>
      <c r="BT109" s="10">
        <v>2402</v>
      </c>
      <c r="BU109" s="10">
        <v>3898801</v>
      </c>
      <c r="BV109" s="10">
        <v>219</v>
      </c>
      <c r="BW109" s="16">
        <v>22</v>
      </c>
      <c r="BX109" s="16">
        <v>354</v>
      </c>
      <c r="BY109">
        <v>11</v>
      </c>
      <c r="BZ109">
        <v>1</v>
      </c>
      <c r="CA109">
        <v>11006</v>
      </c>
    </row>
    <row r="110" spans="2:79" x14ac:dyDescent="0.35">
      <c r="B110">
        <v>66</v>
      </c>
      <c r="C110" t="str">
        <f t="shared" si="23"/>
        <v>femmes_Activités auxiliaires de services financiers et d'assurance</v>
      </c>
      <c r="D110" t="s">
        <v>0</v>
      </c>
      <c r="E110" t="s">
        <v>48</v>
      </c>
      <c r="F110">
        <v>84</v>
      </c>
      <c r="G110">
        <v>8</v>
      </c>
      <c r="H110">
        <v>42</v>
      </c>
      <c r="I110">
        <v>1</v>
      </c>
      <c r="K110">
        <v>4757</v>
      </c>
      <c r="L110" s="10"/>
      <c r="Z110" t="str">
        <f t="shared" si="15"/>
        <v>03_Captage, traitement et distribution d'eau</v>
      </c>
      <c r="AA110" t="str">
        <f>INDEX(PDC!$J$1:$L$90,MATCH(AB110,PDC!$L:$L,0),MATCH(PDC!$J$1,PDC!$J$1:$L$1,0))</f>
        <v>Industrie</v>
      </c>
      <c r="AB110" t="s">
        <v>77</v>
      </c>
      <c r="AC110" t="s">
        <v>104</v>
      </c>
      <c r="AD110">
        <v>66</v>
      </c>
      <c r="AE110">
        <v>93641</v>
      </c>
      <c r="AF110">
        <v>1</v>
      </c>
      <c r="AJ110">
        <v>6</v>
      </c>
      <c r="AK110">
        <f t="shared" si="19"/>
        <v>15.151515151515152</v>
      </c>
      <c r="AL110">
        <f t="shared" si="20"/>
        <v>10.679082880362236</v>
      </c>
      <c r="BC110" t="str">
        <f t="shared" si="21"/>
        <v>0059_Fabrication de meubles</v>
      </c>
      <c r="BD110" t="str">
        <f>INDEX(PDC!$J$1:$L$90,MATCH(BE110,PDC!$L:$L,0),MATCH(PDC!$J$1,PDC!$J$1:$L$1,0))</f>
        <v>Industrie</v>
      </c>
      <c r="BE110" t="s">
        <v>75</v>
      </c>
      <c r="BF110" s="7" t="s">
        <v>296</v>
      </c>
      <c r="BG110">
        <v>6</v>
      </c>
      <c r="BH110">
        <v>11623</v>
      </c>
      <c r="BN110">
        <v>0</v>
      </c>
      <c r="BQ110" s="10" t="str">
        <f t="shared" si="22"/>
        <v>8412_Industrie</v>
      </c>
      <c r="BR110" s="7" t="s">
        <v>315</v>
      </c>
      <c r="BS110" s="11" t="s">
        <v>116</v>
      </c>
      <c r="BT110" s="10">
        <v>5467</v>
      </c>
      <c r="BU110" s="10">
        <v>8821024</v>
      </c>
      <c r="BV110" s="10">
        <v>234</v>
      </c>
      <c r="BW110" s="16">
        <v>19</v>
      </c>
      <c r="BX110" s="16">
        <v>217</v>
      </c>
      <c r="BY110">
        <v>8</v>
      </c>
      <c r="CA110">
        <v>12629</v>
      </c>
    </row>
    <row r="111" spans="2:79" x14ac:dyDescent="0.35">
      <c r="B111">
        <v>66</v>
      </c>
      <c r="C111" t="str">
        <f t="shared" si="23"/>
        <v>hommes_Activités auxiliaires de services financiers et d'assurance</v>
      </c>
      <c r="D111" t="s">
        <v>1</v>
      </c>
      <c r="E111" t="s">
        <v>48</v>
      </c>
      <c r="F111">
        <v>22</v>
      </c>
      <c r="G111">
        <v>3</v>
      </c>
      <c r="H111">
        <v>22</v>
      </c>
      <c r="I111">
        <v>1</v>
      </c>
      <c r="K111">
        <v>1855</v>
      </c>
      <c r="L111" s="10"/>
      <c r="Z111" t="str">
        <f t="shared" si="15"/>
        <v>03_Collecte et traitement des eaux usées</v>
      </c>
      <c r="AA111" t="str">
        <f>INDEX(PDC!$J$1:$L$90,MATCH(AB111,PDC!$L:$L,0),MATCH(PDC!$J$1,PDC!$J$1:$L$1,0))</f>
        <v>Industrie</v>
      </c>
      <c r="AB111" t="s">
        <v>78</v>
      </c>
      <c r="AC111" t="s">
        <v>104</v>
      </c>
      <c r="AD111">
        <v>74</v>
      </c>
      <c r="AE111">
        <v>103059</v>
      </c>
      <c r="AF111">
        <v>6</v>
      </c>
      <c r="AJ111">
        <v>595</v>
      </c>
      <c r="AK111">
        <f t="shared" si="19"/>
        <v>81.081081081081081</v>
      </c>
      <c r="AL111">
        <f t="shared" si="20"/>
        <v>58.219078391989051</v>
      </c>
      <c r="BC111" t="str">
        <f t="shared" si="21"/>
        <v>0059_Fabrication de produits en caoutchouc et en plastique</v>
      </c>
      <c r="BD111" t="str">
        <f>INDEX(PDC!$J$1:$L$90,MATCH(BE111,PDC!$L:$L,0),MATCH(PDC!$J$1,PDC!$J$1:$L$1,0))</f>
        <v>Industrie</v>
      </c>
      <c r="BE111" t="s">
        <v>25</v>
      </c>
      <c r="BF111" s="7" t="s">
        <v>296</v>
      </c>
      <c r="BG111">
        <v>187</v>
      </c>
      <c r="BH111">
        <v>268175</v>
      </c>
      <c r="BI111">
        <v>13</v>
      </c>
      <c r="BJ111">
        <v>1</v>
      </c>
      <c r="BK111">
        <v>5</v>
      </c>
      <c r="BN111">
        <v>784</v>
      </c>
      <c r="BQ111" s="10" t="str">
        <f t="shared" si="22"/>
        <v>8412_Services</v>
      </c>
      <c r="BR111" s="7" t="s">
        <v>315</v>
      </c>
      <c r="BS111" s="11" t="s">
        <v>117</v>
      </c>
      <c r="BT111" s="10">
        <v>7672</v>
      </c>
      <c r="BU111" s="10">
        <v>11202614</v>
      </c>
      <c r="BV111" s="10">
        <v>282</v>
      </c>
      <c r="BW111" s="16">
        <v>14</v>
      </c>
      <c r="BX111" s="16">
        <v>111</v>
      </c>
      <c r="BY111">
        <v>5</v>
      </c>
      <c r="CA111">
        <v>14761</v>
      </c>
    </row>
    <row r="112" spans="2:79" x14ac:dyDescent="0.35">
      <c r="B112">
        <v>68</v>
      </c>
      <c r="C112" t="str">
        <f t="shared" si="23"/>
        <v>femmes_Activités immobilières</v>
      </c>
      <c r="D112" t="s">
        <v>0</v>
      </c>
      <c r="E112" t="s">
        <v>31</v>
      </c>
      <c r="F112">
        <v>384</v>
      </c>
      <c r="G112">
        <v>41</v>
      </c>
      <c r="H112">
        <v>341</v>
      </c>
      <c r="I112">
        <v>11</v>
      </c>
      <c r="K112">
        <v>33322</v>
      </c>
      <c r="L112" s="10"/>
      <c r="Z112" t="str">
        <f t="shared" si="15"/>
        <v>03_Collecte, traitement et élimination des déchets ; récupération</v>
      </c>
      <c r="AA112" t="str">
        <f>INDEX(PDC!$J$1:$L$90,MATCH(AB112,PDC!$L:$L,0),MATCH(PDC!$J$1,PDC!$J$1:$L$1,0))</f>
        <v>Industrie</v>
      </c>
      <c r="AB112" t="s">
        <v>4</v>
      </c>
      <c r="AC112" t="s">
        <v>104</v>
      </c>
      <c r="AD112">
        <v>595</v>
      </c>
      <c r="AE112">
        <v>850767</v>
      </c>
      <c r="AF112">
        <v>47</v>
      </c>
      <c r="AG112">
        <v>4</v>
      </c>
      <c r="AH112">
        <v>24</v>
      </c>
      <c r="AJ112">
        <v>1828</v>
      </c>
      <c r="AK112">
        <f t="shared" si="19"/>
        <v>78.991596638655466</v>
      </c>
      <c r="AL112">
        <f t="shared" si="20"/>
        <v>55.244267819508742</v>
      </c>
      <c r="BC112" t="str">
        <f t="shared" si="21"/>
        <v>0059_Fabrication de produits métalliques, à l'exception des machines et des équipements</v>
      </c>
      <c r="BD112" t="str">
        <f>INDEX(PDC!$J$1:$L$90,MATCH(BE112,PDC!$L:$L,0),MATCH(PDC!$J$1,PDC!$J$1:$L$1,0))</f>
        <v>Industrie</v>
      </c>
      <c r="BE112" t="s">
        <v>11</v>
      </c>
      <c r="BF112" s="7" t="s">
        <v>296</v>
      </c>
      <c r="BG112">
        <v>584</v>
      </c>
      <c r="BH112">
        <v>975498</v>
      </c>
      <c r="BI112">
        <v>36</v>
      </c>
      <c r="BJ112">
        <v>1</v>
      </c>
      <c r="BK112">
        <v>3</v>
      </c>
      <c r="BN112">
        <v>1780</v>
      </c>
      <c r="BQ112" s="10" t="str">
        <f t="shared" si="22"/>
        <v>8412_NC</v>
      </c>
      <c r="BR112" s="7" t="s">
        <v>315</v>
      </c>
      <c r="BS112" s="11" t="s">
        <v>355</v>
      </c>
      <c r="BT112" s="10"/>
      <c r="BU112" s="10"/>
      <c r="BV112" s="10"/>
      <c r="BW112" s="16"/>
      <c r="BX112" s="16"/>
      <c r="CA112">
        <v>256</v>
      </c>
    </row>
    <row r="113" spans="2:79" x14ac:dyDescent="0.35">
      <c r="B113">
        <v>68</v>
      </c>
      <c r="C113" t="str">
        <f t="shared" si="23"/>
        <v>hommes_Activités immobilières</v>
      </c>
      <c r="D113" t="s">
        <v>1</v>
      </c>
      <c r="E113" t="s">
        <v>31</v>
      </c>
      <c r="F113">
        <v>407</v>
      </c>
      <c r="G113">
        <v>37</v>
      </c>
      <c r="H113">
        <v>357</v>
      </c>
      <c r="I113">
        <v>13</v>
      </c>
      <c r="K113">
        <v>33693</v>
      </c>
      <c r="L113" s="10"/>
      <c r="Z113" t="str">
        <f t="shared" si="15"/>
        <v>03_Commerce de détail, à l'exception des automobiles et des motocycles</v>
      </c>
      <c r="AA113" t="str">
        <f>INDEX(PDC!$J$1:$L$90,MATCH(AB113,PDC!$L:$L,0),MATCH(PDC!$J$1,PDC!$J$1:$L$1,0))</f>
        <v>Commerce</v>
      </c>
      <c r="AB113" t="s">
        <v>16</v>
      </c>
      <c r="AC113" t="s">
        <v>104</v>
      </c>
      <c r="AD113">
        <v>7744</v>
      </c>
      <c r="AE113">
        <v>12286697</v>
      </c>
      <c r="AF113">
        <v>289</v>
      </c>
      <c r="AG113">
        <v>37</v>
      </c>
      <c r="AH113">
        <v>361</v>
      </c>
      <c r="AI113">
        <v>1</v>
      </c>
      <c r="AJ113">
        <v>22348</v>
      </c>
      <c r="AK113">
        <f t="shared" si="19"/>
        <v>37.319214876033058</v>
      </c>
      <c r="AL113">
        <f t="shared" si="20"/>
        <v>23.521374377507641</v>
      </c>
      <c r="BC113" t="str">
        <f t="shared" si="21"/>
        <v>0059_Génie civil</v>
      </c>
      <c r="BD113" t="str">
        <f>INDEX(PDC!$J$1:$L$90,MATCH(BE113,PDC!$L:$L,0),MATCH(PDC!$J$1,PDC!$J$1:$L$1,0))</f>
        <v>Construction</v>
      </c>
      <c r="BE113" t="s">
        <v>22</v>
      </c>
      <c r="BF113" s="7" t="s">
        <v>296</v>
      </c>
      <c r="BG113">
        <v>36</v>
      </c>
      <c r="BH113">
        <v>42804</v>
      </c>
      <c r="BI113">
        <v>1</v>
      </c>
      <c r="BN113">
        <v>3</v>
      </c>
      <c r="BQ113" s="10" t="str">
        <f t="shared" si="22"/>
        <v>8413_Tous secteurs</v>
      </c>
      <c r="BR113" s="7" t="s">
        <v>317</v>
      </c>
      <c r="BS113" s="11" t="s">
        <v>356</v>
      </c>
      <c r="BT113" s="10">
        <v>39685</v>
      </c>
      <c r="BU113" s="10">
        <v>62144419</v>
      </c>
      <c r="BV113" s="10">
        <v>1646</v>
      </c>
      <c r="BW113" s="16">
        <v>116</v>
      </c>
      <c r="BX113" s="16">
        <v>1499</v>
      </c>
      <c r="BY113">
        <v>42</v>
      </c>
      <c r="BZ113">
        <v>4</v>
      </c>
      <c r="CA113">
        <v>98497</v>
      </c>
    </row>
    <row r="114" spans="2:79" x14ac:dyDescent="0.35">
      <c r="B114">
        <v>69</v>
      </c>
      <c r="C114" t="str">
        <f t="shared" si="23"/>
        <v>femmes_Activités juridiques et comptables</v>
      </c>
      <c r="D114" t="s">
        <v>0</v>
      </c>
      <c r="E114" t="s">
        <v>51</v>
      </c>
      <c r="F114">
        <v>53</v>
      </c>
      <c r="G114">
        <v>4</v>
      </c>
      <c r="H114">
        <v>18</v>
      </c>
      <c r="K114">
        <v>3653</v>
      </c>
      <c r="L114" s="10"/>
      <c r="Z114" t="str">
        <f t="shared" si="15"/>
        <v>03_Commerce de gros, à l'exception des automobiles et des motocycles</v>
      </c>
      <c r="AA114" t="str">
        <f>INDEX(PDC!$J$1:$L$90,MATCH(AB114,PDC!$L:$L,0),MATCH(PDC!$J$1,PDC!$J$1:$L$1,0))</f>
        <v>Commerce</v>
      </c>
      <c r="AB114" t="s">
        <v>28</v>
      </c>
      <c r="AC114" t="s">
        <v>104</v>
      </c>
      <c r="AD114">
        <v>2952</v>
      </c>
      <c r="AE114">
        <v>4930585</v>
      </c>
      <c r="AF114">
        <v>111</v>
      </c>
      <c r="AG114">
        <v>9</v>
      </c>
      <c r="AH114">
        <v>65</v>
      </c>
      <c r="AJ114">
        <v>7759</v>
      </c>
      <c r="AK114">
        <f t="shared" si="19"/>
        <v>37.601626016260163</v>
      </c>
      <c r="AL114">
        <f t="shared" si="20"/>
        <v>22.512541615244437</v>
      </c>
      <c r="BC114" t="str">
        <f t="shared" si="21"/>
        <v>0059_Hébergement</v>
      </c>
      <c r="BD114" t="str">
        <f>INDEX(PDC!$J$1:$L$90,MATCH(BE114,PDC!$L:$L,0),MATCH(PDC!$J$1,PDC!$J$1:$L$1,0))</f>
        <v>Services</v>
      </c>
      <c r="BE114" t="s">
        <v>20</v>
      </c>
      <c r="BF114" s="7" t="s">
        <v>296</v>
      </c>
      <c r="BG114">
        <v>44</v>
      </c>
      <c r="BH114">
        <v>74601</v>
      </c>
      <c r="BI114">
        <v>6</v>
      </c>
      <c r="BN114">
        <v>316</v>
      </c>
      <c r="BQ114" s="10" t="str">
        <f t="shared" si="22"/>
        <v>8413_Commerce</v>
      </c>
      <c r="BR114" s="7" t="s">
        <v>317</v>
      </c>
      <c r="BS114" s="11" t="s">
        <v>138</v>
      </c>
      <c r="BT114" s="10">
        <v>6072</v>
      </c>
      <c r="BU114" s="10">
        <v>10147815</v>
      </c>
      <c r="BV114" s="10">
        <v>164</v>
      </c>
      <c r="BW114" s="16">
        <v>10</v>
      </c>
      <c r="BX114" s="16">
        <v>113</v>
      </c>
      <c r="BY114">
        <v>5</v>
      </c>
      <c r="CA114">
        <v>11700</v>
      </c>
    </row>
    <row r="115" spans="2:79" x14ac:dyDescent="0.35">
      <c r="B115">
        <v>69</v>
      </c>
      <c r="C115" t="str">
        <f t="shared" si="23"/>
        <v>hommes_Activités juridiques et comptables</v>
      </c>
      <c r="D115" t="s">
        <v>1</v>
      </c>
      <c r="E115" t="s">
        <v>51</v>
      </c>
      <c r="F115">
        <v>11</v>
      </c>
      <c r="G115">
        <v>1</v>
      </c>
      <c r="H115">
        <v>99</v>
      </c>
      <c r="I115">
        <v>1</v>
      </c>
      <c r="J115">
        <v>1</v>
      </c>
      <c r="K115">
        <v>259</v>
      </c>
      <c r="L115" s="10"/>
      <c r="Z115" t="str">
        <f t="shared" si="15"/>
        <v>03_Commerce et réparation d'automobiles et de motocycles</v>
      </c>
      <c r="AA115" t="str">
        <f>INDEX(PDC!$J$1:$L$90,MATCH(AB115,PDC!$L:$L,0),MATCH(PDC!$J$1,PDC!$J$1:$L$1,0))</f>
        <v>Commerce</v>
      </c>
      <c r="AB115" t="s">
        <v>21</v>
      </c>
      <c r="AC115" t="s">
        <v>104</v>
      </c>
      <c r="AD115">
        <v>2088</v>
      </c>
      <c r="AE115">
        <v>3490748</v>
      </c>
      <c r="AF115">
        <v>87</v>
      </c>
      <c r="AG115">
        <v>10</v>
      </c>
      <c r="AH115">
        <v>102</v>
      </c>
      <c r="AJ115">
        <v>5064</v>
      </c>
      <c r="AK115">
        <f t="shared" si="19"/>
        <v>41.666666666666664</v>
      </c>
      <c r="AL115">
        <f t="shared" si="20"/>
        <v>24.923025093762138</v>
      </c>
      <c r="BC115" t="str">
        <f t="shared" si="21"/>
        <v>0059_Hébergement médico-social et social</v>
      </c>
      <c r="BD115" t="str">
        <f>INDEX(PDC!$J$1:$L$90,MATCH(BE115,PDC!$L:$L,0),MATCH(PDC!$J$1,PDC!$J$1:$L$1,0))</f>
        <v>Services</v>
      </c>
      <c r="BE115" t="s">
        <v>2</v>
      </c>
      <c r="BF115" s="7" t="s">
        <v>296</v>
      </c>
      <c r="BG115">
        <v>78</v>
      </c>
      <c r="BH115">
        <v>129846</v>
      </c>
      <c r="BI115">
        <v>11</v>
      </c>
      <c r="BN115">
        <v>583</v>
      </c>
      <c r="BQ115" s="10" t="str">
        <f t="shared" si="22"/>
        <v>8413_Construction</v>
      </c>
      <c r="BR115" s="7" t="s">
        <v>317</v>
      </c>
      <c r="BS115" s="11" t="s">
        <v>115</v>
      </c>
      <c r="BT115" s="10">
        <v>4210</v>
      </c>
      <c r="BU115" s="10">
        <v>6657139</v>
      </c>
      <c r="BV115" s="10">
        <v>336</v>
      </c>
      <c r="BW115" s="16">
        <v>29</v>
      </c>
      <c r="BX115" s="16">
        <v>584</v>
      </c>
      <c r="BY115">
        <v>12</v>
      </c>
      <c r="BZ115">
        <v>3</v>
      </c>
      <c r="CA115">
        <v>19221</v>
      </c>
    </row>
    <row r="116" spans="2:79" x14ac:dyDescent="0.35">
      <c r="B116">
        <v>70</v>
      </c>
      <c r="C116" t="str">
        <f t="shared" si="23"/>
        <v>femmes_Activités des sièges sociaux ; conseil de gestion</v>
      </c>
      <c r="D116" t="s">
        <v>0</v>
      </c>
      <c r="E116" t="s">
        <v>44</v>
      </c>
      <c r="F116">
        <v>113</v>
      </c>
      <c r="G116">
        <v>7</v>
      </c>
      <c r="H116">
        <v>89</v>
      </c>
      <c r="I116">
        <v>2</v>
      </c>
      <c r="K116">
        <v>8632</v>
      </c>
      <c r="L116" s="10"/>
      <c r="Z116" t="str">
        <f t="shared" si="15"/>
        <v>03_Construction de bâtiments</v>
      </c>
      <c r="AA116" t="str">
        <f>INDEX(PDC!$J$1:$L$90,MATCH(AB116,PDC!$L:$L,0),MATCH(PDC!$J$1,PDC!$J$1:$L$1,0))</f>
        <v>Construction</v>
      </c>
      <c r="AB116" t="s">
        <v>17</v>
      </c>
      <c r="AC116" t="s">
        <v>104</v>
      </c>
      <c r="AD116">
        <v>345</v>
      </c>
      <c r="AE116">
        <v>527874</v>
      </c>
      <c r="AF116">
        <v>19</v>
      </c>
      <c r="AG116">
        <v>2</v>
      </c>
      <c r="AH116">
        <v>17</v>
      </c>
      <c r="AJ116">
        <v>762</v>
      </c>
      <c r="AK116">
        <f t="shared" si="19"/>
        <v>55.072463768115938</v>
      </c>
      <c r="AL116">
        <f t="shared" si="20"/>
        <v>35.993437827966524</v>
      </c>
      <c r="BC116" t="str">
        <f t="shared" si="21"/>
        <v>0059_Imprimerie et reproduction d'enregistrements</v>
      </c>
      <c r="BD116" t="str">
        <f>INDEX(PDC!$J$1:$L$90,MATCH(BE116,PDC!$L:$L,0),MATCH(PDC!$J$1,PDC!$J$1:$L$1,0))</f>
        <v>Industrie</v>
      </c>
      <c r="BE116" t="s">
        <v>72</v>
      </c>
      <c r="BF116" s="7" t="s">
        <v>296</v>
      </c>
      <c r="BG116">
        <v>56</v>
      </c>
      <c r="BH116">
        <v>102286</v>
      </c>
      <c r="BN116">
        <v>0</v>
      </c>
      <c r="BQ116" s="10" t="str">
        <f t="shared" si="22"/>
        <v>8413_Industrie</v>
      </c>
      <c r="BR116" s="7" t="s">
        <v>317</v>
      </c>
      <c r="BS116" s="11" t="s">
        <v>116</v>
      </c>
      <c r="BT116" s="10">
        <v>5386</v>
      </c>
      <c r="BU116" s="10">
        <v>8784356</v>
      </c>
      <c r="BV116" s="10">
        <v>214</v>
      </c>
      <c r="BW116" s="16">
        <v>18</v>
      </c>
      <c r="BX116" s="16">
        <v>251</v>
      </c>
      <c r="BY116">
        <v>7</v>
      </c>
      <c r="BZ116">
        <v>1</v>
      </c>
      <c r="CA116">
        <v>11975</v>
      </c>
    </row>
    <row r="117" spans="2:79" x14ac:dyDescent="0.35">
      <c r="B117">
        <v>70</v>
      </c>
      <c r="C117" t="str">
        <f t="shared" si="23"/>
        <v>hommes_Activités des sièges sociaux ; conseil de gestion</v>
      </c>
      <c r="D117" t="s">
        <v>1</v>
      </c>
      <c r="E117" t="s">
        <v>44</v>
      </c>
      <c r="F117">
        <v>192</v>
      </c>
      <c r="G117">
        <v>22</v>
      </c>
      <c r="H117">
        <v>188</v>
      </c>
      <c r="I117">
        <v>7</v>
      </c>
      <c r="K117">
        <v>16052</v>
      </c>
      <c r="L117" s="10"/>
      <c r="Z117" t="str">
        <f t="shared" si="15"/>
        <v>03_Culture et production animale, chasse et services annexes</v>
      </c>
      <c r="AA117" t="str">
        <f>INDEX(PDC!$J$1:$L$90,MATCH(AB117,PDC!$L:$L,0),MATCH(PDC!$J$1,PDC!$J$1:$L$1,0))</f>
        <v>Agriculture</v>
      </c>
      <c r="AB117" t="s">
        <v>62</v>
      </c>
      <c r="AC117" t="s">
        <v>104</v>
      </c>
      <c r="AD117">
        <v>13</v>
      </c>
      <c r="AE117">
        <v>15713</v>
      </c>
      <c r="AJ117">
        <v>0</v>
      </c>
      <c r="AK117">
        <f t="shared" si="19"/>
        <v>0</v>
      </c>
      <c r="AL117">
        <f t="shared" si="20"/>
        <v>0</v>
      </c>
      <c r="BC117" t="str">
        <f t="shared" si="21"/>
        <v>0059_Industrie automobile</v>
      </c>
      <c r="BD117" t="str">
        <f>INDEX(PDC!$J$1:$L$90,MATCH(BE117,PDC!$L:$L,0),MATCH(PDC!$J$1,PDC!$J$1:$L$1,0))</f>
        <v>Industrie</v>
      </c>
      <c r="BE117" t="s">
        <v>24</v>
      </c>
      <c r="BF117" s="7" t="s">
        <v>296</v>
      </c>
      <c r="BG117">
        <v>523</v>
      </c>
      <c r="BH117">
        <v>873253</v>
      </c>
      <c r="BI117">
        <v>28</v>
      </c>
      <c r="BJ117">
        <v>3</v>
      </c>
      <c r="BK117">
        <v>16</v>
      </c>
      <c r="BN117">
        <v>1469</v>
      </c>
      <c r="BQ117" s="10" t="str">
        <f t="shared" si="22"/>
        <v>8413_Services</v>
      </c>
      <c r="BR117" s="7" t="s">
        <v>317</v>
      </c>
      <c r="BS117" s="11" t="s">
        <v>117</v>
      </c>
      <c r="BT117" s="10">
        <v>24017</v>
      </c>
      <c r="BU117" s="10">
        <v>36555109</v>
      </c>
      <c r="BV117" s="10">
        <v>932</v>
      </c>
      <c r="BW117" s="16">
        <v>59</v>
      </c>
      <c r="BX117" s="16">
        <v>551</v>
      </c>
      <c r="BY117">
        <v>18</v>
      </c>
      <c r="CA117">
        <v>54528</v>
      </c>
    </row>
    <row r="118" spans="2:79" x14ac:dyDescent="0.35">
      <c r="B118">
        <v>71</v>
      </c>
      <c r="C118" t="str">
        <f t="shared" si="23"/>
        <v>femmes_Activités d'architecture et d'ingénierie ; activités de contrôle et analyses techniques</v>
      </c>
      <c r="D118" t="s">
        <v>0</v>
      </c>
      <c r="E118" t="s">
        <v>43</v>
      </c>
      <c r="F118">
        <v>89</v>
      </c>
      <c r="G118">
        <v>6</v>
      </c>
      <c r="H118">
        <v>40</v>
      </c>
      <c r="I118">
        <v>2</v>
      </c>
      <c r="K118">
        <v>2711</v>
      </c>
      <c r="L118" s="10"/>
      <c r="Z118" t="str">
        <f t="shared" si="15"/>
        <v>03_Enquêtes et sécurité</v>
      </c>
      <c r="AA118" t="str">
        <f>INDEX(PDC!$J$1:$L$90,MATCH(AB118,PDC!$L:$L,0),MATCH(PDC!$J$1,PDC!$J$1:$L$1,0))</f>
        <v>Services</v>
      </c>
      <c r="AB118" t="s">
        <v>15</v>
      </c>
      <c r="AC118" t="s">
        <v>104</v>
      </c>
      <c r="AD118">
        <v>89</v>
      </c>
      <c r="AE118">
        <v>137607</v>
      </c>
      <c r="AF118">
        <v>8</v>
      </c>
      <c r="AJ118">
        <v>592</v>
      </c>
      <c r="AK118">
        <f t="shared" si="19"/>
        <v>89.887640449438194</v>
      </c>
      <c r="AL118">
        <f t="shared" si="20"/>
        <v>58.136577354349704</v>
      </c>
      <c r="BC118" t="str">
        <f t="shared" si="21"/>
        <v>0059_Industrie chimique</v>
      </c>
      <c r="BD118" t="str">
        <f>INDEX(PDC!$J$1:$L$90,MATCH(BE118,PDC!$L:$L,0),MATCH(PDC!$J$1,PDC!$J$1:$L$1,0))</f>
        <v>Industrie</v>
      </c>
      <c r="BE118" t="s">
        <v>40</v>
      </c>
      <c r="BF118" s="7" t="s">
        <v>296</v>
      </c>
      <c r="BG118">
        <v>48</v>
      </c>
      <c r="BH118">
        <v>57263</v>
      </c>
      <c r="BI118">
        <v>2</v>
      </c>
      <c r="BN118">
        <v>520</v>
      </c>
      <c r="BQ118" s="10" t="str">
        <f t="shared" si="22"/>
        <v>8413_NC</v>
      </c>
      <c r="BR118" s="7" t="s">
        <v>317</v>
      </c>
      <c r="BS118" s="11" t="s">
        <v>355</v>
      </c>
      <c r="BT118" s="10"/>
      <c r="BU118" s="10"/>
      <c r="BV118" s="10"/>
      <c r="BW118" s="16"/>
      <c r="BX118" s="16"/>
      <c r="CA118">
        <v>1073</v>
      </c>
    </row>
    <row r="119" spans="2:79" x14ac:dyDescent="0.35">
      <c r="B119">
        <v>71</v>
      </c>
      <c r="C119" t="str">
        <f t="shared" si="23"/>
        <v>hommes_Activités d'architecture et d'ingénierie ; activités de contrôle et analyses techniques</v>
      </c>
      <c r="D119" t="s">
        <v>1</v>
      </c>
      <c r="E119" t="s">
        <v>43</v>
      </c>
      <c r="F119">
        <v>368</v>
      </c>
      <c r="G119">
        <v>23</v>
      </c>
      <c r="H119">
        <v>164</v>
      </c>
      <c r="I119">
        <v>5</v>
      </c>
      <c r="K119">
        <v>23178</v>
      </c>
      <c r="L119" s="10"/>
      <c r="Z119" t="str">
        <f t="shared" si="15"/>
        <v>03_Enseignement</v>
      </c>
      <c r="AA119" t="str">
        <f>INDEX(PDC!$J$1:$L$90,MATCH(AB119,PDC!$L:$L,0),MATCH(PDC!$J$1,PDC!$J$1:$L$1,0))</f>
        <v>Services</v>
      </c>
      <c r="AB119" t="s">
        <v>34</v>
      </c>
      <c r="AC119" t="s">
        <v>104</v>
      </c>
      <c r="AD119">
        <v>1149</v>
      </c>
      <c r="AE119">
        <v>1530261</v>
      </c>
      <c r="AF119">
        <v>19</v>
      </c>
      <c r="AG119">
        <v>3</v>
      </c>
      <c r="AH119">
        <v>32</v>
      </c>
      <c r="AJ119">
        <v>703</v>
      </c>
      <c r="AK119">
        <f t="shared" si="19"/>
        <v>16.536118363794603</v>
      </c>
      <c r="AL119">
        <f t="shared" si="20"/>
        <v>12.416182598916132</v>
      </c>
      <c r="BC119" t="str">
        <f t="shared" si="21"/>
        <v>0059_Industries alimentaires</v>
      </c>
      <c r="BD119" t="str">
        <f>INDEX(PDC!$J$1:$L$90,MATCH(BE119,PDC!$L:$L,0),MATCH(PDC!$J$1,PDC!$J$1:$L$1,0))</f>
        <v>Industrie</v>
      </c>
      <c r="BE119" t="s">
        <v>14</v>
      </c>
      <c r="BF119" s="7" t="s">
        <v>296</v>
      </c>
      <c r="BG119">
        <v>753</v>
      </c>
      <c r="BH119">
        <v>1145865</v>
      </c>
      <c r="BI119">
        <v>59</v>
      </c>
      <c r="BJ119">
        <v>3</v>
      </c>
      <c r="BK119">
        <v>57</v>
      </c>
      <c r="BL119">
        <v>2</v>
      </c>
      <c r="BN119">
        <v>4048</v>
      </c>
      <c r="BQ119" s="10" t="str">
        <f t="shared" si="22"/>
        <v>8414_Tous secteurs</v>
      </c>
      <c r="BR119" s="7" t="s">
        <v>318</v>
      </c>
      <c r="BS119" s="11" t="s">
        <v>356</v>
      </c>
      <c r="BT119" s="10">
        <v>30455</v>
      </c>
      <c r="BU119" s="10">
        <v>47047711</v>
      </c>
      <c r="BV119" s="10">
        <v>1317</v>
      </c>
      <c r="BW119" s="16">
        <v>101</v>
      </c>
      <c r="BX119" s="16">
        <v>1158</v>
      </c>
      <c r="BY119">
        <v>41</v>
      </c>
      <c r="BZ119">
        <v>2</v>
      </c>
      <c r="CA119">
        <v>67458</v>
      </c>
    </row>
    <row r="120" spans="2:79" x14ac:dyDescent="0.35">
      <c r="B120">
        <v>72</v>
      </c>
      <c r="C120" t="str">
        <f t="shared" si="23"/>
        <v>femmes_Recherche-développement scientifique</v>
      </c>
      <c r="D120" t="s">
        <v>0</v>
      </c>
      <c r="E120" t="s">
        <v>46</v>
      </c>
      <c r="F120">
        <v>40</v>
      </c>
      <c r="G120">
        <v>4</v>
      </c>
      <c r="H120">
        <v>17</v>
      </c>
      <c r="K120">
        <v>1447</v>
      </c>
      <c r="L120" s="10"/>
      <c r="Z120" t="str">
        <f t="shared" si="15"/>
        <v>03_Entreposage et services auxiliaires des transports</v>
      </c>
      <c r="AA120" t="str">
        <f>INDEX(PDC!$J$1:$L$90,MATCH(AB120,PDC!$L:$L,0),MATCH(PDC!$J$1,PDC!$J$1:$L$1,0))</f>
        <v>Services</v>
      </c>
      <c r="AB120" t="s">
        <v>7</v>
      </c>
      <c r="AC120" t="s">
        <v>104</v>
      </c>
      <c r="AD120">
        <v>596</v>
      </c>
      <c r="AE120">
        <v>900500</v>
      </c>
      <c r="AF120">
        <v>47</v>
      </c>
      <c r="AG120">
        <v>5</v>
      </c>
      <c r="AH120">
        <v>44</v>
      </c>
      <c r="AJ120">
        <v>2607</v>
      </c>
      <c r="AK120">
        <f t="shared" si="19"/>
        <v>78.859060402684563</v>
      </c>
      <c r="AL120">
        <f t="shared" si="20"/>
        <v>52.193225985563572</v>
      </c>
      <c r="BC120" t="str">
        <f t="shared" si="21"/>
        <v>0059_Métallurgie</v>
      </c>
      <c r="BD120" t="str">
        <f>INDEX(PDC!$J$1:$L$90,MATCH(BE120,PDC!$L:$L,0),MATCH(PDC!$J$1,PDC!$J$1:$L$1,0))</f>
        <v>Industrie</v>
      </c>
      <c r="BE120" t="s">
        <v>26</v>
      </c>
      <c r="BF120" s="7" t="s">
        <v>296</v>
      </c>
      <c r="BG120">
        <v>31</v>
      </c>
      <c r="BH120">
        <v>62572</v>
      </c>
      <c r="BQ120" s="10" t="str">
        <f t="shared" si="22"/>
        <v>8414_Commerce</v>
      </c>
      <c r="BR120" s="7" t="s">
        <v>318</v>
      </c>
      <c r="BS120" s="11" t="s">
        <v>138</v>
      </c>
      <c r="BT120" s="10">
        <v>3437</v>
      </c>
      <c r="BU120" s="10">
        <v>5615540</v>
      </c>
      <c r="BV120" s="10">
        <v>149</v>
      </c>
      <c r="BW120" s="16">
        <v>10</v>
      </c>
      <c r="BX120" s="16">
        <v>216</v>
      </c>
      <c r="BY120">
        <v>5</v>
      </c>
      <c r="BZ120">
        <v>1</v>
      </c>
      <c r="CA120">
        <v>7427</v>
      </c>
    </row>
    <row r="121" spans="2:79" x14ac:dyDescent="0.35">
      <c r="B121">
        <v>72</v>
      </c>
      <c r="C121" t="str">
        <f t="shared" si="23"/>
        <v>hommes_Recherche-développement scientifique</v>
      </c>
      <c r="D121" t="s">
        <v>1</v>
      </c>
      <c r="E121" t="s">
        <v>46</v>
      </c>
      <c r="F121">
        <v>80</v>
      </c>
      <c r="G121">
        <v>4</v>
      </c>
      <c r="H121">
        <v>23</v>
      </c>
      <c r="I121">
        <v>1</v>
      </c>
      <c r="K121">
        <v>3060</v>
      </c>
      <c r="L121" s="10"/>
      <c r="Z121" t="str">
        <f t="shared" si="15"/>
        <v>03_Fabrication d'autres produits minéraux non métalliques</v>
      </c>
      <c r="AA121" t="str">
        <f>INDEX(PDC!$J$1:$L$90,MATCH(AB121,PDC!$L:$L,0),MATCH(PDC!$J$1,PDC!$J$1:$L$1,0))</f>
        <v>Industrie</v>
      </c>
      <c r="AB121" t="s">
        <v>18</v>
      </c>
      <c r="AC121" t="s">
        <v>104</v>
      </c>
      <c r="AD121">
        <v>408</v>
      </c>
      <c r="AE121">
        <v>606366</v>
      </c>
      <c r="AF121">
        <v>14</v>
      </c>
      <c r="AG121">
        <v>2</v>
      </c>
      <c r="AH121">
        <v>14</v>
      </c>
      <c r="AJ121">
        <v>843</v>
      </c>
      <c r="AK121">
        <f t="shared" si="19"/>
        <v>34.313725490196084</v>
      </c>
      <c r="AL121">
        <f t="shared" si="20"/>
        <v>23.088365772487244</v>
      </c>
      <c r="BC121" t="str">
        <f t="shared" si="21"/>
        <v>0059_Production de films cinématographiques, de vidéo et de programmes de télévision ; enregistrement sonore et édition musicale</v>
      </c>
      <c r="BD121" t="str">
        <f>INDEX(PDC!$J$1:$L$90,MATCH(BE121,PDC!$L:$L,0),MATCH(PDC!$J$1,PDC!$J$1:$L$1,0))</f>
        <v>Services</v>
      </c>
      <c r="BE121" t="s">
        <v>82</v>
      </c>
      <c r="BF121" s="7" t="s">
        <v>296</v>
      </c>
      <c r="BG121">
        <v>2</v>
      </c>
      <c r="BH121">
        <v>2255</v>
      </c>
      <c r="BQ121" s="10" t="str">
        <f t="shared" si="22"/>
        <v>8414_Construction</v>
      </c>
      <c r="BR121" s="7" t="s">
        <v>318</v>
      </c>
      <c r="BS121" s="11" t="s">
        <v>115</v>
      </c>
      <c r="BT121" s="10">
        <v>1958</v>
      </c>
      <c r="BU121" s="10">
        <v>3031917</v>
      </c>
      <c r="BV121" s="10">
        <v>165</v>
      </c>
      <c r="BW121" s="16">
        <v>16</v>
      </c>
      <c r="BX121" s="16">
        <v>145</v>
      </c>
      <c r="BY121">
        <v>7</v>
      </c>
      <c r="CA121">
        <v>10004</v>
      </c>
    </row>
    <row r="122" spans="2:79" x14ac:dyDescent="0.35">
      <c r="B122">
        <v>73</v>
      </c>
      <c r="C122" t="str">
        <f t="shared" si="23"/>
        <v>femmes_Publicité et études de marché</v>
      </c>
      <c r="D122" t="s">
        <v>0</v>
      </c>
      <c r="E122" t="s">
        <v>33</v>
      </c>
      <c r="F122">
        <v>90</v>
      </c>
      <c r="G122">
        <v>8</v>
      </c>
      <c r="H122">
        <v>64</v>
      </c>
      <c r="I122">
        <v>3</v>
      </c>
      <c r="K122">
        <v>10066</v>
      </c>
      <c r="L122" s="10"/>
      <c r="Z122" t="str">
        <f t="shared" si="15"/>
        <v>03_Fabrication d'équipements électriques</v>
      </c>
      <c r="AA122" t="str">
        <f>INDEX(PDC!$J$1:$L$90,MATCH(AB122,PDC!$L:$L,0),MATCH(PDC!$J$1,PDC!$J$1:$L$1,0))</f>
        <v>Industrie</v>
      </c>
      <c r="AB122" t="s">
        <v>38</v>
      </c>
      <c r="AC122" t="s">
        <v>104</v>
      </c>
      <c r="AD122">
        <v>320</v>
      </c>
      <c r="AE122">
        <v>521882</v>
      </c>
      <c r="AF122">
        <v>13</v>
      </c>
      <c r="AG122">
        <v>1</v>
      </c>
      <c r="AH122">
        <v>3</v>
      </c>
      <c r="AJ122">
        <v>959</v>
      </c>
      <c r="AK122">
        <f t="shared" si="19"/>
        <v>40.625</v>
      </c>
      <c r="AL122">
        <f t="shared" si="20"/>
        <v>24.909845520634935</v>
      </c>
      <c r="BC122" t="str">
        <f t="shared" si="21"/>
        <v>0059_Production et distribution d'électricité, de gaz, de vapeur et d'air conditionné</v>
      </c>
      <c r="BD122" t="str">
        <f>INDEX(PDC!$J$1:$L$90,MATCH(BE122,PDC!$L:$L,0),MATCH(PDC!$J$1,PDC!$J$1:$L$1,0))</f>
        <v>Industrie</v>
      </c>
      <c r="BE122" t="s">
        <v>76</v>
      </c>
      <c r="BF122" s="7" t="s">
        <v>296</v>
      </c>
      <c r="BG122">
        <v>1</v>
      </c>
      <c r="BH122">
        <v>1398</v>
      </c>
      <c r="BQ122" s="10" t="str">
        <f t="shared" si="22"/>
        <v>8414_Industrie</v>
      </c>
      <c r="BR122" s="7" t="s">
        <v>318</v>
      </c>
      <c r="BS122" s="11" t="s">
        <v>116</v>
      </c>
      <c r="BT122" s="10">
        <v>13249</v>
      </c>
      <c r="BU122" s="10">
        <v>21004690</v>
      </c>
      <c r="BV122" s="10">
        <v>497</v>
      </c>
      <c r="BW122" s="16">
        <v>35</v>
      </c>
      <c r="BX122" s="16">
        <v>393</v>
      </c>
      <c r="BY122">
        <v>15</v>
      </c>
      <c r="BZ122">
        <v>1</v>
      </c>
      <c r="CA122">
        <v>20795</v>
      </c>
    </row>
    <row r="123" spans="2:79" x14ac:dyDescent="0.35">
      <c r="B123">
        <v>73</v>
      </c>
      <c r="C123" t="str">
        <f t="shared" si="23"/>
        <v>hommes_Publicité et études de marché</v>
      </c>
      <c r="D123" t="s">
        <v>1</v>
      </c>
      <c r="E123" t="s">
        <v>33</v>
      </c>
      <c r="F123">
        <v>135</v>
      </c>
      <c r="G123">
        <v>10</v>
      </c>
      <c r="H123">
        <v>76</v>
      </c>
      <c r="I123">
        <v>4</v>
      </c>
      <c r="K123">
        <v>9287</v>
      </c>
      <c r="L123" s="10"/>
      <c r="Z123" t="str">
        <f t="shared" si="15"/>
        <v>03_Fabrication de boissons</v>
      </c>
      <c r="AA123" t="str">
        <f>INDEX(PDC!$J$1:$L$90,MATCH(AB123,PDC!$L:$L,0),MATCH(PDC!$J$1,PDC!$J$1:$L$1,0))</f>
        <v>Industrie</v>
      </c>
      <c r="AB123" t="s">
        <v>66</v>
      </c>
      <c r="AC123" t="s">
        <v>104</v>
      </c>
      <c r="AD123">
        <v>218</v>
      </c>
      <c r="AE123">
        <v>328749</v>
      </c>
      <c r="AF123">
        <v>6</v>
      </c>
      <c r="AG123">
        <v>1</v>
      </c>
      <c r="AH123">
        <v>5</v>
      </c>
      <c r="AJ123">
        <v>140</v>
      </c>
      <c r="AK123">
        <f t="shared" si="19"/>
        <v>27.522935779816514</v>
      </c>
      <c r="AL123">
        <f t="shared" si="20"/>
        <v>18.251006086710532</v>
      </c>
      <c r="BC123" t="str">
        <f t="shared" si="21"/>
        <v>0059_Programmation, conseil et autres activités informatiques</v>
      </c>
      <c r="BD123" t="str">
        <f>INDEX(PDC!$J$1:$L$90,MATCH(BE123,PDC!$L:$L,0),MATCH(PDC!$J$1,PDC!$J$1:$L$1,0))</f>
        <v>Services</v>
      </c>
      <c r="BE123" t="s">
        <v>50</v>
      </c>
      <c r="BF123" s="7" t="s">
        <v>296</v>
      </c>
      <c r="BG123">
        <v>19</v>
      </c>
      <c r="BH123">
        <v>32928</v>
      </c>
      <c r="BQ123" s="10" t="str">
        <f t="shared" si="22"/>
        <v>8414_Services</v>
      </c>
      <c r="BR123" s="7" t="s">
        <v>318</v>
      </c>
      <c r="BS123" s="11" t="s">
        <v>117</v>
      </c>
      <c r="BT123" s="10">
        <v>11811</v>
      </c>
      <c r="BU123" s="10">
        <v>17395564</v>
      </c>
      <c r="BV123" s="10">
        <v>506</v>
      </c>
      <c r="BW123" s="16">
        <v>40</v>
      </c>
      <c r="BX123" s="16">
        <v>404</v>
      </c>
      <c r="BY123">
        <v>14</v>
      </c>
      <c r="CA123">
        <v>28504</v>
      </c>
    </row>
    <row r="124" spans="2:79" x14ac:dyDescent="0.35">
      <c r="B124">
        <v>74</v>
      </c>
      <c r="C124" t="str">
        <f t="shared" si="23"/>
        <v>femmes_Autres activités spécialisées, scientifiques et techniques</v>
      </c>
      <c r="D124" t="s">
        <v>0</v>
      </c>
      <c r="E124" t="s">
        <v>86</v>
      </c>
      <c r="F124">
        <v>11</v>
      </c>
      <c r="K124">
        <v>675</v>
      </c>
      <c r="L124" s="10"/>
      <c r="Z124" t="str">
        <f t="shared" si="15"/>
        <v>03_Fabrication de machines et équipements n.c.a.</v>
      </c>
      <c r="AA124" t="str">
        <f>INDEX(PDC!$J$1:$L$90,MATCH(AB124,PDC!$L:$L,0),MATCH(PDC!$J$1,PDC!$J$1:$L$1,0))</f>
        <v>Industrie</v>
      </c>
      <c r="AB124" t="s">
        <v>29</v>
      </c>
      <c r="AC124" t="s">
        <v>104</v>
      </c>
      <c r="AD124">
        <v>724</v>
      </c>
      <c r="AE124">
        <v>1093326</v>
      </c>
      <c r="AF124">
        <v>27</v>
      </c>
      <c r="AG124">
        <v>4</v>
      </c>
      <c r="AH124">
        <v>43</v>
      </c>
      <c r="AJ124">
        <v>853</v>
      </c>
      <c r="AK124">
        <f t="shared" si="19"/>
        <v>37.292817679558013</v>
      </c>
      <c r="AL124">
        <f t="shared" si="20"/>
        <v>24.695287590343597</v>
      </c>
      <c r="BC124" t="str">
        <f t="shared" si="21"/>
        <v>0059_Publicité et études de marché</v>
      </c>
      <c r="BD124" t="str">
        <f>INDEX(PDC!$J$1:$L$90,MATCH(BE124,PDC!$L:$L,0),MATCH(PDC!$J$1,PDC!$J$1:$L$1,0))</f>
        <v>Services</v>
      </c>
      <c r="BE124" t="s">
        <v>33</v>
      </c>
      <c r="BF124" s="7" t="s">
        <v>296</v>
      </c>
      <c r="BG124">
        <v>17</v>
      </c>
      <c r="BH124">
        <v>14014</v>
      </c>
      <c r="BQ124" s="10" t="str">
        <f t="shared" si="22"/>
        <v>8414_NC</v>
      </c>
      <c r="BR124" s="7" t="s">
        <v>318</v>
      </c>
      <c r="BS124" s="11" t="s">
        <v>355</v>
      </c>
      <c r="BT124" s="10"/>
      <c r="BU124" s="10"/>
      <c r="BV124" s="10"/>
      <c r="BW124" s="16"/>
      <c r="BX124" s="16"/>
      <c r="CA124">
        <v>728</v>
      </c>
    </row>
    <row r="125" spans="2:79" x14ac:dyDescent="0.35">
      <c r="B125">
        <v>74</v>
      </c>
      <c r="C125" t="str">
        <f t="shared" si="23"/>
        <v>hommes_Autres activités spécialisées, scientifiques et techniques</v>
      </c>
      <c r="D125" t="s">
        <v>1</v>
      </c>
      <c r="E125" t="s">
        <v>86</v>
      </c>
      <c r="F125">
        <v>62</v>
      </c>
      <c r="G125">
        <v>5</v>
      </c>
      <c r="H125">
        <v>45</v>
      </c>
      <c r="I125">
        <v>1</v>
      </c>
      <c r="K125">
        <v>4678</v>
      </c>
      <c r="L125" s="10"/>
      <c r="Z125" t="str">
        <f t="shared" si="15"/>
        <v>03_Fabrication de meubles</v>
      </c>
      <c r="AA125" t="str">
        <f>INDEX(PDC!$J$1:$L$90,MATCH(AB125,PDC!$L:$L,0),MATCH(PDC!$J$1,PDC!$J$1:$L$1,0))</f>
        <v>Industrie</v>
      </c>
      <c r="AB125" t="s">
        <v>75</v>
      </c>
      <c r="AC125" t="s">
        <v>104</v>
      </c>
      <c r="AD125">
        <v>135</v>
      </c>
      <c r="AE125">
        <v>232798</v>
      </c>
      <c r="AF125">
        <v>12</v>
      </c>
      <c r="AG125">
        <v>1</v>
      </c>
      <c r="AH125">
        <v>20</v>
      </c>
      <c r="AJ125">
        <v>1226</v>
      </c>
      <c r="AK125">
        <f t="shared" si="19"/>
        <v>88.888888888888886</v>
      </c>
      <c r="AL125">
        <f t="shared" si="20"/>
        <v>51.546834594798923</v>
      </c>
      <c r="BC125" t="str">
        <f t="shared" si="21"/>
        <v>0059_Restauration</v>
      </c>
      <c r="BD125" t="str">
        <f>INDEX(PDC!$J$1:$L$90,MATCH(BE125,PDC!$L:$L,0),MATCH(PDC!$J$1,PDC!$J$1:$L$1,0))</f>
        <v>Services</v>
      </c>
      <c r="BE125" t="s">
        <v>10</v>
      </c>
      <c r="BF125" s="7" t="s">
        <v>296</v>
      </c>
      <c r="BG125">
        <v>352</v>
      </c>
      <c r="BH125">
        <v>530232</v>
      </c>
      <c r="BI125">
        <v>20</v>
      </c>
      <c r="BN125">
        <v>1245</v>
      </c>
      <c r="BQ125" s="10" t="str">
        <f t="shared" si="22"/>
        <v>8415_Tous secteurs</v>
      </c>
      <c r="BR125" s="7" t="s">
        <v>320</v>
      </c>
      <c r="BS125" s="11" t="s">
        <v>356</v>
      </c>
      <c r="BT125" s="10">
        <v>25676</v>
      </c>
      <c r="BU125" s="10">
        <v>40002509</v>
      </c>
      <c r="BV125" s="10">
        <v>1065</v>
      </c>
      <c r="BW125" s="16">
        <v>77</v>
      </c>
      <c r="BX125" s="16">
        <v>963</v>
      </c>
      <c r="BY125">
        <v>39</v>
      </c>
      <c r="CA125">
        <v>62233</v>
      </c>
    </row>
    <row r="126" spans="2:79" x14ac:dyDescent="0.35">
      <c r="B126">
        <v>75</v>
      </c>
      <c r="C126" t="str">
        <f t="shared" si="23"/>
        <v>femmes_Activités vétérinaires</v>
      </c>
      <c r="D126" t="s">
        <v>0</v>
      </c>
      <c r="E126" t="s">
        <v>87</v>
      </c>
      <c r="F126">
        <v>35</v>
      </c>
      <c r="G126">
        <v>3</v>
      </c>
      <c r="H126">
        <v>7</v>
      </c>
      <c r="K126">
        <v>822</v>
      </c>
      <c r="L126" s="10"/>
      <c r="Z126" t="str">
        <f t="shared" si="15"/>
        <v>03_Fabrication de produits en caoutchouc et en plastique</v>
      </c>
      <c r="AA126" t="str">
        <f>INDEX(PDC!$J$1:$L$90,MATCH(AB126,PDC!$L:$L,0),MATCH(PDC!$J$1,PDC!$J$1:$L$1,0))</f>
        <v>Industrie</v>
      </c>
      <c r="AB126" t="s">
        <v>25</v>
      </c>
      <c r="AC126" t="s">
        <v>104</v>
      </c>
      <c r="AD126">
        <v>1720</v>
      </c>
      <c r="AE126">
        <v>2624720</v>
      </c>
      <c r="AF126">
        <v>56</v>
      </c>
      <c r="AG126">
        <v>12</v>
      </c>
      <c r="AH126">
        <v>170</v>
      </c>
      <c r="AJ126">
        <v>5274</v>
      </c>
      <c r="AK126">
        <f t="shared" si="19"/>
        <v>32.558139534883722</v>
      </c>
      <c r="AL126">
        <f t="shared" si="20"/>
        <v>21.335609131640709</v>
      </c>
      <c r="BC126" t="str">
        <f t="shared" si="21"/>
        <v>0059_Réparation d'ordinateurs et de biens personnels et domestiques</v>
      </c>
      <c r="BD126" t="str">
        <f>INDEX(PDC!$J$1:$L$90,MATCH(BE126,PDC!$L:$L,0),MATCH(PDC!$J$1,PDC!$J$1:$L$1,0))</f>
        <v>Services</v>
      </c>
      <c r="BE126" t="s">
        <v>92</v>
      </c>
      <c r="BF126" s="7" t="s">
        <v>296</v>
      </c>
      <c r="BG126">
        <v>6</v>
      </c>
      <c r="BH126">
        <v>11433</v>
      </c>
      <c r="BQ126" s="10" t="str">
        <f t="shared" si="22"/>
        <v>8415_Agriculture</v>
      </c>
      <c r="BR126" s="7" t="s">
        <v>320</v>
      </c>
      <c r="BS126" s="11" t="s">
        <v>114</v>
      </c>
      <c r="BT126" s="10">
        <v>2</v>
      </c>
      <c r="BU126" s="10">
        <v>1747</v>
      </c>
      <c r="BV126" s="10"/>
      <c r="BW126" s="16"/>
      <c r="BX126" s="16"/>
    </row>
    <row r="127" spans="2:79" x14ac:dyDescent="0.35">
      <c r="B127">
        <v>75</v>
      </c>
      <c r="C127" t="str">
        <f t="shared" si="23"/>
        <v>hommes_Activités vétérinaires</v>
      </c>
      <c r="D127" t="s">
        <v>1</v>
      </c>
      <c r="E127" t="s">
        <v>87</v>
      </c>
      <c r="F127">
        <v>6</v>
      </c>
      <c r="K127">
        <v>150</v>
      </c>
      <c r="L127" s="10"/>
      <c r="Z127" t="str">
        <f t="shared" si="15"/>
        <v>03_Fabrication de produits informatiques, électroniques et optiques</v>
      </c>
      <c r="AA127" t="str">
        <f>INDEX(PDC!$J$1:$L$90,MATCH(AB127,PDC!$L:$L,0),MATCH(PDC!$J$1,PDC!$J$1:$L$1,0))</f>
        <v>Industrie</v>
      </c>
      <c r="AB127" t="s">
        <v>41</v>
      </c>
      <c r="AC127" t="s">
        <v>104</v>
      </c>
      <c r="AD127">
        <v>1492</v>
      </c>
      <c r="AE127">
        <v>2423947</v>
      </c>
      <c r="AF127">
        <v>6</v>
      </c>
      <c r="AG127">
        <v>3</v>
      </c>
      <c r="AH127">
        <v>22</v>
      </c>
      <c r="AJ127">
        <v>285</v>
      </c>
      <c r="AK127">
        <f t="shared" si="19"/>
        <v>4.0214477211796247</v>
      </c>
      <c r="AL127">
        <f t="shared" si="20"/>
        <v>2.4753016464468902</v>
      </c>
      <c r="BC127" t="str">
        <f t="shared" si="21"/>
        <v>0059_Réparation et installation de machines et d'équipements</v>
      </c>
      <c r="BD127" t="str">
        <f>INDEX(PDC!$J$1:$L$90,MATCH(BE127,PDC!$L:$L,0),MATCH(PDC!$J$1,PDC!$J$1:$L$1,0))</f>
        <v>Industrie</v>
      </c>
      <c r="BE127" t="s">
        <v>23</v>
      </c>
      <c r="BF127" s="7" t="s">
        <v>296</v>
      </c>
      <c r="BG127">
        <v>53</v>
      </c>
      <c r="BH127">
        <v>90203</v>
      </c>
      <c r="BI127">
        <v>3</v>
      </c>
      <c r="BN127">
        <v>48</v>
      </c>
      <c r="BQ127" s="10" t="str">
        <f t="shared" si="22"/>
        <v>8415_Commerce</v>
      </c>
      <c r="BR127" s="7" t="s">
        <v>320</v>
      </c>
      <c r="BS127" s="11" t="s">
        <v>138</v>
      </c>
      <c r="BT127" s="10">
        <v>4631</v>
      </c>
      <c r="BU127" s="10">
        <v>7818661</v>
      </c>
      <c r="BV127" s="10">
        <v>171</v>
      </c>
      <c r="BW127" s="16">
        <v>11</v>
      </c>
      <c r="BX127" s="16">
        <v>151</v>
      </c>
      <c r="BY127">
        <v>7</v>
      </c>
      <c r="CA127">
        <v>9865</v>
      </c>
    </row>
    <row r="128" spans="2:79" x14ac:dyDescent="0.35">
      <c r="B128">
        <v>77</v>
      </c>
      <c r="C128" t="str">
        <f t="shared" si="23"/>
        <v>femmes_Activités de location et location-bail</v>
      </c>
      <c r="D128" t="s">
        <v>0</v>
      </c>
      <c r="E128" t="s">
        <v>88</v>
      </c>
      <c r="F128">
        <v>66</v>
      </c>
      <c r="G128">
        <v>4</v>
      </c>
      <c r="H128">
        <v>16</v>
      </c>
      <c r="K128">
        <v>5994</v>
      </c>
      <c r="L128" s="10"/>
      <c r="Z128" t="str">
        <f t="shared" si="15"/>
        <v>03_Fabrication de produits métalliques, à l'exception des machines et des équipements</v>
      </c>
      <c r="AA128" t="str">
        <f>INDEX(PDC!$J$1:$L$90,MATCH(AB128,PDC!$L:$L,0),MATCH(PDC!$J$1,PDC!$J$1:$L$1,0))</f>
        <v>Industrie</v>
      </c>
      <c r="AB128" t="s">
        <v>11</v>
      </c>
      <c r="AC128" t="s">
        <v>104</v>
      </c>
      <c r="AD128">
        <v>2762</v>
      </c>
      <c r="AE128">
        <v>4177241</v>
      </c>
      <c r="AF128">
        <v>146</v>
      </c>
      <c r="AG128">
        <v>17</v>
      </c>
      <c r="AH128">
        <v>114</v>
      </c>
      <c r="AJ128">
        <v>8074</v>
      </c>
      <c r="AK128">
        <f t="shared" si="19"/>
        <v>52.860246198406948</v>
      </c>
      <c r="AL128">
        <f t="shared" si="20"/>
        <v>34.951299194851337</v>
      </c>
      <c r="BC128" t="str">
        <f t="shared" si="21"/>
        <v>0059_Services relatifs aux bâtiments et aménagement paysager</v>
      </c>
      <c r="BD128" t="str">
        <f>INDEX(PDC!$J$1:$L$90,MATCH(BE128,PDC!$L:$L,0),MATCH(PDC!$J$1,PDC!$J$1:$L$1,0))</f>
        <v>Services</v>
      </c>
      <c r="BE128" t="s">
        <v>9</v>
      </c>
      <c r="BF128" s="7" t="s">
        <v>296</v>
      </c>
      <c r="BG128">
        <v>46</v>
      </c>
      <c r="BH128">
        <v>58885</v>
      </c>
      <c r="BI128">
        <v>1</v>
      </c>
      <c r="BJ128">
        <v>1</v>
      </c>
      <c r="BK128">
        <v>13</v>
      </c>
      <c r="BL128">
        <v>1</v>
      </c>
      <c r="BN128">
        <v>131</v>
      </c>
      <c r="BQ128" s="10" t="str">
        <f t="shared" si="22"/>
        <v>8415_Construction</v>
      </c>
      <c r="BR128" s="7" t="s">
        <v>320</v>
      </c>
      <c r="BS128" s="11" t="s">
        <v>115</v>
      </c>
      <c r="BT128" s="10">
        <v>2862</v>
      </c>
      <c r="BU128" s="10">
        <v>4645303</v>
      </c>
      <c r="BV128" s="10">
        <v>248</v>
      </c>
      <c r="BW128" s="16">
        <v>16</v>
      </c>
      <c r="BX128" s="16">
        <v>159</v>
      </c>
      <c r="BY128">
        <v>7</v>
      </c>
      <c r="CA128">
        <v>16030</v>
      </c>
    </row>
    <row r="129" spans="1:79" x14ac:dyDescent="0.35">
      <c r="B129">
        <v>77</v>
      </c>
      <c r="C129" t="str">
        <f t="shared" si="23"/>
        <v>hommes_Activités de location et location-bail</v>
      </c>
      <c r="D129" t="s">
        <v>1</v>
      </c>
      <c r="E129" t="s">
        <v>88</v>
      </c>
      <c r="F129">
        <v>374</v>
      </c>
      <c r="G129">
        <v>30</v>
      </c>
      <c r="H129">
        <v>414</v>
      </c>
      <c r="I129">
        <v>12</v>
      </c>
      <c r="J129">
        <v>2</v>
      </c>
      <c r="K129">
        <v>27070</v>
      </c>
      <c r="L129" s="10"/>
      <c r="Z129" t="str">
        <f t="shared" si="15"/>
        <v>03_Fabrication de textiles</v>
      </c>
      <c r="AA129" t="str">
        <f>INDEX(PDC!$J$1:$L$90,MATCH(AB129,PDC!$L:$L,0),MATCH(PDC!$J$1,PDC!$J$1:$L$1,0))</f>
        <v>Industrie</v>
      </c>
      <c r="AB129" t="s">
        <v>19</v>
      </c>
      <c r="AC129" t="s">
        <v>104</v>
      </c>
      <c r="AD129">
        <v>12</v>
      </c>
      <c r="AE129">
        <v>21130</v>
      </c>
      <c r="AK129">
        <f t="shared" si="19"/>
        <v>0</v>
      </c>
      <c r="AL129">
        <f t="shared" si="20"/>
        <v>0</v>
      </c>
      <c r="BC129" t="str">
        <f t="shared" si="21"/>
        <v>0059_Sylviculture et exploitation forestière</v>
      </c>
      <c r="BD129" t="str">
        <f>INDEX(PDC!$J$1:$L$90,MATCH(BE129,PDC!$L:$L,0),MATCH(PDC!$J$1,PDC!$J$1:$L$1,0))</f>
        <v>Agriculture</v>
      </c>
      <c r="BE129" t="s">
        <v>63</v>
      </c>
      <c r="BF129" s="7" t="s">
        <v>296</v>
      </c>
      <c r="BG129">
        <v>9</v>
      </c>
      <c r="BH129">
        <v>16642</v>
      </c>
      <c r="BI129">
        <v>1</v>
      </c>
      <c r="BJ129">
        <v>1</v>
      </c>
      <c r="BK129">
        <v>8</v>
      </c>
      <c r="BN129">
        <v>0</v>
      </c>
      <c r="BQ129" s="10" t="str">
        <f t="shared" si="22"/>
        <v>8415_Industrie</v>
      </c>
      <c r="BR129" s="7" t="s">
        <v>320</v>
      </c>
      <c r="BS129" s="11" t="s">
        <v>116</v>
      </c>
      <c r="BT129" s="10">
        <v>4031</v>
      </c>
      <c r="BU129" s="10">
        <v>6700003</v>
      </c>
      <c r="BV129" s="10">
        <v>158</v>
      </c>
      <c r="BW129" s="16">
        <v>18</v>
      </c>
      <c r="BX129" s="16">
        <v>272</v>
      </c>
      <c r="BY129">
        <v>7</v>
      </c>
      <c r="CA129">
        <v>9942</v>
      </c>
    </row>
    <row r="130" spans="1:79" x14ac:dyDescent="0.35">
      <c r="A130" s="2">
        <v>6</v>
      </c>
      <c r="B130">
        <v>78</v>
      </c>
      <c r="C130" t="str">
        <f t="shared" si="23"/>
        <v>femmes_Activités liées à l'emploi</v>
      </c>
      <c r="D130" t="s">
        <v>0</v>
      </c>
      <c r="E130" t="s">
        <v>6</v>
      </c>
      <c r="F130">
        <v>1016</v>
      </c>
      <c r="G130">
        <v>46</v>
      </c>
      <c r="H130">
        <v>429</v>
      </c>
      <c r="I130">
        <v>19</v>
      </c>
      <c r="K130">
        <v>73452</v>
      </c>
      <c r="L130" s="10">
        <v>40625290</v>
      </c>
      <c r="M130" s="10"/>
      <c r="Z130" t="str">
        <f t="shared" si="15"/>
        <v>03_Génie civil</v>
      </c>
      <c r="AA130" t="str">
        <f>INDEX(PDC!$J$1:$L$90,MATCH(AB130,PDC!$L:$L,0),MATCH(PDC!$J$1,PDC!$J$1:$L$1,0))</f>
        <v>Construction</v>
      </c>
      <c r="AB130" t="s">
        <v>22</v>
      </c>
      <c r="AC130" t="s">
        <v>104</v>
      </c>
      <c r="AD130">
        <v>731</v>
      </c>
      <c r="AE130">
        <v>1108432</v>
      </c>
      <c r="AF130">
        <v>33</v>
      </c>
      <c r="AG130">
        <v>4</v>
      </c>
      <c r="AH130">
        <v>13</v>
      </c>
      <c r="AJ130">
        <v>1659</v>
      </c>
      <c r="AK130">
        <f t="shared" si="19"/>
        <v>45.143638850889189</v>
      </c>
      <c r="AL130">
        <f t="shared" si="20"/>
        <v>29.771785729751578</v>
      </c>
      <c r="BC130" t="str">
        <f t="shared" si="21"/>
        <v>0059_Transports terrestres et transport par conduites</v>
      </c>
      <c r="BD130" t="str">
        <f>INDEX(PDC!$J$1:$L$90,MATCH(BE130,PDC!$L:$L,0),MATCH(PDC!$J$1,PDC!$J$1:$L$1,0))</f>
        <v>Services</v>
      </c>
      <c r="BE130" t="s">
        <v>5</v>
      </c>
      <c r="BF130" s="7" t="s">
        <v>296</v>
      </c>
      <c r="BG130">
        <v>490</v>
      </c>
      <c r="BH130">
        <v>848444</v>
      </c>
      <c r="BI130">
        <v>41</v>
      </c>
      <c r="BN130">
        <v>2876</v>
      </c>
      <c r="BQ130" s="10" t="str">
        <f t="shared" si="22"/>
        <v>8415_Services</v>
      </c>
      <c r="BR130" s="7" t="s">
        <v>320</v>
      </c>
      <c r="BS130" s="11" t="s">
        <v>117</v>
      </c>
      <c r="BT130" s="10">
        <v>14150</v>
      </c>
      <c r="BU130" s="10">
        <v>20836795</v>
      </c>
      <c r="BV130" s="10">
        <v>488</v>
      </c>
      <c r="BW130" s="16">
        <v>32</v>
      </c>
      <c r="BX130" s="16">
        <v>381</v>
      </c>
      <c r="BY130">
        <v>18</v>
      </c>
      <c r="CA130">
        <v>26030</v>
      </c>
    </row>
    <row r="131" spans="1:79" x14ac:dyDescent="0.35">
      <c r="A131" s="2">
        <v>6</v>
      </c>
      <c r="B131">
        <v>78</v>
      </c>
      <c r="C131" t="str">
        <f t="shared" ref="C131:C162" si="26">D131&amp;"_"&amp;E131</f>
        <v>hommes_Activités liées à l'emploi</v>
      </c>
      <c r="D131" t="s">
        <v>1</v>
      </c>
      <c r="E131" t="s">
        <v>6</v>
      </c>
      <c r="F131">
        <v>5671</v>
      </c>
      <c r="G131">
        <v>442</v>
      </c>
      <c r="H131">
        <v>4317</v>
      </c>
      <c r="I131">
        <v>139</v>
      </c>
      <c r="J131">
        <v>6</v>
      </c>
      <c r="K131">
        <v>401855</v>
      </c>
      <c r="L131">
        <v>99409383.069999993</v>
      </c>
      <c r="Z131" t="str">
        <f t="shared" si="15"/>
        <v>03_Hébergement</v>
      </c>
      <c r="AA131" t="str">
        <f>INDEX(PDC!$J$1:$L$90,MATCH(AB131,PDC!$L:$L,0),MATCH(PDC!$J$1,PDC!$J$1:$L$1,0))</f>
        <v>Services</v>
      </c>
      <c r="AB131" t="s">
        <v>20</v>
      </c>
      <c r="AC131" t="s">
        <v>104</v>
      </c>
      <c r="AD131">
        <v>994</v>
      </c>
      <c r="AE131">
        <v>1692517</v>
      </c>
      <c r="AF131">
        <v>42</v>
      </c>
      <c r="AG131">
        <v>6</v>
      </c>
      <c r="AH131">
        <v>49</v>
      </c>
      <c r="AJ131">
        <v>2303</v>
      </c>
      <c r="AK131">
        <f t="shared" si="19"/>
        <v>42.25352112676056</v>
      </c>
      <c r="AL131">
        <f t="shared" si="20"/>
        <v>24.815112639932128</v>
      </c>
      <c r="BC131" t="str">
        <f t="shared" si="21"/>
        <v>0059_Travail du bois et fabrication d'articles en bois et en liège, à l'exception des meubles ; fabrication d'articles en vannerie et sparterie</v>
      </c>
      <c r="BD131" t="str">
        <f>INDEX(PDC!$J$1:$L$90,MATCH(BE131,PDC!$L:$L,0),MATCH(PDC!$J$1,PDC!$J$1:$L$1,0))</f>
        <v>Industrie</v>
      </c>
      <c r="BE131" t="s">
        <v>70</v>
      </c>
      <c r="BF131" s="7" t="s">
        <v>296</v>
      </c>
      <c r="BG131">
        <v>56</v>
      </c>
      <c r="BH131">
        <v>89907</v>
      </c>
      <c r="BI131">
        <v>5</v>
      </c>
      <c r="BN131">
        <v>209</v>
      </c>
      <c r="BQ131" s="10" t="str">
        <f t="shared" si="22"/>
        <v>8415_NC</v>
      </c>
      <c r="BR131" s="7" t="s">
        <v>320</v>
      </c>
      <c r="BS131" s="11" t="s">
        <v>355</v>
      </c>
      <c r="BT131" s="10"/>
      <c r="BU131" s="10"/>
      <c r="BV131" s="10"/>
      <c r="BW131" s="16"/>
      <c r="BX131" s="16"/>
      <c r="CA131">
        <v>366</v>
      </c>
    </row>
    <row r="132" spans="1:79" x14ac:dyDescent="0.35">
      <c r="B132">
        <v>79</v>
      </c>
      <c r="C132" t="str">
        <f t="shared" si="26"/>
        <v>femmes_Activités des agences de voyage, voyagistes, services de réservation et activités connexes</v>
      </c>
      <c r="D132" t="s">
        <v>0</v>
      </c>
      <c r="E132" t="s">
        <v>89</v>
      </c>
      <c r="F132">
        <v>32</v>
      </c>
      <c r="G132">
        <v>3</v>
      </c>
      <c r="H132">
        <v>49</v>
      </c>
      <c r="I132">
        <v>1</v>
      </c>
      <c r="K132">
        <v>1603</v>
      </c>
      <c r="L132" s="10"/>
      <c r="M132" s="10"/>
      <c r="Z132" t="str">
        <f t="shared" ref="Z132:Z196" si="27">AC132&amp;"_"&amp;AB132</f>
        <v>03_Hébergement médico-social et social</v>
      </c>
      <c r="AA132" t="str">
        <f>INDEX(PDC!$J$1:$L$90,MATCH(AB132,PDC!$L:$L,0),MATCH(PDC!$J$1,PDC!$J$1:$L$1,0))</f>
        <v>Services</v>
      </c>
      <c r="AB132" t="s">
        <v>2</v>
      </c>
      <c r="AC132" t="s">
        <v>104</v>
      </c>
      <c r="AD132">
        <v>2815</v>
      </c>
      <c r="AE132">
        <v>4351665</v>
      </c>
      <c r="AF132">
        <v>173</v>
      </c>
      <c r="AG132">
        <v>21</v>
      </c>
      <c r="AH132">
        <v>205</v>
      </c>
      <c r="AJ132">
        <v>10751</v>
      </c>
      <c r="AK132">
        <f t="shared" si="19"/>
        <v>61.456483126110122</v>
      </c>
      <c r="AL132">
        <f t="shared" si="20"/>
        <v>39.754898412446728</v>
      </c>
      <c r="BC132" t="str">
        <f t="shared" si="21"/>
        <v>0059_Travaux de construction spécialisés</v>
      </c>
      <c r="BD132" t="str">
        <f>INDEX(PDC!$J$1:$L$90,MATCH(BE132,PDC!$L:$L,0),MATCH(PDC!$J$1,PDC!$J$1:$L$1,0))</f>
        <v>Construction</v>
      </c>
      <c r="BE132" t="s">
        <v>3</v>
      </c>
      <c r="BF132" s="7" t="s">
        <v>296</v>
      </c>
      <c r="BG132">
        <v>920</v>
      </c>
      <c r="BH132">
        <v>1427472</v>
      </c>
      <c r="BI132">
        <v>82</v>
      </c>
      <c r="BJ132">
        <v>6</v>
      </c>
      <c r="BK132">
        <v>151</v>
      </c>
      <c r="BL132">
        <v>5</v>
      </c>
      <c r="BM132">
        <v>1</v>
      </c>
      <c r="BN132">
        <v>5230</v>
      </c>
      <c r="BQ132" s="10" t="str">
        <f t="shared" si="22"/>
        <v>8416_Tous secteurs</v>
      </c>
      <c r="BR132" s="7" t="s">
        <v>321</v>
      </c>
      <c r="BS132" s="11" t="s">
        <v>356</v>
      </c>
      <c r="BT132" s="10">
        <v>54624</v>
      </c>
      <c r="BU132" s="10">
        <v>83515969</v>
      </c>
      <c r="BV132" s="10">
        <v>2225</v>
      </c>
      <c r="BW132" s="16">
        <v>135</v>
      </c>
      <c r="BX132" s="16">
        <v>1576</v>
      </c>
      <c r="BY132">
        <v>52</v>
      </c>
      <c r="BZ132">
        <v>2</v>
      </c>
      <c r="CA132">
        <v>131105</v>
      </c>
    </row>
    <row r="133" spans="1:79" x14ac:dyDescent="0.35">
      <c r="B133">
        <v>79</v>
      </c>
      <c r="C133" t="str">
        <f t="shared" si="26"/>
        <v>hommes_Activités des agences de voyage, voyagistes, services de réservation et activités connexes</v>
      </c>
      <c r="D133" t="s">
        <v>1</v>
      </c>
      <c r="E133" t="s">
        <v>89</v>
      </c>
      <c r="F133">
        <v>20</v>
      </c>
      <c r="G133">
        <v>1</v>
      </c>
      <c r="H133">
        <v>3</v>
      </c>
      <c r="K133">
        <v>1116</v>
      </c>
      <c r="L133" s="10"/>
      <c r="Z133" t="str">
        <f t="shared" si="27"/>
        <v>03_Imprimerie et reproduction d'enregistrements</v>
      </c>
      <c r="AA133" t="str">
        <f>INDEX(PDC!$J$1:$L$90,MATCH(AB133,PDC!$L:$L,0),MATCH(PDC!$J$1,PDC!$J$1:$L$1,0))</f>
        <v>Industrie</v>
      </c>
      <c r="AB133" t="s">
        <v>72</v>
      </c>
      <c r="AC133" t="s">
        <v>104</v>
      </c>
      <c r="AD133">
        <v>282</v>
      </c>
      <c r="AE133">
        <v>471578</v>
      </c>
      <c r="AF133">
        <v>12</v>
      </c>
      <c r="AG133">
        <v>1</v>
      </c>
      <c r="AH133">
        <v>5</v>
      </c>
      <c r="AJ133">
        <v>1107</v>
      </c>
      <c r="AK133">
        <f t="shared" ref="AK133:AK197" si="28">AF133/AD133*1000</f>
        <v>42.553191489361701</v>
      </c>
      <c r="AL133">
        <f t="shared" ref="AL133:AL197" si="29">AF133/AE133*1000000</f>
        <v>25.446479691588667</v>
      </c>
      <c r="BC133" t="str">
        <f t="shared" ref="BC133:BC196" si="30">BF133&amp;"_"&amp;BE133</f>
        <v>0063_NC</v>
      </c>
      <c r="BD133" t="s">
        <v>355</v>
      </c>
      <c r="BE133" t="s">
        <v>355</v>
      </c>
      <c r="BF133" s="7" t="s">
        <v>298</v>
      </c>
      <c r="BN133">
        <v>0</v>
      </c>
      <c r="BQ133" s="10" t="str">
        <f t="shared" ref="BQ133:BQ196" si="31">BR133&amp;"_"&amp;BS133</f>
        <v>8416_Agriculture</v>
      </c>
      <c r="BR133" s="7" t="s">
        <v>321</v>
      </c>
      <c r="BS133" s="11" t="s">
        <v>114</v>
      </c>
      <c r="BT133" s="10">
        <v>4</v>
      </c>
      <c r="BU133" s="10">
        <v>3210</v>
      </c>
      <c r="BV133" s="10"/>
      <c r="BW133" s="16"/>
      <c r="BX133" s="16"/>
      <c r="CA133">
        <v>0</v>
      </c>
    </row>
    <row r="134" spans="1:79" x14ac:dyDescent="0.35">
      <c r="B134">
        <v>80</v>
      </c>
      <c r="C134" t="str">
        <f t="shared" si="26"/>
        <v>femmes_Enquêtes et sécurité</v>
      </c>
      <c r="D134" t="s">
        <v>0</v>
      </c>
      <c r="E134" t="s">
        <v>15</v>
      </c>
      <c r="F134">
        <v>127</v>
      </c>
      <c r="G134">
        <v>8</v>
      </c>
      <c r="H134">
        <v>79</v>
      </c>
      <c r="I134">
        <v>3</v>
      </c>
      <c r="K134">
        <v>11302</v>
      </c>
      <c r="L134" s="10"/>
      <c r="M134" s="10"/>
      <c r="Z134" t="str">
        <f t="shared" si="27"/>
        <v>03_Industrie automobile</v>
      </c>
      <c r="AA134" t="str">
        <f>INDEX(PDC!$J$1:$L$90,MATCH(AB134,PDC!$L:$L,0),MATCH(PDC!$J$1,PDC!$J$1:$L$1,0))</f>
        <v>Industrie</v>
      </c>
      <c r="AB134" t="s">
        <v>24</v>
      </c>
      <c r="AC134" t="s">
        <v>104</v>
      </c>
      <c r="AD134">
        <v>553</v>
      </c>
      <c r="AE134">
        <v>851602</v>
      </c>
      <c r="AF134">
        <v>15</v>
      </c>
      <c r="AG134">
        <v>1</v>
      </c>
      <c r="AH134">
        <v>6</v>
      </c>
      <c r="AJ134">
        <v>957</v>
      </c>
      <c r="AK134">
        <f t="shared" si="28"/>
        <v>27.124773960216999</v>
      </c>
      <c r="AL134">
        <f t="shared" si="29"/>
        <v>17.613861874443696</v>
      </c>
      <c r="BC134" t="str">
        <f t="shared" si="30"/>
        <v>0063_Action sociale sans hébergement</v>
      </c>
      <c r="BD134" t="str">
        <f>INDEX(PDC!$J$1:$L$90,MATCH(BE134,PDC!$L:$L,0),MATCH(PDC!$J$1,PDC!$J$1:$L$1,0))</f>
        <v>Services</v>
      </c>
      <c r="BE134" t="s">
        <v>8</v>
      </c>
      <c r="BF134" s="7" t="s">
        <v>298</v>
      </c>
      <c r="BG134">
        <v>192</v>
      </c>
      <c r="BH134">
        <v>242495</v>
      </c>
      <c r="BI134">
        <v>4</v>
      </c>
      <c r="BN134">
        <v>110</v>
      </c>
      <c r="BQ134" s="10" t="str">
        <f t="shared" si="31"/>
        <v>8416_Commerce</v>
      </c>
      <c r="BR134" s="7" t="s">
        <v>321</v>
      </c>
      <c r="BS134" s="11" t="s">
        <v>138</v>
      </c>
      <c r="BT134" s="10">
        <v>12733</v>
      </c>
      <c r="BU134" s="10">
        <v>20783964</v>
      </c>
      <c r="BV134" s="10">
        <v>537</v>
      </c>
      <c r="BW134" s="16">
        <v>31</v>
      </c>
      <c r="BX134" s="16">
        <v>395</v>
      </c>
      <c r="BY134">
        <v>9</v>
      </c>
      <c r="BZ134">
        <v>1</v>
      </c>
      <c r="CA134">
        <v>29383</v>
      </c>
    </row>
    <row r="135" spans="1:79" x14ac:dyDescent="0.35">
      <c r="B135">
        <v>80</v>
      </c>
      <c r="C135" t="str">
        <f t="shared" si="26"/>
        <v>hommes_Enquêtes et sécurité</v>
      </c>
      <c r="D135" t="s">
        <v>1</v>
      </c>
      <c r="E135" t="s">
        <v>15</v>
      </c>
      <c r="F135">
        <v>547</v>
      </c>
      <c r="G135">
        <v>50</v>
      </c>
      <c r="H135">
        <v>556</v>
      </c>
      <c r="I135">
        <v>25</v>
      </c>
      <c r="K135">
        <v>56492</v>
      </c>
      <c r="L135" s="10"/>
      <c r="Z135" t="str">
        <f t="shared" si="27"/>
        <v>03_Industrie chimique</v>
      </c>
      <c r="AA135" t="str">
        <f>INDEX(PDC!$J$1:$L$90,MATCH(AB135,PDC!$L:$L,0),MATCH(PDC!$J$1,PDC!$J$1:$L$1,0))</f>
        <v>Industrie</v>
      </c>
      <c r="AB135" t="s">
        <v>40</v>
      </c>
      <c r="AC135" t="s">
        <v>104</v>
      </c>
      <c r="AD135">
        <v>1037</v>
      </c>
      <c r="AE135">
        <v>806668</v>
      </c>
      <c r="AF135">
        <v>15</v>
      </c>
      <c r="AG135">
        <v>1</v>
      </c>
      <c r="AH135">
        <v>3</v>
      </c>
      <c r="AJ135">
        <v>655</v>
      </c>
      <c r="AK135">
        <f t="shared" si="28"/>
        <v>14.46480231436837</v>
      </c>
      <c r="AL135">
        <f t="shared" si="29"/>
        <v>18.595010586759361</v>
      </c>
      <c r="BC135" t="str">
        <f t="shared" si="30"/>
        <v>0063_Activités administratives et autres activités de soutien aux entreprises</v>
      </c>
      <c r="BD135" t="str">
        <f>INDEX(PDC!$J$1:$L$90,MATCH(BE135,PDC!$L:$L,0),MATCH(PDC!$J$1,PDC!$J$1:$L$1,0))</f>
        <v>Services</v>
      </c>
      <c r="BE135" t="s">
        <v>35</v>
      </c>
      <c r="BF135" s="7" t="s">
        <v>298</v>
      </c>
      <c r="BG135">
        <v>43</v>
      </c>
      <c r="BH135">
        <v>59831</v>
      </c>
      <c r="BI135">
        <v>1</v>
      </c>
      <c r="BN135">
        <v>22</v>
      </c>
      <c r="BQ135" s="10" t="str">
        <f t="shared" si="31"/>
        <v>8416_Construction</v>
      </c>
      <c r="BR135" s="7" t="s">
        <v>321</v>
      </c>
      <c r="BS135" s="11" t="s">
        <v>115</v>
      </c>
      <c r="BT135" s="10">
        <v>5717</v>
      </c>
      <c r="BU135" s="10">
        <v>8789190</v>
      </c>
      <c r="BV135" s="10">
        <v>476</v>
      </c>
      <c r="BW135" s="16">
        <v>38</v>
      </c>
      <c r="BX135" s="16">
        <v>470</v>
      </c>
      <c r="BY135">
        <v>17</v>
      </c>
      <c r="CA135">
        <v>27206</v>
      </c>
    </row>
    <row r="136" spans="1:79" x14ac:dyDescent="0.35">
      <c r="A136" s="2">
        <v>9</v>
      </c>
      <c r="B136">
        <v>81</v>
      </c>
      <c r="C136" t="str">
        <f t="shared" si="26"/>
        <v>femmes_Services relatifs aux bâtiments et aménagement paysager</v>
      </c>
      <c r="D136" t="s">
        <v>0</v>
      </c>
      <c r="E136" t="s">
        <v>9</v>
      </c>
      <c r="F136">
        <v>1463</v>
      </c>
      <c r="G136">
        <v>169</v>
      </c>
      <c r="H136">
        <v>1482</v>
      </c>
      <c r="I136">
        <v>58</v>
      </c>
      <c r="K136">
        <v>169188</v>
      </c>
      <c r="L136" s="10">
        <v>30908906.440000001</v>
      </c>
      <c r="M136" s="10"/>
      <c r="Z136" t="str">
        <f t="shared" si="27"/>
        <v>03_Industrie de l'habillement</v>
      </c>
      <c r="AA136" t="str">
        <f>INDEX(PDC!$J$1:$L$90,MATCH(AB136,PDC!$L:$L,0),MATCH(PDC!$J$1,PDC!$J$1:$L$1,0))</f>
        <v>Industrie</v>
      </c>
      <c r="AB136" t="s">
        <v>68</v>
      </c>
      <c r="AC136" t="s">
        <v>104</v>
      </c>
      <c r="AD136">
        <v>40</v>
      </c>
      <c r="AE136">
        <v>60636</v>
      </c>
      <c r="AG136">
        <v>1</v>
      </c>
      <c r="AH136">
        <v>16</v>
      </c>
      <c r="AJ136">
        <v>116</v>
      </c>
      <c r="AK136">
        <f t="shared" si="28"/>
        <v>0</v>
      </c>
      <c r="AL136">
        <f t="shared" si="29"/>
        <v>0</v>
      </c>
      <c r="BC136" t="str">
        <f t="shared" si="30"/>
        <v>0063_Activités auxiliaires de services financiers et d'assurance</v>
      </c>
      <c r="BD136" t="str">
        <f>INDEX(PDC!$J$1:$L$90,MATCH(BE136,PDC!$L:$L,0),MATCH(PDC!$J$1,PDC!$J$1:$L$1,0))</f>
        <v>Services</v>
      </c>
      <c r="BE136" t="s">
        <v>48</v>
      </c>
      <c r="BF136" s="7" t="s">
        <v>298</v>
      </c>
      <c r="BG136">
        <v>25</v>
      </c>
      <c r="BH136">
        <v>43749</v>
      </c>
      <c r="BQ136" s="10" t="str">
        <f t="shared" si="31"/>
        <v>8416_Industrie</v>
      </c>
      <c r="BR136" s="7" t="s">
        <v>321</v>
      </c>
      <c r="BS136" s="11" t="s">
        <v>116</v>
      </c>
      <c r="BT136" s="10">
        <v>8951</v>
      </c>
      <c r="BU136" s="10">
        <v>13848611</v>
      </c>
      <c r="BV136" s="10">
        <v>330</v>
      </c>
      <c r="BW136" s="16">
        <v>17</v>
      </c>
      <c r="BX136" s="16">
        <v>159</v>
      </c>
      <c r="BY136">
        <v>4</v>
      </c>
      <c r="CA136">
        <v>20499</v>
      </c>
    </row>
    <row r="137" spans="1:79" x14ac:dyDescent="0.35">
      <c r="A137" s="2">
        <v>9</v>
      </c>
      <c r="B137">
        <v>81</v>
      </c>
      <c r="C137" t="str">
        <f t="shared" si="26"/>
        <v>hommes_Services relatifs aux bâtiments et aménagement paysager</v>
      </c>
      <c r="D137" t="s">
        <v>1</v>
      </c>
      <c r="E137" t="s">
        <v>9</v>
      </c>
      <c r="F137">
        <v>877</v>
      </c>
      <c r="G137">
        <v>97</v>
      </c>
      <c r="H137">
        <v>1016</v>
      </c>
      <c r="I137">
        <v>33</v>
      </c>
      <c r="J137">
        <v>1</v>
      </c>
      <c r="K137">
        <v>87966</v>
      </c>
      <c r="L137">
        <v>21929680.190000001</v>
      </c>
      <c r="Z137" t="str">
        <f t="shared" si="27"/>
        <v>03_Industrie du cuir et de la chaussure</v>
      </c>
      <c r="AA137" t="str">
        <f>INDEX(PDC!$J$1:$L$90,MATCH(AB137,PDC!$L:$L,0),MATCH(PDC!$J$1,PDC!$J$1:$L$1,0))</f>
        <v>Industrie</v>
      </c>
      <c r="AB137" t="s">
        <v>69</v>
      </c>
      <c r="AC137" t="s">
        <v>104</v>
      </c>
      <c r="AD137">
        <v>990</v>
      </c>
      <c r="AE137">
        <v>1421054</v>
      </c>
      <c r="AF137">
        <v>22</v>
      </c>
      <c r="AG137">
        <v>3</v>
      </c>
      <c r="AH137">
        <v>21</v>
      </c>
      <c r="AJ137">
        <v>961</v>
      </c>
      <c r="AK137">
        <f t="shared" si="28"/>
        <v>22.222222222222221</v>
      </c>
      <c r="AL137">
        <f t="shared" si="29"/>
        <v>15.48146657340256</v>
      </c>
      <c r="BC137" t="str">
        <f t="shared" si="30"/>
        <v>0063_Activités créatives, artistiques et de spectacle</v>
      </c>
      <c r="BD137" t="str">
        <f>INDEX(PDC!$J$1:$L$90,MATCH(BE137,PDC!$L:$L,0),MATCH(PDC!$J$1,PDC!$J$1:$L$1,0))</f>
        <v>Services</v>
      </c>
      <c r="BE137" t="s">
        <v>42</v>
      </c>
      <c r="BF137" s="7" t="s">
        <v>298</v>
      </c>
      <c r="BG137">
        <v>16</v>
      </c>
      <c r="BH137">
        <v>12924</v>
      </c>
      <c r="BQ137" s="10" t="str">
        <f t="shared" si="31"/>
        <v>8416_Services</v>
      </c>
      <c r="BR137" s="7" t="s">
        <v>321</v>
      </c>
      <c r="BS137" s="11" t="s">
        <v>117</v>
      </c>
      <c r="BT137" s="10">
        <v>27218</v>
      </c>
      <c r="BU137" s="10">
        <v>40090854</v>
      </c>
      <c r="BV137" s="10">
        <v>882</v>
      </c>
      <c r="BW137" s="16">
        <v>49</v>
      </c>
      <c r="BX137" s="16">
        <v>552</v>
      </c>
      <c r="BY137">
        <v>22</v>
      </c>
      <c r="BZ137">
        <v>1</v>
      </c>
      <c r="CA137">
        <v>53117</v>
      </c>
    </row>
    <row r="138" spans="1:79" x14ac:dyDescent="0.35">
      <c r="B138">
        <v>82</v>
      </c>
      <c r="C138" t="str">
        <f t="shared" si="26"/>
        <v>femmes_Activités administratives et autres activités de soutien aux entreprises</v>
      </c>
      <c r="D138" t="s">
        <v>0</v>
      </c>
      <c r="E138" t="s">
        <v>35</v>
      </c>
      <c r="F138">
        <v>265</v>
      </c>
      <c r="G138">
        <v>27</v>
      </c>
      <c r="H138">
        <v>297</v>
      </c>
      <c r="I138">
        <v>11</v>
      </c>
      <c r="K138">
        <v>22493</v>
      </c>
      <c r="L138" s="10"/>
      <c r="Z138" t="str">
        <f t="shared" si="27"/>
        <v>03_Industrie pharmaceutique</v>
      </c>
      <c r="AA138" t="str">
        <f>INDEX(PDC!$J$1:$L$90,MATCH(AB138,PDC!$L:$L,0),MATCH(PDC!$J$1,PDC!$J$1:$L$1,0))</f>
        <v>Industrie</v>
      </c>
      <c r="AB138" t="s">
        <v>39</v>
      </c>
      <c r="AC138" t="s">
        <v>104</v>
      </c>
      <c r="AD138">
        <v>219</v>
      </c>
      <c r="AE138">
        <v>389402</v>
      </c>
      <c r="AF138">
        <v>6</v>
      </c>
      <c r="AJ138">
        <v>360</v>
      </c>
      <c r="AK138">
        <f t="shared" si="28"/>
        <v>27.397260273972602</v>
      </c>
      <c r="AL138">
        <f t="shared" si="29"/>
        <v>15.408241354692581</v>
      </c>
      <c r="BC138" t="str">
        <f t="shared" si="30"/>
        <v>0063_Activités d'architecture et d'ingénierie ; activités de contrôle et analyses techniques</v>
      </c>
      <c r="BD138" t="str">
        <f>INDEX(PDC!$J$1:$L$90,MATCH(BE138,PDC!$L:$L,0),MATCH(PDC!$J$1,PDC!$J$1:$L$1,0))</f>
        <v>Services</v>
      </c>
      <c r="BE138" t="s">
        <v>43</v>
      </c>
      <c r="BF138" s="7" t="s">
        <v>298</v>
      </c>
      <c r="BG138">
        <v>19</v>
      </c>
      <c r="BH138">
        <v>35133</v>
      </c>
      <c r="BN138">
        <v>0</v>
      </c>
      <c r="BQ138" s="10" t="str">
        <f t="shared" si="31"/>
        <v>8416_NC</v>
      </c>
      <c r="BR138" s="7" t="s">
        <v>321</v>
      </c>
      <c r="BS138" s="11" t="s">
        <v>355</v>
      </c>
      <c r="BT138" s="10">
        <v>1</v>
      </c>
      <c r="BU138" s="10">
        <v>140</v>
      </c>
      <c r="BV138" s="10"/>
      <c r="BW138" s="16"/>
      <c r="BX138" s="16"/>
      <c r="CA138">
        <v>900</v>
      </c>
    </row>
    <row r="139" spans="1:79" x14ac:dyDescent="0.35">
      <c r="B139">
        <v>82</v>
      </c>
      <c r="C139" t="str">
        <f t="shared" si="26"/>
        <v>hommes_Activités administratives et autres activités de soutien aux entreprises</v>
      </c>
      <c r="D139" t="s">
        <v>1</v>
      </c>
      <c r="E139" t="s">
        <v>35</v>
      </c>
      <c r="F139">
        <v>262</v>
      </c>
      <c r="G139">
        <v>17</v>
      </c>
      <c r="H139">
        <v>122</v>
      </c>
      <c r="I139">
        <v>3</v>
      </c>
      <c r="K139">
        <v>15448</v>
      </c>
      <c r="L139" s="10"/>
      <c r="Z139" t="str">
        <f t="shared" si="27"/>
        <v>03_Industries alimentaires</v>
      </c>
      <c r="AA139" t="str">
        <f>INDEX(PDC!$J$1:$L$90,MATCH(AB139,PDC!$L:$L,0),MATCH(PDC!$J$1,PDC!$J$1:$L$1,0))</f>
        <v>Industrie</v>
      </c>
      <c r="AB139" t="s">
        <v>14</v>
      </c>
      <c r="AC139" t="s">
        <v>104</v>
      </c>
      <c r="AD139">
        <v>3386</v>
      </c>
      <c r="AE139">
        <v>5306383</v>
      </c>
      <c r="AF139">
        <v>201</v>
      </c>
      <c r="AG139">
        <v>28</v>
      </c>
      <c r="AH139">
        <v>306</v>
      </c>
      <c r="AJ139">
        <v>14153</v>
      </c>
      <c r="AK139">
        <f t="shared" si="28"/>
        <v>59.36207914943887</v>
      </c>
      <c r="AL139">
        <f t="shared" si="29"/>
        <v>37.878909230637895</v>
      </c>
      <c r="BC139" t="str">
        <f t="shared" si="30"/>
        <v>0063_Activités de location et location-bail</v>
      </c>
      <c r="BD139" t="str">
        <f>INDEX(PDC!$J$1:$L$90,MATCH(BE139,PDC!$L:$L,0),MATCH(PDC!$J$1,PDC!$J$1:$L$1,0))</f>
        <v>Services</v>
      </c>
      <c r="BE139" t="s">
        <v>88</v>
      </c>
      <c r="BF139" s="7" t="s">
        <v>298</v>
      </c>
      <c r="BG139">
        <v>2</v>
      </c>
      <c r="BH139">
        <v>2015</v>
      </c>
      <c r="BQ139" s="10" t="str">
        <f t="shared" si="31"/>
        <v>8417_Tous secteurs</v>
      </c>
      <c r="BR139" s="7" t="s">
        <v>322</v>
      </c>
      <c r="BS139" s="11" t="s">
        <v>356</v>
      </c>
      <c r="BT139" s="10">
        <v>18842</v>
      </c>
      <c r="BU139" s="10">
        <v>28538123</v>
      </c>
      <c r="BV139" s="10">
        <v>792</v>
      </c>
      <c r="BW139" s="16">
        <v>44</v>
      </c>
      <c r="BX139" s="16">
        <v>399</v>
      </c>
      <c r="BY139">
        <v>12</v>
      </c>
      <c r="BZ139">
        <v>1</v>
      </c>
      <c r="CA139">
        <v>38914</v>
      </c>
    </row>
    <row r="140" spans="1:79" x14ac:dyDescent="0.35">
      <c r="B140">
        <v>84</v>
      </c>
      <c r="C140" t="str">
        <f t="shared" si="26"/>
        <v>femmes_Administration publique et défense ; sécurité sociale obligatoire</v>
      </c>
      <c r="D140" t="s">
        <v>0</v>
      </c>
      <c r="E140" t="s">
        <v>36</v>
      </c>
      <c r="F140">
        <v>1150</v>
      </c>
      <c r="G140">
        <v>83</v>
      </c>
      <c r="H140">
        <v>753</v>
      </c>
      <c r="I140">
        <v>27</v>
      </c>
      <c r="K140">
        <v>64568</v>
      </c>
      <c r="L140" s="10"/>
      <c r="Z140" t="str">
        <f t="shared" si="27"/>
        <v>03_Métallurgie</v>
      </c>
      <c r="AA140" t="str">
        <f>INDEX(PDC!$J$1:$L$90,MATCH(AB140,PDC!$L:$L,0),MATCH(PDC!$J$1,PDC!$J$1:$L$1,0))</f>
        <v>Industrie</v>
      </c>
      <c r="AB140" t="s">
        <v>26</v>
      </c>
      <c r="AC140" t="s">
        <v>104</v>
      </c>
      <c r="AD140">
        <v>1473</v>
      </c>
      <c r="AE140">
        <v>2034985</v>
      </c>
      <c r="AF140">
        <v>53</v>
      </c>
      <c r="AG140">
        <v>6</v>
      </c>
      <c r="AH140">
        <v>35</v>
      </c>
      <c r="AJ140">
        <v>6127</v>
      </c>
      <c r="AK140">
        <f t="shared" si="28"/>
        <v>35.980991174473864</v>
      </c>
      <c r="AL140">
        <f t="shared" si="29"/>
        <v>26.044418017823226</v>
      </c>
      <c r="BC140" t="str">
        <f t="shared" si="30"/>
        <v>0063_Activités de poste et de courrier</v>
      </c>
      <c r="BD140" t="str">
        <f>INDEX(PDC!$J$1:$L$90,MATCH(BE140,PDC!$L:$L,0),MATCH(PDC!$J$1,PDC!$J$1:$L$1,0))</f>
        <v>Services</v>
      </c>
      <c r="BE140" t="s">
        <v>13</v>
      </c>
      <c r="BF140" s="7" t="s">
        <v>298</v>
      </c>
      <c r="BG140">
        <v>99</v>
      </c>
      <c r="BH140">
        <v>158759</v>
      </c>
      <c r="BJ140">
        <v>1</v>
      </c>
      <c r="BK140">
        <v>20</v>
      </c>
      <c r="BL140">
        <v>1</v>
      </c>
      <c r="BN140">
        <v>0</v>
      </c>
      <c r="BQ140" s="10" t="str">
        <f t="shared" si="31"/>
        <v>8417_Agriculture</v>
      </c>
      <c r="BR140" s="7" t="s">
        <v>322</v>
      </c>
      <c r="BS140" s="11" t="s">
        <v>114</v>
      </c>
      <c r="BT140" s="10">
        <v>2</v>
      </c>
      <c r="BU140" s="10">
        <v>466</v>
      </c>
      <c r="BV140" s="10"/>
      <c r="BW140" s="16"/>
      <c r="BX140" s="16"/>
    </row>
    <row r="141" spans="1:79" x14ac:dyDescent="0.35">
      <c r="B141">
        <v>84</v>
      </c>
      <c r="C141" t="str">
        <f t="shared" si="26"/>
        <v>hommes_Administration publique et défense ; sécurité sociale obligatoire</v>
      </c>
      <c r="D141" t="s">
        <v>1</v>
      </c>
      <c r="E141" t="s">
        <v>36</v>
      </c>
      <c r="F141">
        <v>695</v>
      </c>
      <c r="G141">
        <v>27</v>
      </c>
      <c r="H141">
        <v>152</v>
      </c>
      <c r="I141">
        <v>3</v>
      </c>
      <c r="K141">
        <v>32392</v>
      </c>
      <c r="L141" s="10"/>
      <c r="Z141" t="str">
        <f t="shared" si="27"/>
        <v>03_Organisation de jeux de hasard et d'argent</v>
      </c>
      <c r="AA141" t="str">
        <f>INDEX(PDC!$J$1:$L$90,MATCH(AB141,PDC!$L:$L,0),MATCH(PDC!$J$1,PDC!$J$1:$L$1,0))</f>
        <v>Services</v>
      </c>
      <c r="AB141" t="s">
        <v>91</v>
      </c>
      <c r="AC141" t="s">
        <v>104</v>
      </c>
      <c r="AD141">
        <v>209</v>
      </c>
      <c r="AE141">
        <v>333596</v>
      </c>
      <c r="AF141">
        <v>8</v>
      </c>
      <c r="AG141">
        <v>1</v>
      </c>
      <c r="AH141">
        <v>10</v>
      </c>
      <c r="AJ141">
        <v>313</v>
      </c>
      <c r="AK141">
        <f t="shared" si="28"/>
        <v>38.277511961722489</v>
      </c>
      <c r="AL141">
        <f t="shared" si="29"/>
        <v>23.981102890921953</v>
      </c>
      <c r="BC141" t="str">
        <f t="shared" si="30"/>
        <v>0063_Activités des agences de voyage, voyagistes, services de réservation et activités connexes</v>
      </c>
      <c r="BD141" t="str">
        <f>INDEX(PDC!$J$1:$L$90,MATCH(BE141,PDC!$L:$L,0),MATCH(PDC!$J$1,PDC!$J$1:$L$1,0))</f>
        <v>Services</v>
      </c>
      <c r="BE141" t="s">
        <v>89</v>
      </c>
      <c r="BF141" s="7" t="s">
        <v>298</v>
      </c>
      <c r="BG141">
        <v>21</v>
      </c>
      <c r="BH141">
        <v>35218</v>
      </c>
      <c r="BQ141" s="10" t="str">
        <f t="shared" si="31"/>
        <v>8417_Commerce</v>
      </c>
      <c r="BR141" s="7" t="s">
        <v>322</v>
      </c>
      <c r="BS141" s="11" t="s">
        <v>138</v>
      </c>
      <c r="BT141" s="10">
        <v>2442</v>
      </c>
      <c r="BU141" s="10">
        <v>3861612</v>
      </c>
      <c r="BV141" s="10">
        <v>85</v>
      </c>
      <c r="BW141" s="16">
        <v>5</v>
      </c>
      <c r="BX141" s="16">
        <v>110</v>
      </c>
      <c r="BY141">
        <v>1</v>
      </c>
      <c r="BZ141">
        <v>1</v>
      </c>
      <c r="CA141">
        <v>4026</v>
      </c>
    </row>
    <row r="142" spans="1:79" x14ac:dyDescent="0.35">
      <c r="B142">
        <v>85</v>
      </c>
      <c r="C142" t="str">
        <f t="shared" si="26"/>
        <v>femmes_Enseignement</v>
      </c>
      <c r="D142" t="s">
        <v>0</v>
      </c>
      <c r="E142" t="s">
        <v>34</v>
      </c>
      <c r="F142">
        <v>423</v>
      </c>
      <c r="G142">
        <v>40</v>
      </c>
      <c r="H142">
        <v>307</v>
      </c>
      <c r="I142">
        <v>13</v>
      </c>
      <c r="K142">
        <v>27384</v>
      </c>
      <c r="L142" s="10"/>
      <c r="Z142" t="str">
        <f t="shared" si="27"/>
        <v>03_Production de films cinématographiques, de vidéo et de programmes de télévision ; enregistrement sonore et édition musicale</v>
      </c>
      <c r="AA142" t="str">
        <f>INDEX(PDC!$J$1:$L$90,MATCH(AB142,PDC!$L:$L,0),MATCH(PDC!$J$1,PDC!$J$1:$L$1,0))</f>
        <v>Services</v>
      </c>
      <c r="AB142" t="s">
        <v>82</v>
      </c>
      <c r="AC142" t="s">
        <v>104</v>
      </c>
      <c r="AD142">
        <v>30</v>
      </c>
      <c r="AE142">
        <v>44793</v>
      </c>
      <c r="AK142">
        <f t="shared" si="28"/>
        <v>0</v>
      </c>
      <c r="AL142">
        <f t="shared" si="29"/>
        <v>0</v>
      </c>
      <c r="BC142" t="str">
        <f t="shared" si="30"/>
        <v>0063_Activités des organisations associatives</v>
      </c>
      <c r="BD142" t="str">
        <f>INDEX(PDC!$J$1:$L$90,MATCH(BE142,PDC!$L:$L,0),MATCH(PDC!$J$1,PDC!$J$1:$L$1,0))</f>
        <v>Services</v>
      </c>
      <c r="BE142" t="s">
        <v>32</v>
      </c>
      <c r="BF142" s="7" t="s">
        <v>298</v>
      </c>
      <c r="BG142">
        <v>82</v>
      </c>
      <c r="BH142">
        <v>63156</v>
      </c>
      <c r="BI142">
        <v>1</v>
      </c>
      <c r="BN142">
        <v>7</v>
      </c>
      <c r="BQ142" s="10" t="str">
        <f t="shared" si="31"/>
        <v>8417_Construction</v>
      </c>
      <c r="BR142" s="7" t="s">
        <v>322</v>
      </c>
      <c r="BS142" s="11" t="s">
        <v>115</v>
      </c>
      <c r="BT142" s="10">
        <v>1428</v>
      </c>
      <c r="BU142" s="10">
        <v>2178717</v>
      </c>
      <c r="BV142" s="10">
        <v>88</v>
      </c>
      <c r="BW142" s="16">
        <v>8</v>
      </c>
      <c r="BX142" s="16">
        <v>52</v>
      </c>
      <c r="BY142">
        <v>2</v>
      </c>
      <c r="CA142">
        <v>6304</v>
      </c>
    </row>
    <row r="143" spans="1:79" x14ac:dyDescent="0.35">
      <c r="B143">
        <v>85</v>
      </c>
      <c r="C143" t="str">
        <f t="shared" si="26"/>
        <v>hommes_Enseignement</v>
      </c>
      <c r="D143" t="s">
        <v>1</v>
      </c>
      <c r="E143" t="s">
        <v>34</v>
      </c>
      <c r="F143">
        <v>314</v>
      </c>
      <c r="G143">
        <v>19</v>
      </c>
      <c r="H143">
        <v>148</v>
      </c>
      <c r="I143">
        <v>6</v>
      </c>
      <c r="K143">
        <v>17972</v>
      </c>
      <c r="L143" s="10"/>
      <c r="Z143" t="str">
        <f t="shared" si="27"/>
        <v>03_Production et distribution d'électricité, de gaz, de vapeur et d'air conditionné</v>
      </c>
      <c r="AA143" t="str">
        <f>INDEX(PDC!$J$1:$L$90,MATCH(AB143,PDC!$L:$L,0),MATCH(PDC!$J$1,PDC!$J$1:$L$1,0))</f>
        <v>Industrie</v>
      </c>
      <c r="AB143" t="s">
        <v>76</v>
      </c>
      <c r="AC143" t="s">
        <v>104</v>
      </c>
      <c r="AD143">
        <v>103</v>
      </c>
      <c r="AE143">
        <v>151887</v>
      </c>
      <c r="AF143">
        <v>2</v>
      </c>
      <c r="AG143">
        <v>1</v>
      </c>
      <c r="AH143">
        <v>23</v>
      </c>
      <c r="AJ143">
        <v>146</v>
      </c>
      <c r="AK143">
        <f t="shared" si="28"/>
        <v>19.417475728155338</v>
      </c>
      <c r="AL143">
        <f t="shared" si="29"/>
        <v>13.167683870245643</v>
      </c>
      <c r="BC143" t="str">
        <f t="shared" si="30"/>
        <v>0063_Activités des services financiers, hors assurance et caisses de retraite</v>
      </c>
      <c r="BD143" t="str">
        <f>INDEX(PDC!$J$1:$L$90,MATCH(BE143,PDC!$L:$L,0),MATCH(PDC!$J$1,PDC!$J$1:$L$1,0))</f>
        <v>Services</v>
      </c>
      <c r="BE143" t="s">
        <v>47</v>
      </c>
      <c r="BF143" s="7" t="s">
        <v>298</v>
      </c>
      <c r="BG143">
        <v>36</v>
      </c>
      <c r="BH143">
        <v>56327</v>
      </c>
      <c r="BN143">
        <v>0</v>
      </c>
      <c r="BQ143" s="10" t="str">
        <f t="shared" si="31"/>
        <v>8417_Industrie</v>
      </c>
      <c r="BR143" s="7" t="s">
        <v>322</v>
      </c>
      <c r="BS143" s="11" t="s">
        <v>116</v>
      </c>
      <c r="BT143" s="10">
        <v>7477</v>
      </c>
      <c r="BU143" s="10">
        <v>11824541</v>
      </c>
      <c r="BV143" s="10">
        <v>346</v>
      </c>
      <c r="BW143" s="16">
        <v>15</v>
      </c>
      <c r="BX143" s="16">
        <v>122</v>
      </c>
      <c r="BY143">
        <v>4</v>
      </c>
      <c r="CA143">
        <v>16476</v>
      </c>
    </row>
    <row r="144" spans="1:79" x14ac:dyDescent="0.35">
      <c r="B144">
        <v>86</v>
      </c>
      <c r="C144" t="str">
        <f t="shared" si="26"/>
        <v>femmes_Activités pour la santé humaine</v>
      </c>
      <c r="D144" t="s">
        <v>0</v>
      </c>
      <c r="E144" t="s">
        <v>27</v>
      </c>
      <c r="F144">
        <v>2439</v>
      </c>
      <c r="G144">
        <v>165</v>
      </c>
      <c r="H144">
        <v>1386</v>
      </c>
      <c r="I144">
        <v>49</v>
      </c>
      <c r="K144">
        <v>178851</v>
      </c>
      <c r="L144" s="10"/>
      <c r="Z144" t="str">
        <f t="shared" si="27"/>
        <v>03_Programmation et diffusion</v>
      </c>
      <c r="AA144" t="str">
        <f>INDEX(PDC!$J$1:$L$90,MATCH(AB144,PDC!$L:$L,0),MATCH(PDC!$J$1,PDC!$J$1:$L$1,0))</f>
        <v>Services</v>
      </c>
      <c r="AB144" t="s">
        <v>83</v>
      </c>
      <c r="AC144" t="s">
        <v>104</v>
      </c>
      <c r="AD144">
        <v>11</v>
      </c>
      <c r="AE144">
        <v>19526</v>
      </c>
      <c r="AK144">
        <f t="shared" si="28"/>
        <v>0</v>
      </c>
      <c r="AL144">
        <f t="shared" si="29"/>
        <v>0</v>
      </c>
      <c r="BC144" t="str">
        <f t="shared" si="30"/>
        <v>0063_Activités des sièges sociaux ; conseil de gestion</v>
      </c>
      <c r="BD144" t="str">
        <f>INDEX(PDC!$J$1:$L$90,MATCH(BE144,PDC!$L:$L,0),MATCH(PDC!$J$1,PDC!$J$1:$L$1,0))</f>
        <v>Services</v>
      </c>
      <c r="BE144" t="s">
        <v>44</v>
      </c>
      <c r="BF144" s="7" t="s">
        <v>298</v>
      </c>
      <c r="BG144">
        <v>6</v>
      </c>
      <c r="BH144">
        <v>10177</v>
      </c>
      <c r="BQ144" s="10" t="str">
        <f t="shared" si="31"/>
        <v>8417_Services</v>
      </c>
      <c r="BR144" s="7" t="s">
        <v>322</v>
      </c>
      <c r="BS144" s="11" t="s">
        <v>117</v>
      </c>
      <c r="BT144" s="10">
        <v>7493</v>
      </c>
      <c r="BU144" s="10">
        <v>10672787</v>
      </c>
      <c r="BV144" s="10">
        <v>272</v>
      </c>
      <c r="BW144" s="16">
        <v>16</v>
      </c>
      <c r="BX144" s="16">
        <v>115</v>
      </c>
      <c r="BY144">
        <v>5</v>
      </c>
      <c r="CA144">
        <v>12076</v>
      </c>
    </row>
    <row r="145" spans="1:79" x14ac:dyDescent="0.35">
      <c r="B145">
        <v>86</v>
      </c>
      <c r="C145" t="str">
        <f t="shared" si="26"/>
        <v>hommes_Activités pour la santé humaine</v>
      </c>
      <c r="D145" t="s">
        <v>1</v>
      </c>
      <c r="E145" t="s">
        <v>27</v>
      </c>
      <c r="F145">
        <v>584</v>
      </c>
      <c r="G145">
        <v>44</v>
      </c>
      <c r="H145">
        <v>420</v>
      </c>
      <c r="I145">
        <v>18</v>
      </c>
      <c r="K145">
        <v>34761</v>
      </c>
      <c r="L145" s="10"/>
      <c r="Z145" t="str">
        <f t="shared" si="27"/>
        <v>03_Programmation, conseil et autres activités informatiques</v>
      </c>
      <c r="AA145" t="str">
        <f>INDEX(PDC!$J$1:$L$90,MATCH(AB145,PDC!$L:$L,0),MATCH(PDC!$J$1,PDC!$J$1:$L$1,0))</f>
        <v>Services</v>
      </c>
      <c r="AB145" t="s">
        <v>50</v>
      </c>
      <c r="AC145" t="s">
        <v>104</v>
      </c>
      <c r="AD145">
        <v>68</v>
      </c>
      <c r="AE145">
        <v>115112</v>
      </c>
      <c r="AF145">
        <v>2</v>
      </c>
      <c r="AG145">
        <v>1</v>
      </c>
      <c r="AH145">
        <v>12</v>
      </c>
      <c r="AJ145">
        <v>100</v>
      </c>
      <c r="AK145">
        <f t="shared" si="28"/>
        <v>29.411764705882351</v>
      </c>
      <c r="AL145">
        <f t="shared" si="29"/>
        <v>17.374383209396065</v>
      </c>
      <c r="BC145" t="str">
        <f t="shared" si="30"/>
        <v>0063_Activités immobilières</v>
      </c>
      <c r="BD145" t="str">
        <f>INDEX(PDC!$J$1:$L$90,MATCH(BE145,PDC!$L:$L,0),MATCH(PDC!$J$1,PDC!$J$1:$L$1,0))</f>
        <v>Services</v>
      </c>
      <c r="BE145" t="s">
        <v>31</v>
      </c>
      <c r="BF145" s="7" t="s">
        <v>298</v>
      </c>
      <c r="BG145">
        <v>23</v>
      </c>
      <c r="BH145">
        <v>32695</v>
      </c>
      <c r="BN145">
        <v>0</v>
      </c>
      <c r="BQ145" s="10" t="str">
        <f t="shared" si="31"/>
        <v>8417_NC</v>
      </c>
      <c r="BR145" s="7" t="s">
        <v>322</v>
      </c>
      <c r="BS145" s="11" t="s">
        <v>355</v>
      </c>
      <c r="BT145" s="10"/>
      <c r="BU145" s="10"/>
      <c r="BV145" s="10">
        <v>1</v>
      </c>
      <c r="BW145" s="16"/>
      <c r="BX145" s="16"/>
      <c r="CA145">
        <v>32</v>
      </c>
    </row>
    <row r="146" spans="1:79" x14ac:dyDescent="0.35">
      <c r="A146" s="2">
        <v>1</v>
      </c>
      <c r="B146">
        <v>87</v>
      </c>
      <c r="C146" t="str">
        <f t="shared" si="26"/>
        <v>femmes_Hébergement médico-social et social</v>
      </c>
      <c r="D146" t="s">
        <v>0</v>
      </c>
      <c r="E146" t="s">
        <v>2</v>
      </c>
      <c r="F146">
        <v>3816</v>
      </c>
      <c r="G146">
        <v>235</v>
      </c>
      <c r="H146">
        <v>1987</v>
      </c>
      <c r="I146">
        <v>60</v>
      </c>
      <c r="K146">
        <v>256335</v>
      </c>
      <c r="L146" s="10">
        <v>75402972.459999993</v>
      </c>
      <c r="Z146" t="str">
        <f t="shared" si="27"/>
        <v>03_Publicité et études de marché</v>
      </c>
      <c r="AA146" t="str">
        <f>INDEX(PDC!$J$1:$L$90,MATCH(AB146,PDC!$L:$L,0),MATCH(PDC!$J$1,PDC!$J$1:$L$1,0))</f>
        <v>Services</v>
      </c>
      <c r="AB146" t="s">
        <v>33</v>
      </c>
      <c r="AC146" t="s">
        <v>104</v>
      </c>
      <c r="AD146">
        <v>135</v>
      </c>
      <c r="AE146">
        <v>200000</v>
      </c>
      <c r="AF146">
        <v>2</v>
      </c>
      <c r="AG146">
        <v>1</v>
      </c>
      <c r="AH146">
        <v>10</v>
      </c>
      <c r="AJ146">
        <v>19</v>
      </c>
      <c r="AK146">
        <f t="shared" si="28"/>
        <v>14.814814814814815</v>
      </c>
      <c r="AL146">
        <f t="shared" si="29"/>
        <v>10</v>
      </c>
      <c r="BC146" t="str">
        <f t="shared" si="30"/>
        <v>0063_Activités juridiques et comptables</v>
      </c>
      <c r="BD146" t="str">
        <f>INDEX(PDC!$J$1:$L$90,MATCH(BE146,PDC!$L:$L,0),MATCH(PDC!$J$1,PDC!$J$1:$L$1,0))</f>
        <v>Services</v>
      </c>
      <c r="BE146" t="s">
        <v>51</v>
      </c>
      <c r="BF146" s="7" t="s">
        <v>298</v>
      </c>
      <c r="BG146">
        <v>60</v>
      </c>
      <c r="BH146">
        <v>96117</v>
      </c>
      <c r="BN146">
        <v>0</v>
      </c>
      <c r="BQ146" s="10" t="str">
        <f t="shared" si="31"/>
        <v>8418_Tous secteurs</v>
      </c>
      <c r="BR146" s="7" t="s">
        <v>324</v>
      </c>
      <c r="BS146" s="11" t="s">
        <v>356</v>
      </c>
      <c r="BT146" s="10">
        <v>20119</v>
      </c>
      <c r="BU146" s="10">
        <v>30714587</v>
      </c>
      <c r="BV146" s="10">
        <v>762</v>
      </c>
      <c r="BW146" s="16">
        <v>65</v>
      </c>
      <c r="BX146" s="16">
        <v>634</v>
      </c>
      <c r="BY146">
        <v>24</v>
      </c>
      <c r="CA146">
        <v>45257</v>
      </c>
    </row>
    <row r="147" spans="1:79" x14ac:dyDescent="0.35">
      <c r="A147" s="2">
        <v>1</v>
      </c>
      <c r="B147">
        <v>87</v>
      </c>
      <c r="C147" t="str">
        <f t="shared" si="26"/>
        <v>hommes_Hébergement médico-social et social</v>
      </c>
      <c r="D147" t="s">
        <v>1</v>
      </c>
      <c r="E147" t="s">
        <v>2</v>
      </c>
      <c r="F147">
        <v>682</v>
      </c>
      <c r="G147">
        <v>51</v>
      </c>
      <c r="H147">
        <v>484</v>
      </c>
      <c r="I147">
        <v>22</v>
      </c>
      <c r="K147">
        <v>39693</v>
      </c>
      <c r="L147">
        <v>20688058.34</v>
      </c>
      <c r="Z147" t="str">
        <f t="shared" si="27"/>
        <v>03_Recherche-développement scientifique</v>
      </c>
      <c r="AA147" t="str">
        <f>INDEX(PDC!$J$1:$L$90,MATCH(AB147,PDC!$L:$L,0),MATCH(PDC!$J$1,PDC!$J$1:$L$1,0))</f>
        <v>Services</v>
      </c>
      <c r="AB147" t="s">
        <v>46</v>
      </c>
      <c r="AC147" t="s">
        <v>104</v>
      </c>
      <c r="AD147">
        <v>43</v>
      </c>
      <c r="AE147">
        <v>15976</v>
      </c>
      <c r="AK147">
        <f t="shared" si="28"/>
        <v>0</v>
      </c>
      <c r="AL147">
        <f t="shared" si="29"/>
        <v>0</v>
      </c>
      <c r="BC147" t="str">
        <f t="shared" si="30"/>
        <v>0063_Activités liées à l'emploi</v>
      </c>
      <c r="BD147" t="str">
        <f>INDEX(PDC!$J$1:$L$90,MATCH(BE147,PDC!$L:$L,0),MATCH(PDC!$J$1,PDC!$J$1:$L$1,0))</f>
        <v>Services</v>
      </c>
      <c r="BE147" t="s">
        <v>6</v>
      </c>
      <c r="BF147" s="7" t="s">
        <v>298</v>
      </c>
      <c r="BG147">
        <v>43</v>
      </c>
      <c r="BH147">
        <v>74002</v>
      </c>
      <c r="BI147">
        <v>7</v>
      </c>
      <c r="BJ147">
        <v>1</v>
      </c>
      <c r="BK147">
        <v>99</v>
      </c>
      <c r="BL147">
        <v>1</v>
      </c>
      <c r="BM147">
        <v>1</v>
      </c>
      <c r="BN147">
        <v>62</v>
      </c>
      <c r="BQ147" s="10" t="str">
        <f t="shared" si="31"/>
        <v>8418_Agriculture</v>
      </c>
      <c r="BR147" s="7" t="s">
        <v>324</v>
      </c>
      <c r="BS147" s="11" t="s">
        <v>114</v>
      </c>
      <c r="BT147" s="10">
        <v>2</v>
      </c>
      <c r="BU147" s="10">
        <v>2070</v>
      </c>
      <c r="BV147" s="10"/>
      <c r="BW147" s="16"/>
      <c r="BX147" s="16"/>
    </row>
    <row r="148" spans="1:79" x14ac:dyDescent="0.35">
      <c r="A148" s="2">
        <v>5</v>
      </c>
      <c r="B148">
        <v>88</v>
      </c>
      <c r="C148" t="str">
        <f t="shared" si="26"/>
        <v>femmes_Action sociale sans hébergement</v>
      </c>
      <c r="D148" t="s">
        <v>0</v>
      </c>
      <c r="E148" t="s">
        <v>8</v>
      </c>
      <c r="F148">
        <v>2931</v>
      </c>
      <c r="G148">
        <v>212</v>
      </c>
      <c r="H148">
        <v>1693</v>
      </c>
      <c r="I148">
        <v>63</v>
      </c>
      <c r="K148">
        <v>217865</v>
      </c>
      <c r="L148" s="10">
        <v>75471361.569999993</v>
      </c>
      <c r="Z148" t="str">
        <f t="shared" si="27"/>
        <v>03_Restauration</v>
      </c>
      <c r="AA148" t="str">
        <f>INDEX(PDC!$J$1:$L$90,MATCH(AB148,PDC!$L:$L,0),MATCH(PDC!$J$1,PDC!$J$1:$L$1,0))</f>
        <v>Services</v>
      </c>
      <c r="AB148" t="s">
        <v>10</v>
      </c>
      <c r="AC148" t="s">
        <v>104</v>
      </c>
      <c r="AD148">
        <v>2147</v>
      </c>
      <c r="AE148">
        <v>3234367</v>
      </c>
      <c r="AF148">
        <v>126</v>
      </c>
      <c r="AG148">
        <v>4</v>
      </c>
      <c r="AH148">
        <v>38</v>
      </c>
      <c r="AJ148">
        <v>6288</v>
      </c>
      <c r="AK148">
        <f t="shared" si="28"/>
        <v>58.686539357242665</v>
      </c>
      <c r="AL148">
        <f t="shared" si="29"/>
        <v>38.956618095596454</v>
      </c>
      <c r="BC148" t="str">
        <f t="shared" si="30"/>
        <v>0063_Activités pour la santé humaine</v>
      </c>
      <c r="BD148" t="str">
        <f>INDEX(PDC!$J$1:$L$90,MATCH(BE148,PDC!$L:$L,0),MATCH(PDC!$J$1,PDC!$J$1:$L$1,0))</f>
        <v>Services</v>
      </c>
      <c r="BE148" t="s">
        <v>27</v>
      </c>
      <c r="BF148" s="7" t="s">
        <v>298</v>
      </c>
      <c r="BG148">
        <v>365</v>
      </c>
      <c r="BH148">
        <v>584617</v>
      </c>
      <c r="BI148">
        <v>10</v>
      </c>
      <c r="BJ148">
        <v>2</v>
      </c>
      <c r="BK148">
        <v>17</v>
      </c>
      <c r="BL148">
        <v>1</v>
      </c>
      <c r="BN148">
        <v>478</v>
      </c>
      <c r="BQ148" s="10" t="str">
        <f t="shared" si="31"/>
        <v>8418_Commerce</v>
      </c>
      <c r="BR148" s="7" t="s">
        <v>324</v>
      </c>
      <c r="BS148" s="11" t="s">
        <v>138</v>
      </c>
      <c r="BT148" s="10">
        <v>3858</v>
      </c>
      <c r="BU148" s="10">
        <v>6007968</v>
      </c>
      <c r="BV148" s="10">
        <v>93</v>
      </c>
      <c r="BW148" s="16">
        <v>8</v>
      </c>
      <c r="BX148" s="16">
        <v>84</v>
      </c>
      <c r="BY148">
        <v>3</v>
      </c>
      <c r="CA148">
        <v>7452</v>
      </c>
    </row>
    <row r="149" spans="1:79" x14ac:dyDescent="0.35">
      <c r="A149" s="2">
        <v>5</v>
      </c>
      <c r="B149">
        <v>88</v>
      </c>
      <c r="C149" t="str">
        <f t="shared" si="26"/>
        <v>hommes_Action sociale sans hébergement</v>
      </c>
      <c r="D149" t="s">
        <v>1</v>
      </c>
      <c r="E149" t="s">
        <v>8</v>
      </c>
      <c r="F149">
        <v>866</v>
      </c>
      <c r="G149">
        <v>44</v>
      </c>
      <c r="H149">
        <v>591</v>
      </c>
      <c r="I149">
        <v>20</v>
      </c>
      <c r="J149">
        <v>2</v>
      </c>
      <c r="K149">
        <v>39126</v>
      </c>
      <c r="L149">
        <v>20129805.989999998</v>
      </c>
      <c r="Z149" t="str">
        <f t="shared" si="27"/>
        <v>03_Réparation d'ordinateurs et de biens personnels et domestiques</v>
      </c>
      <c r="AA149" t="str">
        <f>INDEX(PDC!$J$1:$L$90,MATCH(AB149,PDC!$L:$L,0),MATCH(PDC!$J$1,PDC!$J$1:$L$1,0))</f>
        <v>Services</v>
      </c>
      <c r="AB149" t="s">
        <v>92</v>
      </c>
      <c r="AC149" t="s">
        <v>104</v>
      </c>
      <c r="AD149">
        <v>316</v>
      </c>
      <c r="AE149">
        <v>501348</v>
      </c>
      <c r="AF149">
        <v>5</v>
      </c>
      <c r="AJ149">
        <v>405</v>
      </c>
      <c r="AK149">
        <f t="shared" si="28"/>
        <v>15.822784810126583</v>
      </c>
      <c r="AL149">
        <f t="shared" si="29"/>
        <v>9.9731124887303828</v>
      </c>
      <c r="BC149" t="str">
        <f t="shared" si="30"/>
        <v>0063_Activités sportives, récréatives et de loisirs</v>
      </c>
      <c r="BD149" t="str">
        <f>INDEX(PDC!$J$1:$L$90,MATCH(BE149,PDC!$L:$L,0),MATCH(PDC!$J$1,PDC!$J$1:$L$1,0))</f>
        <v>Services</v>
      </c>
      <c r="BE149" t="s">
        <v>12</v>
      </c>
      <c r="BF149" s="7" t="s">
        <v>298</v>
      </c>
      <c r="BG149">
        <v>44</v>
      </c>
      <c r="BH149">
        <v>73489</v>
      </c>
      <c r="BI149">
        <v>1</v>
      </c>
      <c r="BN149">
        <v>152</v>
      </c>
      <c r="BQ149" s="10" t="str">
        <f t="shared" si="31"/>
        <v>8418_Construction</v>
      </c>
      <c r="BR149" s="7" t="s">
        <v>324</v>
      </c>
      <c r="BS149" s="11" t="s">
        <v>115</v>
      </c>
      <c r="BT149" s="10">
        <v>2291</v>
      </c>
      <c r="BU149" s="10">
        <v>3762795</v>
      </c>
      <c r="BV149" s="10">
        <v>209</v>
      </c>
      <c r="BW149" s="16">
        <v>21</v>
      </c>
      <c r="BX149" s="16">
        <v>259</v>
      </c>
      <c r="BY149">
        <v>10</v>
      </c>
      <c r="CA149">
        <v>10831</v>
      </c>
    </row>
    <row r="150" spans="1:79" x14ac:dyDescent="0.35">
      <c r="B150">
        <v>90</v>
      </c>
      <c r="C150" t="str">
        <f t="shared" si="26"/>
        <v>femmes_Activités créatives, artistiques et de spectacle</v>
      </c>
      <c r="D150" t="s">
        <v>0</v>
      </c>
      <c r="E150" t="s">
        <v>42</v>
      </c>
      <c r="F150">
        <v>31</v>
      </c>
      <c r="G150">
        <v>1</v>
      </c>
      <c r="H150">
        <v>8</v>
      </c>
      <c r="K150">
        <v>2630</v>
      </c>
      <c r="L150" s="10"/>
      <c r="Z150" t="str">
        <f t="shared" si="27"/>
        <v>03_Réparation et installation de machines et d'équipements</v>
      </c>
      <c r="AA150" t="str">
        <f>INDEX(PDC!$J$1:$L$90,MATCH(AB150,PDC!$L:$L,0),MATCH(PDC!$J$1,PDC!$J$1:$L$1,0))</f>
        <v>Industrie</v>
      </c>
      <c r="AB150" t="s">
        <v>23</v>
      </c>
      <c r="AC150" t="s">
        <v>104</v>
      </c>
      <c r="AD150">
        <v>586</v>
      </c>
      <c r="AE150">
        <v>949997</v>
      </c>
      <c r="AF150">
        <v>44</v>
      </c>
      <c r="AG150">
        <v>4</v>
      </c>
      <c r="AH150">
        <v>18</v>
      </c>
      <c r="AJ150">
        <v>2840</v>
      </c>
      <c r="AK150">
        <f t="shared" si="28"/>
        <v>75.085324232081916</v>
      </c>
      <c r="AL150">
        <f t="shared" si="29"/>
        <v>46.315935734533895</v>
      </c>
      <c r="BC150" t="str">
        <f t="shared" si="30"/>
        <v>0063_Activités vétérinaires</v>
      </c>
      <c r="BD150" t="str">
        <f>INDEX(PDC!$J$1:$L$90,MATCH(BE150,PDC!$L:$L,0),MATCH(PDC!$J$1,PDC!$J$1:$L$1,0))</f>
        <v>Services</v>
      </c>
      <c r="BE150" t="s">
        <v>87</v>
      </c>
      <c r="BF150" s="7" t="s">
        <v>298</v>
      </c>
      <c r="BG150">
        <v>24</v>
      </c>
      <c r="BH150">
        <v>41603</v>
      </c>
      <c r="BQ150" s="10" t="str">
        <f t="shared" si="31"/>
        <v>8418_Industrie</v>
      </c>
      <c r="BR150" s="7" t="s">
        <v>324</v>
      </c>
      <c r="BS150" s="11" t="s">
        <v>116</v>
      </c>
      <c r="BT150" s="10">
        <v>1799</v>
      </c>
      <c r="BU150" s="10">
        <v>2933634</v>
      </c>
      <c r="BV150" s="10">
        <v>51</v>
      </c>
      <c r="BW150" s="16">
        <v>3</v>
      </c>
      <c r="BX150" s="16">
        <v>34</v>
      </c>
      <c r="BY150">
        <v>1</v>
      </c>
      <c r="CA150">
        <v>2946</v>
      </c>
    </row>
    <row r="151" spans="1:79" x14ac:dyDescent="0.35">
      <c r="B151">
        <v>90</v>
      </c>
      <c r="C151" t="str">
        <f t="shared" si="26"/>
        <v>hommes_Activités créatives, artistiques et de spectacle</v>
      </c>
      <c r="D151" t="s">
        <v>1</v>
      </c>
      <c r="E151" t="s">
        <v>42</v>
      </c>
      <c r="F151">
        <v>77</v>
      </c>
      <c r="G151">
        <v>9</v>
      </c>
      <c r="H151">
        <v>74</v>
      </c>
      <c r="I151">
        <v>2</v>
      </c>
      <c r="K151">
        <v>6584</v>
      </c>
      <c r="L151" s="10"/>
      <c r="Z151" t="str">
        <f t="shared" si="27"/>
        <v>03_Services d'information</v>
      </c>
      <c r="AA151" t="str">
        <f>INDEX(PDC!$J$1:$L$90,MATCH(AB151,PDC!$L:$L,0),MATCH(PDC!$J$1,PDC!$J$1:$L$1,0))</f>
        <v>Services</v>
      </c>
      <c r="AB151" t="s">
        <v>85</v>
      </c>
      <c r="AC151" t="s">
        <v>104</v>
      </c>
      <c r="AD151">
        <v>13</v>
      </c>
      <c r="AE151">
        <v>22210</v>
      </c>
      <c r="AJ151">
        <v>0</v>
      </c>
      <c r="AK151">
        <f t="shared" si="28"/>
        <v>0</v>
      </c>
      <c r="AL151">
        <f t="shared" si="29"/>
        <v>0</v>
      </c>
      <c r="BC151" t="str">
        <f t="shared" si="30"/>
        <v>0063_Administration publique et défense ; sécurité sociale obligatoire</v>
      </c>
      <c r="BD151" t="str">
        <f>INDEX(PDC!$J$1:$L$90,MATCH(BE151,PDC!$L:$L,0),MATCH(PDC!$J$1,PDC!$J$1:$L$1,0))</f>
        <v>Services</v>
      </c>
      <c r="BE151" t="s">
        <v>36</v>
      </c>
      <c r="BF151" s="7" t="s">
        <v>298</v>
      </c>
      <c r="BG151">
        <v>295</v>
      </c>
      <c r="BH151">
        <v>312604</v>
      </c>
      <c r="BI151">
        <v>4</v>
      </c>
      <c r="BJ151">
        <v>1</v>
      </c>
      <c r="BK151">
        <v>20</v>
      </c>
      <c r="BL151">
        <v>1</v>
      </c>
      <c r="BN151">
        <v>308</v>
      </c>
      <c r="BQ151" s="10" t="str">
        <f t="shared" si="31"/>
        <v>8418_Services</v>
      </c>
      <c r="BR151" s="7" t="s">
        <v>324</v>
      </c>
      <c r="BS151" s="11" t="s">
        <v>117</v>
      </c>
      <c r="BT151" s="10">
        <v>12169</v>
      </c>
      <c r="BU151" s="10">
        <v>18008120</v>
      </c>
      <c r="BV151" s="10">
        <v>409</v>
      </c>
      <c r="BW151" s="16">
        <v>33</v>
      </c>
      <c r="BX151" s="16">
        <v>257</v>
      </c>
      <c r="BY151">
        <v>10</v>
      </c>
      <c r="CA151">
        <v>24028</v>
      </c>
    </row>
    <row r="152" spans="1:79" x14ac:dyDescent="0.35">
      <c r="B152">
        <v>91</v>
      </c>
      <c r="C152" t="str">
        <f t="shared" si="26"/>
        <v>femmes_Bibliothèques, archives, musées et autres activités culturelles</v>
      </c>
      <c r="D152" t="s">
        <v>0</v>
      </c>
      <c r="E152" t="s">
        <v>90</v>
      </c>
      <c r="F152">
        <v>8</v>
      </c>
      <c r="G152">
        <v>1</v>
      </c>
      <c r="H152">
        <v>8</v>
      </c>
      <c r="K152">
        <v>526</v>
      </c>
      <c r="L152" s="10"/>
      <c r="Z152" t="str">
        <f t="shared" si="27"/>
        <v>03_Services relatifs aux bâtiments et aménagement paysager</v>
      </c>
      <c r="AA152" t="str">
        <f>INDEX(PDC!$J$1:$L$90,MATCH(AB152,PDC!$L:$L,0),MATCH(PDC!$J$1,PDC!$J$1:$L$1,0))</f>
        <v>Services</v>
      </c>
      <c r="AB152" t="s">
        <v>9</v>
      </c>
      <c r="AC152" t="s">
        <v>104</v>
      </c>
      <c r="AD152">
        <v>1355</v>
      </c>
      <c r="AE152">
        <v>1728198</v>
      </c>
      <c r="AF152">
        <v>64</v>
      </c>
      <c r="AG152">
        <v>4</v>
      </c>
      <c r="AH152">
        <v>27</v>
      </c>
      <c r="AJ152">
        <v>5267</v>
      </c>
      <c r="AK152">
        <f t="shared" si="28"/>
        <v>47.232472324723247</v>
      </c>
      <c r="AL152">
        <f t="shared" si="29"/>
        <v>37.032793696092696</v>
      </c>
      <c r="BC152" t="str">
        <f t="shared" si="30"/>
        <v>0063_Autres activités spécialisées, scientifiques et techniques</v>
      </c>
      <c r="BD152" t="str">
        <f>INDEX(PDC!$J$1:$L$90,MATCH(BE152,PDC!$L:$L,0),MATCH(PDC!$J$1,PDC!$J$1:$L$1,0))</f>
        <v>Services</v>
      </c>
      <c r="BE152" t="s">
        <v>86</v>
      </c>
      <c r="BF152" s="7" t="s">
        <v>298</v>
      </c>
      <c r="BG152">
        <v>1</v>
      </c>
      <c r="BH152">
        <v>1820</v>
      </c>
      <c r="BQ152" s="10" t="str">
        <f t="shared" si="31"/>
        <v>8418_NC</v>
      </c>
      <c r="BR152" s="7" t="s">
        <v>324</v>
      </c>
      <c r="BS152" s="11" t="s">
        <v>355</v>
      </c>
      <c r="BT152" s="10"/>
      <c r="BU152" s="10"/>
      <c r="BV152" s="10"/>
      <c r="BW152" s="16"/>
      <c r="BX152" s="16"/>
      <c r="CA152">
        <v>0</v>
      </c>
    </row>
    <row r="153" spans="1:79" x14ac:dyDescent="0.35">
      <c r="B153">
        <v>91</v>
      </c>
      <c r="C153" t="str">
        <f t="shared" si="26"/>
        <v>hommes_Bibliothèques, archives, musées et autres activités culturelles</v>
      </c>
      <c r="D153" t="s">
        <v>1</v>
      </c>
      <c r="E153" t="s">
        <v>90</v>
      </c>
      <c r="F153">
        <v>8</v>
      </c>
      <c r="K153">
        <v>267</v>
      </c>
      <c r="L153" s="10"/>
      <c r="Z153" t="str">
        <f t="shared" si="27"/>
        <v>03_Transports terrestres et transport par conduites</v>
      </c>
      <c r="AA153" t="str">
        <f>INDEX(PDC!$J$1:$L$90,MATCH(AB153,PDC!$L:$L,0),MATCH(PDC!$J$1,PDC!$J$1:$L$1,0))</f>
        <v>Services</v>
      </c>
      <c r="AB153" t="s">
        <v>5</v>
      </c>
      <c r="AC153" t="s">
        <v>104</v>
      </c>
      <c r="AD153">
        <v>2551</v>
      </c>
      <c r="AE153">
        <v>4597616</v>
      </c>
      <c r="AF153">
        <v>171</v>
      </c>
      <c r="AG153">
        <v>20</v>
      </c>
      <c r="AH153">
        <v>276</v>
      </c>
      <c r="AI153">
        <v>1</v>
      </c>
      <c r="AJ153">
        <v>13014</v>
      </c>
      <c r="AK153">
        <f t="shared" si="28"/>
        <v>67.032536260290087</v>
      </c>
      <c r="AL153">
        <f t="shared" si="29"/>
        <v>37.193188817856907</v>
      </c>
      <c r="BC153" t="str">
        <f t="shared" si="30"/>
        <v>0063_Autres industries extractives</v>
      </c>
      <c r="BD153" t="str">
        <f>INDEX(PDC!$J$1:$L$90,MATCH(BE153,PDC!$L:$L,0),MATCH(PDC!$J$1,PDC!$J$1:$L$1,0))</f>
        <v>Industrie</v>
      </c>
      <c r="BE153" t="s">
        <v>64</v>
      </c>
      <c r="BF153" s="7" t="s">
        <v>298</v>
      </c>
      <c r="BG153">
        <v>3</v>
      </c>
      <c r="BH153">
        <v>4591</v>
      </c>
      <c r="BQ153" s="10" t="str">
        <f t="shared" si="31"/>
        <v>8419_Tous secteurs</v>
      </c>
      <c r="BR153" s="7" t="s">
        <v>325</v>
      </c>
      <c r="BS153" s="11" t="s">
        <v>356</v>
      </c>
      <c r="BT153" s="10">
        <v>26091</v>
      </c>
      <c r="BU153" s="10">
        <v>40230804</v>
      </c>
      <c r="BV153" s="10">
        <v>1018</v>
      </c>
      <c r="BW153" s="16">
        <v>96</v>
      </c>
      <c r="BX153" s="16">
        <v>1034</v>
      </c>
      <c r="BY153">
        <v>43</v>
      </c>
      <c r="CA153">
        <v>65825</v>
      </c>
    </row>
    <row r="154" spans="1:79" x14ac:dyDescent="0.35">
      <c r="B154">
        <v>92</v>
      </c>
      <c r="C154" t="str">
        <f t="shared" si="26"/>
        <v>femmes_Organisation de jeux de hasard et d'argent</v>
      </c>
      <c r="D154" t="s">
        <v>0</v>
      </c>
      <c r="E154" t="s">
        <v>91</v>
      </c>
      <c r="F154">
        <v>22</v>
      </c>
      <c r="G154">
        <v>2</v>
      </c>
      <c r="H154">
        <v>25</v>
      </c>
      <c r="I154">
        <v>2</v>
      </c>
      <c r="K154">
        <v>2802</v>
      </c>
      <c r="L154" s="10"/>
      <c r="Z154" t="str">
        <f t="shared" si="27"/>
        <v>03_Travail du bois et fabrication d'articles en bois et en liège, à l'exception des meubles ; fabrication d'articles en vannerie et sparterie</v>
      </c>
      <c r="AA154" t="str">
        <f>INDEX(PDC!$J$1:$L$90,MATCH(AB154,PDC!$L:$L,0),MATCH(PDC!$J$1,PDC!$J$1:$L$1,0))</f>
        <v>Industrie</v>
      </c>
      <c r="AB154" t="s">
        <v>70</v>
      </c>
      <c r="AC154" t="s">
        <v>104</v>
      </c>
      <c r="AD154">
        <v>315</v>
      </c>
      <c r="AE154">
        <v>516798</v>
      </c>
      <c r="AF154">
        <v>20</v>
      </c>
      <c r="AG154">
        <v>1</v>
      </c>
      <c r="AH154">
        <v>3</v>
      </c>
      <c r="AJ154">
        <v>1377</v>
      </c>
      <c r="AK154">
        <f t="shared" si="28"/>
        <v>63.492063492063487</v>
      </c>
      <c r="AL154">
        <f t="shared" si="29"/>
        <v>38.699840169660099</v>
      </c>
      <c r="BC154" t="str">
        <f t="shared" si="30"/>
        <v>0063_Autres industries manufacturières</v>
      </c>
      <c r="BD154" t="str">
        <f>INDEX(PDC!$J$1:$L$90,MATCH(BE154,PDC!$L:$L,0),MATCH(PDC!$J$1,PDC!$J$1:$L$1,0))</f>
        <v>Industrie</v>
      </c>
      <c r="BE154" t="s">
        <v>37</v>
      </c>
      <c r="BF154" s="7" t="s">
        <v>298</v>
      </c>
      <c r="BG154">
        <v>1</v>
      </c>
      <c r="BH154">
        <v>152</v>
      </c>
      <c r="BQ154" s="10" t="str">
        <f t="shared" si="31"/>
        <v>8419_Agriculture</v>
      </c>
      <c r="BR154" s="7" t="s">
        <v>325</v>
      </c>
      <c r="BS154" s="11" t="s">
        <v>114</v>
      </c>
      <c r="BT154" s="10">
        <v>2</v>
      </c>
      <c r="BU154" s="10">
        <v>3641</v>
      </c>
      <c r="BV154" s="10"/>
      <c r="BW154" s="16"/>
      <c r="BX154" s="16"/>
    </row>
    <row r="155" spans="1:79" x14ac:dyDescent="0.35">
      <c r="B155">
        <v>92</v>
      </c>
      <c r="C155" t="str">
        <f t="shared" si="26"/>
        <v>hommes_Organisation de jeux de hasard et d'argent</v>
      </c>
      <c r="D155" t="s">
        <v>1</v>
      </c>
      <c r="E155" t="s">
        <v>91</v>
      </c>
      <c r="F155">
        <v>38</v>
      </c>
      <c r="G155">
        <v>3</v>
      </c>
      <c r="H155">
        <v>24</v>
      </c>
      <c r="I155">
        <v>1</v>
      </c>
      <c r="K155">
        <v>1999</v>
      </c>
      <c r="L155" s="10"/>
      <c r="Z155" t="str">
        <f t="shared" si="27"/>
        <v>03_Travaux de construction spécialisés</v>
      </c>
      <c r="AA155" t="str">
        <f>INDEX(PDC!$J$1:$L$90,MATCH(AB155,PDC!$L:$L,0),MATCH(PDC!$J$1,PDC!$J$1:$L$1,0))</f>
        <v>Construction</v>
      </c>
      <c r="AB155" t="s">
        <v>3</v>
      </c>
      <c r="AC155" t="s">
        <v>104</v>
      </c>
      <c r="AD155">
        <v>6162</v>
      </c>
      <c r="AE155">
        <v>9672577</v>
      </c>
      <c r="AF155">
        <v>547</v>
      </c>
      <c r="AG155">
        <v>61</v>
      </c>
      <c r="AH155">
        <v>593</v>
      </c>
      <c r="AJ155">
        <v>34884</v>
      </c>
      <c r="AK155">
        <f t="shared" si="28"/>
        <v>88.769879909120419</v>
      </c>
      <c r="AL155">
        <f t="shared" si="29"/>
        <v>56.551630449672309</v>
      </c>
      <c r="BC155" t="str">
        <f t="shared" si="30"/>
        <v>0063_Autres services personnels</v>
      </c>
      <c r="BD155" t="str">
        <f>INDEX(PDC!$J$1:$L$90,MATCH(BE155,PDC!$L:$L,0),MATCH(PDC!$J$1,PDC!$J$1:$L$1,0))</f>
        <v>Services</v>
      </c>
      <c r="BE155" t="s">
        <v>30</v>
      </c>
      <c r="BF155" s="7" t="s">
        <v>298</v>
      </c>
      <c r="BG155">
        <v>46</v>
      </c>
      <c r="BH155">
        <v>74213</v>
      </c>
      <c r="BQ155" s="10" t="str">
        <f t="shared" si="31"/>
        <v>8419_Commerce</v>
      </c>
      <c r="BR155" s="7" t="s">
        <v>325</v>
      </c>
      <c r="BS155" s="11" t="s">
        <v>138</v>
      </c>
      <c r="BT155" s="10">
        <v>4247</v>
      </c>
      <c r="BU155" s="10">
        <v>6977542</v>
      </c>
      <c r="BV155" s="10">
        <v>159</v>
      </c>
      <c r="BW155" s="16">
        <v>10</v>
      </c>
      <c r="BX155" s="16">
        <v>120</v>
      </c>
      <c r="BY155">
        <v>5</v>
      </c>
      <c r="CA155">
        <v>10723</v>
      </c>
    </row>
    <row r="156" spans="1:79" x14ac:dyDescent="0.35">
      <c r="B156">
        <v>93</v>
      </c>
      <c r="C156" t="str">
        <f t="shared" si="26"/>
        <v>femmes_Activités sportives, récréatives et de loisirs</v>
      </c>
      <c r="D156" t="s">
        <v>0</v>
      </c>
      <c r="E156" t="s">
        <v>12</v>
      </c>
      <c r="F156">
        <v>189</v>
      </c>
      <c r="G156">
        <v>15</v>
      </c>
      <c r="H156">
        <v>128</v>
      </c>
      <c r="I156">
        <v>3</v>
      </c>
      <c r="K156">
        <v>13265</v>
      </c>
      <c r="L156" s="10"/>
      <c r="Z156" t="str">
        <f t="shared" si="27"/>
        <v>03_Télécommunications</v>
      </c>
      <c r="AA156" t="str">
        <f>INDEX(PDC!$J$1:$L$90,MATCH(AB156,PDC!$L:$L,0),MATCH(PDC!$J$1,PDC!$J$1:$L$1,0))</f>
        <v>Services</v>
      </c>
      <c r="AB156" t="s">
        <v>84</v>
      </c>
      <c r="AC156" t="s">
        <v>104</v>
      </c>
      <c r="AD156">
        <v>58</v>
      </c>
      <c r="AE156">
        <v>97145</v>
      </c>
      <c r="AF156">
        <v>1</v>
      </c>
      <c r="AJ156">
        <v>57</v>
      </c>
      <c r="AK156">
        <f t="shared" si="28"/>
        <v>17.241379310344826</v>
      </c>
      <c r="AL156">
        <f t="shared" si="29"/>
        <v>10.293890575943177</v>
      </c>
      <c r="BC156" t="str">
        <f t="shared" si="30"/>
        <v>0063_Bibliothèques, archives, musées et autres activités culturelles</v>
      </c>
      <c r="BD156" t="str">
        <f>INDEX(PDC!$J$1:$L$90,MATCH(BE156,PDC!$L:$L,0),MATCH(PDC!$J$1,PDC!$J$1:$L$1,0))</f>
        <v>Services</v>
      </c>
      <c r="BE156" t="s">
        <v>90</v>
      </c>
      <c r="BF156" s="7" t="s">
        <v>298</v>
      </c>
      <c r="BG156">
        <v>6</v>
      </c>
      <c r="BH156">
        <v>8188</v>
      </c>
      <c r="BQ156" s="10" t="str">
        <f t="shared" si="31"/>
        <v>8419_Construction</v>
      </c>
      <c r="BR156" s="7" t="s">
        <v>325</v>
      </c>
      <c r="BS156" s="11" t="s">
        <v>115</v>
      </c>
      <c r="BT156" s="10">
        <v>2886</v>
      </c>
      <c r="BU156" s="10">
        <v>4457234</v>
      </c>
      <c r="BV156" s="10">
        <v>226</v>
      </c>
      <c r="BW156" s="16">
        <v>26</v>
      </c>
      <c r="BX156" s="16">
        <v>276</v>
      </c>
      <c r="BY156">
        <v>10</v>
      </c>
      <c r="CA156">
        <v>15008</v>
      </c>
    </row>
    <row r="157" spans="1:79" x14ac:dyDescent="0.35">
      <c r="B157">
        <v>93</v>
      </c>
      <c r="C157" t="str">
        <f t="shared" si="26"/>
        <v>hommes_Activités sportives, récréatives et de loisirs</v>
      </c>
      <c r="D157" t="s">
        <v>1</v>
      </c>
      <c r="E157" t="s">
        <v>12</v>
      </c>
      <c r="F157">
        <v>1054</v>
      </c>
      <c r="G157">
        <v>20</v>
      </c>
      <c r="H157">
        <v>250</v>
      </c>
      <c r="I157">
        <v>6</v>
      </c>
      <c r="J157">
        <v>1</v>
      </c>
      <c r="K157">
        <v>41547</v>
      </c>
      <c r="L157" s="10"/>
      <c r="Z157" t="str">
        <f t="shared" si="27"/>
        <v>03_Édition</v>
      </c>
      <c r="AA157" t="str">
        <f>INDEX(PDC!$J$1:$L$90,MATCH(AB157,PDC!$L:$L,0),MATCH(PDC!$J$1,PDC!$J$1:$L$1,0))</f>
        <v>Services</v>
      </c>
      <c r="AB157" t="s">
        <v>49</v>
      </c>
      <c r="AC157" t="s">
        <v>104</v>
      </c>
      <c r="AD157">
        <v>100</v>
      </c>
      <c r="AE157">
        <v>185895</v>
      </c>
      <c r="AF157">
        <v>1</v>
      </c>
      <c r="AJ157">
        <v>16</v>
      </c>
      <c r="AK157">
        <f t="shared" si="28"/>
        <v>10</v>
      </c>
      <c r="AL157">
        <f t="shared" si="29"/>
        <v>5.3793808332660911</v>
      </c>
      <c r="BC157" t="str">
        <f t="shared" si="30"/>
        <v>0063_Captage, traitement et distribution d'eau</v>
      </c>
      <c r="BD157" t="str">
        <f>INDEX(PDC!$J$1:$L$90,MATCH(BE157,PDC!$L:$L,0),MATCH(PDC!$J$1,PDC!$J$1:$L$1,0))</f>
        <v>Industrie</v>
      </c>
      <c r="BE157" t="s">
        <v>77</v>
      </c>
      <c r="BF157" s="7" t="s">
        <v>298</v>
      </c>
      <c r="BG157">
        <v>17</v>
      </c>
      <c r="BH157">
        <v>23158</v>
      </c>
      <c r="BQ157" s="10" t="str">
        <f t="shared" si="31"/>
        <v>8419_Industrie</v>
      </c>
      <c r="BR157" s="7" t="s">
        <v>325</v>
      </c>
      <c r="BS157" s="11" t="s">
        <v>116</v>
      </c>
      <c r="BT157" s="10">
        <v>4996</v>
      </c>
      <c r="BU157" s="10">
        <v>7805291</v>
      </c>
      <c r="BV157" s="10">
        <v>217</v>
      </c>
      <c r="BW157" s="16">
        <v>28</v>
      </c>
      <c r="BX157" s="16">
        <v>361</v>
      </c>
      <c r="BY157">
        <v>15</v>
      </c>
      <c r="CA157">
        <v>14634</v>
      </c>
    </row>
    <row r="158" spans="1:79" x14ac:dyDescent="0.35">
      <c r="B158">
        <v>94</v>
      </c>
      <c r="C158" t="str">
        <f t="shared" si="26"/>
        <v>femmes_Activités des organisations associatives</v>
      </c>
      <c r="D158" t="s">
        <v>0</v>
      </c>
      <c r="E158" t="s">
        <v>32</v>
      </c>
      <c r="F158">
        <v>313</v>
      </c>
      <c r="G158">
        <v>24</v>
      </c>
      <c r="H158">
        <v>190</v>
      </c>
      <c r="I158">
        <v>8</v>
      </c>
      <c r="K158">
        <v>21343</v>
      </c>
      <c r="L158" s="10"/>
      <c r="M158" s="10"/>
      <c r="Z158" t="str">
        <f t="shared" si="27"/>
        <v>07_NC</v>
      </c>
      <c r="AA158" t="s">
        <v>355</v>
      </c>
      <c r="AB158" t="s">
        <v>355</v>
      </c>
      <c r="AC158" t="s">
        <v>106</v>
      </c>
      <c r="AJ158">
        <v>928</v>
      </c>
      <c r="AK158" t="e">
        <f t="shared" si="28"/>
        <v>#DIV/0!</v>
      </c>
      <c r="AL158" t="e">
        <f t="shared" si="29"/>
        <v>#DIV/0!</v>
      </c>
      <c r="BC158" t="str">
        <f t="shared" si="30"/>
        <v>0063_Collecte et traitement des eaux usées</v>
      </c>
      <c r="BD158" t="str">
        <f>INDEX(PDC!$J$1:$L$90,MATCH(BE158,PDC!$L:$L,0),MATCH(PDC!$J$1,PDC!$J$1:$L$1,0))</f>
        <v>Industrie</v>
      </c>
      <c r="BE158" t="s">
        <v>78</v>
      </c>
      <c r="BF158" s="7" t="s">
        <v>298</v>
      </c>
      <c r="BG158">
        <v>0</v>
      </c>
      <c r="BH158">
        <v>0</v>
      </c>
      <c r="BQ158" s="10" t="str">
        <f t="shared" si="31"/>
        <v>8419_Services</v>
      </c>
      <c r="BR158" s="7" t="s">
        <v>325</v>
      </c>
      <c r="BS158" s="11" t="s">
        <v>117</v>
      </c>
      <c r="BT158" s="10">
        <v>13960</v>
      </c>
      <c r="BU158" s="10">
        <v>20987096</v>
      </c>
      <c r="BV158" s="10">
        <v>416</v>
      </c>
      <c r="BW158" s="16">
        <v>32</v>
      </c>
      <c r="BX158" s="16">
        <v>277</v>
      </c>
      <c r="BY158">
        <v>13</v>
      </c>
      <c r="CA158">
        <v>24988</v>
      </c>
    </row>
    <row r="159" spans="1:79" x14ac:dyDescent="0.35">
      <c r="B159">
        <v>94</v>
      </c>
      <c r="C159" t="str">
        <f t="shared" si="26"/>
        <v>hommes_Activités des organisations associatives</v>
      </c>
      <c r="D159" t="s">
        <v>1</v>
      </c>
      <c r="E159" t="s">
        <v>32</v>
      </c>
      <c r="F159">
        <v>185</v>
      </c>
      <c r="G159">
        <v>16</v>
      </c>
      <c r="H159">
        <v>112</v>
      </c>
      <c r="I159">
        <v>4</v>
      </c>
      <c r="K159">
        <v>12183</v>
      </c>
      <c r="L159" s="10"/>
      <c r="Z159" t="str">
        <f t="shared" si="27"/>
        <v>07_Action sociale sans hébergement</v>
      </c>
      <c r="AA159" t="str">
        <f>INDEX(PDC!$J$1:$L$90,MATCH(AB159,PDC!$L:$L,0),MATCH(PDC!$J$1,PDC!$J$1:$L$1,0))</f>
        <v>Services</v>
      </c>
      <c r="AB159" t="s">
        <v>8</v>
      </c>
      <c r="AC159" t="s">
        <v>106</v>
      </c>
      <c r="AD159">
        <v>3676</v>
      </c>
      <c r="AE159">
        <v>5302149</v>
      </c>
      <c r="AF159">
        <v>184</v>
      </c>
      <c r="AG159">
        <v>11</v>
      </c>
      <c r="AH159">
        <v>109</v>
      </c>
      <c r="AJ159">
        <v>13776</v>
      </c>
      <c r="AK159">
        <f t="shared" si="28"/>
        <v>50.054406964091406</v>
      </c>
      <c r="AL159">
        <f t="shared" si="29"/>
        <v>34.702910084194166</v>
      </c>
      <c r="BC159" t="str">
        <f t="shared" si="30"/>
        <v>0063_Collecte, traitement et élimination des déchets ; récupération</v>
      </c>
      <c r="BD159" t="str">
        <f>INDEX(PDC!$J$1:$L$90,MATCH(BE159,PDC!$L:$L,0),MATCH(PDC!$J$1,PDC!$J$1:$L$1,0))</f>
        <v>Industrie</v>
      </c>
      <c r="BE159" t="s">
        <v>4</v>
      </c>
      <c r="BF159" s="7" t="s">
        <v>298</v>
      </c>
      <c r="BG159">
        <v>33</v>
      </c>
      <c r="BH159">
        <v>46139</v>
      </c>
      <c r="BI159">
        <v>2</v>
      </c>
      <c r="BJ159">
        <v>1</v>
      </c>
      <c r="BK159">
        <v>2</v>
      </c>
      <c r="BN159">
        <v>49</v>
      </c>
      <c r="BQ159" s="10" t="str">
        <f t="shared" si="31"/>
        <v>8419_NC</v>
      </c>
      <c r="BR159" s="7" t="s">
        <v>325</v>
      </c>
      <c r="BS159" s="11" t="s">
        <v>355</v>
      </c>
      <c r="BT159" s="10"/>
      <c r="BU159" s="10"/>
      <c r="BV159" s="10"/>
      <c r="BW159" s="16"/>
      <c r="BX159" s="16"/>
      <c r="CA159">
        <v>472</v>
      </c>
    </row>
    <row r="160" spans="1:79" x14ac:dyDescent="0.35">
      <c r="B160">
        <v>95</v>
      </c>
      <c r="C160" t="str">
        <f t="shared" si="26"/>
        <v>femmes_Réparation d'ordinateurs et de biens personnels et domestiques</v>
      </c>
      <c r="D160" t="s">
        <v>0</v>
      </c>
      <c r="E160" t="s">
        <v>92</v>
      </c>
      <c r="F160">
        <v>10</v>
      </c>
      <c r="K160">
        <v>651</v>
      </c>
      <c r="L160" s="10"/>
      <c r="M160" s="10"/>
      <c r="Z160" t="str">
        <f t="shared" si="27"/>
        <v>07_Activités administratives et autres activités de soutien aux entreprises</v>
      </c>
      <c r="AA160" t="str">
        <f>INDEX(PDC!$J$1:$L$90,MATCH(AB160,PDC!$L:$L,0),MATCH(PDC!$J$1,PDC!$J$1:$L$1,0))</f>
        <v>Services</v>
      </c>
      <c r="AB160" t="s">
        <v>35</v>
      </c>
      <c r="AC160" t="s">
        <v>106</v>
      </c>
      <c r="AD160">
        <v>429</v>
      </c>
      <c r="AE160">
        <v>629500</v>
      </c>
      <c r="AF160">
        <v>4</v>
      </c>
      <c r="AJ160">
        <v>76</v>
      </c>
      <c r="AK160">
        <f t="shared" si="28"/>
        <v>9.3240093240093245</v>
      </c>
      <c r="AL160">
        <f t="shared" si="29"/>
        <v>6.3542494042891189</v>
      </c>
      <c r="BC160" t="str">
        <f t="shared" si="30"/>
        <v>0063_Commerce de détail, à l'exception des automobiles et des motocycles</v>
      </c>
      <c r="BD160" t="str">
        <f>INDEX(PDC!$J$1:$L$90,MATCH(BE160,PDC!$L:$L,0),MATCH(PDC!$J$1,PDC!$J$1:$L$1,0))</f>
        <v>Commerce</v>
      </c>
      <c r="BE160" t="s">
        <v>16</v>
      </c>
      <c r="BF160" s="7" t="s">
        <v>298</v>
      </c>
      <c r="BG160">
        <v>602</v>
      </c>
      <c r="BH160">
        <v>943143</v>
      </c>
      <c r="BI160">
        <v>6</v>
      </c>
      <c r="BN160">
        <v>301</v>
      </c>
      <c r="BQ160" s="10" t="str">
        <f t="shared" si="31"/>
        <v>8420_Tous secteurs</v>
      </c>
      <c r="BR160" s="7" t="s">
        <v>327</v>
      </c>
      <c r="BS160" s="11" t="s">
        <v>356</v>
      </c>
      <c r="BT160" s="10">
        <v>18674</v>
      </c>
      <c r="BU160" s="10">
        <v>29712490</v>
      </c>
      <c r="BV160" s="10">
        <v>768</v>
      </c>
      <c r="BW160" s="16">
        <v>84</v>
      </c>
      <c r="BX160" s="16">
        <v>1056</v>
      </c>
      <c r="BY160">
        <v>39</v>
      </c>
      <c r="BZ160">
        <v>2</v>
      </c>
      <c r="CA160">
        <v>39336</v>
      </c>
    </row>
    <row r="161" spans="2:79" x14ac:dyDescent="0.35">
      <c r="B161">
        <v>95</v>
      </c>
      <c r="C161" t="str">
        <f t="shared" si="26"/>
        <v>hommes_Réparation d'ordinateurs et de biens personnels et domestiques</v>
      </c>
      <c r="D161" t="s">
        <v>1</v>
      </c>
      <c r="E161" t="s">
        <v>92</v>
      </c>
      <c r="F161">
        <v>89</v>
      </c>
      <c r="G161">
        <v>8</v>
      </c>
      <c r="H161">
        <v>60</v>
      </c>
      <c r="I161">
        <v>2</v>
      </c>
      <c r="K161">
        <v>5647</v>
      </c>
      <c r="L161" s="10"/>
      <c r="Z161" t="str">
        <f t="shared" si="27"/>
        <v>07_Activités auxiliaires de services financiers et d'assurance</v>
      </c>
      <c r="AA161" t="str">
        <f>INDEX(PDC!$J$1:$L$90,MATCH(AB161,PDC!$L:$L,0),MATCH(PDC!$J$1,PDC!$J$1:$L$1,0))</f>
        <v>Services</v>
      </c>
      <c r="AB161" t="s">
        <v>48</v>
      </c>
      <c r="AC161" t="s">
        <v>106</v>
      </c>
      <c r="AD161">
        <v>206</v>
      </c>
      <c r="AE161">
        <v>303267</v>
      </c>
      <c r="AF161">
        <v>1</v>
      </c>
      <c r="AJ161">
        <v>1</v>
      </c>
      <c r="AK161">
        <f t="shared" si="28"/>
        <v>4.8543689320388346</v>
      </c>
      <c r="AL161">
        <f t="shared" si="29"/>
        <v>3.2974243818153637</v>
      </c>
      <c r="BC161" t="str">
        <f t="shared" si="30"/>
        <v>0063_Commerce de gros, à l'exception des automobiles et des motocycles</v>
      </c>
      <c r="BD161" t="str">
        <f>INDEX(PDC!$J$1:$L$90,MATCH(BE161,PDC!$L:$L,0),MATCH(PDC!$J$1,PDC!$J$1:$L$1,0))</f>
        <v>Commerce</v>
      </c>
      <c r="BE161" t="s">
        <v>28</v>
      </c>
      <c r="BF161" s="7" t="s">
        <v>298</v>
      </c>
      <c r="BG161">
        <v>181</v>
      </c>
      <c r="BH161">
        <v>320375</v>
      </c>
      <c r="BI161">
        <v>6</v>
      </c>
      <c r="BN161">
        <v>88</v>
      </c>
      <c r="BQ161" s="10" t="str">
        <f t="shared" si="31"/>
        <v>8420_Agriculture</v>
      </c>
      <c r="BR161" s="7" t="s">
        <v>327</v>
      </c>
      <c r="BS161" s="11" t="s">
        <v>114</v>
      </c>
      <c r="BT161" s="10">
        <v>14</v>
      </c>
      <c r="BU161" s="10">
        <v>25080</v>
      </c>
      <c r="BV161" s="10"/>
      <c r="BW161" s="16"/>
      <c r="BX161" s="16"/>
    </row>
    <row r="162" spans="2:79" x14ac:dyDescent="0.35">
      <c r="B162">
        <v>96</v>
      </c>
      <c r="C162" t="str">
        <f t="shared" si="26"/>
        <v>femmes_Autres services personnels</v>
      </c>
      <c r="D162" t="s">
        <v>0</v>
      </c>
      <c r="E162" t="s">
        <v>30</v>
      </c>
      <c r="F162">
        <v>328</v>
      </c>
      <c r="G162">
        <v>30</v>
      </c>
      <c r="H162">
        <v>245</v>
      </c>
      <c r="I162">
        <v>7</v>
      </c>
      <c r="K162">
        <v>25691</v>
      </c>
      <c r="L162" s="10"/>
      <c r="M162" s="10"/>
      <c r="Z162" t="str">
        <f t="shared" si="27"/>
        <v>07_Activités créatives, artistiques et de spectacle</v>
      </c>
      <c r="AA162" t="str">
        <f>INDEX(PDC!$J$1:$L$90,MATCH(AB162,PDC!$L:$L,0),MATCH(PDC!$J$1,PDC!$J$1:$L$1,0))</f>
        <v>Services</v>
      </c>
      <c r="AB162" t="s">
        <v>42</v>
      </c>
      <c r="AC162" t="s">
        <v>106</v>
      </c>
      <c r="AD162">
        <v>497</v>
      </c>
      <c r="AE162">
        <v>428085</v>
      </c>
      <c r="AF162">
        <v>2</v>
      </c>
      <c r="AJ162">
        <v>137</v>
      </c>
      <c r="AK162">
        <f t="shared" si="28"/>
        <v>4.0241448692152924</v>
      </c>
      <c r="AL162">
        <f t="shared" si="29"/>
        <v>4.6719693518810512</v>
      </c>
      <c r="BC162" t="str">
        <f t="shared" si="30"/>
        <v>0063_Commerce et réparation d'automobiles et de motocycles</v>
      </c>
      <c r="BD162" t="str">
        <f>INDEX(PDC!$J$1:$L$90,MATCH(BE162,PDC!$L:$L,0),MATCH(PDC!$J$1,PDC!$J$1:$L$1,0))</f>
        <v>Commerce</v>
      </c>
      <c r="BE162" t="s">
        <v>21</v>
      </c>
      <c r="BF162" s="7" t="s">
        <v>298</v>
      </c>
      <c r="BG162">
        <v>178</v>
      </c>
      <c r="BH162">
        <v>316312</v>
      </c>
      <c r="BI162">
        <v>8</v>
      </c>
      <c r="BN162">
        <v>492</v>
      </c>
      <c r="BQ162" s="10" t="str">
        <f t="shared" si="31"/>
        <v>8420_Commerce</v>
      </c>
      <c r="BR162" s="7" t="s">
        <v>327</v>
      </c>
      <c r="BS162" s="11" t="s">
        <v>138</v>
      </c>
      <c r="BT162" s="10">
        <v>2227</v>
      </c>
      <c r="BU162" s="10">
        <v>3667544</v>
      </c>
      <c r="BV162" s="10">
        <v>74</v>
      </c>
      <c r="BW162" s="16">
        <v>8</v>
      </c>
      <c r="BX162" s="16">
        <v>90</v>
      </c>
      <c r="BY162">
        <v>5</v>
      </c>
      <c r="CA162">
        <v>3788</v>
      </c>
    </row>
    <row r="163" spans="2:79" x14ac:dyDescent="0.35">
      <c r="B163">
        <v>96</v>
      </c>
      <c r="C163" t="str">
        <f t="shared" ref="C163:C170" si="32">D163&amp;"_"&amp;E163</f>
        <v>hommes_Autres services personnels</v>
      </c>
      <c r="D163" t="s">
        <v>1</v>
      </c>
      <c r="E163" t="s">
        <v>30</v>
      </c>
      <c r="F163">
        <v>172</v>
      </c>
      <c r="G163">
        <v>16</v>
      </c>
      <c r="H163">
        <v>139</v>
      </c>
      <c r="I163">
        <v>3</v>
      </c>
      <c r="K163">
        <v>11952</v>
      </c>
      <c r="L163" s="10"/>
      <c r="Z163" t="str">
        <f t="shared" si="27"/>
        <v>07_Activités d'architecture et d'ingénierie ; activités de contrôle et analyses techniques</v>
      </c>
      <c r="AA163" t="str">
        <f>INDEX(PDC!$J$1:$L$90,MATCH(AB163,PDC!$L:$L,0),MATCH(PDC!$J$1,PDC!$J$1:$L$1,0))</f>
        <v>Services</v>
      </c>
      <c r="AB163" t="s">
        <v>43</v>
      </c>
      <c r="AC163" t="s">
        <v>106</v>
      </c>
      <c r="AD163">
        <v>717</v>
      </c>
      <c r="AE163">
        <v>1175908</v>
      </c>
      <c r="AF163">
        <v>4</v>
      </c>
      <c r="AJ163">
        <v>764</v>
      </c>
      <c r="AK163">
        <f t="shared" si="28"/>
        <v>5.5788005578800552</v>
      </c>
      <c r="AL163">
        <f t="shared" si="29"/>
        <v>3.4016266578677921</v>
      </c>
      <c r="BC163" t="str">
        <f t="shared" si="30"/>
        <v>0063_Construction de bâtiments</v>
      </c>
      <c r="BD163" t="str">
        <f>INDEX(PDC!$J$1:$L$90,MATCH(BE163,PDC!$L:$L,0),MATCH(PDC!$J$1,PDC!$J$1:$L$1,0))</f>
        <v>Construction</v>
      </c>
      <c r="BE163" t="s">
        <v>17</v>
      </c>
      <c r="BF163" s="7" t="s">
        <v>298</v>
      </c>
      <c r="BG163">
        <v>70</v>
      </c>
      <c r="BH163">
        <v>126362</v>
      </c>
      <c r="BI163">
        <v>5</v>
      </c>
      <c r="BN163">
        <v>984</v>
      </c>
      <c r="BQ163" s="10" t="str">
        <f t="shared" si="31"/>
        <v>8420_Construction</v>
      </c>
      <c r="BR163" s="7" t="s">
        <v>327</v>
      </c>
      <c r="BS163" s="11" t="s">
        <v>115</v>
      </c>
      <c r="BT163" s="10">
        <v>2027</v>
      </c>
      <c r="BU163" s="10">
        <v>3186744</v>
      </c>
      <c r="BV163" s="10">
        <v>145</v>
      </c>
      <c r="BW163" s="16">
        <v>18</v>
      </c>
      <c r="BX163" s="16">
        <v>357</v>
      </c>
      <c r="BY163">
        <v>9</v>
      </c>
      <c r="BZ163">
        <v>2</v>
      </c>
      <c r="CA163">
        <v>6729</v>
      </c>
    </row>
    <row r="164" spans="2:79" x14ac:dyDescent="0.35">
      <c r="B164">
        <v>99</v>
      </c>
      <c r="C164" t="str">
        <f t="shared" si="32"/>
        <v>femmes_Activités des organisations et organismes extraterritoriaux</v>
      </c>
      <c r="D164" t="s">
        <v>0</v>
      </c>
      <c r="E164" t="s">
        <v>93</v>
      </c>
      <c r="F164">
        <v>2</v>
      </c>
      <c r="K164">
        <v>177</v>
      </c>
      <c r="L164" s="10"/>
      <c r="M164" s="10"/>
      <c r="Z164" t="str">
        <f t="shared" si="27"/>
        <v>07_Activités de location et location-bail</v>
      </c>
      <c r="AA164" t="str">
        <f>INDEX(PDC!$J$1:$L$90,MATCH(AB164,PDC!$L:$L,0),MATCH(PDC!$J$1,PDC!$J$1:$L$1,0))</f>
        <v>Services</v>
      </c>
      <c r="AB164" t="s">
        <v>88</v>
      </c>
      <c r="AC164" t="s">
        <v>106</v>
      </c>
      <c r="AD164">
        <v>105</v>
      </c>
      <c r="AE164">
        <v>170076</v>
      </c>
      <c r="AF164">
        <v>2</v>
      </c>
      <c r="AJ164">
        <v>15</v>
      </c>
      <c r="AK164">
        <f t="shared" si="28"/>
        <v>19.047619047619051</v>
      </c>
      <c r="AL164">
        <f t="shared" si="29"/>
        <v>11.759448717044144</v>
      </c>
      <c r="BC164" t="str">
        <f t="shared" si="30"/>
        <v>0063_Enseignement</v>
      </c>
      <c r="BD164" t="str">
        <f>INDEX(PDC!$J$1:$L$90,MATCH(BE164,PDC!$L:$L,0),MATCH(PDC!$J$1,PDC!$J$1:$L$1,0))</f>
        <v>Services</v>
      </c>
      <c r="BE164" t="s">
        <v>34</v>
      </c>
      <c r="BF164" s="7" t="s">
        <v>298</v>
      </c>
      <c r="BG164">
        <v>68</v>
      </c>
      <c r="BH164">
        <v>105307</v>
      </c>
      <c r="BI164">
        <v>1</v>
      </c>
      <c r="BN164">
        <v>22</v>
      </c>
      <c r="BQ164" s="10" t="str">
        <f t="shared" si="31"/>
        <v>8420_Industrie</v>
      </c>
      <c r="BR164" s="7" t="s">
        <v>327</v>
      </c>
      <c r="BS164" s="11" t="s">
        <v>116</v>
      </c>
      <c r="BT164" s="10">
        <v>7338</v>
      </c>
      <c r="BU164" s="10">
        <v>12095898</v>
      </c>
      <c r="BV164" s="10">
        <v>300</v>
      </c>
      <c r="BW164" s="16">
        <v>32</v>
      </c>
      <c r="BX164" s="16">
        <v>408</v>
      </c>
      <c r="BY164">
        <v>17</v>
      </c>
      <c r="CA164">
        <v>15262</v>
      </c>
    </row>
    <row r="165" spans="2:79" x14ac:dyDescent="0.35">
      <c r="B165">
        <v>99</v>
      </c>
      <c r="C165" t="str">
        <f t="shared" si="32"/>
        <v>hommes_Activités des organisations et organismes extraterritoriaux</v>
      </c>
      <c r="D165" t="s">
        <v>1</v>
      </c>
      <c r="E165" t="s">
        <v>93</v>
      </c>
      <c r="F165">
        <v>2</v>
      </c>
      <c r="K165">
        <v>19</v>
      </c>
      <c r="L165" s="10"/>
      <c r="Z165" t="str">
        <f t="shared" si="27"/>
        <v>07_Activités de poste et de courrier</v>
      </c>
      <c r="AA165" t="str">
        <f>INDEX(PDC!$J$1:$L$90,MATCH(AB165,PDC!$L:$L,0),MATCH(PDC!$J$1,PDC!$J$1:$L$1,0))</f>
        <v>Services</v>
      </c>
      <c r="AB165" t="s">
        <v>13</v>
      </c>
      <c r="AC165" t="s">
        <v>106</v>
      </c>
      <c r="AD165">
        <v>513</v>
      </c>
      <c r="AE165">
        <v>793968</v>
      </c>
      <c r="AF165">
        <v>31</v>
      </c>
      <c r="AJ165">
        <v>1299</v>
      </c>
      <c r="AK165">
        <f t="shared" si="28"/>
        <v>60.428849902534111</v>
      </c>
      <c r="AL165">
        <f t="shared" si="29"/>
        <v>39.044394736311794</v>
      </c>
      <c r="BC165" t="str">
        <f t="shared" si="30"/>
        <v>0063_Entreposage et services auxiliaires des transports</v>
      </c>
      <c r="BD165" t="str">
        <f>INDEX(PDC!$J$1:$L$90,MATCH(BE165,PDC!$L:$L,0),MATCH(PDC!$J$1,PDC!$J$1:$L$1,0))</f>
        <v>Services</v>
      </c>
      <c r="BE165" t="s">
        <v>7</v>
      </c>
      <c r="BF165" s="7" t="s">
        <v>298</v>
      </c>
      <c r="BG165">
        <v>1</v>
      </c>
      <c r="BH165">
        <v>1838</v>
      </c>
      <c r="BQ165" s="10" t="str">
        <f t="shared" si="31"/>
        <v>8420_Services</v>
      </c>
      <c r="BR165" s="7" t="s">
        <v>327</v>
      </c>
      <c r="BS165" s="11" t="s">
        <v>117</v>
      </c>
      <c r="BT165" s="10">
        <v>7068</v>
      </c>
      <c r="BU165" s="10">
        <v>10737224</v>
      </c>
      <c r="BV165" s="10">
        <v>249</v>
      </c>
      <c r="BW165" s="16">
        <v>26</v>
      </c>
      <c r="BX165" s="16">
        <v>201</v>
      </c>
      <c r="BY165">
        <v>8</v>
      </c>
      <c r="CA165">
        <v>13557</v>
      </c>
    </row>
    <row r="166" spans="2:79" x14ac:dyDescent="0.35">
      <c r="B166" t="s">
        <v>355</v>
      </c>
      <c r="C166" t="str">
        <f t="shared" si="32"/>
        <v>femmes_NC</v>
      </c>
      <c r="D166" t="s">
        <v>0</v>
      </c>
      <c r="E166" t="s">
        <v>355</v>
      </c>
      <c r="F166">
        <v>4</v>
      </c>
      <c r="G166">
        <v>3</v>
      </c>
      <c r="H166">
        <v>58</v>
      </c>
      <c r="I166">
        <v>2</v>
      </c>
      <c r="K166">
        <v>4866</v>
      </c>
      <c r="L166" s="10"/>
      <c r="M166" s="10"/>
      <c r="Z166" t="str">
        <f t="shared" si="27"/>
        <v>07_Activités des agences de voyage, voyagistes, services de réservation et activités connexes</v>
      </c>
      <c r="AA166" t="str">
        <f>INDEX(PDC!$J$1:$L$90,MATCH(AB166,PDC!$L:$L,0),MATCH(PDC!$J$1,PDC!$J$1:$L$1,0))</f>
        <v>Services</v>
      </c>
      <c r="AB166" t="s">
        <v>89</v>
      </c>
      <c r="AC166" t="s">
        <v>106</v>
      </c>
      <c r="AD166">
        <v>130</v>
      </c>
      <c r="AE166">
        <v>210408</v>
      </c>
      <c r="AK166">
        <f t="shared" si="28"/>
        <v>0</v>
      </c>
      <c r="AL166">
        <f t="shared" si="29"/>
        <v>0</v>
      </c>
      <c r="BC166" t="str">
        <f t="shared" si="30"/>
        <v>0063_Fabrication d'autres produits minéraux non métalliques</v>
      </c>
      <c r="BD166" t="str">
        <f>INDEX(PDC!$J$1:$L$90,MATCH(BE166,PDC!$L:$L,0),MATCH(PDC!$J$1,PDC!$J$1:$L$1,0))</f>
        <v>Industrie</v>
      </c>
      <c r="BE166" t="s">
        <v>18</v>
      </c>
      <c r="BF166" s="7" t="s">
        <v>298</v>
      </c>
      <c r="BG166">
        <v>66</v>
      </c>
      <c r="BH166">
        <v>105705</v>
      </c>
      <c r="BI166">
        <v>1</v>
      </c>
      <c r="BJ166">
        <v>1</v>
      </c>
      <c r="BK166">
        <v>18</v>
      </c>
      <c r="BL166">
        <v>1</v>
      </c>
      <c r="BN166">
        <v>108</v>
      </c>
      <c r="BQ166" s="10" t="str">
        <f t="shared" si="31"/>
        <v>8420_NC</v>
      </c>
      <c r="BR166" s="7" t="s">
        <v>327</v>
      </c>
      <c r="BS166" s="11" t="s">
        <v>355</v>
      </c>
      <c r="BT166" s="10"/>
      <c r="BU166" s="10"/>
      <c r="BV166" s="10"/>
      <c r="BW166" s="16"/>
      <c r="BX166" s="16"/>
      <c r="CA166">
        <v>0</v>
      </c>
    </row>
    <row r="167" spans="2:79" x14ac:dyDescent="0.35">
      <c r="B167" t="s">
        <v>355</v>
      </c>
      <c r="C167" t="str">
        <f t="shared" si="32"/>
        <v>hommes_NC</v>
      </c>
      <c r="D167" t="s">
        <v>1</v>
      </c>
      <c r="E167" t="s">
        <v>355</v>
      </c>
      <c r="F167">
        <v>1</v>
      </c>
      <c r="G167">
        <v>6</v>
      </c>
      <c r="H167">
        <v>166</v>
      </c>
      <c r="I167">
        <v>5</v>
      </c>
      <c r="K167">
        <v>31476</v>
      </c>
      <c r="L167" s="10"/>
      <c r="Z167" t="str">
        <f t="shared" si="27"/>
        <v>07_Activités des organisations associatives</v>
      </c>
      <c r="AA167" t="str">
        <f>INDEX(PDC!$J$1:$L$90,MATCH(AB167,PDC!$L:$L,0),MATCH(PDC!$J$1,PDC!$J$1:$L$1,0))</f>
        <v>Services</v>
      </c>
      <c r="AB167" t="s">
        <v>32</v>
      </c>
      <c r="AC167" t="s">
        <v>106</v>
      </c>
      <c r="AD167">
        <v>1029</v>
      </c>
      <c r="AE167">
        <v>1430049</v>
      </c>
      <c r="AF167">
        <v>17</v>
      </c>
      <c r="AJ167">
        <v>1320</v>
      </c>
      <c r="AK167">
        <f t="shared" si="28"/>
        <v>16.52089407191448</v>
      </c>
      <c r="AL167">
        <f t="shared" si="29"/>
        <v>11.887704547186845</v>
      </c>
      <c r="BC167" t="str">
        <f t="shared" si="30"/>
        <v>0063_Fabrication de boissons</v>
      </c>
      <c r="BD167" t="str">
        <f>INDEX(PDC!$J$1:$L$90,MATCH(BE167,PDC!$L:$L,0),MATCH(PDC!$J$1,PDC!$J$1:$L$1,0))</f>
        <v>Industrie</v>
      </c>
      <c r="BE167" t="s">
        <v>66</v>
      </c>
      <c r="BF167" s="7" t="s">
        <v>298</v>
      </c>
      <c r="BG167">
        <v>4</v>
      </c>
      <c r="BH167">
        <v>0</v>
      </c>
      <c r="BN167">
        <v>0</v>
      </c>
      <c r="BQ167" s="10" t="str">
        <f t="shared" si="31"/>
        <v>8421_Tous secteurs</v>
      </c>
      <c r="BR167" s="7" t="s">
        <v>329</v>
      </c>
      <c r="BS167" s="11" t="s">
        <v>356</v>
      </c>
      <c r="BT167" s="10">
        <v>670019</v>
      </c>
      <c r="BU167" s="10">
        <v>985642346</v>
      </c>
      <c r="BV167" s="10">
        <v>24124</v>
      </c>
      <c r="BW167" s="16">
        <v>2019</v>
      </c>
      <c r="BX167" s="16">
        <v>18151</v>
      </c>
      <c r="BY167">
        <v>589</v>
      </c>
      <c r="BZ167">
        <v>14</v>
      </c>
      <c r="CA167">
        <v>1890931</v>
      </c>
    </row>
    <row r="168" spans="2:79" x14ac:dyDescent="0.35">
      <c r="C168" t="str">
        <f t="shared" si="32"/>
        <v>femmes_Tous secteurs NAF 88</v>
      </c>
      <c r="D168" t="s">
        <v>0</v>
      </c>
      <c r="E168" t="s">
        <v>354</v>
      </c>
      <c r="F168">
        <f>SUMIF($D$4:$D$167,"femmes",F$4:F$167)</f>
        <v>27880</v>
      </c>
      <c r="G168">
        <f t="shared" ref="G168:K168" si="33">SUMIF($D$4:$D$167,"femmes",G$4:G$167)</f>
        <v>2055</v>
      </c>
      <c r="H168">
        <f t="shared" si="33"/>
        <v>17572</v>
      </c>
      <c r="I168">
        <f t="shared" si="33"/>
        <v>632</v>
      </c>
      <c r="J168">
        <f t="shared" si="33"/>
        <v>1</v>
      </c>
      <c r="K168">
        <f t="shared" si="33"/>
        <v>2090770</v>
      </c>
      <c r="L168" s="10">
        <v>1445330407.3399999</v>
      </c>
      <c r="M168" s="10"/>
      <c r="Z168" t="str">
        <f t="shared" si="27"/>
        <v>07_Activités des services financiers, hors assurance et caisses de retraite</v>
      </c>
      <c r="AA168" t="str">
        <f>INDEX(PDC!$J$1:$L$90,MATCH(AB168,PDC!$L:$L,0),MATCH(PDC!$J$1,PDC!$J$1:$L$1,0))</f>
        <v>Services</v>
      </c>
      <c r="AB168" t="s">
        <v>47</v>
      </c>
      <c r="AC168" t="s">
        <v>106</v>
      </c>
      <c r="AD168">
        <v>888</v>
      </c>
      <c r="AE168">
        <v>1407186</v>
      </c>
      <c r="AF168">
        <v>3</v>
      </c>
      <c r="AJ168">
        <v>337</v>
      </c>
      <c r="AK168">
        <f t="shared" si="28"/>
        <v>3.3783783783783785</v>
      </c>
      <c r="AL168">
        <f t="shared" si="29"/>
        <v>2.1319143311545168</v>
      </c>
      <c r="BC168" t="str">
        <f t="shared" si="30"/>
        <v>0063_Fabrication de machines et équipements n.c.a.</v>
      </c>
      <c r="BD168" t="str">
        <f>INDEX(PDC!$J$1:$L$90,MATCH(BE168,PDC!$L:$L,0),MATCH(PDC!$J$1,PDC!$J$1:$L$1,0))</f>
        <v>Industrie</v>
      </c>
      <c r="BE168" t="s">
        <v>29</v>
      </c>
      <c r="BF168" s="7" t="s">
        <v>298</v>
      </c>
      <c r="BG168">
        <v>49</v>
      </c>
      <c r="BH168">
        <v>81706</v>
      </c>
      <c r="BI168">
        <v>1</v>
      </c>
      <c r="BN168">
        <v>10</v>
      </c>
      <c r="BQ168" s="10" t="str">
        <f t="shared" si="31"/>
        <v>8421_Agriculture</v>
      </c>
      <c r="BR168" s="7" t="s">
        <v>329</v>
      </c>
      <c r="BS168" s="11" t="s">
        <v>114</v>
      </c>
      <c r="BT168" s="10">
        <v>104</v>
      </c>
      <c r="BU168" s="10">
        <v>166500</v>
      </c>
      <c r="BV168" s="10">
        <v>2</v>
      </c>
      <c r="BW168" s="16">
        <v>1</v>
      </c>
      <c r="BX168" s="16">
        <v>25</v>
      </c>
      <c r="BY168">
        <v>1</v>
      </c>
      <c r="CA168">
        <v>322</v>
      </c>
    </row>
    <row r="169" spans="2:79" x14ac:dyDescent="0.35">
      <c r="C169" t="str">
        <f t="shared" si="32"/>
        <v>hommes_Tous secteurs NAF 88</v>
      </c>
      <c r="D169" t="s">
        <v>1</v>
      </c>
      <c r="E169" t="s">
        <v>354</v>
      </c>
      <c r="F169">
        <f>SUMIF($D$4:$D$167,"hommes",F$4:F$167)</f>
        <v>61166</v>
      </c>
      <c r="G169">
        <f t="shared" ref="G169:K169" si="34">SUMIF($D$4:$D$167,"hommes",G$4:G$167)</f>
        <v>4678</v>
      </c>
      <c r="H169">
        <f t="shared" si="34"/>
        <v>50581</v>
      </c>
      <c r="I169">
        <f t="shared" si="34"/>
        <v>1644</v>
      </c>
      <c r="J169">
        <f t="shared" si="34"/>
        <v>73</v>
      </c>
      <c r="K169">
        <f t="shared" si="34"/>
        <v>4035375</v>
      </c>
      <c r="L169">
        <v>2125945400.5</v>
      </c>
      <c r="Z169" t="str">
        <f t="shared" si="27"/>
        <v>07_Activités des sièges sociaux ; conseil de gestion</v>
      </c>
      <c r="AA169" t="str">
        <f>INDEX(PDC!$J$1:$L$90,MATCH(AB169,PDC!$L:$L,0),MATCH(PDC!$J$1,PDC!$J$1:$L$1,0))</f>
        <v>Services</v>
      </c>
      <c r="AB169" t="s">
        <v>44</v>
      </c>
      <c r="AC169" t="s">
        <v>106</v>
      </c>
      <c r="AD169">
        <v>333</v>
      </c>
      <c r="AE169">
        <v>529696</v>
      </c>
      <c r="AF169">
        <v>5</v>
      </c>
      <c r="AJ169">
        <v>254</v>
      </c>
      <c r="AK169">
        <f t="shared" si="28"/>
        <v>15.015015015015015</v>
      </c>
      <c r="AL169">
        <f t="shared" si="29"/>
        <v>9.4393765480577532</v>
      </c>
      <c r="BC169" t="str">
        <f t="shared" si="30"/>
        <v>0063_Fabrication de meubles</v>
      </c>
      <c r="BD169" t="str">
        <f>INDEX(PDC!$J$1:$L$90,MATCH(BE169,PDC!$L:$L,0),MATCH(PDC!$J$1,PDC!$J$1:$L$1,0))</f>
        <v>Industrie</v>
      </c>
      <c r="BE169" t="s">
        <v>75</v>
      </c>
      <c r="BF169" s="7" t="s">
        <v>298</v>
      </c>
      <c r="BG169">
        <v>300</v>
      </c>
      <c r="BH169">
        <v>414713</v>
      </c>
      <c r="BN169">
        <v>145</v>
      </c>
      <c r="BQ169" s="10" t="str">
        <f t="shared" si="31"/>
        <v>8421_Commerce</v>
      </c>
      <c r="BR169" s="7" t="s">
        <v>329</v>
      </c>
      <c r="BS169" s="11" t="s">
        <v>138</v>
      </c>
      <c r="BT169" s="10">
        <v>100328</v>
      </c>
      <c r="BU169" s="10">
        <v>149896016</v>
      </c>
      <c r="BV169" s="10">
        <v>3758</v>
      </c>
      <c r="BW169" s="16">
        <v>295</v>
      </c>
      <c r="BX169" s="16">
        <v>2411</v>
      </c>
      <c r="BY169">
        <v>81</v>
      </c>
      <c r="CA169">
        <v>270527</v>
      </c>
    </row>
    <row r="170" spans="2:79" x14ac:dyDescent="0.35">
      <c r="C170" t="str">
        <f t="shared" si="32"/>
        <v>total_Tous secteurs NAF 88</v>
      </c>
      <c r="D170" t="s">
        <v>287</v>
      </c>
      <c r="E170" t="s">
        <v>354</v>
      </c>
      <c r="F170">
        <f>SUM(F4:F167)</f>
        <v>89046</v>
      </c>
      <c r="G170">
        <f t="shared" ref="G170:K170" si="35">SUM(G4:G167)</f>
        <v>6733</v>
      </c>
      <c r="H170">
        <f t="shared" si="35"/>
        <v>68153</v>
      </c>
      <c r="I170">
        <f t="shared" si="35"/>
        <v>2276</v>
      </c>
      <c r="J170">
        <f t="shared" si="35"/>
        <v>74</v>
      </c>
      <c r="K170">
        <f t="shared" si="35"/>
        <v>6126145</v>
      </c>
      <c r="L170">
        <f>L168+L169</f>
        <v>3571275807.8400002</v>
      </c>
      <c r="M170" s="10"/>
      <c r="Z170" t="str">
        <f t="shared" si="27"/>
        <v>07_Activités immobilières</v>
      </c>
      <c r="AA170" t="str">
        <f>INDEX(PDC!$J$1:$L$90,MATCH(AB170,PDC!$L:$L,0),MATCH(PDC!$J$1,PDC!$J$1:$L$1,0))</f>
        <v>Services</v>
      </c>
      <c r="AB170" t="s">
        <v>31</v>
      </c>
      <c r="AC170" t="s">
        <v>106</v>
      </c>
      <c r="AD170">
        <v>523</v>
      </c>
      <c r="AE170">
        <v>705538</v>
      </c>
      <c r="AF170">
        <v>19</v>
      </c>
      <c r="AJ170">
        <v>376</v>
      </c>
      <c r="AK170">
        <f t="shared" si="28"/>
        <v>36.328871892925434</v>
      </c>
      <c r="AL170">
        <f t="shared" si="29"/>
        <v>26.929803922680279</v>
      </c>
      <c r="BC170" t="str">
        <f t="shared" si="30"/>
        <v>0063_Fabrication de produits en caoutchouc et en plastique</v>
      </c>
      <c r="BD170" t="str">
        <f>INDEX(PDC!$J$1:$L$90,MATCH(BE170,PDC!$L:$L,0),MATCH(PDC!$J$1,PDC!$J$1:$L$1,0))</f>
        <v>Industrie</v>
      </c>
      <c r="BE170" t="s">
        <v>25</v>
      </c>
      <c r="BF170" s="7" t="s">
        <v>298</v>
      </c>
      <c r="BG170">
        <v>83</v>
      </c>
      <c r="BH170">
        <v>121962</v>
      </c>
      <c r="BI170">
        <v>4</v>
      </c>
      <c r="BJ170">
        <v>1</v>
      </c>
      <c r="BK170">
        <v>4</v>
      </c>
      <c r="BN170">
        <v>99</v>
      </c>
      <c r="BQ170" s="10" t="str">
        <f t="shared" si="31"/>
        <v>8421_Construction</v>
      </c>
      <c r="BR170" s="7" t="s">
        <v>329</v>
      </c>
      <c r="BS170" s="11" t="s">
        <v>115</v>
      </c>
      <c r="BT170" s="10">
        <v>49505</v>
      </c>
      <c r="BU170" s="10">
        <v>75625191</v>
      </c>
      <c r="BV170" s="10">
        <v>3144</v>
      </c>
      <c r="BW170" s="16">
        <v>285</v>
      </c>
      <c r="BX170" s="16">
        <v>2712</v>
      </c>
      <c r="BY170">
        <v>98</v>
      </c>
      <c r="BZ170">
        <v>2</v>
      </c>
      <c r="CA170">
        <v>253300</v>
      </c>
    </row>
    <row r="171" spans="2:79" x14ac:dyDescent="0.35">
      <c r="Z171" t="str">
        <f t="shared" si="27"/>
        <v>07_Activités juridiques et comptables</v>
      </c>
      <c r="AA171" t="str">
        <f>INDEX(PDC!$J$1:$L$90,MATCH(AB171,PDC!$L:$L,0),MATCH(PDC!$J$1,PDC!$J$1:$L$1,0))</f>
        <v>Services</v>
      </c>
      <c r="AB171" t="s">
        <v>51</v>
      </c>
      <c r="AC171" t="s">
        <v>106</v>
      </c>
      <c r="AD171">
        <v>663</v>
      </c>
      <c r="AE171">
        <v>1167921</v>
      </c>
      <c r="AF171">
        <v>1</v>
      </c>
      <c r="AJ171">
        <v>137</v>
      </c>
      <c r="AK171">
        <f t="shared" si="28"/>
        <v>1.5082956259426847</v>
      </c>
      <c r="AL171">
        <f t="shared" si="29"/>
        <v>0.85622229585733967</v>
      </c>
      <c r="BC171" t="str">
        <f t="shared" si="30"/>
        <v>0063_Fabrication de produits métalliques, à l'exception des machines et des équipements</v>
      </c>
      <c r="BD171" t="str">
        <f>INDEX(PDC!$J$1:$L$90,MATCH(BE171,PDC!$L:$L,0),MATCH(PDC!$J$1,PDC!$J$1:$L$1,0))</f>
        <v>Industrie</v>
      </c>
      <c r="BE171" t="s">
        <v>11</v>
      </c>
      <c r="BF171" s="7" t="s">
        <v>298</v>
      </c>
      <c r="BG171">
        <v>35</v>
      </c>
      <c r="BH171">
        <v>60560</v>
      </c>
      <c r="BI171">
        <v>2</v>
      </c>
      <c r="BJ171">
        <v>1</v>
      </c>
      <c r="BK171">
        <v>5</v>
      </c>
      <c r="BN171">
        <v>515</v>
      </c>
      <c r="BQ171" s="10" t="str">
        <f t="shared" si="31"/>
        <v>8421_Industrie</v>
      </c>
      <c r="BR171" s="7" t="s">
        <v>329</v>
      </c>
      <c r="BS171" s="11" t="s">
        <v>116</v>
      </c>
      <c r="BT171" s="10">
        <v>103180</v>
      </c>
      <c r="BU171" s="10">
        <v>155327370</v>
      </c>
      <c r="BV171" s="10">
        <v>3127</v>
      </c>
      <c r="BW171" s="16">
        <v>296</v>
      </c>
      <c r="BX171" s="16">
        <v>2631</v>
      </c>
      <c r="BY171">
        <v>81</v>
      </c>
      <c r="BZ171">
        <v>2</v>
      </c>
      <c r="CA171">
        <v>226438</v>
      </c>
    </row>
    <row r="172" spans="2:79" x14ac:dyDescent="0.35">
      <c r="Z172" t="str">
        <f t="shared" si="27"/>
        <v>07_Activités liées à l'emploi</v>
      </c>
      <c r="AA172" t="str">
        <f>INDEX(PDC!$J$1:$L$90,MATCH(AB172,PDC!$L:$L,0),MATCH(PDC!$J$1,PDC!$J$1:$L$1,0))</f>
        <v>Services</v>
      </c>
      <c r="AB172" t="s">
        <v>6</v>
      </c>
      <c r="AC172" t="s">
        <v>106</v>
      </c>
      <c r="AD172">
        <v>2276</v>
      </c>
      <c r="AE172">
        <v>3118433</v>
      </c>
      <c r="AF172">
        <v>118</v>
      </c>
      <c r="AG172">
        <v>5</v>
      </c>
      <c r="AH172">
        <v>46</v>
      </c>
      <c r="AJ172">
        <v>5167</v>
      </c>
      <c r="AK172">
        <f t="shared" si="28"/>
        <v>51.845342706502635</v>
      </c>
      <c r="AL172">
        <f t="shared" si="29"/>
        <v>37.839517475603934</v>
      </c>
      <c r="BC172" t="str">
        <f t="shared" si="30"/>
        <v>0063_Fabrication de textiles</v>
      </c>
      <c r="BD172" t="str">
        <f>INDEX(PDC!$J$1:$L$90,MATCH(BE172,PDC!$L:$L,0),MATCH(PDC!$J$1,PDC!$J$1:$L$1,0))</f>
        <v>Industrie</v>
      </c>
      <c r="BE172" t="s">
        <v>19</v>
      </c>
      <c r="BF172" s="7" t="s">
        <v>298</v>
      </c>
      <c r="BG172">
        <v>1</v>
      </c>
      <c r="BH172">
        <v>912</v>
      </c>
      <c r="BQ172" s="10" t="str">
        <f t="shared" si="31"/>
        <v>8421_Services</v>
      </c>
      <c r="BR172" s="7" t="s">
        <v>329</v>
      </c>
      <c r="BS172" s="11" t="s">
        <v>117</v>
      </c>
      <c r="BT172" s="10">
        <v>416894</v>
      </c>
      <c r="BU172" s="10">
        <v>604616917</v>
      </c>
      <c r="BV172" s="10">
        <v>14091</v>
      </c>
      <c r="BW172" s="16">
        <v>1139</v>
      </c>
      <c r="BX172" s="16">
        <v>10280</v>
      </c>
      <c r="BY172">
        <v>325</v>
      </c>
      <c r="BZ172">
        <v>10</v>
      </c>
      <c r="CA172">
        <v>1133256</v>
      </c>
    </row>
    <row r="173" spans="2:79" x14ac:dyDescent="0.35">
      <c r="Z173" t="str">
        <f t="shared" si="27"/>
        <v>07_Activités pour la santé humaine</v>
      </c>
      <c r="AA173" t="str">
        <f>INDEX(PDC!$J$1:$L$90,MATCH(AB173,PDC!$L:$L,0),MATCH(PDC!$J$1,PDC!$J$1:$L$1,0))</f>
        <v>Services</v>
      </c>
      <c r="AB173" t="s">
        <v>27</v>
      </c>
      <c r="AC173" t="s">
        <v>106</v>
      </c>
      <c r="AD173">
        <v>3812</v>
      </c>
      <c r="AE173">
        <v>6271164</v>
      </c>
      <c r="AF173">
        <v>130</v>
      </c>
      <c r="AG173">
        <v>11</v>
      </c>
      <c r="AH173">
        <v>70</v>
      </c>
      <c r="AJ173">
        <v>7211</v>
      </c>
      <c r="AK173">
        <f t="shared" si="28"/>
        <v>34.102833158447012</v>
      </c>
      <c r="AL173">
        <f t="shared" si="29"/>
        <v>20.729803908811824</v>
      </c>
      <c r="BC173" t="str">
        <f t="shared" si="30"/>
        <v>0063_Génie civil</v>
      </c>
      <c r="BD173" t="str">
        <f>INDEX(PDC!$J$1:$L$90,MATCH(BE173,PDC!$L:$L,0),MATCH(PDC!$J$1,PDC!$J$1:$L$1,0))</f>
        <v>Construction</v>
      </c>
      <c r="BE173" t="s">
        <v>22</v>
      </c>
      <c r="BF173" s="7" t="s">
        <v>298</v>
      </c>
      <c r="BG173">
        <v>185</v>
      </c>
      <c r="BH173">
        <v>287266</v>
      </c>
      <c r="BI173">
        <v>5</v>
      </c>
      <c r="BJ173">
        <v>1</v>
      </c>
      <c r="BK173">
        <v>6</v>
      </c>
      <c r="BN173">
        <v>564</v>
      </c>
      <c r="BQ173" s="10" t="str">
        <f t="shared" si="31"/>
        <v>8421_NC</v>
      </c>
      <c r="BR173" s="7" t="s">
        <v>329</v>
      </c>
      <c r="BS173" s="11" t="s">
        <v>355</v>
      </c>
      <c r="BT173" s="10">
        <v>8</v>
      </c>
      <c r="BU173" s="10">
        <v>10352</v>
      </c>
      <c r="BV173" s="10">
        <v>2</v>
      </c>
      <c r="BW173" s="16">
        <v>3</v>
      </c>
      <c r="BX173" s="16">
        <v>92</v>
      </c>
      <c r="BY173">
        <v>3</v>
      </c>
      <c r="CA173">
        <v>7088</v>
      </c>
    </row>
    <row r="174" spans="2:79" x14ac:dyDescent="0.35">
      <c r="Z174" t="str">
        <f t="shared" si="27"/>
        <v>07_Activités sportives, récréatives et de loisirs</v>
      </c>
      <c r="AA174" t="str">
        <f>INDEX(PDC!$J$1:$L$90,MATCH(AB174,PDC!$L:$L,0),MATCH(PDC!$J$1,PDC!$J$1:$L$1,0))</f>
        <v>Services</v>
      </c>
      <c r="AB174" t="s">
        <v>12</v>
      </c>
      <c r="AC174" t="s">
        <v>106</v>
      </c>
      <c r="AD174">
        <v>532</v>
      </c>
      <c r="AE174">
        <v>527465</v>
      </c>
      <c r="AF174">
        <v>8</v>
      </c>
      <c r="AJ174">
        <v>450</v>
      </c>
      <c r="AK174">
        <f t="shared" si="28"/>
        <v>15.037593984962406</v>
      </c>
      <c r="AL174">
        <f t="shared" si="29"/>
        <v>15.166883110727726</v>
      </c>
      <c r="BC174" t="str">
        <f t="shared" si="30"/>
        <v>0063_Hébergement</v>
      </c>
      <c r="BD174" t="str">
        <f>INDEX(PDC!$J$1:$L$90,MATCH(BE174,PDC!$L:$L,0),MATCH(PDC!$J$1,PDC!$J$1:$L$1,0))</f>
        <v>Services</v>
      </c>
      <c r="BE174" t="s">
        <v>20</v>
      </c>
      <c r="BF174" s="7" t="s">
        <v>298</v>
      </c>
      <c r="BG174">
        <v>131</v>
      </c>
      <c r="BH174">
        <v>233280</v>
      </c>
      <c r="BI174">
        <v>2</v>
      </c>
      <c r="BJ174">
        <v>2</v>
      </c>
      <c r="BK174">
        <v>5</v>
      </c>
      <c r="BN174">
        <v>272</v>
      </c>
      <c r="BQ174" s="10" t="str">
        <f t="shared" si="31"/>
        <v>8422_Tous secteurs</v>
      </c>
      <c r="BR174" s="7" t="s">
        <v>330</v>
      </c>
      <c r="BS174" s="11" t="s">
        <v>356</v>
      </c>
      <c r="BT174" s="10">
        <v>24153</v>
      </c>
      <c r="BU174" s="10">
        <v>37044876</v>
      </c>
      <c r="BV174" s="10">
        <v>1247</v>
      </c>
      <c r="BW174" s="16">
        <v>78</v>
      </c>
      <c r="BX174" s="16">
        <v>796</v>
      </c>
      <c r="BY174">
        <v>16</v>
      </c>
      <c r="BZ174">
        <v>3</v>
      </c>
      <c r="CA174">
        <v>84528</v>
      </c>
    </row>
    <row r="175" spans="2:79" x14ac:dyDescent="0.35">
      <c r="Z175" t="str">
        <f t="shared" si="27"/>
        <v>07_Activités vétérinaires</v>
      </c>
      <c r="AA175" t="str">
        <f>INDEX(PDC!$J$1:$L$90,MATCH(AB175,PDC!$L:$L,0),MATCH(PDC!$J$1,PDC!$J$1:$L$1,0))</f>
        <v>Services</v>
      </c>
      <c r="AB175" t="s">
        <v>87</v>
      </c>
      <c r="AC175" t="s">
        <v>106</v>
      </c>
      <c r="AD175">
        <v>61</v>
      </c>
      <c r="AE175">
        <v>107623</v>
      </c>
      <c r="AF175">
        <v>1</v>
      </c>
      <c r="AJ175">
        <v>5</v>
      </c>
      <c r="AK175">
        <f t="shared" si="28"/>
        <v>16.393442622950822</v>
      </c>
      <c r="AL175">
        <f t="shared" si="29"/>
        <v>9.2916941545952074</v>
      </c>
      <c r="BC175" t="str">
        <f t="shared" si="30"/>
        <v>0063_Hébergement médico-social et social</v>
      </c>
      <c r="BD175" t="str">
        <f>INDEX(PDC!$J$1:$L$90,MATCH(BE175,PDC!$L:$L,0),MATCH(PDC!$J$1,PDC!$J$1:$L$1,0))</f>
        <v>Services</v>
      </c>
      <c r="BE175" t="s">
        <v>2</v>
      </c>
      <c r="BF175" s="7" t="s">
        <v>298</v>
      </c>
      <c r="BG175">
        <v>440</v>
      </c>
      <c r="BH175">
        <v>685423</v>
      </c>
      <c r="BI175">
        <v>16</v>
      </c>
      <c r="BJ175">
        <v>1</v>
      </c>
      <c r="BK175">
        <v>5</v>
      </c>
      <c r="BN175">
        <v>913</v>
      </c>
      <c r="BQ175" s="10" t="str">
        <f t="shared" si="31"/>
        <v>8422_Agriculture</v>
      </c>
      <c r="BR175" s="7" t="s">
        <v>330</v>
      </c>
      <c r="BS175" s="11" t="s">
        <v>114</v>
      </c>
      <c r="BT175" s="10">
        <v>1</v>
      </c>
      <c r="BU175" s="10">
        <v>3011</v>
      </c>
      <c r="BV175" s="10"/>
      <c r="BW175" s="16"/>
      <c r="BX175" s="16"/>
    </row>
    <row r="176" spans="2:79" x14ac:dyDescent="0.35">
      <c r="Z176" t="str">
        <f t="shared" si="27"/>
        <v>07_Administration publique et défense ; sécurité sociale obligatoire</v>
      </c>
      <c r="AA176" t="str">
        <f>INDEX(PDC!$J$1:$L$90,MATCH(AB176,PDC!$L:$L,0),MATCH(PDC!$J$1,PDC!$J$1:$L$1,0))</f>
        <v>Services</v>
      </c>
      <c r="AB176" t="s">
        <v>36</v>
      </c>
      <c r="AC176" t="s">
        <v>106</v>
      </c>
      <c r="AD176">
        <v>3788</v>
      </c>
      <c r="AE176">
        <v>4530048</v>
      </c>
      <c r="AF176">
        <v>46</v>
      </c>
      <c r="AJ176">
        <v>3624</v>
      </c>
      <c r="AK176">
        <f t="shared" si="28"/>
        <v>12.143611404435058</v>
      </c>
      <c r="AL176">
        <f t="shared" si="29"/>
        <v>10.154417789833573</v>
      </c>
      <c r="BC176" t="str">
        <f t="shared" si="30"/>
        <v>0063_Imprimerie et reproduction d'enregistrements</v>
      </c>
      <c r="BD176" t="str">
        <f>INDEX(PDC!$J$1:$L$90,MATCH(BE176,PDC!$L:$L,0),MATCH(PDC!$J$1,PDC!$J$1:$L$1,0))</f>
        <v>Industrie</v>
      </c>
      <c r="BE176" t="s">
        <v>72</v>
      </c>
      <c r="BF176" s="7" t="s">
        <v>298</v>
      </c>
      <c r="BG176">
        <v>3</v>
      </c>
      <c r="BH176">
        <v>4403</v>
      </c>
      <c r="BQ176" s="10" t="str">
        <f t="shared" si="31"/>
        <v>8422_Commerce</v>
      </c>
      <c r="BR176" s="7" t="s">
        <v>330</v>
      </c>
      <c r="BS176" t="s">
        <v>138</v>
      </c>
      <c r="BT176">
        <v>4410</v>
      </c>
      <c r="BU176">
        <v>6985486</v>
      </c>
      <c r="BV176">
        <v>213</v>
      </c>
      <c r="BW176">
        <v>14</v>
      </c>
      <c r="BX176">
        <v>263</v>
      </c>
      <c r="BY176">
        <v>4</v>
      </c>
      <c r="BZ176">
        <v>2</v>
      </c>
      <c r="CA176">
        <v>11284</v>
      </c>
    </row>
    <row r="177" spans="26:79" x14ac:dyDescent="0.35">
      <c r="Z177" t="str">
        <f t="shared" si="27"/>
        <v>07_Assurance</v>
      </c>
      <c r="AA177" t="str">
        <f>INDEX(PDC!$J$1:$L$90,MATCH(AB177,PDC!$L:$L,0),MATCH(PDC!$J$1,PDC!$J$1:$L$1,0))</f>
        <v>Services</v>
      </c>
      <c r="AB177" t="s">
        <v>45</v>
      </c>
      <c r="AC177" t="s">
        <v>106</v>
      </c>
      <c r="AD177">
        <v>190</v>
      </c>
      <c r="AE177">
        <v>285117</v>
      </c>
      <c r="AF177">
        <v>3</v>
      </c>
      <c r="AJ177">
        <v>128</v>
      </c>
      <c r="AK177">
        <f t="shared" si="28"/>
        <v>15.789473684210527</v>
      </c>
      <c r="AL177">
        <f t="shared" si="29"/>
        <v>10.521996233125348</v>
      </c>
      <c r="BC177" t="str">
        <f t="shared" si="30"/>
        <v>0063_Industrie automobile</v>
      </c>
      <c r="BD177" t="str">
        <f>INDEX(PDC!$J$1:$L$90,MATCH(BE177,PDC!$L:$L,0),MATCH(PDC!$J$1,PDC!$J$1:$L$1,0))</f>
        <v>Industrie</v>
      </c>
      <c r="BE177" t="s">
        <v>24</v>
      </c>
      <c r="BF177" s="7" t="s">
        <v>298</v>
      </c>
      <c r="BG177">
        <v>7</v>
      </c>
      <c r="BH177">
        <v>11006</v>
      </c>
      <c r="BQ177" s="10" t="str">
        <f t="shared" si="31"/>
        <v>8422_Construction</v>
      </c>
      <c r="BR177" s="7" t="s">
        <v>330</v>
      </c>
      <c r="BS177" t="s">
        <v>115</v>
      </c>
      <c r="BT177">
        <v>2902</v>
      </c>
      <c r="BU177">
        <v>4466678</v>
      </c>
      <c r="BV177">
        <v>205</v>
      </c>
      <c r="BW177">
        <v>11</v>
      </c>
      <c r="BX177">
        <v>68</v>
      </c>
      <c r="BY177">
        <v>2</v>
      </c>
      <c r="CA177">
        <v>15556</v>
      </c>
    </row>
    <row r="178" spans="26:79" x14ac:dyDescent="0.35">
      <c r="Z178" t="str">
        <f t="shared" si="27"/>
        <v>07_Autres activités spécialisées, scientifiques et techniques</v>
      </c>
      <c r="AA178" t="str">
        <f>INDEX(PDC!$J$1:$L$90,MATCH(AB178,PDC!$L:$L,0),MATCH(PDC!$J$1,PDC!$J$1:$L$1,0))</f>
        <v>Services</v>
      </c>
      <c r="AB178" t="s">
        <v>86</v>
      </c>
      <c r="AC178" t="s">
        <v>106</v>
      </c>
      <c r="AD178">
        <v>59</v>
      </c>
      <c r="AE178">
        <v>92659</v>
      </c>
      <c r="AF178">
        <v>2</v>
      </c>
      <c r="AJ178">
        <v>16</v>
      </c>
      <c r="AK178">
        <f t="shared" si="28"/>
        <v>33.898305084745765</v>
      </c>
      <c r="AL178">
        <f t="shared" si="29"/>
        <v>21.584519582555391</v>
      </c>
      <c r="BC178" t="str">
        <f t="shared" si="30"/>
        <v>0063_Industrie du cuir et de la chaussure</v>
      </c>
      <c r="BD178" t="str">
        <f>INDEX(PDC!$J$1:$L$90,MATCH(BE178,PDC!$L:$L,0),MATCH(PDC!$J$1,PDC!$J$1:$L$1,0))</f>
        <v>Industrie</v>
      </c>
      <c r="BE178" t="s">
        <v>69</v>
      </c>
      <c r="BF178" s="7" t="s">
        <v>298</v>
      </c>
      <c r="BG178">
        <v>8</v>
      </c>
      <c r="BH178">
        <v>14812</v>
      </c>
      <c r="BI178">
        <v>1</v>
      </c>
      <c r="BN178">
        <v>33</v>
      </c>
      <c r="BQ178" s="10" t="str">
        <f t="shared" si="31"/>
        <v>8422_Industrie</v>
      </c>
      <c r="BR178" s="7" t="s">
        <v>330</v>
      </c>
      <c r="BS178" t="s">
        <v>116</v>
      </c>
      <c r="BT178">
        <v>3780</v>
      </c>
      <c r="BU178">
        <v>5965570</v>
      </c>
      <c r="BV178">
        <v>217</v>
      </c>
      <c r="BW178">
        <v>9</v>
      </c>
      <c r="BX178">
        <v>65</v>
      </c>
      <c r="BY178">
        <v>1</v>
      </c>
      <c r="CA178">
        <v>11427</v>
      </c>
    </row>
    <row r="179" spans="26:79" x14ac:dyDescent="0.35">
      <c r="Z179" t="str">
        <f t="shared" si="27"/>
        <v>07_Autres industries extractives</v>
      </c>
      <c r="AA179" t="str">
        <f>INDEX(PDC!$J$1:$L$90,MATCH(AB179,PDC!$L:$L,0),MATCH(PDC!$J$1,PDC!$J$1:$L$1,0))</f>
        <v>Industrie</v>
      </c>
      <c r="AB179" t="s">
        <v>64</v>
      </c>
      <c r="AC179" t="s">
        <v>106</v>
      </c>
      <c r="AD179">
        <v>66</v>
      </c>
      <c r="AE179">
        <v>115652</v>
      </c>
      <c r="AF179">
        <v>3</v>
      </c>
      <c r="AJ179">
        <v>51</v>
      </c>
      <c r="AK179">
        <f t="shared" si="28"/>
        <v>45.454545454545453</v>
      </c>
      <c r="AL179">
        <f t="shared" si="29"/>
        <v>25.939888631411478</v>
      </c>
      <c r="BC179" t="str">
        <f t="shared" si="30"/>
        <v>0063_Industries alimentaires</v>
      </c>
      <c r="BD179" t="str">
        <f>INDEX(PDC!$J$1:$L$90,MATCH(BE179,PDC!$L:$L,0),MATCH(PDC!$J$1,PDC!$J$1:$L$1,0))</f>
        <v>Industrie</v>
      </c>
      <c r="BE179" t="s">
        <v>14</v>
      </c>
      <c r="BF179" s="7" t="s">
        <v>298</v>
      </c>
      <c r="BG179">
        <v>423</v>
      </c>
      <c r="BH179">
        <v>669617</v>
      </c>
      <c r="BI179">
        <v>26</v>
      </c>
      <c r="BJ179">
        <v>3</v>
      </c>
      <c r="BK179">
        <v>32</v>
      </c>
      <c r="BL179">
        <v>2</v>
      </c>
      <c r="BN179">
        <v>959</v>
      </c>
      <c r="BQ179" s="10" t="str">
        <f t="shared" si="31"/>
        <v>8422_Services</v>
      </c>
      <c r="BR179" s="7" t="s">
        <v>330</v>
      </c>
      <c r="BS179" t="s">
        <v>117</v>
      </c>
      <c r="BT179">
        <v>13060</v>
      </c>
      <c r="BU179">
        <v>19624131</v>
      </c>
      <c r="BV179">
        <v>611</v>
      </c>
      <c r="BW179">
        <v>44</v>
      </c>
      <c r="BX179">
        <v>400</v>
      </c>
      <c r="BY179">
        <v>9</v>
      </c>
      <c r="BZ179">
        <v>1</v>
      </c>
      <c r="CA179">
        <v>45581</v>
      </c>
    </row>
    <row r="180" spans="26:79" x14ac:dyDescent="0.35">
      <c r="Z180" t="str">
        <f t="shared" si="27"/>
        <v>07_Autres industries manufacturières</v>
      </c>
      <c r="AA180" t="str">
        <f>INDEX(PDC!$J$1:$L$90,MATCH(AB180,PDC!$L:$L,0),MATCH(PDC!$J$1,PDC!$J$1:$L$1,0))</f>
        <v>Industrie</v>
      </c>
      <c r="AB180" t="s">
        <v>37</v>
      </c>
      <c r="AC180" t="s">
        <v>106</v>
      </c>
      <c r="AD180">
        <v>1048</v>
      </c>
      <c r="AE180">
        <v>1475474</v>
      </c>
      <c r="AF180">
        <v>20</v>
      </c>
      <c r="AJ180">
        <v>1180</v>
      </c>
      <c r="AK180">
        <f t="shared" si="28"/>
        <v>19.083969465648856</v>
      </c>
      <c r="AL180">
        <f t="shared" si="29"/>
        <v>13.554966065142457</v>
      </c>
      <c r="BC180" t="str">
        <f t="shared" si="30"/>
        <v>0063_Production de films cinématographiques, de vidéo et de programmes de télévision ; enregistrement sonore et édition musicale</v>
      </c>
      <c r="BD180" t="str">
        <f>INDEX(PDC!$J$1:$L$90,MATCH(BE180,PDC!$L:$L,0),MATCH(PDC!$J$1,PDC!$J$1:$L$1,0))</f>
        <v>Services</v>
      </c>
      <c r="BE180" t="s">
        <v>82</v>
      </c>
      <c r="BF180" s="7" t="s">
        <v>298</v>
      </c>
      <c r="BG180">
        <v>12</v>
      </c>
      <c r="BH180">
        <v>15296</v>
      </c>
      <c r="BQ180" s="10" t="str">
        <f t="shared" si="31"/>
        <v>8422_NC</v>
      </c>
      <c r="BR180" s="7" t="s">
        <v>330</v>
      </c>
      <c r="BS180" t="s">
        <v>355</v>
      </c>
      <c r="BV180">
        <v>1</v>
      </c>
      <c r="CA180">
        <v>680</v>
      </c>
    </row>
    <row r="181" spans="26:79" x14ac:dyDescent="0.35">
      <c r="Z181" t="str">
        <f t="shared" si="27"/>
        <v>07_Autres services personnels</v>
      </c>
      <c r="AA181" t="str">
        <f>INDEX(PDC!$J$1:$L$90,MATCH(AB181,PDC!$L:$L,0),MATCH(PDC!$J$1,PDC!$J$1:$L$1,0))</f>
        <v>Services</v>
      </c>
      <c r="AB181" t="s">
        <v>30</v>
      </c>
      <c r="AC181" t="s">
        <v>106</v>
      </c>
      <c r="AD181">
        <v>643</v>
      </c>
      <c r="AE181">
        <v>833399</v>
      </c>
      <c r="AF181">
        <v>11</v>
      </c>
      <c r="AG181">
        <v>2</v>
      </c>
      <c r="AH181">
        <v>30</v>
      </c>
      <c r="AJ181">
        <v>882</v>
      </c>
      <c r="AK181">
        <f t="shared" si="28"/>
        <v>17.107309486780714</v>
      </c>
      <c r="AL181">
        <f t="shared" si="29"/>
        <v>13.198959921958149</v>
      </c>
      <c r="BC181" t="str">
        <f t="shared" si="30"/>
        <v>0063_Production et distribution d'électricité, de gaz, de vapeur et d'air conditionné</v>
      </c>
      <c r="BD181" t="str">
        <f>INDEX(PDC!$J$1:$L$90,MATCH(BE181,PDC!$L:$L,0),MATCH(PDC!$J$1,PDC!$J$1:$L$1,0))</f>
        <v>Industrie</v>
      </c>
      <c r="BE181" t="s">
        <v>76</v>
      </c>
      <c r="BF181" s="7" t="s">
        <v>298</v>
      </c>
      <c r="BG181">
        <v>9</v>
      </c>
      <c r="BH181">
        <v>13625</v>
      </c>
      <c r="BQ181" s="10" t="str">
        <f t="shared" si="31"/>
        <v>8423_Tous secteurs</v>
      </c>
      <c r="BR181" s="7" t="s">
        <v>331</v>
      </c>
      <c r="BS181" s="11" t="s">
        <v>356</v>
      </c>
      <c r="BT181">
        <v>27736</v>
      </c>
      <c r="BU181">
        <v>39667458</v>
      </c>
      <c r="BV181">
        <v>1217</v>
      </c>
      <c r="BW181">
        <v>162</v>
      </c>
      <c r="BX181">
        <v>1482</v>
      </c>
      <c r="BY181">
        <v>56</v>
      </c>
      <c r="BZ181">
        <v>1</v>
      </c>
      <c r="CA181">
        <v>86549</v>
      </c>
    </row>
    <row r="182" spans="26:79" x14ac:dyDescent="0.35">
      <c r="Z182" t="str">
        <f t="shared" si="27"/>
        <v>07_Bibliothèques, archives, musées et autres activités culturelles</v>
      </c>
      <c r="AA182" t="str">
        <f>INDEX(PDC!$J$1:$L$90,MATCH(AB182,PDC!$L:$L,0),MATCH(PDC!$J$1,PDC!$J$1:$L$1,0))</f>
        <v>Services</v>
      </c>
      <c r="AB182" t="s">
        <v>90</v>
      </c>
      <c r="AC182" t="s">
        <v>106</v>
      </c>
      <c r="AD182">
        <v>119</v>
      </c>
      <c r="AE182">
        <v>155493</v>
      </c>
      <c r="AF182">
        <v>2</v>
      </c>
      <c r="AJ182">
        <v>19</v>
      </c>
      <c r="AK182">
        <f t="shared" si="28"/>
        <v>16.806722689075631</v>
      </c>
      <c r="AL182">
        <f t="shared" si="29"/>
        <v>12.862315345385323</v>
      </c>
      <c r="BC182" t="str">
        <f t="shared" si="30"/>
        <v>0063_Programmation, conseil et autres activités informatiques</v>
      </c>
      <c r="BD182" t="str">
        <f>INDEX(PDC!$J$1:$L$90,MATCH(BE182,PDC!$L:$L,0),MATCH(PDC!$J$1,PDC!$J$1:$L$1,0))</f>
        <v>Services</v>
      </c>
      <c r="BE182" t="s">
        <v>50</v>
      </c>
      <c r="BF182" s="7" t="s">
        <v>298</v>
      </c>
      <c r="BG182">
        <v>1</v>
      </c>
      <c r="BH182">
        <v>1645</v>
      </c>
      <c r="BQ182" s="10" t="str">
        <f t="shared" si="31"/>
        <v>8423_Commerce</v>
      </c>
      <c r="BR182" s="7" t="s">
        <v>331</v>
      </c>
      <c r="BS182" t="s">
        <v>138</v>
      </c>
      <c r="BT182">
        <v>4287</v>
      </c>
      <c r="BU182">
        <v>6929434</v>
      </c>
      <c r="BV182">
        <v>130</v>
      </c>
      <c r="BW182">
        <v>17</v>
      </c>
      <c r="BX182">
        <v>115</v>
      </c>
      <c r="BY182">
        <v>5</v>
      </c>
      <c r="CA182">
        <v>11693</v>
      </c>
    </row>
    <row r="183" spans="26:79" x14ac:dyDescent="0.35">
      <c r="Z183" t="str">
        <f t="shared" si="27"/>
        <v>07_Captage, traitement et distribution d'eau</v>
      </c>
      <c r="AA183" t="str">
        <f>INDEX(PDC!$J$1:$L$90,MATCH(AB183,PDC!$L:$L,0),MATCH(PDC!$J$1,PDC!$J$1:$L$1,0))</f>
        <v>Industrie</v>
      </c>
      <c r="AB183" t="s">
        <v>77</v>
      </c>
      <c r="AC183" t="s">
        <v>106</v>
      </c>
      <c r="AD183">
        <v>210</v>
      </c>
      <c r="AE183">
        <v>313139</v>
      </c>
      <c r="AF183">
        <v>7</v>
      </c>
      <c r="AJ183">
        <v>124</v>
      </c>
      <c r="AK183">
        <f t="shared" si="28"/>
        <v>33.333333333333336</v>
      </c>
      <c r="AL183">
        <f t="shared" si="29"/>
        <v>22.354289947914502</v>
      </c>
      <c r="BC183" t="str">
        <f t="shared" si="30"/>
        <v>0063_Restauration</v>
      </c>
      <c r="BD183" t="str">
        <f>INDEX(PDC!$J$1:$L$90,MATCH(BE183,PDC!$L:$L,0),MATCH(PDC!$J$1,PDC!$J$1:$L$1,0))</f>
        <v>Services</v>
      </c>
      <c r="BE183" t="s">
        <v>10</v>
      </c>
      <c r="BF183" s="7" t="s">
        <v>298</v>
      </c>
      <c r="BG183">
        <v>186</v>
      </c>
      <c r="BH183">
        <v>193156</v>
      </c>
      <c r="BI183">
        <v>4</v>
      </c>
      <c r="BN183">
        <v>158</v>
      </c>
      <c r="BQ183" s="10" t="str">
        <f t="shared" si="31"/>
        <v>8423_Construction</v>
      </c>
      <c r="BR183" s="7" t="s">
        <v>331</v>
      </c>
      <c r="BS183" t="s">
        <v>115</v>
      </c>
      <c r="BT183">
        <v>2373</v>
      </c>
      <c r="BU183">
        <v>3640092</v>
      </c>
      <c r="BV183">
        <v>187</v>
      </c>
      <c r="BW183">
        <v>27</v>
      </c>
      <c r="BX183">
        <v>286</v>
      </c>
      <c r="BY183">
        <v>10</v>
      </c>
      <c r="CA183">
        <v>11273</v>
      </c>
    </row>
    <row r="184" spans="26:79" x14ac:dyDescent="0.35">
      <c r="Z184" t="str">
        <f t="shared" si="27"/>
        <v>07_Collecte et traitement des eaux usées</v>
      </c>
      <c r="AA184" t="str">
        <f>INDEX(PDC!$J$1:$L$90,MATCH(AB184,PDC!$L:$L,0),MATCH(PDC!$J$1,PDC!$J$1:$L$1,0))</f>
        <v>Industrie</v>
      </c>
      <c r="AB184" t="s">
        <v>78</v>
      </c>
      <c r="AC184" t="s">
        <v>106</v>
      </c>
      <c r="AD184">
        <v>23</v>
      </c>
      <c r="AE184">
        <v>41399</v>
      </c>
      <c r="AF184">
        <v>1</v>
      </c>
      <c r="AJ184">
        <v>67</v>
      </c>
      <c r="AK184">
        <f t="shared" si="28"/>
        <v>43.478260869565219</v>
      </c>
      <c r="AL184">
        <f t="shared" si="29"/>
        <v>24.155172830261602</v>
      </c>
      <c r="BC184" t="str">
        <f t="shared" si="30"/>
        <v>0063_Réparation d'ordinateurs et de biens personnels et domestiques</v>
      </c>
      <c r="BD184" t="str">
        <f>INDEX(PDC!$J$1:$L$90,MATCH(BE184,PDC!$L:$L,0),MATCH(PDC!$J$1,PDC!$J$1:$L$1,0))</f>
        <v>Services</v>
      </c>
      <c r="BE184" t="s">
        <v>92</v>
      </c>
      <c r="BF184" s="7" t="s">
        <v>298</v>
      </c>
      <c r="BG184">
        <v>1</v>
      </c>
      <c r="BH184">
        <v>1708</v>
      </c>
      <c r="BQ184" s="10" t="str">
        <f t="shared" si="31"/>
        <v>8423_Industrie</v>
      </c>
      <c r="BR184" s="7" t="s">
        <v>331</v>
      </c>
      <c r="BS184" t="s">
        <v>116</v>
      </c>
      <c r="BT184">
        <v>7907</v>
      </c>
      <c r="BU184">
        <v>11390957</v>
      </c>
      <c r="BV184">
        <v>338</v>
      </c>
      <c r="BW184">
        <v>49</v>
      </c>
      <c r="BX184">
        <v>539</v>
      </c>
      <c r="BY184">
        <v>18</v>
      </c>
      <c r="BZ184">
        <v>1</v>
      </c>
      <c r="CA184">
        <v>26143</v>
      </c>
    </row>
    <row r="185" spans="26:79" x14ac:dyDescent="0.35">
      <c r="Z185" t="str">
        <f t="shared" si="27"/>
        <v>07_Collecte, traitement et élimination des déchets ; récupération</v>
      </c>
      <c r="AA185" t="str">
        <f>INDEX(PDC!$J$1:$L$90,MATCH(AB185,PDC!$L:$L,0),MATCH(PDC!$J$1,PDC!$J$1:$L$1,0))</f>
        <v>Industrie</v>
      </c>
      <c r="AB185" t="s">
        <v>4</v>
      </c>
      <c r="AC185" t="s">
        <v>106</v>
      </c>
      <c r="AD185">
        <v>259</v>
      </c>
      <c r="AE185">
        <v>414159</v>
      </c>
      <c r="AF185">
        <v>18</v>
      </c>
      <c r="AG185">
        <v>1</v>
      </c>
      <c r="AH185">
        <v>12</v>
      </c>
      <c r="AJ185">
        <v>762</v>
      </c>
      <c r="AK185">
        <f t="shared" si="28"/>
        <v>69.498069498069498</v>
      </c>
      <c r="AL185">
        <f t="shared" si="29"/>
        <v>43.461569107516674</v>
      </c>
      <c r="BC185" t="str">
        <f t="shared" si="30"/>
        <v>0063_Réparation et installation de machines et d'équipements</v>
      </c>
      <c r="BD185" t="str">
        <f>INDEX(PDC!$J$1:$L$90,MATCH(BE185,PDC!$L:$L,0),MATCH(PDC!$J$1,PDC!$J$1:$L$1,0))</f>
        <v>Industrie</v>
      </c>
      <c r="BE185" t="s">
        <v>23</v>
      </c>
      <c r="BF185" s="7" t="s">
        <v>298</v>
      </c>
      <c r="BG185">
        <v>17</v>
      </c>
      <c r="BH185">
        <v>29681</v>
      </c>
      <c r="BI185">
        <v>2</v>
      </c>
      <c r="BN185">
        <v>118</v>
      </c>
      <c r="BQ185" s="10" t="str">
        <f t="shared" si="31"/>
        <v>8423_Services</v>
      </c>
      <c r="BR185" s="7" t="s">
        <v>331</v>
      </c>
      <c r="BS185" t="s">
        <v>117</v>
      </c>
      <c r="BT185">
        <v>13169</v>
      </c>
      <c r="BU185">
        <v>17706975</v>
      </c>
      <c r="BV185">
        <v>562</v>
      </c>
      <c r="BW185">
        <v>69</v>
      </c>
      <c r="BX185">
        <v>542</v>
      </c>
      <c r="BY185">
        <v>23</v>
      </c>
      <c r="CA185">
        <v>37000</v>
      </c>
    </row>
    <row r="186" spans="26:79" x14ac:dyDescent="0.35">
      <c r="Z186" t="str">
        <f t="shared" si="27"/>
        <v>07_Commerce de détail, à l'exception des automobiles et des motocycles</v>
      </c>
      <c r="AA186" t="str">
        <f>INDEX(PDC!$J$1:$L$90,MATCH(AB186,PDC!$L:$L,0),MATCH(PDC!$J$1,PDC!$J$1:$L$1,0))</f>
        <v>Commerce</v>
      </c>
      <c r="AB186" t="s">
        <v>16</v>
      </c>
      <c r="AC186" t="s">
        <v>106</v>
      </c>
      <c r="AD186">
        <v>5753</v>
      </c>
      <c r="AE186">
        <v>9172986</v>
      </c>
      <c r="AF186">
        <v>195</v>
      </c>
      <c r="AG186">
        <v>9</v>
      </c>
      <c r="AH186">
        <v>159</v>
      </c>
      <c r="AI186">
        <v>1</v>
      </c>
      <c r="AJ186">
        <v>13172</v>
      </c>
      <c r="AK186">
        <f t="shared" si="28"/>
        <v>33.89535894316009</v>
      </c>
      <c r="AL186">
        <f t="shared" si="29"/>
        <v>21.258072344163615</v>
      </c>
      <c r="BC186" t="str">
        <f t="shared" si="30"/>
        <v>0063_Services d'information</v>
      </c>
      <c r="BD186" t="str">
        <f>INDEX(PDC!$J$1:$L$90,MATCH(BE186,PDC!$L:$L,0),MATCH(PDC!$J$1,PDC!$J$1:$L$1,0))</f>
        <v>Services</v>
      </c>
      <c r="BE186" t="s">
        <v>85</v>
      </c>
      <c r="BF186" s="7" t="s">
        <v>298</v>
      </c>
      <c r="BG186">
        <v>5</v>
      </c>
      <c r="BH186">
        <v>6508</v>
      </c>
      <c r="BQ186" s="10" t="str">
        <f t="shared" si="31"/>
        <v>8423_NC</v>
      </c>
      <c r="BR186" s="7" t="s">
        <v>331</v>
      </c>
      <c r="BS186" t="s">
        <v>355</v>
      </c>
      <c r="CA186">
        <v>440</v>
      </c>
    </row>
    <row r="187" spans="26:79" x14ac:dyDescent="0.35">
      <c r="Z187" t="str">
        <f t="shared" si="27"/>
        <v>07_Commerce de gros, à l'exception des automobiles et des motocycles</v>
      </c>
      <c r="AA187" t="str">
        <f>INDEX(PDC!$J$1:$L$90,MATCH(AB187,PDC!$L:$L,0),MATCH(PDC!$J$1,PDC!$J$1:$L$1,0))</f>
        <v>Commerce</v>
      </c>
      <c r="AB187" t="s">
        <v>28</v>
      </c>
      <c r="AC187" t="s">
        <v>106</v>
      </c>
      <c r="AD187">
        <v>1704</v>
      </c>
      <c r="AE187">
        <v>2838257</v>
      </c>
      <c r="AF187">
        <v>81</v>
      </c>
      <c r="AG187">
        <v>4</v>
      </c>
      <c r="AH187">
        <v>31</v>
      </c>
      <c r="AJ187">
        <v>5025</v>
      </c>
      <c r="BC187" t="str">
        <f t="shared" si="30"/>
        <v>0063_Services relatifs aux bâtiments et aménagement paysager</v>
      </c>
      <c r="BD187" t="str">
        <f>INDEX(PDC!$J$1:$L$90,MATCH(BE187,PDC!$L:$L,0),MATCH(PDC!$J$1,PDC!$J$1:$L$1,0))</f>
        <v>Services</v>
      </c>
      <c r="BE187" t="s">
        <v>9</v>
      </c>
      <c r="BF187" s="7" t="s">
        <v>298</v>
      </c>
      <c r="BG187">
        <v>22</v>
      </c>
      <c r="BH187">
        <v>3570</v>
      </c>
      <c r="BQ187" s="10" t="str">
        <f t="shared" si="31"/>
        <v>8424_Tous secteurs</v>
      </c>
      <c r="BR187" s="7" t="s">
        <v>332</v>
      </c>
      <c r="BS187" s="11" t="s">
        <v>356</v>
      </c>
      <c r="BT187">
        <v>21822</v>
      </c>
      <c r="BU187">
        <v>33199388</v>
      </c>
      <c r="BV187">
        <v>993</v>
      </c>
      <c r="BW187">
        <v>90</v>
      </c>
      <c r="BX187">
        <v>692</v>
      </c>
      <c r="BY187">
        <v>25</v>
      </c>
      <c r="CA187">
        <v>54307</v>
      </c>
    </row>
    <row r="188" spans="26:79" x14ac:dyDescent="0.35">
      <c r="Z188" t="str">
        <f t="shared" si="27"/>
        <v>07_Commerce et réparation d'automobiles et de motocycles</v>
      </c>
      <c r="AA188" t="str">
        <f>INDEX(PDC!$J$1:$L$90,MATCH(AB188,PDC!$L:$L,0),MATCH(PDC!$J$1,PDC!$J$1:$L$1,0))</f>
        <v>Commerce</v>
      </c>
      <c r="AB188" t="s">
        <v>21</v>
      </c>
      <c r="AC188" t="s">
        <v>106</v>
      </c>
      <c r="AD188">
        <v>1374</v>
      </c>
      <c r="AE188">
        <v>2300876</v>
      </c>
      <c r="AF188">
        <v>53</v>
      </c>
      <c r="AJ188">
        <v>1808</v>
      </c>
      <c r="AK188">
        <f t="shared" si="28"/>
        <v>38.573508005822418</v>
      </c>
      <c r="AL188">
        <f t="shared" si="29"/>
        <v>23.034705042775013</v>
      </c>
      <c r="BC188" t="str">
        <f t="shared" si="30"/>
        <v>0063_Transports terrestres et transport par conduites</v>
      </c>
      <c r="BD188" t="str">
        <f>INDEX(PDC!$J$1:$L$90,MATCH(BE188,PDC!$L:$L,0),MATCH(PDC!$J$1,PDC!$J$1:$L$1,0))</f>
        <v>Services</v>
      </c>
      <c r="BE188" t="s">
        <v>5</v>
      </c>
      <c r="BF188" s="7" t="s">
        <v>298</v>
      </c>
      <c r="BG188">
        <v>171</v>
      </c>
      <c r="BH188">
        <v>312270</v>
      </c>
      <c r="BI188">
        <v>8</v>
      </c>
      <c r="BJ188">
        <v>1</v>
      </c>
      <c r="BK188">
        <v>99</v>
      </c>
      <c r="BL188">
        <v>1</v>
      </c>
      <c r="BM188">
        <v>1</v>
      </c>
      <c r="BN188">
        <v>481</v>
      </c>
      <c r="BQ188" s="10" t="str">
        <f t="shared" si="31"/>
        <v>8424_Agriculture</v>
      </c>
      <c r="BR188" s="7" t="s">
        <v>332</v>
      </c>
      <c r="BS188" t="s">
        <v>114</v>
      </c>
      <c r="BT188">
        <v>5</v>
      </c>
      <c r="BU188">
        <v>6271</v>
      </c>
    </row>
    <row r="189" spans="26:79" x14ac:dyDescent="0.35">
      <c r="Z189" t="str">
        <f t="shared" si="27"/>
        <v>07_Construction de bâtiments</v>
      </c>
      <c r="AA189" t="str">
        <f>INDEX(PDC!$J$1:$L$90,MATCH(AB189,PDC!$L:$L,0),MATCH(PDC!$J$1,PDC!$J$1:$L$1,0))</f>
        <v>Construction</v>
      </c>
      <c r="AB189" t="s">
        <v>17</v>
      </c>
      <c r="AC189" t="s">
        <v>106</v>
      </c>
      <c r="AD189">
        <v>198</v>
      </c>
      <c r="AE189">
        <v>301458</v>
      </c>
      <c r="AF189">
        <v>14</v>
      </c>
      <c r="AJ189">
        <v>1332</v>
      </c>
      <c r="AK189">
        <f t="shared" si="28"/>
        <v>70.707070707070699</v>
      </c>
      <c r="AL189">
        <f t="shared" si="29"/>
        <v>46.440963583650131</v>
      </c>
      <c r="BC189" t="str">
        <f t="shared" si="30"/>
        <v>0063_Travail du bois et fabrication d'articles en bois et en liège, à l'exception des meubles ; fabrication d'articles en vannerie et sparterie</v>
      </c>
      <c r="BD189" t="str">
        <f>INDEX(PDC!$J$1:$L$90,MATCH(BE189,PDC!$L:$L,0),MATCH(PDC!$J$1,PDC!$J$1:$L$1,0))</f>
        <v>Industrie</v>
      </c>
      <c r="BE189" t="s">
        <v>70</v>
      </c>
      <c r="BF189" s="7" t="s">
        <v>298</v>
      </c>
      <c r="BG189">
        <v>40</v>
      </c>
      <c r="BH189">
        <v>52678</v>
      </c>
      <c r="BI189">
        <v>2</v>
      </c>
      <c r="BJ189">
        <v>2</v>
      </c>
      <c r="BK189">
        <v>17</v>
      </c>
      <c r="BL189">
        <v>1</v>
      </c>
      <c r="BN189">
        <v>347</v>
      </c>
      <c r="BQ189" s="10" t="str">
        <f t="shared" si="31"/>
        <v>8424_Commerce</v>
      </c>
      <c r="BR189" s="7" t="s">
        <v>332</v>
      </c>
      <c r="BS189" t="s">
        <v>138</v>
      </c>
      <c r="BT189">
        <v>3664</v>
      </c>
      <c r="BU189">
        <v>5892749</v>
      </c>
      <c r="BV189">
        <v>186</v>
      </c>
      <c r="BW189">
        <v>15</v>
      </c>
      <c r="BX189">
        <v>131</v>
      </c>
      <c r="BY189">
        <v>5</v>
      </c>
      <c r="CA189">
        <v>10978</v>
      </c>
    </row>
    <row r="190" spans="26:79" x14ac:dyDescent="0.35">
      <c r="Z190" t="str">
        <f t="shared" si="27"/>
        <v>07_Culture et production animale, chasse et services annexes</v>
      </c>
      <c r="AA190" t="str">
        <f>INDEX(PDC!$J$1:$L$90,MATCH(AB190,PDC!$L:$L,0),MATCH(PDC!$J$1,PDC!$J$1:$L$1,0))</f>
        <v>Agriculture</v>
      </c>
      <c r="AB190" t="s">
        <v>62</v>
      </c>
      <c r="AC190" t="s">
        <v>106</v>
      </c>
      <c r="AD190">
        <v>2</v>
      </c>
      <c r="AE190">
        <v>1586</v>
      </c>
      <c r="AK190">
        <f t="shared" si="28"/>
        <v>0</v>
      </c>
      <c r="AL190">
        <f t="shared" si="29"/>
        <v>0</v>
      </c>
      <c r="BC190" t="str">
        <f t="shared" si="30"/>
        <v>0063_Travaux de construction spécialisés</v>
      </c>
      <c r="BD190" t="str">
        <f>INDEX(PDC!$J$1:$L$90,MATCH(BE190,PDC!$L:$L,0),MATCH(PDC!$J$1,PDC!$J$1:$L$1,0))</f>
        <v>Construction</v>
      </c>
      <c r="BE190" t="s">
        <v>3</v>
      </c>
      <c r="BF190" s="7" t="s">
        <v>298</v>
      </c>
      <c r="BG190">
        <v>685</v>
      </c>
      <c r="BH190">
        <v>1115273</v>
      </c>
      <c r="BI190">
        <v>62</v>
      </c>
      <c r="BJ190">
        <v>1</v>
      </c>
      <c r="BK190">
        <v>99</v>
      </c>
      <c r="BL190">
        <v>1</v>
      </c>
      <c r="BM190">
        <v>1</v>
      </c>
      <c r="BN190">
        <v>3043</v>
      </c>
      <c r="BQ190" s="10" t="str">
        <f t="shared" si="31"/>
        <v>8424_Construction</v>
      </c>
      <c r="BR190" s="7" t="s">
        <v>332</v>
      </c>
      <c r="BS190" t="s">
        <v>115</v>
      </c>
      <c r="BT190">
        <v>2230</v>
      </c>
      <c r="BU190">
        <v>3535687</v>
      </c>
      <c r="BV190">
        <v>204</v>
      </c>
      <c r="BW190">
        <v>13</v>
      </c>
      <c r="BX190">
        <v>70</v>
      </c>
      <c r="BY190">
        <v>2</v>
      </c>
      <c r="CA190">
        <v>11451</v>
      </c>
    </row>
    <row r="191" spans="26:79" x14ac:dyDescent="0.35">
      <c r="Z191" t="str">
        <f t="shared" si="27"/>
        <v>07_Enquêtes et sécurité</v>
      </c>
      <c r="AA191" t="str">
        <f>INDEX(PDC!$J$1:$L$90,MATCH(AB191,PDC!$L:$L,0),MATCH(PDC!$J$1,PDC!$J$1:$L$1,0))</f>
        <v>Services</v>
      </c>
      <c r="AB191" t="s">
        <v>15</v>
      </c>
      <c r="AC191" t="s">
        <v>106</v>
      </c>
      <c r="AD191">
        <v>108</v>
      </c>
      <c r="AE191">
        <v>186332</v>
      </c>
      <c r="AF191">
        <v>4</v>
      </c>
      <c r="AJ191">
        <v>55</v>
      </c>
      <c r="AK191">
        <f t="shared" si="28"/>
        <v>37.037037037037038</v>
      </c>
      <c r="AL191">
        <f t="shared" si="29"/>
        <v>21.467058798274049</v>
      </c>
      <c r="BC191" t="str">
        <f t="shared" si="30"/>
        <v>0063_Édition</v>
      </c>
      <c r="BD191" t="str">
        <f>INDEX(PDC!$J$1:$L$90,MATCH(BE191,PDC!$L:$L,0),MATCH(PDC!$J$1,PDC!$J$1:$L$1,0))</f>
        <v>Services</v>
      </c>
      <c r="BE191" t="s">
        <v>49</v>
      </c>
      <c r="BF191" s="7" t="s">
        <v>298</v>
      </c>
      <c r="BG191">
        <v>4</v>
      </c>
      <c r="BH191">
        <v>7133</v>
      </c>
      <c r="BQ191" s="10" t="str">
        <f t="shared" si="31"/>
        <v>8424_Industrie</v>
      </c>
      <c r="BR191" s="7" t="s">
        <v>332</v>
      </c>
      <c r="BS191" t="s">
        <v>116</v>
      </c>
      <c r="BT191">
        <v>3928</v>
      </c>
      <c r="BU191">
        <v>6033351</v>
      </c>
      <c r="BV191">
        <v>130</v>
      </c>
      <c r="BW191">
        <v>23</v>
      </c>
      <c r="BX191">
        <v>149</v>
      </c>
      <c r="BY191">
        <v>4</v>
      </c>
      <c r="CA191">
        <v>6190</v>
      </c>
    </row>
    <row r="192" spans="26:79" x14ac:dyDescent="0.35">
      <c r="Z192" t="str">
        <f t="shared" si="27"/>
        <v>07_Enseignement</v>
      </c>
      <c r="AA192" t="str">
        <f>INDEX(PDC!$J$1:$L$90,MATCH(AB192,PDC!$L:$L,0),MATCH(PDC!$J$1,PDC!$J$1:$L$1,0))</f>
        <v>Services</v>
      </c>
      <c r="AB192" t="s">
        <v>34</v>
      </c>
      <c r="AC192" t="s">
        <v>106</v>
      </c>
      <c r="AD192">
        <v>1119</v>
      </c>
      <c r="AE192">
        <v>1588606</v>
      </c>
      <c r="AF192">
        <v>24</v>
      </c>
      <c r="AG192">
        <v>1</v>
      </c>
      <c r="AH192">
        <v>7</v>
      </c>
      <c r="AJ192">
        <v>1420</v>
      </c>
      <c r="AK192">
        <f t="shared" si="28"/>
        <v>21.447721179624665</v>
      </c>
      <c r="AL192">
        <f t="shared" si="29"/>
        <v>15.107584888890008</v>
      </c>
      <c r="BC192" t="str">
        <f t="shared" si="30"/>
        <v>0064_NC</v>
      </c>
      <c r="BD192" t="s">
        <v>355</v>
      </c>
      <c r="BE192" t="s">
        <v>355</v>
      </c>
      <c r="BF192" s="7" t="s">
        <v>300</v>
      </c>
      <c r="BG192">
        <v>1</v>
      </c>
      <c r="BH192">
        <v>216</v>
      </c>
      <c r="BN192">
        <v>140</v>
      </c>
      <c r="BQ192" s="10" t="str">
        <f t="shared" si="31"/>
        <v>8424_Services</v>
      </c>
      <c r="BR192" s="7" t="s">
        <v>332</v>
      </c>
      <c r="BS192" t="s">
        <v>117</v>
      </c>
      <c r="BT192">
        <v>11995</v>
      </c>
      <c r="BU192">
        <v>17731330</v>
      </c>
      <c r="BV192">
        <v>472</v>
      </c>
      <c r="BW192">
        <v>39</v>
      </c>
      <c r="BX192">
        <v>342</v>
      </c>
      <c r="BY192">
        <v>14</v>
      </c>
      <c r="CA192">
        <v>25282</v>
      </c>
    </row>
    <row r="193" spans="26:79" x14ac:dyDescent="0.35">
      <c r="Z193" t="str">
        <f t="shared" si="27"/>
        <v>07_Entreposage et services auxiliaires des transports</v>
      </c>
      <c r="AA193" t="str">
        <f>INDEX(PDC!$J$1:$L$90,MATCH(AB193,PDC!$L:$L,0),MATCH(PDC!$J$1,PDC!$J$1:$L$1,0))</f>
        <v>Services</v>
      </c>
      <c r="AB193" t="s">
        <v>7</v>
      </c>
      <c r="AC193" t="s">
        <v>106</v>
      </c>
      <c r="AD193">
        <v>299</v>
      </c>
      <c r="AE193">
        <v>481915</v>
      </c>
      <c r="AF193">
        <v>30</v>
      </c>
      <c r="AG193">
        <v>1</v>
      </c>
      <c r="AH193">
        <v>1</v>
      </c>
      <c r="AJ193">
        <v>678</v>
      </c>
      <c r="AK193">
        <f t="shared" si="28"/>
        <v>100.33444816053512</v>
      </c>
      <c r="AL193">
        <f t="shared" si="29"/>
        <v>62.251641887054774</v>
      </c>
      <c r="BC193" t="str">
        <f t="shared" si="30"/>
        <v>0064_Action sociale sans hébergement</v>
      </c>
      <c r="BD193" t="str">
        <f>INDEX(PDC!$J$1:$L$90,MATCH(BE193,PDC!$L:$L,0),MATCH(PDC!$J$1,PDC!$J$1:$L$1,0))</f>
        <v>Services</v>
      </c>
      <c r="BE193" t="s">
        <v>8</v>
      </c>
      <c r="BF193" s="7" t="s">
        <v>300</v>
      </c>
      <c r="BG193">
        <v>133</v>
      </c>
      <c r="BH193">
        <v>212310</v>
      </c>
      <c r="BI193">
        <v>8</v>
      </c>
      <c r="BN193">
        <v>578</v>
      </c>
      <c r="BQ193" s="10" t="str">
        <f t="shared" si="31"/>
        <v>8424_NC</v>
      </c>
      <c r="BR193" s="7" t="s">
        <v>332</v>
      </c>
      <c r="BS193" t="s">
        <v>355</v>
      </c>
      <c r="BV193">
        <v>1</v>
      </c>
      <c r="CA193">
        <v>406</v>
      </c>
    </row>
    <row r="194" spans="26:79" x14ac:dyDescent="0.35">
      <c r="Z194" t="str">
        <f t="shared" si="27"/>
        <v>07_Fabrication d'autres matériels de transport</v>
      </c>
      <c r="AA194" t="str">
        <f>INDEX(PDC!$J$1:$L$90,MATCH(AB194,PDC!$L:$L,0),MATCH(PDC!$J$1,PDC!$J$1:$L$1,0))</f>
        <v>Industrie</v>
      </c>
      <c r="AB194" t="s">
        <v>74</v>
      </c>
      <c r="AC194" t="s">
        <v>106</v>
      </c>
      <c r="AD194">
        <v>114</v>
      </c>
      <c r="AE194">
        <v>173907</v>
      </c>
      <c r="AF194">
        <v>3</v>
      </c>
      <c r="AJ194">
        <v>23</v>
      </c>
      <c r="AK194">
        <f t="shared" si="28"/>
        <v>26.315789473684209</v>
      </c>
      <c r="AL194">
        <f t="shared" si="29"/>
        <v>17.250599458331177</v>
      </c>
      <c r="BC194" t="str">
        <f t="shared" si="30"/>
        <v>0064_Activités administratives et autres activités de soutien aux entreprises</v>
      </c>
      <c r="BD194" t="str">
        <f>INDEX(PDC!$J$1:$L$90,MATCH(BE194,PDC!$L:$L,0),MATCH(PDC!$J$1,PDC!$J$1:$L$1,0))</f>
        <v>Services</v>
      </c>
      <c r="BE194" t="s">
        <v>35</v>
      </c>
      <c r="BF194" s="7" t="s">
        <v>300</v>
      </c>
      <c r="BG194">
        <v>7</v>
      </c>
      <c r="BH194">
        <v>8125</v>
      </c>
      <c r="BQ194" s="10" t="str">
        <f t="shared" si="31"/>
        <v>8425_Tous secteurs</v>
      </c>
      <c r="BR194" s="7" t="s">
        <v>333</v>
      </c>
      <c r="BS194" s="11" t="s">
        <v>356</v>
      </c>
      <c r="BT194">
        <v>20759</v>
      </c>
      <c r="BU194">
        <v>31902804</v>
      </c>
      <c r="BV194">
        <v>952</v>
      </c>
      <c r="BW194">
        <v>82</v>
      </c>
      <c r="BX194">
        <v>871</v>
      </c>
      <c r="BY194">
        <v>31</v>
      </c>
      <c r="CA194">
        <v>61460</v>
      </c>
    </row>
    <row r="195" spans="26:79" x14ac:dyDescent="0.35">
      <c r="Z195" t="str">
        <f t="shared" si="27"/>
        <v>07_Fabrication d'autres produits minéraux non métalliques</v>
      </c>
      <c r="AA195" t="str">
        <f>INDEX(PDC!$J$1:$L$90,MATCH(AB195,PDC!$L:$L,0),MATCH(PDC!$J$1,PDC!$J$1:$L$1,0))</f>
        <v>Industrie</v>
      </c>
      <c r="AB195" t="s">
        <v>18</v>
      </c>
      <c r="AC195" t="s">
        <v>106</v>
      </c>
      <c r="AD195">
        <v>696</v>
      </c>
      <c r="AE195">
        <v>1059121</v>
      </c>
      <c r="AF195">
        <v>24</v>
      </c>
      <c r="AG195">
        <v>3</v>
      </c>
      <c r="AH195">
        <v>49</v>
      </c>
      <c r="AJ195">
        <v>1008</v>
      </c>
      <c r="AK195">
        <f t="shared" si="28"/>
        <v>34.482758620689651</v>
      </c>
      <c r="AL195">
        <f t="shared" si="29"/>
        <v>22.660300381165136</v>
      </c>
      <c r="BC195" t="str">
        <f t="shared" si="30"/>
        <v>0064_Activités auxiliaires de services financiers et d'assurance</v>
      </c>
      <c r="BD195" t="str">
        <f>INDEX(PDC!$J$1:$L$90,MATCH(BE195,PDC!$L:$L,0),MATCH(PDC!$J$1,PDC!$J$1:$L$1,0))</f>
        <v>Services</v>
      </c>
      <c r="BE195" t="s">
        <v>48</v>
      </c>
      <c r="BF195" s="7" t="s">
        <v>300</v>
      </c>
      <c r="BG195">
        <v>18</v>
      </c>
      <c r="BH195">
        <v>24199</v>
      </c>
      <c r="BQ195" s="10" t="str">
        <f t="shared" si="31"/>
        <v>8425_Agriculture</v>
      </c>
      <c r="BR195" s="7" t="s">
        <v>333</v>
      </c>
      <c r="BS195" t="s">
        <v>114</v>
      </c>
      <c r="BT195">
        <v>46</v>
      </c>
      <c r="BU195">
        <v>72291</v>
      </c>
      <c r="BV195">
        <v>2</v>
      </c>
      <c r="CA195">
        <v>145</v>
      </c>
    </row>
    <row r="196" spans="26:79" x14ac:dyDescent="0.35">
      <c r="Z196" t="str">
        <f t="shared" si="27"/>
        <v>07_Fabrication d'équipements électriques</v>
      </c>
      <c r="AA196" t="str">
        <f>INDEX(PDC!$J$1:$L$90,MATCH(AB196,PDC!$L:$L,0),MATCH(PDC!$J$1,PDC!$J$1:$L$1,0))</f>
        <v>Industrie</v>
      </c>
      <c r="AB196" t="s">
        <v>38</v>
      </c>
      <c r="AC196" t="s">
        <v>106</v>
      </c>
      <c r="AD196">
        <v>586</v>
      </c>
      <c r="AE196">
        <v>938036</v>
      </c>
      <c r="AF196">
        <v>8</v>
      </c>
      <c r="AJ196">
        <v>491</v>
      </c>
      <c r="AK196">
        <f t="shared" si="28"/>
        <v>13.651877133105803</v>
      </c>
      <c r="AL196">
        <f t="shared" si="29"/>
        <v>8.5284573299958648</v>
      </c>
      <c r="BC196" t="str">
        <f t="shared" si="30"/>
        <v>0064_Activités créatives, artistiques et de spectacle</v>
      </c>
      <c r="BD196" t="str">
        <f>INDEX(PDC!$J$1:$L$90,MATCH(BE196,PDC!$L:$L,0),MATCH(PDC!$J$1,PDC!$J$1:$L$1,0))</f>
        <v>Services</v>
      </c>
      <c r="BE196" t="s">
        <v>42</v>
      </c>
      <c r="BF196" s="7" t="s">
        <v>300</v>
      </c>
      <c r="BG196">
        <v>46</v>
      </c>
      <c r="BH196">
        <v>35219</v>
      </c>
      <c r="BQ196" s="10" t="str">
        <f t="shared" si="31"/>
        <v>8425_Commerce</v>
      </c>
      <c r="BR196" s="7" t="s">
        <v>333</v>
      </c>
      <c r="BS196" t="s">
        <v>138</v>
      </c>
      <c r="BT196">
        <v>2479</v>
      </c>
      <c r="BU196">
        <v>3833646</v>
      </c>
      <c r="BV196">
        <v>96</v>
      </c>
      <c r="BW196">
        <v>6</v>
      </c>
      <c r="BX196">
        <v>34</v>
      </c>
      <c r="CA196">
        <v>6093</v>
      </c>
    </row>
    <row r="197" spans="26:79" x14ac:dyDescent="0.35">
      <c r="Z197" t="str">
        <f t="shared" ref="Z197:Z260" si="36">AC197&amp;"_"&amp;AB197</f>
        <v>07_Fabrication de boissons</v>
      </c>
      <c r="AA197" t="str">
        <f>INDEX(PDC!$J$1:$L$90,MATCH(AB197,PDC!$L:$L,0),MATCH(PDC!$J$1,PDC!$J$1:$L$1,0))</f>
        <v>Industrie</v>
      </c>
      <c r="AB197" t="s">
        <v>66</v>
      </c>
      <c r="AC197" t="s">
        <v>106</v>
      </c>
      <c r="AD197">
        <v>98</v>
      </c>
      <c r="AE197">
        <v>147150</v>
      </c>
      <c r="AF197">
        <v>2</v>
      </c>
      <c r="AJ197">
        <v>25</v>
      </c>
      <c r="AK197">
        <f t="shared" si="28"/>
        <v>20.408163265306122</v>
      </c>
      <c r="AL197">
        <f t="shared" si="29"/>
        <v>13.591573224600747</v>
      </c>
      <c r="BC197" t="str">
        <f t="shared" ref="BC197:BC260" si="37">BF197&amp;"_"&amp;BE197</f>
        <v>0064_Activités d'architecture et d'ingénierie ; activités de contrôle et analyses techniques</v>
      </c>
      <c r="BD197" t="str">
        <f>INDEX(PDC!$J$1:$L$90,MATCH(BE197,PDC!$L:$L,0),MATCH(PDC!$J$1,PDC!$J$1:$L$1,0))</f>
        <v>Services</v>
      </c>
      <c r="BE197" t="s">
        <v>43</v>
      </c>
      <c r="BF197" s="7" t="s">
        <v>300</v>
      </c>
      <c r="BG197">
        <v>49</v>
      </c>
      <c r="BH197">
        <v>70666</v>
      </c>
      <c r="BN197">
        <v>0</v>
      </c>
      <c r="BQ197" s="10" t="str">
        <f t="shared" ref="BQ197:BQ250" si="38">BR197&amp;"_"&amp;BS197</f>
        <v>8425_Construction</v>
      </c>
      <c r="BR197" s="7" t="s">
        <v>333</v>
      </c>
      <c r="BS197" t="s">
        <v>115</v>
      </c>
      <c r="BT197">
        <v>1015</v>
      </c>
      <c r="BU197">
        <v>1555481</v>
      </c>
      <c r="BV197">
        <v>81</v>
      </c>
      <c r="BW197">
        <v>7</v>
      </c>
      <c r="BX197">
        <v>129</v>
      </c>
      <c r="BY197">
        <v>6</v>
      </c>
      <c r="CA197">
        <v>5595</v>
      </c>
    </row>
    <row r="198" spans="26:79" x14ac:dyDescent="0.35">
      <c r="Z198" t="str">
        <f t="shared" si="36"/>
        <v>07_Fabrication de machines et équipements n.c.a.</v>
      </c>
      <c r="AA198" t="str">
        <f>INDEX(PDC!$J$1:$L$90,MATCH(AB198,PDC!$L:$L,0),MATCH(PDC!$J$1,PDC!$J$1:$L$1,0))</f>
        <v>Industrie</v>
      </c>
      <c r="AB198" t="s">
        <v>29</v>
      </c>
      <c r="AC198" t="s">
        <v>106</v>
      </c>
      <c r="AD198">
        <v>675</v>
      </c>
      <c r="AE198">
        <v>1054363</v>
      </c>
      <c r="AF198">
        <v>21</v>
      </c>
      <c r="AG198">
        <v>1</v>
      </c>
      <c r="AH198">
        <v>20</v>
      </c>
      <c r="AJ198">
        <v>1368</v>
      </c>
      <c r="AK198">
        <f t="shared" ref="AK198:AK261" si="39">AF198/AD198*1000</f>
        <v>31.111111111111111</v>
      </c>
      <c r="AL198">
        <f t="shared" ref="AL198:AL261" si="40">AF198/AE198*1000000</f>
        <v>19.917239129218306</v>
      </c>
      <c r="BC198" t="str">
        <f t="shared" si="37"/>
        <v>0064_Activités de location et location-bail</v>
      </c>
      <c r="BD198" t="str">
        <f>INDEX(PDC!$J$1:$L$90,MATCH(BE198,PDC!$L:$L,0),MATCH(PDC!$J$1,PDC!$J$1:$L$1,0))</f>
        <v>Services</v>
      </c>
      <c r="BE198" t="s">
        <v>88</v>
      </c>
      <c r="BF198" s="7" t="s">
        <v>300</v>
      </c>
      <c r="BG198">
        <v>15</v>
      </c>
      <c r="BH198">
        <v>25892</v>
      </c>
      <c r="BQ198" s="10" t="str">
        <f t="shared" si="38"/>
        <v>8425_Industrie</v>
      </c>
      <c r="BR198" s="7" t="s">
        <v>333</v>
      </c>
      <c r="BS198" t="s">
        <v>116</v>
      </c>
      <c r="BT198">
        <v>9718</v>
      </c>
      <c r="BU198">
        <v>15124559</v>
      </c>
      <c r="BV198">
        <v>446</v>
      </c>
      <c r="BW198">
        <v>41</v>
      </c>
      <c r="BX198">
        <v>406</v>
      </c>
      <c r="BY198">
        <v>15</v>
      </c>
      <c r="CA198">
        <v>30773</v>
      </c>
    </row>
    <row r="199" spans="26:79" x14ac:dyDescent="0.35">
      <c r="Z199" t="str">
        <f t="shared" si="36"/>
        <v>07_Fabrication de meubles</v>
      </c>
      <c r="AA199" t="str">
        <f>INDEX(PDC!$J$1:$L$90,MATCH(AB199,PDC!$L:$L,0),MATCH(PDC!$J$1,PDC!$J$1:$L$1,0))</f>
        <v>Industrie</v>
      </c>
      <c r="AB199" t="s">
        <v>75</v>
      </c>
      <c r="AC199" t="s">
        <v>106</v>
      </c>
      <c r="AD199">
        <v>165</v>
      </c>
      <c r="AE199">
        <v>221466</v>
      </c>
      <c r="AF199">
        <v>9</v>
      </c>
      <c r="AG199">
        <v>2</v>
      </c>
      <c r="AH199">
        <v>18</v>
      </c>
      <c r="AJ199">
        <v>575</v>
      </c>
      <c r="AK199">
        <f t="shared" si="39"/>
        <v>54.54545454545454</v>
      </c>
      <c r="AL199">
        <f t="shared" si="40"/>
        <v>40.638292108043672</v>
      </c>
      <c r="BC199" t="str">
        <f t="shared" si="37"/>
        <v>0064_Activités de poste et de courrier</v>
      </c>
      <c r="BD199" t="str">
        <f>INDEX(PDC!$J$1:$L$90,MATCH(BE199,PDC!$L:$L,0),MATCH(PDC!$J$1,PDC!$J$1:$L$1,0))</f>
        <v>Services</v>
      </c>
      <c r="BE199" t="s">
        <v>13</v>
      </c>
      <c r="BF199" s="7" t="s">
        <v>300</v>
      </c>
      <c r="BG199">
        <v>58</v>
      </c>
      <c r="BH199">
        <v>93063</v>
      </c>
      <c r="BI199">
        <v>1</v>
      </c>
      <c r="BJ199">
        <v>1</v>
      </c>
      <c r="BK199">
        <v>5</v>
      </c>
      <c r="BN199">
        <v>778</v>
      </c>
      <c r="BQ199" s="10" t="str">
        <f t="shared" si="38"/>
        <v>8425_Services</v>
      </c>
      <c r="BR199" s="7" t="s">
        <v>333</v>
      </c>
      <c r="BS199" t="s">
        <v>117</v>
      </c>
      <c r="BT199">
        <v>7497</v>
      </c>
      <c r="BU199">
        <v>11308917</v>
      </c>
      <c r="BV199">
        <v>327</v>
      </c>
      <c r="BW199">
        <v>28</v>
      </c>
      <c r="BX199">
        <v>302</v>
      </c>
      <c r="BY199">
        <v>10</v>
      </c>
      <c r="CA199">
        <v>18817</v>
      </c>
    </row>
    <row r="200" spans="26:79" x14ac:dyDescent="0.35">
      <c r="Z200" t="str">
        <f t="shared" si="36"/>
        <v>07_Fabrication de produits en caoutchouc et en plastique</v>
      </c>
      <c r="AA200" t="str">
        <f>INDEX(PDC!$J$1:$L$90,MATCH(AB200,PDC!$L:$L,0),MATCH(PDC!$J$1,PDC!$J$1:$L$1,0))</f>
        <v>Industrie</v>
      </c>
      <c r="AB200" t="s">
        <v>25</v>
      </c>
      <c r="AC200" t="s">
        <v>106</v>
      </c>
      <c r="AD200">
        <v>428</v>
      </c>
      <c r="AE200">
        <v>670648</v>
      </c>
      <c r="AF200">
        <v>26</v>
      </c>
      <c r="AJ200">
        <v>753</v>
      </c>
      <c r="AK200">
        <f t="shared" si="39"/>
        <v>60.747663551401871</v>
      </c>
      <c r="AL200">
        <f t="shared" si="40"/>
        <v>38.768474669275086</v>
      </c>
      <c r="BC200" t="str">
        <f t="shared" si="37"/>
        <v>0064_Activités des agences de voyage, voyagistes, services de réservation et activités connexes</v>
      </c>
      <c r="BD200" t="str">
        <f>INDEX(PDC!$J$1:$L$90,MATCH(BE200,PDC!$L:$L,0),MATCH(PDC!$J$1,PDC!$J$1:$L$1,0))</f>
        <v>Services</v>
      </c>
      <c r="BE200" t="s">
        <v>89</v>
      </c>
      <c r="BF200" s="7" t="s">
        <v>300</v>
      </c>
      <c r="BG200">
        <v>17</v>
      </c>
      <c r="BH200">
        <v>29413</v>
      </c>
      <c r="BQ200" s="10" t="str">
        <f t="shared" si="38"/>
        <v>8425_NC</v>
      </c>
      <c r="BR200" s="7" t="s">
        <v>333</v>
      </c>
      <c r="BS200" t="s">
        <v>355</v>
      </c>
      <c r="BT200">
        <v>4</v>
      </c>
      <c r="BU200">
        <v>7910</v>
      </c>
      <c r="CA200">
        <v>37</v>
      </c>
    </row>
    <row r="201" spans="26:79" x14ac:dyDescent="0.35">
      <c r="Z201" t="str">
        <f t="shared" si="36"/>
        <v>07_Fabrication de produits informatiques, électroniques et optiques</v>
      </c>
      <c r="AA201" t="str">
        <f>INDEX(PDC!$J$1:$L$90,MATCH(AB201,PDC!$L:$L,0),MATCH(PDC!$J$1,PDC!$J$1:$L$1,0))</f>
        <v>Industrie</v>
      </c>
      <c r="AB201" t="s">
        <v>41</v>
      </c>
      <c r="AC201" t="s">
        <v>106</v>
      </c>
      <c r="AD201">
        <v>240</v>
      </c>
      <c r="AE201">
        <v>415007</v>
      </c>
      <c r="AF201">
        <v>1</v>
      </c>
      <c r="AJ201">
        <v>6</v>
      </c>
      <c r="AK201">
        <f t="shared" si="39"/>
        <v>4.166666666666667</v>
      </c>
      <c r="AL201">
        <f t="shared" si="40"/>
        <v>2.409597910396692</v>
      </c>
      <c r="BC201" t="str">
        <f t="shared" si="37"/>
        <v>0064_Activités des organisations associatives</v>
      </c>
      <c r="BD201" t="str">
        <f>INDEX(PDC!$J$1:$L$90,MATCH(BE201,PDC!$L:$L,0),MATCH(PDC!$J$1,PDC!$J$1:$L$1,0))</f>
        <v>Services</v>
      </c>
      <c r="BE201" t="s">
        <v>32</v>
      </c>
      <c r="BF201" s="7" t="s">
        <v>300</v>
      </c>
      <c r="BG201">
        <v>123</v>
      </c>
      <c r="BH201">
        <v>169460</v>
      </c>
      <c r="BI201">
        <v>1</v>
      </c>
      <c r="BJ201">
        <v>1</v>
      </c>
      <c r="BK201">
        <v>8</v>
      </c>
      <c r="BN201">
        <v>107</v>
      </c>
      <c r="BQ201" s="10" t="str">
        <f t="shared" si="38"/>
        <v>8426_Tous secteurs</v>
      </c>
      <c r="BR201" s="7" t="s">
        <v>334</v>
      </c>
      <c r="BS201" s="11" t="s">
        <v>356</v>
      </c>
      <c r="BT201">
        <v>32920</v>
      </c>
      <c r="BU201">
        <v>50511456</v>
      </c>
      <c r="BV201">
        <v>1369</v>
      </c>
      <c r="BW201">
        <v>82</v>
      </c>
      <c r="BX201">
        <v>991</v>
      </c>
      <c r="BY201">
        <v>34</v>
      </c>
      <c r="BZ201">
        <v>1</v>
      </c>
      <c r="CA201">
        <v>76219</v>
      </c>
    </row>
    <row r="202" spans="26:79" x14ac:dyDescent="0.35">
      <c r="Z202" t="str">
        <f t="shared" si="36"/>
        <v>07_Fabrication de produits métalliques, à l'exception des machines et des équipements</v>
      </c>
      <c r="AA202" t="str">
        <f>INDEX(PDC!$J$1:$L$90,MATCH(AB202,PDC!$L:$L,0),MATCH(PDC!$J$1,PDC!$J$1:$L$1,0))</f>
        <v>Industrie</v>
      </c>
      <c r="AB202" t="s">
        <v>11</v>
      </c>
      <c r="AC202" t="s">
        <v>106</v>
      </c>
      <c r="AD202">
        <v>836</v>
      </c>
      <c r="AE202">
        <v>1385965</v>
      </c>
      <c r="AF202">
        <v>64</v>
      </c>
      <c r="AG202">
        <v>2</v>
      </c>
      <c r="AH202">
        <v>19</v>
      </c>
      <c r="AJ202">
        <v>3173</v>
      </c>
      <c r="AK202">
        <f t="shared" si="39"/>
        <v>76.555023923444978</v>
      </c>
      <c r="AL202">
        <f t="shared" si="40"/>
        <v>46.177212267265048</v>
      </c>
      <c r="BC202" t="str">
        <f t="shared" si="37"/>
        <v>0064_Activités des services financiers, hors assurance et caisses de retraite</v>
      </c>
      <c r="BD202" t="str">
        <f>INDEX(PDC!$J$1:$L$90,MATCH(BE202,PDC!$L:$L,0),MATCH(PDC!$J$1,PDC!$J$1:$L$1,0))</f>
        <v>Services</v>
      </c>
      <c r="BE202" t="s">
        <v>47</v>
      </c>
      <c r="BF202" s="7" t="s">
        <v>300</v>
      </c>
      <c r="BG202">
        <v>53</v>
      </c>
      <c r="BH202">
        <v>89532</v>
      </c>
      <c r="BN202">
        <v>15</v>
      </c>
      <c r="BQ202" s="10" t="str">
        <f t="shared" si="38"/>
        <v>8426_Agriculture</v>
      </c>
      <c r="BR202" s="7" t="s">
        <v>334</v>
      </c>
      <c r="BS202" t="s">
        <v>114</v>
      </c>
    </row>
    <row r="203" spans="26:79" x14ac:dyDescent="0.35">
      <c r="Z203" t="str">
        <f t="shared" si="36"/>
        <v>07_Fabrication de textiles</v>
      </c>
      <c r="AA203" t="str">
        <f>INDEX(PDC!$J$1:$L$90,MATCH(AB203,PDC!$L:$L,0),MATCH(PDC!$J$1,PDC!$J$1:$L$1,0))</f>
        <v>Industrie</v>
      </c>
      <c r="AB203" t="s">
        <v>19</v>
      </c>
      <c r="AC203" t="s">
        <v>106</v>
      </c>
      <c r="AD203">
        <v>1386</v>
      </c>
      <c r="AE203">
        <v>2148937</v>
      </c>
      <c r="AF203">
        <v>54</v>
      </c>
      <c r="AG203">
        <v>4</v>
      </c>
      <c r="AH203">
        <v>115</v>
      </c>
      <c r="AJ203">
        <v>2384</v>
      </c>
      <c r="AK203">
        <f t="shared" si="39"/>
        <v>38.961038961038959</v>
      </c>
      <c r="AL203">
        <f t="shared" si="40"/>
        <v>25.12870316812452</v>
      </c>
      <c r="BC203" t="str">
        <f t="shared" si="37"/>
        <v>0064_Activités des sièges sociaux ; conseil de gestion</v>
      </c>
      <c r="BD203" t="str">
        <f>INDEX(PDC!$J$1:$L$90,MATCH(BE203,PDC!$L:$L,0),MATCH(PDC!$J$1,PDC!$J$1:$L$1,0))</f>
        <v>Services</v>
      </c>
      <c r="BE203" t="s">
        <v>44</v>
      </c>
      <c r="BF203" s="7" t="s">
        <v>300</v>
      </c>
      <c r="BG203">
        <v>8</v>
      </c>
      <c r="BH203">
        <v>10755</v>
      </c>
      <c r="BQ203" s="10" t="str">
        <f t="shared" si="38"/>
        <v>8426_Commerce</v>
      </c>
      <c r="BR203" s="7" t="s">
        <v>334</v>
      </c>
      <c r="BS203" t="s">
        <v>138</v>
      </c>
      <c r="BT203">
        <v>5538</v>
      </c>
      <c r="BU203">
        <v>8950885</v>
      </c>
      <c r="BV203">
        <v>184</v>
      </c>
      <c r="BW203">
        <v>14</v>
      </c>
      <c r="BX203">
        <v>146</v>
      </c>
      <c r="BY203">
        <v>8</v>
      </c>
      <c r="CA203">
        <v>10166</v>
      </c>
    </row>
    <row r="204" spans="26:79" x14ac:dyDescent="0.35">
      <c r="Z204" t="str">
        <f t="shared" si="36"/>
        <v>07_Génie civil</v>
      </c>
      <c r="AA204" t="str">
        <f>INDEX(PDC!$J$1:$L$90,MATCH(AB204,PDC!$L:$L,0),MATCH(PDC!$J$1,PDC!$J$1:$L$1,0))</f>
        <v>Construction</v>
      </c>
      <c r="AB204" t="s">
        <v>22</v>
      </c>
      <c r="AC204" t="s">
        <v>106</v>
      </c>
      <c r="AD204">
        <v>936</v>
      </c>
      <c r="AE204">
        <v>1416232</v>
      </c>
      <c r="AF204">
        <v>54</v>
      </c>
      <c r="AJ204">
        <v>3308</v>
      </c>
      <c r="AK204">
        <f t="shared" si="39"/>
        <v>57.692307692307693</v>
      </c>
      <c r="AL204">
        <f t="shared" si="40"/>
        <v>38.129346039349485</v>
      </c>
      <c r="BC204" t="str">
        <f t="shared" si="37"/>
        <v>0064_Activités immobilières</v>
      </c>
      <c r="BD204" t="str">
        <f>INDEX(PDC!$J$1:$L$90,MATCH(BE204,PDC!$L:$L,0),MATCH(PDC!$J$1,PDC!$J$1:$L$1,0))</f>
        <v>Services</v>
      </c>
      <c r="BE204" t="s">
        <v>31</v>
      </c>
      <c r="BF204" s="7" t="s">
        <v>300</v>
      </c>
      <c r="BG204">
        <v>60</v>
      </c>
      <c r="BH204">
        <v>81359</v>
      </c>
      <c r="BI204">
        <v>1</v>
      </c>
      <c r="BN204">
        <v>48</v>
      </c>
      <c r="BQ204" s="10" t="str">
        <f t="shared" si="38"/>
        <v>8426_Construction</v>
      </c>
      <c r="BR204" s="7" t="s">
        <v>334</v>
      </c>
      <c r="BS204" t="s">
        <v>115</v>
      </c>
      <c r="BT204">
        <v>2747</v>
      </c>
      <c r="BU204">
        <v>4259100</v>
      </c>
      <c r="BV204">
        <v>216</v>
      </c>
      <c r="BW204">
        <v>14</v>
      </c>
      <c r="BX204">
        <v>128</v>
      </c>
      <c r="BY204">
        <v>7</v>
      </c>
      <c r="CA204">
        <v>10975</v>
      </c>
    </row>
    <row r="205" spans="26:79" x14ac:dyDescent="0.35">
      <c r="Z205" t="str">
        <f t="shared" si="36"/>
        <v>07_Hébergement</v>
      </c>
      <c r="AA205" t="str">
        <f>INDEX(PDC!$J$1:$L$90,MATCH(AB205,PDC!$L:$L,0),MATCH(PDC!$J$1,PDC!$J$1:$L$1,0))</f>
        <v>Services</v>
      </c>
      <c r="AB205" t="s">
        <v>20</v>
      </c>
      <c r="AC205" t="s">
        <v>106</v>
      </c>
      <c r="AD205">
        <v>1278</v>
      </c>
      <c r="AE205">
        <v>2220867</v>
      </c>
      <c r="AF205">
        <v>55</v>
      </c>
      <c r="AG205">
        <v>1</v>
      </c>
      <c r="AH205">
        <v>8</v>
      </c>
      <c r="AJ205">
        <v>3112</v>
      </c>
      <c r="AK205">
        <f t="shared" si="39"/>
        <v>43.035993740219091</v>
      </c>
      <c r="AL205">
        <f t="shared" si="40"/>
        <v>24.765102998063369</v>
      </c>
      <c r="BC205" t="str">
        <f t="shared" si="37"/>
        <v>0064_Activités juridiques et comptables</v>
      </c>
      <c r="BD205" t="str">
        <f>INDEX(PDC!$J$1:$L$90,MATCH(BE205,PDC!$L:$L,0),MATCH(PDC!$J$1,PDC!$J$1:$L$1,0))</f>
        <v>Services</v>
      </c>
      <c r="BE205" t="s">
        <v>51</v>
      </c>
      <c r="BF205" s="7" t="s">
        <v>300</v>
      </c>
      <c r="BG205">
        <v>86</v>
      </c>
      <c r="BH205">
        <v>151120</v>
      </c>
      <c r="BQ205" s="10" t="str">
        <f t="shared" si="38"/>
        <v>8426_Industrie</v>
      </c>
      <c r="BR205" s="7" t="s">
        <v>334</v>
      </c>
      <c r="BS205" t="s">
        <v>116</v>
      </c>
      <c r="BT205">
        <v>9244</v>
      </c>
      <c r="BU205">
        <v>14752384</v>
      </c>
      <c r="BV205">
        <v>409</v>
      </c>
      <c r="BW205">
        <v>23</v>
      </c>
      <c r="BX205">
        <v>364</v>
      </c>
      <c r="BY205">
        <v>7</v>
      </c>
      <c r="BZ205">
        <v>1</v>
      </c>
      <c r="CA205">
        <v>21296</v>
      </c>
    </row>
    <row r="206" spans="26:79" x14ac:dyDescent="0.35">
      <c r="Z206" t="str">
        <f t="shared" si="36"/>
        <v>07_Hébergement médico-social et social</v>
      </c>
      <c r="AA206" t="str">
        <f>INDEX(PDC!$J$1:$L$90,MATCH(AB206,PDC!$L:$L,0),MATCH(PDC!$J$1,PDC!$J$1:$L$1,0))</f>
        <v>Services</v>
      </c>
      <c r="AB206" t="s">
        <v>2</v>
      </c>
      <c r="AC206" t="s">
        <v>106</v>
      </c>
      <c r="AD206">
        <v>2960</v>
      </c>
      <c r="AE206">
        <v>4553180</v>
      </c>
      <c r="AF206">
        <v>229</v>
      </c>
      <c r="AG206">
        <v>15</v>
      </c>
      <c r="AH206">
        <v>114</v>
      </c>
      <c r="AJ206">
        <v>12882</v>
      </c>
      <c r="AK206">
        <f t="shared" si="39"/>
        <v>77.36486486486487</v>
      </c>
      <c r="AL206">
        <f t="shared" si="40"/>
        <v>50.294519434768667</v>
      </c>
      <c r="BC206" t="str">
        <f t="shared" si="37"/>
        <v>0064_Activités liées à l'emploi</v>
      </c>
      <c r="BD206" t="str">
        <f>INDEX(PDC!$J$1:$L$90,MATCH(BE206,PDC!$L:$L,0),MATCH(PDC!$J$1,PDC!$J$1:$L$1,0))</f>
        <v>Services</v>
      </c>
      <c r="BE206" t="s">
        <v>6</v>
      </c>
      <c r="BF206" s="7" t="s">
        <v>300</v>
      </c>
      <c r="BG206">
        <v>34</v>
      </c>
      <c r="BH206">
        <v>25967</v>
      </c>
      <c r="BQ206" s="10" t="str">
        <f t="shared" si="38"/>
        <v>8426_Services</v>
      </c>
      <c r="BR206" s="7" t="s">
        <v>334</v>
      </c>
      <c r="BS206" t="s">
        <v>117</v>
      </c>
      <c r="BT206">
        <v>15375</v>
      </c>
      <c r="BU206">
        <v>22517919</v>
      </c>
      <c r="BV206">
        <v>560</v>
      </c>
      <c r="BW206">
        <v>31</v>
      </c>
      <c r="BX206">
        <v>353</v>
      </c>
      <c r="BY206">
        <v>12</v>
      </c>
      <c r="CA206">
        <v>33416</v>
      </c>
    </row>
    <row r="207" spans="26:79" x14ac:dyDescent="0.35">
      <c r="Z207" t="str">
        <f t="shared" si="36"/>
        <v>07_Imprimerie et reproduction d'enregistrements</v>
      </c>
      <c r="AA207" t="str">
        <f>INDEX(PDC!$J$1:$L$90,MATCH(AB207,PDC!$L:$L,0),MATCH(PDC!$J$1,PDC!$J$1:$L$1,0))</f>
        <v>Industrie</v>
      </c>
      <c r="AB207" t="s">
        <v>72</v>
      </c>
      <c r="AC207" t="s">
        <v>106</v>
      </c>
      <c r="AD207">
        <v>306</v>
      </c>
      <c r="AE207">
        <v>518897</v>
      </c>
      <c r="AF207">
        <v>6</v>
      </c>
      <c r="AG207">
        <v>1</v>
      </c>
      <c r="AH207">
        <v>2</v>
      </c>
      <c r="AJ207">
        <v>178</v>
      </c>
      <c r="AK207">
        <f t="shared" si="39"/>
        <v>19.607843137254903</v>
      </c>
      <c r="AL207">
        <f t="shared" si="40"/>
        <v>11.562988415812772</v>
      </c>
      <c r="BC207" t="str">
        <f t="shared" si="37"/>
        <v>0064_Activités pour la santé humaine</v>
      </c>
      <c r="BD207" t="str">
        <f>INDEX(PDC!$J$1:$L$90,MATCH(BE207,PDC!$L:$L,0),MATCH(PDC!$J$1,PDC!$J$1:$L$1,0))</f>
        <v>Services</v>
      </c>
      <c r="BE207" t="s">
        <v>27</v>
      </c>
      <c r="BF207" s="7" t="s">
        <v>300</v>
      </c>
      <c r="BG207">
        <v>327</v>
      </c>
      <c r="BH207">
        <v>518867</v>
      </c>
      <c r="BI207">
        <v>14</v>
      </c>
      <c r="BN207">
        <v>728</v>
      </c>
      <c r="BQ207" s="10" t="str">
        <f t="shared" si="38"/>
        <v>8426_NC</v>
      </c>
      <c r="BR207" s="7" t="s">
        <v>334</v>
      </c>
      <c r="BS207" t="s">
        <v>355</v>
      </c>
      <c r="BT207">
        <v>16</v>
      </c>
      <c r="BU207">
        <v>31168</v>
      </c>
      <c r="CA207">
        <v>366</v>
      </c>
    </row>
    <row r="208" spans="26:79" x14ac:dyDescent="0.35">
      <c r="Z208" t="str">
        <f t="shared" si="36"/>
        <v>07_Industrie automobile</v>
      </c>
      <c r="AA208" t="str">
        <f>INDEX(PDC!$J$1:$L$90,MATCH(AB208,PDC!$L:$L,0),MATCH(PDC!$J$1,PDC!$J$1:$L$1,0))</f>
        <v>Industrie</v>
      </c>
      <c r="AB208" t="s">
        <v>24</v>
      </c>
      <c r="AC208" t="s">
        <v>106</v>
      </c>
      <c r="AD208">
        <v>3641</v>
      </c>
      <c r="AE208">
        <v>5404107</v>
      </c>
      <c r="AF208">
        <v>93</v>
      </c>
      <c r="AG208">
        <v>2</v>
      </c>
      <c r="AH208">
        <v>20</v>
      </c>
      <c r="AJ208">
        <v>5253</v>
      </c>
      <c r="AK208">
        <f t="shared" si="39"/>
        <v>25.542433397418293</v>
      </c>
      <c r="AL208">
        <f t="shared" si="40"/>
        <v>17.209133719965202</v>
      </c>
      <c r="BC208" t="str">
        <f t="shared" si="37"/>
        <v>0064_Activités sportives, récréatives et de loisirs</v>
      </c>
      <c r="BD208" t="str">
        <f>INDEX(PDC!$J$1:$L$90,MATCH(BE208,PDC!$L:$L,0),MATCH(PDC!$J$1,PDC!$J$1:$L$1,0))</f>
        <v>Services</v>
      </c>
      <c r="BE208" t="s">
        <v>12</v>
      </c>
      <c r="BF208" s="7" t="s">
        <v>300</v>
      </c>
      <c r="BG208">
        <v>16</v>
      </c>
      <c r="BH208">
        <v>13374</v>
      </c>
      <c r="BQ208" s="10" t="str">
        <f t="shared" si="38"/>
        <v>8427_Tous secteurs</v>
      </c>
      <c r="BR208" s="7" t="s">
        <v>335</v>
      </c>
      <c r="BS208" s="11" t="s">
        <v>356</v>
      </c>
      <c r="BT208">
        <v>22030</v>
      </c>
      <c r="BU208">
        <v>33893799</v>
      </c>
      <c r="BV208">
        <v>908</v>
      </c>
      <c r="BW208">
        <v>63</v>
      </c>
      <c r="BX208">
        <v>800</v>
      </c>
      <c r="BY208">
        <v>29</v>
      </c>
      <c r="BZ208">
        <v>1</v>
      </c>
      <c r="CA208">
        <v>63560</v>
      </c>
    </row>
    <row r="209" spans="26:79" x14ac:dyDescent="0.35">
      <c r="Z209" t="str">
        <f t="shared" si="36"/>
        <v>07_Industrie chimique</v>
      </c>
      <c r="AA209" t="str">
        <f>INDEX(PDC!$J$1:$L$90,MATCH(AB209,PDC!$L:$L,0),MATCH(PDC!$J$1,PDC!$J$1:$L$1,0))</f>
        <v>Industrie</v>
      </c>
      <c r="AB209" t="s">
        <v>40</v>
      </c>
      <c r="AC209" t="s">
        <v>106</v>
      </c>
      <c r="AD209">
        <v>1253</v>
      </c>
      <c r="AE209">
        <v>1966989</v>
      </c>
      <c r="AF209">
        <v>51</v>
      </c>
      <c r="AG209">
        <v>2</v>
      </c>
      <c r="AH209">
        <v>15</v>
      </c>
      <c r="AJ209">
        <v>2845</v>
      </c>
      <c r="AK209">
        <f t="shared" si="39"/>
        <v>40.702314445331204</v>
      </c>
      <c r="AL209">
        <f t="shared" si="40"/>
        <v>25.927953842141466</v>
      </c>
      <c r="BC209" t="str">
        <f t="shared" si="37"/>
        <v>0064_Activités vétérinaires</v>
      </c>
      <c r="BD209" t="str">
        <f>INDEX(PDC!$J$1:$L$90,MATCH(BE209,PDC!$L:$L,0),MATCH(PDC!$J$1,PDC!$J$1:$L$1,0))</f>
        <v>Services</v>
      </c>
      <c r="BE209" t="s">
        <v>87</v>
      </c>
      <c r="BF209" s="7" t="s">
        <v>300</v>
      </c>
      <c r="BG209">
        <v>4</v>
      </c>
      <c r="BH209">
        <v>5875</v>
      </c>
      <c r="BQ209" s="10" t="str">
        <f t="shared" si="38"/>
        <v>8427_Agriculture</v>
      </c>
      <c r="BR209" s="7" t="s">
        <v>335</v>
      </c>
      <c r="BS209" t="s">
        <v>114</v>
      </c>
      <c r="BT209">
        <v>2</v>
      </c>
      <c r="BU209">
        <v>4057</v>
      </c>
      <c r="CA209">
        <v>0</v>
      </c>
    </row>
    <row r="210" spans="26:79" x14ac:dyDescent="0.35">
      <c r="Z210" t="str">
        <f t="shared" si="36"/>
        <v>07_Industrie de l'habillement</v>
      </c>
      <c r="AA210" t="str">
        <f>INDEX(PDC!$J$1:$L$90,MATCH(AB210,PDC!$L:$L,0),MATCH(PDC!$J$1,PDC!$J$1:$L$1,0))</f>
        <v>Industrie</v>
      </c>
      <c r="AB210" t="s">
        <v>68</v>
      </c>
      <c r="AC210" t="s">
        <v>106</v>
      </c>
      <c r="AD210">
        <v>48</v>
      </c>
      <c r="AE210">
        <v>81881</v>
      </c>
      <c r="AF210">
        <v>1</v>
      </c>
      <c r="AG210">
        <v>1</v>
      </c>
      <c r="AH210">
        <v>5</v>
      </c>
      <c r="AJ210">
        <v>235</v>
      </c>
      <c r="AK210">
        <f t="shared" si="39"/>
        <v>20.833333333333332</v>
      </c>
      <c r="AL210">
        <f t="shared" si="40"/>
        <v>12.212845470866256</v>
      </c>
      <c r="BC210" t="str">
        <f t="shared" si="37"/>
        <v>0064_Administration publique et défense ; sécurité sociale obligatoire</v>
      </c>
      <c r="BD210" t="str">
        <f>INDEX(PDC!$J$1:$L$90,MATCH(BE210,PDC!$L:$L,0),MATCH(PDC!$J$1,PDC!$J$1:$L$1,0))</f>
        <v>Services</v>
      </c>
      <c r="BE210" t="s">
        <v>36</v>
      </c>
      <c r="BF210" s="7" t="s">
        <v>300</v>
      </c>
      <c r="BG210">
        <v>352</v>
      </c>
      <c r="BH210">
        <v>362453</v>
      </c>
      <c r="BI210">
        <v>5</v>
      </c>
      <c r="BN210">
        <v>95</v>
      </c>
      <c r="BQ210" s="10" t="str">
        <f t="shared" si="38"/>
        <v>8427_Commerce</v>
      </c>
      <c r="BR210" s="7" t="s">
        <v>335</v>
      </c>
      <c r="BS210" t="s">
        <v>138</v>
      </c>
      <c r="BT210">
        <v>3585</v>
      </c>
      <c r="BU210">
        <v>5725846</v>
      </c>
      <c r="BV210">
        <v>128</v>
      </c>
      <c r="BW210">
        <v>8</v>
      </c>
      <c r="BX210">
        <v>99</v>
      </c>
      <c r="BY210">
        <v>5</v>
      </c>
      <c r="CA210">
        <v>9008</v>
      </c>
    </row>
    <row r="211" spans="26:79" x14ac:dyDescent="0.35">
      <c r="Z211" t="str">
        <f t="shared" si="36"/>
        <v>07_Industrie du cuir et de la chaussure</v>
      </c>
      <c r="AA211" t="str">
        <f>INDEX(PDC!$J$1:$L$90,MATCH(AB211,PDC!$L:$L,0),MATCH(PDC!$J$1,PDC!$J$1:$L$1,0))</f>
        <v>Industrie</v>
      </c>
      <c r="AB211" t="s">
        <v>69</v>
      </c>
      <c r="AC211" t="s">
        <v>106</v>
      </c>
      <c r="AD211">
        <v>398</v>
      </c>
      <c r="AE211">
        <v>551648</v>
      </c>
      <c r="AF211">
        <v>4</v>
      </c>
      <c r="AJ211">
        <v>124</v>
      </c>
      <c r="AK211">
        <f t="shared" si="39"/>
        <v>10.050251256281408</v>
      </c>
      <c r="AL211">
        <f t="shared" si="40"/>
        <v>7.2510006380880565</v>
      </c>
      <c r="BC211" t="str">
        <f t="shared" si="37"/>
        <v>0064_Autres activités spécialisées, scientifiques et techniques</v>
      </c>
      <c r="BD211" t="str">
        <f>INDEX(PDC!$J$1:$L$90,MATCH(BE211,PDC!$L:$L,0),MATCH(PDC!$J$1,PDC!$J$1:$L$1,0))</f>
        <v>Services</v>
      </c>
      <c r="BE211" t="s">
        <v>86</v>
      </c>
      <c r="BF211" s="7" t="s">
        <v>300</v>
      </c>
      <c r="BG211">
        <v>5</v>
      </c>
      <c r="BH211">
        <v>5941</v>
      </c>
      <c r="BQ211" s="10" t="str">
        <f t="shared" si="38"/>
        <v>8427_Construction</v>
      </c>
      <c r="BR211" s="7" t="s">
        <v>335</v>
      </c>
      <c r="BS211" t="s">
        <v>115</v>
      </c>
      <c r="BT211">
        <v>2180</v>
      </c>
      <c r="BU211">
        <v>3469175</v>
      </c>
      <c r="BV211">
        <v>172</v>
      </c>
      <c r="BW211">
        <v>11</v>
      </c>
      <c r="BX211">
        <v>282</v>
      </c>
      <c r="BY211">
        <v>6</v>
      </c>
      <c r="BZ211">
        <v>1</v>
      </c>
      <c r="CA211">
        <v>11876</v>
      </c>
    </row>
    <row r="212" spans="26:79" x14ac:dyDescent="0.35">
      <c r="Z212" t="str">
        <f t="shared" si="36"/>
        <v>07_Industrie du papier et du carton</v>
      </c>
      <c r="AA212" t="str">
        <f>INDEX(PDC!$J$1:$L$90,MATCH(AB212,PDC!$L:$L,0),MATCH(PDC!$J$1,PDC!$J$1:$L$1,0))</f>
        <v>Industrie</v>
      </c>
      <c r="AB212" t="s">
        <v>71</v>
      </c>
      <c r="AC212" t="s">
        <v>106</v>
      </c>
      <c r="AD212">
        <v>604</v>
      </c>
      <c r="AE212">
        <v>880658</v>
      </c>
      <c r="AF212">
        <v>26</v>
      </c>
      <c r="AG212">
        <v>2</v>
      </c>
      <c r="AH212">
        <v>31</v>
      </c>
      <c r="AJ212">
        <v>1200</v>
      </c>
      <c r="AK212">
        <f t="shared" si="39"/>
        <v>43.046357615894038</v>
      </c>
      <c r="AL212">
        <f t="shared" si="40"/>
        <v>29.523379109711147</v>
      </c>
      <c r="BC212" t="str">
        <f t="shared" si="37"/>
        <v>0064_Autres industries extractives</v>
      </c>
      <c r="BD212" t="str">
        <f>INDEX(PDC!$J$1:$L$90,MATCH(BE212,PDC!$L:$L,0),MATCH(PDC!$J$1,PDC!$J$1:$L$1,0))</f>
        <v>Industrie</v>
      </c>
      <c r="BE212" t="s">
        <v>64</v>
      </c>
      <c r="BF212" s="7" t="s">
        <v>300</v>
      </c>
      <c r="BG212">
        <v>9</v>
      </c>
      <c r="BH212">
        <v>18581</v>
      </c>
      <c r="BJ212">
        <v>1</v>
      </c>
      <c r="BK212">
        <v>8</v>
      </c>
      <c r="BN212">
        <v>0</v>
      </c>
      <c r="BQ212" s="10" t="str">
        <f t="shared" si="38"/>
        <v>8427_Industrie</v>
      </c>
      <c r="BR212" s="7" t="s">
        <v>335</v>
      </c>
      <c r="BS212" t="s">
        <v>116</v>
      </c>
      <c r="BT212">
        <v>6129</v>
      </c>
      <c r="BU212">
        <v>9371771</v>
      </c>
      <c r="BV212">
        <v>228</v>
      </c>
      <c r="BW212">
        <v>20</v>
      </c>
      <c r="BX212">
        <v>192</v>
      </c>
      <c r="BY212">
        <v>8</v>
      </c>
      <c r="CA212">
        <v>15912</v>
      </c>
    </row>
    <row r="213" spans="26:79" x14ac:dyDescent="0.35">
      <c r="Z213" t="str">
        <f t="shared" si="36"/>
        <v>07_Industrie pharmaceutique</v>
      </c>
      <c r="AA213" t="str">
        <f>INDEX(PDC!$J$1:$L$90,MATCH(AB213,PDC!$L:$L,0),MATCH(PDC!$J$1,PDC!$J$1:$L$1,0))</f>
        <v>Industrie</v>
      </c>
      <c r="AB213" t="s">
        <v>39</v>
      </c>
      <c r="AC213" t="s">
        <v>106</v>
      </c>
      <c r="AD213">
        <v>720</v>
      </c>
      <c r="AE213">
        <v>969910</v>
      </c>
      <c r="AF213">
        <v>18</v>
      </c>
      <c r="AG213">
        <v>1</v>
      </c>
      <c r="AH213">
        <v>3</v>
      </c>
      <c r="AJ213">
        <v>497</v>
      </c>
      <c r="AK213">
        <f t="shared" si="39"/>
        <v>25</v>
      </c>
      <c r="AL213">
        <f t="shared" si="40"/>
        <v>18.558422946458951</v>
      </c>
      <c r="BC213" t="str">
        <f t="shared" si="37"/>
        <v>0064_Autres industries manufacturières</v>
      </c>
      <c r="BD213" t="str">
        <f>INDEX(PDC!$J$1:$L$90,MATCH(BE213,PDC!$L:$L,0),MATCH(PDC!$J$1,PDC!$J$1:$L$1,0))</f>
        <v>Industrie</v>
      </c>
      <c r="BE213" t="s">
        <v>37</v>
      </c>
      <c r="BF213" s="7" t="s">
        <v>300</v>
      </c>
      <c r="BG213">
        <v>2</v>
      </c>
      <c r="BH213">
        <v>3370</v>
      </c>
      <c r="BQ213" s="10" t="str">
        <f t="shared" si="38"/>
        <v>8427_Services</v>
      </c>
      <c r="BR213" s="7" t="s">
        <v>335</v>
      </c>
      <c r="BS213" t="s">
        <v>117</v>
      </c>
      <c r="BT213">
        <v>10134</v>
      </c>
      <c r="BU213">
        <v>15322950</v>
      </c>
      <c r="BV213">
        <v>380</v>
      </c>
      <c r="BW213">
        <v>24</v>
      </c>
      <c r="BX213">
        <v>227</v>
      </c>
      <c r="BY213">
        <v>10</v>
      </c>
      <c r="CA213">
        <v>26764</v>
      </c>
    </row>
    <row r="214" spans="26:79" x14ac:dyDescent="0.35">
      <c r="Z214" t="str">
        <f t="shared" si="36"/>
        <v>07_Industries alimentaires</v>
      </c>
      <c r="AA214" t="str">
        <f>INDEX(PDC!$J$1:$L$90,MATCH(AB214,PDC!$L:$L,0),MATCH(PDC!$J$1,PDC!$J$1:$L$1,0))</f>
        <v>Industrie</v>
      </c>
      <c r="AB214" t="s">
        <v>14</v>
      </c>
      <c r="AC214" t="s">
        <v>106</v>
      </c>
      <c r="AD214">
        <v>2112</v>
      </c>
      <c r="AE214">
        <v>3343757</v>
      </c>
      <c r="AF214">
        <v>105</v>
      </c>
      <c r="AG214">
        <v>1</v>
      </c>
      <c r="AH214">
        <v>9</v>
      </c>
      <c r="AJ214">
        <v>4039</v>
      </c>
      <c r="AK214">
        <f t="shared" si="39"/>
        <v>49.715909090909086</v>
      </c>
      <c r="AL214">
        <f t="shared" si="40"/>
        <v>31.401803420523677</v>
      </c>
      <c r="BC214" t="str">
        <f t="shared" si="37"/>
        <v>0064_Autres services personnels</v>
      </c>
      <c r="BD214" t="str">
        <f>INDEX(PDC!$J$1:$L$90,MATCH(BE214,PDC!$L:$L,0),MATCH(PDC!$J$1,PDC!$J$1:$L$1,0))</f>
        <v>Services</v>
      </c>
      <c r="BE214" t="s">
        <v>30</v>
      </c>
      <c r="BF214" s="7" t="s">
        <v>300</v>
      </c>
      <c r="BG214">
        <v>76</v>
      </c>
      <c r="BH214">
        <v>112232</v>
      </c>
      <c r="BI214">
        <v>3</v>
      </c>
      <c r="BN214">
        <v>188</v>
      </c>
      <c r="BQ214" s="10" t="str">
        <f t="shared" si="38"/>
        <v>8427_NC</v>
      </c>
      <c r="BR214" s="7" t="s">
        <v>335</v>
      </c>
      <c r="BS214" t="s">
        <v>355</v>
      </c>
      <c r="CA214">
        <v>0</v>
      </c>
    </row>
    <row r="215" spans="26:79" x14ac:dyDescent="0.35">
      <c r="Z215" t="str">
        <f t="shared" si="36"/>
        <v>07_Métallurgie</v>
      </c>
      <c r="AA215" t="str">
        <f>INDEX(PDC!$J$1:$L$90,MATCH(AB215,PDC!$L:$L,0),MATCH(PDC!$J$1,PDC!$J$1:$L$1,0))</f>
        <v>Industrie</v>
      </c>
      <c r="AB215" t="s">
        <v>26</v>
      </c>
      <c r="AC215" t="s">
        <v>106</v>
      </c>
      <c r="AD215">
        <v>8</v>
      </c>
      <c r="AE215">
        <v>12708</v>
      </c>
      <c r="AJ215">
        <v>0</v>
      </c>
      <c r="AK215">
        <f t="shared" si="39"/>
        <v>0</v>
      </c>
      <c r="AL215">
        <f t="shared" si="40"/>
        <v>0</v>
      </c>
      <c r="BC215" t="str">
        <f t="shared" si="37"/>
        <v>0064_Bibliothèques, archives, musées et autres activités culturelles</v>
      </c>
      <c r="BD215" t="str">
        <f>INDEX(PDC!$J$1:$L$90,MATCH(BE215,PDC!$L:$L,0),MATCH(PDC!$J$1,PDC!$J$1:$L$1,0))</f>
        <v>Services</v>
      </c>
      <c r="BE215" t="s">
        <v>90</v>
      </c>
      <c r="BF215" s="7" t="s">
        <v>300</v>
      </c>
      <c r="BG215">
        <v>35</v>
      </c>
      <c r="BH215">
        <v>60732</v>
      </c>
      <c r="BQ215" s="10" t="str">
        <f t="shared" si="38"/>
        <v>8428_Tous secteurs</v>
      </c>
      <c r="BR215" s="7" t="s">
        <v>337</v>
      </c>
      <c r="BS215" s="11" t="s">
        <v>356</v>
      </c>
      <c r="BT215">
        <v>148668</v>
      </c>
      <c r="BU215">
        <v>223275286</v>
      </c>
      <c r="BV215">
        <v>6589</v>
      </c>
      <c r="BW215">
        <v>536</v>
      </c>
      <c r="BX215">
        <v>5220</v>
      </c>
      <c r="BY215">
        <v>156</v>
      </c>
      <c r="BZ215">
        <v>6</v>
      </c>
      <c r="CA215">
        <v>453322</v>
      </c>
    </row>
    <row r="216" spans="26:79" x14ac:dyDescent="0.35">
      <c r="Z216" t="str">
        <f t="shared" si="36"/>
        <v>07_Organisation de jeux de hasard et d'argent</v>
      </c>
      <c r="AA216" t="str">
        <f>INDEX(PDC!$J$1:$L$90,MATCH(AB216,PDC!$L:$L,0),MATCH(PDC!$J$1,PDC!$J$1:$L$1,0))</f>
        <v>Services</v>
      </c>
      <c r="AB216" t="s">
        <v>91</v>
      </c>
      <c r="AC216" t="s">
        <v>106</v>
      </c>
      <c r="AD216">
        <v>82</v>
      </c>
      <c r="AE216">
        <v>130649</v>
      </c>
      <c r="AF216">
        <v>1</v>
      </c>
      <c r="AJ216">
        <v>43</v>
      </c>
      <c r="AK216">
        <f t="shared" si="39"/>
        <v>12.195121951219512</v>
      </c>
      <c r="AL216">
        <f t="shared" si="40"/>
        <v>7.6540960895223087</v>
      </c>
      <c r="BC216" t="str">
        <f t="shared" si="37"/>
        <v>0064_Captage, traitement et distribution d'eau</v>
      </c>
      <c r="BD216" t="str">
        <f>INDEX(PDC!$J$1:$L$90,MATCH(BE216,PDC!$L:$L,0),MATCH(PDC!$J$1,PDC!$J$1:$L$1,0))</f>
        <v>Industrie</v>
      </c>
      <c r="BE216" t="s">
        <v>77</v>
      </c>
      <c r="BF216" s="7" t="s">
        <v>300</v>
      </c>
      <c r="BG216">
        <v>5</v>
      </c>
      <c r="BH216">
        <v>6946</v>
      </c>
      <c r="BQ216" s="10" t="str">
        <f t="shared" si="38"/>
        <v>8428_Agriculture</v>
      </c>
      <c r="BR216" s="7" t="s">
        <v>337</v>
      </c>
      <c r="BS216" t="s">
        <v>114</v>
      </c>
      <c r="BT216">
        <v>6</v>
      </c>
      <c r="BU216">
        <v>4418</v>
      </c>
    </row>
    <row r="217" spans="26:79" x14ac:dyDescent="0.35">
      <c r="Z217" t="str">
        <f t="shared" si="36"/>
        <v>07_Production de films cinématographiques, de vidéo et de programmes de télévision ; enregistrement sonore et édition musicale</v>
      </c>
      <c r="AA217" t="str">
        <f>INDEX(PDC!$J$1:$L$90,MATCH(AB217,PDC!$L:$L,0),MATCH(PDC!$J$1,PDC!$J$1:$L$1,0))</f>
        <v>Services</v>
      </c>
      <c r="AB217" t="s">
        <v>82</v>
      </c>
      <c r="AC217" t="s">
        <v>106</v>
      </c>
      <c r="AD217">
        <v>53</v>
      </c>
      <c r="AE217">
        <v>62045</v>
      </c>
      <c r="AF217">
        <v>1</v>
      </c>
      <c r="AJ217">
        <v>57</v>
      </c>
      <c r="AK217">
        <f t="shared" si="39"/>
        <v>18.867924528301884</v>
      </c>
      <c r="AL217">
        <f t="shared" si="40"/>
        <v>16.117334192924492</v>
      </c>
      <c r="BC217" t="str">
        <f t="shared" si="37"/>
        <v>0064_Collecte, traitement et élimination des déchets ; récupération</v>
      </c>
      <c r="BD217" t="str">
        <f>INDEX(PDC!$J$1:$L$90,MATCH(BE217,PDC!$L:$L,0),MATCH(PDC!$J$1,PDC!$J$1:$L$1,0))</f>
        <v>Industrie</v>
      </c>
      <c r="BE217" t="s">
        <v>4</v>
      </c>
      <c r="BF217" s="7" t="s">
        <v>300</v>
      </c>
      <c r="BG217">
        <v>3</v>
      </c>
      <c r="BH217">
        <v>3435</v>
      </c>
      <c r="BI217">
        <v>1</v>
      </c>
      <c r="BN217">
        <v>180</v>
      </c>
      <c r="BQ217" s="10" t="str">
        <f t="shared" si="38"/>
        <v>8428_Commerce</v>
      </c>
      <c r="BR217" s="7" t="s">
        <v>337</v>
      </c>
      <c r="BS217" t="s">
        <v>138</v>
      </c>
      <c r="BT217">
        <v>22108</v>
      </c>
      <c r="BU217">
        <v>34176833</v>
      </c>
      <c r="BV217">
        <v>843</v>
      </c>
      <c r="BW217">
        <v>65</v>
      </c>
      <c r="BX217">
        <v>667</v>
      </c>
      <c r="BY217">
        <v>23</v>
      </c>
      <c r="BZ217">
        <v>1</v>
      </c>
      <c r="CA217">
        <v>55716</v>
      </c>
    </row>
    <row r="218" spans="26:79" x14ac:dyDescent="0.35">
      <c r="Z218" t="str">
        <f t="shared" si="36"/>
        <v>07_Production et distribution d'électricité, de gaz, de vapeur et d'air conditionné</v>
      </c>
      <c r="AA218" t="str">
        <f>INDEX(PDC!$J$1:$L$90,MATCH(AB218,PDC!$L:$L,0),MATCH(PDC!$J$1,PDC!$J$1:$L$1,0))</f>
        <v>Industrie</v>
      </c>
      <c r="AB218" t="s">
        <v>76</v>
      </c>
      <c r="AC218" t="s">
        <v>106</v>
      </c>
      <c r="AD218">
        <v>128</v>
      </c>
      <c r="AE218">
        <v>195982</v>
      </c>
      <c r="AF218">
        <v>2</v>
      </c>
      <c r="AG218">
        <v>1</v>
      </c>
      <c r="AH218">
        <v>99</v>
      </c>
      <c r="AI218">
        <v>1</v>
      </c>
      <c r="AJ218">
        <v>20</v>
      </c>
      <c r="AK218">
        <f t="shared" si="39"/>
        <v>15.625</v>
      </c>
      <c r="AL218">
        <f t="shared" si="40"/>
        <v>10.205018828259739</v>
      </c>
      <c r="BC218" t="str">
        <f t="shared" si="37"/>
        <v>0064_Commerce de détail, à l'exception des automobiles et des motocycles</v>
      </c>
      <c r="BD218" t="str">
        <f>INDEX(PDC!$J$1:$L$90,MATCH(BE218,PDC!$L:$L,0),MATCH(PDC!$J$1,PDC!$J$1:$L$1,0))</f>
        <v>Commerce</v>
      </c>
      <c r="BE218" t="s">
        <v>16</v>
      </c>
      <c r="BF218" s="7" t="s">
        <v>300</v>
      </c>
      <c r="BG218">
        <v>462</v>
      </c>
      <c r="BH218">
        <v>716774</v>
      </c>
      <c r="BI218">
        <v>12</v>
      </c>
      <c r="BN218">
        <v>544</v>
      </c>
      <c r="BQ218" s="10" t="str">
        <f t="shared" si="38"/>
        <v>8428_Construction</v>
      </c>
      <c r="BR218" s="7" t="s">
        <v>337</v>
      </c>
      <c r="BS218" t="s">
        <v>115</v>
      </c>
      <c r="BT218">
        <v>12492</v>
      </c>
      <c r="BU218">
        <v>19193231</v>
      </c>
      <c r="BV218">
        <v>1084</v>
      </c>
      <c r="BW218">
        <v>90</v>
      </c>
      <c r="BX218">
        <v>1005</v>
      </c>
      <c r="BY218">
        <v>21</v>
      </c>
      <c r="BZ218">
        <v>2</v>
      </c>
      <c r="CA218">
        <v>74012</v>
      </c>
    </row>
    <row r="219" spans="26:79" x14ac:dyDescent="0.35">
      <c r="Z219" t="str">
        <f t="shared" si="36"/>
        <v>07_Programmation et diffusion</v>
      </c>
      <c r="AA219" t="str">
        <f>INDEX(PDC!$J$1:$L$90,MATCH(AB219,PDC!$L:$L,0),MATCH(PDC!$J$1,PDC!$J$1:$L$1,0))</f>
        <v>Services</v>
      </c>
      <c r="AB219" t="s">
        <v>83</v>
      </c>
      <c r="AC219" t="s">
        <v>106</v>
      </c>
      <c r="AD219">
        <v>28</v>
      </c>
      <c r="AE219">
        <v>50522</v>
      </c>
      <c r="AK219">
        <f t="shared" si="39"/>
        <v>0</v>
      </c>
      <c r="AL219">
        <f t="shared" si="40"/>
        <v>0</v>
      </c>
      <c r="BC219" t="str">
        <f t="shared" si="37"/>
        <v>0064_Commerce de gros, à l'exception des automobiles et des motocycles</v>
      </c>
      <c r="BD219" t="str">
        <f>INDEX(PDC!$J$1:$L$90,MATCH(BE219,PDC!$L:$L,0),MATCH(PDC!$J$1,PDC!$J$1:$L$1,0))</f>
        <v>Commerce</v>
      </c>
      <c r="BE219" t="s">
        <v>28</v>
      </c>
      <c r="BF219" s="7" t="s">
        <v>300</v>
      </c>
      <c r="BG219">
        <v>228</v>
      </c>
      <c r="BH219">
        <v>373619</v>
      </c>
      <c r="BI219">
        <v>10</v>
      </c>
      <c r="BN219">
        <v>737</v>
      </c>
      <c r="BQ219" s="10" t="str">
        <f t="shared" si="38"/>
        <v>8428_Industrie</v>
      </c>
      <c r="BR219" s="7" t="s">
        <v>337</v>
      </c>
      <c r="BS219" t="s">
        <v>116</v>
      </c>
      <c r="BT219">
        <v>34139</v>
      </c>
      <c r="BU219">
        <v>53733378</v>
      </c>
      <c r="BV219">
        <v>1498</v>
      </c>
      <c r="BW219">
        <v>138</v>
      </c>
      <c r="BX219">
        <v>1167</v>
      </c>
      <c r="BY219">
        <v>40</v>
      </c>
      <c r="CA219">
        <v>95707</v>
      </c>
    </row>
    <row r="220" spans="26:79" x14ac:dyDescent="0.35">
      <c r="Z220" t="str">
        <f t="shared" si="36"/>
        <v>07_Programmation, conseil et autres activités informatiques</v>
      </c>
      <c r="AA220" t="str">
        <f>INDEX(PDC!$J$1:$L$90,MATCH(AB220,PDC!$L:$L,0),MATCH(PDC!$J$1,PDC!$J$1:$L$1,0))</f>
        <v>Services</v>
      </c>
      <c r="AB220" t="s">
        <v>50</v>
      </c>
      <c r="AC220" t="s">
        <v>106</v>
      </c>
      <c r="AD220">
        <v>103</v>
      </c>
      <c r="AE220">
        <v>164478</v>
      </c>
      <c r="AF220">
        <v>1</v>
      </c>
      <c r="AJ220">
        <v>101</v>
      </c>
      <c r="AK220">
        <f t="shared" si="39"/>
        <v>9.7087378640776691</v>
      </c>
      <c r="AL220">
        <f t="shared" si="40"/>
        <v>6.0798404649861988</v>
      </c>
      <c r="BC220" t="str">
        <f t="shared" si="37"/>
        <v>0064_Commerce et réparation d'automobiles et de motocycles</v>
      </c>
      <c r="BD220" t="str">
        <f>INDEX(PDC!$J$1:$L$90,MATCH(BE220,PDC!$L:$L,0),MATCH(PDC!$J$1,PDC!$J$1:$L$1,0))</f>
        <v>Commerce</v>
      </c>
      <c r="BE220" t="s">
        <v>21</v>
      </c>
      <c r="BF220" s="7" t="s">
        <v>300</v>
      </c>
      <c r="BG220">
        <v>86</v>
      </c>
      <c r="BH220">
        <v>144823</v>
      </c>
      <c r="BI220">
        <v>1</v>
      </c>
      <c r="BJ220">
        <v>1</v>
      </c>
      <c r="BK220">
        <v>20</v>
      </c>
      <c r="BL220">
        <v>1</v>
      </c>
      <c r="BN220">
        <v>540</v>
      </c>
      <c r="BQ220" s="10" t="str">
        <f t="shared" si="38"/>
        <v>8428_Services</v>
      </c>
      <c r="BR220" s="7" t="s">
        <v>337</v>
      </c>
      <c r="BS220" t="s">
        <v>117</v>
      </c>
      <c r="BT220">
        <v>79920</v>
      </c>
      <c r="BU220">
        <v>116165171</v>
      </c>
      <c r="BV220">
        <v>3164</v>
      </c>
      <c r="BW220">
        <v>242</v>
      </c>
      <c r="BX220">
        <v>2376</v>
      </c>
      <c r="BY220">
        <v>72</v>
      </c>
      <c r="BZ220">
        <v>3</v>
      </c>
      <c r="CA220">
        <v>223184</v>
      </c>
    </row>
    <row r="221" spans="26:79" x14ac:dyDescent="0.35">
      <c r="Z221" t="str">
        <f t="shared" si="36"/>
        <v>07_Publicité et études de marché</v>
      </c>
      <c r="AA221" t="str">
        <f>INDEX(PDC!$J$1:$L$90,MATCH(AB221,PDC!$L:$L,0),MATCH(PDC!$J$1,PDC!$J$1:$L$1,0))</f>
        <v>Services</v>
      </c>
      <c r="AB221" t="s">
        <v>33</v>
      </c>
      <c r="AC221" t="s">
        <v>106</v>
      </c>
      <c r="AD221">
        <v>74</v>
      </c>
      <c r="AE221">
        <v>118624</v>
      </c>
      <c r="AF221">
        <v>2</v>
      </c>
      <c r="AJ221">
        <v>34</v>
      </c>
      <c r="AK221">
        <f t="shared" si="39"/>
        <v>27.027027027027028</v>
      </c>
      <c r="AL221">
        <f t="shared" si="40"/>
        <v>16.859994604801727</v>
      </c>
      <c r="BC221" t="str">
        <f t="shared" si="37"/>
        <v>0064_Construction de bâtiments</v>
      </c>
      <c r="BD221" t="str">
        <f>INDEX(PDC!$J$1:$L$90,MATCH(BE221,PDC!$L:$L,0),MATCH(PDC!$J$1,PDC!$J$1:$L$1,0))</f>
        <v>Construction</v>
      </c>
      <c r="BE221" t="s">
        <v>17</v>
      </c>
      <c r="BF221" s="7" t="s">
        <v>300</v>
      </c>
      <c r="BG221">
        <v>1</v>
      </c>
      <c r="BH221">
        <v>406</v>
      </c>
      <c r="BQ221" s="10" t="str">
        <f t="shared" si="38"/>
        <v>8428_NC</v>
      </c>
      <c r="BR221" s="7" t="s">
        <v>337</v>
      </c>
      <c r="BS221" t="s">
        <v>355</v>
      </c>
      <c r="BT221">
        <v>3</v>
      </c>
      <c r="BU221">
        <v>2255</v>
      </c>
      <c r="BW221">
        <v>1</v>
      </c>
      <c r="BX221">
        <v>5</v>
      </c>
      <c r="CA221">
        <v>4703</v>
      </c>
    </row>
    <row r="222" spans="26:79" x14ac:dyDescent="0.35">
      <c r="Z222" t="str">
        <f t="shared" si="36"/>
        <v>07_Recherche-développement scientifique</v>
      </c>
      <c r="AA222" t="str">
        <f>INDEX(PDC!$J$1:$L$90,MATCH(AB222,PDC!$L:$L,0),MATCH(PDC!$J$1,PDC!$J$1:$L$1,0))</f>
        <v>Services</v>
      </c>
      <c r="AB222" t="s">
        <v>46</v>
      </c>
      <c r="AC222" t="s">
        <v>106</v>
      </c>
      <c r="AD222">
        <v>16</v>
      </c>
      <c r="AE222">
        <v>27850</v>
      </c>
      <c r="AK222">
        <f t="shared" si="39"/>
        <v>0</v>
      </c>
      <c r="AL222">
        <f t="shared" si="40"/>
        <v>0</v>
      </c>
      <c r="BC222" t="str">
        <f t="shared" si="37"/>
        <v>0064_Enseignement</v>
      </c>
      <c r="BD222" t="str">
        <f>INDEX(PDC!$J$1:$L$90,MATCH(BE222,PDC!$L:$L,0),MATCH(PDC!$J$1,PDC!$J$1:$L$1,0))</f>
        <v>Services</v>
      </c>
      <c r="BE222" t="s">
        <v>34</v>
      </c>
      <c r="BF222" s="7" t="s">
        <v>300</v>
      </c>
      <c r="BG222">
        <v>50</v>
      </c>
      <c r="BH222">
        <v>58683</v>
      </c>
      <c r="BI222">
        <v>1</v>
      </c>
      <c r="BN222">
        <v>10</v>
      </c>
      <c r="BQ222" s="10" t="str">
        <f t="shared" si="38"/>
        <v>8429_Tous secteurs</v>
      </c>
      <c r="BR222" s="7" t="s">
        <v>339</v>
      </c>
      <c r="BS222" s="11" t="s">
        <v>356</v>
      </c>
      <c r="BT222">
        <v>6312</v>
      </c>
      <c r="BU222">
        <v>9876998</v>
      </c>
      <c r="BV222">
        <v>283</v>
      </c>
      <c r="BW222">
        <v>19</v>
      </c>
      <c r="BX222">
        <v>322</v>
      </c>
      <c r="BY222">
        <v>10</v>
      </c>
      <c r="BZ222">
        <v>1</v>
      </c>
      <c r="CA222">
        <v>12977</v>
      </c>
    </row>
    <row r="223" spans="26:79" x14ac:dyDescent="0.35">
      <c r="Z223" t="str">
        <f t="shared" si="36"/>
        <v>07_Restauration</v>
      </c>
      <c r="AA223" t="str">
        <f>INDEX(PDC!$J$1:$L$90,MATCH(AB223,PDC!$L:$L,0),MATCH(PDC!$J$1,PDC!$J$1:$L$1,0))</f>
        <v>Services</v>
      </c>
      <c r="AB223" t="s">
        <v>10</v>
      </c>
      <c r="AC223" t="s">
        <v>106</v>
      </c>
      <c r="AD223">
        <v>1905</v>
      </c>
      <c r="AE223">
        <v>2806242</v>
      </c>
      <c r="AF223">
        <v>68</v>
      </c>
      <c r="AG223">
        <v>2</v>
      </c>
      <c r="AH223">
        <v>17</v>
      </c>
      <c r="AJ223">
        <v>4204</v>
      </c>
      <c r="AK223">
        <f t="shared" si="39"/>
        <v>35.69553805774278</v>
      </c>
      <c r="AL223">
        <f t="shared" si="40"/>
        <v>24.231694914408667</v>
      </c>
      <c r="BC223" t="str">
        <f t="shared" si="37"/>
        <v>0064_Fabrication d'autres produits minéraux non métalliques</v>
      </c>
      <c r="BD223" t="str">
        <f>INDEX(PDC!$J$1:$L$90,MATCH(BE223,PDC!$L:$L,0),MATCH(PDC!$J$1,PDC!$J$1:$L$1,0))</f>
        <v>Industrie</v>
      </c>
      <c r="BE223" t="s">
        <v>18</v>
      </c>
      <c r="BF223" s="7" t="s">
        <v>300</v>
      </c>
      <c r="BG223">
        <v>16</v>
      </c>
      <c r="BH223">
        <v>30800</v>
      </c>
      <c r="BI223">
        <v>1</v>
      </c>
      <c r="BN223">
        <v>6</v>
      </c>
      <c r="BQ223" s="10" t="str">
        <f t="shared" si="38"/>
        <v>8429_Commerce</v>
      </c>
      <c r="BR223" s="7" t="s">
        <v>339</v>
      </c>
      <c r="BS223" t="s">
        <v>138</v>
      </c>
      <c r="BT223">
        <v>1256</v>
      </c>
      <c r="BU223">
        <v>2097850</v>
      </c>
      <c r="BV223">
        <v>42</v>
      </c>
      <c r="BW223">
        <v>1</v>
      </c>
      <c r="BX223">
        <v>5</v>
      </c>
      <c r="CA223">
        <v>1467</v>
      </c>
    </row>
    <row r="224" spans="26:79" x14ac:dyDescent="0.35">
      <c r="Z224" t="str">
        <f t="shared" si="36"/>
        <v>07_Réparation d'ordinateurs et de biens personnels et domestiques</v>
      </c>
      <c r="AA224" t="str">
        <f>INDEX(PDC!$J$1:$L$90,MATCH(AB224,PDC!$L:$L,0),MATCH(PDC!$J$1,PDC!$J$1:$L$1,0))</f>
        <v>Services</v>
      </c>
      <c r="AB224" t="s">
        <v>92</v>
      </c>
      <c r="AC224" t="s">
        <v>106</v>
      </c>
      <c r="AD224">
        <v>47</v>
      </c>
      <c r="AE224">
        <v>73899</v>
      </c>
      <c r="AJ224">
        <v>0</v>
      </c>
      <c r="AK224">
        <f t="shared" si="39"/>
        <v>0</v>
      </c>
      <c r="AL224">
        <f t="shared" si="40"/>
        <v>0</v>
      </c>
      <c r="BC224" t="str">
        <f t="shared" si="37"/>
        <v>0064_Fabrication de boissons</v>
      </c>
      <c r="BD224" t="str">
        <f>INDEX(PDC!$J$1:$L$90,MATCH(BE224,PDC!$L:$L,0),MATCH(PDC!$J$1,PDC!$J$1:$L$1,0))</f>
        <v>Industrie</v>
      </c>
      <c r="BE224" t="s">
        <v>66</v>
      </c>
      <c r="BF224" s="7" t="s">
        <v>300</v>
      </c>
      <c r="BG224">
        <v>10</v>
      </c>
      <c r="BH224">
        <v>17474</v>
      </c>
      <c r="BQ224" s="10" t="str">
        <f t="shared" si="38"/>
        <v>8429_Construction</v>
      </c>
      <c r="BR224" s="7" t="s">
        <v>339</v>
      </c>
      <c r="BS224" t="s">
        <v>115</v>
      </c>
      <c r="BT224">
        <v>1001</v>
      </c>
      <c r="BU224">
        <v>1581840</v>
      </c>
      <c r="BV224">
        <v>79</v>
      </c>
      <c r="BW224">
        <v>8</v>
      </c>
      <c r="BX224">
        <v>93</v>
      </c>
      <c r="BY224">
        <v>4</v>
      </c>
      <c r="CA224">
        <v>4619</v>
      </c>
    </row>
    <row r="225" spans="26:79" x14ac:dyDescent="0.35">
      <c r="Z225" t="str">
        <f t="shared" si="36"/>
        <v>07_Réparation et installation de machines et d'équipements</v>
      </c>
      <c r="AA225" t="str">
        <f>INDEX(PDC!$J$1:$L$90,MATCH(AB225,PDC!$L:$L,0),MATCH(PDC!$J$1,PDC!$J$1:$L$1,0))</f>
        <v>Industrie</v>
      </c>
      <c r="AB225" t="s">
        <v>23</v>
      </c>
      <c r="AC225" t="s">
        <v>106</v>
      </c>
      <c r="AD225">
        <v>607</v>
      </c>
      <c r="AE225">
        <v>1001488</v>
      </c>
      <c r="AF225">
        <v>26</v>
      </c>
      <c r="AG225">
        <v>2</v>
      </c>
      <c r="AH225">
        <v>13</v>
      </c>
      <c r="AJ225">
        <v>789</v>
      </c>
      <c r="AK225">
        <f t="shared" si="39"/>
        <v>42.833607907743001</v>
      </c>
      <c r="AL225">
        <f t="shared" si="40"/>
        <v>25.961369482210468</v>
      </c>
      <c r="BC225" t="str">
        <f t="shared" si="37"/>
        <v>0064_Fabrication de machines et équipements n.c.a.</v>
      </c>
      <c r="BD225" t="str">
        <f>INDEX(PDC!$J$1:$L$90,MATCH(BE225,PDC!$L:$L,0),MATCH(PDC!$J$1,PDC!$J$1:$L$1,0))</f>
        <v>Industrie</v>
      </c>
      <c r="BE225" t="s">
        <v>29</v>
      </c>
      <c r="BF225" s="7" t="s">
        <v>300</v>
      </c>
      <c r="BG225">
        <v>79</v>
      </c>
      <c r="BH225">
        <v>126702</v>
      </c>
      <c r="BI225">
        <v>1</v>
      </c>
      <c r="BN225">
        <v>45</v>
      </c>
      <c r="BQ225" s="10" t="str">
        <f t="shared" si="38"/>
        <v>8429_Industrie</v>
      </c>
      <c r="BR225" s="7" t="s">
        <v>339</v>
      </c>
      <c r="BS225" t="s">
        <v>116</v>
      </c>
      <c r="BT225">
        <v>918</v>
      </c>
      <c r="BU225">
        <v>1550375</v>
      </c>
      <c r="BV225">
        <v>73</v>
      </c>
      <c r="BW225">
        <v>5</v>
      </c>
      <c r="BX225">
        <v>173</v>
      </c>
      <c r="BY225">
        <v>4</v>
      </c>
      <c r="BZ225">
        <v>1</v>
      </c>
      <c r="CA225">
        <v>2281</v>
      </c>
    </row>
    <row r="226" spans="26:79" x14ac:dyDescent="0.35">
      <c r="Z226" t="str">
        <f t="shared" si="36"/>
        <v>07_Services d'information</v>
      </c>
      <c r="AA226" t="str">
        <f>INDEX(PDC!$J$1:$L$90,MATCH(AB226,PDC!$L:$L,0),MATCH(PDC!$J$1,PDC!$J$1:$L$1,0))</f>
        <v>Services</v>
      </c>
      <c r="AB226" t="s">
        <v>85</v>
      </c>
      <c r="AC226" t="s">
        <v>106</v>
      </c>
      <c r="AD226">
        <v>47</v>
      </c>
      <c r="AE226">
        <v>65840</v>
      </c>
      <c r="AK226">
        <f t="shared" si="39"/>
        <v>0</v>
      </c>
      <c r="AL226">
        <f t="shared" si="40"/>
        <v>0</v>
      </c>
      <c r="BC226" t="str">
        <f t="shared" si="37"/>
        <v>0064_Fabrication de meubles</v>
      </c>
      <c r="BD226" t="str">
        <f>INDEX(PDC!$J$1:$L$90,MATCH(BE226,PDC!$L:$L,0),MATCH(PDC!$J$1,PDC!$J$1:$L$1,0))</f>
        <v>Industrie</v>
      </c>
      <c r="BE226" t="s">
        <v>75</v>
      </c>
      <c r="BF226" s="7" t="s">
        <v>300</v>
      </c>
      <c r="BG226">
        <v>9</v>
      </c>
      <c r="BH226">
        <v>14787</v>
      </c>
      <c r="BQ226" s="10" t="str">
        <f t="shared" si="38"/>
        <v>8429_Services</v>
      </c>
      <c r="BR226" s="7" t="s">
        <v>339</v>
      </c>
      <c r="BS226" t="s">
        <v>117</v>
      </c>
      <c r="BT226">
        <v>3137</v>
      </c>
      <c r="BU226">
        <v>4646933</v>
      </c>
      <c r="BV226">
        <v>89</v>
      </c>
      <c r="BW226">
        <v>5</v>
      </c>
      <c r="BX226">
        <v>51</v>
      </c>
      <c r="BY226">
        <v>2</v>
      </c>
      <c r="CA226">
        <v>4610</v>
      </c>
    </row>
    <row r="227" spans="26:79" x14ac:dyDescent="0.35">
      <c r="Z227" t="str">
        <f t="shared" si="36"/>
        <v>07_Services relatifs aux bâtiments et aménagement paysager</v>
      </c>
      <c r="AA227" t="str">
        <f>INDEX(PDC!$J$1:$L$90,MATCH(AB227,PDC!$L:$L,0),MATCH(PDC!$J$1,PDC!$J$1:$L$1,0))</f>
        <v>Services</v>
      </c>
      <c r="AB227" t="s">
        <v>9</v>
      </c>
      <c r="AC227" t="s">
        <v>106</v>
      </c>
      <c r="AD227">
        <v>599</v>
      </c>
      <c r="AE227">
        <v>825665</v>
      </c>
      <c r="AF227">
        <v>37</v>
      </c>
      <c r="AG227">
        <v>3</v>
      </c>
      <c r="AH227">
        <v>39</v>
      </c>
      <c r="AJ227">
        <v>3145</v>
      </c>
      <c r="AK227">
        <f t="shared" si="39"/>
        <v>61.769616026711191</v>
      </c>
      <c r="AL227">
        <f t="shared" si="40"/>
        <v>44.812363367709665</v>
      </c>
      <c r="BC227" t="str">
        <f t="shared" si="37"/>
        <v>0064_Fabrication de produits en caoutchouc et en plastique</v>
      </c>
      <c r="BD227" t="str">
        <f>INDEX(PDC!$J$1:$L$90,MATCH(BE227,PDC!$L:$L,0),MATCH(PDC!$J$1,PDC!$J$1:$L$1,0))</f>
        <v>Industrie</v>
      </c>
      <c r="BE227" t="s">
        <v>25</v>
      </c>
      <c r="BF227" s="7" t="s">
        <v>300</v>
      </c>
      <c r="BG227">
        <v>30</v>
      </c>
      <c r="BH227">
        <v>53818</v>
      </c>
      <c r="BQ227" s="10" t="str">
        <f t="shared" si="38"/>
        <v>8429_NC</v>
      </c>
      <c r="BR227" s="7" t="s">
        <v>339</v>
      </c>
      <c r="BS227" t="s">
        <v>355</v>
      </c>
      <c r="CA227">
        <v>0</v>
      </c>
    </row>
    <row r="228" spans="26:79" x14ac:dyDescent="0.35">
      <c r="Z228" t="str">
        <f t="shared" si="36"/>
        <v>07_Sylviculture et exploitation forestière</v>
      </c>
      <c r="AA228" t="str">
        <f>INDEX(PDC!$J$1:$L$90,MATCH(AB228,PDC!$L:$L,0),MATCH(PDC!$J$1,PDC!$J$1:$L$1,0))</f>
        <v>Agriculture</v>
      </c>
      <c r="AB228" t="s">
        <v>63</v>
      </c>
      <c r="AC228" t="s">
        <v>106</v>
      </c>
      <c r="AD228">
        <v>2</v>
      </c>
      <c r="AE228">
        <v>3882</v>
      </c>
      <c r="AK228">
        <f t="shared" si="39"/>
        <v>0</v>
      </c>
      <c r="AL228">
        <f t="shared" si="40"/>
        <v>0</v>
      </c>
      <c r="BC228" t="str">
        <f t="shared" si="37"/>
        <v>0064_Fabrication de produits métalliques, à l'exception des machines et des équipements</v>
      </c>
      <c r="BD228" t="str">
        <f>INDEX(PDC!$J$1:$L$90,MATCH(BE228,PDC!$L:$L,0),MATCH(PDC!$J$1,PDC!$J$1:$L$1,0))</f>
        <v>Industrie</v>
      </c>
      <c r="BE228" t="s">
        <v>11</v>
      </c>
      <c r="BF228" s="7" t="s">
        <v>300</v>
      </c>
      <c r="BG228">
        <v>12</v>
      </c>
      <c r="BH228">
        <v>22674</v>
      </c>
      <c r="BQ228" s="10" t="str">
        <f t="shared" si="38"/>
        <v>8430_Tous secteurs</v>
      </c>
      <c r="BR228" s="7" t="s">
        <v>341</v>
      </c>
      <c r="BS228" s="11" t="s">
        <v>356</v>
      </c>
      <c r="BT228">
        <v>14002</v>
      </c>
      <c r="BU228">
        <v>20479674</v>
      </c>
      <c r="BV228">
        <v>658</v>
      </c>
      <c r="BW228">
        <v>66</v>
      </c>
      <c r="BX228">
        <v>899</v>
      </c>
      <c r="BY228">
        <v>33</v>
      </c>
      <c r="BZ228">
        <v>1</v>
      </c>
      <c r="CA228">
        <v>42647</v>
      </c>
    </row>
    <row r="229" spans="26:79" x14ac:dyDescent="0.35">
      <c r="Z229" t="str">
        <f t="shared" si="36"/>
        <v>07_Transports par eau</v>
      </c>
      <c r="AA229" t="str">
        <f>INDEX(PDC!$J$1:$L$90,MATCH(AB229,PDC!$L:$L,0),MATCH(PDC!$J$1,PDC!$J$1:$L$1,0))</f>
        <v>Services</v>
      </c>
      <c r="AB229" t="s">
        <v>80</v>
      </c>
      <c r="AC229" t="s">
        <v>106</v>
      </c>
      <c r="AD229">
        <v>3</v>
      </c>
      <c r="AE229">
        <v>4526</v>
      </c>
      <c r="AK229">
        <f t="shared" si="39"/>
        <v>0</v>
      </c>
      <c r="AL229">
        <f t="shared" si="40"/>
        <v>0</v>
      </c>
      <c r="BC229" t="str">
        <f t="shared" si="37"/>
        <v>0064_Génie civil</v>
      </c>
      <c r="BD229" t="str">
        <f>INDEX(PDC!$J$1:$L$90,MATCH(BE229,PDC!$L:$L,0),MATCH(PDC!$J$1,PDC!$J$1:$L$1,0))</f>
        <v>Construction</v>
      </c>
      <c r="BE229" t="s">
        <v>22</v>
      </c>
      <c r="BF229" s="7" t="s">
        <v>300</v>
      </c>
      <c r="BG229">
        <v>27</v>
      </c>
      <c r="BH229">
        <v>44534</v>
      </c>
      <c r="BI229">
        <v>1</v>
      </c>
      <c r="BN229">
        <v>66</v>
      </c>
      <c r="BQ229" s="10" t="str">
        <f t="shared" si="38"/>
        <v>8430_Agriculture</v>
      </c>
      <c r="BR229" s="7" t="s">
        <v>341</v>
      </c>
      <c r="BS229" t="s">
        <v>114</v>
      </c>
      <c r="BT229">
        <v>2</v>
      </c>
      <c r="BU229">
        <v>2798</v>
      </c>
    </row>
    <row r="230" spans="26:79" x14ac:dyDescent="0.35">
      <c r="Z230" t="str">
        <f t="shared" si="36"/>
        <v>07_Transports terrestres et transport par conduites</v>
      </c>
      <c r="AA230" t="str">
        <f>INDEX(PDC!$J$1:$L$90,MATCH(AB230,PDC!$L:$L,0),MATCH(PDC!$J$1,PDC!$J$1:$L$1,0))</f>
        <v>Services</v>
      </c>
      <c r="AB230" t="s">
        <v>5</v>
      </c>
      <c r="AC230" t="s">
        <v>106</v>
      </c>
      <c r="AD230">
        <v>1508</v>
      </c>
      <c r="AE230">
        <v>2769394</v>
      </c>
      <c r="AF230">
        <v>84</v>
      </c>
      <c r="AG230">
        <v>5</v>
      </c>
      <c r="AH230">
        <v>63</v>
      </c>
      <c r="AJ230">
        <v>5990</v>
      </c>
      <c r="AK230">
        <f t="shared" si="39"/>
        <v>55.702917771883293</v>
      </c>
      <c r="AL230">
        <f t="shared" si="40"/>
        <v>30.331545457237215</v>
      </c>
      <c r="BC230" t="str">
        <f t="shared" si="37"/>
        <v>0064_Hébergement</v>
      </c>
      <c r="BD230" t="str">
        <f>INDEX(PDC!$J$1:$L$90,MATCH(BE230,PDC!$L:$L,0),MATCH(PDC!$J$1,PDC!$J$1:$L$1,0))</f>
        <v>Services</v>
      </c>
      <c r="BE230" t="s">
        <v>20</v>
      </c>
      <c r="BF230" s="7" t="s">
        <v>300</v>
      </c>
      <c r="BG230">
        <v>203</v>
      </c>
      <c r="BH230">
        <v>351417</v>
      </c>
      <c r="BI230">
        <v>5</v>
      </c>
      <c r="BN230">
        <v>413</v>
      </c>
      <c r="BQ230" s="10" t="str">
        <f t="shared" si="38"/>
        <v>8430_Commerce</v>
      </c>
      <c r="BR230" s="7" t="s">
        <v>341</v>
      </c>
      <c r="BS230" t="s">
        <v>138</v>
      </c>
      <c r="BT230">
        <v>1529</v>
      </c>
      <c r="BU230">
        <v>2424029</v>
      </c>
      <c r="BV230">
        <v>52</v>
      </c>
      <c r="BW230">
        <v>2</v>
      </c>
      <c r="BX230">
        <v>10</v>
      </c>
      <c r="CA230">
        <v>2480</v>
      </c>
    </row>
    <row r="231" spans="26:79" x14ac:dyDescent="0.35">
      <c r="Z231" t="str">
        <f t="shared" si="36"/>
        <v>07_Travail du bois et fabrication d'articles en bois et en liège, à l'exception des meubles ; fabrication d'articles en vannerie et sparterie</v>
      </c>
      <c r="AA231" t="str">
        <f>INDEX(PDC!$J$1:$L$90,MATCH(AB231,PDC!$L:$L,0),MATCH(PDC!$J$1,PDC!$J$1:$L$1,0))</f>
        <v>Industrie</v>
      </c>
      <c r="AB231" t="s">
        <v>70</v>
      </c>
      <c r="AC231" t="s">
        <v>106</v>
      </c>
      <c r="AD231">
        <v>198</v>
      </c>
      <c r="AE231">
        <v>317893</v>
      </c>
      <c r="AF231">
        <v>21</v>
      </c>
      <c r="AG231">
        <v>2</v>
      </c>
      <c r="AH231">
        <v>36</v>
      </c>
      <c r="AJ231">
        <v>1956</v>
      </c>
      <c r="AK231">
        <f t="shared" si="39"/>
        <v>106.06060606060606</v>
      </c>
      <c r="AL231">
        <f t="shared" si="40"/>
        <v>66.059963572648655</v>
      </c>
      <c r="BC231" t="str">
        <f t="shared" si="37"/>
        <v>0064_Hébergement médico-social et social</v>
      </c>
      <c r="BD231" t="str">
        <f>INDEX(PDC!$J$1:$L$90,MATCH(BE231,PDC!$L:$L,0),MATCH(PDC!$J$1,PDC!$J$1:$L$1,0))</f>
        <v>Services</v>
      </c>
      <c r="BE231" t="s">
        <v>2</v>
      </c>
      <c r="BF231" s="7" t="s">
        <v>300</v>
      </c>
      <c r="BG231">
        <v>431</v>
      </c>
      <c r="BH231">
        <v>725086</v>
      </c>
      <c r="BI231">
        <v>19</v>
      </c>
      <c r="BN231">
        <v>882</v>
      </c>
      <c r="BQ231" s="10" t="str">
        <f t="shared" si="38"/>
        <v>8430_Construction</v>
      </c>
      <c r="BR231" s="7" t="s">
        <v>341</v>
      </c>
      <c r="BS231" t="s">
        <v>115</v>
      </c>
      <c r="BT231">
        <v>1584</v>
      </c>
      <c r="BU231">
        <v>2539583</v>
      </c>
      <c r="BV231">
        <v>145</v>
      </c>
      <c r="BW231">
        <v>18</v>
      </c>
      <c r="BX231">
        <v>299</v>
      </c>
      <c r="BY231">
        <v>11</v>
      </c>
      <c r="CA231">
        <v>7710</v>
      </c>
    </row>
    <row r="232" spans="26:79" x14ac:dyDescent="0.35">
      <c r="Z232" t="str">
        <f t="shared" si="36"/>
        <v>07_Travaux de construction spécialisés</v>
      </c>
      <c r="AA232" t="str">
        <f>INDEX(PDC!$J$1:$L$90,MATCH(AB232,PDC!$L:$L,0),MATCH(PDC!$J$1,PDC!$J$1:$L$1,0))</f>
        <v>Construction</v>
      </c>
      <c r="AB232" t="s">
        <v>3</v>
      </c>
      <c r="AC232" t="s">
        <v>106</v>
      </c>
      <c r="AD232">
        <v>5336</v>
      </c>
      <c r="AE232">
        <v>8356452</v>
      </c>
      <c r="AF232">
        <v>463</v>
      </c>
      <c r="AG232">
        <v>30</v>
      </c>
      <c r="AH232">
        <v>450</v>
      </c>
      <c r="AI232">
        <v>1</v>
      </c>
      <c r="AJ232">
        <v>26674</v>
      </c>
      <c r="AK232">
        <f t="shared" si="39"/>
        <v>86.76911544227886</v>
      </c>
      <c r="AL232">
        <f t="shared" si="40"/>
        <v>55.406289654987546</v>
      </c>
      <c r="BC232" t="str">
        <f t="shared" si="37"/>
        <v>0064_Imprimerie et reproduction d'enregistrements</v>
      </c>
      <c r="BD232" t="str">
        <f>INDEX(PDC!$J$1:$L$90,MATCH(BE232,PDC!$L:$L,0),MATCH(PDC!$J$1,PDC!$J$1:$L$1,0))</f>
        <v>Industrie</v>
      </c>
      <c r="BE232" t="s">
        <v>72</v>
      </c>
      <c r="BF232" s="7" t="s">
        <v>300</v>
      </c>
      <c r="BG232">
        <v>11</v>
      </c>
      <c r="BH232">
        <v>21365</v>
      </c>
      <c r="BI232">
        <v>1</v>
      </c>
      <c r="BN232">
        <v>87</v>
      </c>
      <c r="BQ232" s="10" t="str">
        <f t="shared" si="38"/>
        <v>8430_Industrie</v>
      </c>
      <c r="BR232" s="7" t="s">
        <v>341</v>
      </c>
      <c r="BS232" t="s">
        <v>116</v>
      </c>
      <c r="BT232">
        <v>4921</v>
      </c>
      <c r="BU232">
        <v>7531043</v>
      </c>
      <c r="BV232">
        <v>215</v>
      </c>
      <c r="BW232">
        <v>25</v>
      </c>
      <c r="BX232">
        <v>322</v>
      </c>
      <c r="BY232">
        <v>13</v>
      </c>
      <c r="CA232">
        <v>14678</v>
      </c>
    </row>
    <row r="233" spans="26:79" x14ac:dyDescent="0.35">
      <c r="Z233" t="str">
        <f t="shared" si="36"/>
        <v>07_Télécommunications</v>
      </c>
      <c r="AA233" t="str">
        <f>INDEX(PDC!$J$1:$L$90,MATCH(AB233,PDC!$L:$L,0),MATCH(PDC!$J$1,PDC!$J$1:$L$1,0))</f>
        <v>Services</v>
      </c>
      <c r="AB233" t="s">
        <v>84</v>
      </c>
      <c r="AC233" t="s">
        <v>106</v>
      </c>
      <c r="AD233">
        <v>28</v>
      </c>
      <c r="AE233">
        <v>40503</v>
      </c>
      <c r="AK233">
        <f t="shared" si="39"/>
        <v>0</v>
      </c>
      <c r="AL233">
        <f t="shared" si="40"/>
        <v>0</v>
      </c>
      <c r="BC233" t="str">
        <f t="shared" si="37"/>
        <v>0064_Industrie chimique</v>
      </c>
      <c r="BD233" t="str">
        <f>INDEX(PDC!$J$1:$L$90,MATCH(BE233,PDC!$L:$L,0),MATCH(PDC!$J$1,PDC!$J$1:$L$1,0))</f>
        <v>Industrie</v>
      </c>
      <c r="BE233" t="s">
        <v>40</v>
      </c>
      <c r="BF233" s="7" t="s">
        <v>300</v>
      </c>
      <c r="BG233">
        <v>175</v>
      </c>
      <c r="BH233">
        <v>245575</v>
      </c>
      <c r="BI233">
        <v>5</v>
      </c>
      <c r="BN233">
        <v>163</v>
      </c>
      <c r="BQ233" s="10" t="str">
        <f t="shared" si="38"/>
        <v>8430_Services</v>
      </c>
      <c r="BR233" s="7" t="s">
        <v>341</v>
      </c>
      <c r="BS233" t="s">
        <v>117</v>
      </c>
      <c r="BT233">
        <v>5966</v>
      </c>
      <c r="BU233">
        <v>7982221</v>
      </c>
      <c r="BV233">
        <v>246</v>
      </c>
      <c r="BW233">
        <v>21</v>
      </c>
      <c r="BX233">
        <v>268</v>
      </c>
      <c r="BY233">
        <v>9</v>
      </c>
      <c r="BZ233">
        <v>1</v>
      </c>
      <c r="CA233">
        <v>17015</v>
      </c>
    </row>
    <row r="234" spans="26:79" x14ac:dyDescent="0.35">
      <c r="Z234" t="str">
        <f t="shared" si="36"/>
        <v>07_Édition</v>
      </c>
      <c r="AA234" t="str">
        <f>INDEX(PDC!$J$1:$L$90,MATCH(AB234,PDC!$L:$L,0),MATCH(PDC!$J$1,PDC!$J$1:$L$1,0))</f>
        <v>Services</v>
      </c>
      <c r="AB234" t="s">
        <v>49</v>
      </c>
      <c r="AC234" t="s">
        <v>106</v>
      </c>
      <c r="AD234">
        <v>145</v>
      </c>
      <c r="AE234">
        <v>236918</v>
      </c>
      <c r="AJ234">
        <v>0</v>
      </c>
      <c r="AK234">
        <f t="shared" si="39"/>
        <v>0</v>
      </c>
      <c r="AL234">
        <f t="shared" si="40"/>
        <v>0</v>
      </c>
      <c r="BC234" t="str">
        <f t="shared" si="37"/>
        <v>0064_Industrie du papier et du carton</v>
      </c>
      <c r="BD234" t="str">
        <f>INDEX(PDC!$J$1:$L$90,MATCH(BE234,PDC!$L:$L,0),MATCH(PDC!$J$1,PDC!$J$1:$L$1,0))</f>
        <v>Industrie</v>
      </c>
      <c r="BE234" t="s">
        <v>71</v>
      </c>
      <c r="BF234" s="7" t="s">
        <v>300</v>
      </c>
      <c r="BG234">
        <v>40</v>
      </c>
      <c r="BH234">
        <v>63739</v>
      </c>
      <c r="BQ234" s="10" t="str">
        <f t="shared" si="38"/>
        <v>8430_NC</v>
      </c>
      <c r="BR234" s="7" t="s">
        <v>341</v>
      </c>
      <c r="BS234" t="s">
        <v>355</v>
      </c>
      <c r="CA234">
        <v>764</v>
      </c>
    </row>
    <row r="235" spans="26:79" x14ac:dyDescent="0.35">
      <c r="Z235" t="str">
        <f t="shared" si="36"/>
        <v>15_NC</v>
      </c>
      <c r="AA235" t="s">
        <v>355</v>
      </c>
      <c r="AB235" t="s">
        <v>355</v>
      </c>
      <c r="AC235" t="s">
        <v>143</v>
      </c>
      <c r="AJ235">
        <v>0</v>
      </c>
      <c r="AK235" t="e">
        <f t="shared" si="39"/>
        <v>#DIV/0!</v>
      </c>
      <c r="AL235" t="e">
        <f t="shared" si="40"/>
        <v>#DIV/0!</v>
      </c>
      <c r="BC235" t="str">
        <f t="shared" si="37"/>
        <v>0064_Industries alimentaires</v>
      </c>
      <c r="BD235" t="str">
        <f>INDEX(PDC!$J$1:$L$90,MATCH(BE235,PDC!$L:$L,0),MATCH(PDC!$J$1,PDC!$J$1:$L$1,0))</f>
        <v>Industrie</v>
      </c>
      <c r="BE235" t="s">
        <v>14</v>
      </c>
      <c r="BF235" s="7" t="s">
        <v>300</v>
      </c>
      <c r="BG235">
        <v>200</v>
      </c>
      <c r="BH235">
        <v>320754</v>
      </c>
      <c r="BI235">
        <v>6</v>
      </c>
      <c r="BJ235">
        <v>1</v>
      </c>
      <c r="BK235">
        <v>4</v>
      </c>
      <c r="BN235">
        <v>193</v>
      </c>
      <c r="BQ235" s="10" t="str">
        <f t="shared" si="38"/>
        <v>8431_Tous secteurs</v>
      </c>
      <c r="BR235" s="7" t="s">
        <v>343</v>
      </c>
      <c r="BS235" s="11" t="s">
        <v>356</v>
      </c>
      <c r="BT235">
        <v>80738</v>
      </c>
      <c r="BU235">
        <v>120920460</v>
      </c>
      <c r="BV235">
        <v>3091</v>
      </c>
      <c r="BW235">
        <v>161</v>
      </c>
      <c r="BX235">
        <v>1664</v>
      </c>
      <c r="BY235">
        <v>63</v>
      </c>
      <c r="BZ235">
        <v>2</v>
      </c>
      <c r="CA235">
        <v>183923</v>
      </c>
    </row>
    <row r="236" spans="26:79" x14ac:dyDescent="0.35">
      <c r="Z236" t="str">
        <f t="shared" si="36"/>
        <v>15_Action sociale sans hébergement</v>
      </c>
      <c r="AA236" t="str">
        <f>INDEX(PDC!$J$1:$L$90,MATCH(AB236,PDC!$L:$L,0),MATCH(PDC!$J$1,PDC!$J$1:$L$1,0))</f>
        <v>Services</v>
      </c>
      <c r="AB236" t="s">
        <v>8</v>
      </c>
      <c r="AC236" t="s">
        <v>143</v>
      </c>
      <c r="AD236">
        <v>1772</v>
      </c>
      <c r="AE236">
        <v>2736347</v>
      </c>
      <c r="AF236">
        <v>76</v>
      </c>
      <c r="AG236">
        <v>2</v>
      </c>
      <c r="AH236">
        <v>43</v>
      </c>
      <c r="AJ236">
        <v>4141</v>
      </c>
      <c r="AK236">
        <f t="shared" si="39"/>
        <v>42.889390519187359</v>
      </c>
      <c r="AL236">
        <f t="shared" si="40"/>
        <v>27.774255238827532</v>
      </c>
      <c r="BC236" t="str">
        <f t="shared" si="37"/>
        <v>0064_Production de films cinématographiques, de vidéo et de programmes de télévision ; enregistrement sonore et édition musicale</v>
      </c>
      <c r="BD236" t="str">
        <f>INDEX(PDC!$J$1:$L$90,MATCH(BE236,PDC!$L:$L,0),MATCH(PDC!$J$1,PDC!$J$1:$L$1,0))</f>
        <v>Services</v>
      </c>
      <c r="BE236" t="s">
        <v>82</v>
      </c>
      <c r="BF236" s="7" t="s">
        <v>300</v>
      </c>
      <c r="BG236">
        <v>4</v>
      </c>
      <c r="BH236">
        <v>6678</v>
      </c>
      <c r="BQ236" s="10" t="str">
        <f t="shared" si="38"/>
        <v>8431_Agriculture</v>
      </c>
      <c r="BR236" s="7" t="s">
        <v>343</v>
      </c>
      <c r="BS236" t="s">
        <v>114</v>
      </c>
      <c r="BT236">
        <v>4</v>
      </c>
      <c r="BU236">
        <v>5379</v>
      </c>
      <c r="CA236">
        <v>0</v>
      </c>
    </row>
    <row r="237" spans="26:79" x14ac:dyDescent="0.35">
      <c r="Z237" t="str">
        <f t="shared" si="36"/>
        <v>15_Activités administratives et autres activités de soutien aux entreprises</v>
      </c>
      <c r="AA237" t="str">
        <f>INDEX(PDC!$J$1:$L$90,MATCH(AB237,PDC!$L:$L,0),MATCH(PDC!$J$1,PDC!$J$1:$L$1,0))</f>
        <v>Services</v>
      </c>
      <c r="AB237" t="s">
        <v>35</v>
      </c>
      <c r="AC237" t="s">
        <v>143</v>
      </c>
      <c r="AD237">
        <v>114</v>
      </c>
      <c r="AE237">
        <v>176083</v>
      </c>
      <c r="AF237">
        <v>2</v>
      </c>
      <c r="AJ237">
        <v>23</v>
      </c>
      <c r="AK237">
        <f t="shared" si="39"/>
        <v>17.543859649122805</v>
      </c>
      <c r="AL237">
        <f t="shared" si="40"/>
        <v>11.358279902091628</v>
      </c>
      <c r="BC237" t="str">
        <f t="shared" si="37"/>
        <v>0064_Programmation, conseil et autres activités informatiques</v>
      </c>
      <c r="BD237" t="str">
        <f>INDEX(PDC!$J$1:$L$90,MATCH(BE237,PDC!$L:$L,0),MATCH(PDC!$J$1,PDC!$J$1:$L$1,0))</f>
        <v>Services</v>
      </c>
      <c r="BE237" t="s">
        <v>50</v>
      </c>
      <c r="BF237" s="7" t="s">
        <v>300</v>
      </c>
      <c r="BG237">
        <v>7</v>
      </c>
      <c r="BH237">
        <v>8890</v>
      </c>
      <c r="BQ237" s="10" t="str">
        <f t="shared" si="38"/>
        <v>8431_Commerce</v>
      </c>
      <c r="BR237" s="7" t="s">
        <v>343</v>
      </c>
      <c r="BS237" t="s">
        <v>138</v>
      </c>
      <c r="BT237">
        <v>13990</v>
      </c>
      <c r="BU237">
        <v>22408207</v>
      </c>
      <c r="BV237">
        <v>544</v>
      </c>
      <c r="BW237">
        <v>28</v>
      </c>
      <c r="BX237">
        <v>420</v>
      </c>
      <c r="BY237">
        <v>12</v>
      </c>
      <c r="BZ237">
        <v>2</v>
      </c>
      <c r="CA237">
        <v>33421</v>
      </c>
    </row>
    <row r="238" spans="26:79" x14ac:dyDescent="0.35">
      <c r="Z238" t="str">
        <f t="shared" si="36"/>
        <v>15_Activités auxiliaires de services financiers et d'assurance</v>
      </c>
      <c r="AA238" t="str">
        <f>INDEX(PDC!$J$1:$L$90,MATCH(AB238,PDC!$L:$L,0),MATCH(PDC!$J$1,PDC!$J$1:$L$1,0))</f>
        <v>Services</v>
      </c>
      <c r="AB238" t="s">
        <v>48</v>
      </c>
      <c r="AC238" t="s">
        <v>143</v>
      </c>
      <c r="AD238">
        <v>152</v>
      </c>
      <c r="AE238">
        <v>235708</v>
      </c>
      <c r="AJ238">
        <v>0</v>
      </c>
      <c r="AK238">
        <f t="shared" si="39"/>
        <v>0</v>
      </c>
      <c r="AL238">
        <f t="shared" si="40"/>
        <v>0</v>
      </c>
      <c r="BC238" t="str">
        <f t="shared" si="37"/>
        <v>0064_Publicité et études de marché</v>
      </c>
      <c r="BD238" t="str">
        <f>INDEX(PDC!$J$1:$L$90,MATCH(BE238,PDC!$L:$L,0),MATCH(PDC!$J$1,PDC!$J$1:$L$1,0))</f>
        <v>Services</v>
      </c>
      <c r="BE238" t="s">
        <v>33</v>
      </c>
      <c r="BF238" s="7" t="s">
        <v>300</v>
      </c>
      <c r="BG238">
        <v>8</v>
      </c>
      <c r="BH238">
        <v>15540</v>
      </c>
      <c r="BQ238" s="10" t="str">
        <f t="shared" si="38"/>
        <v>8431_Construction</v>
      </c>
      <c r="BR238" s="7" t="s">
        <v>343</v>
      </c>
      <c r="BS238" t="s">
        <v>115</v>
      </c>
      <c r="BT238">
        <v>7030</v>
      </c>
      <c r="BU238">
        <v>11042073</v>
      </c>
      <c r="BV238">
        <v>527</v>
      </c>
      <c r="BW238">
        <v>33</v>
      </c>
      <c r="BX238">
        <v>442</v>
      </c>
      <c r="BY238">
        <v>17</v>
      </c>
      <c r="CA238">
        <v>27352</v>
      </c>
    </row>
    <row r="239" spans="26:79" x14ac:dyDescent="0.35">
      <c r="Z239" t="str">
        <f t="shared" si="36"/>
        <v>15_Activités créatives, artistiques et de spectacle</v>
      </c>
      <c r="AA239" t="str">
        <f>INDEX(PDC!$J$1:$L$90,MATCH(AB239,PDC!$L:$L,0),MATCH(PDC!$J$1,PDC!$J$1:$L$1,0))</f>
        <v>Services</v>
      </c>
      <c r="AB239" t="s">
        <v>42</v>
      </c>
      <c r="AC239" t="s">
        <v>143</v>
      </c>
      <c r="AD239">
        <v>111</v>
      </c>
      <c r="AE239">
        <v>81430</v>
      </c>
      <c r="AF239">
        <v>1</v>
      </c>
      <c r="AG239">
        <v>1</v>
      </c>
      <c r="AH239">
        <v>5</v>
      </c>
      <c r="AJ239">
        <v>21</v>
      </c>
      <c r="AK239">
        <f t="shared" si="39"/>
        <v>9.0090090090090094</v>
      </c>
      <c r="AL239">
        <f t="shared" si="40"/>
        <v>12.280486307257767</v>
      </c>
      <c r="BC239" t="str">
        <f t="shared" si="37"/>
        <v>0064_Recherche-développement scientifique</v>
      </c>
      <c r="BD239" t="str">
        <f>INDEX(PDC!$J$1:$L$90,MATCH(BE239,PDC!$L:$L,0),MATCH(PDC!$J$1,PDC!$J$1:$L$1,0))</f>
        <v>Services</v>
      </c>
      <c r="BE239" t="s">
        <v>46</v>
      </c>
      <c r="BF239" s="7" t="s">
        <v>300</v>
      </c>
      <c r="BG239">
        <v>2</v>
      </c>
      <c r="BH239">
        <v>4141</v>
      </c>
      <c r="BQ239" s="10" t="str">
        <f t="shared" si="38"/>
        <v>8431_Industrie</v>
      </c>
      <c r="BR239" s="7" t="s">
        <v>343</v>
      </c>
      <c r="BS239" t="s">
        <v>116</v>
      </c>
      <c r="BT239">
        <v>17803</v>
      </c>
      <c r="BU239">
        <v>27109433</v>
      </c>
      <c r="BV239">
        <v>637</v>
      </c>
      <c r="BW239">
        <v>22</v>
      </c>
      <c r="BX239">
        <v>178</v>
      </c>
      <c r="BY239">
        <v>8</v>
      </c>
      <c r="CA239">
        <v>31715</v>
      </c>
    </row>
    <row r="240" spans="26:79" x14ac:dyDescent="0.35">
      <c r="Z240" t="str">
        <f t="shared" si="36"/>
        <v>15_Activités d'architecture et d'ingénierie ; activités de contrôle et analyses techniques</v>
      </c>
      <c r="AA240" t="str">
        <f>INDEX(PDC!$J$1:$L$90,MATCH(AB240,PDC!$L:$L,0),MATCH(PDC!$J$1,PDC!$J$1:$L$1,0))</f>
        <v>Services</v>
      </c>
      <c r="AB240" t="s">
        <v>43</v>
      </c>
      <c r="AC240" t="s">
        <v>143</v>
      </c>
      <c r="AD240">
        <v>192</v>
      </c>
      <c r="AE240">
        <v>338523</v>
      </c>
      <c r="AJ240">
        <v>0</v>
      </c>
      <c r="AK240">
        <f t="shared" si="39"/>
        <v>0</v>
      </c>
      <c r="AL240">
        <f t="shared" si="40"/>
        <v>0</v>
      </c>
      <c r="BC240" t="str">
        <f t="shared" si="37"/>
        <v>0064_Restauration</v>
      </c>
      <c r="BD240" t="str">
        <f>INDEX(PDC!$J$1:$L$90,MATCH(BE240,PDC!$L:$L,0),MATCH(PDC!$J$1,PDC!$J$1:$L$1,0))</f>
        <v>Services</v>
      </c>
      <c r="BE240" t="s">
        <v>10</v>
      </c>
      <c r="BF240" s="7" t="s">
        <v>300</v>
      </c>
      <c r="BG240">
        <v>243</v>
      </c>
      <c r="BH240">
        <v>371141</v>
      </c>
      <c r="BI240">
        <v>6</v>
      </c>
      <c r="BN240">
        <v>119</v>
      </c>
      <c r="BQ240" s="10" t="str">
        <f t="shared" si="38"/>
        <v>8431_Services</v>
      </c>
      <c r="BR240" s="7" t="s">
        <v>343</v>
      </c>
      <c r="BS240" t="s">
        <v>117</v>
      </c>
      <c r="BT240">
        <v>41911</v>
      </c>
      <c r="BU240">
        <v>60355368</v>
      </c>
      <c r="BV240">
        <v>1383</v>
      </c>
      <c r="BW240">
        <v>78</v>
      </c>
      <c r="BX240">
        <v>624</v>
      </c>
      <c r="BY240">
        <v>26</v>
      </c>
      <c r="CA240">
        <v>90821</v>
      </c>
    </row>
    <row r="241" spans="26:79" x14ac:dyDescent="0.35">
      <c r="Z241" t="str">
        <f t="shared" si="36"/>
        <v>15_Activités de location et location-bail</v>
      </c>
      <c r="AA241" t="str">
        <f>INDEX(PDC!$J$1:$L$90,MATCH(AB241,PDC!$L:$L,0),MATCH(PDC!$J$1,PDC!$J$1:$L$1,0))</f>
        <v>Services</v>
      </c>
      <c r="AB241" t="s">
        <v>88</v>
      </c>
      <c r="AC241" t="s">
        <v>143</v>
      </c>
      <c r="AD241">
        <v>32</v>
      </c>
      <c r="AE241">
        <v>52908</v>
      </c>
      <c r="AF241">
        <v>2</v>
      </c>
      <c r="AJ241">
        <v>28</v>
      </c>
      <c r="AK241">
        <f t="shared" si="39"/>
        <v>62.5</v>
      </c>
      <c r="AL241">
        <f t="shared" si="40"/>
        <v>37.801466696907838</v>
      </c>
      <c r="BC241" t="str">
        <f t="shared" si="37"/>
        <v>0064_Réparation d'ordinateurs et de biens personnels et domestiques</v>
      </c>
      <c r="BD241" t="str">
        <f>INDEX(PDC!$J$1:$L$90,MATCH(BE241,PDC!$L:$L,0),MATCH(PDC!$J$1,PDC!$J$1:$L$1,0))</f>
        <v>Services</v>
      </c>
      <c r="BE241" t="s">
        <v>92</v>
      </c>
      <c r="BF241" s="7" t="s">
        <v>300</v>
      </c>
      <c r="BG241">
        <v>5</v>
      </c>
      <c r="BH241">
        <v>4005</v>
      </c>
      <c r="BQ241" s="10" t="str">
        <f t="shared" si="38"/>
        <v>8431_NC</v>
      </c>
      <c r="BR241" s="7" t="s">
        <v>343</v>
      </c>
      <c r="BS241" t="s">
        <v>355</v>
      </c>
      <c r="CA241">
        <v>614</v>
      </c>
    </row>
    <row r="242" spans="26:79" x14ac:dyDescent="0.35">
      <c r="Z242" t="str">
        <f t="shared" si="36"/>
        <v>15_Activités de poste et de courrier</v>
      </c>
      <c r="AA242" t="str">
        <f>INDEX(PDC!$J$1:$L$90,MATCH(AB242,PDC!$L:$L,0),MATCH(PDC!$J$1,PDC!$J$1:$L$1,0))</f>
        <v>Services</v>
      </c>
      <c r="AB242" t="s">
        <v>13</v>
      </c>
      <c r="AC242" t="s">
        <v>143</v>
      </c>
      <c r="AD242">
        <v>272</v>
      </c>
      <c r="AE242">
        <v>425088</v>
      </c>
      <c r="AF242">
        <v>8</v>
      </c>
      <c r="AG242">
        <v>1</v>
      </c>
      <c r="AH242">
        <v>20</v>
      </c>
      <c r="AJ242">
        <v>581</v>
      </c>
      <c r="AK242">
        <f t="shared" si="39"/>
        <v>29.411764705882351</v>
      </c>
      <c r="AL242">
        <f t="shared" si="40"/>
        <v>18.819632640770852</v>
      </c>
      <c r="BC242" t="str">
        <f t="shared" si="37"/>
        <v>0064_Réparation et installation de machines et d'équipements</v>
      </c>
      <c r="BD242" t="str">
        <f>INDEX(PDC!$J$1:$L$90,MATCH(BE242,PDC!$L:$L,0),MATCH(PDC!$J$1,PDC!$J$1:$L$1,0))</f>
        <v>Industrie</v>
      </c>
      <c r="BE242" t="s">
        <v>23</v>
      </c>
      <c r="BF242" s="7" t="s">
        <v>300</v>
      </c>
      <c r="BG242">
        <v>20</v>
      </c>
      <c r="BH242">
        <v>38897</v>
      </c>
      <c r="BI242">
        <v>1</v>
      </c>
      <c r="BN242">
        <v>13</v>
      </c>
      <c r="BQ242" s="10" t="str">
        <f t="shared" si="38"/>
        <v>8432_Tous secteurs</v>
      </c>
      <c r="BR242" s="7" t="s">
        <v>344</v>
      </c>
      <c r="BS242" s="11" t="s">
        <v>356</v>
      </c>
      <c r="BT242">
        <v>29775</v>
      </c>
      <c r="BU242">
        <v>45599511</v>
      </c>
      <c r="BV242">
        <v>1261</v>
      </c>
      <c r="BW242">
        <v>131</v>
      </c>
      <c r="BX242">
        <v>1421</v>
      </c>
      <c r="BY242">
        <v>47</v>
      </c>
      <c r="BZ242">
        <v>3</v>
      </c>
      <c r="CA242">
        <v>78088</v>
      </c>
    </row>
    <row r="243" spans="26:79" x14ac:dyDescent="0.35">
      <c r="Z243" t="str">
        <f t="shared" si="36"/>
        <v>15_Activités des agences de voyage, voyagistes, services de réservation et activités connexes</v>
      </c>
      <c r="AA243" t="str">
        <f>INDEX(PDC!$J$1:$L$90,MATCH(AB243,PDC!$L:$L,0),MATCH(PDC!$J$1,PDC!$J$1:$L$1,0))</f>
        <v>Services</v>
      </c>
      <c r="AB243" t="s">
        <v>89</v>
      </c>
      <c r="AC243" t="s">
        <v>143</v>
      </c>
      <c r="AD243">
        <v>97</v>
      </c>
      <c r="AE243">
        <v>156454</v>
      </c>
      <c r="AJ243">
        <v>2</v>
      </c>
      <c r="AK243">
        <f t="shared" si="39"/>
        <v>0</v>
      </c>
      <c r="AL243">
        <f t="shared" si="40"/>
        <v>0</v>
      </c>
      <c r="BC243" t="str">
        <f t="shared" si="37"/>
        <v>0064_Services d'information</v>
      </c>
      <c r="BD243" t="str">
        <f>INDEX(PDC!$J$1:$L$90,MATCH(BE243,PDC!$L:$L,0),MATCH(PDC!$J$1,PDC!$J$1:$L$1,0))</f>
        <v>Services</v>
      </c>
      <c r="BE243" t="s">
        <v>85</v>
      </c>
      <c r="BF243" s="7" t="s">
        <v>300</v>
      </c>
      <c r="BG243">
        <v>3</v>
      </c>
      <c r="BH243">
        <v>5460</v>
      </c>
      <c r="BQ243" s="10" t="str">
        <f t="shared" si="38"/>
        <v>8432_Agriculture</v>
      </c>
      <c r="BR243" s="7" t="s">
        <v>344</v>
      </c>
      <c r="BS243" t="s">
        <v>114</v>
      </c>
      <c r="BT243">
        <v>8</v>
      </c>
      <c r="BU243">
        <v>9442</v>
      </c>
      <c r="CA243">
        <v>0</v>
      </c>
    </row>
    <row r="244" spans="26:79" x14ac:dyDescent="0.35">
      <c r="Z244" t="str">
        <f t="shared" si="36"/>
        <v>15_Activités des organisations associatives</v>
      </c>
      <c r="AA244" t="str">
        <f>INDEX(PDC!$J$1:$L$90,MATCH(AB244,PDC!$L:$L,0),MATCH(PDC!$J$1,PDC!$J$1:$L$1,0))</f>
        <v>Services</v>
      </c>
      <c r="AB244" t="s">
        <v>32</v>
      </c>
      <c r="AC244" t="s">
        <v>143</v>
      </c>
      <c r="AD244">
        <v>461</v>
      </c>
      <c r="AE244">
        <v>602680</v>
      </c>
      <c r="AF244">
        <v>14</v>
      </c>
      <c r="AJ244">
        <v>347</v>
      </c>
      <c r="AK244">
        <f t="shared" si="39"/>
        <v>30.368763557483728</v>
      </c>
      <c r="AL244">
        <f t="shared" si="40"/>
        <v>23.229574566934357</v>
      </c>
      <c r="BC244" t="str">
        <f t="shared" si="37"/>
        <v>0064_Services relatifs aux bâtiments et aménagement paysager</v>
      </c>
      <c r="BD244" t="str">
        <f>INDEX(PDC!$J$1:$L$90,MATCH(BE244,PDC!$L:$L,0),MATCH(PDC!$J$1,PDC!$J$1:$L$1,0))</f>
        <v>Services</v>
      </c>
      <c r="BE244" t="s">
        <v>9</v>
      </c>
      <c r="BF244" s="7" t="s">
        <v>300</v>
      </c>
      <c r="BG244">
        <v>32</v>
      </c>
      <c r="BH244">
        <v>19637</v>
      </c>
      <c r="BQ244" s="10" t="str">
        <f t="shared" si="38"/>
        <v>8432_Commerce</v>
      </c>
      <c r="BR244" s="7" t="s">
        <v>344</v>
      </c>
      <c r="BS244" t="s">
        <v>138</v>
      </c>
      <c r="BT244">
        <v>5146</v>
      </c>
      <c r="BU244">
        <v>8387448</v>
      </c>
      <c r="BV244">
        <v>183</v>
      </c>
      <c r="BW244">
        <v>24</v>
      </c>
      <c r="BX244">
        <v>282</v>
      </c>
      <c r="BY244">
        <v>10</v>
      </c>
      <c r="BZ244">
        <v>1</v>
      </c>
      <c r="CA244">
        <v>13094</v>
      </c>
    </row>
    <row r="245" spans="26:79" x14ac:dyDescent="0.35">
      <c r="Z245" t="str">
        <f t="shared" si="36"/>
        <v>15_Activités des services financiers, hors assurance et caisses de retraite</v>
      </c>
      <c r="AA245" t="str">
        <f>INDEX(PDC!$J$1:$L$90,MATCH(AB245,PDC!$L:$L,0),MATCH(PDC!$J$1,PDC!$J$1:$L$1,0))</f>
        <v>Services</v>
      </c>
      <c r="AB245" t="s">
        <v>47</v>
      </c>
      <c r="AC245" t="s">
        <v>143</v>
      </c>
      <c r="AD245">
        <v>253</v>
      </c>
      <c r="AE245">
        <v>406161</v>
      </c>
      <c r="AJ245">
        <v>0</v>
      </c>
      <c r="AK245">
        <f t="shared" si="39"/>
        <v>0</v>
      </c>
      <c r="AL245">
        <f t="shared" si="40"/>
        <v>0</v>
      </c>
      <c r="BC245" t="str">
        <f t="shared" si="37"/>
        <v>0064_Transports terrestres et transport par conduites</v>
      </c>
      <c r="BD245" t="str">
        <f>INDEX(PDC!$J$1:$L$90,MATCH(BE245,PDC!$L:$L,0),MATCH(PDC!$J$1,PDC!$J$1:$L$1,0))</f>
        <v>Services</v>
      </c>
      <c r="BE245" t="s">
        <v>5</v>
      </c>
      <c r="BF245" s="7" t="s">
        <v>300</v>
      </c>
      <c r="BG245">
        <v>95</v>
      </c>
      <c r="BH245">
        <v>161669</v>
      </c>
      <c r="BI245">
        <v>3</v>
      </c>
      <c r="BJ245">
        <v>2</v>
      </c>
      <c r="BK245">
        <v>15</v>
      </c>
      <c r="BL245">
        <v>1</v>
      </c>
      <c r="BN245">
        <v>767</v>
      </c>
      <c r="BQ245" s="10" t="str">
        <f t="shared" si="38"/>
        <v>8432_Construction</v>
      </c>
      <c r="BR245" s="7" t="s">
        <v>344</v>
      </c>
      <c r="BS245" t="s">
        <v>115</v>
      </c>
      <c r="BT245">
        <v>131</v>
      </c>
      <c r="BU245">
        <v>210398</v>
      </c>
      <c r="BV245">
        <v>12</v>
      </c>
      <c r="CA245">
        <v>490</v>
      </c>
    </row>
    <row r="246" spans="26:79" x14ac:dyDescent="0.35">
      <c r="Z246" t="str">
        <f t="shared" si="36"/>
        <v>15_Activités des sièges sociaux ; conseil de gestion</v>
      </c>
      <c r="AA246" t="str">
        <f>INDEX(PDC!$J$1:$L$90,MATCH(AB246,PDC!$L:$L,0),MATCH(PDC!$J$1,PDC!$J$1:$L$1,0))</f>
        <v>Services</v>
      </c>
      <c r="AB246" t="s">
        <v>44</v>
      </c>
      <c r="AC246" t="s">
        <v>143</v>
      </c>
      <c r="AD246">
        <v>65</v>
      </c>
      <c r="AE246">
        <v>108060</v>
      </c>
      <c r="AJ246">
        <v>366</v>
      </c>
      <c r="AK246">
        <f t="shared" si="39"/>
        <v>0</v>
      </c>
      <c r="AL246">
        <f t="shared" si="40"/>
        <v>0</v>
      </c>
      <c r="BC246" t="str">
        <f t="shared" si="37"/>
        <v>0064_Travail du bois et fabrication d'articles en bois et en liège, à l'exception des meubles ; fabrication d'articles en vannerie et sparterie</v>
      </c>
      <c r="BD246" t="str">
        <f>INDEX(PDC!$J$1:$L$90,MATCH(BE246,PDC!$L:$L,0),MATCH(PDC!$J$1,PDC!$J$1:$L$1,0))</f>
        <v>Industrie</v>
      </c>
      <c r="BE246" t="s">
        <v>70</v>
      </c>
      <c r="BF246" s="7" t="s">
        <v>300</v>
      </c>
      <c r="BG246">
        <v>29</v>
      </c>
      <c r="BH246">
        <v>47550</v>
      </c>
      <c r="BI246">
        <v>5</v>
      </c>
      <c r="BJ246">
        <v>1</v>
      </c>
      <c r="BK246">
        <v>2</v>
      </c>
      <c r="BN246">
        <v>773</v>
      </c>
      <c r="BQ246" s="10" t="str">
        <f t="shared" si="38"/>
        <v>8432_Industrie</v>
      </c>
      <c r="BR246" s="7" t="s">
        <v>344</v>
      </c>
      <c r="BS246" t="s">
        <v>116</v>
      </c>
      <c r="BT246">
        <v>3629</v>
      </c>
      <c r="BU246">
        <v>5799218</v>
      </c>
      <c r="BV246">
        <v>139</v>
      </c>
      <c r="BW246">
        <v>15</v>
      </c>
      <c r="BX246">
        <v>259</v>
      </c>
      <c r="BY246">
        <v>5</v>
      </c>
      <c r="BZ246">
        <v>1</v>
      </c>
      <c r="CA246">
        <v>7767</v>
      </c>
    </row>
    <row r="247" spans="26:79" x14ac:dyDescent="0.35">
      <c r="Z247" t="str">
        <f t="shared" si="36"/>
        <v>15_Activités immobilières</v>
      </c>
      <c r="AA247" t="str">
        <f>INDEX(PDC!$J$1:$L$90,MATCH(AB247,PDC!$L:$L,0),MATCH(PDC!$J$1,PDC!$J$1:$L$1,0))</f>
        <v>Services</v>
      </c>
      <c r="AB247" t="s">
        <v>31</v>
      </c>
      <c r="AC247" t="s">
        <v>143</v>
      </c>
      <c r="AD247">
        <v>259</v>
      </c>
      <c r="AE247">
        <v>350547</v>
      </c>
      <c r="AF247">
        <v>6</v>
      </c>
      <c r="AG247">
        <v>1</v>
      </c>
      <c r="AH247">
        <v>12</v>
      </c>
      <c r="AJ247">
        <v>483</v>
      </c>
      <c r="AK247">
        <f t="shared" si="39"/>
        <v>23.166023166023166</v>
      </c>
      <c r="AL247">
        <f t="shared" si="40"/>
        <v>17.116107112598311</v>
      </c>
      <c r="BC247" t="str">
        <f t="shared" si="37"/>
        <v>0064_Travaux de construction spécialisés</v>
      </c>
      <c r="BD247" t="str">
        <f>INDEX(PDC!$J$1:$L$90,MATCH(BE247,PDC!$L:$L,0),MATCH(PDC!$J$1,PDC!$J$1:$L$1,0))</f>
        <v>Construction</v>
      </c>
      <c r="BE247" t="s">
        <v>3</v>
      </c>
      <c r="BF247" s="7" t="s">
        <v>300</v>
      </c>
      <c r="BG247">
        <v>505</v>
      </c>
      <c r="BH247">
        <v>797390</v>
      </c>
      <c r="BI247">
        <v>46</v>
      </c>
      <c r="BJ247">
        <v>1</v>
      </c>
      <c r="BK247">
        <v>24</v>
      </c>
      <c r="BL247">
        <v>1</v>
      </c>
      <c r="BN247">
        <v>2180</v>
      </c>
      <c r="BQ247" s="10" t="str">
        <f t="shared" si="38"/>
        <v>8432_Services</v>
      </c>
      <c r="BR247" s="7" t="s">
        <v>344</v>
      </c>
      <c r="BS247" t="s">
        <v>117</v>
      </c>
      <c r="BT247">
        <v>9213</v>
      </c>
      <c r="BU247">
        <v>12944228</v>
      </c>
      <c r="BV247">
        <v>271</v>
      </c>
      <c r="BW247">
        <v>22</v>
      </c>
      <c r="BX247">
        <v>132</v>
      </c>
      <c r="BY247">
        <v>2</v>
      </c>
      <c r="CA247">
        <v>12227</v>
      </c>
    </row>
    <row r="248" spans="26:79" x14ac:dyDescent="0.35">
      <c r="Z248" t="str">
        <f t="shared" si="36"/>
        <v>15_Activités juridiques et comptables</v>
      </c>
      <c r="AA248" t="str">
        <f>INDEX(PDC!$J$1:$L$90,MATCH(AB248,PDC!$L:$L,0),MATCH(PDC!$J$1,PDC!$J$1:$L$1,0))</f>
        <v>Services</v>
      </c>
      <c r="AB248" t="s">
        <v>51</v>
      </c>
      <c r="AC248" t="s">
        <v>143</v>
      </c>
      <c r="AD248">
        <v>426</v>
      </c>
      <c r="AE248">
        <v>733641</v>
      </c>
      <c r="AF248">
        <v>1</v>
      </c>
      <c r="AJ248">
        <v>13</v>
      </c>
      <c r="AK248">
        <f t="shared" si="39"/>
        <v>2.347417840375587</v>
      </c>
      <c r="AL248">
        <f t="shared" si="40"/>
        <v>1.3630644961227631</v>
      </c>
      <c r="BC248" t="str">
        <f t="shared" si="37"/>
        <v>0064_Édition</v>
      </c>
      <c r="BD248" t="str">
        <f>INDEX(PDC!$J$1:$L$90,MATCH(BE248,PDC!$L:$L,0),MATCH(PDC!$J$1,PDC!$J$1:$L$1,0))</f>
        <v>Services</v>
      </c>
      <c r="BE248" t="s">
        <v>49</v>
      </c>
      <c r="BF248" s="7" t="s">
        <v>300</v>
      </c>
      <c r="BG248">
        <v>2</v>
      </c>
      <c r="BH248">
        <v>1578</v>
      </c>
      <c r="BQ248" s="10" t="str">
        <f t="shared" si="38"/>
        <v>8432_NC</v>
      </c>
      <c r="BR248" s="7" t="s">
        <v>344</v>
      </c>
      <c r="BS248" t="s">
        <v>355</v>
      </c>
      <c r="CA248">
        <v>710</v>
      </c>
    </row>
    <row r="249" spans="26:79" x14ac:dyDescent="0.35">
      <c r="Z249" t="str">
        <f t="shared" si="36"/>
        <v>15_Activités liées à l'emploi</v>
      </c>
      <c r="AA249" t="str">
        <f>INDEX(PDC!$J$1:$L$90,MATCH(AB249,PDC!$L:$L,0),MATCH(PDC!$J$1,PDC!$J$1:$L$1,0))</f>
        <v>Services</v>
      </c>
      <c r="AB249" t="s">
        <v>6</v>
      </c>
      <c r="AC249" t="s">
        <v>143</v>
      </c>
      <c r="AD249">
        <v>887</v>
      </c>
      <c r="AE249">
        <v>944610</v>
      </c>
      <c r="AF249">
        <v>65</v>
      </c>
      <c r="AG249">
        <v>3</v>
      </c>
      <c r="AH249">
        <v>110</v>
      </c>
      <c r="AI249">
        <v>1</v>
      </c>
      <c r="AJ249">
        <v>1941</v>
      </c>
      <c r="AK249">
        <f t="shared" si="39"/>
        <v>73.280721533258173</v>
      </c>
      <c r="AL249">
        <f t="shared" si="40"/>
        <v>68.811467166343775</v>
      </c>
      <c r="BC249" t="str">
        <f t="shared" si="37"/>
        <v>8401_NC</v>
      </c>
      <c r="BD249" t="s">
        <v>355</v>
      </c>
      <c r="BE249" t="s">
        <v>355</v>
      </c>
      <c r="BF249">
        <v>8401</v>
      </c>
      <c r="BG249">
        <v>4</v>
      </c>
      <c r="BH249">
        <v>4316</v>
      </c>
      <c r="BN249">
        <v>1847</v>
      </c>
      <c r="BQ249" s="10" t="str">
        <f t="shared" si="38"/>
        <v>8433_Tous secteurs</v>
      </c>
      <c r="BR249" s="7" t="s">
        <v>345</v>
      </c>
      <c r="BS249" s="11" t="s">
        <v>356</v>
      </c>
      <c r="BT249">
        <v>56728</v>
      </c>
      <c r="BU249">
        <v>84891926</v>
      </c>
      <c r="BV249">
        <v>2532</v>
      </c>
      <c r="BW249">
        <v>178</v>
      </c>
      <c r="BX249">
        <v>1951</v>
      </c>
      <c r="BY249">
        <v>57</v>
      </c>
      <c r="BZ249">
        <v>3</v>
      </c>
      <c r="CA249">
        <v>149631</v>
      </c>
    </row>
    <row r="250" spans="26:79" x14ac:dyDescent="0.35">
      <c r="Z250" t="str">
        <f t="shared" si="36"/>
        <v>15_Activités pour la santé humaine</v>
      </c>
      <c r="AA250" t="str">
        <f>INDEX(PDC!$J$1:$L$90,MATCH(AB250,PDC!$L:$L,0),MATCH(PDC!$J$1,PDC!$J$1:$L$1,0))</f>
        <v>Services</v>
      </c>
      <c r="AB250" t="s">
        <v>27</v>
      </c>
      <c r="AC250" t="s">
        <v>143</v>
      </c>
      <c r="AD250">
        <v>2025</v>
      </c>
      <c r="AE250">
        <v>3139246</v>
      </c>
      <c r="AF250">
        <v>52</v>
      </c>
      <c r="AG250">
        <v>5</v>
      </c>
      <c r="AH250">
        <v>72</v>
      </c>
      <c r="AJ250">
        <v>2036</v>
      </c>
      <c r="AK250">
        <f t="shared" si="39"/>
        <v>25.679012345679009</v>
      </c>
      <c r="AL250">
        <f t="shared" si="40"/>
        <v>16.564487141179761</v>
      </c>
      <c r="BC250" t="str">
        <f t="shared" si="37"/>
        <v>8401_Action sociale sans hébergement</v>
      </c>
      <c r="BD250" t="str">
        <f>INDEX(PDC!$J$1:$L$90,MATCH(BE250,PDC!$L:$L,0),MATCH(PDC!$J$1,PDC!$J$1:$L$1,0))</f>
        <v>Services</v>
      </c>
      <c r="BE250" t="s">
        <v>8</v>
      </c>
      <c r="BF250">
        <v>8401</v>
      </c>
      <c r="BG250">
        <v>2503</v>
      </c>
      <c r="BH250">
        <v>3498449</v>
      </c>
      <c r="BI250">
        <v>139</v>
      </c>
      <c r="BJ250">
        <v>5</v>
      </c>
      <c r="BK250">
        <v>29</v>
      </c>
      <c r="BL250">
        <v>1</v>
      </c>
      <c r="BN250">
        <v>8075</v>
      </c>
      <c r="BQ250" s="10" t="str">
        <f t="shared" si="38"/>
        <v>8433_Agriculture</v>
      </c>
      <c r="BR250" s="7" t="s">
        <v>345</v>
      </c>
      <c r="BS250" t="s">
        <v>114</v>
      </c>
      <c r="BT250">
        <v>2</v>
      </c>
      <c r="BU250">
        <v>1586</v>
      </c>
    </row>
    <row r="251" spans="26:79" x14ac:dyDescent="0.35">
      <c r="Z251" t="str">
        <f t="shared" si="36"/>
        <v>15_Activités sportives, récréatives et de loisirs</v>
      </c>
      <c r="AA251" t="str">
        <f>INDEX(PDC!$J$1:$L$90,MATCH(AB251,PDC!$L:$L,0),MATCH(PDC!$J$1,PDC!$J$1:$L$1,0))</f>
        <v>Services</v>
      </c>
      <c r="AB251" t="s">
        <v>12</v>
      </c>
      <c r="AC251" t="s">
        <v>143</v>
      </c>
      <c r="AD251">
        <v>238</v>
      </c>
      <c r="AE251">
        <v>259093</v>
      </c>
      <c r="AF251">
        <v>4</v>
      </c>
      <c r="AJ251">
        <v>209</v>
      </c>
      <c r="AK251">
        <f t="shared" si="39"/>
        <v>16.806722689075631</v>
      </c>
      <c r="AL251">
        <f t="shared" si="40"/>
        <v>15.438471900051333</v>
      </c>
      <c r="BC251" t="str">
        <f t="shared" si="37"/>
        <v>8401_Activités administratives et autres activités de soutien aux entreprises</v>
      </c>
      <c r="BD251" t="str">
        <f>INDEX(PDC!$J$1:$L$90,MATCH(BE251,PDC!$L:$L,0),MATCH(PDC!$J$1,PDC!$J$1:$L$1,0))</f>
        <v>Services</v>
      </c>
      <c r="BE251" t="s">
        <v>35</v>
      </c>
      <c r="BF251">
        <v>8401</v>
      </c>
      <c r="BG251">
        <v>919</v>
      </c>
      <c r="BH251">
        <v>1424348</v>
      </c>
      <c r="BI251">
        <v>26</v>
      </c>
      <c r="BN251">
        <v>2354</v>
      </c>
      <c r="BQ251" s="10" t="str">
        <f>BR251&amp;"_"&amp;BS251</f>
        <v>8433_Commerce</v>
      </c>
      <c r="BR251" s="7" t="s">
        <v>345</v>
      </c>
      <c r="BS251" t="s">
        <v>138</v>
      </c>
      <c r="BT251">
        <v>7831</v>
      </c>
      <c r="BU251">
        <v>12593275</v>
      </c>
      <c r="BV251">
        <v>361</v>
      </c>
      <c r="BW251">
        <v>20</v>
      </c>
      <c r="BX251">
        <v>236</v>
      </c>
      <c r="BY251">
        <v>6</v>
      </c>
      <c r="BZ251">
        <v>1</v>
      </c>
      <c r="CA251">
        <v>16584</v>
      </c>
    </row>
    <row r="252" spans="26:79" x14ac:dyDescent="0.35">
      <c r="Z252" t="str">
        <f t="shared" si="36"/>
        <v>15_Activités vétérinaires</v>
      </c>
      <c r="AA252" t="str">
        <f>INDEX(PDC!$J$1:$L$90,MATCH(AB252,PDC!$L:$L,0),MATCH(PDC!$J$1,PDC!$J$1:$L$1,0))</f>
        <v>Services</v>
      </c>
      <c r="AB252" t="s">
        <v>87</v>
      </c>
      <c r="AC252" t="s">
        <v>143</v>
      </c>
      <c r="AD252">
        <v>76</v>
      </c>
      <c r="AE252">
        <v>128368</v>
      </c>
      <c r="AF252">
        <v>2</v>
      </c>
      <c r="AG252">
        <v>1</v>
      </c>
      <c r="AH252">
        <v>1</v>
      </c>
      <c r="AJ252">
        <v>81</v>
      </c>
      <c r="AK252">
        <f t="shared" si="39"/>
        <v>26.315789473684209</v>
      </c>
      <c r="AL252">
        <f t="shared" si="40"/>
        <v>15.580206905147701</v>
      </c>
      <c r="BC252" t="str">
        <f t="shared" si="37"/>
        <v>8401_Activités auxiliaires de services financiers et d'assurance</v>
      </c>
      <c r="BD252" t="str">
        <f>INDEX(PDC!$J$1:$L$90,MATCH(BE252,PDC!$L:$L,0),MATCH(PDC!$J$1,PDC!$J$1:$L$1,0))</f>
        <v>Services</v>
      </c>
      <c r="BE252" t="s">
        <v>48</v>
      </c>
      <c r="BF252">
        <v>8401</v>
      </c>
      <c r="BG252">
        <v>544</v>
      </c>
      <c r="BH252">
        <v>887460</v>
      </c>
      <c r="BI252">
        <v>3</v>
      </c>
      <c r="BN252">
        <v>438</v>
      </c>
      <c r="BQ252" s="10" t="str">
        <f>BR252&amp;"_"&amp;BS252</f>
        <v>8433_Construction</v>
      </c>
      <c r="BR252" s="7" t="s">
        <v>345</v>
      </c>
      <c r="BS252" t="s">
        <v>115</v>
      </c>
      <c r="BT252">
        <v>6180</v>
      </c>
      <c r="BU252">
        <v>9495850</v>
      </c>
      <c r="BV252">
        <v>450</v>
      </c>
      <c r="BW252">
        <v>28</v>
      </c>
      <c r="BX252">
        <v>432</v>
      </c>
      <c r="BY252">
        <v>10</v>
      </c>
      <c r="BZ252">
        <v>1</v>
      </c>
      <c r="CA252">
        <v>29705</v>
      </c>
    </row>
    <row r="253" spans="26:79" x14ac:dyDescent="0.35">
      <c r="Z253" t="str">
        <f t="shared" si="36"/>
        <v>15_Administration publique et défense ; sécurité sociale obligatoire</v>
      </c>
      <c r="AA253" t="str">
        <f>INDEX(PDC!$J$1:$L$90,MATCH(AB253,PDC!$L:$L,0),MATCH(PDC!$J$1,PDC!$J$1:$L$1,0))</f>
        <v>Services</v>
      </c>
      <c r="AB253" t="s">
        <v>36</v>
      </c>
      <c r="AC253" t="s">
        <v>143</v>
      </c>
      <c r="AD253">
        <v>1938</v>
      </c>
      <c r="AE253">
        <v>2515887</v>
      </c>
      <c r="AF253">
        <v>25</v>
      </c>
      <c r="AG253">
        <v>1</v>
      </c>
      <c r="AH253">
        <v>20</v>
      </c>
      <c r="AJ253">
        <v>879</v>
      </c>
      <c r="AK253">
        <f t="shared" si="39"/>
        <v>12.899896800825593</v>
      </c>
      <c r="AL253">
        <f t="shared" si="40"/>
        <v>9.9368532847460962</v>
      </c>
      <c r="BC253" t="str">
        <f t="shared" si="37"/>
        <v>8401_Activités créatives, artistiques et de spectacle</v>
      </c>
      <c r="BD253" t="str">
        <f>INDEX(PDC!$J$1:$L$90,MATCH(BE253,PDC!$L:$L,0),MATCH(PDC!$J$1,PDC!$J$1:$L$1,0))</f>
        <v>Services</v>
      </c>
      <c r="BE253" t="s">
        <v>42</v>
      </c>
      <c r="BF253">
        <v>8401</v>
      </c>
      <c r="BG253">
        <v>439</v>
      </c>
      <c r="BH253">
        <v>343929</v>
      </c>
      <c r="BI253">
        <v>1</v>
      </c>
      <c r="BJ253">
        <v>1</v>
      </c>
      <c r="BK253">
        <v>27</v>
      </c>
      <c r="BL253">
        <v>1</v>
      </c>
      <c r="BN253">
        <v>187</v>
      </c>
      <c r="BQ253" s="10" t="str">
        <f>BR253&amp;"_"&amp;BS253</f>
        <v>8433_Industrie</v>
      </c>
      <c r="BR253" s="7" t="s">
        <v>345</v>
      </c>
      <c r="BS253" t="s">
        <v>116</v>
      </c>
      <c r="BT253">
        <v>16785</v>
      </c>
      <c r="BU253">
        <v>24764017</v>
      </c>
      <c r="BV253">
        <v>662</v>
      </c>
      <c r="BW253">
        <v>48</v>
      </c>
      <c r="BX253">
        <v>508</v>
      </c>
      <c r="BY253">
        <v>15</v>
      </c>
      <c r="CA253">
        <v>36057</v>
      </c>
    </row>
    <row r="254" spans="26:79" x14ac:dyDescent="0.35">
      <c r="Z254" t="str">
        <f t="shared" si="36"/>
        <v>15_Assurance</v>
      </c>
      <c r="AA254" t="str">
        <f>INDEX(PDC!$J$1:$L$90,MATCH(AB254,PDC!$L:$L,0),MATCH(PDC!$J$1,PDC!$J$1:$L$1,0))</f>
        <v>Services</v>
      </c>
      <c r="AB254" t="s">
        <v>45</v>
      </c>
      <c r="AC254" t="s">
        <v>143</v>
      </c>
      <c r="AD254">
        <v>72</v>
      </c>
      <c r="AE254">
        <v>93376</v>
      </c>
      <c r="AK254">
        <f t="shared" si="39"/>
        <v>0</v>
      </c>
      <c r="AL254">
        <f t="shared" si="40"/>
        <v>0</v>
      </c>
      <c r="BC254" t="str">
        <f t="shared" si="37"/>
        <v>8401_Activités d'architecture et d'ingénierie ; activités de contrôle et analyses techniques</v>
      </c>
      <c r="BD254" t="str">
        <f>INDEX(PDC!$J$1:$L$90,MATCH(BE254,PDC!$L:$L,0),MATCH(PDC!$J$1,PDC!$J$1:$L$1,0))</f>
        <v>Services</v>
      </c>
      <c r="BE254" t="s">
        <v>43</v>
      </c>
      <c r="BF254">
        <v>8401</v>
      </c>
      <c r="BG254">
        <v>1804</v>
      </c>
      <c r="BH254">
        <v>2959261</v>
      </c>
      <c r="BI254">
        <v>16</v>
      </c>
      <c r="BN254">
        <v>260</v>
      </c>
      <c r="BQ254" s="10" t="str">
        <f>BR254&amp;"_"&amp;BS254</f>
        <v>8433_Services</v>
      </c>
      <c r="BR254" s="7" t="s">
        <v>345</v>
      </c>
      <c r="BS254" t="s">
        <v>117</v>
      </c>
      <c r="BT254">
        <v>25930</v>
      </c>
      <c r="BU254">
        <v>38037198</v>
      </c>
      <c r="BV254">
        <v>1059</v>
      </c>
      <c r="BW254">
        <v>82</v>
      </c>
      <c r="BX254">
        <v>775</v>
      </c>
      <c r="BY254">
        <v>26</v>
      </c>
      <c r="BZ254">
        <v>1</v>
      </c>
      <c r="CA254">
        <v>66757</v>
      </c>
    </row>
    <row r="255" spans="26:79" x14ac:dyDescent="0.35">
      <c r="Z255" t="str">
        <f t="shared" si="36"/>
        <v>15_Autres activités spécialisées, scientifiques et techniques</v>
      </c>
      <c r="AA255" t="str">
        <f>INDEX(PDC!$J$1:$L$90,MATCH(AB255,PDC!$L:$L,0),MATCH(PDC!$J$1,PDC!$J$1:$L$1,0))</f>
        <v>Services</v>
      </c>
      <c r="AB255" t="s">
        <v>86</v>
      </c>
      <c r="AC255" t="s">
        <v>143</v>
      </c>
      <c r="AD255">
        <v>30</v>
      </c>
      <c r="AE255">
        <v>49130</v>
      </c>
      <c r="AF255">
        <v>2</v>
      </c>
      <c r="AJ255">
        <v>10</v>
      </c>
      <c r="AK255">
        <f t="shared" si="39"/>
        <v>66.666666666666671</v>
      </c>
      <c r="AL255">
        <f t="shared" si="40"/>
        <v>40.708324852432327</v>
      </c>
      <c r="BC255" t="str">
        <f t="shared" si="37"/>
        <v>8401_Activités de location et location-bail</v>
      </c>
      <c r="BD255" t="str">
        <f>INDEX(PDC!$J$1:$L$90,MATCH(BE255,PDC!$L:$L,0),MATCH(PDC!$J$1,PDC!$J$1:$L$1,0))</f>
        <v>Services</v>
      </c>
      <c r="BE255" t="s">
        <v>88</v>
      </c>
      <c r="BF255">
        <v>8401</v>
      </c>
      <c r="BG255">
        <v>385</v>
      </c>
      <c r="BH255">
        <v>603189</v>
      </c>
      <c r="BI255">
        <v>12</v>
      </c>
      <c r="BN255">
        <v>639</v>
      </c>
      <c r="BQ255" s="10" t="str">
        <f t="shared" ref="BQ255:BQ280" si="41">BR255&amp;"_"&amp;BS255</f>
        <v>8433_NC</v>
      </c>
      <c r="BR255" s="7" t="s">
        <v>345</v>
      </c>
      <c r="BS255" t="s">
        <v>355</v>
      </c>
      <c r="CA255">
        <v>528</v>
      </c>
    </row>
    <row r="256" spans="26:79" x14ac:dyDescent="0.35">
      <c r="Z256" t="str">
        <f t="shared" si="36"/>
        <v>15_Autres industries extractives</v>
      </c>
      <c r="AA256" t="str">
        <f>INDEX(PDC!$J$1:$L$90,MATCH(AB256,PDC!$L:$L,0),MATCH(PDC!$J$1,PDC!$J$1:$L$1,0))</f>
        <v>Industrie</v>
      </c>
      <c r="AB256" t="s">
        <v>64</v>
      </c>
      <c r="AC256" t="s">
        <v>143</v>
      </c>
      <c r="AD256">
        <v>57</v>
      </c>
      <c r="AE256">
        <v>96541</v>
      </c>
      <c r="AF256">
        <v>2</v>
      </c>
      <c r="AJ256">
        <v>392</v>
      </c>
      <c r="AK256">
        <f t="shared" si="39"/>
        <v>35.087719298245609</v>
      </c>
      <c r="AL256">
        <f t="shared" si="40"/>
        <v>20.716586735169514</v>
      </c>
      <c r="BC256" t="str">
        <f t="shared" si="37"/>
        <v>8401_Activités de poste et de courrier</v>
      </c>
      <c r="BD256" t="str">
        <f>INDEX(PDC!$J$1:$L$90,MATCH(BE256,PDC!$L:$L,0),MATCH(PDC!$J$1,PDC!$J$1:$L$1,0))</f>
        <v>Services</v>
      </c>
      <c r="BE256" t="s">
        <v>13</v>
      </c>
      <c r="BF256">
        <v>8401</v>
      </c>
      <c r="BG256">
        <v>494</v>
      </c>
      <c r="BH256">
        <v>748439</v>
      </c>
      <c r="BI256">
        <v>52</v>
      </c>
      <c r="BJ256">
        <v>4</v>
      </c>
      <c r="BK256">
        <v>51</v>
      </c>
      <c r="BL256">
        <v>3</v>
      </c>
      <c r="BN256">
        <v>2982</v>
      </c>
      <c r="BQ256" s="10" t="str">
        <f t="shared" si="41"/>
        <v>8434_Tous secteurs</v>
      </c>
      <c r="BR256" s="7" t="s">
        <v>347</v>
      </c>
      <c r="BS256" s="11" t="s">
        <v>356</v>
      </c>
      <c r="BT256">
        <v>41101</v>
      </c>
      <c r="BU256">
        <v>61061583</v>
      </c>
      <c r="BV256">
        <v>1816</v>
      </c>
      <c r="BW256">
        <v>132</v>
      </c>
      <c r="BX256">
        <v>1206</v>
      </c>
      <c r="BY256">
        <v>43</v>
      </c>
      <c r="CA256">
        <v>134843</v>
      </c>
    </row>
    <row r="257" spans="26:79" x14ac:dyDescent="0.35">
      <c r="Z257" t="str">
        <f t="shared" si="36"/>
        <v>15_Autres industries manufacturières</v>
      </c>
      <c r="AA257" t="str">
        <f>INDEX(PDC!$J$1:$L$90,MATCH(AB257,PDC!$L:$L,0),MATCH(PDC!$J$1,PDC!$J$1:$L$1,0))</f>
        <v>Industrie</v>
      </c>
      <c r="AB257" t="s">
        <v>37</v>
      </c>
      <c r="AC257" t="s">
        <v>143</v>
      </c>
      <c r="AD257">
        <v>75</v>
      </c>
      <c r="AE257">
        <v>118294</v>
      </c>
      <c r="AF257">
        <v>1</v>
      </c>
      <c r="AJ257">
        <v>3</v>
      </c>
      <c r="AK257">
        <f t="shared" si="39"/>
        <v>13.333333333333334</v>
      </c>
      <c r="AL257">
        <f t="shared" si="40"/>
        <v>8.4535141258221032</v>
      </c>
      <c r="BC257" t="str">
        <f t="shared" si="37"/>
        <v>8401_Activités des agences de voyage, voyagistes, services de réservation et activités connexes</v>
      </c>
      <c r="BD257" t="str">
        <f>INDEX(PDC!$J$1:$L$90,MATCH(BE257,PDC!$L:$L,0),MATCH(PDC!$J$1,PDC!$J$1:$L$1,0))</f>
        <v>Services</v>
      </c>
      <c r="BE257" t="s">
        <v>89</v>
      </c>
      <c r="BF257">
        <v>8401</v>
      </c>
      <c r="BG257">
        <v>248</v>
      </c>
      <c r="BH257">
        <v>413161</v>
      </c>
      <c r="BI257">
        <v>2</v>
      </c>
      <c r="BN257">
        <v>73</v>
      </c>
      <c r="BQ257" s="10" t="str">
        <f t="shared" si="41"/>
        <v>8434_Agriculture</v>
      </c>
      <c r="BR257" s="7" t="s">
        <v>347</v>
      </c>
      <c r="BS257" t="s">
        <v>114</v>
      </c>
      <c r="BT257">
        <v>4</v>
      </c>
      <c r="BU257">
        <v>6230</v>
      </c>
    </row>
    <row r="258" spans="26:79" x14ac:dyDescent="0.35">
      <c r="Z258" t="str">
        <f t="shared" si="36"/>
        <v>15_Autres services personnels</v>
      </c>
      <c r="AA258" t="str">
        <f>INDEX(PDC!$J$1:$L$90,MATCH(AB258,PDC!$L:$L,0),MATCH(PDC!$J$1,PDC!$J$1:$L$1,0))</f>
        <v>Services</v>
      </c>
      <c r="AB258" t="s">
        <v>30</v>
      </c>
      <c r="AC258" t="s">
        <v>143</v>
      </c>
      <c r="AD258">
        <v>362</v>
      </c>
      <c r="AE258">
        <v>593189</v>
      </c>
      <c r="AF258">
        <v>8</v>
      </c>
      <c r="AJ258">
        <v>571</v>
      </c>
      <c r="AK258">
        <f t="shared" si="39"/>
        <v>22.099447513812155</v>
      </c>
      <c r="AL258">
        <f t="shared" si="40"/>
        <v>13.486426754373396</v>
      </c>
      <c r="BC258" t="str">
        <f t="shared" si="37"/>
        <v>8401_Activités des organisations associatives</v>
      </c>
      <c r="BD258" t="str">
        <f>INDEX(PDC!$J$1:$L$90,MATCH(BE258,PDC!$L:$L,0),MATCH(PDC!$J$1,PDC!$J$1:$L$1,0))</f>
        <v>Services</v>
      </c>
      <c r="BE258" t="s">
        <v>32</v>
      </c>
      <c r="BF258">
        <v>8401</v>
      </c>
      <c r="BG258">
        <v>2567</v>
      </c>
      <c r="BH258">
        <v>3829061</v>
      </c>
      <c r="BI258">
        <v>17</v>
      </c>
      <c r="BN258">
        <v>1041</v>
      </c>
      <c r="BQ258" s="10" t="str">
        <f t="shared" si="41"/>
        <v>8434_Commerce</v>
      </c>
      <c r="BR258" s="7" t="s">
        <v>347</v>
      </c>
      <c r="BS258" t="s">
        <v>138</v>
      </c>
      <c r="BT258">
        <v>7031</v>
      </c>
      <c r="BU258">
        <v>11248995</v>
      </c>
      <c r="BV258">
        <v>290</v>
      </c>
      <c r="BW258">
        <v>25</v>
      </c>
      <c r="BX258">
        <v>221</v>
      </c>
      <c r="BY258">
        <v>7</v>
      </c>
      <c r="CA258">
        <v>19737</v>
      </c>
    </row>
    <row r="259" spans="26:79" x14ac:dyDescent="0.35">
      <c r="Z259" t="str">
        <f t="shared" si="36"/>
        <v>15_Bibliothèques, archives, musées et autres activités culturelles</v>
      </c>
      <c r="AA259" t="str">
        <f>INDEX(PDC!$J$1:$L$90,MATCH(AB259,PDC!$L:$L,0),MATCH(PDC!$J$1,PDC!$J$1:$L$1,0))</f>
        <v>Services</v>
      </c>
      <c r="AB259" t="s">
        <v>90</v>
      </c>
      <c r="AC259" t="s">
        <v>143</v>
      </c>
      <c r="AD259">
        <v>13</v>
      </c>
      <c r="AE259">
        <v>19289</v>
      </c>
      <c r="AK259">
        <f t="shared" si="39"/>
        <v>0</v>
      </c>
      <c r="AL259">
        <f t="shared" si="40"/>
        <v>0</v>
      </c>
      <c r="BC259" t="str">
        <f t="shared" si="37"/>
        <v>8401_Activités des services financiers, hors assurance et caisses de retraite</v>
      </c>
      <c r="BD259" t="str">
        <f>INDEX(PDC!$J$1:$L$90,MATCH(BE259,PDC!$L:$L,0),MATCH(PDC!$J$1,PDC!$J$1:$L$1,0))</f>
        <v>Services</v>
      </c>
      <c r="BE259" t="s">
        <v>47</v>
      </c>
      <c r="BF259">
        <v>8401</v>
      </c>
      <c r="BG259">
        <v>1571</v>
      </c>
      <c r="BH259">
        <v>2417043</v>
      </c>
      <c r="BI259">
        <v>7</v>
      </c>
      <c r="BJ259">
        <v>2</v>
      </c>
      <c r="BK259">
        <v>11</v>
      </c>
      <c r="BN259">
        <v>710</v>
      </c>
      <c r="BQ259" s="10" t="str">
        <f t="shared" si="41"/>
        <v>8434_Construction</v>
      </c>
      <c r="BR259" s="7" t="s">
        <v>347</v>
      </c>
      <c r="BS259" t="s">
        <v>115</v>
      </c>
      <c r="BT259">
        <v>3862</v>
      </c>
      <c r="BU259">
        <v>6046703</v>
      </c>
      <c r="BV259">
        <v>331</v>
      </c>
      <c r="BW259">
        <v>27</v>
      </c>
      <c r="BX259">
        <v>229</v>
      </c>
      <c r="BY259">
        <v>6</v>
      </c>
      <c r="CA259">
        <v>23794</v>
      </c>
    </row>
    <row r="260" spans="26:79" x14ac:dyDescent="0.35">
      <c r="Z260" t="str">
        <f t="shared" si="36"/>
        <v>15_Captage, traitement et distribution d'eau</v>
      </c>
      <c r="AA260" t="str">
        <f>INDEX(PDC!$J$1:$L$90,MATCH(AB260,PDC!$L:$L,0),MATCH(PDC!$J$1,PDC!$J$1:$L$1,0))</f>
        <v>Industrie</v>
      </c>
      <c r="AB260" t="s">
        <v>77</v>
      </c>
      <c r="AC260" t="s">
        <v>143</v>
      </c>
      <c r="AD260">
        <v>12</v>
      </c>
      <c r="AE260">
        <v>11448</v>
      </c>
      <c r="AK260">
        <f t="shared" si="39"/>
        <v>0</v>
      </c>
      <c r="AL260">
        <f t="shared" si="40"/>
        <v>0</v>
      </c>
      <c r="BC260" t="str">
        <f t="shared" si="37"/>
        <v>8401_Activités des sièges sociaux ; conseil de gestion</v>
      </c>
      <c r="BD260" t="str">
        <f>INDEX(PDC!$J$1:$L$90,MATCH(BE260,PDC!$L:$L,0),MATCH(PDC!$J$1,PDC!$J$1:$L$1,0))</f>
        <v>Services</v>
      </c>
      <c r="BE260" t="s">
        <v>44</v>
      </c>
      <c r="BF260">
        <v>8401</v>
      </c>
      <c r="BG260">
        <v>867</v>
      </c>
      <c r="BH260">
        <v>1486289</v>
      </c>
      <c r="BI260">
        <v>13</v>
      </c>
      <c r="BJ260">
        <v>3</v>
      </c>
      <c r="BK260">
        <v>25</v>
      </c>
      <c r="BL260">
        <v>1</v>
      </c>
      <c r="BN260">
        <v>806</v>
      </c>
      <c r="BQ260" s="10" t="str">
        <f t="shared" si="41"/>
        <v>8434_Industrie</v>
      </c>
      <c r="BR260" s="7" t="s">
        <v>347</v>
      </c>
      <c r="BS260" t="s">
        <v>116</v>
      </c>
      <c r="BT260">
        <v>10530</v>
      </c>
      <c r="BU260">
        <v>16369258</v>
      </c>
      <c r="BV260">
        <v>493</v>
      </c>
      <c r="BW260">
        <v>36</v>
      </c>
      <c r="BX260">
        <v>316</v>
      </c>
      <c r="BY260">
        <v>14</v>
      </c>
      <c r="CA260">
        <v>32590</v>
      </c>
    </row>
    <row r="261" spans="26:79" x14ac:dyDescent="0.35">
      <c r="Z261" t="str">
        <f t="shared" ref="Z261:Z324" si="42">AC261&amp;"_"&amp;AB261</f>
        <v>15_Collecte et traitement des eaux usées</v>
      </c>
      <c r="AA261" t="str">
        <f>INDEX(PDC!$J$1:$L$90,MATCH(AB261,PDC!$L:$L,0),MATCH(PDC!$J$1,PDC!$J$1:$L$1,0))</f>
        <v>Industrie</v>
      </c>
      <c r="AB261" t="s">
        <v>78</v>
      </c>
      <c r="AC261" t="s">
        <v>143</v>
      </c>
      <c r="AD261">
        <v>13</v>
      </c>
      <c r="AE261">
        <v>22127</v>
      </c>
      <c r="AF261">
        <v>1</v>
      </c>
      <c r="AJ261">
        <v>522</v>
      </c>
      <c r="AK261">
        <f t="shared" si="39"/>
        <v>76.923076923076934</v>
      </c>
      <c r="AL261">
        <f t="shared" si="40"/>
        <v>45.193654810864551</v>
      </c>
      <c r="BC261" t="str">
        <f t="shared" ref="BC261:BC324" si="43">BF261&amp;"_"&amp;BE261</f>
        <v>8401_Activités immobilières</v>
      </c>
      <c r="BD261" t="str">
        <f>INDEX(PDC!$J$1:$L$90,MATCH(BE261,PDC!$L:$L,0),MATCH(PDC!$J$1,PDC!$J$1:$L$1,0))</f>
        <v>Services</v>
      </c>
      <c r="BE261" t="s">
        <v>31</v>
      </c>
      <c r="BF261">
        <v>8401</v>
      </c>
      <c r="BG261">
        <v>1415</v>
      </c>
      <c r="BH261">
        <v>1891436</v>
      </c>
      <c r="BI261">
        <v>25</v>
      </c>
      <c r="BJ261">
        <v>1</v>
      </c>
      <c r="BK261">
        <v>20</v>
      </c>
      <c r="BL261">
        <v>1</v>
      </c>
      <c r="BN261">
        <v>951</v>
      </c>
      <c r="BQ261" s="10" t="str">
        <f t="shared" si="41"/>
        <v>8434_Services</v>
      </c>
      <c r="BR261" s="7" t="s">
        <v>347</v>
      </c>
      <c r="BS261" t="s">
        <v>117</v>
      </c>
      <c r="BT261">
        <v>19674</v>
      </c>
      <c r="BU261">
        <v>27390397</v>
      </c>
      <c r="BV261">
        <v>702</v>
      </c>
      <c r="BW261">
        <v>44</v>
      </c>
      <c r="BX261">
        <v>440</v>
      </c>
      <c r="BY261">
        <v>16</v>
      </c>
      <c r="CA261">
        <v>58336</v>
      </c>
    </row>
    <row r="262" spans="26:79" x14ac:dyDescent="0.35">
      <c r="Z262" t="str">
        <f t="shared" si="42"/>
        <v>15_Collecte, traitement et élimination des déchets ; récupération</v>
      </c>
      <c r="AA262" t="str">
        <f>INDEX(PDC!$J$1:$L$90,MATCH(AB262,PDC!$L:$L,0),MATCH(PDC!$J$1,PDC!$J$1:$L$1,0))</f>
        <v>Industrie</v>
      </c>
      <c r="AB262" t="s">
        <v>4</v>
      </c>
      <c r="AC262" t="s">
        <v>143</v>
      </c>
      <c r="AD262">
        <v>61</v>
      </c>
      <c r="AE262">
        <v>90988</v>
      </c>
      <c r="AF262">
        <v>12</v>
      </c>
      <c r="AG262">
        <v>2</v>
      </c>
      <c r="AH262">
        <v>101</v>
      </c>
      <c r="AI262">
        <v>1</v>
      </c>
      <c r="AJ262">
        <v>145</v>
      </c>
      <c r="AK262">
        <f t="shared" ref="AK262:AK325" si="44">AF262/AD262*1000</f>
        <v>196.72131147540983</v>
      </c>
      <c r="AL262">
        <f t="shared" ref="AL262:AL325" si="45">AF262/AE262*1000000</f>
        <v>131.88552336571857</v>
      </c>
      <c r="BC262" t="str">
        <f t="shared" si="43"/>
        <v>8401_Activités juridiques et comptables</v>
      </c>
      <c r="BD262" t="str">
        <f>INDEX(PDC!$J$1:$L$90,MATCH(BE262,PDC!$L:$L,0),MATCH(PDC!$J$1,PDC!$J$1:$L$1,0))</f>
        <v>Services</v>
      </c>
      <c r="BE262" t="s">
        <v>51</v>
      </c>
      <c r="BF262">
        <v>8401</v>
      </c>
      <c r="BG262">
        <v>1324</v>
      </c>
      <c r="BH262">
        <v>2215109</v>
      </c>
      <c r="BI262">
        <v>5</v>
      </c>
      <c r="BN262">
        <v>175</v>
      </c>
      <c r="BQ262" s="10" t="str">
        <f t="shared" si="41"/>
        <v>8434_NC</v>
      </c>
      <c r="BR262" s="7" t="s">
        <v>347</v>
      </c>
      <c r="BS262" t="s">
        <v>355</v>
      </c>
      <c r="CA262">
        <v>386</v>
      </c>
    </row>
    <row r="263" spans="26:79" x14ac:dyDescent="0.35">
      <c r="Z263" t="str">
        <f t="shared" si="42"/>
        <v>15_Commerce de détail, à l'exception des automobiles et des motocycles</v>
      </c>
      <c r="AA263" t="str">
        <f>INDEX(PDC!$J$1:$L$90,MATCH(AB263,PDC!$L:$L,0),MATCH(PDC!$J$1,PDC!$J$1:$L$1,0))</f>
        <v>Commerce</v>
      </c>
      <c r="AB263" t="s">
        <v>16</v>
      </c>
      <c r="AC263" t="s">
        <v>143</v>
      </c>
      <c r="AD263">
        <v>2918</v>
      </c>
      <c r="AE263">
        <v>4697227</v>
      </c>
      <c r="AF263">
        <v>78</v>
      </c>
      <c r="AG263">
        <v>1</v>
      </c>
      <c r="AH263">
        <v>15</v>
      </c>
      <c r="AJ263">
        <v>2765</v>
      </c>
      <c r="AK263">
        <f t="shared" si="44"/>
        <v>26.730637422892393</v>
      </c>
      <c r="AL263">
        <f t="shared" si="45"/>
        <v>16.605541950601921</v>
      </c>
      <c r="BC263" t="str">
        <f t="shared" si="43"/>
        <v>8401_Activités liées à l'emploi</v>
      </c>
      <c r="BD263" t="str">
        <f>INDEX(PDC!$J$1:$L$90,MATCH(BE263,PDC!$L:$L,0),MATCH(PDC!$J$1,PDC!$J$1:$L$1,0))</f>
        <v>Services</v>
      </c>
      <c r="BE263" t="s">
        <v>6</v>
      </c>
      <c r="BF263">
        <v>8401</v>
      </c>
      <c r="BG263">
        <v>4318</v>
      </c>
      <c r="BH263">
        <v>5502474</v>
      </c>
      <c r="BI263">
        <v>206</v>
      </c>
      <c r="BJ263">
        <v>6</v>
      </c>
      <c r="BK263">
        <v>76</v>
      </c>
      <c r="BL263">
        <v>4</v>
      </c>
      <c r="BN263">
        <v>11221</v>
      </c>
      <c r="BQ263" s="10" t="str">
        <f t="shared" si="41"/>
        <v>8435_Tous secteurs</v>
      </c>
      <c r="BR263" s="7" t="s">
        <v>348</v>
      </c>
      <c r="BS263" s="11" t="s">
        <v>356</v>
      </c>
      <c r="BT263">
        <v>40405</v>
      </c>
      <c r="BU263">
        <v>60981556</v>
      </c>
      <c r="BV263">
        <v>1998</v>
      </c>
      <c r="BW263">
        <v>132</v>
      </c>
      <c r="BX263">
        <v>1173</v>
      </c>
      <c r="BY263">
        <v>41</v>
      </c>
      <c r="BZ263">
        <v>1</v>
      </c>
      <c r="CA263">
        <v>157834</v>
      </c>
    </row>
    <row r="264" spans="26:79" x14ac:dyDescent="0.35">
      <c r="Z264" t="str">
        <f t="shared" si="42"/>
        <v>15_Commerce de gros, à l'exception des automobiles et des motocycles</v>
      </c>
      <c r="AA264" t="str">
        <f>INDEX(PDC!$J$1:$L$90,MATCH(AB264,PDC!$L:$L,0),MATCH(PDC!$J$1,PDC!$J$1:$L$1,0))</f>
        <v>Commerce</v>
      </c>
      <c r="AB264" t="s">
        <v>28</v>
      </c>
      <c r="AC264" t="s">
        <v>143</v>
      </c>
      <c r="AD264">
        <v>1521</v>
      </c>
      <c r="AE264">
        <v>2604242</v>
      </c>
      <c r="AF264">
        <v>52</v>
      </c>
      <c r="AG264">
        <v>4</v>
      </c>
      <c r="AH264">
        <v>39</v>
      </c>
      <c r="AJ264">
        <v>2193</v>
      </c>
      <c r="AK264">
        <f t="shared" si="44"/>
        <v>34.188034188034194</v>
      </c>
      <c r="AL264">
        <f t="shared" si="45"/>
        <v>19.967422382405321</v>
      </c>
      <c r="BC264" t="str">
        <f t="shared" si="43"/>
        <v>8401_Activités pour la santé humaine</v>
      </c>
      <c r="BD264" t="str">
        <f>INDEX(PDC!$J$1:$L$90,MATCH(BE264,PDC!$L:$L,0),MATCH(PDC!$J$1,PDC!$J$1:$L$1,0))</f>
        <v>Services</v>
      </c>
      <c r="BE264" t="s">
        <v>27</v>
      </c>
      <c r="BF264">
        <v>8401</v>
      </c>
      <c r="BG264">
        <v>3222</v>
      </c>
      <c r="BH264">
        <v>5129728</v>
      </c>
      <c r="BI264">
        <v>82</v>
      </c>
      <c r="BJ264">
        <v>4</v>
      </c>
      <c r="BK264">
        <v>30</v>
      </c>
      <c r="BL264">
        <v>2</v>
      </c>
      <c r="BN264">
        <v>4931</v>
      </c>
      <c r="BQ264" s="10" t="str">
        <f t="shared" si="41"/>
        <v>8435_Agriculture</v>
      </c>
      <c r="BR264" s="7" t="s">
        <v>348</v>
      </c>
      <c r="BS264" t="s">
        <v>114</v>
      </c>
      <c r="BT264">
        <v>4</v>
      </c>
      <c r="BU264">
        <v>811</v>
      </c>
    </row>
    <row r="265" spans="26:79" x14ac:dyDescent="0.35">
      <c r="Z265" t="str">
        <f t="shared" si="42"/>
        <v>15_Commerce et réparation d'automobiles et de motocycles</v>
      </c>
      <c r="AA265" t="str">
        <f>INDEX(PDC!$J$1:$L$90,MATCH(AB265,PDC!$L:$L,0),MATCH(PDC!$J$1,PDC!$J$1:$L$1,0))</f>
        <v>Commerce</v>
      </c>
      <c r="AB265" t="s">
        <v>21</v>
      </c>
      <c r="AC265" t="s">
        <v>143</v>
      </c>
      <c r="AD265">
        <v>1320</v>
      </c>
      <c r="AE265">
        <v>2338876</v>
      </c>
      <c r="AF265">
        <v>63</v>
      </c>
      <c r="AG265">
        <v>3</v>
      </c>
      <c r="AH265">
        <v>21</v>
      </c>
      <c r="AJ265">
        <v>3138</v>
      </c>
      <c r="AK265">
        <f t="shared" si="44"/>
        <v>47.727272727272727</v>
      </c>
      <c r="AL265">
        <f t="shared" si="45"/>
        <v>26.936015419372385</v>
      </c>
      <c r="BC265" t="str">
        <f t="shared" si="43"/>
        <v>8401_Activités sportives, récréatives et de loisirs</v>
      </c>
      <c r="BD265" t="str">
        <f>INDEX(PDC!$J$1:$L$90,MATCH(BE265,PDC!$L:$L,0),MATCH(PDC!$J$1,PDC!$J$1:$L$1,0))</f>
        <v>Services</v>
      </c>
      <c r="BE265" t="s">
        <v>12</v>
      </c>
      <c r="BF265">
        <v>8401</v>
      </c>
      <c r="BG265">
        <v>723</v>
      </c>
      <c r="BH265">
        <v>804819</v>
      </c>
      <c r="BI265">
        <v>10</v>
      </c>
      <c r="BJ265">
        <v>2</v>
      </c>
      <c r="BK265">
        <v>16</v>
      </c>
      <c r="BN265">
        <v>1101</v>
      </c>
      <c r="BQ265" s="10" t="str">
        <f t="shared" si="41"/>
        <v>8435_Commerce</v>
      </c>
      <c r="BR265" s="7" t="s">
        <v>348</v>
      </c>
      <c r="BS265" t="s">
        <v>138</v>
      </c>
      <c r="BT265">
        <v>6537</v>
      </c>
      <c r="BU265">
        <v>10525894</v>
      </c>
      <c r="BV265">
        <v>276</v>
      </c>
      <c r="BW265">
        <v>16</v>
      </c>
      <c r="BX265">
        <v>114</v>
      </c>
      <c r="BY265">
        <v>5</v>
      </c>
      <c r="CA265">
        <v>19808</v>
      </c>
    </row>
    <row r="266" spans="26:79" x14ac:dyDescent="0.35">
      <c r="Z266" t="str">
        <f t="shared" si="42"/>
        <v>15_Construction de bâtiments</v>
      </c>
      <c r="AA266" t="str">
        <f>INDEX(PDC!$J$1:$L$90,MATCH(AB266,PDC!$L:$L,0),MATCH(PDC!$J$1,PDC!$J$1:$L$1,0))</f>
        <v>Construction</v>
      </c>
      <c r="AB266" t="s">
        <v>17</v>
      </c>
      <c r="AC266" t="s">
        <v>143</v>
      </c>
      <c r="AD266">
        <v>123</v>
      </c>
      <c r="AE266">
        <v>197298</v>
      </c>
      <c r="AF266">
        <v>13</v>
      </c>
      <c r="AG266">
        <v>2</v>
      </c>
      <c r="AH266">
        <v>7</v>
      </c>
      <c r="AJ266">
        <v>858</v>
      </c>
      <c r="AK266">
        <f t="shared" si="44"/>
        <v>105.69105691056912</v>
      </c>
      <c r="AL266">
        <f t="shared" si="45"/>
        <v>65.890176281563924</v>
      </c>
      <c r="BC266" t="str">
        <f t="shared" si="43"/>
        <v>8401_Activités vétérinaires</v>
      </c>
      <c r="BD266" t="str">
        <f>INDEX(PDC!$J$1:$L$90,MATCH(BE266,PDC!$L:$L,0),MATCH(PDC!$J$1,PDC!$J$1:$L$1,0))</f>
        <v>Services</v>
      </c>
      <c r="BE266" t="s">
        <v>87</v>
      </c>
      <c r="BF266">
        <v>8401</v>
      </c>
      <c r="BG266">
        <v>75</v>
      </c>
      <c r="BH266">
        <v>108794</v>
      </c>
      <c r="BN266">
        <v>0</v>
      </c>
      <c r="BQ266" s="10" t="str">
        <f t="shared" si="41"/>
        <v>8435_Construction</v>
      </c>
      <c r="BR266" s="7" t="s">
        <v>348</v>
      </c>
      <c r="BS266" t="s">
        <v>115</v>
      </c>
      <c r="BT266">
        <v>4683</v>
      </c>
      <c r="BU266">
        <v>7231269</v>
      </c>
      <c r="BV266">
        <v>442</v>
      </c>
      <c r="BW266">
        <v>34</v>
      </c>
      <c r="BX266">
        <v>379</v>
      </c>
      <c r="BY266">
        <v>13</v>
      </c>
      <c r="BZ266">
        <v>1</v>
      </c>
      <c r="CA266">
        <v>37052</v>
      </c>
    </row>
    <row r="267" spans="26:79" x14ac:dyDescent="0.35">
      <c r="Z267" t="str">
        <f t="shared" si="42"/>
        <v>15_Dépollution et autres services de gestion des déchets</v>
      </c>
      <c r="AA267" t="str">
        <f>INDEX(PDC!$J$1:$L$90,MATCH(AB267,PDC!$L:$L,0),MATCH(PDC!$J$1,PDC!$J$1:$L$1,0))</f>
        <v>Industrie</v>
      </c>
      <c r="AB267" t="s">
        <v>79</v>
      </c>
      <c r="AC267" t="s">
        <v>143</v>
      </c>
      <c r="AD267">
        <v>15</v>
      </c>
      <c r="AE267">
        <v>27787</v>
      </c>
      <c r="AF267">
        <v>4</v>
      </c>
      <c r="AJ267">
        <v>85</v>
      </c>
      <c r="AK267">
        <f t="shared" si="44"/>
        <v>266.66666666666669</v>
      </c>
      <c r="AL267">
        <f t="shared" si="45"/>
        <v>143.95220786698818</v>
      </c>
      <c r="BC267" t="str">
        <f t="shared" si="43"/>
        <v>8401_Administration publique et défense ; sécurité sociale obligatoire</v>
      </c>
      <c r="BD267" t="str">
        <f>INDEX(PDC!$J$1:$L$90,MATCH(BE267,PDC!$L:$L,0),MATCH(PDC!$J$1,PDC!$J$1:$L$1,0))</f>
        <v>Services</v>
      </c>
      <c r="BE267" t="s">
        <v>36</v>
      </c>
      <c r="BF267">
        <v>8401</v>
      </c>
      <c r="BG267">
        <v>4812</v>
      </c>
      <c r="BH267">
        <v>6146752</v>
      </c>
      <c r="BI267">
        <v>120</v>
      </c>
      <c r="BJ267">
        <v>4</v>
      </c>
      <c r="BK267">
        <v>17</v>
      </c>
      <c r="BN267">
        <v>5317</v>
      </c>
      <c r="BQ267" s="10" t="str">
        <f t="shared" si="41"/>
        <v>8435_Industrie</v>
      </c>
      <c r="BR267" s="7" t="s">
        <v>348</v>
      </c>
      <c r="BS267" t="s">
        <v>116</v>
      </c>
      <c r="BT267">
        <v>11557</v>
      </c>
      <c r="BU267">
        <v>18065879</v>
      </c>
      <c r="BV267">
        <v>522</v>
      </c>
      <c r="BW267">
        <v>34</v>
      </c>
      <c r="BX267">
        <v>243</v>
      </c>
      <c r="BY267">
        <v>7</v>
      </c>
      <c r="CA267">
        <v>39063</v>
      </c>
    </row>
    <row r="268" spans="26:79" x14ac:dyDescent="0.35">
      <c r="Z268" t="str">
        <f t="shared" si="42"/>
        <v>15_Enquêtes et sécurité</v>
      </c>
      <c r="AA268" t="str">
        <f>INDEX(PDC!$J$1:$L$90,MATCH(AB268,PDC!$L:$L,0),MATCH(PDC!$J$1,PDC!$J$1:$L$1,0))</f>
        <v>Services</v>
      </c>
      <c r="AB268" t="s">
        <v>15</v>
      </c>
      <c r="AC268" t="s">
        <v>143</v>
      </c>
      <c r="AD268">
        <v>30</v>
      </c>
      <c r="AE268">
        <v>50121</v>
      </c>
      <c r="AF268">
        <v>1</v>
      </c>
      <c r="AJ268">
        <v>79</v>
      </c>
      <c r="AK268">
        <f t="shared" si="44"/>
        <v>33.333333333333336</v>
      </c>
      <c r="AL268">
        <f t="shared" si="45"/>
        <v>19.951716845234532</v>
      </c>
      <c r="BC268" t="str">
        <f t="shared" si="43"/>
        <v>8401_Assurance</v>
      </c>
      <c r="BD268" t="str">
        <f>INDEX(PDC!$J$1:$L$90,MATCH(BE268,PDC!$L:$L,0),MATCH(PDC!$J$1,PDC!$J$1:$L$1,0))</f>
        <v>Services</v>
      </c>
      <c r="BE268" t="s">
        <v>45</v>
      </c>
      <c r="BF268">
        <v>8401</v>
      </c>
      <c r="BG268">
        <v>479</v>
      </c>
      <c r="BH268">
        <v>715545</v>
      </c>
      <c r="BI268">
        <v>4</v>
      </c>
      <c r="BN268">
        <v>288</v>
      </c>
      <c r="BQ268" s="10" t="str">
        <f t="shared" si="41"/>
        <v>8435_Services</v>
      </c>
      <c r="BR268" s="7" t="s">
        <v>348</v>
      </c>
      <c r="BS268" t="s">
        <v>117</v>
      </c>
      <c r="BT268">
        <v>17624</v>
      </c>
      <c r="BU268">
        <v>25157703</v>
      </c>
      <c r="BV268">
        <v>758</v>
      </c>
      <c r="BW268">
        <v>48</v>
      </c>
      <c r="BX268">
        <v>437</v>
      </c>
      <c r="BY268">
        <v>16</v>
      </c>
      <c r="CA268">
        <v>60929</v>
      </c>
    </row>
    <row r="269" spans="26:79" x14ac:dyDescent="0.35">
      <c r="Z269" t="str">
        <f t="shared" si="42"/>
        <v>15_Enseignement</v>
      </c>
      <c r="AA269" t="str">
        <f>INDEX(PDC!$J$1:$L$90,MATCH(AB269,PDC!$L:$L,0),MATCH(PDC!$J$1,PDC!$J$1:$L$1,0))</f>
        <v>Services</v>
      </c>
      <c r="AB269" t="s">
        <v>34</v>
      </c>
      <c r="AC269" t="s">
        <v>143</v>
      </c>
      <c r="AD269">
        <v>463</v>
      </c>
      <c r="AE269">
        <v>707042</v>
      </c>
      <c r="AF269">
        <v>54</v>
      </c>
      <c r="AG269">
        <v>1</v>
      </c>
      <c r="AH269">
        <v>2</v>
      </c>
      <c r="AJ269">
        <v>2368</v>
      </c>
      <c r="AK269">
        <f t="shared" si="44"/>
        <v>116.63066954643629</v>
      </c>
      <c r="AL269">
        <f t="shared" si="45"/>
        <v>76.374529377321281</v>
      </c>
      <c r="BC269" t="str">
        <f t="shared" si="43"/>
        <v>8401_Autres activités spécialisées, scientifiques et techniques</v>
      </c>
      <c r="BD269" t="str">
        <f>INDEX(PDC!$J$1:$L$90,MATCH(BE269,PDC!$L:$L,0),MATCH(PDC!$J$1,PDC!$J$1:$L$1,0))</f>
        <v>Services</v>
      </c>
      <c r="BE269" t="s">
        <v>86</v>
      </c>
      <c r="BF269">
        <v>8401</v>
      </c>
      <c r="BG269">
        <v>141</v>
      </c>
      <c r="BH269">
        <v>218983</v>
      </c>
      <c r="BN269">
        <v>0</v>
      </c>
      <c r="BQ269" s="10" t="str">
        <f t="shared" si="41"/>
        <v>8435_NC</v>
      </c>
      <c r="BR269" s="7" t="s">
        <v>348</v>
      </c>
      <c r="BS269" t="s">
        <v>355</v>
      </c>
      <c r="CA269">
        <v>982</v>
      </c>
    </row>
    <row r="270" spans="26:79" x14ac:dyDescent="0.35">
      <c r="Z270" t="str">
        <f t="shared" si="42"/>
        <v>15_Entreposage et services auxiliaires des transports</v>
      </c>
      <c r="AA270" t="str">
        <f>INDEX(PDC!$J$1:$L$90,MATCH(AB270,PDC!$L:$L,0),MATCH(PDC!$J$1,PDC!$J$1:$L$1,0))</f>
        <v>Services</v>
      </c>
      <c r="AB270" t="s">
        <v>7</v>
      </c>
      <c r="AC270" t="s">
        <v>143</v>
      </c>
      <c r="AD270">
        <v>187</v>
      </c>
      <c r="AE270">
        <v>369463</v>
      </c>
      <c r="AF270">
        <v>16</v>
      </c>
      <c r="AJ270">
        <v>438</v>
      </c>
      <c r="AK270">
        <f t="shared" si="44"/>
        <v>85.561497326203209</v>
      </c>
      <c r="AL270">
        <f t="shared" si="45"/>
        <v>43.306095603619312</v>
      </c>
      <c r="BC270" t="str">
        <f t="shared" si="43"/>
        <v>8401_Autres industries extractives</v>
      </c>
      <c r="BD270" t="str">
        <f>INDEX(PDC!$J$1:$L$90,MATCH(BE270,PDC!$L:$L,0),MATCH(PDC!$J$1,PDC!$J$1:$L$1,0))</f>
        <v>Industrie</v>
      </c>
      <c r="BE270" t="s">
        <v>64</v>
      </c>
      <c r="BF270">
        <v>8401</v>
      </c>
      <c r="BG270">
        <v>64</v>
      </c>
      <c r="BH270">
        <v>108347</v>
      </c>
      <c r="BI270">
        <v>4</v>
      </c>
      <c r="BN270">
        <v>72</v>
      </c>
      <c r="BQ270" s="10" t="str">
        <f t="shared" si="41"/>
        <v>NA_Tous secteurs</v>
      </c>
      <c r="BR270" t="s">
        <v>361</v>
      </c>
      <c r="BS270" s="11" t="s">
        <v>356</v>
      </c>
      <c r="BT270">
        <v>124</v>
      </c>
      <c r="BU270">
        <v>165078</v>
      </c>
      <c r="BV270">
        <v>1</v>
      </c>
      <c r="BW270">
        <v>1</v>
      </c>
      <c r="BX270">
        <v>10</v>
      </c>
      <c r="BY270">
        <v>1</v>
      </c>
      <c r="CA270">
        <v>191</v>
      </c>
    </row>
    <row r="271" spans="26:79" x14ac:dyDescent="0.35">
      <c r="Z271" t="str">
        <f t="shared" si="42"/>
        <v>15_Fabrication d'autres produits minéraux non métalliques</v>
      </c>
      <c r="AA271" t="str">
        <f>INDEX(PDC!$J$1:$L$90,MATCH(AB271,PDC!$L:$L,0),MATCH(PDC!$J$1,PDC!$J$1:$L$1,0))</f>
        <v>Industrie</v>
      </c>
      <c r="AB271" t="s">
        <v>18</v>
      </c>
      <c r="AC271" t="s">
        <v>143</v>
      </c>
      <c r="AD271">
        <v>290</v>
      </c>
      <c r="AE271">
        <v>459766</v>
      </c>
      <c r="AF271">
        <v>14</v>
      </c>
      <c r="AG271">
        <v>2</v>
      </c>
      <c r="AH271">
        <v>43</v>
      </c>
      <c r="AJ271">
        <v>694</v>
      </c>
      <c r="AK271">
        <f t="shared" si="44"/>
        <v>48.275862068965516</v>
      </c>
      <c r="AL271">
        <f t="shared" si="45"/>
        <v>30.450272529939141</v>
      </c>
      <c r="BC271" t="str">
        <f t="shared" si="43"/>
        <v>8401_Autres industries manufacturières</v>
      </c>
      <c r="BD271" t="str">
        <f>INDEX(PDC!$J$1:$L$90,MATCH(BE271,PDC!$L:$L,0),MATCH(PDC!$J$1,PDC!$J$1:$L$1,0))</f>
        <v>Industrie</v>
      </c>
      <c r="BE271" t="s">
        <v>37</v>
      </c>
      <c r="BF271">
        <v>8401</v>
      </c>
      <c r="BG271">
        <v>1528</v>
      </c>
      <c r="BH271">
        <v>2430601</v>
      </c>
      <c r="BI271">
        <v>25</v>
      </c>
      <c r="BJ271">
        <v>1</v>
      </c>
      <c r="BK271">
        <v>5</v>
      </c>
      <c r="BN271">
        <v>1059</v>
      </c>
      <c r="BQ271" s="10" t="str">
        <f t="shared" si="41"/>
        <v>NA_Construction</v>
      </c>
      <c r="BR271" t="s">
        <v>361</v>
      </c>
      <c r="BS271" t="s">
        <v>115</v>
      </c>
      <c r="BT271">
        <v>5</v>
      </c>
      <c r="BU271">
        <v>3991</v>
      </c>
      <c r="BW271">
        <v>1</v>
      </c>
      <c r="BX271">
        <v>10</v>
      </c>
      <c r="BY271">
        <v>1</v>
      </c>
      <c r="CA271">
        <v>153</v>
      </c>
    </row>
    <row r="272" spans="26:79" x14ac:dyDescent="0.35">
      <c r="Z272" t="str">
        <f t="shared" si="42"/>
        <v>15_Fabrication de boissons</v>
      </c>
      <c r="AA272" t="str">
        <f>INDEX(PDC!$J$1:$L$90,MATCH(AB272,PDC!$L:$L,0),MATCH(PDC!$J$1,PDC!$J$1:$L$1,0))</f>
        <v>Industrie</v>
      </c>
      <c r="AB272" t="s">
        <v>66</v>
      </c>
      <c r="AC272" t="s">
        <v>143</v>
      </c>
      <c r="AD272">
        <v>51</v>
      </c>
      <c r="AE272">
        <v>92868</v>
      </c>
      <c r="AF272">
        <v>1</v>
      </c>
      <c r="AJ272">
        <v>18</v>
      </c>
      <c r="AK272">
        <f t="shared" si="44"/>
        <v>19.607843137254903</v>
      </c>
      <c r="AL272">
        <f t="shared" si="45"/>
        <v>10.767971744842143</v>
      </c>
      <c r="BC272" t="str">
        <f t="shared" si="43"/>
        <v>8401_Autres services personnels</v>
      </c>
      <c r="BD272" t="str">
        <f>INDEX(PDC!$J$1:$L$90,MATCH(BE272,PDC!$L:$L,0),MATCH(PDC!$J$1,PDC!$J$1:$L$1,0))</f>
        <v>Services</v>
      </c>
      <c r="BE272" t="s">
        <v>30</v>
      </c>
      <c r="BF272">
        <v>8401</v>
      </c>
      <c r="BG272">
        <v>927</v>
      </c>
      <c r="BH272">
        <v>1408908</v>
      </c>
      <c r="BI272">
        <v>8</v>
      </c>
      <c r="BJ272">
        <v>1</v>
      </c>
      <c r="BK272">
        <v>15</v>
      </c>
      <c r="BL272">
        <v>1</v>
      </c>
      <c r="BN272">
        <v>438</v>
      </c>
      <c r="BQ272" s="10" t="str">
        <f t="shared" si="41"/>
        <v>NA_Industrie</v>
      </c>
      <c r="BR272" t="s">
        <v>361</v>
      </c>
      <c r="BS272" t="s">
        <v>116</v>
      </c>
      <c r="BT272">
        <v>43</v>
      </c>
      <c r="BU272">
        <v>78499</v>
      </c>
    </row>
    <row r="273" spans="26:79" x14ac:dyDescent="0.35">
      <c r="Z273" t="str">
        <f t="shared" si="42"/>
        <v>15_Fabrication de machines et équipements n.c.a.</v>
      </c>
      <c r="AA273" t="str">
        <f>INDEX(PDC!$J$1:$L$90,MATCH(AB273,PDC!$L:$L,0),MATCH(PDC!$J$1,PDC!$J$1:$L$1,0))</f>
        <v>Industrie</v>
      </c>
      <c r="AB273" t="s">
        <v>29</v>
      </c>
      <c r="AC273" t="s">
        <v>143</v>
      </c>
      <c r="AD273">
        <v>125</v>
      </c>
      <c r="AE273">
        <v>221567</v>
      </c>
      <c r="AF273">
        <v>7</v>
      </c>
      <c r="AJ273">
        <v>224</v>
      </c>
      <c r="AK273">
        <f t="shared" si="44"/>
        <v>56</v>
      </c>
      <c r="AL273">
        <f t="shared" si="45"/>
        <v>31.593152409880535</v>
      </c>
      <c r="BC273" t="str">
        <f t="shared" si="43"/>
        <v>8401_Bibliothèques, archives, musées et autres activités culturelles</v>
      </c>
      <c r="BD273" t="str">
        <f>INDEX(PDC!$J$1:$L$90,MATCH(BE273,PDC!$L:$L,0),MATCH(PDC!$J$1,PDC!$J$1:$L$1,0))</f>
        <v>Services</v>
      </c>
      <c r="BE273" t="s">
        <v>90</v>
      </c>
      <c r="BF273">
        <v>8401</v>
      </c>
      <c r="BG273">
        <v>43</v>
      </c>
      <c r="BH273">
        <v>77900</v>
      </c>
      <c r="BI273">
        <v>1</v>
      </c>
      <c r="BN273">
        <v>53</v>
      </c>
      <c r="BQ273" s="10" t="str">
        <f t="shared" si="41"/>
        <v>NA_Services</v>
      </c>
      <c r="BR273" t="s">
        <v>361</v>
      </c>
      <c r="BS273" t="s">
        <v>117</v>
      </c>
      <c r="BT273">
        <v>76</v>
      </c>
      <c r="BU273">
        <v>82588</v>
      </c>
      <c r="BV273">
        <v>1</v>
      </c>
      <c r="CA273">
        <v>38</v>
      </c>
    </row>
    <row r="274" spans="26:79" x14ac:dyDescent="0.35">
      <c r="Z274" t="str">
        <f t="shared" si="42"/>
        <v>15_Fabrication de meubles</v>
      </c>
      <c r="AA274" t="str">
        <f>INDEX(PDC!$J$1:$L$90,MATCH(AB274,PDC!$L:$L,0),MATCH(PDC!$J$1,PDC!$J$1:$L$1,0))</f>
        <v>Industrie</v>
      </c>
      <c r="AB274" t="s">
        <v>75</v>
      </c>
      <c r="AC274" t="s">
        <v>143</v>
      </c>
      <c r="AD274">
        <v>809</v>
      </c>
      <c r="AE274">
        <v>1198146</v>
      </c>
      <c r="AF274">
        <v>30</v>
      </c>
      <c r="AG274">
        <v>2</v>
      </c>
      <c r="AH274">
        <v>15</v>
      </c>
      <c r="AJ274">
        <v>554</v>
      </c>
      <c r="AK274">
        <f t="shared" si="44"/>
        <v>37.082818294190353</v>
      </c>
      <c r="AL274">
        <f t="shared" si="45"/>
        <v>25.038684767966508</v>
      </c>
      <c r="BC274" t="str">
        <f t="shared" si="43"/>
        <v>8401_Captage, traitement et distribution d'eau</v>
      </c>
      <c r="BD274" t="str">
        <f>INDEX(PDC!$J$1:$L$90,MATCH(BE274,PDC!$L:$L,0),MATCH(PDC!$J$1,PDC!$J$1:$L$1,0))</f>
        <v>Industrie</v>
      </c>
      <c r="BE274" t="s">
        <v>77</v>
      </c>
      <c r="BF274">
        <v>8401</v>
      </c>
      <c r="BG274">
        <v>67</v>
      </c>
      <c r="BH274">
        <v>103466</v>
      </c>
      <c r="BI274">
        <v>4</v>
      </c>
      <c r="BN274">
        <v>184</v>
      </c>
      <c r="BQ274" s="10" t="str">
        <f t="shared" si="41"/>
        <v>ARA_Tous secteurs</v>
      </c>
      <c r="BR274" t="s">
        <v>360</v>
      </c>
      <c r="BS274" s="11" t="s">
        <v>356</v>
      </c>
      <c r="BT274">
        <v>2252427</v>
      </c>
      <c r="BU274">
        <v>3365586013</v>
      </c>
      <c r="BV274">
        <v>89046</v>
      </c>
      <c r="BW274">
        <v>6733</v>
      </c>
      <c r="BX274">
        <v>68153</v>
      </c>
      <c r="BY274">
        <v>2276</v>
      </c>
      <c r="BZ274">
        <v>74</v>
      </c>
      <c r="CA274">
        <v>6126145</v>
      </c>
    </row>
    <row r="275" spans="26:79" x14ac:dyDescent="0.35">
      <c r="Z275" t="str">
        <f t="shared" si="42"/>
        <v>15_Fabrication de produits en caoutchouc et en plastique</v>
      </c>
      <c r="AA275" t="str">
        <f>INDEX(PDC!$J$1:$L$90,MATCH(AB275,PDC!$L:$L,0),MATCH(PDC!$J$1,PDC!$J$1:$L$1,0))</f>
        <v>Industrie</v>
      </c>
      <c r="AB275" t="s">
        <v>25</v>
      </c>
      <c r="AC275" t="s">
        <v>143</v>
      </c>
      <c r="AD275">
        <v>606</v>
      </c>
      <c r="AE275">
        <v>884157</v>
      </c>
      <c r="AF275">
        <v>22</v>
      </c>
      <c r="AG275">
        <v>1</v>
      </c>
      <c r="AH275">
        <v>4</v>
      </c>
      <c r="AJ275">
        <v>624</v>
      </c>
      <c r="AK275">
        <f t="shared" si="44"/>
        <v>36.303630363036305</v>
      </c>
      <c r="AL275">
        <f t="shared" si="45"/>
        <v>24.882458658360452</v>
      </c>
      <c r="BC275" t="str">
        <f t="shared" si="43"/>
        <v>8401_Collecte et traitement des eaux usées</v>
      </c>
      <c r="BD275" t="str">
        <f>INDEX(PDC!$J$1:$L$90,MATCH(BE275,PDC!$L:$L,0),MATCH(PDC!$J$1,PDC!$J$1:$L$1,0))</f>
        <v>Industrie</v>
      </c>
      <c r="BE275" t="s">
        <v>78</v>
      </c>
      <c r="BF275">
        <v>8401</v>
      </c>
      <c r="BG275">
        <v>81</v>
      </c>
      <c r="BH275">
        <v>130097</v>
      </c>
      <c r="BI275">
        <v>2</v>
      </c>
      <c r="BJ275">
        <v>1</v>
      </c>
      <c r="BK275">
        <v>5</v>
      </c>
      <c r="BN275">
        <v>391</v>
      </c>
      <c r="BQ275" s="10" t="str">
        <f t="shared" si="41"/>
        <v>ARA_Agriculture</v>
      </c>
      <c r="BR275" t="s">
        <v>360</v>
      </c>
      <c r="BS275" t="s">
        <v>114</v>
      </c>
      <c r="BT275">
        <v>270</v>
      </c>
      <c r="BU275">
        <v>401647</v>
      </c>
      <c r="BV275">
        <v>6</v>
      </c>
      <c r="BW275">
        <v>2</v>
      </c>
      <c r="BX275">
        <v>33</v>
      </c>
      <c r="BY275">
        <v>1</v>
      </c>
      <c r="CA275">
        <v>470</v>
      </c>
    </row>
    <row r="276" spans="26:79" x14ac:dyDescent="0.35">
      <c r="Z276" t="str">
        <f t="shared" si="42"/>
        <v>15_Fabrication de produits informatiques, électroniques et optiques</v>
      </c>
      <c r="AA276" t="str">
        <f>INDEX(PDC!$J$1:$L$90,MATCH(AB276,PDC!$L:$L,0),MATCH(PDC!$J$1,PDC!$J$1:$L$1,0))</f>
        <v>Industrie</v>
      </c>
      <c r="AB276" t="s">
        <v>41</v>
      </c>
      <c r="AC276" t="s">
        <v>143</v>
      </c>
      <c r="AD276">
        <v>30</v>
      </c>
      <c r="AE276">
        <v>60676</v>
      </c>
      <c r="AF276">
        <v>2</v>
      </c>
      <c r="AJ276">
        <v>27</v>
      </c>
      <c r="AK276">
        <f t="shared" si="44"/>
        <v>66.666666666666671</v>
      </c>
      <c r="AL276">
        <f t="shared" si="45"/>
        <v>32.961961895972046</v>
      </c>
      <c r="BC276" t="str">
        <f t="shared" si="43"/>
        <v>8401_Collecte, traitement et élimination des déchets ; récupération</v>
      </c>
      <c r="BD276" t="str">
        <f>INDEX(PDC!$J$1:$L$90,MATCH(BE276,PDC!$L:$L,0),MATCH(PDC!$J$1,PDC!$J$1:$L$1,0))</f>
        <v>Industrie</v>
      </c>
      <c r="BE276" t="s">
        <v>4</v>
      </c>
      <c r="BF276">
        <v>8401</v>
      </c>
      <c r="BG276">
        <v>250</v>
      </c>
      <c r="BH276">
        <v>405228</v>
      </c>
      <c r="BI276">
        <v>20</v>
      </c>
      <c r="BJ276">
        <v>3</v>
      </c>
      <c r="BK276">
        <v>37</v>
      </c>
      <c r="BL276">
        <v>3</v>
      </c>
      <c r="BN276">
        <v>1115</v>
      </c>
      <c r="BQ276" s="10" t="str">
        <f t="shared" si="41"/>
        <v>ARA_Commerce</v>
      </c>
      <c r="BR276" t="s">
        <v>360</v>
      </c>
      <c r="BS276" t="s">
        <v>138</v>
      </c>
      <c r="BT276">
        <v>343604</v>
      </c>
      <c r="BU276">
        <v>536642177</v>
      </c>
      <c r="BV276">
        <v>13262</v>
      </c>
      <c r="BW276">
        <v>910</v>
      </c>
      <c r="BX276">
        <v>8941</v>
      </c>
      <c r="BY276">
        <v>302</v>
      </c>
      <c r="BZ276">
        <v>11</v>
      </c>
      <c r="CA276">
        <v>856983</v>
      </c>
    </row>
    <row r="277" spans="26:79" x14ac:dyDescent="0.35">
      <c r="Z277" t="str">
        <f t="shared" si="42"/>
        <v>15_Fabrication de produits métalliques, à l'exception des machines et des équipements</v>
      </c>
      <c r="AA277" t="str">
        <f>INDEX(PDC!$J$1:$L$90,MATCH(AB277,PDC!$L:$L,0),MATCH(PDC!$J$1,PDC!$J$1:$L$1,0))</f>
        <v>Industrie</v>
      </c>
      <c r="AB277" t="s">
        <v>11</v>
      </c>
      <c r="AC277" t="s">
        <v>143</v>
      </c>
      <c r="AD277">
        <v>204</v>
      </c>
      <c r="AE277">
        <v>338999</v>
      </c>
      <c r="AF277">
        <v>17</v>
      </c>
      <c r="AG277">
        <v>3</v>
      </c>
      <c r="AH277">
        <v>12</v>
      </c>
      <c r="AJ277">
        <v>1066</v>
      </c>
      <c r="AK277">
        <f t="shared" si="44"/>
        <v>83.333333333333329</v>
      </c>
      <c r="AL277">
        <f t="shared" si="45"/>
        <v>50.147640553511955</v>
      </c>
      <c r="BC277" t="str">
        <f t="shared" si="43"/>
        <v>8401_Commerce de détail, à l'exception des automobiles et des motocycles</v>
      </c>
      <c r="BD277" t="str">
        <f>INDEX(PDC!$J$1:$L$90,MATCH(BE277,PDC!$L:$L,0),MATCH(PDC!$J$1,PDC!$J$1:$L$1,0))</f>
        <v>Commerce</v>
      </c>
      <c r="BE277" t="s">
        <v>16</v>
      </c>
      <c r="BF277">
        <v>8401</v>
      </c>
      <c r="BG277">
        <v>8556</v>
      </c>
      <c r="BH277">
        <v>12744639</v>
      </c>
      <c r="BI277">
        <v>334</v>
      </c>
      <c r="BJ277">
        <v>11</v>
      </c>
      <c r="BK277">
        <v>54</v>
      </c>
      <c r="BL277">
        <v>1</v>
      </c>
      <c r="BN277">
        <v>14674</v>
      </c>
      <c r="BQ277" s="10" t="str">
        <f t="shared" si="41"/>
        <v>ARA_Construction</v>
      </c>
      <c r="BR277" t="s">
        <v>360</v>
      </c>
      <c r="BS277" t="s">
        <v>115</v>
      </c>
      <c r="BT277">
        <v>193568</v>
      </c>
      <c r="BU277">
        <v>299250029</v>
      </c>
      <c r="BV277">
        <v>14798</v>
      </c>
      <c r="BW277">
        <v>1233</v>
      </c>
      <c r="BX277">
        <v>14357</v>
      </c>
      <c r="BY277">
        <v>481</v>
      </c>
      <c r="BZ277">
        <v>17</v>
      </c>
      <c r="CA277">
        <v>1024420</v>
      </c>
    </row>
    <row r="278" spans="26:79" x14ac:dyDescent="0.35">
      <c r="Z278" t="str">
        <f t="shared" si="42"/>
        <v>15_Fabrication de textiles</v>
      </c>
      <c r="AA278" t="str">
        <f>INDEX(PDC!$J$1:$L$90,MATCH(AB278,PDC!$L:$L,0),MATCH(PDC!$J$1,PDC!$J$1:$L$1,0))</f>
        <v>Industrie</v>
      </c>
      <c r="AB278" t="s">
        <v>19</v>
      </c>
      <c r="AC278" t="s">
        <v>143</v>
      </c>
      <c r="AD278">
        <v>79</v>
      </c>
      <c r="AE278">
        <v>130651</v>
      </c>
      <c r="AF278">
        <v>12</v>
      </c>
      <c r="AJ278">
        <v>611</v>
      </c>
      <c r="AK278">
        <f t="shared" si="44"/>
        <v>151.8987341772152</v>
      </c>
      <c r="AL278">
        <f t="shared" si="45"/>
        <v>91.847747051304623</v>
      </c>
      <c r="BC278" t="str">
        <f t="shared" si="43"/>
        <v>8401_Commerce de gros, à l'exception des automobiles et des motocycles</v>
      </c>
      <c r="BD278" t="str">
        <f>INDEX(PDC!$J$1:$L$90,MATCH(BE278,PDC!$L:$L,0),MATCH(PDC!$J$1,PDC!$J$1:$L$1,0))</f>
        <v>Commerce</v>
      </c>
      <c r="BE278" t="s">
        <v>28</v>
      </c>
      <c r="BF278">
        <v>8401</v>
      </c>
      <c r="BG278">
        <v>5836</v>
      </c>
      <c r="BH278">
        <v>8844988</v>
      </c>
      <c r="BI278">
        <v>199</v>
      </c>
      <c r="BJ278">
        <v>10</v>
      </c>
      <c r="BK278">
        <v>143</v>
      </c>
      <c r="BL278">
        <v>4</v>
      </c>
      <c r="BN278">
        <v>7986</v>
      </c>
      <c r="BQ278" s="10" t="str">
        <f t="shared" si="41"/>
        <v>ARA_Industrie</v>
      </c>
      <c r="BR278" t="s">
        <v>360</v>
      </c>
      <c r="BS278" t="s">
        <v>116</v>
      </c>
      <c r="BT278">
        <v>462666</v>
      </c>
      <c r="BU278">
        <v>709976050</v>
      </c>
      <c r="BV278">
        <v>16591</v>
      </c>
      <c r="BW278">
        <v>1339</v>
      </c>
      <c r="BX278">
        <v>13629</v>
      </c>
      <c r="BY278">
        <v>445</v>
      </c>
      <c r="BZ278">
        <v>13</v>
      </c>
      <c r="CA278">
        <v>1039574</v>
      </c>
    </row>
    <row r="279" spans="26:79" x14ac:dyDescent="0.35">
      <c r="Z279" t="str">
        <f t="shared" si="42"/>
        <v>15_Génie civil</v>
      </c>
      <c r="AA279" t="str">
        <f>INDEX(PDC!$J$1:$L$90,MATCH(AB279,PDC!$L:$L,0),MATCH(PDC!$J$1,PDC!$J$1:$L$1,0))</f>
        <v>Construction</v>
      </c>
      <c r="AB279" t="s">
        <v>22</v>
      </c>
      <c r="AC279" t="s">
        <v>143</v>
      </c>
      <c r="AD279">
        <v>720</v>
      </c>
      <c r="AE279">
        <v>1141168</v>
      </c>
      <c r="AF279">
        <v>32</v>
      </c>
      <c r="AG279">
        <v>2</v>
      </c>
      <c r="AH279">
        <v>11</v>
      </c>
      <c r="AJ279">
        <v>1857</v>
      </c>
      <c r="AK279">
        <f t="shared" si="44"/>
        <v>44.444444444444443</v>
      </c>
      <c r="AL279">
        <f t="shared" si="45"/>
        <v>28.041445256088497</v>
      </c>
      <c r="BC279" t="str">
        <f t="shared" si="43"/>
        <v>8401_Commerce et réparation d'automobiles et de motocycles</v>
      </c>
      <c r="BD279" t="str">
        <f>INDEX(PDC!$J$1:$L$90,MATCH(BE279,PDC!$L:$L,0),MATCH(PDC!$J$1,PDC!$J$1:$L$1,0))</f>
        <v>Commerce</v>
      </c>
      <c r="BE279" t="s">
        <v>21</v>
      </c>
      <c r="BF279">
        <v>8401</v>
      </c>
      <c r="BG279">
        <v>1939</v>
      </c>
      <c r="BH279">
        <v>3055392</v>
      </c>
      <c r="BI279">
        <v>72</v>
      </c>
      <c r="BJ279">
        <v>4</v>
      </c>
      <c r="BK279">
        <v>36</v>
      </c>
      <c r="BL279">
        <v>2</v>
      </c>
      <c r="BN279">
        <v>3052</v>
      </c>
      <c r="BQ279" s="10" t="str">
        <f t="shared" si="41"/>
        <v>ARA_Services</v>
      </c>
      <c r="BR279" t="s">
        <v>360</v>
      </c>
      <c r="BS279" t="s">
        <v>117</v>
      </c>
      <c r="BT279">
        <v>1252281</v>
      </c>
      <c r="BU279">
        <v>1819259601</v>
      </c>
      <c r="BV279">
        <v>44384</v>
      </c>
      <c r="BW279">
        <v>3240</v>
      </c>
      <c r="BX279">
        <v>30969</v>
      </c>
      <c r="BY279">
        <v>1040</v>
      </c>
      <c r="BZ279">
        <v>33</v>
      </c>
      <c r="CA279">
        <v>3168356</v>
      </c>
    </row>
    <row r="280" spans="26:79" x14ac:dyDescent="0.35">
      <c r="Z280" t="str">
        <f t="shared" si="42"/>
        <v>15_Hébergement</v>
      </c>
      <c r="AA280" t="str">
        <f>INDEX(PDC!$J$1:$L$90,MATCH(AB280,PDC!$L:$L,0),MATCH(PDC!$J$1,PDC!$J$1:$L$1,0))</f>
        <v>Services</v>
      </c>
      <c r="AB280" t="s">
        <v>20</v>
      </c>
      <c r="AC280" t="s">
        <v>143</v>
      </c>
      <c r="AD280">
        <v>629</v>
      </c>
      <c r="AE280">
        <v>1091072</v>
      </c>
      <c r="AF280">
        <v>14</v>
      </c>
      <c r="AG280">
        <v>3</v>
      </c>
      <c r="AH280">
        <v>13</v>
      </c>
      <c r="AJ280">
        <v>905</v>
      </c>
      <c r="AK280">
        <f t="shared" si="44"/>
        <v>22.257551669316374</v>
      </c>
      <c r="AL280">
        <f t="shared" si="45"/>
        <v>12.831417175035195</v>
      </c>
      <c r="BC280" t="str">
        <f t="shared" si="43"/>
        <v>8401_Construction de bâtiments</v>
      </c>
      <c r="BD280" t="str">
        <f>INDEX(PDC!$J$1:$L$90,MATCH(BE280,PDC!$L:$L,0),MATCH(PDC!$J$1,PDC!$J$1:$L$1,0))</f>
        <v>Construction</v>
      </c>
      <c r="BE280" t="s">
        <v>17</v>
      </c>
      <c r="BF280">
        <v>8401</v>
      </c>
      <c r="BG280">
        <v>731</v>
      </c>
      <c r="BH280">
        <v>1092937</v>
      </c>
      <c r="BI280">
        <v>22</v>
      </c>
      <c r="BJ280">
        <v>2</v>
      </c>
      <c r="BK280">
        <v>27</v>
      </c>
      <c r="BL280">
        <v>1</v>
      </c>
      <c r="BN280">
        <v>2507</v>
      </c>
      <c r="BQ280" s="10" t="str">
        <f t="shared" si="41"/>
        <v>ARA_NC</v>
      </c>
      <c r="BR280" t="s">
        <v>360</v>
      </c>
      <c r="BS280" t="s">
        <v>355</v>
      </c>
      <c r="BT280">
        <v>38</v>
      </c>
      <c r="BU280">
        <v>56509</v>
      </c>
      <c r="BV280">
        <v>5</v>
      </c>
      <c r="BW280">
        <v>9</v>
      </c>
      <c r="BX280">
        <v>224</v>
      </c>
      <c r="BY280">
        <v>7</v>
      </c>
      <c r="CA280">
        <v>36342</v>
      </c>
    </row>
    <row r="281" spans="26:79" x14ac:dyDescent="0.35">
      <c r="Z281" t="str">
        <f t="shared" si="42"/>
        <v>15_Hébergement médico-social et social</v>
      </c>
      <c r="AA281" t="str">
        <f>INDEX(PDC!$J$1:$L$90,MATCH(AB281,PDC!$L:$L,0),MATCH(PDC!$J$1,PDC!$J$1:$L$1,0))</f>
        <v>Services</v>
      </c>
      <c r="AB281" t="s">
        <v>2</v>
      </c>
      <c r="AC281" t="s">
        <v>143</v>
      </c>
      <c r="AD281">
        <v>1852</v>
      </c>
      <c r="AE281">
        <v>2929391</v>
      </c>
      <c r="AF281">
        <v>102</v>
      </c>
      <c r="AG281">
        <v>6</v>
      </c>
      <c r="AH281">
        <v>55</v>
      </c>
      <c r="AJ281">
        <v>5287</v>
      </c>
      <c r="AK281">
        <f t="shared" si="44"/>
        <v>55.0755939524838</v>
      </c>
      <c r="AL281">
        <f t="shared" si="45"/>
        <v>34.819523921524983</v>
      </c>
      <c r="BC281" t="str">
        <f t="shared" si="43"/>
        <v>8401_Dépollution et autres services de gestion des déchets</v>
      </c>
      <c r="BD281" t="str">
        <f>INDEX(PDC!$J$1:$L$90,MATCH(BE281,PDC!$L:$L,0),MATCH(PDC!$J$1,PDC!$J$1:$L$1,0))</f>
        <v>Industrie</v>
      </c>
      <c r="BE281" t="s">
        <v>79</v>
      </c>
      <c r="BF281">
        <v>8401</v>
      </c>
      <c r="BG281">
        <v>1</v>
      </c>
      <c r="BH281">
        <v>187</v>
      </c>
    </row>
    <row r="282" spans="26:79" x14ac:dyDescent="0.35">
      <c r="Z282" t="str">
        <f t="shared" si="42"/>
        <v>15_Imprimerie et reproduction d'enregistrements</v>
      </c>
      <c r="AA282" t="str">
        <f>INDEX(PDC!$J$1:$L$90,MATCH(AB282,PDC!$L:$L,0),MATCH(PDC!$J$1,PDC!$J$1:$L$1,0))</f>
        <v>Industrie</v>
      </c>
      <c r="AB282" t="s">
        <v>72</v>
      </c>
      <c r="AC282" t="s">
        <v>143</v>
      </c>
      <c r="AD282">
        <v>145</v>
      </c>
      <c r="AE282">
        <v>251259</v>
      </c>
      <c r="AF282">
        <v>5</v>
      </c>
      <c r="AJ282">
        <v>57</v>
      </c>
      <c r="AK282">
        <f t="shared" si="44"/>
        <v>34.482758620689651</v>
      </c>
      <c r="AL282">
        <f t="shared" si="45"/>
        <v>19.899784684329713</v>
      </c>
      <c r="BC282" t="str">
        <f t="shared" si="43"/>
        <v>8401_Enquêtes et sécurité</v>
      </c>
      <c r="BD282" t="str">
        <f>INDEX(PDC!$J$1:$L$90,MATCH(BE282,PDC!$L:$L,0),MATCH(PDC!$J$1,PDC!$J$1:$L$1,0))</f>
        <v>Services</v>
      </c>
      <c r="BE282" t="s">
        <v>15</v>
      </c>
      <c r="BF282">
        <v>8401</v>
      </c>
      <c r="BG282">
        <v>235</v>
      </c>
      <c r="BH282">
        <v>366091</v>
      </c>
      <c r="BI282">
        <v>7</v>
      </c>
      <c r="BJ282">
        <v>1</v>
      </c>
      <c r="BK282">
        <v>5</v>
      </c>
      <c r="BN282">
        <v>792</v>
      </c>
    </row>
    <row r="283" spans="26:79" x14ac:dyDescent="0.35">
      <c r="Z283" t="str">
        <f t="shared" si="42"/>
        <v>15_Industrie automobile</v>
      </c>
      <c r="AA283" t="str">
        <f>INDEX(PDC!$J$1:$L$90,MATCH(AB283,PDC!$L:$L,0),MATCH(PDC!$J$1,PDC!$J$1:$L$1,0))</f>
        <v>Industrie</v>
      </c>
      <c r="AB283" t="s">
        <v>24</v>
      </c>
      <c r="AC283" t="s">
        <v>143</v>
      </c>
      <c r="AD283">
        <v>26</v>
      </c>
      <c r="AE283">
        <v>46959</v>
      </c>
      <c r="AF283">
        <v>4</v>
      </c>
      <c r="AJ283">
        <v>254</v>
      </c>
      <c r="AK283">
        <f t="shared" si="44"/>
        <v>153.84615384615387</v>
      </c>
      <c r="AL283">
        <f t="shared" si="45"/>
        <v>85.180689537681801</v>
      </c>
      <c r="BC283" t="str">
        <f t="shared" si="43"/>
        <v>8401_Enseignement</v>
      </c>
      <c r="BD283" t="str">
        <f>INDEX(PDC!$J$1:$L$90,MATCH(BE283,PDC!$L:$L,0),MATCH(PDC!$J$1,PDC!$J$1:$L$1,0))</f>
        <v>Services</v>
      </c>
      <c r="BE283" t="s">
        <v>34</v>
      </c>
      <c r="BF283">
        <v>8401</v>
      </c>
      <c r="BG283">
        <v>1367</v>
      </c>
      <c r="BH283">
        <v>1792683</v>
      </c>
      <c r="BI283">
        <v>22</v>
      </c>
      <c r="BJ283">
        <v>5</v>
      </c>
      <c r="BK283">
        <v>64</v>
      </c>
      <c r="BL283">
        <v>4</v>
      </c>
      <c r="BN283">
        <v>3206</v>
      </c>
    </row>
    <row r="284" spans="26:79" x14ac:dyDescent="0.35">
      <c r="Z284" t="str">
        <f t="shared" si="42"/>
        <v>15_Industrie chimique</v>
      </c>
      <c r="AA284" t="str">
        <f>INDEX(PDC!$J$1:$L$90,MATCH(AB284,PDC!$L:$L,0),MATCH(PDC!$J$1,PDC!$J$1:$L$1,0))</f>
        <v>Industrie</v>
      </c>
      <c r="AB284" t="s">
        <v>40</v>
      </c>
      <c r="AC284" t="s">
        <v>143</v>
      </c>
      <c r="AD284">
        <v>108</v>
      </c>
      <c r="AE284">
        <v>174065</v>
      </c>
      <c r="AF284">
        <v>5</v>
      </c>
      <c r="AJ284">
        <v>99</v>
      </c>
      <c r="AK284">
        <f t="shared" si="44"/>
        <v>46.296296296296291</v>
      </c>
      <c r="AL284">
        <f t="shared" si="45"/>
        <v>28.724901617211962</v>
      </c>
      <c r="BC284" t="str">
        <f t="shared" si="43"/>
        <v>8401_Entreposage et services auxiliaires des transports</v>
      </c>
      <c r="BD284" t="str">
        <f>INDEX(PDC!$J$1:$L$90,MATCH(BE284,PDC!$L:$L,0),MATCH(PDC!$J$1,PDC!$J$1:$L$1,0))</f>
        <v>Services</v>
      </c>
      <c r="BE284" t="s">
        <v>7</v>
      </c>
      <c r="BF284">
        <v>8401</v>
      </c>
      <c r="BG284">
        <v>674</v>
      </c>
      <c r="BH284">
        <v>1108914</v>
      </c>
      <c r="BI284">
        <v>31</v>
      </c>
      <c r="BJ284">
        <v>1</v>
      </c>
      <c r="BK284">
        <v>7</v>
      </c>
      <c r="BN284">
        <v>2585</v>
      </c>
    </row>
    <row r="285" spans="26:79" x14ac:dyDescent="0.35">
      <c r="Z285" t="str">
        <f t="shared" si="42"/>
        <v>15_Industrie de l'habillement</v>
      </c>
      <c r="AA285" t="str">
        <f>INDEX(PDC!$J$1:$L$90,MATCH(AB285,PDC!$L:$L,0),MATCH(PDC!$J$1,PDC!$J$1:$L$1,0))</f>
        <v>Industrie</v>
      </c>
      <c r="AB285" t="s">
        <v>68</v>
      </c>
      <c r="AC285" t="s">
        <v>143</v>
      </c>
      <c r="AD285">
        <v>2</v>
      </c>
      <c r="AE285">
        <v>5127</v>
      </c>
      <c r="AK285">
        <f t="shared" si="44"/>
        <v>0</v>
      </c>
      <c r="AL285">
        <f t="shared" si="45"/>
        <v>0</v>
      </c>
      <c r="BC285" t="str">
        <f t="shared" si="43"/>
        <v>8401_Fabrication d'autres matériels de transport</v>
      </c>
      <c r="BD285" t="str">
        <f>INDEX(PDC!$J$1:$L$90,MATCH(BE285,PDC!$L:$L,0),MATCH(PDC!$J$1,PDC!$J$1:$L$1,0))</f>
        <v>Industrie</v>
      </c>
      <c r="BE285" t="s">
        <v>74</v>
      </c>
      <c r="BF285">
        <v>8401</v>
      </c>
      <c r="BG285">
        <v>755</v>
      </c>
      <c r="BH285">
        <v>1328463</v>
      </c>
      <c r="BI285">
        <v>11</v>
      </c>
      <c r="BN285">
        <v>377</v>
      </c>
    </row>
    <row r="286" spans="26:79" x14ac:dyDescent="0.35">
      <c r="Z286" t="str">
        <f t="shared" si="42"/>
        <v>15_Industrie du cuir et de la chaussure</v>
      </c>
      <c r="AA286" t="str">
        <f>INDEX(PDC!$J$1:$L$90,MATCH(AB286,PDC!$L:$L,0),MATCH(PDC!$J$1,PDC!$J$1:$L$1,0))</f>
        <v>Industrie</v>
      </c>
      <c r="AB286" t="s">
        <v>69</v>
      </c>
      <c r="AC286" t="s">
        <v>143</v>
      </c>
      <c r="AD286">
        <v>118</v>
      </c>
      <c r="AE286">
        <v>184646</v>
      </c>
      <c r="AF286">
        <v>9</v>
      </c>
      <c r="AJ286">
        <v>206</v>
      </c>
      <c r="AK286">
        <f t="shared" si="44"/>
        <v>76.271186440677965</v>
      </c>
      <c r="AL286">
        <f t="shared" si="45"/>
        <v>48.741916965436566</v>
      </c>
      <c r="BC286" t="str">
        <f t="shared" si="43"/>
        <v>8401_Fabrication d'autres produits minéraux non métalliques</v>
      </c>
      <c r="BD286" t="str">
        <f>INDEX(PDC!$J$1:$L$90,MATCH(BE286,PDC!$L:$L,0),MATCH(PDC!$J$1,PDC!$J$1:$L$1,0))</f>
        <v>Industrie</v>
      </c>
      <c r="BE286" t="s">
        <v>18</v>
      </c>
      <c r="BF286">
        <v>8401</v>
      </c>
      <c r="BG286">
        <v>255</v>
      </c>
      <c r="BH286">
        <v>435423</v>
      </c>
      <c r="BI286">
        <v>19</v>
      </c>
      <c r="BJ286">
        <v>1</v>
      </c>
      <c r="BK286">
        <v>10</v>
      </c>
      <c r="BL286">
        <v>1</v>
      </c>
      <c r="BN286">
        <v>889</v>
      </c>
    </row>
    <row r="287" spans="26:79" x14ac:dyDescent="0.35">
      <c r="Z287" t="str">
        <f t="shared" si="42"/>
        <v>15_Industrie du papier et du carton</v>
      </c>
      <c r="AA287" t="str">
        <f>INDEX(PDC!$J$1:$L$90,MATCH(AB287,PDC!$L:$L,0),MATCH(PDC!$J$1,PDC!$J$1:$L$1,0))</f>
        <v>Industrie</v>
      </c>
      <c r="AB287" t="s">
        <v>71</v>
      </c>
      <c r="AC287" t="s">
        <v>143</v>
      </c>
      <c r="AD287">
        <v>10</v>
      </c>
      <c r="AE287">
        <v>18131</v>
      </c>
      <c r="AK287">
        <f t="shared" si="44"/>
        <v>0</v>
      </c>
      <c r="AL287">
        <f t="shared" si="45"/>
        <v>0</v>
      </c>
      <c r="BC287" t="str">
        <f t="shared" si="43"/>
        <v>8401_Fabrication d'équipements électriques</v>
      </c>
      <c r="BD287" t="str">
        <f>INDEX(PDC!$J$1:$L$90,MATCH(BE287,PDC!$L:$L,0),MATCH(PDC!$J$1,PDC!$J$1:$L$1,0))</f>
        <v>Industrie</v>
      </c>
      <c r="BE287" t="s">
        <v>38</v>
      </c>
      <c r="BF287">
        <v>8401</v>
      </c>
      <c r="BG287">
        <v>513</v>
      </c>
      <c r="BH287">
        <v>811789</v>
      </c>
      <c r="BI287">
        <v>7</v>
      </c>
      <c r="BN287">
        <v>1493</v>
      </c>
    </row>
    <row r="288" spans="26:79" x14ac:dyDescent="0.35">
      <c r="Z288" t="str">
        <f t="shared" si="42"/>
        <v>15_Industrie pharmaceutique</v>
      </c>
      <c r="AA288" t="str">
        <f>INDEX(PDC!$J$1:$L$90,MATCH(AB288,PDC!$L:$L,0),MATCH(PDC!$J$1,PDC!$J$1:$L$1,0))</f>
        <v>Industrie</v>
      </c>
      <c r="AB288" t="s">
        <v>39</v>
      </c>
      <c r="AC288" t="s">
        <v>143</v>
      </c>
      <c r="AD288">
        <v>71</v>
      </c>
      <c r="AE288">
        <v>115047</v>
      </c>
      <c r="AJ288">
        <v>357</v>
      </c>
      <c r="AK288">
        <f t="shared" si="44"/>
        <v>0</v>
      </c>
      <c r="AL288">
        <f t="shared" si="45"/>
        <v>0</v>
      </c>
      <c r="BC288" t="str">
        <f t="shared" si="43"/>
        <v>8401_Fabrication de boissons</v>
      </c>
      <c r="BD288" t="str">
        <f>INDEX(PDC!$J$1:$L$90,MATCH(BE288,PDC!$L:$L,0),MATCH(PDC!$J$1,PDC!$J$1:$L$1,0))</f>
        <v>Industrie</v>
      </c>
      <c r="BE288" t="s">
        <v>66</v>
      </c>
      <c r="BF288">
        <v>8401</v>
      </c>
      <c r="BG288">
        <v>13</v>
      </c>
      <c r="BH288">
        <v>21439</v>
      </c>
      <c r="BI288">
        <v>1</v>
      </c>
      <c r="BN288">
        <v>14</v>
      </c>
    </row>
    <row r="289" spans="26:66" x14ac:dyDescent="0.35">
      <c r="Z289" t="str">
        <f t="shared" si="42"/>
        <v>15_Industries alimentaires</v>
      </c>
      <c r="AA289" t="str">
        <f>INDEX(PDC!$J$1:$L$90,MATCH(AB289,PDC!$L:$L,0),MATCH(PDC!$J$1,PDC!$J$1:$L$1,0))</f>
        <v>Industrie</v>
      </c>
      <c r="AB289" t="s">
        <v>14</v>
      </c>
      <c r="AC289" t="s">
        <v>143</v>
      </c>
      <c r="AD289">
        <v>1147</v>
      </c>
      <c r="AE289">
        <v>1969312</v>
      </c>
      <c r="AF289">
        <v>63</v>
      </c>
      <c r="AG289">
        <v>6</v>
      </c>
      <c r="AH289">
        <v>77</v>
      </c>
      <c r="AJ289">
        <v>1648</v>
      </c>
      <c r="AK289">
        <f t="shared" si="44"/>
        <v>54.925893635571057</v>
      </c>
      <c r="AL289">
        <f t="shared" si="45"/>
        <v>31.99086787670009</v>
      </c>
      <c r="BC289" t="str">
        <f t="shared" si="43"/>
        <v>8401_Fabrication de machines et équipements n.c.a.</v>
      </c>
      <c r="BD289" t="str">
        <f>INDEX(PDC!$J$1:$L$90,MATCH(BE289,PDC!$L:$L,0),MATCH(PDC!$J$1,PDC!$J$1:$L$1,0))</f>
        <v>Industrie</v>
      </c>
      <c r="BE289" t="s">
        <v>29</v>
      </c>
      <c r="BF289">
        <v>8401</v>
      </c>
      <c r="BG289">
        <v>5289</v>
      </c>
      <c r="BH289">
        <v>7652954</v>
      </c>
      <c r="BI289">
        <v>83</v>
      </c>
      <c r="BJ289">
        <v>7</v>
      </c>
      <c r="BK289">
        <v>90</v>
      </c>
      <c r="BL289">
        <v>3</v>
      </c>
      <c r="BN289">
        <v>4382</v>
      </c>
    </row>
    <row r="290" spans="26:66" x14ac:dyDescent="0.35">
      <c r="Z290" t="str">
        <f t="shared" si="42"/>
        <v>15_Organisation de jeux de hasard et d'argent</v>
      </c>
      <c r="AA290" t="str">
        <f>INDEX(PDC!$J$1:$L$90,MATCH(AB290,PDC!$L:$L,0),MATCH(PDC!$J$1,PDC!$J$1:$L$1,0))</f>
        <v>Services</v>
      </c>
      <c r="AB290" t="s">
        <v>91</v>
      </c>
      <c r="AC290" t="s">
        <v>143</v>
      </c>
      <c r="AD290">
        <v>49</v>
      </c>
      <c r="AE290">
        <v>72061</v>
      </c>
      <c r="AJ290">
        <v>0</v>
      </c>
      <c r="AK290">
        <f t="shared" si="44"/>
        <v>0</v>
      </c>
      <c r="AL290">
        <f t="shared" si="45"/>
        <v>0</v>
      </c>
      <c r="BC290" t="str">
        <f t="shared" si="43"/>
        <v>8401_Fabrication de meubles</v>
      </c>
      <c r="BD290" t="str">
        <f>INDEX(PDC!$J$1:$L$90,MATCH(BE290,PDC!$L:$L,0),MATCH(PDC!$J$1,PDC!$J$1:$L$1,0))</f>
        <v>Industrie</v>
      </c>
      <c r="BE290" t="s">
        <v>75</v>
      </c>
      <c r="BF290">
        <v>8401</v>
      </c>
      <c r="BG290">
        <v>1117</v>
      </c>
      <c r="BH290">
        <v>1715602</v>
      </c>
      <c r="BI290">
        <v>58</v>
      </c>
      <c r="BJ290">
        <v>2</v>
      </c>
      <c r="BK290">
        <v>33</v>
      </c>
      <c r="BL290">
        <v>1</v>
      </c>
      <c r="BN290">
        <v>1296</v>
      </c>
    </row>
    <row r="291" spans="26:66" x14ac:dyDescent="0.35">
      <c r="Z291" t="str">
        <f t="shared" si="42"/>
        <v>15_Production de films cinématographiques, de vidéo et de programmes de télévision ; enregistrement sonore et édition musicale</v>
      </c>
      <c r="AA291" t="str">
        <f>INDEX(PDC!$J$1:$L$90,MATCH(AB291,PDC!$L:$L,0),MATCH(PDC!$J$1,PDC!$J$1:$L$1,0))</f>
        <v>Services</v>
      </c>
      <c r="AB291" t="s">
        <v>82</v>
      </c>
      <c r="AC291" t="s">
        <v>143</v>
      </c>
      <c r="AD291">
        <v>24</v>
      </c>
      <c r="AE291">
        <v>32200</v>
      </c>
      <c r="AK291">
        <f t="shared" si="44"/>
        <v>0</v>
      </c>
      <c r="AL291">
        <f t="shared" si="45"/>
        <v>0</v>
      </c>
      <c r="BC291" t="str">
        <f t="shared" si="43"/>
        <v>8401_Fabrication de produits en caoutchouc et en plastique</v>
      </c>
      <c r="BD291" t="str">
        <f>INDEX(PDC!$J$1:$L$90,MATCH(BE291,PDC!$L:$L,0),MATCH(PDC!$J$1,PDC!$J$1:$L$1,0))</f>
        <v>Industrie</v>
      </c>
      <c r="BE291" t="s">
        <v>25</v>
      </c>
      <c r="BF291">
        <v>8401</v>
      </c>
      <c r="BG291">
        <v>477</v>
      </c>
      <c r="BH291">
        <v>772882</v>
      </c>
      <c r="BI291">
        <v>25</v>
      </c>
      <c r="BJ291">
        <v>1</v>
      </c>
      <c r="BK291">
        <v>8</v>
      </c>
      <c r="BN291">
        <v>1068</v>
      </c>
    </row>
    <row r="292" spans="26:66" x14ac:dyDescent="0.35">
      <c r="Z292" t="str">
        <f t="shared" si="42"/>
        <v>15_Production et distribution d'électricité, de gaz, de vapeur et d'air conditionné</v>
      </c>
      <c r="AA292" t="str">
        <f>INDEX(PDC!$J$1:$L$90,MATCH(AB292,PDC!$L:$L,0),MATCH(PDC!$J$1,PDC!$J$1:$L$1,0))</f>
        <v>Industrie</v>
      </c>
      <c r="AB292" t="s">
        <v>76</v>
      </c>
      <c r="AC292" t="s">
        <v>143</v>
      </c>
      <c r="AD292">
        <v>85</v>
      </c>
      <c r="AE292">
        <v>125868</v>
      </c>
      <c r="AJ292">
        <v>0</v>
      </c>
      <c r="AK292">
        <f t="shared" si="44"/>
        <v>0</v>
      </c>
      <c r="AL292">
        <f t="shared" si="45"/>
        <v>0</v>
      </c>
      <c r="BC292" t="str">
        <f t="shared" si="43"/>
        <v>8401_Fabrication de produits informatiques, électroniques et optiques</v>
      </c>
      <c r="BD292" t="str">
        <f>INDEX(PDC!$J$1:$L$90,MATCH(BE292,PDC!$L:$L,0),MATCH(PDC!$J$1,PDC!$J$1:$L$1,0))</f>
        <v>Industrie</v>
      </c>
      <c r="BE292" t="s">
        <v>41</v>
      </c>
      <c r="BF292">
        <v>8401</v>
      </c>
      <c r="BG292">
        <v>237</v>
      </c>
      <c r="BH292">
        <v>380858</v>
      </c>
      <c r="BI292">
        <v>2</v>
      </c>
      <c r="BN292">
        <v>61</v>
      </c>
    </row>
    <row r="293" spans="26:66" x14ac:dyDescent="0.35">
      <c r="Z293" t="str">
        <f t="shared" si="42"/>
        <v>15_Programmation et diffusion</v>
      </c>
      <c r="AA293" t="str">
        <f>INDEX(PDC!$J$1:$L$90,MATCH(AB293,PDC!$L:$L,0),MATCH(PDC!$J$1,PDC!$J$1:$L$1,0))</f>
        <v>Services</v>
      </c>
      <c r="AB293" t="s">
        <v>83</v>
      </c>
      <c r="AC293" t="s">
        <v>143</v>
      </c>
      <c r="AD293">
        <v>6</v>
      </c>
      <c r="AE293">
        <v>7703</v>
      </c>
      <c r="AK293">
        <f t="shared" si="44"/>
        <v>0</v>
      </c>
      <c r="AL293">
        <f t="shared" si="45"/>
        <v>0</v>
      </c>
      <c r="BC293" t="str">
        <f t="shared" si="43"/>
        <v>8401_Fabrication de produits métalliques, à l'exception des machines et des équipements</v>
      </c>
      <c r="BD293" t="str">
        <f>INDEX(PDC!$J$1:$L$90,MATCH(BE293,PDC!$L:$L,0),MATCH(PDC!$J$1,PDC!$J$1:$L$1,0))</f>
        <v>Industrie</v>
      </c>
      <c r="BE293" t="s">
        <v>11</v>
      </c>
      <c r="BF293">
        <v>8401</v>
      </c>
      <c r="BG293">
        <v>3472</v>
      </c>
      <c r="BH293">
        <v>5204725</v>
      </c>
      <c r="BI293">
        <v>105</v>
      </c>
      <c r="BJ293">
        <v>5</v>
      </c>
      <c r="BK293">
        <v>36</v>
      </c>
      <c r="BL293">
        <v>2</v>
      </c>
      <c r="BN293">
        <v>5603</v>
      </c>
    </row>
    <row r="294" spans="26:66" x14ac:dyDescent="0.35">
      <c r="Z294" t="str">
        <f t="shared" si="42"/>
        <v>15_Programmation, conseil et autres activités informatiques</v>
      </c>
      <c r="AA294" t="str">
        <f>INDEX(PDC!$J$1:$L$90,MATCH(AB294,PDC!$L:$L,0),MATCH(PDC!$J$1,PDC!$J$1:$L$1,0))</f>
        <v>Services</v>
      </c>
      <c r="AB294" t="s">
        <v>50</v>
      </c>
      <c r="AC294" t="s">
        <v>143</v>
      </c>
      <c r="AD294">
        <v>16</v>
      </c>
      <c r="AE294">
        <v>22212</v>
      </c>
      <c r="AF294">
        <v>1</v>
      </c>
      <c r="AJ294">
        <v>10</v>
      </c>
      <c r="AK294">
        <f t="shared" si="44"/>
        <v>62.5</v>
      </c>
      <c r="AL294">
        <f t="shared" si="45"/>
        <v>45.020709526382142</v>
      </c>
      <c r="BC294" t="str">
        <f t="shared" si="43"/>
        <v>8401_Fabrication de textiles</v>
      </c>
      <c r="BD294" t="str">
        <f>INDEX(PDC!$J$1:$L$90,MATCH(BE294,PDC!$L:$L,0),MATCH(PDC!$J$1,PDC!$J$1:$L$1,0))</f>
        <v>Industrie</v>
      </c>
      <c r="BE294" t="s">
        <v>19</v>
      </c>
      <c r="BF294">
        <v>8401</v>
      </c>
      <c r="BG294">
        <v>28</v>
      </c>
      <c r="BH294">
        <v>53506</v>
      </c>
      <c r="BN294">
        <v>10</v>
      </c>
    </row>
    <row r="295" spans="26:66" x14ac:dyDescent="0.35">
      <c r="Z295" t="str">
        <f t="shared" si="42"/>
        <v>15_Publicité et études de marché</v>
      </c>
      <c r="AA295" t="str">
        <f>INDEX(PDC!$J$1:$L$90,MATCH(AB295,PDC!$L:$L,0),MATCH(PDC!$J$1,PDC!$J$1:$L$1,0))</f>
        <v>Services</v>
      </c>
      <c r="AB295" t="s">
        <v>33</v>
      </c>
      <c r="AC295" t="s">
        <v>143</v>
      </c>
      <c r="AD295">
        <v>45</v>
      </c>
      <c r="AE295">
        <v>71798</v>
      </c>
      <c r="AF295">
        <v>5</v>
      </c>
      <c r="AJ295">
        <v>211</v>
      </c>
      <c r="AK295">
        <f t="shared" si="44"/>
        <v>111.1111111111111</v>
      </c>
      <c r="AL295">
        <f t="shared" si="45"/>
        <v>69.639822836290705</v>
      </c>
      <c r="BC295" t="str">
        <f t="shared" si="43"/>
        <v>8401_Génie civil</v>
      </c>
      <c r="BD295" t="str">
        <f>INDEX(PDC!$J$1:$L$90,MATCH(BE295,PDC!$L:$L,0),MATCH(PDC!$J$1,PDC!$J$1:$L$1,0))</f>
        <v>Construction</v>
      </c>
      <c r="BE295" t="s">
        <v>22</v>
      </c>
      <c r="BF295">
        <v>8401</v>
      </c>
      <c r="BG295">
        <v>672</v>
      </c>
      <c r="BH295">
        <v>1054980</v>
      </c>
      <c r="BI295">
        <v>26</v>
      </c>
      <c r="BJ295">
        <v>5</v>
      </c>
      <c r="BK295">
        <v>66</v>
      </c>
      <c r="BL295">
        <v>4</v>
      </c>
      <c r="BN295">
        <v>2303</v>
      </c>
    </row>
    <row r="296" spans="26:66" x14ac:dyDescent="0.35">
      <c r="Z296" t="str">
        <f t="shared" si="42"/>
        <v>15_Recherche-développement scientifique</v>
      </c>
      <c r="AA296" t="str">
        <f>INDEX(PDC!$J$1:$L$90,MATCH(AB296,PDC!$L:$L,0),MATCH(PDC!$J$1,PDC!$J$1:$L$1,0))</f>
        <v>Services</v>
      </c>
      <c r="AB296" t="s">
        <v>46</v>
      </c>
      <c r="AC296" t="s">
        <v>143</v>
      </c>
      <c r="AD296">
        <v>2</v>
      </c>
      <c r="AE296">
        <v>1939</v>
      </c>
      <c r="AK296">
        <f t="shared" si="44"/>
        <v>0</v>
      </c>
      <c r="AL296">
        <f t="shared" si="45"/>
        <v>0</v>
      </c>
      <c r="BC296" t="str">
        <f t="shared" si="43"/>
        <v>8401_Hébergement</v>
      </c>
      <c r="BD296" t="str">
        <f>INDEX(PDC!$J$1:$L$90,MATCH(BE296,PDC!$L:$L,0),MATCH(PDC!$J$1,PDC!$J$1:$L$1,0))</f>
        <v>Services</v>
      </c>
      <c r="BE296" t="s">
        <v>20</v>
      </c>
      <c r="BF296">
        <v>8401</v>
      </c>
      <c r="BG296">
        <v>1837</v>
      </c>
      <c r="BH296">
        <v>2999358</v>
      </c>
      <c r="BI296">
        <v>46</v>
      </c>
      <c r="BJ296">
        <v>1</v>
      </c>
      <c r="BK296">
        <v>8</v>
      </c>
      <c r="BN296">
        <v>3173</v>
      </c>
    </row>
    <row r="297" spans="26:66" x14ac:dyDescent="0.35">
      <c r="Z297" t="str">
        <f t="shared" si="42"/>
        <v>15_Restauration</v>
      </c>
      <c r="AA297" t="str">
        <f>INDEX(PDC!$J$1:$L$90,MATCH(AB297,PDC!$L:$L,0),MATCH(PDC!$J$1,PDC!$J$1:$L$1,0))</f>
        <v>Services</v>
      </c>
      <c r="AB297" t="s">
        <v>10</v>
      </c>
      <c r="AC297" t="s">
        <v>143</v>
      </c>
      <c r="AD297">
        <v>879</v>
      </c>
      <c r="AE297">
        <v>1177371</v>
      </c>
      <c r="AF297">
        <v>27</v>
      </c>
      <c r="AJ297">
        <v>767</v>
      </c>
      <c r="AK297">
        <f t="shared" si="44"/>
        <v>30.716723549488055</v>
      </c>
      <c r="AL297">
        <f t="shared" si="45"/>
        <v>22.932448650425396</v>
      </c>
      <c r="BC297" t="str">
        <f t="shared" si="43"/>
        <v>8401_Hébergement médico-social et social</v>
      </c>
      <c r="BD297" t="str">
        <f>INDEX(PDC!$J$1:$L$90,MATCH(BE297,PDC!$L:$L,0),MATCH(PDC!$J$1,PDC!$J$1:$L$1,0))</f>
        <v>Services</v>
      </c>
      <c r="BE297" t="s">
        <v>2</v>
      </c>
      <c r="BF297">
        <v>8401</v>
      </c>
      <c r="BG297">
        <v>1806</v>
      </c>
      <c r="BH297">
        <v>2568116</v>
      </c>
      <c r="BI297">
        <v>112</v>
      </c>
      <c r="BJ297">
        <v>6</v>
      </c>
      <c r="BK297">
        <v>39</v>
      </c>
      <c r="BN297">
        <v>6616</v>
      </c>
    </row>
    <row r="298" spans="26:66" x14ac:dyDescent="0.35">
      <c r="Z298" t="str">
        <f t="shared" si="42"/>
        <v>15_Réparation d'ordinateurs et de biens personnels et domestiques</v>
      </c>
      <c r="AA298" t="str">
        <f>INDEX(PDC!$J$1:$L$90,MATCH(AB298,PDC!$L:$L,0),MATCH(PDC!$J$1,PDC!$J$1:$L$1,0))</f>
        <v>Services</v>
      </c>
      <c r="AB298" t="s">
        <v>92</v>
      </c>
      <c r="AC298" t="s">
        <v>143</v>
      </c>
      <c r="AD298">
        <v>23</v>
      </c>
      <c r="AE298">
        <v>32551</v>
      </c>
      <c r="AG298">
        <v>1</v>
      </c>
      <c r="AH298">
        <v>5</v>
      </c>
      <c r="AJ298">
        <v>318</v>
      </c>
      <c r="AK298">
        <f t="shared" si="44"/>
        <v>0</v>
      </c>
      <c r="AL298">
        <f t="shared" si="45"/>
        <v>0</v>
      </c>
      <c r="BC298" t="str">
        <f t="shared" si="43"/>
        <v>8401_Imprimerie et reproduction d'enregistrements</v>
      </c>
      <c r="BD298" t="str">
        <f>INDEX(PDC!$J$1:$L$90,MATCH(BE298,PDC!$L:$L,0),MATCH(PDC!$J$1,PDC!$J$1:$L$1,0))</f>
        <v>Industrie</v>
      </c>
      <c r="BE298" t="s">
        <v>72</v>
      </c>
      <c r="BF298">
        <v>8401</v>
      </c>
      <c r="BG298">
        <v>221</v>
      </c>
      <c r="BH298">
        <v>348296</v>
      </c>
      <c r="BI298">
        <v>5</v>
      </c>
      <c r="BN298">
        <v>80</v>
      </c>
    </row>
    <row r="299" spans="26:66" x14ac:dyDescent="0.35">
      <c r="Z299" t="str">
        <f t="shared" si="42"/>
        <v>15_Réparation et installation de machines et d'équipements</v>
      </c>
      <c r="AA299" t="str">
        <f>INDEX(PDC!$J$1:$L$90,MATCH(AB299,PDC!$L:$L,0),MATCH(PDC!$J$1,PDC!$J$1:$L$1,0))</f>
        <v>Industrie</v>
      </c>
      <c r="AB299" t="s">
        <v>23</v>
      </c>
      <c r="AC299" t="s">
        <v>143</v>
      </c>
      <c r="AD299">
        <v>138</v>
      </c>
      <c r="AE299">
        <v>247573</v>
      </c>
      <c r="AF299">
        <v>9</v>
      </c>
      <c r="AG299">
        <v>1</v>
      </c>
      <c r="AH299">
        <v>7</v>
      </c>
      <c r="AJ299">
        <v>237</v>
      </c>
      <c r="AK299">
        <f t="shared" si="44"/>
        <v>65.217391304347828</v>
      </c>
      <c r="AL299">
        <f t="shared" si="45"/>
        <v>36.352914089985582</v>
      </c>
      <c r="BC299" t="str">
        <f t="shared" si="43"/>
        <v>8401_Industrie automobile</v>
      </c>
      <c r="BD299" t="str">
        <f>INDEX(PDC!$J$1:$L$90,MATCH(BE299,PDC!$L:$L,0),MATCH(PDC!$J$1,PDC!$J$1:$L$1,0))</f>
        <v>Industrie</v>
      </c>
      <c r="BE299" t="s">
        <v>24</v>
      </c>
      <c r="BF299">
        <v>8401</v>
      </c>
      <c r="BG299">
        <v>95</v>
      </c>
      <c r="BH299">
        <v>172584</v>
      </c>
      <c r="BI299">
        <v>6</v>
      </c>
      <c r="BJ299">
        <v>2</v>
      </c>
      <c r="BK299">
        <v>12</v>
      </c>
      <c r="BN299">
        <v>204</v>
      </c>
    </row>
    <row r="300" spans="26:66" x14ac:dyDescent="0.35">
      <c r="Z300" t="str">
        <f t="shared" si="42"/>
        <v>15_Services d'information</v>
      </c>
      <c r="AA300" t="str">
        <f>INDEX(PDC!$J$1:$L$90,MATCH(AB300,PDC!$L:$L,0),MATCH(PDC!$J$1,PDC!$J$1:$L$1,0))</f>
        <v>Services</v>
      </c>
      <c r="AB300" t="s">
        <v>85</v>
      </c>
      <c r="AC300" t="s">
        <v>143</v>
      </c>
      <c r="AD300">
        <v>49</v>
      </c>
      <c r="AE300">
        <v>72099</v>
      </c>
      <c r="AK300">
        <f t="shared" si="44"/>
        <v>0</v>
      </c>
      <c r="AL300">
        <f t="shared" si="45"/>
        <v>0</v>
      </c>
      <c r="BC300" t="str">
        <f t="shared" si="43"/>
        <v>8401_Industrie chimique</v>
      </c>
      <c r="BD300" t="str">
        <f>INDEX(PDC!$J$1:$L$90,MATCH(BE300,PDC!$L:$L,0),MATCH(PDC!$J$1,PDC!$J$1:$L$1,0))</f>
        <v>Industrie</v>
      </c>
      <c r="BE300" t="s">
        <v>40</v>
      </c>
      <c r="BF300">
        <v>8401</v>
      </c>
      <c r="BG300">
        <v>136</v>
      </c>
      <c r="BH300">
        <v>236376</v>
      </c>
      <c r="BI300">
        <v>7</v>
      </c>
      <c r="BJ300">
        <v>1</v>
      </c>
      <c r="BK300">
        <v>30</v>
      </c>
      <c r="BL300">
        <v>1</v>
      </c>
      <c r="BN300">
        <v>328</v>
      </c>
    </row>
    <row r="301" spans="26:66" x14ac:dyDescent="0.35">
      <c r="Z301" t="str">
        <f t="shared" si="42"/>
        <v>15_Services relatifs aux bâtiments et aménagement paysager</v>
      </c>
      <c r="AA301" t="str">
        <f>INDEX(PDC!$J$1:$L$90,MATCH(AB301,PDC!$L:$L,0),MATCH(PDC!$J$1,PDC!$J$1:$L$1,0))</f>
        <v>Services</v>
      </c>
      <c r="AB301" t="s">
        <v>9</v>
      </c>
      <c r="AC301" t="s">
        <v>143</v>
      </c>
      <c r="AD301">
        <v>372</v>
      </c>
      <c r="AE301">
        <v>345146</v>
      </c>
      <c r="AF301">
        <v>10</v>
      </c>
      <c r="AJ301">
        <v>609</v>
      </c>
      <c r="AK301">
        <f t="shared" si="44"/>
        <v>26.881720430107528</v>
      </c>
      <c r="AL301">
        <f t="shared" si="45"/>
        <v>28.973246104547062</v>
      </c>
      <c r="BC301" t="str">
        <f t="shared" si="43"/>
        <v>8401_Industrie de l'habillement</v>
      </c>
      <c r="BD301" t="str">
        <f>INDEX(PDC!$J$1:$L$90,MATCH(BE301,PDC!$L:$L,0),MATCH(PDC!$J$1,PDC!$J$1:$L$1,0))</f>
        <v>Industrie</v>
      </c>
      <c r="BE301" t="s">
        <v>68</v>
      </c>
      <c r="BF301">
        <v>8401</v>
      </c>
      <c r="BG301">
        <v>61</v>
      </c>
      <c r="BH301">
        <v>92538</v>
      </c>
      <c r="BI301">
        <v>1</v>
      </c>
      <c r="BN301">
        <v>42</v>
      </c>
    </row>
    <row r="302" spans="26:66" x14ac:dyDescent="0.35">
      <c r="Z302" t="str">
        <f t="shared" si="42"/>
        <v>15_Sylviculture et exploitation forestière</v>
      </c>
      <c r="AA302" t="str">
        <f>INDEX(PDC!$J$1:$L$90,MATCH(AB302,PDC!$L:$L,0),MATCH(PDC!$J$1,PDC!$J$1:$L$1,0))</f>
        <v>Agriculture</v>
      </c>
      <c r="AB302" t="s">
        <v>63</v>
      </c>
      <c r="AC302" t="s">
        <v>143</v>
      </c>
      <c r="AK302" t="e">
        <f t="shared" si="44"/>
        <v>#DIV/0!</v>
      </c>
      <c r="AL302" t="e">
        <f t="shared" si="45"/>
        <v>#DIV/0!</v>
      </c>
      <c r="BC302" t="str">
        <f t="shared" si="43"/>
        <v>8401_Industrie du cuir et de la chaussure</v>
      </c>
      <c r="BD302" t="str">
        <f>INDEX(PDC!$J$1:$L$90,MATCH(BE302,PDC!$L:$L,0),MATCH(PDC!$J$1,PDC!$J$1:$L$1,0))</f>
        <v>Industrie</v>
      </c>
      <c r="BE302" t="s">
        <v>69</v>
      </c>
      <c r="BF302">
        <v>8401</v>
      </c>
      <c r="BG302">
        <v>62</v>
      </c>
      <c r="BH302">
        <v>99837</v>
      </c>
      <c r="BI302">
        <v>4</v>
      </c>
      <c r="BN302">
        <v>120</v>
      </c>
    </row>
    <row r="303" spans="26:66" x14ac:dyDescent="0.35">
      <c r="Z303" t="str">
        <f t="shared" si="42"/>
        <v>15_Transports aériens</v>
      </c>
      <c r="AA303" t="str">
        <f>INDEX(PDC!$J$1:$L$90,MATCH(AB303,PDC!$L:$L,0),MATCH(PDC!$J$1,PDC!$J$1:$L$1,0))</f>
        <v>Services</v>
      </c>
      <c r="AB303" t="s">
        <v>81</v>
      </c>
      <c r="AC303" t="s">
        <v>143</v>
      </c>
      <c r="AD303">
        <v>9</v>
      </c>
      <c r="AE303">
        <v>9225</v>
      </c>
      <c r="AK303">
        <f t="shared" si="44"/>
        <v>0</v>
      </c>
      <c r="AL303">
        <f t="shared" si="45"/>
        <v>0</v>
      </c>
      <c r="BC303" t="str">
        <f t="shared" si="43"/>
        <v>8401_Industrie du papier et du carton</v>
      </c>
      <c r="BD303" t="str">
        <f>INDEX(PDC!$J$1:$L$90,MATCH(BE303,PDC!$L:$L,0),MATCH(PDC!$J$1,PDC!$J$1:$L$1,0))</f>
        <v>Industrie</v>
      </c>
      <c r="BE303" t="s">
        <v>71</v>
      </c>
      <c r="BF303">
        <v>8401</v>
      </c>
      <c r="BG303">
        <v>36</v>
      </c>
      <c r="BH303">
        <v>69601</v>
      </c>
      <c r="BN303">
        <v>0</v>
      </c>
    </row>
    <row r="304" spans="26:66" x14ac:dyDescent="0.35">
      <c r="Z304" t="str">
        <f t="shared" si="42"/>
        <v>15_Transports terrestres et transport par conduites</v>
      </c>
      <c r="AA304" t="str">
        <f>INDEX(PDC!$J$1:$L$90,MATCH(AB304,PDC!$L:$L,0),MATCH(PDC!$J$1,PDC!$J$1:$L$1,0))</f>
        <v>Services</v>
      </c>
      <c r="AB304" t="s">
        <v>5</v>
      </c>
      <c r="AC304" t="s">
        <v>143</v>
      </c>
      <c r="AD304">
        <v>1234</v>
      </c>
      <c r="AE304">
        <v>2295074</v>
      </c>
      <c r="AF304">
        <v>63</v>
      </c>
      <c r="AG304">
        <v>4</v>
      </c>
      <c r="AH304">
        <v>117</v>
      </c>
      <c r="AI304">
        <v>1</v>
      </c>
      <c r="AJ304">
        <v>3146</v>
      </c>
      <c r="AK304">
        <f t="shared" si="44"/>
        <v>51.053484602917344</v>
      </c>
      <c r="AL304">
        <f t="shared" si="45"/>
        <v>27.450095291045081</v>
      </c>
      <c r="BC304" t="str">
        <f t="shared" si="43"/>
        <v>8401_Industrie pharmaceutique</v>
      </c>
      <c r="BD304" t="str">
        <f>INDEX(PDC!$J$1:$L$90,MATCH(BE304,PDC!$L:$L,0),MATCH(PDC!$J$1,PDC!$J$1:$L$1,0))</f>
        <v>Industrie</v>
      </c>
      <c r="BE304" t="s">
        <v>39</v>
      </c>
      <c r="BF304">
        <v>8401</v>
      </c>
      <c r="BG304">
        <v>331</v>
      </c>
      <c r="BH304">
        <v>373705</v>
      </c>
      <c r="BI304">
        <v>4</v>
      </c>
      <c r="BN304">
        <v>98</v>
      </c>
    </row>
    <row r="305" spans="26:66" x14ac:dyDescent="0.35">
      <c r="Z305" t="str">
        <f t="shared" si="42"/>
        <v>15_Travail du bois et fabrication d'articles en bois et en liège, à l'exception des meubles ; fabrication d'articles en vannerie et sparterie</v>
      </c>
      <c r="AA305" t="str">
        <f>INDEX(PDC!$J$1:$L$90,MATCH(AB305,PDC!$L:$L,0),MATCH(PDC!$J$1,PDC!$J$1:$L$1,0))</f>
        <v>Industrie</v>
      </c>
      <c r="AB305" t="s">
        <v>70</v>
      </c>
      <c r="AC305" t="s">
        <v>143</v>
      </c>
      <c r="AD305">
        <v>102</v>
      </c>
      <c r="AE305">
        <v>177929</v>
      </c>
      <c r="AF305">
        <v>11</v>
      </c>
      <c r="AG305">
        <v>2</v>
      </c>
      <c r="AH305">
        <v>40</v>
      </c>
      <c r="AJ305">
        <v>737</v>
      </c>
      <c r="AK305">
        <f t="shared" si="44"/>
        <v>107.84313725490196</v>
      </c>
      <c r="AL305">
        <f t="shared" si="45"/>
        <v>61.822412310528364</v>
      </c>
      <c r="BC305" t="str">
        <f t="shared" si="43"/>
        <v>8401_Industries alimentaires</v>
      </c>
      <c r="BD305" t="str">
        <f>INDEX(PDC!$J$1:$L$90,MATCH(BE305,PDC!$L:$L,0),MATCH(PDC!$J$1,PDC!$J$1:$L$1,0))</f>
        <v>Industrie</v>
      </c>
      <c r="BE305" t="s">
        <v>14</v>
      </c>
      <c r="BF305">
        <v>8401</v>
      </c>
      <c r="BG305">
        <v>2235</v>
      </c>
      <c r="BH305">
        <v>3412167</v>
      </c>
      <c r="BI305">
        <v>86</v>
      </c>
      <c r="BJ305">
        <v>4</v>
      </c>
      <c r="BK305">
        <v>21</v>
      </c>
      <c r="BN305">
        <v>4742</v>
      </c>
    </row>
    <row r="306" spans="26:66" x14ac:dyDescent="0.35">
      <c r="Z306" t="str">
        <f t="shared" si="42"/>
        <v>15_Travaux de construction spécialisés</v>
      </c>
      <c r="AA306" t="str">
        <f>INDEX(PDC!$J$1:$L$90,MATCH(AB306,PDC!$L:$L,0),MATCH(PDC!$J$1,PDC!$J$1:$L$1,0))</f>
        <v>Construction</v>
      </c>
      <c r="AB306" t="s">
        <v>3</v>
      </c>
      <c r="AC306" t="s">
        <v>143</v>
      </c>
      <c r="AD306">
        <v>3220</v>
      </c>
      <c r="AE306">
        <v>5074394</v>
      </c>
      <c r="AF306">
        <v>311</v>
      </c>
      <c r="AG306">
        <v>23</v>
      </c>
      <c r="AH306">
        <v>401</v>
      </c>
      <c r="AI306">
        <v>1</v>
      </c>
      <c r="AJ306">
        <v>14908</v>
      </c>
      <c r="AK306">
        <f t="shared" si="44"/>
        <v>96.583850931677006</v>
      </c>
      <c r="AL306">
        <f t="shared" si="45"/>
        <v>61.288106520699813</v>
      </c>
      <c r="BC306" t="str">
        <f t="shared" si="43"/>
        <v>8401_Métallurgie</v>
      </c>
      <c r="BD306" t="str">
        <f>INDEX(PDC!$J$1:$L$90,MATCH(BE306,PDC!$L:$L,0),MATCH(PDC!$J$1,PDC!$J$1:$L$1,0))</f>
        <v>Industrie</v>
      </c>
      <c r="BE306" t="s">
        <v>26</v>
      </c>
      <c r="BF306">
        <v>8401</v>
      </c>
      <c r="BG306">
        <v>15</v>
      </c>
      <c r="BH306">
        <v>24175</v>
      </c>
      <c r="BI306">
        <v>3</v>
      </c>
      <c r="BN306">
        <v>35</v>
      </c>
    </row>
    <row r="307" spans="26:66" x14ac:dyDescent="0.35">
      <c r="Z307" t="str">
        <f t="shared" si="42"/>
        <v>15_Télécommunications</v>
      </c>
      <c r="AA307" t="str">
        <f>INDEX(PDC!$J$1:$L$90,MATCH(AB307,PDC!$L:$L,0),MATCH(PDC!$J$1,PDC!$J$1:$L$1,0))</f>
        <v>Services</v>
      </c>
      <c r="AB307" t="s">
        <v>84</v>
      </c>
      <c r="AC307" t="s">
        <v>143</v>
      </c>
      <c r="AD307">
        <v>15</v>
      </c>
      <c r="AE307">
        <v>23232</v>
      </c>
      <c r="AK307">
        <f t="shared" si="44"/>
        <v>0</v>
      </c>
      <c r="AL307">
        <f t="shared" si="45"/>
        <v>0</v>
      </c>
      <c r="BC307" t="str">
        <f t="shared" si="43"/>
        <v>8401_Organisation de jeux de hasard et d'argent</v>
      </c>
      <c r="BD307" t="str">
        <f>INDEX(PDC!$J$1:$L$90,MATCH(BE307,PDC!$L:$L,0),MATCH(PDC!$J$1,PDC!$J$1:$L$1,0))</f>
        <v>Services</v>
      </c>
      <c r="BE307" t="s">
        <v>91</v>
      </c>
      <c r="BF307">
        <v>8401</v>
      </c>
      <c r="BG307">
        <v>1</v>
      </c>
      <c r="BH307">
        <v>3081</v>
      </c>
    </row>
    <row r="308" spans="26:66" x14ac:dyDescent="0.35">
      <c r="Z308" t="str">
        <f t="shared" si="42"/>
        <v>15_Édition</v>
      </c>
      <c r="AA308" t="str">
        <f>INDEX(PDC!$J$1:$L$90,MATCH(AB308,PDC!$L:$L,0),MATCH(PDC!$J$1,PDC!$J$1:$L$1,0))</f>
        <v>Services</v>
      </c>
      <c r="AB308" t="s">
        <v>49</v>
      </c>
      <c r="AC308" t="s">
        <v>143</v>
      </c>
      <c r="AD308">
        <v>159</v>
      </c>
      <c r="AE308">
        <v>273553</v>
      </c>
      <c r="AK308">
        <f t="shared" si="44"/>
        <v>0</v>
      </c>
      <c r="AL308">
        <f t="shared" si="45"/>
        <v>0</v>
      </c>
      <c r="BC308" t="str">
        <f t="shared" si="43"/>
        <v>8401_Production de films cinématographiques, de vidéo et de programmes de télévision ; enregistrement sonore et édition musicale</v>
      </c>
      <c r="BD308" t="str">
        <f>INDEX(PDC!$J$1:$L$90,MATCH(BE308,PDC!$L:$L,0),MATCH(PDC!$J$1,PDC!$J$1:$L$1,0))</f>
        <v>Services</v>
      </c>
      <c r="BE308" t="s">
        <v>82</v>
      </c>
      <c r="BF308">
        <v>8401</v>
      </c>
      <c r="BG308">
        <v>224</v>
      </c>
      <c r="BH308">
        <v>362901</v>
      </c>
      <c r="BI308">
        <v>1</v>
      </c>
      <c r="BN308">
        <v>18</v>
      </c>
    </row>
    <row r="309" spans="26:66" x14ac:dyDescent="0.35">
      <c r="Z309" t="str">
        <f t="shared" si="42"/>
        <v>26_NC</v>
      </c>
      <c r="AA309" t="s">
        <v>355</v>
      </c>
      <c r="AB309" t="s">
        <v>355</v>
      </c>
      <c r="AC309" t="s">
        <v>145</v>
      </c>
      <c r="AD309">
        <v>1</v>
      </c>
      <c r="AE309">
        <v>216</v>
      </c>
      <c r="AF309">
        <v>1</v>
      </c>
      <c r="AJ309">
        <v>1797</v>
      </c>
      <c r="AK309">
        <f t="shared" si="44"/>
        <v>1000</v>
      </c>
      <c r="AL309">
        <f t="shared" si="45"/>
        <v>4629.6296296296296</v>
      </c>
      <c r="BC309" t="str">
        <f t="shared" si="43"/>
        <v>8401_Production et distribution d'électricité, de gaz, de vapeur et d'air conditionné</v>
      </c>
      <c r="BD309" t="str">
        <f>INDEX(PDC!$J$1:$L$90,MATCH(BE309,PDC!$L:$L,0),MATCH(PDC!$J$1,PDC!$J$1:$L$1,0))</f>
        <v>Industrie</v>
      </c>
      <c r="BE309" t="s">
        <v>76</v>
      </c>
      <c r="BF309">
        <v>8401</v>
      </c>
      <c r="BG309">
        <v>365</v>
      </c>
      <c r="BH309">
        <v>624500</v>
      </c>
      <c r="BI309">
        <v>9</v>
      </c>
      <c r="BN309">
        <v>319</v>
      </c>
    </row>
    <row r="310" spans="26:66" x14ac:dyDescent="0.35">
      <c r="Z310" t="str">
        <f t="shared" si="42"/>
        <v>26_Action sociale sans hébergement</v>
      </c>
      <c r="AA310" t="str">
        <f>INDEX(PDC!$J$1:$L$90,MATCH(AB310,PDC!$L:$L,0),MATCH(PDC!$J$1,PDC!$J$1:$L$1,0))</f>
        <v>Services</v>
      </c>
      <c r="AB310" t="s">
        <v>8</v>
      </c>
      <c r="AC310" t="s">
        <v>145</v>
      </c>
      <c r="AD310">
        <v>4967</v>
      </c>
      <c r="AE310">
        <v>7477494</v>
      </c>
      <c r="AF310">
        <v>265</v>
      </c>
      <c r="AG310">
        <v>11</v>
      </c>
      <c r="AH310">
        <v>80</v>
      </c>
      <c r="AJ310">
        <v>14677</v>
      </c>
      <c r="AK310">
        <f t="shared" si="44"/>
        <v>53.352124018522247</v>
      </c>
      <c r="AL310">
        <f t="shared" si="45"/>
        <v>35.439680727259692</v>
      </c>
      <c r="BC310" t="str">
        <f t="shared" si="43"/>
        <v>8401_Programmation et diffusion</v>
      </c>
      <c r="BD310" t="str">
        <f>INDEX(PDC!$J$1:$L$90,MATCH(BE310,PDC!$L:$L,0),MATCH(PDC!$J$1,PDC!$J$1:$L$1,0))</f>
        <v>Services</v>
      </c>
      <c r="BE310" t="s">
        <v>83</v>
      </c>
      <c r="BF310">
        <v>8401</v>
      </c>
      <c r="BG310">
        <v>56</v>
      </c>
      <c r="BH310">
        <v>94582</v>
      </c>
    </row>
    <row r="311" spans="26:66" x14ac:dyDescent="0.35">
      <c r="Z311" t="str">
        <f t="shared" si="42"/>
        <v>26_Activités administratives et autres activités de soutien aux entreprises</v>
      </c>
      <c r="AA311" t="str">
        <f>INDEX(PDC!$J$1:$L$90,MATCH(AB311,PDC!$L:$L,0),MATCH(PDC!$J$1,PDC!$J$1:$L$1,0))</f>
        <v>Services</v>
      </c>
      <c r="AB311" t="s">
        <v>35</v>
      </c>
      <c r="AC311" t="s">
        <v>145</v>
      </c>
      <c r="AD311">
        <v>930</v>
      </c>
      <c r="AE311">
        <v>1529985</v>
      </c>
      <c r="AF311">
        <v>21</v>
      </c>
      <c r="AG311">
        <v>3</v>
      </c>
      <c r="AH311">
        <v>30</v>
      </c>
      <c r="AJ311">
        <v>2131</v>
      </c>
      <c r="AK311">
        <f t="shared" si="44"/>
        <v>22.58064516129032</v>
      </c>
      <c r="AL311">
        <f t="shared" si="45"/>
        <v>13.725624761027069</v>
      </c>
      <c r="BC311" t="str">
        <f t="shared" si="43"/>
        <v>8401_Programmation, conseil et autres activités informatiques</v>
      </c>
      <c r="BD311" t="str">
        <f>INDEX(PDC!$J$1:$L$90,MATCH(BE311,PDC!$L:$L,0),MATCH(PDC!$J$1,PDC!$J$1:$L$1,0))</f>
        <v>Services</v>
      </c>
      <c r="BE311" t="s">
        <v>50</v>
      </c>
      <c r="BF311">
        <v>8401</v>
      </c>
      <c r="BG311">
        <v>909</v>
      </c>
      <c r="BH311">
        <v>1382203</v>
      </c>
      <c r="BI311">
        <v>2</v>
      </c>
      <c r="BN311">
        <v>41</v>
      </c>
    </row>
    <row r="312" spans="26:66" x14ac:dyDescent="0.35">
      <c r="Z312" t="str">
        <f t="shared" si="42"/>
        <v>26_Activités auxiliaires de services financiers et d'assurance</v>
      </c>
      <c r="AA312" t="str">
        <f>INDEX(PDC!$J$1:$L$90,MATCH(AB312,PDC!$L:$L,0),MATCH(PDC!$J$1,PDC!$J$1:$L$1,0))</f>
        <v>Services</v>
      </c>
      <c r="AB312" t="s">
        <v>48</v>
      </c>
      <c r="AC312" t="s">
        <v>145</v>
      </c>
      <c r="AD312">
        <v>644</v>
      </c>
      <c r="AE312">
        <v>1020565</v>
      </c>
      <c r="AF312">
        <v>8</v>
      </c>
      <c r="AG312">
        <v>1</v>
      </c>
      <c r="AH312">
        <v>3</v>
      </c>
      <c r="AJ312">
        <v>680</v>
      </c>
      <c r="AK312">
        <f t="shared" si="44"/>
        <v>12.422360248447204</v>
      </c>
      <c r="AL312">
        <f t="shared" si="45"/>
        <v>7.8387951771812672</v>
      </c>
      <c r="BC312" t="str">
        <f t="shared" si="43"/>
        <v>8401_Publicité et études de marché</v>
      </c>
      <c r="BD312" t="str">
        <f>INDEX(PDC!$J$1:$L$90,MATCH(BE312,PDC!$L:$L,0),MATCH(PDC!$J$1,PDC!$J$1:$L$1,0))</f>
        <v>Services</v>
      </c>
      <c r="BE312" t="s">
        <v>33</v>
      </c>
      <c r="BF312">
        <v>8401</v>
      </c>
      <c r="BG312">
        <v>525</v>
      </c>
      <c r="BH312">
        <v>678743</v>
      </c>
      <c r="BI312">
        <v>5</v>
      </c>
      <c r="BJ312">
        <v>1</v>
      </c>
      <c r="BK312">
        <v>3</v>
      </c>
      <c r="BN312">
        <v>526</v>
      </c>
    </row>
    <row r="313" spans="26:66" x14ac:dyDescent="0.35">
      <c r="Z313" t="str">
        <f t="shared" si="42"/>
        <v>26_Activités créatives, artistiques et de spectacle</v>
      </c>
      <c r="AA313" t="str">
        <f>INDEX(PDC!$J$1:$L$90,MATCH(AB313,PDC!$L:$L,0),MATCH(PDC!$J$1,PDC!$J$1:$L$1,0))</f>
        <v>Services</v>
      </c>
      <c r="AB313" t="s">
        <v>42</v>
      </c>
      <c r="AC313" t="s">
        <v>145</v>
      </c>
      <c r="AD313">
        <v>933</v>
      </c>
      <c r="AE313">
        <v>686588</v>
      </c>
      <c r="AF313">
        <v>6</v>
      </c>
      <c r="AJ313">
        <v>336</v>
      </c>
      <c r="AK313">
        <f t="shared" si="44"/>
        <v>6.430868167202572</v>
      </c>
      <c r="AL313">
        <f t="shared" si="45"/>
        <v>8.7388652292204352</v>
      </c>
      <c r="BC313" t="str">
        <f t="shared" si="43"/>
        <v>8401_Pêche et aquaculture</v>
      </c>
      <c r="BD313" t="str">
        <f>INDEX(PDC!$J$1:$L$90,MATCH(BE313,PDC!$L:$L,0),MATCH(PDC!$J$1,PDC!$J$1:$L$1,0))</f>
        <v>Agriculture</v>
      </c>
      <c r="BE313" t="s">
        <v>107</v>
      </c>
      <c r="BF313">
        <v>8401</v>
      </c>
      <c r="BG313">
        <v>2</v>
      </c>
      <c r="BH313">
        <v>2235</v>
      </c>
    </row>
    <row r="314" spans="26:66" x14ac:dyDescent="0.35">
      <c r="Z314" t="str">
        <f t="shared" si="42"/>
        <v>26_Activités d'architecture et d'ingénierie ; activités de contrôle et analyses techniques</v>
      </c>
      <c r="AA314" t="str">
        <f>INDEX(PDC!$J$1:$L$90,MATCH(AB314,PDC!$L:$L,0),MATCH(PDC!$J$1,PDC!$J$1:$L$1,0))</f>
        <v>Services</v>
      </c>
      <c r="AB314" t="s">
        <v>43</v>
      </c>
      <c r="AC314" t="s">
        <v>145</v>
      </c>
      <c r="AD314">
        <v>3138</v>
      </c>
      <c r="AE314">
        <v>4878536</v>
      </c>
      <c r="AF314">
        <v>42</v>
      </c>
      <c r="AG314">
        <v>4</v>
      </c>
      <c r="AH314">
        <v>15</v>
      </c>
      <c r="AJ314">
        <v>1957</v>
      </c>
      <c r="AK314">
        <f t="shared" si="44"/>
        <v>13.384321223709369</v>
      </c>
      <c r="AL314">
        <f t="shared" si="45"/>
        <v>8.6091401190849055</v>
      </c>
      <c r="BC314" t="str">
        <f t="shared" si="43"/>
        <v>8401_Recherche-développement scientifique</v>
      </c>
      <c r="BD314" t="str">
        <f>INDEX(PDC!$J$1:$L$90,MATCH(BE314,PDC!$L:$L,0),MATCH(PDC!$J$1,PDC!$J$1:$L$1,0))</f>
        <v>Services</v>
      </c>
      <c r="BE314" t="s">
        <v>46</v>
      </c>
      <c r="BF314">
        <v>8401</v>
      </c>
      <c r="BG314">
        <v>28</v>
      </c>
      <c r="BH314">
        <v>43092</v>
      </c>
      <c r="BN314">
        <v>0</v>
      </c>
    </row>
    <row r="315" spans="26:66" x14ac:dyDescent="0.35">
      <c r="Z315" t="str">
        <f t="shared" si="42"/>
        <v>26_Activités de location et location-bail</v>
      </c>
      <c r="AA315" t="str">
        <f>INDEX(PDC!$J$1:$L$90,MATCH(AB315,PDC!$L:$L,0),MATCH(PDC!$J$1,PDC!$J$1:$L$1,0))</f>
        <v>Services</v>
      </c>
      <c r="AB315" t="s">
        <v>88</v>
      </c>
      <c r="AC315" t="s">
        <v>145</v>
      </c>
      <c r="AD315">
        <v>453</v>
      </c>
      <c r="AE315">
        <v>733346</v>
      </c>
      <c r="AF315">
        <v>20</v>
      </c>
      <c r="AG315">
        <v>3</v>
      </c>
      <c r="AH315">
        <v>14</v>
      </c>
      <c r="AJ315">
        <v>1431</v>
      </c>
      <c r="AK315">
        <f t="shared" si="44"/>
        <v>44.150110375275943</v>
      </c>
      <c r="AL315">
        <f t="shared" si="45"/>
        <v>27.272256206483707</v>
      </c>
      <c r="BC315" t="str">
        <f t="shared" si="43"/>
        <v>8401_Restauration</v>
      </c>
      <c r="BD315" t="str">
        <f>INDEX(PDC!$J$1:$L$90,MATCH(BE315,PDC!$L:$L,0),MATCH(PDC!$J$1,PDC!$J$1:$L$1,0))</f>
        <v>Services</v>
      </c>
      <c r="BE315" t="s">
        <v>10</v>
      </c>
      <c r="BF315">
        <v>8401</v>
      </c>
      <c r="BG315">
        <v>3591</v>
      </c>
      <c r="BH315">
        <v>5858168</v>
      </c>
      <c r="BI315">
        <v>121</v>
      </c>
      <c r="BJ315">
        <v>3</v>
      </c>
      <c r="BK315">
        <v>30</v>
      </c>
      <c r="BL315">
        <v>2</v>
      </c>
      <c r="BN315">
        <v>5436</v>
      </c>
    </row>
    <row r="316" spans="26:66" x14ac:dyDescent="0.35">
      <c r="Z316" t="str">
        <f t="shared" si="42"/>
        <v>26_Activités de poste et de courrier</v>
      </c>
      <c r="AA316" t="str">
        <f>INDEX(PDC!$J$1:$L$90,MATCH(AB316,PDC!$L:$L,0),MATCH(PDC!$J$1,PDC!$J$1:$L$1,0))</f>
        <v>Services</v>
      </c>
      <c r="AB316" t="s">
        <v>13</v>
      </c>
      <c r="AC316" t="s">
        <v>145</v>
      </c>
      <c r="AD316">
        <v>795</v>
      </c>
      <c r="AE316">
        <v>1235381</v>
      </c>
      <c r="AF316">
        <v>32</v>
      </c>
      <c r="AG316">
        <v>4</v>
      </c>
      <c r="AH316">
        <v>25</v>
      </c>
      <c r="AJ316">
        <v>2796</v>
      </c>
      <c r="AK316">
        <f t="shared" si="44"/>
        <v>40.251572327044023</v>
      </c>
      <c r="AL316">
        <f t="shared" si="45"/>
        <v>25.902940064644024</v>
      </c>
      <c r="BC316" t="str">
        <f t="shared" si="43"/>
        <v>8401_Réparation d'ordinateurs et de biens personnels et domestiques</v>
      </c>
      <c r="BD316" t="str">
        <f>INDEX(PDC!$J$1:$L$90,MATCH(BE316,PDC!$L:$L,0),MATCH(PDC!$J$1,PDC!$J$1:$L$1,0))</f>
        <v>Services</v>
      </c>
      <c r="BE316" t="s">
        <v>92</v>
      </c>
      <c r="BF316">
        <v>8401</v>
      </c>
      <c r="BG316">
        <v>67</v>
      </c>
      <c r="BH316">
        <v>116079</v>
      </c>
      <c r="BI316">
        <v>3</v>
      </c>
      <c r="BN316">
        <v>43</v>
      </c>
    </row>
    <row r="317" spans="26:66" x14ac:dyDescent="0.35">
      <c r="Z317" t="str">
        <f t="shared" si="42"/>
        <v>26_Activités des agences de voyage, voyagistes, services de réservation et activités connexes</v>
      </c>
      <c r="AA317" t="str">
        <f>INDEX(PDC!$J$1:$L$90,MATCH(AB317,PDC!$L:$L,0),MATCH(PDC!$J$1,PDC!$J$1:$L$1,0))</f>
        <v>Services</v>
      </c>
      <c r="AB317" t="s">
        <v>89</v>
      </c>
      <c r="AC317" t="s">
        <v>145</v>
      </c>
      <c r="AD317">
        <v>211</v>
      </c>
      <c r="AE317">
        <v>348838</v>
      </c>
      <c r="AF317">
        <v>1</v>
      </c>
      <c r="AJ317">
        <v>11</v>
      </c>
      <c r="AK317">
        <f t="shared" si="44"/>
        <v>4.7393364928909953</v>
      </c>
      <c r="AL317">
        <f t="shared" si="45"/>
        <v>2.8666601689036173</v>
      </c>
      <c r="BC317" t="str">
        <f t="shared" si="43"/>
        <v>8401_Réparation et installation de machines et d'équipements</v>
      </c>
      <c r="BD317" t="str">
        <f>INDEX(PDC!$J$1:$L$90,MATCH(BE317,PDC!$L:$L,0),MATCH(PDC!$J$1,PDC!$J$1:$L$1,0))</f>
        <v>Industrie</v>
      </c>
      <c r="BE317" t="s">
        <v>23</v>
      </c>
      <c r="BF317">
        <v>8401</v>
      </c>
      <c r="BG317">
        <v>454</v>
      </c>
      <c r="BH317">
        <v>812649</v>
      </c>
      <c r="BI317">
        <v>31</v>
      </c>
      <c r="BN317">
        <v>535</v>
      </c>
    </row>
    <row r="318" spans="26:66" x14ac:dyDescent="0.35">
      <c r="Z318" t="str">
        <f t="shared" si="42"/>
        <v>26_Activités des ménages en tant qu'employeurs de personnel domestique</v>
      </c>
      <c r="AA318" t="str">
        <f>INDEX(PDC!$J$1:$L$90,MATCH(AB318,PDC!$L:$L,0),MATCH(PDC!$J$1,PDC!$J$1:$L$1,0))</f>
        <v>Services</v>
      </c>
      <c r="AB318" t="s">
        <v>110</v>
      </c>
      <c r="AC318" t="s">
        <v>145</v>
      </c>
      <c r="AD318">
        <v>2</v>
      </c>
      <c r="AE318">
        <v>746</v>
      </c>
      <c r="AK318">
        <f t="shared" si="44"/>
        <v>0</v>
      </c>
      <c r="AL318">
        <f t="shared" si="45"/>
        <v>0</v>
      </c>
      <c r="BC318" t="str">
        <f t="shared" si="43"/>
        <v>8401_Services d'information</v>
      </c>
      <c r="BD318" t="str">
        <f>INDEX(PDC!$J$1:$L$90,MATCH(BE318,PDC!$L:$L,0),MATCH(PDC!$J$1,PDC!$J$1:$L$1,0))</f>
        <v>Services</v>
      </c>
      <c r="BE318" t="s">
        <v>85</v>
      </c>
      <c r="BF318">
        <v>8401</v>
      </c>
      <c r="BG318">
        <v>353</v>
      </c>
      <c r="BH318">
        <v>561407</v>
      </c>
      <c r="BI318">
        <v>8</v>
      </c>
      <c r="BJ318">
        <v>1</v>
      </c>
      <c r="BK318">
        <v>2</v>
      </c>
      <c r="BN318">
        <v>985</v>
      </c>
    </row>
    <row r="319" spans="26:66" x14ac:dyDescent="0.35">
      <c r="Z319" t="str">
        <f t="shared" si="42"/>
        <v>26_Activités des organisations associatives</v>
      </c>
      <c r="AA319" t="str">
        <f>INDEX(PDC!$J$1:$L$90,MATCH(AB319,PDC!$L:$L,0),MATCH(PDC!$J$1,PDC!$J$1:$L$1,0))</f>
        <v>Services</v>
      </c>
      <c r="AB319" t="s">
        <v>32</v>
      </c>
      <c r="AC319" t="s">
        <v>145</v>
      </c>
      <c r="AD319">
        <v>1850</v>
      </c>
      <c r="AE319">
        <v>2439055</v>
      </c>
      <c r="AF319">
        <v>46</v>
      </c>
      <c r="AG319">
        <v>6</v>
      </c>
      <c r="AH319">
        <v>39</v>
      </c>
      <c r="AJ319">
        <v>2419</v>
      </c>
      <c r="AK319">
        <f t="shared" si="44"/>
        <v>24.864864864864863</v>
      </c>
      <c r="AL319">
        <f t="shared" si="45"/>
        <v>18.859763309970461</v>
      </c>
      <c r="BC319" t="str">
        <f t="shared" si="43"/>
        <v>8401_Services relatifs aux bâtiments et aménagement paysager</v>
      </c>
      <c r="BD319" t="str">
        <f>INDEX(PDC!$J$1:$L$90,MATCH(BE319,PDC!$L:$L,0),MATCH(PDC!$J$1,PDC!$J$1:$L$1,0))</f>
        <v>Services</v>
      </c>
      <c r="BE319" t="s">
        <v>9</v>
      </c>
      <c r="BF319">
        <v>8401</v>
      </c>
      <c r="BG319">
        <v>2473</v>
      </c>
      <c r="BH319">
        <v>3259134</v>
      </c>
      <c r="BI319">
        <v>104</v>
      </c>
      <c r="BJ319">
        <v>11</v>
      </c>
      <c r="BK319">
        <v>90</v>
      </c>
      <c r="BL319">
        <v>4</v>
      </c>
      <c r="BN319">
        <v>10738</v>
      </c>
    </row>
    <row r="320" spans="26:66" x14ac:dyDescent="0.35">
      <c r="Z320" t="str">
        <f t="shared" si="42"/>
        <v>26_Activités des services financiers, hors assurance et caisses de retraite</v>
      </c>
      <c r="AA320" t="str">
        <f>INDEX(PDC!$J$1:$L$90,MATCH(AB320,PDC!$L:$L,0),MATCH(PDC!$J$1,PDC!$J$1:$L$1,0))</f>
        <v>Services</v>
      </c>
      <c r="AB320" t="s">
        <v>47</v>
      </c>
      <c r="AC320" t="s">
        <v>145</v>
      </c>
      <c r="AD320">
        <v>2492</v>
      </c>
      <c r="AE320">
        <v>3876949</v>
      </c>
      <c r="AF320">
        <v>23</v>
      </c>
      <c r="AJ320">
        <v>1220</v>
      </c>
      <c r="AK320">
        <f t="shared" si="44"/>
        <v>9.2295345104333872</v>
      </c>
      <c r="AL320">
        <f t="shared" si="45"/>
        <v>5.9325000148312501</v>
      </c>
      <c r="BC320" t="str">
        <f t="shared" si="43"/>
        <v>8401_Transports aériens</v>
      </c>
      <c r="BD320" t="str">
        <f>INDEX(PDC!$J$1:$L$90,MATCH(BE320,PDC!$L:$L,0),MATCH(PDC!$J$1,PDC!$J$1:$L$1,0))</f>
        <v>Services</v>
      </c>
      <c r="BE320" t="s">
        <v>81</v>
      </c>
      <c r="BF320">
        <v>8401</v>
      </c>
      <c r="BG320">
        <v>7</v>
      </c>
      <c r="BH320">
        <v>12593</v>
      </c>
    </row>
    <row r="321" spans="26:66" x14ac:dyDescent="0.35">
      <c r="Z321" t="str">
        <f t="shared" si="42"/>
        <v>26_Activités des sièges sociaux ; conseil de gestion</v>
      </c>
      <c r="AA321" t="str">
        <f>INDEX(PDC!$J$1:$L$90,MATCH(AB321,PDC!$L:$L,0),MATCH(PDC!$J$1,PDC!$J$1:$L$1,0))</f>
        <v>Services</v>
      </c>
      <c r="AB321" t="s">
        <v>44</v>
      </c>
      <c r="AC321" t="s">
        <v>145</v>
      </c>
      <c r="AD321">
        <v>1612</v>
      </c>
      <c r="AE321">
        <v>2497534</v>
      </c>
      <c r="AF321">
        <v>17</v>
      </c>
      <c r="AG321">
        <v>4</v>
      </c>
      <c r="AH321">
        <v>60</v>
      </c>
      <c r="AJ321">
        <v>2288</v>
      </c>
      <c r="AK321">
        <f t="shared" si="44"/>
        <v>10.545905707196031</v>
      </c>
      <c r="AL321">
        <f t="shared" si="45"/>
        <v>6.8067141428304883</v>
      </c>
      <c r="BC321" t="str">
        <f t="shared" si="43"/>
        <v>8401_Transports par eau</v>
      </c>
      <c r="BD321" t="str">
        <f>INDEX(PDC!$J$1:$L$90,MATCH(BE321,PDC!$L:$L,0),MATCH(PDC!$J$1,PDC!$J$1:$L$1,0))</f>
        <v>Services</v>
      </c>
      <c r="BE321" t="s">
        <v>80</v>
      </c>
      <c r="BF321">
        <v>8401</v>
      </c>
      <c r="BG321">
        <v>41</v>
      </c>
      <c r="BH321">
        <v>75222</v>
      </c>
      <c r="BI321">
        <v>3</v>
      </c>
      <c r="BN321">
        <v>285</v>
      </c>
    </row>
    <row r="322" spans="26:66" x14ac:dyDescent="0.35">
      <c r="Z322" t="str">
        <f t="shared" si="42"/>
        <v>26_Activités immobilières</v>
      </c>
      <c r="AA322" t="str">
        <f>INDEX(PDC!$J$1:$L$90,MATCH(AB322,PDC!$L:$L,0),MATCH(PDC!$J$1,PDC!$J$1:$L$1,0))</f>
        <v>Services</v>
      </c>
      <c r="AB322" t="s">
        <v>31</v>
      </c>
      <c r="AC322" t="s">
        <v>145</v>
      </c>
      <c r="AD322">
        <v>1341</v>
      </c>
      <c r="AE322">
        <v>1945634</v>
      </c>
      <c r="AF322">
        <v>32</v>
      </c>
      <c r="AG322">
        <v>3</v>
      </c>
      <c r="AH322">
        <v>11</v>
      </c>
      <c r="AJ322">
        <v>2463</v>
      </c>
      <c r="AK322">
        <f t="shared" si="44"/>
        <v>23.862788963460101</v>
      </c>
      <c r="AL322">
        <f t="shared" si="45"/>
        <v>16.447081002901882</v>
      </c>
      <c r="BC322" t="str">
        <f t="shared" si="43"/>
        <v>8401_Transports terrestres et transport par conduites</v>
      </c>
      <c r="BD322" t="str">
        <f>INDEX(PDC!$J$1:$L$90,MATCH(BE322,PDC!$L:$L,0),MATCH(PDC!$J$1,PDC!$J$1:$L$1,0))</f>
        <v>Services</v>
      </c>
      <c r="BE322" t="s">
        <v>5</v>
      </c>
      <c r="BF322">
        <v>8401</v>
      </c>
      <c r="BG322">
        <v>2254</v>
      </c>
      <c r="BH322">
        <v>4066031</v>
      </c>
      <c r="BI322">
        <v>189</v>
      </c>
      <c r="BJ322">
        <v>7</v>
      </c>
      <c r="BK322">
        <v>47</v>
      </c>
      <c r="BL322">
        <v>1</v>
      </c>
      <c r="BN322">
        <v>8590</v>
      </c>
    </row>
    <row r="323" spans="26:66" x14ac:dyDescent="0.35">
      <c r="Z323" t="str">
        <f t="shared" si="42"/>
        <v>26_Activités juridiques et comptables</v>
      </c>
      <c r="AA323" t="str">
        <f>INDEX(PDC!$J$1:$L$90,MATCH(AB323,PDC!$L:$L,0),MATCH(PDC!$J$1,PDC!$J$1:$L$1,0))</f>
        <v>Services</v>
      </c>
      <c r="AB323" t="s">
        <v>51</v>
      </c>
      <c r="AC323" t="s">
        <v>145</v>
      </c>
      <c r="AD323">
        <v>1488</v>
      </c>
      <c r="AE323">
        <v>2546923</v>
      </c>
      <c r="AF323">
        <v>3</v>
      </c>
      <c r="AJ323">
        <v>205</v>
      </c>
      <c r="AK323">
        <f t="shared" si="44"/>
        <v>2.0161290322580645</v>
      </c>
      <c r="AL323">
        <f t="shared" si="45"/>
        <v>1.1778919111414048</v>
      </c>
      <c r="BC323" t="str">
        <f t="shared" si="43"/>
        <v>8401_Travail du bois et fabrication d'articles en bois et en liège, à l'exception des meubles ; fabrication d'articles en vannerie et sparterie</v>
      </c>
      <c r="BD323" t="str">
        <f>INDEX(PDC!$J$1:$L$90,MATCH(BE323,PDC!$L:$L,0),MATCH(PDC!$J$1,PDC!$J$1:$L$1,0))</f>
        <v>Industrie</v>
      </c>
      <c r="BE323" t="s">
        <v>70</v>
      </c>
      <c r="BF323">
        <v>8401</v>
      </c>
      <c r="BG323">
        <v>602</v>
      </c>
      <c r="BH323">
        <v>989900</v>
      </c>
      <c r="BI323">
        <v>61</v>
      </c>
      <c r="BJ323">
        <v>7</v>
      </c>
      <c r="BK323">
        <v>82</v>
      </c>
      <c r="BL323">
        <v>3</v>
      </c>
      <c r="BN323">
        <v>3174</v>
      </c>
    </row>
    <row r="324" spans="26:66" x14ac:dyDescent="0.35">
      <c r="Z324" t="str">
        <f t="shared" si="42"/>
        <v>26_Activités liées à l'emploi</v>
      </c>
      <c r="AA324" t="str">
        <f>INDEX(PDC!$J$1:$L$90,MATCH(AB324,PDC!$L:$L,0),MATCH(PDC!$J$1,PDC!$J$1:$L$1,0))</f>
        <v>Services</v>
      </c>
      <c r="AB324" t="s">
        <v>6</v>
      </c>
      <c r="AC324" t="s">
        <v>145</v>
      </c>
      <c r="AD324">
        <v>7435</v>
      </c>
      <c r="AE324">
        <v>10166534</v>
      </c>
      <c r="AF324">
        <v>359</v>
      </c>
      <c r="AG324">
        <v>25</v>
      </c>
      <c r="AH324">
        <v>155</v>
      </c>
      <c r="AJ324">
        <v>27939</v>
      </c>
      <c r="AK324">
        <f t="shared" si="44"/>
        <v>48.285137861466033</v>
      </c>
      <c r="AL324">
        <f t="shared" si="45"/>
        <v>35.311936201659286</v>
      </c>
      <c r="BC324" t="str">
        <f t="shared" si="43"/>
        <v>8401_Travaux de construction spécialisés</v>
      </c>
      <c r="BD324" t="str">
        <f>INDEX(PDC!$J$1:$L$90,MATCH(BE324,PDC!$L:$L,0),MATCH(PDC!$J$1,PDC!$J$1:$L$1,0))</f>
        <v>Construction</v>
      </c>
      <c r="BE324" t="s">
        <v>3</v>
      </c>
      <c r="BF324">
        <v>8401</v>
      </c>
      <c r="BG324">
        <v>7115</v>
      </c>
      <c r="BH324">
        <v>11476170</v>
      </c>
      <c r="BI324">
        <v>589</v>
      </c>
      <c r="BJ324">
        <v>51</v>
      </c>
      <c r="BK324">
        <v>656</v>
      </c>
      <c r="BL324">
        <v>24</v>
      </c>
      <c r="BN324">
        <v>38877</v>
      </c>
    </row>
    <row r="325" spans="26:66" x14ac:dyDescent="0.35">
      <c r="Z325" t="str">
        <f t="shared" ref="Z325:Z388" si="46">AC325&amp;"_"&amp;AB325</f>
        <v>26_Activités pour la santé humaine</v>
      </c>
      <c r="AA325" t="str">
        <f>INDEX(PDC!$J$1:$L$90,MATCH(AB325,PDC!$L:$L,0),MATCH(PDC!$J$1,PDC!$J$1:$L$1,0))</f>
        <v>Services</v>
      </c>
      <c r="AB325" t="s">
        <v>27</v>
      </c>
      <c r="AC325" t="s">
        <v>145</v>
      </c>
      <c r="AD325">
        <v>5605</v>
      </c>
      <c r="AE325">
        <v>7704335</v>
      </c>
      <c r="AF325">
        <v>157</v>
      </c>
      <c r="AG325">
        <v>7</v>
      </c>
      <c r="AH325">
        <v>80</v>
      </c>
      <c r="AJ325">
        <v>8934</v>
      </c>
      <c r="AK325">
        <f t="shared" si="44"/>
        <v>28.0107047279215</v>
      </c>
      <c r="AL325">
        <f t="shared" si="45"/>
        <v>20.37813776270113</v>
      </c>
      <c r="BC325" t="str">
        <f t="shared" ref="BC325:BC388" si="47">BF325&amp;"_"&amp;BE325</f>
        <v>8401_Télécommunications</v>
      </c>
      <c r="BD325" t="str">
        <f>INDEX(PDC!$J$1:$L$90,MATCH(BE325,PDC!$L:$L,0),MATCH(PDC!$J$1,PDC!$J$1:$L$1,0))</f>
        <v>Services</v>
      </c>
      <c r="BE325" t="s">
        <v>84</v>
      </c>
      <c r="BF325">
        <v>8401</v>
      </c>
      <c r="BG325">
        <v>248</v>
      </c>
      <c r="BH325">
        <v>383370</v>
      </c>
      <c r="BI325">
        <v>3</v>
      </c>
      <c r="BJ325">
        <v>2</v>
      </c>
      <c r="BK325">
        <v>107</v>
      </c>
      <c r="BL325">
        <v>1</v>
      </c>
      <c r="BN325">
        <v>347</v>
      </c>
    </row>
    <row r="326" spans="26:66" x14ac:dyDescent="0.35">
      <c r="Z326" t="str">
        <f t="shared" si="46"/>
        <v>26_Activités sportives, récréatives et de loisirs</v>
      </c>
      <c r="AA326" t="str">
        <f>INDEX(PDC!$J$1:$L$90,MATCH(AB326,PDC!$L:$L,0),MATCH(PDC!$J$1,PDC!$J$1:$L$1,0))</f>
        <v>Services</v>
      </c>
      <c r="AB326" t="s">
        <v>12</v>
      </c>
      <c r="AC326" t="s">
        <v>145</v>
      </c>
      <c r="AD326">
        <v>954</v>
      </c>
      <c r="AE326">
        <v>1001330</v>
      </c>
      <c r="AF326">
        <v>25</v>
      </c>
      <c r="AG326">
        <v>2</v>
      </c>
      <c r="AH326">
        <v>15</v>
      </c>
      <c r="AJ326">
        <v>1737</v>
      </c>
      <c r="AK326">
        <f t="shared" ref="AK326:AK389" si="48">AF326/AD326*1000</f>
        <v>26.20545073375262</v>
      </c>
      <c r="AL326">
        <f t="shared" ref="AL326:AL389" si="49">AF326/AE326*1000000</f>
        <v>24.966794163762195</v>
      </c>
      <c r="BC326" t="str">
        <f t="shared" si="47"/>
        <v>8401_Édition</v>
      </c>
      <c r="BD326" t="str">
        <f>INDEX(PDC!$J$1:$L$90,MATCH(BE326,PDC!$L:$L,0),MATCH(PDC!$J$1,PDC!$J$1:$L$1,0))</f>
        <v>Services</v>
      </c>
      <c r="BE326" t="s">
        <v>49</v>
      </c>
      <c r="BF326">
        <v>8401</v>
      </c>
      <c r="BG326">
        <v>545</v>
      </c>
      <c r="BH326">
        <v>801552</v>
      </c>
      <c r="BN326">
        <v>0</v>
      </c>
    </row>
    <row r="327" spans="26:66" x14ac:dyDescent="0.35">
      <c r="Z327" t="str">
        <f t="shared" si="46"/>
        <v>26_Activités vétérinaires</v>
      </c>
      <c r="AA327" t="str">
        <f>INDEX(PDC!$J$1:$L$90,MATCH(AB327,PDC!$L:$L,0),MATCH(PDC!$J$1,PDC!$J$1:$L$1,0))</f>
        <v>Services</v>
      </c>
      <c r="AB327" t="s">
        <v>87</v>
      </c>
      <c r="AC327" t="s">
        <v>145</v>
      </c>
      <c r="AD327">
        <v>122</v>
      </c>
      <c r="AE327">
        <v>200675</v>
      </c>
      <c r="AF327">
        <v>2</v>
      </c>
      <c r="AJ327">
        <v>9</v>
      </c>
      <c r="AK327">
        <f t="shared" si="48"/>
        <v>16.393442622950822</v>
      </c>
      <c r="AL327">
        <f t="shared" si="49"/>
        <v>9.9663635231095054</v>
      </c>
      <c r="BC327" t="str">
        <f t="shared" si="47"/>
        <v>8402_NC</v>
      </c>
      <c r="BD327" t="s">
        <v>355</v>
      </c>
      <c r="BE327" t="s">
        <v>355</v>
      </c>
      <c r="BF327">
        <v>8402</v>
      </c>
      <c r="BN327">
        <v>688</v>
      </c>
    </row>
    <row r="328" spans="26:66" x14ac:dyDescent="0.35">
      <c r="Z328" t="str">
        <f t="shared" si="46"/>
        <v>26_Administration publique et défense ; sécurité sociale obligatoire</v>
      </c>
      <c r="AA328" t="str">
        <f>INDEX(PDC!$J$1:$L$90,MATCH(AB328,PDC!$L:$L,0),MATCH(PDC!$J$1,PDC!$J$1:$L$1,0))</f>
        <v>Services</v>
      </c>
      <c r="AB328" t="s">
        <v>36</v>
      </c>
      <c r="AC328" t="s">
        <v>145</v>
      </c>
      <c r="AD328">
        <v>6706</v>
      </c>
      <c r="AE328">
        <v>7408478</v>
      </c>
      <c r="AF328">
        <v>89</v>
      </c>
      <c r="AG328">
        <v>4</v>
      </c>
      <c r="AH328">
        <v>29</v>
      </c>
      <c r="AJ328">
        <v>3693</v>
      </c>
      <c r="AK328">
        <f t="shared" si="48"/>
        <v>13.271696987772145</v>
      </c>
      <c r="AL328">
        <f t="shared" si="49"/>
        <v>12.013263722994116</v>
      </c>
      <c r="BC328" t="str">
        <f t="shared" si="47"/>
        <v>8402_Action sociale sans hébergement</v>
      </c>
      <c r="BD328" t="str">
        <f>INDEX(PDC!$J$1:$L$90,MATCH(BE328,PDC!$L:$L,0),MATCH(PDC!$J$1,PDC!$J$1:$L$1,0))</f>
        <v>Services</v>
      </c>
      <c r="BE328" t="s">
        <v>8</v>
      </c>
      <c r="BF328">
        <v>8402</v>
      </c>
      <c r="BG328">
        <v>2076</v>
      </c>
      <c r="BH328">
        <v>2801055</v>
      </c>
      <c r="BI328">
        <v>102</v>
      </c>
      <c r="BJ328">
        <v>7</v>
      </c>
      <c r="BK328">
        <v>77</v>
      </c>
      <c r="BL328">
        <v>4</v>
      </c>
      <c r="BN328">
        <v>7617</v>
      </c>
    </row>
    <row r="329" spans="26:66" x14ac:dyDescent="0.35">
      <c r="Z329" t="str">
        <f t="shared" si="46"/>
        <v>26_Assurance</v>
      </c>
      <c r="AA329" t="str">
        <f>INDEX(PDC!$J$1:$L$90,MATCH(AB329,PDC!$L:$L,0),MATCH(PDC!$J$1,PDC!$J$1:$L$1,0))</f>
        <v>Services</v>
      </c>
      <c r="AB329" t="s">
        <v>45</v>
      </c>
      <c r="AC329" t="s">
        <v>145</v>
      </c>
      <c r="AD329">
        <v>733</v>
      </c>
      <c r="AE329">
        <v>1176953</v>
      </c>
      <c r="AF329">
        <v>2</v>
      </c>
      <c r="AJ329">
        <v>231</v>
      </c>
      <c r="AK329">
        <f t="shared" si="48"/>
        <v>2.7285129604365621</v>
      </c>
      <c r="AL329">
        <f t="shared" si="49"/>
        <v>1.6993032007225439</v>
      </c>
      <c r="BC329" t="str">
        <f t="shared" si="47"/>
        <v>8402_Activités administratives et autres activités de soutien aux entreprises</v>
      </c>
      <c r="BD329" t="str">
        <f>INDEX(PDC!$J$1:$L$90,MATCH(BE329,PDC!$L:$L,0),MATCH(PDC!$J$1,PDC!$J$1:$L$1,0))</f>
        <v>Services</v>
      </c>
      <c r="BE329" t="s">
        <v>35</v>
      </c>
      <c r="BF329">
        <v>8402</v>
      </c>
      <c r="BG329">
        <v>148</v>
      </c>
      <c r="BH329">
        <v>227454</v>
      </c>
      <c r="BN329">
        <v>23</v>
      </c>
    </row>
    <row r="330" spans="26:66" x14ac:dyDescent="0.35">
      <c r="Z330" t="str">
        <f t="shared" si="46"/>
        <v>26_Autres activités spécialisées, scientifiques et techniques</v>
      </c>
      <c r="AA330" t="str">
        <f>INDEX(PDC!$J$1:$L$90,MATCH(AB330,PDC!$L:$L,0),MATCH(PDC!$J$1,PDC!$J$1:$L$1,0))</f>
        <v>Services</v>
      </c>
      <c r="AB330" t="s">
        <v>86</v>
      </c>
      <c r="AC330" t="s">
        <v>145</v>
      </c>
      <c r="AD330">
        <v>392</v>
      </c>
      <c r="AE330">
        <v>623305</v>
      </c>
      <c r="AF330">
        <v>2</v>
      </c>
      <c r="AJ330">
        <v>55</v>
      </c>
      <c r="AK330">
        <f t="shared" si="48"/>
        <v>5.1020408163265305</v>
      </c>
      <c r="AL330">
        <f t="shared" si="49"/>
        <v>3.2087019998235213</v>
      </c>
      <c r="BC330" t="str">
        <f t="shared" si="47"/>
        <v>8402_Activités auxiliaires de services financiers et d'assurance</v>
      </c>
      <c r="BD330" t="str">
        <f>INDEX(PDC!$J$1:$L$90,MATCH(BE330,PDC!$L:$L,0),MATCH(PDC!$J$1,PDC!$J$1:$L$1,0))</f>
        <v>Services</v>
      </c>
      <c r="BE330" t="s">
        <v>48</v>
      </c>
      <c r="BF330">
        <v>8402</v>
      </c>
      <c r="BG330">
        <v>82</v>
      </c>
      <c r="BH330">
        <v>135642</v>
      </c>
    </row>
    <row r="331" spans="26:66" x14ac:dyDescent="0.35">
      <c r="Z331" t="str">
        <f t="shared" si="46"/>
        <v>26_Autres industries extractives</v>
      </c>
      <c r="AA331" t="str">
        <f>INDEX(PDC!$J$1:$L$90,MATCH(AB331,PDC!$L:$L,0),MATCH(PDC!$J$1,PDC!$J$1:$L$1,0))</f>
        <v>Industrie</v>
      </c>
      <c r="AB331" t="s">
        <v>64</v>
      </c>
      <c r="AC331" t="s">
        <v>145</v>
      </c>
      <c r="AD331">
        <v>294</v>
      </c>
      <c r="AE331">
        <v>487515</v>
      </c>
      <c r="AF331">
        <v>8</v>
      </c>
      <c r="AG331">
        <v>1</v>
      </c>
      <c r="AH331">
        <v>8</v>
      </c>
      <c r="AJ331">
        <v>216</v>
      </c>
      <c r="AK331">
        <f t="shared" si="48"/>
        <v>27.210884353741495</v>
      </c>
      <c r="AL331">
        <f t="shared" si="49"/>
        <v>16.409751494825802</v>
      </c>
      <c r="BC331" t="str">
        <f t="shared" si="47"/>
        <v>8402_Activités créatives, artistiques et de spectacle</v>
      </c>
      <c r="BD331" t="str">
        <f>INDEX(PDC!$J$1:$L$90,MATCH(BE331,PDC!$L:$L,0),MATCH(PDC!$J$1,PDC!$J$1:$L$1,0))</f>
        <v>Services</v>
      </c>
      <c r="BE331" t="s">
        <v>42</v>
      </c>
      <c r="BF331">
        <v>8402</v>
      </c>
      <c r="BG331">
        <v>177</v>
      </c>
      <c r="BH331">
        <v>136744</v>
      </c>
      <c r="BN331">
        <v>0</v>
      </c>
    </row>
    <row r="332" spans="26:66" x14ac:dyDescent="0.35">
      <c r="Z332" t="str">
        <f t="shared" si="46"/>
        <v>26_Autres industries manufacturières</v>
      </c>
      <c r="AA332" t="str">
        <f>INDEX(PDC!$J$1:$L$90,MATCH(AB332,PDC!$L:$L,0),MATCH(PDC!$J$1,PDC!$J$1:$L$1,0))</f>
        <v>Industrie</v>
      </c>
      <c r="AB332" t="s">
        <v>37</v>
      </c>
      <c r="AC332" t="s">
        <v>145</v>
      </c>
      <c r="AD332">
        <v>832</v>
      </c>
      <c r="AE332">
        <v>1234872</v>
      </c>
      <c r="AF332">
        <v>17</v>
      </c>
      <c r="AG332">
        <v>1</v>
      </c>
      <c r="AH332">
        <v>6</v>
      </c>
      <c r="AJ332">
        <v>1032</v>
      </c>
      <c r="AK332">
        <f t="shared" si="48"/>
        <v>20.432692307692307</v>
      </c>
      <c r="AL332">
        <f t="shared" si="49"/>
        <v>13.766609008868935</v>
      </c>
      <c r="BC332" t="str">
        <f t="shared" si="47"/>
        <v>8402_Activités d'architecture et d'ingénierie ; activités de contrôle et analyses techniques</v>
      </c>
      <c r="BD332" t="str">
        <f>INDEX(PDC!$J$1:$L$90,MATCH(BE332,PDC!$L:$L,0),MATCH(PDC!$J$1,PDC!$J$1:$L$1,0))</f>
        <v>Services</v>
      </c>
      <c r="BE332" t="s">
        <v>43</v>
      </c>
      <c r="BF332">
        <v>8402</v>
      </c>
      <c r="BG332">
        <v>207</v>
      </c>
      <c r="BH332">
        <v>336605</v>
      </c>
      <c r="BI332">
        <v>2</v>
      </c>
      <c r="BN332">
        <v>10</v>
      </c>
    </row>
    <row r="333" spans="26:66" x14ac:dyDescent="0.35">
      <c r="Z333" t="str">
        <f t="shared" si="46"/>
        <v>26_Autres services personnels</v>
      </c>
      <c r="AA333" t="str">
        <f>INDEX(PDC!$J$1:$L$90,MATCH(AB333,PDC!$L:$L,0),MATCH(PDC!$J$1,PDC!$J$1:$L$1,0))</f>
        <v>Services</v>
      </c>
      <c r="AB333" t="s">
        <v>30</v>
      </c>
      <c r="AC333" t="s">
        <v>145</v>
      </c>
      <c r="AD333">
        <v>1387</v>
      </c>
      <c r="AE333">
        <v>2038061</v>
      </c>
      <c r="AF333">
        <v>32</v>
      </c>
      <c r="AG333">
        <v>1</v>
      </c>
      <c r="AH333">
        <v>8</v>
      </c>
      <c r="AJ333">
        <v>1821</v>
      </c>
      <c r="AK333">
        <f t="shared" si="48"/>
        <v>23.071377072819033</v>
      </c>
      <c r="AL333">
        <f t="shared" si="49"/>
        <v>15.701198344897429</v>
      </c>
      <c r="BC333" t="str">
        <f t="shared" si="47"/>
        <v>8402_Activités de location et location-bail</v>
      </c>
      <c r="BD333" t="str">
        <f>INDEX(PDC!$J$1:$L$90,MATCH(BE333,PDC!$L:$L,0),MATCH(PDC!$J$1,PDC!$J$1:$L$1,0))</f>
        <v>Services</v>
      </c>
      <c r="BE333" t="s">
        <v>88</v>
      </c>
      <c r="BF333">
        <v>8402</v>
      </c>
      <c r="BG333">
        <v>72</v>
      </c>
      <c r="BH333">
        <v>120532</v>
      </c>
      <c r="BI333">
        <v>2</v>
      </c>
      <c r="BN333">
        <v>15</v>
      </c>
    </row>
    <row r="334" spans="26:66" x14ac:dyDescent="0.35">
      <c r="Z334" t="str">
        <f t="shared" si="46"/>
        <v>26_Bibliothèques, archives, musées et autres activités culturelles</v>
      </c>
      <c r="AA334" t="str">
        <f>INDEX(PDC!$J$1:$L$90,MATCH(AB334,PDC!$L:$L,0),MATCH(PDC!$J$1,PDC!$J$1:$L$1,0))</f>
        <v>Services</v>
      </c>
      <c r="AB334" t="s">
        <v>90</v>
      </c>
      <c r="AC334" t="s">
        <v>145</v>
      </c>
      <c r="AD334">
        <v>90</v>
      </c>
      <c r="AE334">
        <v>145567</v>
      </c>
      <c r="AJ334">
        <v>17</v>
      </c>
      <c r="AK334">
        <f t="shared" si="48"/>
        <v>0</v>
      </c>
      <c r="AL334">
        <f t="shared" si="49"/>
        <v>0</v>
      </c>
      <c r="BC334" t="str">
        <f t="shared" si="47"/>
        <v>8402_Activités de poste et de courrier</v>
      </c>
      <c r="BD334" t="str">
        <f>INDEX(PDC!$J$1:$L$90,MATCH(BE334,PDC!$L:$L,0),MATCH(PDC!$J$1,PDC!$J$1:$L$1,0))</f>
        <v>Services</v>
      </c>
      <c r="BE334" t="s">
        <v>13</v>
      </c>
      <c r="BF334">
        <v>8402</v>
      </c>
      <c r="BG334">
        <v>214</v>
      </c>
      <c r="BH334">
        <v>320018</v>
      </c>
      <c r="BI334">
        <v>10</v>
      </c>
      <c r="BN334">
        <v>658</v>
      </c>
    </row>
    <row r="335" spans="26:66" x14ac:dyDescent="0.35">
      <c r="Z335" t="str">
        <f t="shared" si="46"/>
        <v>26_Captage, traitement et distribution d'eau</v>
      </c>
      <c r="AA335" t="str">
        <f>INDEX(PDC!$J$1:$L$90,MATCH(AB335,PDC!$L:$L,0),MATCH(PDC!$J$1,PDC!$J$1:$L$1,0))</f>
        <v>Industrie</v>
      </c>
      <c r="AB335" t="s">
        <v>77</v>
      </c>
      <c r="AC335" t="s">
        <v>145</v>
      </c>
      <c r="AD335">
        <v>323</v>
      </c>
      <c r="AE335">
        <v>481241</v>
      </c>
      <c r="AF335">
        <v>5</v>
      </c>
      <c r="AJ335">
        <v>268</v>
      </c>
      <c r="AK335">
        <f t="shared" si="48"/>
        <v>15.479876160990711</v>
      </c>
      <c r="AL335">
        <f t="shared" si="49"/>
        <v>10.389804692451392</v>
      </c>
      <c r="BC335" t="str">
        <f t="shared" si="47"/>
        <v>8402_Activités des agences de voyage, voyagistes, services de réservation et activités connexes</v>
      </c>
      <c r="BD335" t="str">
        <f>INDEX(PDC!$J$1:$L$90,MATCH(BE335,PDC!$L:$L,0),MATCH(PDC!$J$1,PDC!$J$1:$L$1,0))</f>
        <v>Services</v>
      </c>
      <c r="BE335" t="s">
        <v>89</v>
      </c>
      <c r="BF335">
        <v>8402</v>
      </c>
      <c r="BG335">
        <v>59</v>
      </c>
      <c r="BH335">
        <v>99356</v>
      </c>
    </row>
    <row r="336" spans="26:66" x14ac:dyDescent="0.35">
      <c r="Z336" t="str">
        <f t="shared" si="46"/>
        <v>26_Collecte et traitement des eaux usées</v>
      </c>
      <c r="AA336" t="str">
        <f>INDEX(PDC!$J$1:$L$90,MATCH(AB336,PDC!$L:$L,0),MATCH(PDC!$J$1,PDC!$J$1:$L$1,0))</f>
        <v>Industrie</v>
      </c>
      <c r="AB336" t="s">
        <v>78</v>
      </c>
      <c r="AC336" t="s">
        <v>145</v>
      </c>
      <c r="AD336">
        <v>85</v>
      </c>
      <c r="AE336">
        <v>132295</v>
      </c>
      <c r="AF336">
        <v>2</v>
      </c>
      <c r="AG336">
        <v>1</v>
      </c>
      <c r="AH336">
        <v>5</v>
      </c>
      <c r="AJ336">
        <v>462</v>
      </c>
      <c r="AK336">
        <f t="shared" si="48"/>
        <v>23.52941176470588</v>
      </c>
      <c r="AL336">
        <f t="shared" si="49"/>
        <v>15.117729317056579</v>
      </c>
      <c r="BC336" t="str">
        <f t="shared" si="47"/>
        <v>8402_Activités des organisations associatives</v>
      </c>
      <c r="BD336" t="str">
        <f>INDEX(PDC!$J$1:$L$90,MATCH(BE336,PDC!$L:$L,0),MATCH(PDC!$J$1,PDC!$J$1:$L$1,0))</f>
        <v>Services</v>
      </c>
      <c r="BE336" t="s">
        <v>32</v>
      </c>
      <c r="BF336">
        <v>8402</v>
      </c>
      <c r="BG336">
        <v>515</v>
      </c>
      <c r="BH336">
        <v>740158</v>
      </c>
      <c r="BI336">
        <v>5</v>
      </c>
      <c r="BN336">
        <v>532</v>
      </c>
    </row>
    <row r="337" spans="26:66" x14ac:dyDescent="0.35">
      <c r="Z337" t="str">
        <f t="shared" si="46"/>
        <v>26_Collecte, traitement et élimination des déchets ; récupération</v>
      </c>
      <c r="AA337" t="str">
        <f>INDEX(PDC!$J$1:$L$90,MATCH(AB337,PDC!$L:$L,0),MATCH(PDC!$J$1,PDC!$J$1:$L$1,0))</f>
        <v>Industrie</v>
      </c>
      <c r="AB337" t="s">
        <v>4</v>
      </c>
      <c r="AC337" t="s">
        <v>145</v>
      </c>
      <c r="AD337">
        <v>976</v>
      </c>
      <c r="AE337">
        <v>1534849</v>
      </c>
      <c r="AF337">
        <v>51</v>
      </c>
      <c r="AG337">
        <v>1</v>
      </c>
      <c r="AH337">
        <v>5</v>
      </c>
      <c r="AJ337">
        <v>2820</v>
      </c>
      <c r="AK337">
        <f t="shared" si="48"/>
        <v>52.254098360655739</v>
      </c>
      <c r="AL337">
        <f t="shared" si="49"/>
        <v>33.228024385460721</v>
      </c>
      <c r="BC337" t="str">
        <f t="shared" si="47"/>
        <v>8402_Activités des services financiers, hors assurance et caisses de retraite</v>
      </c>
      <c r="BD337" t="str">
        <f>INDEX(PDC!$J$1:$L$90,MATCH(BE337,PDC!$L:$L,0),MATCH(PDC!$J$1,PDC!$J$1:$L$1,0))</f>
        <v>Services</v>
      </c>
      <c r="BE337" t="s">
        <v>47</v>
      </c>
      <c r="BF337">
        <v>8402</v>
      </c>
      <c r="BG337">
        <v>297</v>
      </c>
      <c r="BH337">
        <v>503662</v>
      </c>
      <c r="BN337">
        <v>0</v>
      </c>
    </row>
    <row r="338" spans="26:66" x14ac:dyDescent="0.35">
      <c r="Z338" t="str">
        <f t="shared" si="46"/>
        <v>26_Commerce de détail, à l'exception des automobiles et des motocycles</v>
      </c>
      <c r="AA338" t="str">
        <f>INDEX(PDC!$J$1:$L$90,MATCH(AB338,PDC!$L:$L,0),MATCH(PDC!$J$1,PDC!$J$1:$L$1,0))</f>
        <v>Commerce</v>
      </c>
      <c r="AB338" t="s">
        <v>16</v>
      </c>
      <c r="AC338" t="s">
        <v>145</v>
      </c>
      <c r="AD338">
        <v>11408</v>
      </c>
      <c r="AE338">
        <v>17893833</v>
      </c>
      <c r="AF338">
        <v>503</v>
      </c>
      <c r="AG338">
        <v>24</v>
      </c>
      <c r="AH338">
        <v>414</v>
      </c>
      <c r="AI338">
        <v>2</v>
      </c>
      <c r="AJ338">
        <v>30056</v>
      </c>
      <c r="AK338">
        <f t="shared" si="48"/>
        <v>44.091865357643755</v>
      </c>
      <c r="AL338">
        <f t="shared" si="49"/>
        <v>28.110243344732233</v>
      </c>
      <c r="BC338" t="str">
        <f t="shared" si="47"/>
        <v>8402_Activités des sièges sociaux ; conseil de gestion</v>
      </c>
      <c r="BD338" t="str">
        <f>INDEX(PDC!$J$1:$L$90,MATCH(BE338,PDC!$L:$L,0),MATCH(PDC!$J$1,PDC!$J$1:$L$1,0))</f>
        <v>Services</v>
      </c>
      <c r="BE338" t="s">
        <v>44</v>
      </c>
      <c r="BF338">
        <v>8402</v>
      </c>
      <c r="BG338">
        <v>113</v>
      </c>
      <c r="BH338">
        <v>176331</v>
      </c>
      <c r="BI338">
        <v>2</v>
      </c>
      <c r="BN338">
        <v>228</v>
      </c>
    </row>
    <row r="339" spans="26:66" x14ac:dyDescent="0.35">
      <c r="Z339" t="str">
        <f t="shared" si="46"/>
        <v>26_Commerce de gros, à l'exception des automobiles et des motocycles</v>
      </c>
      <c r="AA339" t="str">
        <f>INDEX(PDC!$J$1:$L$90,MATCH(AB339,PDC!$L:$L,0),MATCH(PDC!$J$1,PDC!$J$1:$L$1,0))</f>
        <v>Commerce</v>
      </c>
      <c r="AB339" t="s">
        <v>28</v>
      </c>
      <c r="AC339" t="s">
        <v>145</v>
      </c>
      <c r="AD339">
        <v>7495</v>
      </c>
      <c r="AE339">
        <v>11982074</v>
      </c>
      <c r="AF339">
        <v>271</v>
      </c>
      <c r="AG339">
        <v>17</v>
      </c>
      <c r="AH339">
        <v>222</v>
      </c>
      <c r="AI339">
        <v>1</v>
      </c>
      <c r="AJ339">
        <v>15792</v>
      </c>
      <c r="AK339">
        <f t="shared" si="48"/>
        <v>36.157438292194797</v>
      </c>
      <c r="AL339">
        <f t="shared" si="49"/>
        <v>22.61711954040678</v>
      </c>
      <c r="BC339" t="str">
        <f t="shared" si="47"/>
        <v>8402_Activités immobilières</v>
      </c>
      <c r="BD339" t="str">
        <f>INDEX(PDC!$J$1:$L$90,MATCH(BE339,PDC!$L:$L,0),MATCH(PDC!$J$1,PDC!$J$1:$L$1,0))</f>
        <v>Services</v>
      </c>
      <c r="BE339" t="s">
        <v>31</v>
      </c>
      <c r="BF339">
        <v>8402</v>
      </c>
      <c r="BG339">
        <v>287</v>
      </c>
      <c r="BH339">
        <v>385173</v>
      </c>
      <c r="BI339">
        <v>14</v>
      </c>
      <c r="BN339">
        <v>263</v>
      </c>
    </row>
    <row r="340" spans="26:66" x14ac:dyDescent="0.35">
      <c r="Z340" t="str">
        <f t="shared" si="46"/>
        <v>26_Commerce et réparation d'automobiles et de motocycles</v>
      </c>
      <c r="AA340" t="str">
        <f>INDEX(PDC!$J$1:$L$90,MATCH(AB340,PDC!$L:$L,0),MATCH(PDC!$J$1,PDC!$J$1:$L$1,0))</f>
        <v>Commerce</v>
      </c>
      <c r="AB340" t="s">
        <v>21</v>
      </c>
      <c r="AC340" t="s">
        <v>145</v>
      </c>
      <c r="AD340">
        <v>3761</v>
      </c>
      <c r="AE340">
        <v>6257879</v>
      </c>
      <c r="AF340">
        <v>157</v>
      </c>
      <c r="AG340">
        <v>12</v>
      </c>
      <c r="AH340">
        <v>175</v>
      </c>
      <c r="AI340">
        <v>1</v>
      </c>
      <c r="AJ340">
        <v>7659</v>
      </c>
      <c r="AK340">
        <f t="shared" si="48"/>
        <v>41.744216963573521</v>
      </c>
      <c r="AL340">
        <f t="shared" si="49"/>
        <v>25.088372593973133</v>
      </c>
      <c r="BC340" t="str">
        <f t="shared" si="47"/>
        <v>8402_Activités juridiques et comptables</v>
      </c>
      <c r="BD340" t="str">
        <f>INDEX(PDC!$J$1:$L$90,MATCH(BE340,PDC!$L:$L,0),MATCH(PDC!$J$1,PDC!$J$1:$L$1,0))</f>
        <v>Services</v>
      </c>
      <c r="BE340" t="s">
        <v>51</v>
      </c>
      <c r="BF340">
        <v>8402</v>
      </c>
      <c r="BG340">
        <v>335</v>
      </c>
      <c r="BH340">
        <v>593219</v>
      </c>
      <c r="BI340">
        <v>1</v>
      </c>
      <c r="BN340">
        <v>137</v>
      </c>
    </row>
    <row r="341" spans="26:66" x14ac:dyDescent="0.35">
      <c r="Z341" t="str">
        <f t="shared" si="46"/>
        <v>26_Construction de bâtiments</v>
      </c>
      <c r="AA341" t="str">
        <f>INDEX(PDC!$J$1:$L$90,MATCH(AB341,PDC!$L:$L,0),MATCH(PDC!$J$1,PDC!$J$1:$L$1,0))</f>
        <v>Construction</v>
      </c>
      <c r="AB341" t="s">
        <v>17</v>
      </c>
      <c r="AC341" t="s">
        <v>145</v>
      </c>
      <c r="AD341">
        <v>766</v>
      </c>
      <c r="AE341">
        <v>1161974</v>
      </c>
      <c r="AF341">
        <v>44</v>
      </c>
      <c r="AG341">
        <v>2</v>
      </c>
      <c r="AH341">
        <v>32</v>
      </c>
      <c r="AJ341">
        <v>3537</v>
      </c>
      <c r="AK341">
        <f t="shared" si="48"/>
        <v>57.441253263707573</v>
      </c>
      <c r="AL341">
        <f t="shared" si="49"/>
        <v>37.866595982354163</v>
      </c>
      <c r="BC341" t="str">
        <f t="shared" si="47"/>
        <v>8402_Activités liées à l'emploi</v>
      </c>
      <c r="BD341" t="str">
        <f>INDEX(PDC!$J$1:$L$90,MATCH(BE341,PDC!$L:$L,0),MATCH(PDC!$J$1,PDC!$J$1:$L$1,0))</f>
        <v>Services</v>
      </c>
      <c r="BE341" t="s">
        <v>6</v>
      </c>
      <c r="BF341">
        <v>8402</v>
      </c>
      <c r="BG341">
        <v>794</v>
      </c>
      <c r="BH341">
        <v>1059136</v>
      </c>
      <c r="BI341">
        <v>32</v>
      </c>
      <c r="BJ341">
        <v>2</v>
      </c>
      <c r="BK341">
        <v>25</v>
      </c>
      <c r="BL341">
        <v>2</v>
      </c>
      <c r="BN341">
        <v>1236</v>
      </c>
    </row>
    <row r="342" spans="26:66" x14ac:dyDescent="0.35">
      <c r="Z342" t="str">
        <f t="shared" si="46"/>
        <v>26_Culture et production animale, chasse et services annexes</v>
      </c>
      <c r="AA342" t="str">
        <f>INDEX(PDC!$J$1:$L$90,MATCH(AB342,PDC!$L:$L,0),MATCH(PDC!$J$1,PDC!$J$1:$L$1,0))</f>
        <v>Agriculture</v>
      </c>
      <c r="AB342" t="s">
        <v>62</v>
      </c>
      <c r="AC342" t="s">
        <v>145</v>
      </c>
      <c r="AD342">
        <v>5</v>
      </c>
      <c r="AE342">
        <v>6872</v>
      </c>
      <c r="AJ342">
        <v>0</v>
      </c>
      <c r="AK342">
        <f t="shared" si="48"/>
        <v>0</v>
      </c>
      <c r="AL342">
        <f t="shared" si="49"/>
        <v>0</v>
      </c>
      <c r="BC342" t="str">
        <f t="shared" si="47"/>
        <v>8402_Activités pour la santé humaine</v>
      </c>
      <c r="BD342" t="str">
        <f>INDEX(PDC!$J$1:$L$90,MATCH(BE342,PDC!$L:$L,0),MATCH(PDC!$J$1,PDC!$J$1:$L$1,0))</f>
        <v>Services</v>
      </c>
      <c r="BE342" t="s">
        <v>27</v>
      </c>
      <c r="BF342">
        <v>8402</v>
      </c>
      <c r="BG342">
        <v>2017</v>
      </c>
      <c r="BH342">
        <v>3376070</v>
      </c>
      <c r="BI342">
        <v>78</v>
      </c>
      <c r="BJ342">
        <v>5</v>
      </c>
      <c r="BK342">
        <v>35</v>
      </c>
      <c r="BL342">
        <v>1</v>
      </c>
      <c r="BN342">
        <v>4372</v>
      </c>
    </row>
    <row r="343" spans="26:66" x14ac:dyDescent="0.35">
      <c r="Z343" t="str">
        <f t="shared" si="46"/>
        <v>26_Dépollution et autres services de gestion des déchets</v>
      </c>
      <c r="AA343" t="str">
        <f>INDEX(PDC!$J$1:$L$90,MATCH(AB343,PDC!$L:$L,0),MATCH(PDC!$J$1,PDC!$J$1:$L$1,0))</f>
        <v>Industrie</v>
      </c>
      <c r="AB343" t="s">
        <v>79</v>
      </c>
      <c r="AC343" t="s">
        <v>145</v>
      </c>
      <c r="AD343">
        <v>114</v>
      </c>
      <c r="AE343">
        <v>173411</v>
      </c>
      <c r="AF343">
        <v>11</v>
      </c>
      <c r="AG343">
        <v>1</v>
      </c>
      <c r="AH343">
        <v>9</v>
      </c>
      <c r="AJ343">
        <v>1086</v>
      </c>
      <c r="AK343">
        <f t="shared" si="48"/>
        <v>96.491228070175438</v>
      </c>
      <c r="AL343">
        <f t="shared" si="49"/>
        <v>63.433115546303291</v>
      </c>
      <c r="BC343" t="str">
        <f t="shared" si="47"/>
        <v>8402_Activités sportives, récréatives et de loisirs</v>
      </c>
      <c r="BD343" t="str">
        <f>INDEX(PDC!$J$1:$L$90,MATCH(BE343,PDC!$L:$L,0),MATCH(PDC!$J$1,PDC!$J$1:$L$1,0))</f>
        <v>Services</v>
      </c>
      <c r="BE343" t="s">
        <v>12</v>
      </c>
      <c r="BF343">
        <v>8402</v>
      </c>
      <c r="BG343">
        <v>270</v>
      </c>
      <c r="BH343">
        <v>288402</v>
      </c>
      <c r="BI343">
        <v>6</v>
      </c>
      <c r="BN343">
        <v>265</v>
      </c>
    </row>
    <row r="344" spans="26:66" x14ac:dyDescent="0.35">
      <c r="Z344" t="str">
        <f t="shared" si="46"/>
        <v>26_Enquêtes et sécurité</v>
      </c>
      <c r="AA344" t="str">
        <f>INDEX(PDC!$J$1:$L$90,MATCH(AB344,PDC!$L:$L,0),MATCH(PDC!$J$1,PDC!$J$1:$L$1,0))</f>
        <v>Services</v>
      </c>
      <c r="AB344" t="s">
        <v>15</v>
      </c>
      <c r="AC344" t="s">
        <v>145</v>
      </c>
      <c r="AD344">
        <v>442</v>
      </c>
      <c r="AE344">
        <v>740578</v>
      </c>
      <c r="AF344">
        <v>25</v>
      </c>
      <c r="AG344">
        <v>1</v>
      </c>
      <c r="AH344">
        <v>5</v>
      </c>
      <c r="AJ344">
        <v>2556</v>
      </c>
      <c r="AK344">
        <f t="shared" si="48"/>
        <v>56.561085972850677</v>
      </c>
      <c r="AL344">
        <f t="shared" si="49"/>
        <v>33.757416504406017</v>
      </c>
      <c r="BC344" t="str">
        <f t="shared" si="47"/>
        <v>8402_Activités vétérinaires</v>
      </c>
      <c r="BD344" t="str">
        <f>INDEX(PDC!$J$1:$L$90,MATCH(BE344,PDC!$L:$L,0),MATCH(PDC!$J$1,PDC!$J$1:$L$1,0))</f>
        <v>Services</v>
      </c>
      <c r="BE344" t="s">
        <v>87</v>
      </c>
      <c r="BF344">
        <v>8402</v>
      </c>
      <c r="BG344">
        <v>29</v>
      </c>
      <c r="BH344">
        <v>52060</v>
      </c>
    </row>
    <row r="345" spans="26:66" x14ac:dyDescent="0.35">
      <c r="Z345" t="str">
        <f t="shared" si="46"/>
        <v>26_Enseignement</v>
      </c>
      <c r="AA345" t="str">
        <f>INDEX(PDC!$J$1:$L$90,MATCH(AB345,PDC!$L:$L,0),MATCH(PDC!$J$1,PDC!$J$1:$L$1,0))</f>
        <v>Services</v>
      </c>
      <c r="AB345" t="s">
        <v>34</v>
      </c>
      <c r="AC345" t="s">
        <v>145</v>
      </c>
      <c r="AD345">
        <v>2279</v>
      </c>
      <c r="AE345">
        <v>2920208</v>
      </c>
      <c r="AF345">
        <v>24</v>
      </c>
      <c r="AG345">
        <v>1</v>
      </c>
      <c r="AH345">
        <v>5</v>
      </c>
      <c r="AJ345">
        <v>1011</v>
      </c>
      <c r="AK345">
        <f t="shared" si="48"/>
        <v>10.530934620447566</v>
      </c>
      <c r="AL345">
        <f t="shared" si="49"/>
        <v>8.2185926481949227</v>
      </c>
      <c r="BC345" t="str">
        <f t="shared" si="47"/>
        <v>8402_Administration publique et défense ; sécurité sociale obligatoire</v>
      </c>
      <c r="BD345" t="str">
        <f>INDEX(PDC!$J$1:$L$90,MATCH(BE345,PDC!$L:$L,0),MATCH(PDC!$J$1,PDC!$J$1:$L$1,0))</f>
        <v>Services</v>
      </c>
      <c r="BE345" t="s">
        <v>36</v>
      </c>
      <c r="BF345">
        <v>8402</v>
      </c>
      <c r="BG345">
        <v>2101</v>
      </c>
      <c r="BH345">
        <v>2657305</v>
      </c>
      <c r="BI345">
        <v>21</v>
      </c>
      <c r="BN345">
        <v>1430</v>
      </c>
    </row>
    <row r="346" spans="26:66" x14ac:dyDescent="0.35">
      <c r="Z346" t="str">
        <f t="shared" si="46"/>
        <v>26_Entreposage et services auxiliaires des transports</v>
      </c>
      <c r="AA346" t="str">
        <f>INDEX(PDC!$J$1:$L$90,MATCH(AB346,PDC!$L:$L,0),MATCH(PDC!$J$1,PDC!$J$1:$L$1,0))</f>
        <v>Services</v>
      </c>
      <c r="AB346" t="s">
        <v>7</v>
      </c>
      <c r="AC346" t="s">
        <v>145</v>
      </c>
      <c r="AD346">
        <v>2900</v>
      </c>
      <c r="AE346">
        <v>4409761</v>
      </c>
      <c r="AF346">
        <v>273</v>
      </c>
      <c r="AG346">
        <v>11</v>
      </c>
      <c r="AH346">
        <v>71</v>
      </c>
      <c r="AJ346">
        <v>17171</v>
      </c>
      <c r="AK346">
        <f t="shared" si="48"/>
        <v>94.137931034482762</v>
      </c>
      <c r="AL346">
        <f t="shared" si="49"/>
        <v>61.908117015865479</v>
      </c>
      <c r="BC346" t="str">
        <f t="shared" si="47"/>
        <v>8402_Assurance</v>
      </c>
      <c r="BD346" t="str">
        <f>INDEX(PDC!$J$1:$L$90,MATCH(BE346,PDC!$L:$L,0),MATCH(PDC!$J$1,PDC!$J$1:$L$1,0))</f>
        <v>Services</v>
      </c>
      <c r="BE346" t="s">
        <v>45</v>
      </c>
      <c r="BF346">
        <v>8402</v>
      </c>
      <c r="BG346">
        <v>105</v>
      </c>
      <c r="BH346">
        <v>163149</v>
      </c>
      <c r="BI346">
        <v>3</v>
      </c>
      <c r="BN346">
        <v>128</v>
      </c>
    </row>
    <row r="347" spans="26:66" x14ac:dyDescent="0.35">
      <c r="Z347" t="str">
        <f t="shared" si="46"/>
        <v>26_Fabrication d'autres matériels de transport</v>
      </c>
      <c r="AA347" t="str">
        <f>INDEX(PDC!$J$1:$L$90,MATCH(AB347,PDC!$L:$L,0),MATCH(PDC!$J$1,PDC!$J$1:$L$1,0))</f>
        <v>Industrie</v>
      </c>
      <c r="AB347" t="s">
        <v>74</v>
      </c>
      <c r="AC347" t="s">
        <v>145</v>
      </c>
      <c r="AD347">
        <v>533</v>
      </c>
      <c r="AE347">
        <v>771941</v>
      </c>
      <c r="AF347">
        <v>5</v>
      </c>
      <c r="AJ347">
        <v>353</v>
      </c>
      <c r="AK347">
        <f t="shared" si="48"/>
        <v>9.3808630393996264</v>
      </c>
      <c r="AL347">
        <f t="shared" si="49"/>
        <v>6.4771789553864876</v>
      </c>
      <c r="BC347" t="str">
        <f t="shared" si="47"/>
        <v>8402_Autres activités spécialisées, scientifiques et techniques</v>
      </c>
      <c r="BD347" t="str">
        <f>INDEX(PDC!$J$1:$L$90,MATCH(BE347,PDC!$L:$L,0),MATCH(PDC!$J$1,PDC!$J$1:$L$1,0))</f>
        <v>Services</v>
      </c>
      <c r="BE347" t="s">
        <v>86</v>
      </c>
      <c r="BF347">
        <v>8402</v>
      </c>
      <c r="BG347">
        <v>23</v>
      </c>
      <c r="BH347">
        <v>33484</v>
      </c>
    </row>
    <row r="348" spans="26:66" x14ac:dyDescent="0.35">
      <c r="Z348" t="str">
        <f t="shared" si="46"/>
        <v>26_Fabrication d'autres produits minéraux non métalliques</v>
      </c>
      <c r="AA348" t="str">
        <f>INDEX(PDC!$J$1:$L$90,MATCH(AB348,PDC!$L:$L,0),MATCH(PDC!$J$1,PDC!$J$1:$L$1,0))</f>
        <v>Industrie</v>
      </c>
      <c r="AB348" t="s">
        <v>18</v>
      </c>
      <c r="AC348" t="s">
        <v>145</v>
      </c>
      <c r="AD348">
        <v>1333</v>
      </c>
      <c r="AE348">
        <v>2164805</v>
      </c>
      <c r="AF348">
        <v>77</v>
      </c>
      <c r="AG348">
        <v>2</v>
      </c>
      <c r="AH348">
        <v>26</v>
      </c>
      <c r="AJ348">
        <v>5683</v>
      </c>
      <c r="AK348">
        <f t="shared" si="48"/>
        <v>57.764441110277573</v>
      </c>
      <c r="AL348">
        <f t="shared" si="49"/>
        <v>35.569023537916813</v>
      </c>
      <c r="BC348" t="str">
        <f t="shared" si="47"/>
        <v>8402_Autres industries extractives</v>
      </c>
      <c r="BD348" t="str">
        <f>INDEX(PDC!$J$1:$L$90,MATCH(BE348,PDC!$L:$L,0),MATCH(PDC!$J$1,PDC!$J$1:$L$1,0))</f>
        <v>Industrie</v>
      </c>
      <c r="BE348" t="s">
        <v>64</v>
      </c>
      <c r="BF348">
        <v>8402</v>
      </c>
      <c r="BG348">
        <v>55</v>
      </c>
      <c r="BH348">
        <v>99198</v>
      </c>
      <c r="BI348">
        <v>3</v>
      </c>
      <c r="BN348">
        <v>51</v>
      </c>
    </row>
    <row r="349" spans="26:66" x14ac:dyDescent="0.35">
      <c r="Z349" t="str">
        <f t="shared" si="46"/>
        <v>26_Fabrication d'équipements électriques</v>
      </c>
      <c r="AA349" t="str">
        <f>INDEX(PDC!$J$1:$L$90,MATCH(AB349,PDC!$L:$L,0),MATCH(PDC!$J$1,PDC!$J$1:$L$1,0))</f>
        <v>Industrie</v>
      </c>
      <c r="AB349" t="s">
        <v>38</v>
      </c>
      <c r="AC349" t="s">
        <v>145</v>
      </c>
      <c r="AD349">
        <v>784</v>
      </c>
      <c r="AE349">
        <v>962196</v>
      </c>
      <c r="AF349">
        <v>14</v>
      </c>
      <c r="AG349">
        <v>1</v>
      </c>
      <c r="AH349">
        <v>2</v>
      </c>
      <c r="AJ349">
        <v>737</v>
      </c>
      <c r="AK349">
        <f t="shared" si="48"/>
        <v>17.857142857142858</v>
      </c>
      <c r="AL349">
        <f t="shared" si="49"/>
        <v>14.550050093743893</v>
      </c>
      <c r="BC349" t="str">
        <f t="shared" si="47"/>
        <v>8402_Autres industries manufacturières</v>
      </c>
      <c r="BD349" t="str">
        <f>INDEX(PDC!$J$1:$L$90,MATCH(BE349,PDC!$L:$L,0),MATCH(PDC!$J$1,PDC!$J$1:$L$1,0))</f>
        <v>Industrie</v>
      </c>
      <c r="BE349" t="s">
        <v>37</v>
      </c>
      <c r="BF349">
        <v>8402</v>
      </c>
      <c r="BG349">
        <v>125</v>
      </c>
      <c r="BH349">
        <v>186138</v>
      </c>
      <c r="BI349">
        <v>5</v>
      </c>
      <c r="BN349">
        <v>168</v>
      </c>
    </row>
    <row r="350" spans="26:66" x14ac:dyDescent="0.35">
      <c r="Z350" t="str">
        <f t="shared" si="46"/>
        <v>26_Fabrication de boissons</v>
      </c>
      <c r="AA350" t="str">
        <f>INDEX(PDC!$J$1:$L$90,MATCH(AB350,PDC!$L:$L,0),MATCH(PDC!$J$1,PDC!$J$1:$L$1,0))</f>
        <v>Industrie</v>
      </c>
      <c r="AB350" t="s">
        <v>66</v>
      </c>
      <c r="AC350" t="s">
        <v>145</v>
      </c>
      <c r="AD350">
        <v>387</v>
      </c>
      <c r="AE350">
        <v>586193</v>
      </c>
      <c r="AF350">
        <v>12</v>
      </c>
      <c r="AG350">
        <v>1</v>
      </c>
      <c r="AH350">
        <v>20</v>
      </c>
      <c r="AJ350">
        <v>1027</v>
      </c>
      <c r="AK350">
        <f t="shared" si="48"/>
        <v>31.007751937984494</v>
      </c>
      <c r="AL350">
        <f t="shared" si="49"/>
        <v>20.471073520154626</v>
      </c>
      <c r="BC350" t="str">
        <f t="shared" si="47"/>
        <v>8402_Autres services personnels</v>
      </c>
      <c r="BD350" t="str">
        <f>INDEX(PDC!$J$1:$L$90,MATCH(BE350,PDC!$L:$L,0),MATCH(PDC!$J$1,PDC!$J$1:$L$1,0))</f>
        <v>Services</v>
      </c>
      <c r="BE350" t="s">
        <v>30</v>
      </c>
      <c r="BF350">
        <v>8402</v>
      </c>
      <c r="BG350">
        <v>298</v>
      </c>
      <c r="BH350">
        <v>315310</v>
      </c>
      <c r="BI350">
        <v>8</v>
      </c>
      <c r="BJ350">
        <v>2</v>
      </c>
      <c r="BK350">
        <v>30</v>
      </c>
      <c r="BL350">
        <v>1</v>
      </c>
      <c r="BN350">
        <v>394</v>
      </c>
    </row>
    <row r="351" spans="26:66" x14ac:dyDescent="0.35">
      <c r="Z351" t="str">
        <f t="shared" si="46"/>
        <v>26_Fabrication de machines et équipements n.c.a.</v>
      </c>
      <c r="AA351" t="str">
        <f>INDEX(PDC!$J$1:$L$90,MATCH(AB351,PDC!$L:$L,0),MATCH(PDC!$J$1,PDC!$J$1:$L$1,0))</f>
        <v>Industrie</v>
      </c>
      <c r="AB351" t="s">
        <v>29</v>
      </c>
      <c r="AC351" t="s">
        <v>145</v>
      </c>
      <c r="AD351">
        <v>2175</v>
      </c>
      <c r="AE351">
        <v>3119671</v>
      </c>
      <c r="AF351">
        <v>60</v>
      </c>
      <c r="AG351">
        <v>4</v>
      </c>
      <c r="AH351">
        <v>30</v>
      </c>
      <c r="AJ351">
        <v>2186</v>
      </c>
      <c r="AK351">
        <f t="shared" si="48"/>
        <v>27.586206896551722</v>
      </c>
      <c r="AL351">
        <f t="shared" si="49"/>
        <v>19.232797304587567</v>
      </c>
      <c r="BC351" t="str">
        <f t="shared" si="47"/>
        <v>8402_Bibliothèques, archives, musées et autres activités culturelles</v>
      </c>
      <c r="BD351" t="str">
        <f>INDEX(PDC!$J$1:$L$90,MATCH(BE351,PDC!$L:$L,0),MATCH(PDC!$J$1,PDC!$J$1:$L$1,0))</f>
        <v>Services</v>
      </c>
      <c r="BE351" t="s">
        <v>90</v>
      </c>
      <c r="BF351">
        <v>8402</v>
      </c>
      <c r="BG351">
        <v>80</v>
      </c>
      <c r="BH351">
        <v>99899</v>
      </c>
    </row>
    <row r="352" spans="26:66" x14ac:dyDescent="0.35">
      <c r="Z352" t="str">
        <f t="shared" si="46"/>
        <v>26_Fabrication de meubles</v>
      </c>
      <c r="AA352" t="str">
        <f>INDEX(PDC!$J$1:$L$90,MATCH(AB352,PDC!$L:$L,0),MATCH(PDC!$J$1,PDC!$J$1:$L$1,0))</f>
        <v>Industrie</v>
      </c>
      <c r="AB352" t="s">
        <v>75</v>
      </c>
      <c r="AC352" t="s">
        <v>145</v>
      </c>
      <c r="AD352">
        <v>338</v>
      </c>
      <c r="AE352">
        <v>577927</v>
      </c>
      <c r="AF352">
        <v>30</v>
      </c>
      <c r="AG352">
        <v>1</v>
      </c>
      <c r="AH352">
        <v>2</v>
      </c>
      <c r="AJ352">
        <v>1335</v>
      </c>
      <c r="AK352">
        <f t="shared" si="48"/>
        <v>88.757396449704132</v>
      </c>
      <c r="AL352">
        <f t="shared" si="49"/>
        <v>51.909670252471336</v>
      </c>
      <c r="BC352" t="str">
        <f t="shared" si="47"/>
        <v>8402_Captage, traitement et distribution d'eau</v>
      </c>
      <c r="BD352" t="str">
        <f>INDEX(PDC!$J$1:$L$90,MATCH(BE352,PDC!$L:$L,0),MATCH(PDC!$J$1,PDC!$J$1:$L$1,0))</f>
        <v>Industrie</v>
      </c>
      <c r="BE352" t="s">
        <v>77</v>
      </c>
      <c r="BF352">
        <v>8402</v>
      </c>
      <c r="BG352">
        <v>56</v>
      </c>
      <c r="BH352">
        <v>82535</v>
      </c>
      <c r="BI352">
        <v>2</v>
      </c>
      <c r="BN352">
        <v>23</v>
      </c>
    </row>
    <row r="353" spans="26:66" x14ac:dyDescent="0.35">
      <c r="Z353" t="str">
        <f t="shared" si="46"/>
        <v>26_Fabrication de produits en caoutchouc et en plastique</v>
      </c>
      <c r="AA353" t="str">
        <f>INDEX(PDC!$J$1:$L$90,MATCH(AB353,PDC!$L:$L,0),MATCH(PDC!$J$1,PDC!$J$1:$L$1,0))</f>
        <v>Industrie</v>
      </c>
      <c r="AB353" t="s">
        <v>25</v>
      </c>
      <c r="AC353" t="s">
        <v>145</v>
      </c>
      <c r="AD353">
        <v>2252</v>
      </c>
      <c r="AE353">
        <v>3418963</v>
      </c>
      <c r="AF353">
        <v>124</v>
      </c>
      <c r="AG353">
        <v>5</v>
      </c>
      <c r="AH353">
        <v>53</v>
      </c>
      <c r="AJ353">
        <v>6523</v>
      </c>
      <c r="AK353">
        <f t="shared" si="48"/>
        <v>55.062166962699827</v>
      </c>
      <c r="AL353">
        <f t="shared" si="49"/>
        <v>36.268307086095994</v>
      </c>
      <c r="BC353" t="str">
        <f t="shared" si="47"/>
        <v>8402_Collecte et traitement des eaux usées</v>
      </c>
      <c r="BD353" t="str">
        <f>INDEX(PDC!$J$1:$L$90,MATCH(BE353,PDC!$L:$L,0),MATCH(PDC!$J$1,PDC!$J$1:$L$1,0))</f>
        <v>Industrie</v>
      </c>
      <c r="BE353" t="s">
        <v>78</v>
      </c>
      <c r="BF353">
        <v>8402</v>
      </c>
      <c r="BG353">
        <v>11</v>
      </c>
      <c r="BH353">
        <v>22241</v>
      </c>
      <c r="BI353">
        <v>1</v>
      </c>
      <c r="BN353">
        <v>5</v>
      </c>
    </row>
    <row r="354" spans="26:66" x14ac:dyDescent="0.35">
      <c r="Z354" t="str">
        <f t="shared" si="46"/>
        <v>26_Fabrication de produits informatiques, électroniques et optiques</v>
      </c>
      <c r="AA354" t="str">
        <f>INDEX(PDC!$J$1:$L$90,MATCH(AB354,PDC!$L:$L,0),MATCH(PDC!$J$1,PDC!$J$1:$L$1,0))</f>
        <v>Industrie</v>
      </c>
      <c r="AB354" t="s">
        <v>41</v>
      </c>
      <c r="AC354" t="s">
        <v>145</v>
      </c>
      <c r="AD354">
        <v>1433</v>
      </c>
      <c r="AE354">
        <v>2234852</v>
      </c>
      <c r="AF354">
        <v>6</v>
      </c>
      <c r="AJ354">
        <v>142</v>
      </c>
      <c r="AK354">
        <f t="shared" si="48"/>
        <v>4.1870202372644805</v>
      </c>
      <c r="AL354">
        <f t="shared" si="49"/>
        <v>2.684741539931951</v>
      </c>
      <c r="BC354" t="str">
        <f t="shared" si="47"/>
        <v>8402_Collecte, traitement et élimination des déchets ; récupération</v>
      </c>
      <c r="BD354" t="str">
        <f>INDEX(PDC!$J$1:$L$90,MATCH(BE354,PDC!$L:$L,0),MATCH(PDC!$J$1,PDC!$J$1:$L$1,0))</f>
        <v>Industrie</v>
      </c>
      <c r="BE354" t="s">
        <v>4</v>
      </c>
      <c r="BF354">
        <v>8402</v>
      </c>
      <c r="BG354">
        <v>188</v>
      </c>
      <c r="BH354">
        <v>301609</v>
      </c>
      <c r="BI354">
        <v>13</v>
      </c>
      <c r="BN354">
        <v>284</v>
      </c>
    </row>
    <row r="355" spans="26:66" x14ac:dyDescent="0.35">
      <c r="Z355" t="str">
        <f t="shared" si="46"/>
        <v>26_Fabrication de produits métalliques, à l'exception des machines et des équipements</v>
      </c>
      <c r="AA355" t="str">
        <f>INDEX(PDC!$J$1:$L$90,MATCH(AB355,PDC!$L:$L,0),MATCH(PDC!$J$1,PDC!$J$1:$L$1,0))</f>
        <v>Industrie</v>
      </c>
      <c r="AB355" t="s">
        <v>11</v>
      </c>
      <c r="AC355" t="s">
        <v>145</v>
      </c>
      <c r="AD355">
        <v>3262</v>
      </c>
      <c r="AE355">
        <v>5365787</v>
      </c>
      <c r="AF355">
        <v>147</v>
      </c>
      <c r="AG355">
        <v>9</v>
      </c>
      <c r="AH355">
        <v>102</v>
      </c>
      <c r="AJ355">
        <v>8413</v>
      </c>
      <c r="AK355">
        <f t="shared" si="48"/>
        <v>45.064377682403432</v>
      </c>
      <c r="AL355">
        <f t="shared" si="49"/>
        <v>27.395794875942709</v>
      </c>
      <c r="BC355" t="str">
        <f t="shared" si="47"/>
        <v>8402_Commerce de détail, à l'exception des automobiles et des motocycles</v>
      </c>
      <c r="BD355" t="str">
        <f>INDEX(PDC!$J$1:$L$90,MATCH(BE355,PDC!$L:$L,0),MATCH(PDC!$J$1,PDC!$J$1:$L$1,0))</f>
        <v>Commerce</v>
      </c>
      <c r="BE355" t="s">
        <v>16</v>
      </c>
      <c r="BF355">
        <v>8402</v>
      </c>
      <c r="BG355">
        <v>2714</v>
      </c>
      <c r="BH355">
        <v>4354116</v>
      </c>
      <c r="BI355">
        <v>73</v>
      </c>
      <c r="BJ355">
        <v>4</v>
      </c>
      <c r="BK355">
        <v>39</v>
      </c>
      <c r="BL355">
        <v>2</v>
      </c>
      <c r="BN355">
        <v>4708</v>
      </c>
    </row>
    <row r="356" spans="26:66" x14ac:dyDescent="0.35">
      <c r="Z356" t="str">
        <f t="shared" si="46"/>
        <v>26_Fabrication de textiles</v>
      </c>
      <c r="AA356" t="str">
        <f>INDEX(PDC!$J$1:$L$90,MATCH(AB356,PDC!$L:$L,0),MATCH(PDC!$J$1,PDC!$J$1:$L$1,0))</f>
        <v>Industrie</v>
      </c>
      <c r="AB356" t="s">
        <v>19</v>
      </c>
      <c r="AC356" t="s">
        <v>145</v>
      </c>
      <c r="AD356">
        <v>332</v>
      </c>
      <c r="AE356">
        <v>547790</v>
      </c>
      <c r="AF356">
        <v>15</v>
      </c>
      <c r="AG356">
        <v>2</v>
      </c>
      <c r="AH356">
        <v>14</v>
      </c>
      <c r="AJ356">
        <v>453</v>
      </c>
      <c r="AK356">
        <f t="shared" si="48"/>
        <v>45.180722891566262</v>
      </c>
      <c r="AL356">
        <f t="shared" si="49"/>
        <v>27.382756165683933</v>
      </c>
      <c r="BC356" t="str">
        <f t="shared" si="47"/>
        <v>8402_Commerce de gros, à l'exception des automobiles et des motocycles</v>
      </c>
      <c r="BD356" t="str">
        <f>INDEX(PDC!$J$1:$L$90,MATCH(BE356,PDC!$L:$L,0),MATCH(PDC!$J$1,PDC!$J$1:$L$1,0))</f>
        <v>Commerce</v>
      </c>
      <c r="BE356" t="s">
        <v>28</v>
      </c>
      <c r="BF356">
        <v>8402</v>
      </c>
      <c r="BG356">
        <v>650</v>
      </c>
      <c r="BH356">
        <v>1095668</v>
      </c>
      <c r="BI356">
        <v>39</v>
      </c>
      <c r="BJ356">
        <v>3</v>
      </c>
      <c r="BK356">
        <v>14</v>
      </c>
      <c r="BN356">
        <v>1829</v>
      </c>
    </row>
    <row r="357" spans="26:66" x14ac:dyDescent="0.35">
      <c r="Z357" t="str">
        <f t="shared" si="46"/>
        <v>26_Génie civil</v>
      </c>
      <c r="AA357" t="str">
        <f>INDEX(PDC!$J$1:$L$90,MATCH(AB357,PDC!$L:$L,0),MATCH(PDC!$J$1,PDC!$J$1:$L$1,0))</f>
        <v>Construction</v>
      </c>
      <c r="AB357" t="s">
        <v>22</v>
      </c>
      <c r="AC357" t="s">
        <v>145</v>
      </c>
      <c r="AD357">
        <v>1502</v>
      </c>
      <c r="AE357">
        <v>2261019</v>
      </c>
      <c r="AF357">
        <v>84</v>
      </c>
      <c r="AJ357">
        <v>6737</v>
      </c>
      <c r="AK357">
        <f t="shared" si="48"/>
        <v>55.925432756324902</v>
      </c>
      <c r="AL357">
        <f t="shared" si="49"/>
        <v>37.151390589818128</v>
      </c>
      <c r="BC357" t="str">
        <f t="shared" si="47"/>
        <v>8402_Commerce et réparation d'automobiles et de motocycles</v>
      </c>
      <c r="BD357" t="str">
        <f>INDEX(PDC!$J$1:$L$90,MATCH(BE357,PDC!$L:$L,0),MATCH(PDC!$J$1,PDC!$J$1:$L$1,0))</f>
        <v>Commerce</v>
      </c>
      <c r="BE357" t="s">
        <v>21</v>
      </c>
      <c r="BF357">
        <v>8402</v>
      </c>
      <c r="BG357">
        <v>671</v>
      </c>
      <c r="BH357">
        <v>1129601</v>
      </c>
      <c r="BI357">
        <v>32</v>
      </c>
      <c r="BN357">
        <v>696</v>
      </c>
    </row>
    <row r="358" spans="26:66" x14ac:dyDescent="0.35">
      <c r="Z358" t="str">
        <f t="shared" si="46"/>
        <v>26_Hébergement</v>
      </c>
      <c r="AA358" t="str">
        <f>INDEX(PDC!$J$1:$L$90,MATCH(AB358,PDC!$L:$L,0),MATCH(PDC!$J$1,PDC!$J$1:$L$1,0))</f>
        <v>Services</v>
      </c>
      <c r="AB358" t="s">
        <v>20</v>
      </c>
      <c r="AC358" t="s">
        <v>145</v>
      </c>
      <c r="AD358">
        <v>1581</v>
      </c>
      <c r="AE358">
        <v>2677902</v>
      </c>
      <c r="AF358">
        <v>50</v>
      </c>
      <c r="AG358">
        <v>3</v>
      </c>
      <c r="AH358">
        <v>15</v>
      </c>
      <c r="AJ358">
        <v>3577</v>
      </c>
      <c r="AK358">
        <f t="shared" si="48"/>
        <v>31.625553447185325</v>
      </c>
      <c r="AL358">
        <f t="shared" si="49"/>
        <v>18.671333006211579</v>
      </c>
      <c r="BC358" t="str">
        <f t="shared" si="47"/>
        <v>8402_Construction de bâtiments</v>
      </c>
      <c r="BD358" t="str">
        <f>INDEX(PDC!$J$1:$L$90,MATCH(BE358,PDC!$L:$L,0),MATCH(PDC!$J$1,PDC!$J$1:$L$1,0))</f>
        <v>Construction</v>
      </c>
      <c r="BE358" t="s">
        <v>17</v>
      </c>
      <c r="BF358">
        <v>8402</v>
      </c>
      <c r="BG358">
        <v>78</v>
      </c>
      <c r="BH358">
        <v>122062</v>
      </c>
      <c r="BI358">
        <v>3</v>
      </c>
      <c r="BN358">
        <v>100</v>
      </c>
    </row>
    <row r="359" spans="26:66" x14ac:dyDescent="0.35">
      <c r="Z359" t="str">
        <f t="shared" si="46"/>
        <v>26_Hébergement médico-social et social</v>
      </c>
      <c r="AA359" t="str">
        <f>INDEX(PDC!$J$1:$L$90,MATCH(AB359,PDC!$L:$L,0),MATCH(PDC!$J$1,PDC!$J$1:$L$1,0))</f>
        <v>Services</v>
      </c>
      <c r="AB359" t="s">
        <v>2</v>
      </c>
      <c r="AC359" t="s">
        <v>145</v>
      </c>
      <c r="AD359">
        <v>4387</v>
      </c>
      <c r="AE359">
        <v>6965024</v>
      </c>
      <c r="AF359">
        <v>320</v>
      </c>
      <c r="AG359">
        <v>12</v>
      </c>
      <c r="AH359">
        <v>74</v>
      </c>
      <c r="AJ359">
        <v>21611</v>
      </c>
      <c r="AK359">
        <f t="shared" si="48"/>
        <v>72.94278550262139</v>
      </c>
      <c r="AL359">
        <f t="shared" si="49"/>
        <v>45.943847429671457</v>
      </c>
      <c r="BC359" t="str">
        <f t="shared" si="47"/>
        <v>8402_Enquêtes et sécurité</v>
      </c>
      <c r="BD359" t="str">
        <f>INDEX(PDC!$J$1:$L$90,MATCH(BE359,PDC!$L:$L,0),MATCH(PDC!$J$1,PDC!$J$1:$L$1,0))</f>
        <v>Services</v>
      </c>
      <c r="BE359" t="s">
        <v>15</v>
      </c>
      <c r="BF359">
        <v>8402</v>
      </c>
      <c r="BG359">
        <v>36</v>
      </c>
      <c r="BH359">
        <v>65198</v>
      </c>
      <c r="BI359">
        <v>2</v>
      </c>
      <c r="BN359">
        <v>37</v>
      </c>
    </row>
    <row r="360" spans="26:66" x14ac:dyDescent="0.35">
      <c r="Z360" t="str">
        <f t="shared" si="46"/>
        <v>26_Imprimerie et reproduction d'enregistrements</v>
      </c>
      <c r="AA360" t="str">
        <f>INDEX(PDC!$J$1:$L$90,MATCH(AB360,PDC!$L:$L,0),MATCH(PDC!$J$1,PDC!$J$1:$L$1,0))</f>
        <v>Industrie</v>
      </c>
      <c r="AB360" t="s">
        <v>72</v>
      </c>
      <c r="AC360" t="s">
        <v>145</v>
      </c>
      <c r="AD360">
        <v>348</v>
      </c>
      <c r="AE360">
        <v>600391</v>
      </c>
      <c r="AF360">
        <v>4</v>
      </c>
      <c r="AJ360">
        <v>195</v>
      </c>
      <c r="AK360">
        <f t="shared" si="48"/>
        <v>11.494252873563218</v>
      </c>
      <c r="AL360">
        <f t="shared" si="49"/>
        <v>6.6623250515081001</v>
      </c>
      <c r="BC360" t="str">
        <f t="shared" si="47"/>
        <v>8402_Enseignement</v>
      </c>
      <c r="BD360" t="str">
        <f>INDEX(PDC!$J$1:$L$90,MATCH(BE360,PDC!$L:$L,0),MATCH(PDC!$J$1,PDC!$J$1:$L$1,0))</f>
        <v>Services</v>
      </c>
      <c r="BE360" t="s">
        <v>34</v>
      </c>
      <c r="BF360">
        <v>8402</v>
      </c>
      <c r="BG360">
        <v>486</v>
      </c>
      <c r="BH360">
        <v>681004</v>
      </c>
      <c r="BI360">
        <v>9</v>
      </c>
      <c r="BN360">
        <v>496</v>
      </c>
    </row>
    <row r="361" spans="26:66" x14ac:dyDescent="0.35">
      <c r="Z361" t="str">
        <f t="shared" si="46"/>
        <v>26_Industrie automobile</v>
      </c>
      <c r="AA361" t="str">
        <f>INDEX(PDC!$J$1:$L$90,MATCH(AB361,PDC!$L:$L,0),MATCH(PDC!$J$1,PDC!$J$1:$L$1,0))</f>
        <v>Industrie</v>
      </c>
      <c r="AB361" t="s">
        <v>24</v>
      </c>
      <c r="AC361" t="s">
        <v>145</v>
      </c>
      <c r="AD361">
        <v>722</v>
      </c>
      <c r="AE361">
        <v>1186208</v>
      </c>
      <c r="AF361">
        <v>53</v>
      </c>
      <c r="AG361">
        <v>2</v>
      </c>
      <c r="AH361">
        <v>23</v>
      </c>
      <c r="AJ361">
        <v>3193</v>
      </c>
      <c r="AK361">
        <f t="shared" si="48"/>
        <v>73.407202216066494</v>
      </c>
      <c r="AL361">
        <f t="shared" si="49"/>
        <v>44.680190995171166</v>
      </c>
      <c r="BC361" t="str">
        <f t="shared" si="47"/>
        <v>8402_Entreposage et services auxiliaires des transports</v>
      </c>
      <c r="BD361" t="str">
        <f>INDEX(PDC!$J$1:$L$90,MATCH(BE361,PDC!$L:$L,0),MATCH(PDC!$J$1,PDC!$J$1:$L$1,0))</f>
        <v>Services</v>
      </c>
      <c r="BE361" t="s">
        <v>7</v>
      </c>
      <c r="BF361">
        <v>8402</v>
      </c>
      <c r="BG361">
        <v>207</v>
      </c>
      <c r="BH361">
        <v>335311</v>
      </c>
      <c r="BI361">
        <v>24</v>
      </c>
      <c r="BJ361">
        <v>1</v>
      </c>
      <c r="BK361">
        <v>1</v>
      </c>
      <c r="BN361">
        <v>592</v>
      </c>
    </row>
    <row r="362" spans="26:66" x14ac:dyDescent="0.35">
      <c r="Z362" t="str">
        <f t="shared" si="46"/>
        <v>26_Industrie chimique</v>
      </c>
      <c r="AA362" t="str">
        <f>INDEX(PDC!$J$1:$L$90,MATCH(AB362,PDC!$L:$L,0),MATCH(PDC!$J$1,PDC!$J$1:$L$1,0))</f>
        <v>Industrie</v>
      </c>
      <c r="AB362" t="s">
        <v>40</v>
      </c>
      <c r="AC362" t="s">
        <v>145</v>
      </c>
      <c r="AD362">
        <v>3587</v>
      </c>
      <c r="AE362">
        <v>4052631</v>
      </c>
      <c r="AF362">
        <v>35</v>
      </c>
      <c r="AG362">
        <v>2</v>
      </c>
      <c r="AH362">
        <v>101</v>
      </c>
      <c r="AI362">
        <v>1</v>
      </c>
      <c r="AJ362">
        <v>1280</v>
      </c>
      <c r="AK362">
        <f t="shared" si="48"/>
        <v>9.7574574853638136</v>
      </c>
      <c r="AL362">
        <f t="shared" si="49"/>
        <v>8.6363648701300448</v>
      </c>
      <c r="BC362" t="str">
        <f t="shared" si="47"/>
        <v>8402_Fabrication d'autres matériels de transport</v>
      </c>
      <c r="BD362" t="str">
        <f>INDEX(PDC!$J$1:$L$90,MATCH(BE362,PDC!$L:$L,0),MATCH(PDC!$J$1,PDC!$J$1:$L$1,0))</f>
        <v>Industrie</v>
      </c>
      <c r="BE362" t="s">
        <v>74</v>
      </c>
      <c r="BF362">
        <v>8402</v>
      </c>
      <c r="BG362">
        <v>21</v>
      </c>
      <c r="BH362">
        <v>35005</v>
      </c>
    </row>
    <row r="363" spans="26:66" x14ac:dyDescent="0.35">
      <c r="Z363" t="str">
        <f t="shared" si="46"/>
        <v>26_Industrie de l'habillement</v>
      </c>
      <c r="AA363" t="str">
        <f>INDEX(PDC!$J$1:$L$90,MATCH(AB363,PDC!$L:$L,0),MATCH(PDC!$J$1,PDC!$J$1:$L$1,0))</f>
        <v>Industrie</v>
      </c>
      <c r="AB363" t="s">
        <v>68</v>
      </c>
      <c r="AC363" t="s">
        <v>145</v>
      </c>
      <c r="AD363">
        <v>54</v>
      </c>
      <c r="AE363">
        <v>81614</v>
      </c>
      <c r="AJ363">
        <v>0</v>
      </c>
      <c r="AK363">
        <f t="shared" si="48"/>
        <v>0</v>
      </c>
      <c r="AL363">
        <f t="shared" si="49"/>
        <v>0</v>
      </c>
      <c r="BC363" t="str">
        <f t="shared" si="47"/>
        <v>8402_Fabrication d'autres produits minéraux non métalliques</v>
      </c>
      <c r="BD363" t="str">
        <f>INDEX(PDC!$J$1:$L$90,MATCH(BE363,PDC!$L:$L,0),MATCH(PDC!$J$1,PDC!$J$1:$L$1,0))</f>
        <v>Industrie</v>
      </c>
      <c r="BE363" t="s">
        <v>18</v>
      </c>
      <c r="BF363">
        <v>8402</v>
      </c>
      <c r="BG363">
        <v>268</v>
      </c>
      <c r="BH363">
        <v>407776</v>
      </c>
      <c r="BI363">
        <v>13</v>
      </c>
      <c r="BJ363">
        <v>1</v>
      </c>
      <c r="BK363">
        <v>15</v>
      </c>
      <c r="BL363">
        <v>1</v>
      </c>
      <c r="BN363">
        <v>561</v>
      </c>
    </row>
    <row r="364" spans="26:66" x14ac:dyDescent="0.35">
      <c r="Z364" t="str">
        <f t="shared" si="46"/>
        <v>26_Industrie du cuir et de la chaussure</v>
      </c>
      <c r="AA364" t="str">
        <f>INDEX(PDC!$J$1:$L$90,MATCH(AB364,PDC!$L:$L,0),MATCH(PDC!$J$1,PDC!$J$1:$L$1,0))</f>
        <v>Industrie</v>
      </c>
      <c r="AB364" t="s">
        <v>69</v>
      </c>
      <c r="AC364" t="s">
        <v>145</v>
      </c>
      <c r="AD364">
        <v>1292</v>
      </c>
      <c r="AE364">
        <v>1598443</v>
      </c>
      <c r="AF364">
        <v>26</v>
      </c>
      <c r="AG364">
        <v>1</v>
      </c>
      <c r="AH364">
        <v>17</v>
      </c>
      <c r="AJ364">
        <v>1524</v>
      </c>
      <c r="AK364">
        <f t="shared" si="48"/>
        <v>20.123839009287927</v>
      </c>
      <c r="AL364">
        <f t="shared" si="49"/>
        <v>16.26582868453864</v>
      </c>
      <c r="BC364" t="str">
        <f t="shared" si="47"/>
        <v>8402_Fabrication d'équipements électriques</v>
      </c>
      <c r="BD364" t="str">
        <f>INDEX(PDC!$J$1:$L$90,MATCH(BE364,PDC!$L:$L,0),MATCH(PDC!$J$1,PDC!$J$1:$L$1,0))</f>
        <v>Industrie</v>
      </c>
      <c r="BE364" t="s">
        <v>38</v>
      </c>
      <c r="BF364">
        <v>8402</v>
      </c>
      <c r="BG364">
        <v>355</v>
      </c>
      <c r="BH364">
        <v>538761</v>
      </c>
      <c r="BI364">
        <v>4</v>
      </c>
      <c r="BN364">
        <v>138</v>
      </c>
    </row>
    <row r="365" spans="26:66" x14ac:dyDescent="0.35">
      <c r="Z365" t="str">
        <f t="shared" si="46"/>
        <v>26_Industrie du papier et du carton</v>
      </c>
      <c r="AA365" t="str">
        <f>INDEX(PDC!$J$1:$L$90,MATCH(AB365,PDC!$L:$L,0),MATCH(PDC!$J$1,PDC!$J$1:$L$1,0))</f>
        <v>Industrie</v>
      </c>
      <c r="AB365" t="s">
        <v>71</v>
      </c>
      <c r="AC365" t="s">
        <v>145</v>
      </c>
      <c r="AD365">
        <v>1346</v>
      </c>
      <c r="AE365">
        <v>1939856</v>
      </c>
      <c r="AF365">
        <v>54</v>
      </c>
      <c r="AG365">
        <v>2</v>
      </c>
      <c r="AH365">
        <v>28</v>
      </c>
      <c r="AJ365">
        <v>2261</v>
      </c>
      <c r="AK365">
        <f t="shared" si="48"/>
        <v>40.118870728083216</v>
      </c>
      <c r="AL365">
        <f t="shared" si="49"/>
        <v>27.83711780668256</v>
      </c>
      <c r="BC365" t="str">
        <f t="shared" si="47"/>
        <v>8402_Fabrication de boissons</v>
      </c>
      <c r="BD365" t="str">
        <f>INDEX(PDC!$J$1:$L$90,MATCH(BE365,PDC!$L:$L,0),MATCH(PDC!$J$1,PDC!$J$1:$L$1,0))</f>
        <v>Industrie</v>
      </c>
      <c r="BE365" t="s">
        <v>66</v>
      </c>
      <c r="BF365">
        <v>8402</v>
      </c>
      <c r="BG365">
        <v>62</v>
      </c>
      <c r="BH365">
        <v>94305</v>
      </c>
      <c r="BI365">
        <v>1</v>
      </c>
      <c r="BN365">
        <v>19</v>
      </c>
    </row>
    <row r="366" spans="26:66" x14ac:dyDescent="0.35">
      <c r="Z366" t="str">
        <f t="shared" si="46"/>
        <v>26_Industrie pharmaceutique</v>
      </c>
      <c r="AA366" t="str">
        <f>INDEX(PDC!$J$1:$L$90,MATCH(AB366,PDC!$L:$L,0),MATCH(PDC!$J$1,PDC!$J$1:$L$1,0))</f>
        <v>Industrie</v>
      </c>
      <c r="AB366" t="s">
        <v>39</v>
      </c>
      <c r="AC366" t="s">
        <v>145</v>
      </c>
      <c r="AD366">
        <v>237</v>
      </c>
      <c r="AE366">
        <v>412424</v>
      </c>
      <c r="AF366">
        <v>10</v>
      </c>
      <c r="AJ366">
        <v>382</v>
      </c>
      <c r="AK366">
        <f t="shared" si="48"/>
        <v>42.194092827004219</v>
      </c>
      <c r="AL366">
        <f t="shared" si="49"/>
        <v>24.246891548503481</v>
      </c>
      <c r="BC366" t="str">
        <f t="shared" si="47"/>
        <v>8402_Fabrication de machines et équipements n.c.a.</v>
      </c>
      <c r="BD366" t="str">
        <f>INDEX(PDC!$J$1:$L$90,MATCH(BE366,PDC!$L:$L,0),MATCH(PDC!$J$1,PDC!$J$1:$L$1,0))</f>
        <v>Industrie</v>
      </c>
      <c r="BE366" t="s">
        <v>29</v>
      </c>
      <c r="BF366">
        <v>8402</v>
      </c>
      <c r="BG366">
        <v>362</v>
      </c>
      <c r="BH366">
        <v>526139</v>
      </c>
      <c r="BI366">
        <v>9</v>
      </c>
      <c r="BJ366">
        <v>1</v>
      </c>
      <c r="BK366">
        <v>20</v>
      </c>
      <c r="BL366">
        <v>1</v>
      </c>
      <c r="BN366">
        <v>1089</v>
      </c>
    </row>
    <row r="367" spans="26:66" x14ac:dyDescent="0.35">
      <c r="Z367" t="str">
        <f t="shared" si="46"/>
        <v>26_Industries alimentaires</v>
      </c>
      <c r="AA367" t="str">
        <f>INDEX(PDC!$J$1:$L$90,MATCH(AB367,PDC!$L:$L,0),MATCH(PDC!$J$1,PDC!$J$1:$L$1,0))</f>
        <v>Industrie</v>
      </c>
      <c r="AB367" t="s">
        <v>14</v>
      </c>
      <c r="AC367" t="s">
        <v>145</v>
      </c>
      <c r="AD367">
        <v>5684</v>
      </c>
      <c r="AE367">
        <v>8713427</v>
      </c>
      <c r="AF367">
        <v>301</v>
      </c>
      <c r="AG367">
        <v>16</v>
      </c>
      <c r="AH367">
        <v>91</v>
      </c>
      <c r="AJ367">
        <v>18252</v>
      </c>
      <c r="AK367">
        <f t="shared" si="48"/>
        <v>52.955665024630541</v>
      </c>
      <c r="AL367">
        <f t="shared" si="49"/>
        <v>34.544387644493952</v>
      </c>
      <c r="BC367" t="str">
        <f t="shared" si="47"/>
        <v>8402_Fabrication de meubles</v>
      </c>
      <c r="BD367" t="str">
        <f>INDEX(PDC!$J$1:$L$90,MATCH(BE367,PDC!$L:$L,0),MATCH(PDC!$J$1,PDC!$J$1:$L$1,0))</f>
        <v>Industrie</v>
      </c>
      <c r="BE367" t="s">
        <v>75</v>
      </c>
      <c r="BF367">
        <v>8402</v>
      </c>
      <c r="BG367">
        <v>25</v>
      </c>
      <c r="BH367">
        <v>38022</v>
      </c>
      <c r="BI367">
        <v>2</v>
      </c>
      <c r="BJ367">
        <v>1</v>
      </c>
      <c r="BK367">
        <v>11</v>
      </c>
      <c r="BL367">
        <v>1</v>
      </c>
      <c r="BN367">
        <v>222</v>
      </c>
    </row>
    <row r="368" spans="26:66" x14ac:dyDescent="0.35">
      <c r="Z368" t="str">
        <f t="shared" si="46"/>
        <v>26_Métallurgie</v>
      </c>
      <c r="AA368" t="str">
        <f>INDEX(PDC!$J$1:$L$90,MATCH(AB368,PDC!$L:$L,0),MATCH(PDC!$J$1,PDC!$J$1:$L$1,0))</f>
        <v>Industrie</v>
      </c>
      <c r="AB368" t="s">
        <v>26</v>
      </c>
      <c r="AC368" t="s">
        <v>145</v>
      </c>
      <c r="AD368">
        <v>835</v>
      </c>
      <c r="AE368">
        <v>1249065</v>
      </c>
      <c r="AF368">
        <v>7</v>
      </c>
      <c r="AG368">
        <v>1</v>
      </c>
      <c r="AH368">
        <v>15</v>
      </c>
      <c r="AJ368">
        <v>633</v>
      </c>
      <c r="AK368">
        <f t="shared" si="48"/>
        <v>8.3832335329341312</v>
      </c>
      <c r="AL368">
        <f t="shared" si="49"/>
        <v>5.6041919355678047</v>
      </c>
      <c r="BC368" t="str">
        <f t="shared" si="47"/>
        <v>8402_Fabrication de produits en caoutchouc et en plastique</v>
      </c>
      <c r="BD368" t="str">
        <f>INDEX(PDC!$J$1:$L$90,MATCH(BE368,PDC!$L:$L,0),MATCH(PDC!$J$1,PDC!$J$1:$L$1,0))</f>
        <v>Industrie</v>
      </c>
      <c r="BE368" t="s">
        <v>25</v>
      </c>
      <c r="BF368">
        <v>8402</v>
      </c>
      <c r="BG368">
        <v>3</v>
      </c>
      <c r="BH368">
        <v>6417</v>
      </c>
    </row>
    <row r="369" spans="26:66" x14ac:dyDescent="0.35">
      <c r="Z369" t="str">
        <f t="shared" si="46"/>
        <v>26_Organisation de jeux de hasard et d'argent</v>
      </c>
      <c r="AA369" t="str">
        <f>INDEX(PDC!$J$1:$L$90,MATCH(AB369,PDC!$L:$L,0),MATCH(PDC!$J$1,PDC!$J$1:$L$1,0))</f>
        <v>Services</v>
      </c>
      <c r="AB369" t="s">
        <v>91</v>
      </c>
      <c r="AC369" t="s">
        <v>145</v>
      </c>
      <c r="AD369">
        <v>10</v>
      </c>
      <c r="AE369">
        <v>17801</v>
      </c>
      <c r="AK369">
        <f t="shared" si="48"/>
        <v>0</v>
      </c>
      <c r="AL369">
        <f t="shared" si="49"/>
        <v>0</v>
      </c>
      <c r="BC369" t="str">
        <f t="shared" si="47"/>
        <v>8402_Fabrication de produits métalliques, à l'exception des machines et des équipements</v>
      </c>
      <c r="BD369" t="str">
        <f>INDEX(PDC!$J$1:$L$90,MATCH(BE369,PDC!$L:$L,0),MATCH(PDC!$J$1,PDC!$J$1:$L$1,0))</f>
        <v>Industrie</v>
      </c>
      <c r="BE369" t="s">
        <v>11</v>
      </c>
      <c r="BF369">
        <v>8402</v>
      </c>
      <c r="BG369">
        <v>326</v>
      </c>
      <c r="BH369">
        <v>527482</v>
      </c>
      <c r="BI369">
        <v>27</v>
      </c>
      <c r="BN369">
        <v>1338</v>
      </c>
    </row>
    <row r="370" spans="26:66" x14ac:dyDescent="0.35">
      <c r="Z370" t="str">
        <f t="shared" si="46"/>
        <v>26_Production de films cinématographiques, de vidéo et de programmes de télévision ; enregistrement sonore et édition musicale</v>
      </c>
      <c r="AA370" t="str">
        <f>INDEX(PDC!$J$1:$L$90,MATCH(AB370,PDC!$L:$L,0),MATCH(PDC!$J$1,PDC!$J$1:$L$1,0))</f>
        <v>Services</v>
      </c>
      <c r="AB370" t="s">
        <v>82</v>
      </c>
      <c r="AC370" t="s">
        <v>145</v>
      </c>
      <c r="AD370">
        <v>217</v>
      </c>
      <c r="AE370">
        <v>278225</v>
      </c>
      <c r="AF370">
        <v>1</v>
      </c>
      <c r="AJ370">
        <v>44</v>
      </c>
      <c r="AK370">
        <f t="shared" si="48"/>
        <v>4.6082949308755756</v>
      </c>
      <c r="AL370">
        <f t="shared" si="49"/>
        <v>3.5942133165603378</v>
      </c>
      <c r="BC370" t="str">
        <f t="shared" si="47"/>
        <v>8402_Fabrication de textiles</v>
      </c>
      <c r="BD370" t="str">
        <f>INDEX(PDC!$J$1:$L$90,MATCH(BE370,PDC!$L:$L,0),MATCH(PDC!$J$1,PDC!$J$1:$L$1,0))</f>
        <v>Industrie</v>
      </c>
      <c r="BE370" t="s">
        <v>19</v>
      </c>
      <c r="BF370">
        <v>8402</v>
      </c>
      <c r="BG370">
        <v>412</v>
      </c>
      <c r="BH370">
        <v>644306</v>
      </c>
      <c r="BI370">
        <v>17</v>
      </c>
      <c r="BJ370">
        <v>1</v>
      </c>
      <c r="BK370">
        <v>7</v>
      </c>
      <c r="BN370">
        <v>1174</v>
      </c>
    </row>
    <row r="371" spans="26:66" x14ac:dyDescent="0.35">
      <c r="Z371" t="str">
        <f t="shared" si="46"/>
        <v>26_Production et distribution d'électricité, de gaz, de vapeur et d'air conditionné</v>
      </c>
      <c r="AA371" t="str">
        <f>INDEX(PDC!$J$1:$L$90,MATCH(AB371,PDC!$L:$L,0),MATCH(PDC!$J$1,PDC!$J$1:$L$1,0))</f>
        <v>Industrie</v>
      </c>
      <c r="AB371" t="s">
        <v>76</v>
      </c>
      <c r="AC371" t="s">
        <v>145</v>
      </c>
      <c r="AD371">
        <v>547</v>
      </c>
      <c r="AE371">
        <v>917092</v>
      </c>
      <c r="AF371">
        <v>2</v>
      </c>
      <c r="AJ371">
        <v>87</v>
      </c>
      <c r="AK371">
        <f t="shared" si="48"/>
        <v>3.6563071297989032</v>
      </c>
      <c r="AL371">
        <f t="shared" si="49"/>
        <v>2.1808062877006886</v>
      </c>
      <c r="BC371" t="str">
        <f t="shared" si="47"/>
        <v>8402_Génie civil</v>
      </c>
      <c r="BD371" t="str">
        <f>INDEX(PDC!$J$1:$L$90,MATCH(BE371,PDC!$L:$L,0),MATCH(PDC!$J$1,PDC!$J$1:$L$1,0))</f>
        <v>Construction</v>
      </c>
      <c r="BE371" t="s">
        <v>22</v>
      </c>
      <c r="BF371">
        <v>8402</v>
      </c>
      <c r="BG371">
        <v>718</v>
      </c>
      <c r="BH371">
        <v>1084915</v>
      </c>
      <c r="BI371">
        <v>37</v>
      </c>
      <c r="BN371">
        <v>2471</v>
      </c>
    </row>
    <row r="372" spans="26:66" x14ac:dyDescent="0.35">
      <c r="Z372" t="str">
        <f t="shared" si="46"/>
        <v>26_Programmation et diffusion</v>
      </c>
      <c r="AA372" t="str">
        <f>INDEX(PDC!$J$1:$L$90,MATCH(AB372,PDC!$L:$L,0),MATCH(PDC!$J$1,PDC!$J$1:$L$1,0))</f>
        <v>Services</v>
      </c>
      <c r="AB372" t="s">
        <v>83</v>
      </c>
      <c r="AC372" t="s">
        <v>145</v>
      </c>
      <c r="AD372">
        <v>73</v>
      </c>
      <c r="AE372">
        <v>98289</v>
      </c>
      <c r="AJ372">
        <v>0</v>
      </c>
      <c r="AK372">
        <f t="shared" si="48"/>
        <v>0</v>
      </c>
      <c r="AL372">
        <f t="shared" si="49"/>
        <v>0</v>
      </c>
      <c r="BC372" t="str">
        <f t="shared" si="47"/>
        <v>8402_Hébergement</v>
      </c>
      <c r="BD372" t="str">
        <f>INDEX(PDC!$J$1:$L$90,MATCH(BE372,PDC!$L:$L,0),MATCH(PDC!$J$1,PDC!$J$1:$L$1,0))</f>
        <v>Services</v>
      </c>
      <c r="BE372" t="s">
        <v>20</v>
      </c>
      <c r="BF372">
        <v>8402</v>
      </c>
      <c r="BG372">
        <v>913</v>
      </c>
      <c r="BH372">
        <v>1601156</v>
      </c>
      <c r="BI372">
        <v>35</v>
      </c>
      <c r="BJ372">
        <v>1</v>
      </c>
      <c r="BK372">
        <v>8</v>
      </c>
      <c r="BN372">
        <v>1870</v>
      </c>
    </row>
    <row r="373" spans="26:66" x14ac:dyDescent="0.35">
      <c r="Z373" t="str">
        <f t="shared" si="46"/>
        <v>26_Programmation, conseil et autres activités informatiques</v>
      </c>
      <c r="AA373" t="str">
        <f>INDEX(PDC!$J$1:$L$90,MATCH(AB373,PDC!$L:$L,0),MATCH(PDC!$J$1,PDC!$J$1:$L$1,0))</f>
        <v>Services</v>
      </c>
      <c r="AB373" t="s">
        <v>50</v>
      </c>
      <c r="AC373" t="s">
        <v>145</v>
      </c>
      <c r="AD373">
        <v>688</v>
      </c>
      <c r="AE373">
        <v>1170303</v>
      </c>
      <c r="AF373">
        <v>3</v>
      </c>
      <c r="AJ373">
        <v>100</v>
      </c>
      <c r="AK373">
        <f t="shared" si="48"/>
        <v>4.3604651162790695</v>
      </c>
      <c r="AL373">
        <f t="shared" si="49"/>
        <v>2.5634386992086662</v>
      </c>
      <c r="BC373" t="str">
        <f t="shared" si="47"/>
        <v>8402_Hébergement médico-social et social</v>
      </c>
      <c r="BD373" t="str">
        <f>INDEX(PDC!$J$1:$L$90,MATCH(BE373,PDC!$L:$L,0),MATCH(PDC!$J$1,PDC!$J$1:$L$1,0))</f>
        <v>Services</v>
      </c>
      <c r="BE373" t="s">
        <v>2</v>
      </c>
      <c r="BF373">
        <v>8402</v>
      </c>
      <c r="BG373">
        <v>1680</v>
      </c>
      <c r="BH373">
        <v>2617028</v>
      </c>
      <c r="BI373">
        <v>125</v>
      </c>
      <c r="BJ373">
        <v>9</v>
      </c>
      <c r="BK373">
        <v>68</v>
      </c>
      <c r="BL373">
        <v>1</v>
      </c>
      <c r="BN373">
        <v>7749</v>
      </c>
    </row>
    <row r="374" spans="26:66" x14ac:dyDescent="0.35">
      <c r="Z374" t="str">
        <f t="shared" si="46"/>
        <v>26_Publicité et études de marché</v>
      </c>
      <c r="AA374" t="str">
        <f>INDEX(PDC!$J$1:$L$90,MATCH(AB374,PDC!$L:$L,0),MATCH(PDC!$J$1,PDC!$J$1:$L$1,0))</f>
        <v>Services</v>
      </c>
      <c r="AB374" t="s">
        <v>33</v>
      </c>
      <c r="AC374" t="s">
        <v>145</v>
      </c>
      <c r="AD374">
        <v>535</v>
      </c>
      <c r="AE374">
        <v>839974</v>
      </c>
      <c r="AF374">
        <v>8</v>
      </c>
      <c r="AG374">
        <v>1</v>
      </c>
      <c r="AH374">
        <v>10</v>
      </c>
      <c r="AJ374">
        <v>1139</v>
      </c>
      <c r="AK374">
        <f t="shared" si="48"/>
        <v>14.953271028037383</v>
      </c>
      <c r="AL374">
        <f t="shared" si="49"/>
        <v>9.5241043175145901</v>
      </c>
      <c r="BC374" t="str">
        <f t="shared" si="47"/>
        <v>8402_Imprimerie et reproduction d'enregistrements</v>
      </c>
      <c r="BD374" t="str">
        <f>INDEX(PDC!$J$1:$L$90,MATCH(BE374,PDC!$L:$L,0),MATCH(PDC!$J$1,PDC!$J$1:$L$1,0))</f>
        <v>Industrie</v>
      </c>
      <c r="BE374" t="s">
        <v>72</v>
      </c>
      <c r="BF374">
        <v>8402</v>
      </c>
      <c r="BG374">
        <v>76</v>
      </c>
      <c r="BH374">
        <v>139324</v>
      </c>
    </row>
    <row r="375" spans="26:66" x14ac:dyDescent="0.35">
      <c r="Z375" t="str">
        <f t="shared" si="46"/>
        <v>26_Recherche-développement scientifique</v>
      </c>
      <c r="AA375" t="str">
        <f>INDEX(PDC!$J$1:$L$90,MATCH(AB375,PDC!$L:$L,0),MATCH(PDC!$J$1,PDC!$J$1:$L$1,0))</f>
        <v>Services</v>
      </c>
      <c r="AB375" t="s">
        <v>46</v>
      </c>
      <c r="AC375" t="s">
        <v>145</v>
      </c>
      <c r="AD375">
        <v>138</v>
      </c>
      <c r="AE375">
        <v>215005</v>
      </c>
      <c r="AF375">
        <v>1</v>
      </c>
      <c r="AJ375">
        <v>336</v>
      </c>
      <c r="AK375">
        <f t="shared" si="48"/>
        <v>7.2463768115942031</v>
      </c>
      <c r="AL375">
        <f t="shared" si="49"/>
        <v>4.65105462663659</v>
      </c>
      <c r="BC375" t="str">
        <f t="shared" si="47"/>
        <v>8402_Industrie automobile</v>
      </c>
      <c r="BD375" t="str">
        <f>INDEX(PDC!$J$1:$L$90,MATCH(BE375,PDC!$L:$L,0),MATCH(PDC!$J$1,PDC!$J$1:$L$1,0))</f>
        <v>Industrie</v>
      </c>
      <c r="BE375" t="s">
        <v>24</v>
      </c>
      <c r="BF375">
        <v>8402</v>
      </c>
      <c r="BG375">
        <v>17</v>
      </c>
      <c r="BH375">
        <v>27638</v>
      </c>
      <c r="BI375">
        <v>2</v>
      </c>
      <c r="BN375">
        <v>168</v>
      </c>
    </row>
    <row r="376" spans="26:66" x14ac:dyDescent="0.35">
      <c r="Z376" t="str">
        <f t="shared" si="46"/>
        <v>26_Restauration</v>
      </c>
      <c r="AA376" t="str">
        <f>INDEX(PDC!$J$1:$L$90,MATCH(AB376,PDC!$L:$L,0),MATCH(PDC!$J$1,PDC!$J$1:$L$1,0))</f>
        <v>Services</v>
      </c>
      <c r="AB376" t="s">
        <v>10</v>
      </c>
      <c r="AC376" t="s">
        <v>145</v>
      </c>
      <c r="AD376">
        <v>4714</v>
      </c>
      <c r="AE376">
        <v>6776511</v>
      </c>
      <c r="AF376">
        <v>208</v>
      </c>
      <c r="AG376">
        <v>8</v>
      </c>
      <c r="AH376">
        <v>80</v>
      </c>
      <c r="AJ376">
        <v>11917</v>
      </c>
      <c r="AK376">
        <f t="shared" si="48"/>
        <v>44.123886296139162</v>
      </c>
      <c r="AL376">
        <f t="shared" si="49"/>
        <v>30.694261397937673</v>
      </c>
      <c r="BC376" t="str">
        <f t="shared" si="47"/>
        <v>8402_Industrie chimique</v>
      </c>
      <c r="BD376" t="str">
        <f>INDEX(PDC!$J$1:$L$90,MATCH(BE376,PDC!$L:$L,0),MATCH(PDC!$J$1,PDC!$J$1:$L$1,0))</f>
        <v>Industrie</v>
      </c>
      <c r="BE376" t="s">
        <v>40</v>
      </c>
      <c r="BF376">
        <v>8402</v>
      </c>
      <c r="BG376">
        <v>471</v>
      </c>
      <c r="BH376">
        <v>678267</v>
      </c>
      <c r="BI376">
        <v>22</v>
      </c>
      <c r="BJ376">
        <v>1</v>
      </c>
      <c r="BK376">
        <v>5</v>
      </c>
      <c r="BN376">
        <v>1150</v>
      </c>
    </row>
    <row r="377" spans="26:66" x14ac:dyDescent="0.35">
      <c r="Z377" t="str">
        <f t="shared" si="46"/>
        <v>26_Réparation d'ordinateurs et de biens personnels et domestiques</v>
      </c>
      <c r="AA377" t="str">
        <f>INDEX(PDC!$J$1:$L$90,MATCH(AB377,PDC!$L:$L,0),MATCH(PDC!$J$1,PDC!$J$1:$L$1,0))</f>
        <v>Services</v>
      </c>
      <c r="AB377" t="s">
        <v>92</v>
      </c>
      <c r="AC377" t="s">
        <v>145</v>
      </c>
      <c r="AD377">
        <v>183</v>
      </c>
      <c r="AE377">
        <v>293113</v>
      </c>
      <c r="AF377">
        <v>3</v>
      </c>
      <c r="AG377">
        <v>1</v>
      </c>
      <c r="AH377">
        <v>10</v>
      </c>
      <c r="AJ377">
        <v>975</v>
      </c>
      <c r="AK377">
        <f t="shared" si="48"/>
        <v>16.393442622950822</v>
      </c>
      <c r="AL377">
        <f t="shared" si="49"/>
        <v>10.234960578343506</v>
      </c>
      <c r="BC377" t="str">
        <f t="shared" si="47"/>
        <v>8402_Industrie de l'habillement</v>
      </c>
      <c r="BD377" t="str">
        <f>INDEX(PDC!$J$1:$L$90,MATCH(BE377,PDC!$L:$L,0),MATCH(PDC!$J$1,PDC!$J$1:$L$1,0))</f>
        <v>Industrie</v>
      </c>
      <c r="BE377" t="s">
        <v>68</v>
      </c>
      <c r="BF377">
        <v>8402</v>
      </c>
      <c r="BG377">
        <v>3</v>
      </c>
      <c r="BH377">
        <v>1845</v>
      </c>
    </row>
    <row r="378" spans="26:66" x14ac:dyDescent="0.35">
      <c r="Z378" t="str">
        <f t="shared" si="46"/>
        <v>26_Réparation et installation de machines et d'équipements</v>
      </c>
      <c r="AA378" t="str">
        <f>INDEX(PDC!$J$1:$L$90,MATCH(AB378,PDC!$L:$L,0),MATCH(PDC!$J$1,PDC!$J$1:$L$1,0))</f>
        <v>Industrie</v>
      </c>
      <c r="AB378" t="s">
        <v>23</v>
      </c>
      <c r="AC378" t="s">
        <v>145</v>
      </c>
      <c r="AD378">
        <v>2205</v>
      </c>
      <c r="AE378">
        <v>3517450</v>
      </c>
      <c r="AF378">
        <v>52</v>
      </c>
      <c r="AG378">
        <v>4</v>
      </c>
      <c r="AH378">
        <v>21</v>
      </c>
      <c r="AJ378">
        <v>2265</v>
      </c>
      <c r="AK378">
        <f t="shared" si="48"/>
        <v>23.5827664399093</v>
      </c>
      <c r="AL378">
        <f t="shared" si="49"/>
        <v>14.783436864774197</v>
      </c>
      <c r="BC378" t="str">
        <f t="shared" si="47"/>
        <v>8402_Industrie du cuir et de la chaussure</v>
      </c>
      <c r="BD378" t="str">
        <f>INDEX(PDC!$J$1:$L$90,MATCH(BE378,PDC!$L:$L,0),MATCH(PDC!$J$1,PDC!$J$1:$L$1,0))</f>
        <v>Industrie</v>
      </c>
      <c r="BE378" t="s">
        <v>69</v>
      </c>
      <c r="BF378">
        <v>8402</v>
      </c>
      <c r="BG378">
        <v>19</v>
      </c>
      <c r="BH378">
        <v>32459</v>
      </c>
      <c r="BN378">
        <v>0</v>
      </c>
    </row>
    <row r="379" spans="26:66" x14ac:dyDescent="0.35">
      <c r="Z379" t="str">
        <f t="shared" si="46"/>
        <v>26_Services d'information</v>
      </c>
      <c r="AA379" t="str">
        <f>INDEX(PDC!$J$1:$L$90,MATCH(AB379,PDC!$L:$L,0),MATCH(PDC!$J$1,PDC!$J$1:$L$1,0))</f>
        <v>Services</v>
      </c>
      <c r="AB379" t="s">
        <v>85</v>
      </c>
      <c r="AC379" t="s">
        <v>145</v>
      </c>
      <c r="AD379">
        <v>29</v>
      </c>
      <c r="AE379">
        <v>49873</v>
      </c>
      <c r="AJ379">
        <v>0</v>
      </c>
      <c r="AK379">
        <f t="shared" si="48"/>
        <v>0</v>
      </c>
      <c r="AL379">
        <f t="shared" si="49"/>
        <v>0</v>
      </c>
      <c r="BC379" t="str">
        <f t="shared" si="47"/>
        <v>8402_Industrie du papier et du carton</v>
      </c>
      <c r="BD379" t="str">
        <f>INDEX(PDC!$J$1:$L$90,MATCH(BE379,PDC!$L:$L,0),MATCH(PDC!$J$1,PDC!$J$1:$L$1,0))</f>
        <v>Industrie</v>
      </c>
      <c r="BE379" t="s">
        <v>71</v>
      </c>
      <c r="BF379">
        <v>8402</v>
      </c>
      <c r="BG379">
        <v>30</v>
      </c>
      <c r="BH379">
        <v>46688</v>
      </c>
      <c r="BI379">
        <v>2</v>
      </c>
      <c r="BN379">
        <v>36</v>
      </c>
    </row>
    <row r="380" spans="26:66" x14ac:dyDescent="0.35">
      <c r="Z380" t="str">
        <f t="shared" si="46"/>
        <v>26_Services de soutien aux industries extractives</v>
      </c>
      <c r="AA380" t="str">
        <f>INDEX(PDC!$J$1:$L$90,MATCH(AB380,PDC!$L:$L,0),MATCH(PDC!$J$1,PDC!$J$1:$L$1,0))</f>
        <v>Industrie</v>
      </c>
      <c r="AB380" t="s">
        <v>65</v>
      </c>
      <c r="AC380" t="s">
        <v>145</v>
      </c>
      <c r="AD380">
        <v>7</v>
      </c>
      <c r="AE380">
        <v>13514</v>
      </c>
      <c r="AK380">
        <f t="shared" si="48"/>
        <v>0</v>
      </c>
      <c r="AL380">
        <f t="shared" si="49"/>
        <v>0</v>
      </c>
      <c r="BC380" t="str">
        <f t="shared" si="47"/>
        <v>8402_Industrie pharmaceutique</v>
      </c>
      <c r="BD380" t="str">
        <f>INDEX(PDC!$J$1:$L$90,MATCH(BE380,PDC!$L:$L,0),MATCH(PDC!$J$1,PDC!$J$1:$L$1,0))</f>
        <v>Industrie</v>
      </c>
      <c r="BE380" t="s">
        <v>39</v>
      </c>
      <c r="BF380">
        <v>8402</v>
      </c>
      <c r="BG380">
        <v>226</v>
      </c>
      <c r="BH380">
        <v>256981</v>
      </c>
      <c r="BI380">
        <v>2</v>
      </c>
      <c r="BN380">
        <v>7</v>
      </c>
    </row>
    <row r="381" spans="26:66" x14ac:dyDescent="0.35">
      <c r="Z381" t="str">
        <f t="shared" si="46"/>
        <v>26_Services relatifs aux bâtiments et aménagement paysager</v>
      </c>
      <c r="AA381" t="str">
        <f>INDEX(PDC!$J$1:$L$90,MATCH(AB381,PDC!$L:$L,0),MATCH(PDC!$J$1,PDC!$J$1:$L$1,0))</f>
        <v>Services</v>
      </c>
      <c r="AB381" t="s">
        <v>9</v>
      </c>
      <c r="AC381" t="s">
        <v>145</v>
      </c>
      <c r="AD381">
        <v>1923</v>
      </c>
      <c r="AE381">
        <v>2600765</v>
      </c>
      <c r="AF381">
        <v>113</v>
      </c>
      <c r="AG381">
        <v>8</v>
      </c>
      <c r="AH381">
        <v>52</v>
      </c>
      <c r="AJ381">
        <v>9163</v>
      </c>
      <c r="AK381">
        <f t="shared" si="48"/>
        <v>58.762350494019763</v>
      </c>
      <c r="AL381">
        <f t="shared" si="49"/>
        <v>43.448754501079485</v>
      </c>
      <c r="BC381" t="str">
        <f t="shared" si="47"/>
        <v>8402_Industries alimentaires</v>
      </c>
      <c r="BD381" t="str">
        <f>INDEX(PDC!$J$1:$L$90,MATCH(BE381,PDC!$L:$L,0),MATCH(PDC!$J$1,PDC!$J$1:$L$1,0))</f>
        <v>Industrie</v>
      </c>
      <c r="BE381" t="s">
        <v>14</v>
      </c>
      <c r="BF381">
        <v>8402</v>
      </c>
      <c r="BG381">
        <v>701</v>
      </c>
      <c r="BH381">
        <v>1168722</v>
      </c>
      <c r="BI381">
        <v>33</v>
      </c>
      <c r="BN381">
        <v>1878</v>
      </c>
    </row>
    <row r="382" spans="26:66" x14ac:dyDescent="0.35">
      <c r="Z382" t="str">
        <f t="shared" si="46"/>
        <v>26_Sylviculture et exploitation forestière</v>
      </c>
      <c r="AA382" t="str">
        <f>INDEX(PDC!$J$1:$L$90,MATCH(AB382,PDC!$L:$L,0),MATCH(PDC!$J$1,PDC!$J$1:$L$1,0))</f>
        <v>Agriculture</v>
      </c>
      <c r="AB382" t="s">
        <v>63</v>
      </c>
      <c r="AC382" t="s">
        <v>145</v>
      </c>
      <c r="AD382">
        <v>4</v>
      </c>
      <c r="AE382">
        <v>8748</v>
      </c>
      <c r="AJ382">
        <v>0</v>
      </c>
      <c r="AK382">
        <f t="shared" si="48"/>
        <v>0</v>
      </c>
      <c r="AL382">
        <f t="shared" si="49"/>
        <v>0</v>
      </c>
      <c r="BC382" t="str">
        <f t="shared" si="47"/>
        <v>8402_Organisation de jeux de hasard et d'argent</v>
      </c>
      <c r="BD382" t="str">
        <f>INDEX(PDC!$J$1:$L$90,MATCH(BE382,PDC!$L:$L,0),MATCH(PDC!$J$1,PDC!$J$1:$L$1,0))</f>
        <v>Services</v>
      </c>
      <c r="BE382" t="s">
        <v>91</v>
      </c>
      <c r="BF382">
        <v>8402</v>
      </c>
      <c r="BG382">
        <v>82</v>
      </c>
      <c r="BH382">
        <v>130649</v>
      </c>
      <c r="BI382">
        <v>1</v>
      </c>
      <c r="BN382">
        <v>43</v>
      </c>
    </row>
    <row r="383" spans="26:66" x14ac:dyDescent="0.35">
      <c r="Z383" t="str">
        <f t="shared" si="46"/>
        <v>26_Transports aériens</v>
      </c>
      <c r="AA383" t="str">
        <f>INDEX(PDC!$J$1:$L$90,MATCH(AB383,PDC!$L:$L,0),MATCH(PDC!$J$1,PDC!$J$1:$L$1,0))</f>
        <v>Services</v>
      </c>
      <c r="AB383" t="s">
        <v>81</v>
      </c>
      <c r="AC383" t="s">
        <v>145</v>
      </c>
      <c r="AD383">
        <v>30</v>
      </c>
      <c r="AE383">
        <v>53007</v>
      </c>
      <c r="AF383">
        <v>1</v>
      </c>
      <c r="AJ383">
        <v>68</v>
      </c>
      <c r="AK383">
        <f t="shared" si="48"/>
        <v>33.333333333333336</v>
      </c>
      <c r="AL383">
        <f t="shared" si="49"/>
        <v>18.865432867357143</v>
      </c>
      <c r="BC383" t="str">
        <f t="shared" si="47"/>
        <v>8402_Production de films cinématographiques, de vidéo et de programmes de télévision ; enregistrement sonore et édition musicale</v>
      </c>
      <c r="BD383" t="str">
        <f>INDEX(PDC!$J$1:$L$90,MATCH(BE383,PDC!$L:$L,0),MATCH(PDC!$J$1,PDC!$J$1:$L$1,0))</f>
        <v>Services</v>
      </c>
      <c r="BE383" t="s">
        <v>82</v>
      </c>
      <c r="BF383">
        <v>8402</v>
      </c>
      <c r="BG383">
        <v>35</v>
      </c>
      <c r="BH383">
        <v>39657</v>
      </c>
    </row>
    <row r="384" spans="26:66" x14ac:dyDescent="0.35">
      <c r="Z384" t="str">
        <f t="shared" si="46"/>
        <v>26_Transports par eau</v>
      </c>
      <c r="AA384" t="str">
        <f>INDEX(PDC!$J$1:$L$90,MATCH(AB384,PDC!$L:$L,0),MATCH(PDC!$J$1,PDC!$J$1:$L$1,0))</f>
        <v>Services</v>
      </c>
      <c r="AB384" t="s">
        <v>80</v>
      </c>
      <c r="AC384" t="s">
        <v>145</v>
      </c>
      <c r="AD384">
        <v>9</v>
      </c>
      <c r="AE384">
        <v>14189</v>
      </c>
      <c r="AF384">
        <v>2</v>
      </c>
      <c r="AJ384">
        <v>109</v>
      </c>
      <c r="AK384">
        <f t="shared" si="48"/>
        <v>222.2222222222222</v>
      </c>
      <c r="AL384">
        <f t="shared" si="49"/>
        <v>140.95426034251886</v>
      </c>
      <c r="BC384" t="str">
        <f t="shared" si="47"/>
        <v>8402_Production et distribution d'électricité, de gaz, de vapeur et d'air conditionné</v>
      </c>
      <c r="BD384" t="str">
        <f>INDEX(PDC!$J$1:$L$90,MATCH(BE384,PDC!$L:$L,0),MATCH(PDC!$J$1,PDC!$J$1:$L$1,0))</f>
        <v>Industrie</v>
      </c>
      <c r="BE384" t="s">
        <v>76</v>
      </c>
      <c r="BF384">
        <v>8402</v>
      </c>
      <c r="BG384">
        <v>16</v>
      </c>
      <c r="BH384">
        <v>14864</v>
      </c>
      <c r="BI384">
        <v>1</v>
      </c>
      <c r="BJ384">
        <v>1</v>
      </c>
      <c r="BK384">
        <v>99</v>
      </c>
      <c r="BL384">
        <v>1</v>
      </c>
      <c r="BM384">
        <v>1</v>
      </c>
      <c r="BN384">
        <v>0</v>
      </c>
    </row>
    <row r="385" spans="26:66" x14ac:dyDescent="0.35">
      <c r="Z385" t="str">
        <f t="shared" si="46"/>
        <v>26_Transports terrestres et transport par conduites</v>
      </c>
      <c r="AA385" t="str">
        <f>INDEX(PDC!$J$1:$L$90,MATCH(AB385,PDC!$L:$L,0),MATCH(PDC!$J$1,PDC!$J$1:$L$1,0))</f>
        <v>Services</v>
      </c>
      <c r="AB385" t="s">
        <v>5</v>
      </c>
      <c r="AC385" t="s">
        <v>145</v>
      </c>
      <c r="AD385">
        <v>6384</v>
      </c>
      <c r="AE385">
        <v>11944903</v>
      </c>
      <c r="AF385">
        <v>397</v>
      </c>
      <c r="AG385">
        <v>51</v>
      </c>
      <c r="AH385">
        <v>600</v>
      </c>
      <c r="AI385">
        <v>1</v>
      </c>
      <c r="AJ385">
        <v>38611</v>
      </c>
      <c r="AK385">
        <f t="shared" si="48"/>
        <v>62.186716791979947</v>
      </c>
      <c r="AL385">
        <f t="shared" si="49"/>
        <v>33.23593335165635</v>
      </c>
      <c r="BC385" t="str">
        <f t="shared" si="47"/>
        <v>8402_Programmation et diffusion</v>
      </c>
      <c r="BD385" t="str">
        <f>INDEX(PDC!$J$1:$L$90,MATCH(BE385,PDC!$L:$L,0),MATCH(PDC!$J$1,PDC!$J$1:$L$1,0))</f>
        <v>Services</v>
      </c>
      <c r="BE385" t="s">
        <v>83</v>
      </c>
      <c r="BF385">
        <v>8402</v>
      </c>
      <c r="BG385">
        <v>11</v>
      </c>
      <c r="BH385">
        <v>19195</v>
      </c>
    </row>
    <row r="386" spans="26:66" x14ac:dyDescent="0.35">
      <c r="Z386" t="str">
        <f t="shared" si="46"/>
        <v>26_Travail du bois et fabrication d'articles en bois et en liège, à l'exception des meubles ; fabrication d'articles en vannerie et sparterie</v>
      </c>
      <c r="AA386" t="str">
        <f>INDEX(PDC!$J$1:$L$90,MATCH(AB386,PDC!$L:$L,0),MATCH(PDC!$J$1,PDC!$J$1:$L$1,0))</f>
        <v>Industrie</v>
      </c>
      <c r="AB386" t="s">
        <v>70</v>
      </c>
      <c r="AC386" t="s">
        <v>145</v>
      </c>
      <c r="AD386">
        <v>776</v>
      </c>
      <c r="AE386">
        <v>1295874</v>
      </c>
      <c r="AF386">
        <v>81</v>
      </c>
      <c r="AG386">
        <v>4</v>
      </c>
      <c r="AH386">
        <v>29</v>
      </c>
      <c r="AJ386">
        <v>4035</v>
      </c>
      <c r="AK386">
        <f t="shared" si="48"/>
        <v>104.38144329896907</v>
      </c>
      <c r="AL386">
        <f t="shared" si="49"/>
        <v>62.506076979706357</v>
      </c>
      <c r="BC386" t="str">
        <f t="shared" si="47"/>
        <v>8402_Programmation, conseil et autres activités informatiques</v>
      </c>
      <c r="BD386" t="str">
        <f>INDEX(PDC!$J$1:$L$90,MATCH(BE386,PDC!$L:$L,0),MATCH(PDC!$J$1,PDC!$J$1:$L$1,0))</f>
        <v>Services</v>
      </c>
      <c r="BE386" t="s">
        <v>50</v>
      </c>
      <c r="BF386">
        <v>8402</v>
      </c>
      <c r="BG386">
        <v>62</v>
      </c>
      <c r="BH386">
        <v>102264</v>
      </c>
    </row>
    <row r="387" spans="26:66" x14ac:dyDescent="0.35">
      <c r="Z387" t="str">
        <f t="shared" si="46"/>
        <v>26_Travaux de construction spécialisés</v>
      </c>
      <c r="AA387" t="str">
        <f>INDEX(PDC!$J$1:$L$90,MATCH(AB387,PDC!$L:$L,0),MATCH(PDC!$J$1,PDC!$J$1:$L$1,0))</f>
        <v>Construction</v>
      </c>
      <c r="AB387" t="s">
        <v>3</v>
      </c>
      <c r="AC387" t="s">
        <v>145</v>
      </c>
      <c r="AD387">
        <v>11079</v>
      </c>
      <c r="AE387">
        <v>17334727</v>
      </c>
      <c r="AF387">
        <v>796</v>
      </c>
      <c r="AG387">
        <v>56</v>
      </c>
      <c r="AH387">
        <v>817</v>
      </c>
      <c r="AI387">
        <v>1</v>
      </c>
      <c r="AJ387">
        <v>48356</v>
      </c>
      <c r="AK387">
        <f t="shared" si="48"/>
        <v>71.847639678671356</v>
      </c>
      <c r="AL387">
        <f t="shared" si="49"/>
        <v>45.919384827923736</v>
      </c>
      <c r="BC387" t="str">
        <f t="shared" si="47"/>
        <v>8402_Publicité et études de marché</v>
      </c>
      <c r="BD387" t="str">
        <f>INDEX(PDC!$J$1:$L$90,MATCH(BE387,PDC!$L:$L,0),MATCH(PDC!$J$1,PDC!$J$1:$L$1,0))</f>
        <v>Services</v>
      </c>
      <c r="BE387" t="s">
        <v>33</v>
      </c>
      <c r="BF387">
        <v>8402</v>
      </c>
      <c r="BG387">
        <v>34</v>
      </c>
      <c r="BH387">
        <v>43877</v>
      </c>
    </row>
    <row r="388" spans="26:66" x14ac:dyDescent="0.35">
      <c r="Z388" t="str">
        <f t="shared" si="46"/>
        <v>26_Télécommunications</v>
      </c>
      <c r="AA388" t="str">
        <f>INDEX(PDC!$J$1:$L$90,MATCH(AB388,PDC!$L:$L,0),MATCH(PDC!$J$1,PDC!$J$1:$L$1,0))</f>
        <v>Services</v>
      </c>
      <c r="AB388" t="s">
        <v>84</v>
      </c>
      <c r="AC388" t="s">
        <v>145</v>
      </c>
      <c r="AD388">
        <v>214</v>
      </c>
      <c r="AE388">
        <v>331628</v>
      </c>
      <c r="AF388">
        <v>3</v>
      </c>
      <c r="AJ388">
        <v>40</v>
      </c>
      <c r="AK388">
        <f t="shared" si="48"/>
        <v>14.018691588785046</v>
      </c>
      <c r="AL388">
        <f t="shared" si="49"/>
        <v>9.0462807724317607</v>
      </c>
      <c r="BC388" t="str">
        <f t="shared" si="47"/>
        <v>8402_Recherche-développement scientifique</v>
      </c>
      <c r="BD388" t="str">
        <f>INDEX(PDC!$J$1:$L$90,MATCH(BE388,PDC!$L:$L,0),MATCH(PDC!$J$1,PDC!$J$1:$L$1,0))</f>
        <v>Services</v>
      </c>
      <c r="BE388" t="s">
        <v>46</v>
      </c>
      <c r="BF388">
        <v>8402</v>
      </c>
      <c r="BG388">
        <v>4</v>
      </c>
      <c r="BH388">
        <v>6879</v>
      </c>
    </row>
    <row r="389" spans="26:66" x14ac:dyDescent="0.35">
      <c r="Z389" t="str">
        <f t="shared" ref="Z389:Z452" si="50">AC389&amp;"_"&amp;AB389</f>
        <v>26_Édition</v>
      </c>
      <c r="AA389" t="str">
        <f>INDEX(PDC!$J$1:$L$90,MATCH(AB389,PDC!$L:$L,0),MATCH(PDC!$J$1,PDC!$J$1:$L$1,0))</f>
        <v>Services</v>
      </c>
      <c r="AB389" t="s">
        <v>49</v>
      </c>
      <c r="AC389" t="s">
        <v>145</v>
      </c>
      <c r="AD389">
        <v>319</v>
      </c>
      <c r="AE389">
        <v>527688</v>
      </c>
      <c r="AG389">
        <v>1</v>
      </c>
      <c r="AH389">
        <v>15</v>
      </c>
      <c r="AJ389">
        <v>100</v>
      </c>
      <c r="AK389">
        <f t="shared" si="48"/>
        <v>0</v>
      </c>
      <c r="AL389">
        <f t="shared" si="49"/>
        <v>0</v>
      </c>
      <c r="BC389" t="str">
        <f t="shared" ref="BC389:BC452" si="51">BF389&amp;"_"&amp;BE389</f>
        <v>8402_Restauration</v>
      </c>
      <c r="BD389" t="str">
        <f>INDEX(PDC!$J$1:$L$90,MATCH(BE389,PDC!$L:$L,0),MATCH(PDC!$J$1,PDC!$J$1:$L$1,0))</f>
        <v>Services</v>
      </c>
      <c r="BE389" t="s">
        <v>10</v>
      </c>
      <c r="BF389">
        <v>8402</v>
      </c>
      <c r="BG389">
        <v>941</v>
      </c>
      <c r="BH389">
        <v>1404794</v>
      </c>
      <c r="BI389">
        <v>24</v>
      </c>
      <c r="BJ389">
        <v>1</v>
      </c>
      <c r="BK389">
        <v>5</v>
      </c>
      <c r="BN389">
        <v>1616</v>
      </c>
    </row>
    <row r="390" spans="26:66" x14ac:dyDescent="0.35">
      <c r="Z390" t="str">
        <f t="shared" si="50"/>
        <v>38_NC</v>
      </c>
      <c r="AA390" t="s">
        <v>355</v>
      </c>
      <c r="AB390" t="s">
        <v>355</v>
      </c>
      <c r="AC390" t="s">
        <v>147</v>
      </c>
      <c r="AD390">
        <v>1</v>
      </c>
      <c r="AE390">
        <v>152</v>
      </c>
      <c r="AG390">
        <v>4</v>
      </c>
      <c r="AH390">
        <v>57</v>
      </c>
      <c r="AJ390">
        <v>7351</v>
      </c>
      <c r="AK390">
        <f t="shared" ref="AK390:AK453" si="52">AF390/AD390*1000</f>
        <v>0</v>
      </c>
      <c r="AL390">
        <f t="shared" ref="AL390:AL453" si="53">AF390/AE390*1000000</f>
        <v>0</v>
      </c>
      <c r="BC390" t="str">
        <f t="shared" si="51"/>
        <v>8402_Réparation d'ordinateurs et de biens personnels et domestiques</v>
      </c>
      <c r="BD390" t="str">
        <f>INDEX(PDC!$J$1:$L$90,MATCH(BE390,PDC!$L:$L,0),MATCH(PDC!$J$1,PDC!$J$1:$L$1,0))</f>
        <v>Services</v>
      </c>
      <c r="BE390" t="s">
        <v>92</v>
      </c>
      <c r="BF390">
        <v>8402</v>
      </c>
      <c r="BG390">
        <v>30</v>
      </c>
      <c r="BH390">
        <v>52275</v>
      </c>
      <c r="BN390">
        <v>0</v>
      </c>
    </row>
    <row r="391" spans="26:66" x14ac:dyDescent="0.35">
      <c r="Z391" t="str">
        <f t="shared" si="50"/>
        <v>38_Action sociale sans hébergement</v>
      </c>
      <c r="AA391" t="str">
        <f>INDEX(PDC!$J$1:$L$90,MATCH(AB391,PDC!$L:$L,0),MATCH(PDC!$J$1,PDC!$J$1:$L$1,0))</f>
        <v>Services</v>
      </c>
      <c r="AB391" t="s">
        <v>8</v>
      </c>
      <c r="AC391" t="s">
        <v>147</v>
      </c>
      <c r="AD391">
        <v>11532</v>
      </c>
      <c r="AE391">
        <v>16572302</v>
      </c>
      <c r="AF391">
        <v>732</v>
      </c>
      <c r="AG391">
        <v>51</v>
      </c>
      <c r="AH391">
        <v>399</v>
      </c>
      <c r="AJ391">
        <v>61204</v>
      </c>
      <c r="AK391">
        <f t="shared" si="52"/>
        <v>63.475546305931317</v>
      </c>
      <c r="AL391">
        <f t="shared" si="53"/>
        <v>44.170085724964459</v>
      </c>
      <c r="BC391" t="str">
        <f t="shared" si="51"/>
        <v>8402_Réparation et installation de machines et d'équipements</v>
      </c>
      <c r="BD391" t="str">
        <f>INDEX(PDC!$J$1:$L$90,MATCH(BE391,PDC!$L:$L,0),MATCH(PDC!$J$1,PDC!$J$1:$L$1,0))</f>
        <v>Industrie</v>
      </c>
      <c r="BE391" t="s">
        <v>23</v>
      </c>
      <c r="BF391">
        <v>8402</v>
      </c>
      <c r="BG391">
        <v>73</v>
      </c>
      <c r="BH391">
        <v>123065</v>
      </c>
      <c r="BI391">
        <v>2</v>
      </c>
      <c r="BN391">
        <v>13</v>
      </c>
    </row>
    <row r="392" spans="26:66" x14ac:dyDescent="0.35">
      <c r="Z392" t="str">
        <f t="shared" si="50"/>
        <v>38_Activités administratives et autres activités de soutien aux entreprises</v>
      </c>
      <c r="AA392" t="str">
        <f>INDEX(PDC!$J$1:$L$90,MATCH(AB392,PDC!$L:$L,0),MATCH(PDC!$J$1,PDC!$J$1:$L$1,0))</f>
        <v>Services</v>
      </c>
      <c r="AB392" t="s">
        <v>35</v>
      </c>
      <c r="AC392" t="s">
        <v>147</v>
      </c>
      <c r="AD392">
        <v>3986</v>
      </c>
      <c r="AE392">
        <v>5530908</v>
      </c>
      <c r="AF392">
        <v>86</v>
      </c>
      <c r="AG392">
        <v>8</v>
      </c>
      <c r="AH392">
        <v>79</v>
      </c>
      <c r="AJ392">
        <v>8972</v>
      </c>
      <c r="AK392">
        <f t="shared" si="52"/>
        <v>21.575514300050177</v>
      </c>
      <c r="AL392">
        <f t="shared" si="53"/>
        <v>15.548984000457068</v>
      </c>
      <c r="BC392" t="str">
        <f t="shared" si="51"/>
        <v>8402_Services d'information</v>
      </c>
      <c r="BD392" t="str">
        <f>INDEX(PDC!$J$1:$L$90,MATCH(BE392,PDC!$L:$L,0),MATCH(PDC!$J$1,PDC!$J$1:$L$1,0))</f>
        <v>Services</v>
      </c>
      <c r="BE392" t="s">
        <v>85</v>
      </c>
      <c r="BF392">
        <v>8402</v>
      </c>
      <c r="BG392">
        <v>15</v>
      </c>
      <c r="BH392">
        <v>19253</v>
      </c>
    </row>
    <row r="393" spans="26:66" x14ac:dyDescent="0.35">
      <c r="Z393" t="str">
        <f t="shared" si="50"/>
        <v>38_Activités auxiliaires de services financiers et d'assurance</v>
      </c>
      <c r="AA393" t="str">
        <f>INDEX(PDC!$J$1:$L$90,MATCH(AB393,PDC!$L:$L,0),MATCH(PDC!$J$1,PDC!$J$1:$L$1,0))</f>
        <v>Services</v>
      </c>
      <c r="AB393" t="s">
        <v>48</v>
      </c>
      <c r="AC393" t="s">
        <v>147</v>
      </c>
      <c r="AD393">
        <v>1629</v>
      </c>
      <c r="AE393">
        <v>2569656</v>
      </c>
      <c r="AF393">
        <v>6</v>
      </c>
      <c r="AG393">
        <v>2</v>
      </c>
      <c r="AH393">
        <v>13</v>
      </c>
      <c r="AJ393">
        <v>462</v>
      </c>
      <c r="AK393">
        <f t="shared" si="52"/>
        <v>3.6832412523020257</v>
      </c>
      <c r="AL393">
        <f t="shared" si="53"/>
        <v>2.3349428872969766</v>
      </c>
      <c r="BC393" t="str">
        <f t="shared" si="51"/>
        <v>8402_Services relatifs aux bâtiments et aménagement paysager</v>
      </c>
      <c r="BD393" t="str">
        <f>INDEX(PDC!$J$1:$L$90,MATCH(BE393,PDC!$L:$L,0),MATCH(PDC!$J$1,PDC!$J$1:$L$1,0))</f>
        <v>Services</v>
      </c>
      <c r="BE393" t="s">
        <v>9</v>
      </c>
      <c r="BF393">
        <v>8402</v>
      </c>
      <c r="BG393">
        <v>258</v>
      </c>
      <c r="BH393">
        <v>306919</v>
      </c>
      <c r="BI393">
        <v>15</v>
      </c>
      <c r="BJ393">
        <v>2</v>
      </c>
      <c r="BK393">
        <v>30</v>
      </c>
      <c r="BL393">
        <v>2</v>
      </c>
      <c r="BN393">
        <v>904</v>
      </c>
    </row>
    <row r="394" spans="26:66" x14ac:dyDescent="0.35">
      <c r="Z394" t="str">
        <f t="shared" si="50"/>
        <v>38_Activités créatives, artistiques et de spectacle</v>
      </c>
      <c r="AA394" t="str">
        <f>INDEX(PDC!$J$1:$L$90,MATCH(AB394,PDC!$L:$L,0),MATCH(PDC!$J$1,PDC!$J$1:$L$1,0))</f>
        <v>Services</v>
      </c>
      <c r="AB394" t="s">
        <v>42</v>
      </c>
      <c r="AC394" t="s">
        <v>147</v>
      </c>
      <c r="AD394">
        <v>2429</v>
      </c>
      <c r="AE394">
        <v>1750421</v>
      </c>
      <c r="AF394">
        <v>23</v>
      </c>
      <c r="AJ394">
        <v>1312</v>
      </c>
      <c r="AK394">
        <f t="shared" si="52"/>
        <v>9.4689172498970766</v>
      </c>
      <c r="AL394">
        <f t="shared" si="53"/>
        <v>13.139696107393593</v>
      </c>
      <c r="BC394" t="str">
        <f t="shared" si="51"/>
        <v>8402_Sylviculture et exploitation forestière</v>
      </c>
      <c r="BD394" t="str">
        <f>INDEX(PDC!$J$1:$L$90,MATCH(BE394,PDC!$L:$L,0),MATCH(PDC!$J$1,PDC!$J$1:$L$1,0))</f>
        <v>Agriculture</v>
      </c>
      <c r="BE394" t="s">
        <v>63</v>
      </c>
      <c r="BF394">
        <v>8402</v>
      </c>
      <c r="BG394">
        <v>1</v>
      </c>
      <c r="BH394">
        <v>1820</v>
      </c>
    </row>
    <row r="395" spans="26:66" x14ac:dyDescent="0.35">
      <c r="Z395" t="str">
        <f t="shared" si="50"/>
        <v>38_Activités d'architecture et d'ingénierie ; activités de contrôle et analyses techniques</v>
      </c>
      <c r="AA395" t="str">
        <f>INDEX(PDC!$J$1:$L$90,MATCH(AB395,PDC!$L:$L,0),MATCH(PDC!$J$1,PDC!$J$1:$L$1,0))</f>
        <v>Services</v>
      </c>
      <c r="AB395" t="s">
        <v>43</v>
      </c>
      <c r="AC395" t="s">
        <v>147</v>
      </c>
      <c r="AD395">
        <v>8307</v>
      </c>
      <c r="AE395">
        <v>12740254</v>
      </c>
      <c r="AF395">
        <v>88</v>
      </c>
      <c r="AG395">
        <v>2</v>
      </c>
      <c r="AH395">
        <v>8</v>
      </c>
      <c r="AJ395">
        <v>6663</v>
      </c>
      <c r="AK395">
        <f t="shared" si="52"/>
        <v>10.593475382207778</v>
      </c>
      <c r="AL395">
        <f t="shared" si="53"/>
        <v>6.9072406248729425</v>
      </c>
      <c r="BC395" t="str">
        <f t="shared" si="51"/>
        <v>8402_Transports terrestres et transport par conduites</v>
      </c>
      <c r="BD395" t="str">
        <f>INDEX(PDC!$J$1:$L$90,MATCH(BE395,PDC!$L:$L,0),MATCH(PDC!$J$1,PDC!$J$1:$L$1,0))</f>
        <v>Services</v>
      </c>
      <c r="BE395" t="s">
        <v>5</v>
      </c>
      <c r="BF395">
        <v>8402</v>
      </c>
      <c r="BG395">
        <v>706</v>
      </c>
      <c r="BH395">
        <v>1266662</v>
      </c>
      <c r="BI395">
        <v>40</v>
      </c>
      <c r="BJ395">
        <v>1</v>
      </c>
      <c r="BK395">
        <v>8</v>
      </c>
      <c r="BN395">
        <v>1889</v>
      </c>
    </row>
    <row r="396" spans="26:66" x14ac:dyDescent="0.35">
      <c r="Z396" t="str">
        <f t="shared" si="50"/>
        <v>38_Activités de location et location-bail</v>
      </c>
      <c r="AA396" t="str">
        <f>INDEX(PDC!$J$1:$L$90,MATCH(AB396,PDC!$L:$L,0),MATCH(PDC!$J$1,PDC!$J$1:$L$1,0))</f>
        <v>Services</v>
      </c>
      <c r="AB396" t="s">
        <v>88</v>
      </c>
      <c r="AC396" t="s">
        <v>147</v>
      </c>
      <c r="AD396">
        <v>1540</v>
      </c>
      <c r="AE396">
        <v>2405448</v>
      </c>
      <c r="AF396">
        <v>80</v>
      </c>
      <c r="AG396">
        <v>4</v>
      </c>
      <c r="AH396">
        <v>56</v>
      </c>
      <c r="AJ396">
        <v>6965</v>
      </c>
      <c r="AK396">
        <f t="shared" si="52"/>
        <v>51.948051948051955</v>
      </c>
      <c r="AL396">
        <f t="shared" si="53"/>
        <v>33.25783804098031</v>
      </c>
      <c r="BC396" t="str">
        <f t="shared" si="51"/>
        <v>8402_Travail du bois et fabrication d'articles en bois et en liège, à l'exception des meubles ; fabrication d'articles en vannerie et sparterie</v>
      </c>
      <c r="BD396" t="str">
        <f>INDEX(PDC!$J$1:$L$90,MATCH(BE396,PDC!$L:$L,0),MATCH(PDC!$J$1,PDC!$J$1:$L$1,0))</f>
        <v>Industrie</v>
      </c>
      <c r="BE396" t="s">
        <v>70</v>
      </c>
      <c r="BF396">
        <v>8402</v>
      </c>
      <c r="BG396">
        <v>75</v>
      </c>
      <c r="BH396">
        <v>117016</v>
      </c>
      <c r="BI396">
        <v>3</v>
      </c>
      <c r="BJ396">
        <v>1</v>
      </c>
      <c r="BK396">
        <v>12</v>
      </c>
      <c r="BL396">
        <v>1</v>
      </c>
      <c r="BN396">
        <v>698</v>
      </c>
    </row>
    <row r="397" spans="26:66" x14ac:dyDescent="0.35">
      <c r="Z397" t="str">
        <f t="shared" si="50"/>
        <v>38_Activités de poste et de courrier</v>
      </c>
      <c r="AA397" t="str">
        <f>INDEX(PDC!$J$1:$L$90,MATCH(AB397,PDC!$L:$L,0),MATCH(PDC!$J$1,PDC!$J$1:$L$1,0))</f>
        <v>Services</v>
      </c>
      <c r="AB397" t="s">
        <v>13</v>
      </c>
      <c r="AC397" t="s">
        <v>147</v>
      </c>
      <c r="AD397">
        <v>2282</v>
      </c>
      <c r="AE397">
        <v>3465320</v>
      </c>
      <c r="AF397">
        <v>173</v>
      </c>
      <c r="AG397">
        <v>4</v>
      </c>
      <c r="AH397">
        <v>34</v>
      </c>
      <c r="AJ397">
        <v>10154</v>
      </c>
      <c r="AK397">
        <f t="shared" si="52"/>
        <v>75.810692375109554</v>
      </c>
      <c r="AL397">
        <f t="shared" si="53"/>
        <v>49.923239412233215</v>
      </c>
      <c r="BC397" t="str">
        <f t="shared" si="51"/>
        <v>8402_Travaux de construction spécialisés</v>
      </c>
      <c r="BD397" t="str">
        <f>INDEX(PDC!$J$1:$L$90,MATCH(BE397,PDC!$L:$L,0),MATCH(PDC!$J$1,PDC!$J$1:$L$1,0))</f>
        <v>Construction</v>
      </c>
      <c r="BE397" t="s">
        <v>3</v>
      </c>
      <c r="BF397">
        <v>8402</v>
      </c>
      <c r="BG397">
        <v>2339</v>
      </c>
      <c r="BH397">
        <v>3607590</v>
      </c>
      <c r="BI397">
        <v>200</v>
      </c>
      <c r="BJ397">
        <v>10</v>
      </c>
      <c r="BK397">
        <v>184</v>
      </c>
      <c r="BL397">
        <v>4</v>
      </c>
      <c r="BN397">
        <v>12071</v>
      </c>
    </row>
    <row r="398" spans="26:66" x14ac:dyDescent="0.35">
      <c r="Z398" t="str">
        <f t="shared" si="50"/>
        <v>38_Activités des agences de voyage, voyagistes, services de réservation et activités connexes</v>
      </c>
      <c r="AA398" t="str">
        <f>INDEX(PDC!$J$1:$L$90,MATCH(AB398,PDC!$L:$L,0),MATCH(PDC!$J$1,PDC!$J$1:$L$1,0))</f>
        <v>Services</v>
      </c>
      <c r="AB398" t="s">
        <v>89</v>
      </c>
      <c r="AC398" t="s">
        <v>147</v>
      </c>
      <c r="AD398">
        <v>761</v>
      </c>
      <c r="AE398">
        <v>1150383</v>
      </c>
      <c r="AF398">
        <v>12</v>
      </c>
      <c r="AG398">
        <v>2</v>
      </c>
      <c r="AH398">
        <v>9</v>
      </c>
      <c r="AJ398">
        <v>851</v>
      </c>
      <c r="AK398">
        <f t="shared" si="52"/>
        <v>15.768725361366622</v>
      </c>
      <c r="AL398">
        <f t="shared" si="53"/>
        <v>10.431308529420201</v>
      </c>
      <c r="BC398" t="str">
        <f t="shared" si="51"/>
        <v>8402_Télécommunications</v>
      </c>
      <c r="BD398" t="str">
        <f>INDEX(PDC!$J$1:$L$90,MATCH(BE398,PDC!$L:$L,0),MATCH(PDC!$J$1,PDC!$J$1:$L$1,0))</f>
        <v>Services</v>
      </c>
      <c r="BE398" t="s">
        <v>84</v>
      </c>
      <c r="BF398">
        <v>8402</v>
      </c>
      <c r="BG398">
        <v>6</v>
      </c>
      <c r="BH398">
        <v>8456</v>
      </c>
    </row>
    <row r="399" spans="26:66" x14ac:dyDescent="0.35">
      <c r="Z399" t="str">
        <f t="shared" si="50"/>
        <v>38_Activités des organisations associatives</v>
      </c>
      <c r="AA399" t="str">
        <f>INDEX(PDC!$J$1:$L$90,MATCH(AB399,PDC!$L:$L,0),MATCH(PDC!$J$1,PDC!$J$1:$L$1,0))</f>
        <v>Services</v>
      </c>
      <c r="AB399" t="s">
        <v>32</v>
      </c>
      <c r="AC399" t="s">
        <v>147</v>
      </c>
      <c r="AD399">
        <v>4431</v>
      </c>
      <c r="AE399">
        <v>5397005</v>
      </c>
      <c r="AF399">
        <v>98</v>
      </c>
      <c r="AG399">
        <v>10</v>
      </c>
      <c r="AH399">
        <v>56</v>
      </c>
      <c r="AJ399">
        <v>7785</v>
      </c>
      <c r="AK399">
        <f t="shared" si="52"/>
        <v>22.116903633491312</v>
      </c>
      <c r="AL399">
        <f t="shared" si="53"/>
        <v>18.158219234556945</v>
      </c>
      <c r="BC399" t="str">
        <f t="shared" si="51"/>
        <v>8402_Édition</v>
      </c>
      <c r="BD399" t="str">
        <f>INDEX(PDC!$J$1:$L$90,MATCH(BE399,PDC!$L:$L,0),MATCH(PDC!$J$1,PDC!$J$1:$L$1,0))</f>
        <v>Services</v>
      </c>
      <c r="BE399" t="s">
        <v>49</v>
      </c>
      <c r="BF399">
        <v>8402</v>
      </c>
      <c r="BG399">
        <v>47</v>
      </c>
      <c r="BH399">
        <v>73298</v>
      </c>
      <c r="BN399">
        <v>0</v>
      </c>
    </row>
    <row r="400" spans="26:66" x14ac:dyDescent="0.35">
      <c r="Z400" t="str">
        <f t="shared" si="50"/>
        <v>38_Activités des organisations et organismes extraterritoriaux</v>
      </c>
      <c r="AA400" t="str">
        <f>INDEX(PDC!$J$1:$L$90,MATCH(AB400,PDC!$L:$L,0),MATCH(PDC!$J$1,PDC!$J$1:$L$1,0))</f>
        <v>Services</v>
      </c>
      <c r="AB400" t="s">
        <v>93</v>
      </c>
      <c r="AC400" t="s">
        <v>147</v>
      </c>
      <c r="AD400">
        <v>25</v>
      </c>
      <c r="AE400">
        <v>48922</v>
      </c>
      <c r="AJ400">
        <v>0</v>
      </c>
      <c r="AK400">
        <f t="shared" si="52"/>
        <v>0</v>
      </c>
      <c r="AL400">
        <f t="shared" si="53"/>
        <v>0</v>
      </c>
      <c r="BC400" t="str">
        <f t="shared" si="51"/>
        <v>8403_NC</v>
      </c>
      <c r="BD400" t="s">
        <v>355</v>
      </c>
      <c r="BE400" t="s">
        <v>355</v>
      </c>
      <c r="BF400">
        <v>8403</v>
      </c>
      <c r="BN400">
        <v>0</v>
      </c>
    </row>
    <row r="401" spans="26:66" x14ac:dyDescent="0.35">
      <c r="Z401" t="str">
        <f t="shared" si="50"/>
        <v>38_Activités des services financiers, hors assurance et caisses de retraite</v>
      </c>
      <c r="AA401" t="str">
        <f>INDEX(PDC!$J$1:$L$90,MATCH(AB401,PDC!$L:$L,0),MATCH(PDC!$J$1,PDC!$J$1:$L$1,0))</f>
        <v>Services</v>
      </c>
      <c r="AB401" t="s">
        <v>47</v>
      </c>
      <c r="AC401" t="s">
        <v>147</v>
      </c>
      <c r="AD401">
        <v>5397</v>
      </c>
      <c r="AE401">
        <v>8002227</v>
      </c>
      <c r="AF401">
        <v>32</v>
      </c>
      <c r="AG401">
        <v>7</v>
      </c>
      <c r="AH401">
        <v>176</v>
      </c>
      <c r="AI401">
        <v>1</v>
      </c>
      <c r="AJ401">
        <v>3271</v>
      </c>
      <c r="AK401">
        <f t="shared" si="52"/>
        <v>5.9292199370020375</v>
      </c>
      <c r="AL401">
        <f t="shared" si="53"/>
        <v>3.9988868098842989</v>
      </c>
      <c r="BC401" t="str">
        <f t="shared" si="51"/>
        <v>8403_Action sociale sans hébergement</v>
      </c>
      <c r="BD401" t="str">
        <f>INDEX(PDC!$J$1:$L$90,MATCH(BE401,PDC!$L:$L,0),MATCH(PDC!$J$1,PDC!$J$1:$L$1,0))</f>
        <v>Services</v>
      </c>
      <c r="BE401" t="s">
        <v>8</v>
      </c>
      <c r="BF401">
        <v>8403</v>
      </c>
      <c r="BG401">
        <v>1442</v>
      </c>
      <c r="BH401">
        <v>2241061</v>
      </c>
      <c r="BI401">
        <v>68</v>
      </c>
      <c r="BJ401">
        <v>1</v>
      </c>
      <c r="BK401">
        <v>23</v>
      </c>
      <c r="BL401">
        <v>1</v>
      </c>
      <c r="BN401">
        <v>3837</v>
      </c>
    </row>
    <row r="402" spans="26:66" x14ac:dyDescent="0.35">
      <c r="Z402" t="str">
        <f t="shared" si="50"/>
        <v>38_Activités des sièges sociaux ; conseil de gestion</v>
      </c>
      <c r="AA402" t="str">
        <f>INDEX(PDC!$J$1:$L$90,MATCH(AB402,PDC!$L:$L,0),MATCH(PDC!$J$1,PDC!$J$1:$L$1,0))</f>
        <v>Services</v>
      </c>
      <c r="AB402" t="s">
        <v>44</v>
      </c>
      <c r="AC402" t="s">
        <v>147</v>
      </c>
      <c r="AD402">
        <v>3270</v>
      </c>
      <c r="AE402">
        <v>4863594</v>
      </c>
      <c r="AF402">
        <v>21</v>
      </c>
      <c r="AG402">
        <v>2</v>
      </c>
      <c r="AH402">
        <v>60</v>
      </c>
      <c r="AJ402">
        <v>3826</v>
      </c>
      <c r="AK402">
        <f t="shared" si="52"/>
        <v>6.4220183486238538</v>
      </c>
      <c r="AL402">
        <f t="shared" si="53"/>
        <v>4.3177946185475191</v>
      </c>
      <c r="BC402" t="str">
        <f t="shared" si="51"/>
        <v>8403_Activités administratives et autres activités de soutien aux entreprises</v>
      </c>
      <c r="BD402" t="str">
        <f>INDEX(PDC!$J$1:$L$90,MATCH(BE402,PDC!$L:$L,0),MATCH(PDC!$J$1,PDC!$J$1:$L$1,0))</f>
        <v>Services</v>
      </c>
      <c r="BE402" t="s">
        <v>35</v>
      </c>
      <c r="BF402">
        <v>8403</v>
      </c>
      <c r="BG402">
        <v>52</v>
      </c>
      <c r="BH402">
        <v>81940</v>
      </c>
      <c r="BI402">
        <v>1</v>
      </c>
      <c r="BN402">
        <v>1</v>
      </c>
    </row>
    <row r="403" spans="26:66" x14ac:dyDescent="0.35">
      <c r="Z403" t="str">
        <f t="shared" si="50"/>
        <v>38_Activités immobilières</v>
      </c>
      <c r="AA403" t="str">
        <f>INDEX(PDC!$J$1:$L$90,MATCH(AB403,PDC!$L:$L,0),MATCH(PDC!$J$1,PDC!$J$1:$L$1,0))</f>
        <v>Services</v>
      </c>
      <c r="AB403" t="s">
        <v>31</v>
      </c>
      <c r="AC403" t="s">
        <v>147</v>
      </c>
      <c r="AD403">
        <v>3969</v>
      </c>
      <c r="AE403">
        <v>5672231</v>
      </c>
      <c r="AF403">
        <v>109</v>
      </c>
      <c r="AG403">
        <v>8</v>
      </c>
      <c r="AH403">
        <v>89</v>
      </c>
      <c r="AJ403">
        <v>9810</v>
      </c>
      <c r="AK403">
        <f t="shared" si="52"/>
        <v>27.462836986646511</v>
      </c>
      <c r="AL403">
        <f t="shared" si="53"/>
        <v>19.216424718950975</v>
      </c>
      <c r="BC403" t="str">
        <f t="shared" si="51"/>
        <v>8403_Activités auxiliaires de services financiers et d'assurance</v>
      </c>
      <c r="BD403" t="str">
        <f>INDEX(PDC!$J$1:$L$90,MATCH(BE403,PDC!$L:$L,0),MATCH(PDC!$J$1,PDC!$J$1:$L$1,0))</f>
        <v>Services</v>
      </c>
      <c r="BE403" t="s">
        <v>48</v>
      </c>
      <c r="BF403">
        <v>8403</v>
      </c>
      <c r="BG403">
        <v>103</v>
      </c>
      <c r="BH403">
        <v>161692</v>
      </c>
      <c r="BN403">
        <v>0</v>
      </c>
    </row>
    <row r="404" spans="26:66" x14ac:dyDescent="0.35">
      <c r="Z404" t="str">
        <f t="shared" si="50"/>
        <v>38_Activités juridiques et comptables</v>
      </c>
      <c r="AA404" t="str">
        <f>INDEX(PDC!$J$1:$L$90,MATCH(AB404,PDC!$L:$L,0),MATCH(PDC!$J$1,PDC!$J$1:$L$1,0))</f>
        <v>Services</v>
      </c>
      <c r="AB404" t="s">
        <v>51</v>
      </c>
      <c r="AC404" t="s">
        <v>147</v>
      </c>
      <c r="AD404">
        <v>3714</v>
      </c>
      <c r="AE404">
        <v>6287499</v>
      </c>
      <c r="AF404">
        <v>5</v>
      </c>
      <c r="AJ404">
        <v>824</v>
      </c>
      <c r="AK404">
        <f t="shared" si="52"/>
        <v>1.3462574044157243</v>
      </c>
      <c r="AL404">
        <f t="shared" si="53"/>
        <v>0.79522875470835064</v>
      </c>
      <c r="BC404" t="str">
        <f t="shared" si="51"/>
        <v>8403_Activités créatives, artistiques et de spectacle</v>
      </c>
      <c r="BD404" t="str">
        <f>INDEX(PDC!$J$1:$L$90,MATCH(BE404,PDC!$L:$L,0),MATCH(PDC!$J$1,PDC!$J$1:$L$1,0))</f>
        <v>Services</v>
      </c>
      <c r="BE404" t="s">
        <v>42</v>
      </c>
      <c r="BF404">
        <v>8403</v>
      </c>
      <c r="BG404">
        <v>80</v>
      </c>
      <c r="BH404">
        <v>60323</v>
      </c>
      <c r="BI404">
        <v>1</v>
      </c>
      <c r="BJ404">
        <v>1</v>
      </c>
      <c r="BK404">
        <v>5</v>
      </c>
      <c r="BN404">
        <v>21</v>
      </c>
    </row>
    <row r="405" spans="26:66" x14ac:dyDescent="0.35">
      <c r="Z405" t="str">
        <f t="shared" si="50"/>
        <v>38_Activités liées à l'emploi</v>
      </c>
      <c r="AA405" t="str">
        <f>INDEX(PDC!$J$1:$L$90,MATCH(AB405,PDC!$L:$L,0),MATCH(PDC!$J$1,PDC!$J$1:$L$1,0))</f>
        <v>Services</v>
      </c>
      <c r="AB405" t="s">
        <v>6</v>
      </c>
      <c r="AC405" t="s">
        <v>147</v>
      </c>
      <c r="AD405">
        <v>18871</v>
      </c>
      <c r="AE405">
        <v>24359786</v>
      </c>
      <c r="AF405">
        <v>1289</v>
      </c>
      <c r="AG405">
        <v>78</v>
      </c>
      <c r="AH405">
        <v>777</v>
      </c>
      <c r="AI405">
        <v>2</v>
      </c>
      <c r="AJ405">
        <v>93697</v>
      </c>
      <c r="AK405">
        <f t="shared" si="52"/>
        <v>68.305866143818562</v>
      </c>
      <c r="AL405">
        <f t="shared" si="53"/>
        <v>52.915078974831715</v>
      </c>
      <c r="BC405" t="str">
        <f t="shared" si="51"/>
        <v>8403_Activités d'architecture et d'ingénierie ; activités de contrôle et analyses techniques</v>
      </c>
      <c r="BD405" t="str">
        <f>INDEX(PDC!$J$1:$L$90,MATCH(BE405,PDC!$L:$L,0),MATCH(PDC!$J$1,PDC!$J$1:$L$1,0))</f>
        <v>Services</v>
      </c>
      <c r="BE405" t="s">
        <v>43</v>
      </c>
      <c r="BF405">
        <v>8403</v>
      </c>
      <c r="BG405">
        <v>137</v>
      </c>
      <c r="BH405">
        <v>241576</v>
      </c>
      <c r="BN405">
        <v>0</v>
      </c>
    </row>
    <row r="406" spans="26:66" x14ac:dyDescent="0.35">
      <c r="Z406" t="str">
        <f t="shared" si="50"/>
        <v>38_Activités pour la santé humaine</v>
      </c>
      <c r="AA406" t="str">
        <f>INDEX(PDC!$J$1:$L$90,MATCH(AB406,PDC!$L:$L,0),MATCH(PDC!$J$1,PDC!$J$1:$L$1,0))</f>
        <v>Services</v>
      </c>
      <c r="AB406" t="s">
        <v>27</v>
      </c>
      <c r="AC406" t="s">
        <v>147</v>
      </c>
      <c r="AD406">
        <v>13644</v>
      </c>
      <c r="AE406">
        <v>21147344</v>
      </c>
      <c r="AF406">
        <v>468</v>
      </c>
      <c r="AG406">
        <v>23</v>
      </c>
      <c r="AH406">
        <v>226</v>
      </c>
      <c r="AJ406">
        <v>38748</v>
      </c>
      <c r="AK406">
        <f t="shared" si="52"/>
        <v>34.300791556728228</v>
      </c>
      <c r="AL406">
        <f t="shared" si="53"/>
        <v>22.130438697171616</v>
      </c>
      <c r="BC406" t="str">
        <f t="shared" si="51"/>
        <v>8403_Activités de location et location-bail</v>
      </c>
      <c r="BD406" t="str">
        <f>INDEX(PDC!$J$1:$L$90,MATCH(BE406,PDC!$L:$L,0),MATCH(PDC!$J$1,PDC!$J$1:$L$1,0))</f>
        <v>Services</v>
      </c>
      <c r="BE406" t="s">
        <v>88</v>
      </c>
      <c r="BF406">
        <v>8403</v>
      </c>
      <c r="BG406">
        <v>21</v>
      </c>
      <c r="BH406">
        <v>36367</v>
      </c>
      <c r="BI406">
        <v>1</v>
      </c>
      <c r="BN406">
        <v>6</v>
      </c>
    </row>
    <row r="407" spans="26:66" x14ac:dyDescent="0.35">
      <c r="Z407" t="str">
        <f t="shared" si="50"/>
        <v>38_Activités sportives, récréatives et de loisirs</v>
      </c>
      <c r="AA407" t="str">
        <f>INDEX(PDC!$J$1:$L$90,MATCH(AB407,PDC!$L:$L,0),MATCH(PDC!$J$1,PDC!$J$1:$L$1,0))</f>
        <v>Services</v>
      </c>
      <c r="AB407" t="s">
        <v>12</v>
      </c>
      <c r="AC407" t="s">
        <v>147</v>
      </c>
      <c r="AD407">
        <v>2372</v>
      </c>
      <c r="AE407">
        <v>2447571</v>
      </c>
      <c r="AF407">
        <v>255</v>
      </c>
      <c r="AG407">
        <v>4</v>
      </c>
      <c r="AH407">
        <v>30</v>
      </c>
      <c r="AJ407">
        <v>11925</v>
      </c>
      <c r="AK407">
        <f t="shared" si="52"/>
        <v>107.50421585160203</v>
      </c>
      <c r="AL407">
        <f t="shared" si="53"/>
        <v>104.18492456398609</v>
      </c>
      <c r="BC407" t="str">
        <f t="shared" si="51"/>
        <v>8403_Activités de poste et de courrier</v>
      </c>
      <c r="BD407" t="str">
        <f>INDEX(PDC!$J$1:$L$90,MATCH(BE407,PDC!$L:$L,0),MATCH(PDC!$J$1,PDC!$J$1:$L$1,0))</f>
        <v>Services</v>
      </c>
      <c r="BE407" t="s">
        <v>13</v>
      </c>
      <c r="BF407">
        <v>8403</v>
      </c>
      <c r="BG407">
        <v>140</v>
      </c>
      <c r="BH407">
        <v>214211</v>
      </c>
      <c r="BI407">
        <v>6</v>
      </c>
      <c r="BN407">
        <v>538</v>
      </c>
    </row>
    <row r="408" spans="26:66" x14ac:dyDescent="0.35">
      <c r="Z408" t="str">
        <f t="shared" si="50"/>
        <v>38_Activités vétérinaires</v>
      </c>
      <c r="AA408" t="str">
        <f>INDEX(PDC!$J$1:$L$90,MATCH(AB408,PDC!$L:$L,0),MATCH(PDC!$J$1,PDC!$J$1:$L$1,0))</f>
        <v>Services</v>
      </c>
      <c r="AB408" t="s">
        <v>87</v>
      </c>
      <c r="AC408" t="s">
        <v>147</v>
      </c>
      <c r="AD408">
        <v>246</v>
      </c>
      <c r="AE408">
        <v>361386</v>
      </c>
      <c r="AF408">
        <v>11</v>
      </c>
      <c r="AJ408">
        <v>251</v>
      </c>
      <c r="AK408">
        <f t="shared" si="52"/>
        <v>44.715447154471548</v>
      </c>
      <c r="AL408">
        <f t="shared" si="53"/>
        <v>30.438367839373967</v>
      </c>
      <c r="BC408" t="str">
        <f t="shared" si="51"/>
        <v>8403_Activités des agences de voyage, voyagistes, services de réservation et activités connexes</v>
      </c>
      <c r="BD408" t="str">
        <f>INDEX(PDC!$J$1:$L$90,MATCH(BE408,PDC!$L:$L,0),MATCH(PDC!$J$1,PDC!$J$1:$L$1,0))</f>
        <v>Services</v>
      </c>
      <c r="BE408" t="s">
        <v>89</v>
      </c>
      <c r="BF408">
        <v>8403</v>
      </c>
      <c r="BG408">
        <v>56</v>
      </c>
      <c r="BH408">
        <v>93552</v>
      </c>
      <c r="BN408">
        <v>2</v>
      </c>
    </row>
    <row r="409" spans="26:66" x14ac:dyDescent="0.35">
      <c r="Z409" t="str">
        <f t="shared" si="50"/>
        <v>38_Administration publique et défense ; sécurité sociale obligatoire</v>
      </c>
      <c r="AA409" t="str">
        <f>INDEX(PDC!$J$1:$L$90,MATCH(AB409,PDC!$L:$L,0),MATCH(PDC!$J$1,PDC!$J$1:$L$1,0))</f>
        <v>Services</v>
      </c>
      <c r="AB409" t="s">
        <v>36</v>
      </c>
      <c r="AC409" t="s">
        <v>147</v>
      </c>
      <c r="AD409">
        <v>28409</v>
      </c>
      <c r="AE409">
        <v>38441104</v>
      </c>
      <c r="AF409">
        <v>366</v>
      </c>
      <c r="AG409">
        <v>23</v>
      </c>
      <c r="AH409">
        <v>219</v>
      </c>
      <c r="AJ409">
        <v>22748</v>
      </c>
      <c r="AK409">
        <f t="shared" si="52"/>
        <v>12.883241226371926</v>
      </c>
      <c r="AL409">
        <f t="shared" si="53"/>
        <v>9.5210585002969736</v>
      </c>
      <c r="BC409" t="str">
        <f t="shared" si="51"/>
        <v>8403_Activités des organisations associatives</v>
      </c>
      <c r="BD409" t="str">
        <f>INDEX(PDC!$J$1:$L$90,MATCH(BE409,PDC!$L:$L,0),MATCH(PDC!$J$1,PDC!$J$1:$L$1,0))</f>
        <v>Services</v>
      </c>
      <c r="BE409" t="s">
        <v>32</v>
      </c>
      <c r="BF409">
        <v>8403</v>
      </c>
      <c r="BG409">
        <v>300</v>
      </c>
      <c r="BH409">
        <v>429411</v>
      </c>
      <c r="BI409">
        <v>13</v>
      </c>
      <c r="BN409">
        <v>340</v>
      </c>
    </row>
    <row r="410" spans="26:66" x14ac:dyDescent="0.35">
      <c r="Z410" t="str">
        <f t="shared" si="50"/>
        <v>38_Assurance</v>
      </c>
      <c r="AA410" t="str">
        <f>INDEX(PDC!$J$1:$L$90,MATCH(AB410,PDC!$L:$L,0),MATCH(PDC!$J$1,PDC!$J$1:$L$1,0))</f>
        <v>Services</v>
      </c>
      <c r="AB410" t="s">
        <v>45</v>
      </c>
      <c r="AC410" t="s">
        <v>147</v>
      </c>
      <c r="AD410">
        <v>1337</v>
      </c>
      <c r="AE410">
        <v>1751382</v>
      </c>
      <c r="AF410">
        <v>9</v>
      </c>
      <c r="AG410">
        <v>2</v>
      </c>
      <c r="AH410">
        <v>43</v>
      </c>
      <c r="AJ410">
        <v>445</v>
      </c>
      <c r="AK410">
        <f t="shared" si="52"/>
        <v>6.731488406881077</v>
      </c>
      <c r="AL410">
        <f t="shared" si="53"/>
        <v>5.1387989599070911</v>
      </c>
      <c r="BC410" t="str">
        <f t="shared" si="51"/>
        <v>8403_Activités des services financiers, hors assurance et caisses de retraite</v>
      </c>
      <c r="BD410" t="str">
        <f>INDEX(PDC!$J$1:$L$90,MATCH(BE410,PDC!$L:$L,0),MATCH(PDC!$J$1,PDC!$J$1:$L$1,0))</f>
        <v>Services</v>
      </c>
      <c r="BE410" t="s">
        <v>47</v>
      </c>
      <c r="BF410">
        <v>8403</v>
      </c>
      <c r="BG410">
        <v>173</v>
      </c>
      <c r="BH410">
        <v>277734</v>
      </c>
    </row>
    <row r="411" spans="26:66" x14ac:dyDescent="0.35">
      <c r="Z411" t="str">
        <f t="shared" si="50"/>
        <v>38_Autres activités spécialisées, scientifiques et techniques</v>
      </c>
      <c r="AA411" t="str">
        <f>INDEX(PDC!$J$1:$L$90,MATCH(AB411,PDC!$L:$L,0),MATCH(PDC!$J$1,PDC!$J$1:$L$1,0))</f>
        <v>Services</v>
      </c>
      <c r="AB411" t="s">
        <v>86</v>
      </c>
      <c r="AC411" t="s">
        <v>147</v>
      </c>
      <c r="AD411">
        <v>861</v>
      </c>
      <c r="AE411">
        <v>1392182</v>
      </c>
      <c r="AF411">
        <v>9</v>
      </c>
      <c r="AG411">
        <v>1</v>
      </c>
      <c r="AH411">
        <v>5</v>
      </c>
      <c r="AJ411">
        <v>321</v>
      </c>
      <c r="AK411">
        <f t="shared" si="52"/>
        <v>10.452961672473869</v>
      </c>
      <c r="AL411">
        <f t="shared" si="53"/>
        <v>6.464672004091419</v>
      </c>
      <c r="BC411" t="str">
        <f t="shared" si="51"/>
        <v>8403_Activités des sièges sociaux ; conseil de gestion</v>
      </c>
      <c r="BD411" t="str">
        <f>INDEX(PDC!$J$1:$L$90,MATCH(BE411,PDC!$L:$L,0),MATCH(PDC!$J$1,PDC!$J$1:$L$1,0))</f>
        <v>Services</v>
      </c>
      <c r="BE411" t="s">
        <v>44</v>
      </c>
      <c r="BF411">
        <v>8403</v>
      </c>
      <c r="BG411">
        <v>30</v>
      </c>
      <c r="BH411">
        <v>51429</v>
      </c>
      <c r="BN411">
        <v>0</v>
      </c>
    </row>
    <row r="412" spans="26:66" x14ac:dyDescent="0.35">
      <c r="Z412" t="str">
        <f t="shared" si="50"/>
        <v>38_Autres industries extractives</v>
      </c>
      <c r="AA412" t="str">
        <f>INDEX(PDC!$J$1:$L$90,MATCH(AB412,PDC!$L:$L,0),MATCH(PDC!$J$1,PDC!$J$1:$L$1,0))</f>
        <v>Industrie</v>
      </c>
      <c r="AB412" t="s">
        <v>64</v>
      </c>
      <c r="AC412" t="s">
        <v>147</v>
      </c>
      <c r="AD412">
        <v>520</v>
      </c>
      <c r="AE412">
        <v>895553</v>
      </c>
      <c r="AF412">
        <v>41</v>
      </c>
      <c r="AG412">
        <v>3</v>
      </c>
      <c r="AH412">
        <v>24</v>
      </c>
      <c r="AJ412">
        <v>4518</v>
      </c>
      <c r="AK412">
        <f t="shared" si="52"/>
        <v>78.84615384615384</v>
      </c>
      <c r="AL412">
        <f t="shared" si="53"/>
        <v>45.7817683598849</v>
      </c>
      <c r="BC412" t="str">
        <f t="shared" si="51"/>
        <v>8403_Activités immobilières</v>
      </c>
      <c r="BD412" t="str">
        <f>INDEX(PDC!$J$1:$L$90,MATCH(BE412,PDC!$L:$L,0),MATCH(PDC!$J$1,PDC!$J$1:$L$1,0))</f>
        <v>Services</v>
      </c>
      <c r="BE412" t="s">
        <v>31</v>
      </c>
      <c r="BF412">
        <v>8403</v>
      </c>
      <c r="BG412">
        <v>184</v>
      </c>
      <c r="BH412">
        <v>254580</v>
      </c>
      <c r="BI412">
        <v>4</v>
      </c>
      <c r="BJ412">
        <v>1</v>
      </c>
      <c r="BK412">
        <v>12</v>
      </c>
      <c r="BL412">
        <v>1</v>
      </c>
      <c r="BN412">
        <v>465</v>
      </c>
    </row>
    <row r="413" spans="26:66" x14ac:dyDescent="0.35">
      <c r="Z413" t="str">
        <f t="shared" si="50"/>
        <v>38_Autres industries manufacturières</v>
      </c>
      <c r="AA413" t="str">
        <f>INDEX(PDC!$J$1:$L$90,MATCH(AB413,PDC!$L:$L,0),MATCH(PDC!$J$1,PDC!$J$1:$L$1,0))</f>
        <v>Industrie</v>
      </c>
      <c r="AB413" t="s">
        <v>37</v>
      </c>
      <c r="AC413" t="s">
        <v>147</v>
      </c>
      <c r="AD413">
        <v>3577</v>
      </c>
      <c r="AE413">
        <v>5961783</v>
      </c>
      <c r="AF413">
        <v>78</v>
      </c>
      <c r="AG413">
        <v>6</v>
      </c>
      <c r="AH413">
        <v>23</v>
      </c>
      <c r="AJ413">
        <v>6292</v>
      </c>
      <c r="AK413">
        <f t="shared" si="52"/>
        <v>21.805982667039419</v>
      </c>
      <c r="AL413">
        <f t="shared" si="53"/>
        <v>13.0833342978099</v>
      </c>
      <c r="BC413" t="str">
        <f t="shared" si="51"/>
        <v>8403_Activités juridiques et comptables</v>
      </c>
      <c r="BD413" t="str">
        <f>INDEX(PDC!$J$1:$L$90,MATCH(BE413,PDC!$L:$L,0),MATCH(PDC!$J$1,PDC!$J$1:$L$1,0))</f>
        <v>Services</v>
      </c>
      <c r="BE413" t="s">
        <v>51</v>
      </c>
      <c r="BF413">
        <v>8403</v>
      </c>
      <c r="BG413">
        <v>255</v>
      </c>
      <c r="BH413">
        <v>444104</v>
      </c>
      <c r="BI413">
        <v>1</v>
      </c>
      <c r="BN413">
        <v>13</v>
      </c>
    </row>
    <row r="414" spans="26:66" x14ac:dyDescent="0.35">
      <c r="Z414" t="str">
        <f t="shared" si="50"/>
        <v>38_Autres services personnels</v>
      </c>
      <c r="AA414" t="str">
        <f>INDEX(PDC!$J$1:$L$90,MATCH(AB414,PDC!$L:$L,0),MATCH(PDC!$J$1,PDC!$J$1:$L$1,0))</f>
        <v>Services</v>
      </c>
      <c r="AB414" t="s">
        <v>30</v>
      </c>
      <c r="AC414" t="s">
        <v>147</v>
      </c>
      <c r="AD414">
        <v>2971</v>
      </c>
      <c r="AE414">
        <v>4553492</v>
      </c>
      <c r="AF414">
        <v>76</v>
      </c>
      <c r="AG414">
        <v>3</v>
      </c>
      <c r="AH414">
        <v>59</v>
      </c>
      <c r="AJ414">
        <v>8092</v>
      </c>
      <c r="AK414">
        <f t="shared" si="52"/>
        <v>25.580612588354089</v>
      </c>
      <c r="AL414">
        <f t="shared" si="53"/>
        <v>16.69048721289068</v>
      </c>
      <c r="BC414" t="str">
        <f t="shared" si="51"/>
        <v>8403_Activités liées à l'emploi</v>
      </c>
      <c r="BD414" t="str">
        <f>INDEX(PDC!$J$1:$L$90,MATCH(BE414,PDC!$L:$L,0),MATCH(PDC!$J$1,PDC!$J$1:$L$1,0))</f>
        <v>Services</v>
      </c>
      <c r="BE414" t="s">
        <v>6</v>
      </c>
      <c r="BF414">
        <v>8403</v>
      </c>
      <c r="BG414">
        <v>774</v>
      </c>
      <c r="BH414">
        <v>824231</v>
      </c>
      <c r="BI414">
        <v>55</v>
      </c>
      <c r="BJ414">
        <v>2</v>
      </c>
      <c r="BK414">
        <v>11</v>
      </c>
      <c r="BN414">
        <v>1863</v>
      </c>
    </row>
    <row r="415" spans="26:66" x14ac:dyDescent="0.35">
      <c r="Z415" t="str">
        <f t="shared" si="50"/>
        <v>38_Bibliothèques, archives, musées et autres activités culturelles</v>
      </c>
      <c r="AA415" t="str">
        <f>INDEX(PDC!$J$1:$L$90,MATCH(AB415,PDC!$L:$L,0),MATCH(PDC!$J$1,PDC!$J$1:$L$1,0))</f>
        <v>Services</v>
      </c>
      <c r="AB415" t="s">
        <v>90</v>
      </c>
      <c r="AC415" t="s">
        <v>147</v>
      </c>
      <c r="AD415">
        <v>77</v>
      </c>
      <c r="AE415">
        <v>120361</v>
      </c>
      <c r="AF415">
        <v>2</v>
      </c>
      <c r="AJ415">
        <v>93</v>
      </c>
      <c r="AK415">
        <f t="shared" si="52"/>
        <v>25.974025974025977</v>
      </c>
      <c r="AL415">
        <f t="shared" si="53"/>
        <v>16.61667815986906</v>
      </c>
      <c r="BC415" t="str">
        <f t="shared" si="51"/>
        <v>8403_Activités pour la santé humaine</v>
      </c>
      <c r="BD415" t="str">
        <f>INDEX(PDC!$J$1:$L$90,MATCH(BE415,PDC!$L:$L,0),MATCH(PDC!$J$1,PDC!$J$1:$L$1,0))</f>
        <v>Services</v>
      </c>
      <c r="BE415" t="s">
        <v>27</v>
      </c>
      <c r="BF415">
        <v>8403</v>
      </c>
      <c r="BG415">
        <v>1348</v>
      </c>
      <c r="BH415">
        <v>2036989</v>
      </c>
      <c r="BI415">
        <v>27</v>
      </c>
      <c r="BJ415">
        <v>3</v>
      </c>
      <c r="BK415">
        <v>55</v>
      </c>
      <c r="BL415">
        <v>2</v>
      </c>
      <c r="BN415">
        <v>1133</v>
      </c>
    </row>
    <row r="416" spans="26:66" x14ac:dyDescent="0.35">
      <c r="Z416" t="str">
        <f t="shared" si="50"/>
        <v>38_Captage, traitement et distribution d'eau</v>
      </c>
      <c r="AA416" t="str">
        <f>INDEX(PDC!$J$1:$L$90,MATCH(AB416,PDC!$L:$L,0),MATCH(PDC!$J$1,PDC!$J$1:$L$1,0))</f>
        <v>Industrie</v>
      </c>
      <c r="AB416" t="s">
        <v>77</v>
      </c>
      <c r="AC416" t="s">
        <v>147</v>
      </c>
      <c r="AD416">
        <v>502</v>
      </c>
      <c r="AE416">
        <v>749580</v>
      </c>
      <c r="AF416">
        <v>12</v>
      </c>
      <c r="AG416">
        <v>3</v>
      </c>
      <c r="AH416">
        <v>22</v>
      </c>
      <c r="AJ416">
        <v>1041</v>
      </c>
      <c r="AK416">
        <f t="shared" si="52"/>
        <v>23.904382470119522</v>
      </c>
      <c r="AL416">
        <f t="shared" si="53"/>
        <v>16.008965020411431</v>
      </c>
      <c r="BC416" t="str">
        <f t="shared" si="51"/>
        <v>8403_Activités sportives, récréatives et de loisirs</v>
      </c>
      <c r="BD416" t="str">
        <f>INDEX(PDC!$J$1:$L$90,MATCH(BE416,PDC!$L:$L,0),MATCH(PDC!$J$1,PDC!$J$1:$L$1,0))</f>
        <v>Services</v>
      </c>
      <c r="BE416" t="s">
        <v>12</v>
      </c>
      <c r="BF416">
        <v>8403</v>
      </c>
      <c r="BG416">
        <v>148</v>
      </c>
      <c r="BH416">
        <v>133620</v>
      </c>
      <c r="BI416">
        <v>2</v>
      </c>
      <c r="BN416">
        <v>35</v>
      </c>
    </row>
    <row r="417" spans="26:66" x14ac:dyDescent="0.35">
      <c r="Z417" t="str">
        <f t="shared" si="50"/>
        <v>38_Collecte et traitement des eaux usées</v>
      </c>
      <c r="AA417" t="str">
        <f>INDEX(PDC!$J$1:$L$90,MATCH(AB417,PDC!$L:$L,0),MATCH(PDC!$J$1,PDC!$J$1:$L$1,0))</f>
        <v>Industrie</v>
      </c>
      <c r="AB417" t="s">
        <v>78</v>
      </c>
      <c r="AC417" t="s">
        <v>147</v>
      </c>
      <c r="AD417">
        <v>164</v>
      </c>
      <c r="AE417">
        <v>278452</v>
      </c>
      <c r="AF417">
        <v>9</v>
      </c>
      <c r="AJ417">
        <v>283</v>
      </c>
      <c r="AK417">
        <f t="shared" si="52"/>
        <v>54.878048780487802</v>
      </c>
      <c r="AL417">
        <f t="shared" si="53"/>
        <v>32.321549135937254</v>
      </c>
      <c r="BC417" t="str">
        <f t="shared" si="51"/>
        <v>8403_Activités vétérinaires</v>
      </c>
      <c r="BD417" t="str">
        <f>INDEX(PDC!$J$1:$L$90,MATCH(BE417,PDC!$L:$L,0),MATCH(PDC!$J$1,PDC!$J$1:$L$1,0))</f>
        <v>Services</v>
      </c>
      <c r="BE417" t="s">
        <v>87</v>
      </c>
      <c r="BF417">
        <v>8403</v>
      </c>
      <c r="BG417">
        <v>32</v>
      </c>
      <c r="BH417">
        <v>56904</v>
      </c>
      <c r="BN417">
        <v>0</v>
      </c>
    </row>
    <row r="418" spans="26:66" x14ac:dyDescent="0.35">
      <c r="Z418" t="str">
        <f t="shared" si="50"/>
        <v>38_Collecte, traitement et élimination des déchets ; récupération</v>
      </c>
      <c r="AA418" t="str">
        <f>INDEX(PDC!$J$1:$L$90,MATCH(AB418,PDC!$L:$L,0),MATCH(PDC!$J$1,PDC!$J$1:$L$1,0))</f>
        <v>Industrie</v>
      </c>
      <c r="AB418" t="s">
        <v>4</v>
      </c>
      <c r="AC418" t="s">
        <v>147</v>
      </c>
      <c r="AD418">
        <v>1771</v>
      </c>
      <c r="AE418">
        <v>2724059</v>
      </c>
      <c r="AF418">
        <v>118</v>
      </c>
      <c r="AG418">
        <v>8</v>
      </c>
      <c r="AH418">
        <v>165</v>
      </c>
      <c r="AI418">
        <v>1</v>
      </c>
      <c r="AJ418">
        <v>9112</v>
      </c>
      <c r="AK418">
        <f t="shared" si="52"/>
        <v>66.629023150762293</v>
      </c>
      <c r="AL418">
        <f t="shared" si="53"/>
        <v>43.317710813165213</v>
      </c>
      <c r="BC418" t="str">
        <f t="shared" si="51"/>
        <v>8403_Administration publique et défense ; sécurité sociale obligatoire</v>
      </c>
      <c r="BD418" t="str">
        <f>INDEX(PDC!$J$1:$L$90,MATCH(BE418,PDC!$L:$L,0),MATCH(PDC!$J$1,PDC!$J$1:$L$1,0))</f>
        <v>Services</v>
      </c>
      <c r="BE418" t="s">
        <v>36</v>
      </c>
      <c r="BF418">
        <v>8403</v>
      </c>
      <c r="BG418">
        <v>1347</v>
      </c>
      <c r="BH418">
        <v>1860055</v>
      </c>
      <c r="BI418">
        <v>18</v>
      </c>
      <c r="BN418">
        <v>260</v>
      </c>
    </row>
    <row r="419" spans="26:66" x14ac:dyDescent="0.35">
      <c r="Z419" t="str">
        <f t="shared" si="50"/>
        <v>38_Commerce de détail, à l'exception des automobiles et des motocycles</v>
      </c>
      <c r="AA419" t="str">
        <f>INDEX(PDC!$J$1:$L$90,MATCH(AB419,PDC!$L:$L,0),MATCH(PDC!$J$1,PDC!$J$1:$L$1,0))</f>
        <v>Commerce</v>
      </c>
      <c r="AB419" t="s">
        <v>16</v>
      </c>
      <c r="AC419" t="s">
        <v>147</v>
      </c>
      <c r="AD419">
        <v>26766</v>
      </c>
      <c r="AE419">
        <v>41347385</v>
      </c>
      <c r="AF419">
        <v>1324</v>
      </c>
      <c r="AG419">
        <v>86</v>
      </c>
      <c r="AH419">
        <v>708</v>
      </c>
      <c r="AJ419">
        <v>103666</v>
      </c>
      <c r="AK419">
        <f t="shared" si="52"/>
        <v>49.465740118060225</v>
      </c>
      <c r="AL419">
        <f t="shared" si="53"/>
        <v>32.021372089190166</v>
      </c>
      <c r="BC419" t="str">
        <f t="shared" si="51"/>
        <v>8403_Assurance</v>
      </c>
      <c r="BD419" t="str">
        <f>INDEX(PDC!$J$1:$L$90,MATCH(BE419,PDC!$L:$L,0),MATCH(PDC!$J$1,PDC!$J$1:$L$1,0))</f>
        <v>Services</v>
      </c>
      <c r="BE419" t="s">
        <v>45</v>
      </c>
      <c r="BF419">
        <v>8403</v>
      </c>
      <c r="BG419">
        <v>63</v>
      </c>
      <c r="BH419">
        <v>81919</v>
      </c>
    </row>
    <row r="420" spans="26:66" x14ac:dyDescent="0.35">
      <c r="Z420" t="str">
        <f t="shared" si="50"/>
        <v>38_Commerce de gros, à l'exception des automobiles et des motocycles</v>
      </c>
      <c r="AA420" t="str">
        <f>INDEX(PDC!$J$1:$L$90,MATCH(AB420,PDC!$L:$L,0),MATCH(PDC!$J$1,PDC!$J$1:$L$1,0))</f>
        <v>Commerce</v>
      </c>
      <c r="AB420" t="s">
        <v>28</v>
      </c>
      <c r="AC420" t="s">
        <v>147</v>
      </c>
      <c r="AD420">
        <v>15988</v>
      </c>
      <c r="AE420">
        <v>24778632</v>
      </c>
      <c r="AF420">
        <v>564</v>
      </c>
      <c r="AG420">
        <v>44</v>
      </c>
      <c r="AH420">
        <v>340</v>
      </c>
      <c r="AJ420">
        <v>39413</v>
      </c>
      <c r="AK420">
        <f t="shared" si="52"/>
        <v>35.276457343007259</v>
      </c>
      <c r="AL420">
        <f t="shared" si="53"/>
        <v>22.761547126572605</v>
      </c>
      <c r="BC420" t="str">
        <f t="shared" si="51"/>
        <v>8403_Autres activités spécialisées, scientifiques et techniques</v>
      </c>
      <c r="BD420" t="str">
        <f>INDEX(PDC!$J$1:$L$90,MATCH(BE420,PDC!$L:$L,0),MATCH(PDC!$J$1,PDC!$J$1:$L$1,0))</f>
        <v>Services</v>
      </c>
      <c r="BE420" t="s">
        <v>86</v>
      </c>
      <c r="BF420">
        <v>8403</v>
      </c>
      <c r="BG420">
        <v>22</v>
      </c>
      <c r="BH420">
        <v>36909</v>
      </c>
      <c r="BI420">
        <v>2</v>
      </c>
      <c r="BN420">
        <v>10</v>
      </c>
    </row>
    <row r="421" spans="26:66" x14ac:dyDescent="0.35">
      <c r="Z421" t="str">
        <f t="shared" si="50"/>
        <v>38_Commerce et réparation d'automobiles et de motocycles</v>
      </c>
      <c r="AA421" t="str">
        <f>INDEX(PDC!$J$1:$L$90,MATCH(AB421,PDC!$L:$L,0),MATCH(PDC!$J$1,PDC!$J$1:$L$1,0))</f>
        <v>Commerce</v>
      </c>
      <c r="AB421" t="s">
        <v>21</v>
      </c>
      <c r="AC421" t="s">
        <v>147</v>
      </c>
      <c r="AD421">
        <v>7260</v>
      </c>
      <c r="AE421">
        <v>12002919</v>
      </c>
      <c r="AF421">
        <v>316</v>
      </c>
      <c r="AG421">
        <v>16</v>
      </c>
      <c r="AH421">
        <v>115</v>
      </c>
      <c r="AJ421">
        <v>18893</v>
      </c>
      <c r="AK421">
        <f t="shared" si="52"/>
        <v>43.526170798898072</v>
      </c>
      <c r="AL421">
        <f t="shared" si="53"/>
        <v>26.326929307779217</v>
      </c>
      <c r="BC421" t="str">
        <f t="shared" si="51"/>
        <v>8403_Autres industries extractives</v>
      </c>
      <c r="BD421" t="str">
        <f>INDEX(PDC!$J$1:$L$90,MATCH(BE421,PDC!$L:$L,0),MATCH(PDC!$J$1,PDC!$J$1:$L$1,0))</f>
        <v>Industrie</v>
      </c>
      <c r="BE421" t="s">
        <v>64</v>
      </c>
      <c r="BF421">
        <v>8403</v>
      </c>
      <c r="BG421">
        <v>30</v>
      </c>
      <c r="BH421">
        <v>52585</v>
      </c>
      <c r="BI421">
        <v>1</v>
      </c>
      <c r="BN421">
        <v>369</v>
      </c>
    </row>
    <row r="422" spans="26:66" x14ac:dyDescent="0.35">
      <c r="Z422" t="str">
        <f t="shared" si="50"/>
        <v>38_Construction de bâtiments</v>
      </c>
      <c r="AA422" t="str">
        <f>INDEX(PDC!$J$1:$L$90,MATCH(AB422,PDC!$L:$L,0),MATCH(PDC!$J$1,PDC!$J$1:$L$1,0))</f>
        <v>Construction</v>
      </c>
      <c r="AB422" t="s">
        <v>17</v>
      </c>
      <c r="AC422" t="s">
        <v>147</v>
      </c>
      <c r="AD422">
        <v>2016</v>
      </c>
      <c r="AE422">
        <v>2981049</v>
      </c>
      <c r="AF422">
        <v>138</v>
      </c>
      <c r="AG422">
        <v>11</v>
      </c>
      <c r="AH422">
        <v>119</v>
      </c>
      <c r="AJ422">
        <v>11598</v>
      </c>
      <c r="AK422">
        <f t="shared" si="52"/>
        <v>68.452380952380963</v>
      </c>
      <c r="AL422">
        <f t="shared" si="53"/>
        <v>46.292429275734818</v>
      </c>
      <c r="BC422" t="str">
        <f t="shared" si="51"/>
        <v>8403_Autres industries manufacturières</v>
      </c>
      <c r="BD422" t="str">
        <f>INDEX(PDC!$J$1:$L$90,MATCH(BE422,PDC!$L:$L,0),MATCH(PDC!$J$1,PDC!$J$1:$L$1,0))</f>
        <v>Industrie</v>
      </c>
      <c r="BE422" t="s">
        <v>37</v>
      </c>
      <c r="BF422">
        <v>8403</v>
      </c>
      <c r="BG422">
        <v>73</v>
      </c>
      <c r="BH422">
        <v>116525</v>
      </c>
      <c r="BI422">
        <v>1</v>
      </c>
      <c r="BN422">
        <v>3</v>
      </c>
    </row>
    <row r="423" spans="26:66" x14ac:dyDescent="0.35">
      <c r="Z423" t="str">
        <f t="shared" si="50"/>
        <v>38_Culture et production animale, chasse et services annexes</v>
      </c>
      <c r="AA423" t="str">
        <f>INDEX(PDC!$J$1:$L$90,MATCH(AB423,PDC!$L:$L,0),MATCH(PDC!$J$1,PDC!$J$1:$L$1,0))</f>
        <v>Agriculture</v>
      </c>
      <c r="AB423" t="s">
        <v>62</v>
      </c>
      <c r="AC423" t="s">
        <v>147</v>
      </c>
      <c r="AD423">
        <v>20</v>
      </c>
      <c r="AE423">
        <v>19941</v>
      </c>
      <c r="AK423">
        <f t="shared" si="52"/>
        <v>0</v>
      </c>
      <c r="AL423">
        <f t="shared" si="53"/>
        <v>0</v>
      </c>
      <c r="BC423" t="str">
        <f t="shared" si="51"/>
        <v>8403_Autres services personnels</v>
      </c>
      <c r="BD423" t="str">
        <f>INDEX(PDC!$J$1:$L$90,MATCH(BE423,PDC!$L:$L,0),MATCH(PDC!$J$1,PDC!$J$1:$L$1,0))</f>
        <v>Services</v>
      </c>
      <c r="BE423" t="s">
        <v>30</v>
      </c>
      <c r="BF423">
        <v>8403</v>
      </c>
      <c r="BG423">
        <v>209</v>
      </c>
      <c r="BH423">
        <v>342523</v>
      </c>
      <c r="BI423">
        <v>5</v>
      </c>
      <c r="BN423">
        <v>272</v>
      </c>
    </row>
    <row r="424" spans="26:66" x14ac:dyDescent="0.35">
      <c r="Z424" t="str">
        <f t="shared" si="50"/>
        <v>38_Dépollution et autres services de gestion des déchets</v>
      </c>
      <c r="AA424" t="str">
        <f>INDEX(PDC!$J$1:$L$90,MATCH(AB424,PDC!$L:$L,0),MATCH(PDC!$J$1,PDC!$J$1:$L$1,0))</f>
        <v>Industrie</v>
      </c>
      <c r="AB424" t="s">
        <v>79</v>
      </c>
      <c r="AC424" t="s">
        <v>147</v>
      </c>
      <c r="AD424">
        <v>55</v>
      </c>
      <c r="AE424">
        <v>70713</v>
      </c>
      <c r="AF424">
        <v>6</v>
      </c>
      <c r="AJ424">
        <v>118</v>
      </c>
      <c r="AK424">
        <f t="shared" si="52"/>
        <v>109.09090909090908</v>
      </c>
      <c r="AL424">
        <f t="shared" si="53"/>
        <v>84.850027576258967</v>
      </c>
      <c r="BC424" t="str">
        <f t="shared" si="51"/>
        <v>8403_Bibliothèques, archives, musées et autres activités culturelles</v>
      </c>
      <c r="BD424" t="str">
        <f>INDEX(PDC!$J$1:$L$90,MATCH(BE424,PDC!$L:$L,0),MATCH(PDC!$J$1,PDC!$J$1:$L$1,0))</f>
        <v>Services</v>
      </c>
      <c r="BE424" t="s">
        <v>90</v>
      </c>
      <c r="BF424">
        <v>8403</v>
      </c>
      <c r="BG424">
        <v>2</v>
      </c>
      <c r="BH424">
        <v>3938</v>
      </c>
    </row>
    <row r="425" spans="26:66" x14ac:dyDescent="0.35">
      <c r="Z425" t="str">
        <f t="shared" si="50"/>
        <v>38_Enquêtes et sécurité</v>
      </c>
      <c r="AA425" t="str">
        <f>INDEX(PDC!$J$1:$L$90,MATCH(AB425,PDC!$L:$L,0),MATCH(PDC!$J$1,PDC!$J$1:$L$1,0))</f>
        <v>Services</v>
      </c>
      <c r="AB425" t="s">
        <v>15</v>
      </c>
      <c r="AC425" t="s">
        <v>147</v>
      </c>
      <c r="AD425">
        <v>1354</v>
      </c>
      <c r="AE425">
        <v>1988363</v>
      </c>
      <c r="AF425">
        <v>63</v>
      </c>
      <c r="AG425">
        <v>6</v>
      </c>
      <c r="AH425">
        <v>93</v>
      </c>
      <c r="AJ425">
        <v>7539</v>
      </c>
      <c r="AK425">
        <f t="shared" si="52"/>
        <v>46.528803545051701</v>
      </c>
      <c r="AL425">
        <f t="shared" si="53"/>
        <v>31.684355422023042</v>
      </c>
      <c r="BC425" t="str">
        <f t="shared" si="51"/>
        <v>8403_Collecte et traitement des eaux usées</v>
      </c>
      <c r="BD425" t="str">
        <f>INDEX(PDC!$J$1:$L$90,MATCH(BE425,PDC!$L:$L,0),MATCH(PDC!$J$1,PDC!$J$1:$L$1,0))</f>
        <v>Industrie</v>
      </c>
      <c r="BE425" t="s">
        <v>78</v>
      </c>
      <c r="BF425">
        <v>8403</v>
      </c>
      <c r="BG425">
        <v>13</v>
      </c>
      <c r="BH425">
        <v>22127</v>
      </c>
      <c r="BI425">
        <v>1</v>
      </c>
      <c r="BN425">
        <v>522</v>
      </c>
    </row>
    <row r="426" spans="26:66" x14ac:dyDescent="0.35">
      <c r="Z426" t="str">
        <f t="shared" si="50"/>
        <v>38_Enseignement</v>
      </c>
      <c r="AA426" t="str">
        <f>INDEX(PDC!$J$1:$L$90,MATCH(AB426,PDC!$L:$L,0),MATCH(PDC!$J$1,PDC!$J$1:$L$1,0))</f>
        <v>Services</v>
      </c>
      <c r="AB426" t="s">
        <v>34</v>
      </c>
      <c r="AC426" t="s">
        <v>147</v>
      </c>
      <c r="AD426">
        <v>6547</v>
      </c>
      <c r="AE426">
        <v>8529325</v>
      </c>
      <c r="AF426">
        <v>111</v>
      </c>
      <c r="AG426">
        <v>12</v>
      </c>
      <c r="AH426">
        <v>86</v>
      </c>
      <c r="AJ426">
        <v>6075</v>
      </c>
      <c r="AK426">
        <f t="shared" si="52"/>
        <v>16.954330227585153</v>
      </c>
      <c r="AL426">
        <f t="shared" si="53"/>
        <v>13.013925486483396</v>
      </c>
      <c r="BC426" t="str">
        <f t="shared" si="51"/>
        <v>8403_Collecte, traitement et élimination des déchets ; récupération</v>
      </c>
      <c r="BD426" t="str">
        <f>INDEX(PDC!$J$1:$L$90,MATCH(BE426,PDC!$L:$L,0),MATCH(PDC!$J$1,PDC!$J$1:$L$1,0))</f>
        <v>Industrie</v>
      </c>
      <c r="BE426" t="s">
        <v>4</v>
      </c>
      <c r="BF426">
        <v>8403</v>
      </c>
      <c r="BG426">
        <v>23</v>
      </c>
      <c r="BH426">
        <v>36588</v>
      </c>
      <c r="BI426">
        <v>9</v>
      </c>
      <c r="BN426">
        <v>114</v>
      </c>
    </row>
    <row r="427" spans="26:66" x14ac:dyDescent="0.35">
      <c r="Z427" t="str">
        <f t="shared" si="50"/>
        <v>38_Entreposage et services auxiliaires des transports</v>
      </c>
      <c r="AA427" t="str">
        <f>INDEX(PDC!$J$1:$L$90,MATCH(AB427,PDC!$L:$L,0),MATCH(PDC!$J$1,PDC!$J$1:$L$1,0))</f>
        <v>Services</v>
      </c>
      <c r="AB427" t="s">
        <v>7</v>
      </c>
      <c r="AC427" t="s">
        <v>147</v>
      </c>
      <c r="AD427">
        <v>5810</v>
      </c>
      <c r="AE427">
        <v>8755349</v>
      </c>
      <c r="AF427">
        <v>402</v>
      </c>
      <c r="AG427">
        <v>24</v>
      </c>
      <c r="AH427">
        <v>221</v>
      </c>
      <c r="AJ427">
        <v>29940</v>
      </c>
      <c r="AK427">
        <f t="shared" si="52"/>
        <v>69.191049913941484</v>
      </c>
      <c r="AL427">
        <f t="shared" si="53"/>
        <v>45.914788776552484</v>
      </c>
      <c r="BC427" t="str">
        <f t="shared" si="51"/>
        <v>8403_Commerce de détail, à l'exception des automobiles et des motocycles</v>
      </c>
      <c r="BD427" t="str">
        <f>INDEX(PDC!$J$1:$L$90,MATCH(BE427,PDC!$L:$L,0),MATCH(PDC!$J$1,PDC!$J$1:$L$1,0))</f>
        <v>Commerce</v>
      </c>
      <c r="BE427" t="s">
        <v>16</v>
      </c>
      <c r="BF427">
        <v>8403</v>
      </c>
      <c r="BG427">
        <v>1769</v>
      </c>
      <c r="BH427">
        <v>2874798</v>
      </c>
      <c r="BI427">
        <v>59</v>
      </c>
      <c r="BJ427">
        <v>1</v>
      </c>
      <c r="BK427">
        <v>15</v>
      </c>
      <c r="BL427">
        <v>1</v>
      </c>
      <c r="BN427">
        <v>2167</v>
      </c>
    </row>
    <row r="428" spans="26:66" x14ac:dyDescent="0.35">
      <c r="Z428" t="str">
        <f t="shared" si="50"/>
        <v>38_Fabrication d'autres matériels de transport</v>
      </c>
      <c r="AA428" t="str">
        <f>INDEX(PDC!$J$1:$L$90,MATCH(AB428,PDC!$L:$L,0),MATCH(PDC!$J$1,PDC!$J$1:$L$1,0))</f>
        <v>Industrie</v>
      </c>
      <c r="AB428" t="s">
        <v>74</v>
      </c>
      <c r="AC428" t="s">
        <v>147</v>
      </c>
      <c r="AD428">
        <v>34</v>
      </c>
      <c r="AE428">
        <v>51427</v>
      </c>
      <c r="AF428">
        <v>2</v>
      </c>
      <c r="AJ428">
        <v>19</v>
      </c>
      <c r="AK428">
        <f t="shared" si="52"/>
        <v>58.823529411764703</v>
      </c>
      <c r="AL428">
        <f t="shared" si="53"/>
        <v>38.890077196803233</v>
      </c>
      <c r="BC428" t="str">
        <f t="shared" si="51"/>
        <v>8403_Commerce de gros, à l'exception des automobiles et des motocycles</v>
      </c>
      <c r="BD428" t="str">
        <f>INDEX(PDC!$J$1:$L$90,MATCH(BE428,PDC!$L:$L,0),MATCH(PDC!$J$1,PDC!$J$1:$L$1,0))</f>
        <v>Commerce</v>
      </c>
      <c r="BE428" t="s">
        <v>28</v>
      </c>
      <c r="BF428">
        <v>8403</v>
      </c>
      <c r="BG428">
        <v>1102</v>
      </c>
      <c r="BH428">
        <v>1869164</v>
      </c>
      <c r="BI428">
        <v>40</v>
      </c>
      <c r="BJ428">
        <v>3</v>
      </c>
      <c r="BK428">
        <v>34</v>
      </c>
      <c r="BL428">
        <v>1</v>
      </c>
      <c r="BN428">
        <v>1348</v>
      </c>
    </row>
    <row r="429" spans="26:66" x14ac:dyDescent="0.35">
      <c r="Z429" t="str">
        <f t="shared" si="50"/>
        <v>38_Fabrication d'autres produits minéraux non métalliques</v>
      </c>
      <c r="AA429" t="str">
        <f>INDEX(PDC!$J$1:$L$90,MATCH(AB429,PDC!$L:$L,0),MATCH(PDC!$J$1,PDC!$J$1:$L$1,0))</f>
        <v>Industrie</v>
      </c>
      <c r="AB429" t="s">
        <v>18</v>
      </c>
      <c r="AC429" t="s">
        <v>147</v>
      </c>
      <c r="AD429">
        <v>2318</v>
      </c>
      <c r="AE429">
        <v>3630303</v>
      </c>
      <c r="AF429">
        <v>107</v>
      </c>
      <c r="AG429">
        <v>13</v>
      </c>
      <c r="AH429">
        <v>121</v>
      </c>
      <c r="AJ429">
        <v>6543</v>
      </c>
      <c r="AK429">
        <f t="shared" si="52"/>
        <v>46.160483175150993</v>
      </c>
      <c r="AL429">
        <f t="shared" si="53"/>
        <v>29.474123785259799</v>
      </c>
      <c r="BC429" t="str">
        <f t="shared" si="51"/>
        <v>8403_Commerce et réparation d'automobiles et de motocycles</v>
      </c>
      <c r="BD429" t="str">
        <f>INDEX(PDC!$J$1:$L$90,MATCH(BE429,PDC!$L:$L,0),MATCH(PDC!$J$1,PDC!$J$1:$L$1,0))</f>
        <v>Commerce</v>
      </c>
      <c r="BE429" t="s">
        <v>21</v>
      </c>
      <c r="BF429">
        <v>8403</v>
      </c>
      <c r="BG429">
        <v>934</v>
      </c>
      <c r="BH429">
        <v>1651444</v>
      </c>
      <c r="BI429">
        <v>36</v>
      </c>
      <c r="BJ429">
        <v>3</v>
      </c>
      <c r="BK429">
        <v>21</v>
      </c>
      <c r="BN429">
        <v>2306</v>
      </c>
    </row>
    <row r="430" spans="26:66" x14ac:dyDescent="0.35">
      <c r="Z430" t="str">
        <f t="shared" si="50"/>
        <v>38_Fabrication d'équipements électriques</v>
      </c>
      <c r="AA430" t="str">
        <f>INDEX(PDC!$J$1:$L$90,MATCH(AB430,PDC!$L:$L,0),MATCH(PDC!$J$1,PDC!$J$1:$L$1,0))</f>
        <v>Industrie</v>
      </c>
      <c r="AB430" t="s">
        <v>38</v>
      </c>
      <c r="AC430" t="s">
        <v>147</v>
      </c>
      <c r="AD430">
        <v>8964</v>
      </c>
      <c r="AE430">
        <v>13027024</v>
      </c>
      <c r="AF430">
        <v>99</v>
      </c>
      <c r="AG430">
        <v>10</v>
      </c>
      <c r="AH430">
        <v>90</v>
      </c>
      <c r="AJ430">
        <v>8260</v>
      </c>
      <c r="AK430">
        <f t="shared" si="52"/>
        <v>11.04417670682731</v>
      </c>
      <c r="AL430">
        <f t="shared" si="53"/>
        <v>7.5995868281197616</v>
      </c>
      <c r="BC430" t="str">
        <f t="shared" si="51"/>
        <v>8403_Construction de bâtiments</v>
      </c>
      <c r="BD430" t="str">
        <f>INDEX(PDC!$J$1:$L$90,MATCH(BE430,PDC!$L:$L,0),MATCH(PDC!$J$1,PDC!$J$1:$L$1,0))</f>
        <v>Construction</v>
      </c>
      <c r="BE430" t="s">
        <v>17</v>
      </c>
      <c r="BF430">
        <v>8403</v>
      </c>
      <c r="BG430">
        <v>94</v>
      </c>
      <c r="BH430">
        <v>150390</v>
      </c>
      <c r="BI430">
        <v>8</v>
      </c>
      <c r="BJ430">
        <v>1</v>
      </c>
      <c r="BK430">
        <v>4</v>
      </c>
      <c r="BN430">
        <v>749</v>
      </c>
    </row>
    <row r="431" spans="26:66" x14ac:dyDescent="0.35">
      <c r="Z431" t="str">
        <f t="shared" si="50"/>
        <v>38_Fabrication de boissons</v>
      </c>
      <c r="AA431" t="str">
        <f>INDEX(PDC!$J$1:$L$90,MATCH(AB431,PDC!$L:$L,0),MATCH(PDC!$J$1,PDC!$J$1:$L$1,0))</f>
        <v>Industrie</v>
      </c>
      <c r="AB431" t="s">
        <v>66</v>
      </c>
      <c r="AC431" t="s">
        <v>147</v>
      </c>
      <c r="AD431">
        <v>421</v>
      </c>
      <c r="AE431">
        <v>624473</v>
      </c>
      <c r="AF431">
        <v>6</v>
      </c>
      <c r="AG431">
        <v>2</v>
      </c>
      <c r="AH431">
        <v>5</v>
      </c>
      <c r="AJ431">
        <v>255</v>
      </c>
      <c r="AK431">
        <f t="shared" si="52"/>
        <v>14.251781472684087</v>
      </c>
      <c r="AL431">
        <f t="shared" si="53"/>
        <v>9.6081015512279944</v>
      </c>
      <c r="BC431" t="str">
        <f t="shared" si="51"/>
        <v>8403_Enquêtes et sécurité</v>
      </c>
      <c r="BD431" t="str">
        <f>INDEX(PDC!$J$1:$L$90,MATCH(BE431,PDC!$L:$L,0),MATCH(PDC!$J$1,PDC!$J$1:$L$1,0))</f>
        <v>Services</v>
      </c>
      <c r="BE431" t="s">
        <v>15</v>
      </c>
      <c r="BF431">
        <v>8403</v>
      </c>
      <c r="BG431">
        <v>29</v>
      </c>
      <c r="BH431">
        <v>47710</v>
      </c>
      <c r="BI431">
        <v>1</v>
      </c>
      <c r="BN431">
        <v>79</v>
      </c>
    </row>
    <row r="432" spans="26:66" x14ac:dyDescent="0.35">
      <c r="Z432" t="str">
        <f t="shared" si="50"/>
        <v>38_Fabrication de machines et équipements n.c.a.</v>
      </c>
      <c r="AA432" t="str">
        <f>INDEX(PDC!$J$1:$L$90,MATCH(AB432,PDC!$L:$L,0),MATCH(PDC!$J$1,PDC!$J$1:$L$1,0))</f>
        <v>Industrie</v>
      </c>
      <c r="AB432" t="s">
        <v>29</v>
      </c>
      <c r="AC432" t="s">
        <v>147</v>
      </c>
      <c r="AD432">
        <v>8114</v>
      </c>
      <c r="AE432">
        <v>11633235</v>
      </c>
      <c r="AF432">
        <v>234</v>
      </c>
      <c r="AG432">
        <v>20</v>
      </c>
      <c r="AH432">
        <v>219</v>
      </c>
      <c r="AJ432">
        <v>16766</v>
      </c>
      <c r="AK432">
        <f t="shared" si="52"/>
        <v>28.839043628296771</v>
      </c>
      <c r="AL432">
        <f t="shared" si="53"/>
        <v>20.11478320518755</v>
      </c>
      <c r="BC432" t="str">
        <f t="shared" si="51"/>
        <v>8403_Enseignement</v>
      </c>
      <c r="BD432" t="str">
        <f>INDEX(PDC!$J$1:$L$90,MATCH(BE432,PDC!$L:$L,0),MATCH(PDC!$J$1,PDC!$J$1:$L$1,0))</f>
        <v>Services</v>
      </c>
      <c r="BE432" t="s">
        <v>34</v>
      </c>
      <c r="BF432">
        <v>8403</v>
      </c>
      <c r="BG432">
        <v>272</v>
      </c>
      <c r="BH432">
        <v>439618</v>
      </c>
      <c r="BI432">
        <v>50</v>
      </c>
      <c r="BJ432">
        <v>1</v>
      </c>
      <c r="BK432">
        <v>2</v>
      </c>
      <c r="BN432">
        <v>2331</v>
      </c>
    </row>
    <row r="433" spans="26:66" x14ac:dyDescent="0.35">
      <c r="Z433" t="str">
        <f t="shared" si="50"/>
        <v>38_Fabrication de meubles</v>
      </c>
      <c r="AA433" t="str">
        <f>INDEX(PDC!$J$1:$L$90,MATCH(AB433,PDC!$L:$L,0),MATCH(PDC!$J$1,PDC!$J$1:$L$1,0))</f>
        <v>Industrie</v>
      </c>
      <c r="AB433" t="s">
        <v>75</v>
      </c>
      <c r="AC433" t="s">
        <v>147</v>
      </c>
      <c r="AD433">
        <v>967</v>
      </c>
      <c r="AE433">
        <v>1553829</v>
      </c>
      <c r="AF433">
        <v>94</v>
      </c>
      <c r="AG433">
        <v>4</v>
      </c>
      <c r="AH433">
        <v>50</v>
      </c>
      <c r="AJ433">
        <v>5097</v>
      </c>
      <c r="AK433">
        <f t="shared" si="52"/>
        <v>97.207859358841787</v>
      </c>
      <c r="AL433">
        <f t="shared" si="53"/>
        <v>60.495717353711385</v>
      </c>
      <c r="BC433" t="str">
        <f t="shared" si="51"/>
        <v>8403_Entreposage et services auxiliaires des transports</v>
      </c>
      <c r="BD433" t="str">
        <f>INDEX(PDC!$J$1:$L$90,MATCH(BE433,PDC!$L:$L,0),MATCH(PDC!$J$1,PDC!$J$1:$L$1,0))</f>
        <v>Services</v>
      </c>
      <c r="BE433" t="s">
        <v>7</v>
      </c>
      <c r="BF433">
        <v>8403</v>
      </c>
      <c r="BG433">
        <v>172</v>
      </c>
      <c r="BH433">
        <v>337998</v>
      </c>
      <c r="BI433">
        <v>16</v>
      </c>
      <c r="BN433">
        <v>426</v>
      </c>
    </row>
    <row r="434" spans="26:66" x14ac:dyDescent="0.35">
      <c r="Z434" t="str">
        <f t="shared" si="50"/>
        <v>38_Fabrication de produits en caoutchouc et en plastique</v>
      </c>
      <c r="AA434" t="str">
        <f>INDEX(PDC!$J$1:$L$90,MATCH(AB434,PDC!$L:$L,0),MATCH(PDC!$J$1,PDC!$J$1:$L$1,0))</f>
        <v>Industrie</v>
      </c>
      <c r="AB434" t="s">
        <v>25</v>
      </c>
      <c r="AC434" t="s">
        <v>147</v>
      </c>
      <c r="AD434">
        <v>3490</v>
      </c>
      <c r="AE434">
        <v>5386727</v>
      </c>
      <c r="AF434">
        <v>118</v>
      </c>
      <c r="AG434">
        <v>7</v>
      </c>
      <c r="AH434">
        <v>89</v>
      </c>
      <c r="AJ434">
        <v>8865</v>
      </c>
      <c r="AK434">
        <f t="shared" si="52"/>
        <v>33.810888252148999</v>
      </c>
      <c r="AL434">
        <f t="shared" si="53"/>
        <v>21.905695239428322</v>
      </c>
      <c r="BC434" t="str">
        <f t="shared" si="51"/>
        <v>8403_Fabrication d'autres produits minéraux non métalliques</v>
      </c>
      <c r="BD434" t="str">
        <f>INDEX(PDC!$J$1:$L$90,MATCH(BE434,PDC!$L:$L,0),MATCH(PDC!$J$1,PDC!$J$1:$L$1,0))</f>
        <v>Industrie</v>
      </c>
      <c r="BE434" t="s">
        <v>18</v>
      </c>
      <c r="BF434">
        <v>8403</v>
      </c>
      <c r="BG434">
        <v>172</v>
      </c>
      <c r="BH434">
        <v>270170</v>
      </c>
      <c r="BI434">
        <v>3</v>
      </c>
      <c r="BJ434">
        <v>1</v>
      </c>
      <c r="BK434">
        <v>25</v>
      </c>
      <c r="BL434">
        <v>1</v>
      </c>
      <c r="BN434">
        <v>276</v>
      </c>
    </row>
    <row r="435" spans="26:66" x14ac:dyDescent="0.35">
      <c r="Z435" t="str">
        <f t="shared" si="50"/>
        <v>38_Fabrication de produits informatiques, électroniques et optiques</v>
      </c>
      <c r="AA435" t="str">
        <f>INDEX(PDC!$J$1:$L$90,MATCH(AB435,PDC!$L:$L,0),MATCH(PDC!$J$1,PDC!$J$1:$L$1,0))</f>
        <v>Industrie</v>
      </c>
      <c r="AB435" t="s">
        <v>41</v>
      </c>
      <c r="AC435" t="s">
        <v>147</v>
      </c>
      <c r="AD435">
        <v>11304</v>
      </c>
      <c r="AE435">
        <v>16885567</v>
      </c>
      <c r="AF435">
        <v>146</v>
      </c>
      <c r="AG435">
        <v>7</v>
      </c>
      <c r="AH435">
        <v>38</v>
      </c>
      <c r="AJ435">
        <v>11157</v>
      </c>
      <c r="AK435">
        <f t="shared" si="52"/>
        <v>12.915782024062279</v>
      </c>
      <c r="AL435">
        <f t="shared" si="53"/>
        <v>8.6464375167265626</v>
      </c>
      <c r="BC435" t="str">
        <f t="shared" si="51"/>
        <v>8403_Fabrication de boissons</v>
      </c>
      <c r="BD435" t="str">
        <f>INDEX(PDC!$J$1:$L$90,MATCH(BE435,PDC!$L:$L,0),MATCH(PDC!$J$1,PDC!$J$1:$L$1,0))</f>
        <v>Industrie</v>
      </c>
      <c r="BE435" t="s">
        <v>66</v>
      </c>
      <c r="BF435">
        <v>8403</v>
      </c>
      <c r="BG435">
        <v>46</v>
      </c>
      <c r="BH435">
        <v>91221</v>
      </c>
      <c r="BI435">
        <v>1</v>
      </c>
      <c r="BN435">
        <v>18</v>
      </c>
    </row>
    <row r="436" spans="26:66" x14ac:dyDescent="0.35">
      <c r="Z436" t="str">
        <f t="shared" si="50"/>
        <v>38_Fabrication de produits métalliques, à l'exception des machines et des équipements</v>
      </c>
      <c r="AA436" t="str">
        <f>INDEX(PDC!$J$1:$L$90,MATCH(AB436,PDC!$L:$L,0),MATCH(PDC!$J$1,PDC!$J$1:$L$1,0))</f>
        <v>Industrie</v>
      </c>
      <c r="AB436" t="s">
        <v>11</v>
      </c>
      <c r="AC436" t="s">
        <v>147</v>
      </c>
      <c r="AD436">
        <v>8239</v>
      </c>
      <c r="AE436">
        <v>13287318</v>
      </c>
      <c r="AF436">
        <v>467</v>
      </c>
      <c r="AG436">
        <v>38</v>
      </c>
      <c r="AH436">
        <v>275</v>
      </c>
      <c r="AJ436">
        <v>29209</v>
      </c>
      <c r="AK436">
        <f t="shared" si="52"/>
        <v>56.681636120888463</v>
      </c>
      <c r="AL436">
        <f t="shared" si="53"/>
        <v>35.146295136460189</v>
      </c>
      <c r="BC436" t="str">
        <f t="shared" si="51"/>
        <v>8403_Fabrication de machines et équipements n.c.a.</v>
      </c>
      <c r="BD436" t="str">
        <f>INDEX(PDC!$J$1:$L$90,MATCH(BE436,PDC!$L:$L,0),MATCH(PDC!$J$1,PDC!$J$1:$L$1,0))</f>
        <v>Industrie</v>
      </c>
      <c r="BE436" t="s">
        <v>29</v>
      </c>
      <c r="BF436">
        <v>8403</v>
      </c>
      <c r="BG436">
        <v>52</v>
      </c>
      <c r="BH436">
        <v>95093</v>
      </c>
      <c r="BI436">
        <v>4</v>
      </c>
      <c r="BN436">
        <v>31</v>
      </c>
    </row>
    <row r="437" spans="26:66" x14ac:dyDescent="0.35">
      <c r="Z437" t="str">
        <f t="shared" si="50"/>
        <v>38_Fabrication de textiles</v>
      </c>
      <c r="AA437" t="str">
        <f>INDEX(PDC!$J$1:$L$90,MATCH(AB437,PDC!$L:$L,0),MATCH(PDC!$J$1,PDC!$J$1:$L$1,0))</f>
        <v>Industrie</v>
      </c>
      <c r="AB437" t="s">
        <v>19</v>
      </c>
      <c r="AC437" t="s">
        <v>147</v>
      </c>
      <c r="AD437">
        <v>2478</v>
      </c>
      <c r="AE437">
        <v>2995391</v>
      </c>
      <c r="AF437">
        <v>86</v>
      </c>
      <c r="AG437">
        <v>6</v>
      </c>
      <c r="AH437">
        <v>65</v>
      </c>
      <c r="AJ437">
        <v>7101</v>
      </c>
      <c r="AK437">
        <f t="shared" si="52"/>
        <v>34.705407586763521</v>
      </c>
      <c r="AL437">
        <f t="shared" si="53"/>
        <v>28.710775988844194</v>
      </c>
      <c r="BC437" t="str">
        <f t="shared" si="51"/>
        <v>8403_Fabrication de meubles</v>
      </c>
      <c r="BD437" t="str">
        <f>INDEX(PDC!$J$1:$L$90,MATCH(BE437,PDC!$L:$L,0),MATCH(PDC!$J$1,PDC!$J$1:$L$1,0))</f>
        <v>Industrie</v>
      </c>
      <c r="BE437" t="s">
        <v>75</v>
      </c>
      <c r="BF437">
        <v>8403</v>
      </c>
      <c r="BG437">
        <v>509</v>
      </c>
      <c r="BH437">
        <v>783433</v>
      </c>
      <c r="BI437">
        <v>30</v>
      </c>
      <c r="BJ437">
        <v>2</v>
      </c>
      <c r="BK437">
        <v>15</v>
      </c>
      <c r="BL437">
        <v>1</v>
      </c>
      <c r="BN437">
        <v>409</v>
      </c>
    </row>
    <row r="438" spans="26:66" x14ac:dyDescent="0.35">
      <c r="Z438" t="str">
        <f t="shared" si="50"/>
        <v>38_Génie civil</v>
      </c>
      <c r="AA438" t="str">
        <f>INDEX(PDC!$J$1:$L$90,MATCH(AB438,PDC!$L:$L,0),MATCH(PDC!$J$1,PDC!$J$1:$L$1,0))</f>
        <v>Construction</v>
      </c>
      <c r="AB438" t="s">
        <v>22</v>
      </c>
      <c r="AC438" t="s">
        <v>147</v>
      </c>
      <c r="AD438">
        <v>3013</v>
      </c>
      <c r="AE438">
        <v>4533303</v>
      </c>
      <c r="AF438">
        <v>135</v>
      </c>
      <c r="AG438">
        <v>19</v>
      </c>
      <c r="AH438">
        <v>218</v>
      </c>
      <c r="AJ438">
        <v>12578</v>
      </c>
      <c r="AK438">
        <f t="shared" si="52"/>
        <v>44.805841354132099</v>
      </c>
      <c r="AL438">
        <f t="shared" si="53"/>
        <v>29.779611025338479</v>
      </c>
      <c r="BC438" t="str">
        <f t="shared" si="51"/>
        <v>8403_Fabrication de produits en caoutchouc et en plastique</v>
      </c>
      <c r="BD438" t="str">
        <f>INDEX(PDC!$J$1:$L$90,MATCH(BE438,PDC!$L:$L,0),MATCH(PDC!$J$1,PDC!$J$1:$L$1,0))</f>
        <v>Industrie</v>
      </c>
      <c r="BE438" t="s">
        <v>25</v>
      </c>
      <c r="BF438">
        <v>8403</v>
      </c>
      <c r="BG438">
        <v>516</v>
      </c>
      <c r="BH438">
        <v>742405</v>
      </c>
      <c r="BI438">
        <v>18</v>
      </c>
      <c r="BN438">
        <v>525</v>
      </c>
    </row>
    <row r="439" spans="26:66" x14ac:dyDescent="0.35">
      <c r="Z439" t="str">
        <f t="shared" si="50"/>
        <v>38_Hébergement</v>
      </c>
      <c r="AA439" t="str">
        <f>INDEX(PDC!$J$1:$L$90,MATCH(AB439,PDC!$L:$L,0),MATCH(PDC!$J$1,PDC!$J$1:$L$1,0))</f>
        <v>Services</v>
      </c>
      <c r="AB439" t="s">
        <v>20</v>
      </c>
      <c r="AC439" t="s">
        <v>147</v>
      </c>
      <c r="AD439">
        <v>3436</v>
      </c>
      <c r="AE439">
        <v>5474544</v>
      </c>
      <c r="AF439">
        <v>155</v>
      </c>
      <c r="AG439">
        <v>6</v>
      </c>
      <c r="AH439">
        <v>130</v>
      </c>
      <c r="AI439">
        <v>1</v>
      </c>
      <c r="AJ439">
        <v>11211</v>
      </c>
      <c r="AK439">
        <f t="shared" si="52"/>
        <v>45.110593713620489</v>
      </c>
      <c r="AL439">
        <f t="shared" si="53"/>
        <v>28.31286039531329</v>
      </c>
      <c r="BC439" t="str">
        <f t="shared" si="51"/>
        <v>8403_Fabrication de produits informatiques, électroniques et optiques</v>
      </c>
      <c r="BD439" t="str">
        <f>INDEX(PDC!$J$1:$L$90,MATCH(BE439,PDC!$L:$L,0),MATCH(PDC!$J$1,PDC!$J$1:$L$1,0))</f>
        <v>Industrie</v>
      </c>
      <c r="BE439" t="s">
        <v>41</v>
      </c>
      <c r="BF439">
        <v>8403</v>
      </c>
      <c r="BG439">
        <v>30</v>
      </c>
      <c r="BH439">
        <v>60676</v>
      </c>
      <c r="BI439">
        <v>2</v>
      </c>
      <c r="BN439">
        <v>27</v>
      </c>
    </row>
    <row r="440" spans="26:66" x14ac:dyDescent="0.35">
      <c r="Z440" t="str">
        <f t="shared" si="50"/>
        <v>38_Hébergement médico-social et social</v>
      </c>
      <c r="AA440" t="str">
        <f>INDEX(PDC!$J$1:$L$90,MATCH(AB440,PDC!$L:$L,0),MATCH(PDC!$J$1,PDC!$J$1:$L$1,0))</f>
        <v>Services</v>
      </c>
      <c r="AB440" t="s">
        <v>2</v>
      </c>
      <c r="AC440" t="s">
        <v>147</v>
      </c>
      <c r="AD440">
        <v>7844</v>
      </c>
      <c r="AE440">
        <v>11305067</v>
      </c>
      <c r="AF440">
        <v>687</v>
      </c>
      <c r="AG440">
        <v>41</v>
      </c>
      <c r="AH440">
        <v>344</v>
      </c>
      <c r="AJ440">
        <v>49845</v>
      </c>
      <c r="AK440">
        <f t="shared" si="52"/>
        <v>87.582865884752678</v>
      </c>
      <c r="AL440">
        <f t="shared" si="53"/>
        <v>60.769210832629298</v>
      </c>
      <c r="BC440" t="str">
        <f t="shared" si="51"/>
        <v>8403_Fabrication de produits métalliques, à l'exception des machines et des équipements</v>
      </c>
      <c r="BD440" t="str">
        <f>INDEX(PDC!$J$1:$L$90,MATCH(BE440,PDC!$L:$L,0),MATCH(PDC!$J$1,PDC!$J$1:$L$1,0))</f>
        <v>Industrie</v>
      </c>
      <c r="BE440" t="s">
        <v>11</v>
      </c>
      <c r="BF440">
        <v>8403</v>
      </c>
      <c r="BG440">
        <v>96</v>
      </c>
      <c r="BH440">
        <v>154804</v>
      </c>
      <c r="BI440">
        <v>9</v>
      </c>
      <c r="BJ440">
        <v>1</v>
      </c>
      <c r="BK440">
        <v>3</v>
      </c>
      <c r="BN440">
        <v>310</v>
      </c>
    </row>
    <row r="441" spans="26:66" x14ac:dyDescent="0.35">
      <c r="Z441" t="str">
        <f t="shared" si="50"/>
        <v>38_Imprimerie et reproduction d'enregistrements</v>
      </c>
      <c r="AA441" t="str">
        <f>INDEX(PDC!$J$1:$L$90,MATCH(AB441,PDC!$L:$L,0),MATCH(PDC!$J$1,PDC!$J$1:$L$1,0))</f>
        <v>Industrie</v>
      </c>
      <c r="AB441" t="s">
        <v>72</v>
      </c>
      <c r="AC441" t="s">
        <v>147</v>
      </c>
      <c r="AD441">
        <v>1240</v>
      </c>
      <c r="AE441">
        <v>2119703</v>
      </c>
      <c r="AF441">
        <v>24</v>
      </c>
      <c r="AG441">
        <v>2</v>
      </c>
      <c r="AH441">
        <v>10</v>
      </c>
      <c r="AJ441">
        <v>1942</v>
      </c>
      <c r="AK441">
        <f t="shared" si="52"/>
        <v>19.35483870967742</v>
      </c>
      <c r="AL441">
        <f t="shared" si="53"/>
        <v>11.322340912854301</v>
      </c>
      <c r="BC441" t="str">
        <f t="shared" si="51"/>
        <v>8403_Fabrication de textiles</v>
      </c>
      <c r="BD441" t="str">
        <f>INDEX(PDC!$J$1:$L$90,MATCH(BE441,PDC!$L:$L,0),MATCH(PDC!$J$1,PDC!$J$1:$L$1,0))</f>
        <v>Industrie</v>
      </c>
      <c r="BE441" t="s">
        <v>19</v>
      </c>
      <c r="BF441">
        <v>8403</v>
      </c>
      <c r="BG441">
        <v>78</v>
      </c>
      <c r="BH441">
        <v>129739</v>
      </c>
      <c r="BI441">
        <v>12</v>
      </c>
      <c r="BN441">
        <v>611</v>
      </c>
    </row>
    <row r="442" spans="26:66" x14ac:dyDescent="0.35">
      <c r="Z442" t="str">
        <f t="shared" si="50"/>
        <v>38_Industrie automobile</v>
      </c>
      <c r="AA442" t="str">
        <f>INDEX(PDC!$J$1:$L$90,MATCH(AB442,PDC!$L:$L,0),MATCH(PDC!$J$1,PDC!$J$1:$L$1,0))</f>
        <v>Industrie</v>
      </c>
      <c r="AB442" t="s">
        <v>24</v>
      </c>
      <c r="AC442" t="s">
        <v>147</v>
      </c>
      <c r="AD442">
        <v>1539</v>
      </c>
      <c r="AE442">
        <v>1876425</v>
      </c>
      <c r="AF442">
        <v>44</v>
      </c>
      <c r="AG442">
        <v>2</v>
      </c>
      <c r="AH442">
        <v>6</v>
      </c>
      <c r="AJ442">
        <v>2086</v>
      </c>
      <c r="AK442">
        <f t="shared" si="52"/>
        <v>28.589993502274204</v>
      </c>
      <c r="AL442">
        <f t="shared" si="53"/>
        <v>23.448845544053185</v>
      </c>
      <c r="BC442" t="str">
        <f t="shared" si="51"/>
        <v>8403_Génie civil</v>
      </c>
      <c r="BD442" t="str">
        <f>INDEX(PDC!$J$1:$L$90,MATCH(BE442,PDC!$L:$L,0),MATCH(PDC!$J$1,PDC!$J$1:$L$1,0))</f>
        <v>Construction</v>
      </c>
      <c r="BE442" t="s">
        <v>22</v>
      </c>
      <c r="BF442">
        <v>8403</v>
      </c>
      <c r="BG442">
        <v>317</v>
      </c>
      <c r="BH442">
        <v>496766</v>
      </c>
      <c r="BI442">
        <v>13</v>
      </c>
      <c r="BN442">
        <v>838</v>
      </c>
    </row>
    <row r="443" spans="26:66" x14ac:dyDescent="0.35">
      <c r="Z443" t="str">
        <f t="shared" si="50"/>
        <v>38_Industrie chimique</v>
      </c>
      <c r="AA443" t="str">
        <f>INDEX(PDC!$J$1:$L$90,MATCH(AB443,PDC!$L:$L,0),MATCH(PDC!$J$1,PDC!$J$1:$L$1,0))</f>
        <v>Industrie</v>
      </c>
      <c r="AB443" t="s">
        <v>40</v>
      </c>
      <c r="AC443" t="s">
        <v>147</v>
      </c>
      <c r="AD443">
        <v>3955</v>
      </c>
      <c r="AE443">
        <v>5276313</v>
      </c>
      <c r="AF443">
        <v>59</v>
      </c>
      <c r="AG443">
        <v>4</v>
      </c>
      <c r="AH443">
        <v>61</v>
      </c>
      <c r="AJ443">
        <v>4268</v>
      </c>
      <c r="AK443">
        <f t="shared" si="52"/>
        <v>14.917825537294563</v>
      </c>
      <c r="AL443">
        <f t="shared" si="53"/>
        <v>11.182050799488202</v>
      </c>
      <c r="BC443" t="str">
        <f t="shared" si="51"/>
        <v>8403_Hébergement</v>
      </c>
      <c r="BD443" t="str">
        <f>INDEX(PDC!$J$1:$L$90,MATCH(BE443,PDC!$L:$L,0),MATCH(PDC!$J$1,PDC!$J$1:$L$1,0))</f>
        <v>Services</v>
      </c>
      <c r="BE443" t="s">
        <v>20</v>
      </c>
      <c r="BF443">
        <v>8403</v>
      </c>
      <c r="BG443">
        <v>286</v>
      </c>
      <c r="BH443">
        <v>478818</v>
      </c>
      <c r="BI443">
        <v>8</v>
      </c>
      <c r="BJ443">
        <v>1</v>
      </c>
      <c r="BK443">
        <v>8</v>
      </c>
      <c r="BN443">
        <v>389</v>
      </c>
    </row>
    <row r="444" spans="26:66" x14ac:dyDescent="0.35">
      <c r="Z444" t="str">
        <f t="shared" si="50"/>
        <v>38_Industrie de l'habillement</v>
      </c>
      <c r="AA444" t="str">
        <f>INDEX(PDC!$J$1:$L$90,MATCH(AB444,PDC!$L:$L,0),MATCH(PDC!$J$1,PDC!$J$1:$L$1,0))</f>
        <v>Industrie</v>
      </c>
      <c r="AB444" t="s">
        <v>68</v>
      </c>
      <c r="AC444" t="s">
        <v>147</v>
      </c>
      <c r="AD444">
        <v>153</v>
      </c>
      <c r="AE444">
        <v>245355</v>
      </c>
      <c r="AF444">
        <v>2</v>
      </c>
      <c r="AJ444">
        <v>645</v>
      </c>
      <c r="AK444">
        <f t="shared" si="52"/>
        <v>13.071895424836601</v>
      </c>
      <c r="AL444">
        <f t="shared" si="53"/>
        <v>8.1514540156100352</v>
      </c>
      <c r="BC444" t="str">
        <f t="shared" si="51"/>
        <v>8403_Hébergement médico-social et social</v>
      </c>
      <c r="BD444" t="str">
        <f>INDEX(PDC!$J$1:$L$90,MATCH(BE444,PDC!$L:$L,0),MATCH(PDC!$J$1,PDC!$J$1:$L$1,0))</f>
        <v>Services</v>
      </c>
      <c r="BE444" t="s">
        <v>2</v>
      </c>
      <c r="BF444">
        <v>8403</v>
      </c>
      <c r="BG444">
        <v>1093</v>
      </c>
      <c r="BH444">
        <v>1736317</v>
      </c>
      <c r="BI444">
        <v>65</v>
      </c>
      <c r="BJ444">
        <v>3</v>
      </c>
      <c r="BK444">
        <v>25</v>
      </c>
      <c r="BL444">
        <v>1</v>
      </c>
      <c r="BN444">
        <v>2892</v>
      </c>
    </row>
    <row r="445" spans="26:66" x14ac:dyDescent="0.35">
      <c r="Z445" t="str">
        <f t="shared" si="50"/>
        <v>38_Industrie du cuir et de la chaussure</v>
      </c>
      <c r="AA445" t="str">
        <f>INDEX(PDC!$J$1:$L$90,MATCH(AB445,PDC!$L:$L,0),MATCH(PDC!$J$1,PDC!$J$1:$L$1,0))</f>
        <v>Industrie</v>
      </c>
      <c r="AB445" t="s">
        <v>69</v>
      </c>
      <c r="AC445" t="s">
        <v>147</v>
      </c>
      <c r="AD445">
        <v>213</v>
      </c>
      <c r="AE445">
        <v>368495</v>
      </c>
      <c r="AF445">
        <v>4</v>
      </c>
      <c r="AJ445">
        <v>453</v>
      </c>
      <c r="AK445">
        <f t="shared" si="52"/>
        <v>18.779342723004696</v>
      </c>
      <c r="AL445">
        <f t="shared" si="53"/>
        <v>10.854964110774908</v>
      </c>
      <c r="BC445" t="str">
        <f t="shared" si="51"/>
        <v>8403_Imprimerie et reproduction d'enregistrements</v>
      </c>
      <c r="BD445" t="str">
        <f>INDEX(PDC!$J$1:$L$90,MATCH(BE445,PDC!$L:$L,0),MATCH(PDC!$J$1,PDC!$J$1:$L$1,0))</f>
        <v>Industrie</v>
      </c>
      <c r="BE445" t="s">
        <v>72</v>
      </c>
      <c r="BF445">
        <v>8403</v>
      </c>
      <c r="BG445">
        <v>133</v>
      </c>
      <c r="BH445">
        <v>234214</v>
      </c>
      <c r="BI445">
        <v>5</v>
      </c>
      <c r="BN445">
        <v>57</v>
      </c>
    </row>
    <row r="446" spans="26:66" x14ac:dyDescent="0.35">
      <c r="Z446" t="str">
        <f t="shared" si="50"/>
        <v>38_Industrie du papier et du carton</v>
      </c>
      <c r="AA446" t="str">
        <f>INDEX(PDC!$J$1:$L$90,MATCH(AB446,PDC!$L:$L,0),MATCH(PDC!$J$1,PDC!$J$1:$L$1,0))</f>
        <v>Industrie</v>
      </c>
      <c r="AB446" t="s">
        <v>71</v>
      </c>
      <c r="AC446" t="s">
        <v>147</v>
      </c>
      <c r="AD446">
        <v>2030</v>
      </c>
      <c r="AE446">
        <v>2841663</v>
      </c>
      <c r="AF446">
        <v>54</v>
      </c>
      <c r="AG446">
        <v>8</v>
      </c>
      <c r="AH446">
        <v>51</v>
      </c>
      <c r="AJ446">
        <v>5317</v>
      </c>
      <c r="AK446">
        <f t="shared" si="52"/>
        <v>26.600985221674875</v>
      </c>
      <c r="AL446">
        <f t="shared" si="53"/>
        <v>19.002957071264255</v>
      </c>
      <c r="BC446" t="str">
        <f t="shared" si="51"/>
        <v>8403_Industrie automobile</v>
      </c>
      <c r="BD446" t="str">
        <f>INDEX(PDC!$J$1:$L$90,MATCH(BE446,PDC!$L:$L,0),MATCH(PDC!$J$1,PDC!$J$1:$L$1,0))</f>
        <v>Industrie</v>
      </c>
      <c r="BE446" t="s">
        <v>24</v>
      </c>
      <c r="BF446">
        <v>8403</v>
      </c>
      <c r="BG446">
        <v>17</v>
      </c>
      <c r="BH446">
        <v>31584</v>
      </c>
      <c r="BI446">
        <v>4</v>
      </c>
      <c r="BN446">
        <v>254</v>
      </c>
    </row>
    <row r="447" spans="26:66" x14ac:dyDescent="0.35">
      <c r="Z447" t="str">
        <f t="shared" si="50"/>
        <v>38_Industrie pharmaceutique</v>
      </c>
      <c r="AA447" t="str">
        <f>INDEX(PDC!$J$1:$L$90,MATCH(AB447,PDC!$L:$L,0),MATCH(PDC!$J$1,PDC!$J$1:$L$1,0))</f>
        <v>Industrie</v>
      </c>
      <c r="AB447" t="s">
        <v>39</v>
      </c>
      <c r="AC447" t="s">
        <v>147</v>
      </c>
      <c r="AD447">
        <v>962</v>
      </c>
      <c r="AE447">
        <v>1334904</v>
      </c>
      <c r="AF447">
        <v>18</v>
      </c>
      <c r="AJ447">
        <v>1107</v>
      </c>
      <c r="AK447">
        <f t="shared" si="52"/>
        <v>18.711018711018713</v>
      </c>
      <c r="AL447">
        <f t="shared" si="53"/>
        <v>13.484115711691627</v>
      </c>
      <c r="BC447" t="str">
        <f t="shared" si="51"/>
        <v>8403_Industrie chimique</v>
      </c>
      <c r="BD447" t="str">
        <f>INDEX(PDC!$J$1:$L$90,MATCH(BE447,PDC!$L:$L,0),MATCH(PDC!$J$1,PDC!$J$1:$L$1,0))</f>
        <v>Industrie</v>
      </c>
      <c r="BE447" t="s">
        <v>40</v>
      </c>
      <c r="BF447">
        <v>8403</v>
      </c>
      <c r="BG447">
        <v>23</v>
      </c>
      <c r="BH447">
        <v>38180</v>
      </c>
    </row>
    <row r="448" spans="26:66" x14ac:dyDescent="0.35">
      <c r="Z448" t="str">
        <f t="shared" si="50"/>
        <v>38_Industries alimentaires</v>
      </c>
      <c r="AA448" t="str">
        <f>INDEX(PDC!$J$1:$L$90,MATCH(AB448,PDC!$L:$L,0),MATCH(PDC!$J$1,PDC!$J$1:$L$1,0))</f>
        <v>Industrie</v>
      </c>
      <c r="AB448" t="s">
        <v>14</v>
      </c>
      <c r="AC448" t="s">
        <v>147</v>
      </c>
      <c r="AD448">
        <v>5363</v>
      </c>
      <c r="AE448">
        <v>8831090</v>
      </c>
      <c r="AF448">
        <v>239</v>
      </c>
      <c r="AG448">
        <v>17</v>
      </c>
      <c r="AH448">
        <v>214</v>
      </c>
      <c r="AI448">
        <v>1</v>
      </c>
      <c r="AJ448">
        <v>20861</v>
      </c>
      <c r="AK448">
        <f t="shared" si="52"/>
        <v>44.564609360432591</v>
      </c>
      <c r="AL448">
        <f t="shared" si="53"/>
        <v>27.063476875447993</v>
      </c>
      <c r="BC448" t="str">
        <f t="shared" si="51"/>
        <v>8403_Industrie de l'habillement</v>
      </c>
      <c r="BD448" t="str">
        <f>INDEX(PDC!$J$1:$L$90,MATCH(BE448,PDC!$L:$L,0),MATCH(PDC!$J$1,PDC!$J$1:$L$1,0))</f>
        <v>Industrie</v>
      </c>
      <c r="BE448" t="s">
        <v>68</v>
      </c>
      <c r="BF448">
        <v>8403</v>
      </c>
      <c r="BG448">
        <v>1</v>
      </c>
      <c r="BH448">
        <v>1747</v>
      </c>
    </row>
    <row r="449" spans="26:66" x14ac:dyDescent="0.35">
      <c r="Z449" t="str">
        <f t="shared" si="50"/>
        <v>38_Métallurgie</v>
      </c>
      <c r="AA449" t="str">
        <f>INDEX(PDC!$J$1:$L$90,MATCH(AB449,PDC!$L:$L,0),MATCH(PDC!$J$1,PDC!$J$1:$L$1,0))</f>
        <v>Industrie</v>
      </c>
      <c r="AB449" t="s">
        <v>26</v>
      </c>
      <c r="AC449" t="s">
        <v>147</v>
      </c>
      <c r="AD449">
        <v>2570</v>
      </c>
      <c r="AE449">
        <v>3852217</v>
      </c>
      <c r="AF449">
        <v>134</v>
      </c>
      <c r="AG449">
        <v>13</v>
      </c>
      <c r="AH449">
        <v>125</v>
      </c>
      <c r="AJ449">
        <v>9686</v>
      </c>
      <c r="AK449">
        <f t="shared" si="52"/>
        <v>52.140077821011673</v>
      </c>
      <c r="AL449">
        <f t="shared" si="53"/>
        <v>34.785163971811556</v>
      </c>
      <c r="BC449" t="str">
        <f t="shared" si="51"/>
        <v>8403_Industrie pharmaceutique</v>
      </c>
      <c r="BD449" t="str">
        <f>INDEX(PDC!$J$1:$L$90,MATCH(BE449,PDC!$L:$L,0),MATCH(PDC!$J$1,PDC!$J$1:$L$1,0))</f>
        <v>Industrie</v>
      </c>
      <c r="BE449" t="s">
        <v>39</v>
      </c>
      <c r="BF449">
        <v>8403</v>
      </c>
      <c r="BG449">
        <v>71</v>
      </c>
      <c r="BH449">
        <v>115047</v>
      </c>
      <c r="BN449">
        <v>0</v>
      </c>
    </row>
    <row r="450" spans="26:66" x14ac:dyDescent="0.35">
      <c r="Z450" t="str">
        <f t="shared" si="50"/>
        <v>38_Organisation de jeux de hasard et d'argent</v>
      </c>
      <c r="AA450" t="str">
        <f>INDEX(PDC!$J$1:$L$90,MATCH(AB450,PDC!$L:$L,0),MATCH(PDC!$J$1,PDC!$J$1:$L$1,0))</f>
        <v>Services</v>
      </c>
      <c r="AB450" t="s">
        <v>91</v>
      </c>
      <c r="AC450" t="s">
        <v>147</v>
      </c>
      <c r="AD450">
        <v>197</v>
      </c>
      <c r="AE450">
        <v>304874</v>
      </c>
      <c r="AF450">
        <v>10</v>
      </c>
      <c r="AJ450">
        <v>394</v>
      </c>
      <c r="AK450">
        <f t="shared" si="52"/>
        <v>50.761421319796952</v>
      </c>
      <c r="AL450">
        <f t="shared" si="53"/>
        <v>32.800435589784634</v>
      </c>
      <c r="BC450" t="str">
        <f t="shared" si="51"/>
        <v>8403_Industries alimentaires</v>
      </c>
      <c r="BD450" t="str">
        <f>INDEX(PDC!$J$1:$L$90,MATCH(BE450,PDC!$L:$L,0),MATCH(PDC!$J$1,PDC!$J$1:$L$1,0))</f>
        <v>Industrie</v>
      </c>
      <c r="BE450" t="s">
        <v>14</v>
      </c>
      <c r="BF450">
        <v>8403</v>
      </c>
      <c r="BG450">
        <v>416</v>
      </c>
      <c r="BH450">
        <v>741640</v>
      </c>
      <c r="BI450">
        <v>14</v>
      </c>
      <c r="BJ450">
        <v>1</v>
      </c>
      <c r="BK450">
        <v>10</v>
      </c>
      <c r="BL450">
        <v>1</v>
      </c>
      <c r="BN450">
        <v>782</v>
      </c>
    </row>
    <row r="451" spans="26:66" x14ac:dyDescent="0.35">
      <c r="Z451" t="str">
        <f t="shared" si="50"/>
        <v>38_Production de films cinématographiques, de vidéo et de programmes de télévision ; enregistrement sonore et édition musicale</v>
      </c>
      <c r="AA451" t="str">
        <f>INDEX(PDC!$J$1:$L$90,MATCH(AB451,PDC!$L:$L,0),MATCH(PDC!$J$1,PDC!$J$1:$L$1,0))</f>
        <v>Services</v>
      </c>
      <c r="AB451" t="s">
        <v>82</v>
      </c>
      <c r="AC451" t="s">
        <v>147</v>
      </c>
      <c r="AD451">
        <v>396</v>
      </c>
      <c r="AE451">
        <v>443615</v>
      </c>
      <c r="AF451">
        <v>2</v>
      </c>
      <c r="AJ451">
        <v>80</v>
      </c>
      <c r="AK451">
        <f t="shared" si="52"/>
        <v>5.0505050505050511</v>
      </c>
      <c r="AL451">
        <f t="shared" si="53"/>
        <v>4.5084138273052083</v>
      </c>
      <c r="BC451" t="str">
        <f t="shared" si="51"/>
        <v>8403_Organisation de jeux de hasard et d'argent</v>
      </c>
      <c r="BD451" t="str">
        <f>INDEX(PDC!$J$1:$L$90,MATCH(BE451,PDC!$L:$L,0),MATCH(PDC!$J$1,PDC!$J$1:$L$1,0))</f>
        <v>Services</v>
      </c>
      <c r="BE451" t="s">
        <v>91</v>
      </c>
      <c r="BF451">
        <v>8403</v>
      </c>
      <c r="BG451">
        <v>23</v>
      </c>
      <c r="BH451">
        <v>35441</v>
      </c>
      <c r="BN451">
        <v>0</v>
      </c>
    </row>
    <row r="452" spans="26:66" x14ac:dyDescent="0.35">
      <c r="Z452" t="str">
        <f t="shared" si="50"/>
        <v>38_Production et distribution d'électricité, de gaz, de vapeur et d'air conditionné</v>
      </c>
      <c r="AA452" t="str">
        <f>INDEX(PDC!$J$1:$L$90,MATCH(AB452,PDC!$L:$L,0),MATCH(PDC!$J$1,PDC!$J$1:$L$1,0))</f>
        <v>Industrie</v>
      </c>
      <c r="AB452" t="s">
        <v>76</v>
      </c>
      <c r="AC452" t="s">
        <v>147</v>
      </c>
      <c r="AD452">
        <v>1556</v>
      </c>
      <c r="AE452">
        <v>2269194</v>
      </c>
      <c r="AF452">
        <v>23</v>
      </c>
      <c r="AG452">
        <v>2</v>
      </c>
      <c r="AH452">
        <v>104</v>
      </c>
      <c r="AI452">
        <v>1</v>
      </c>
      <c r="AJ452">
        <v>1298</v>
      </c>
      <c r="AK452">
        <f t="shared" si="52"/>
        <v>14.781491002570695</v>
      </c>
      <c r="AL452">
        <f t="shared" si="53"/>
        <v>10.135757453968237</v>
      </c>
      <c r="BC452" t="str">
        <f t="shared" si="51"/>
        <v>8403_Production de films cinématographiques, de vidéo et de programmes de télévision ; enregistrement sonore et édition musicale</v>
      </c>
      <c r="BD452" t="str">
        <f>INDEX(PDC!$J$1:$L$90,MATCH(BE452,PDC!$L:$L,0),MATCH(PDC!$J$1,PDC!$J$1:$L$1,0))</f>
        <v>Services</v>
      </c>
      <c r="BE452" t="s">
        <v>82</v>
      </c>
      <c r="BF452">
        <v>8403</v>
      </c>
      <c r="BG452">
        <v>8</v>
      </c>
      <c r="BH452">
        <v>12366</v>
      </c>
    </row>
    <row r="453" spans="26:66" x14ac:dyDescent="0.35">
      <c r="Z453" t="str">
        <f t="shared" ref="Z453:Z516" si="54">AC453&amp;"_"&amp;AB453</f>
        <v>38_Programmation et diffusion</v>
      </c>
      <c r="AA453" t="str">
        <f>INDEX(PDC!$J$1:$L$90,MATCH(AB453,PDC!$L:$L,0),MATCH(PDC!$J$1,PDC!$J$1:$L$1,0))</f>
        <v>Services</v>
      </c>
      <c r="AB453" t="s">
        <v>83</v>
      </c>
      <c r="AC453" t="s">
        <v>147</v>
      </c>
      <c r="AD453">
        <v>232</v>
      </c>
      <c r="AE453">
        <v>363015</v>
      </c>
      <c r="AJ453">
        <v>0</v>
      </c>
      <c r="AK453">
        <f t="shared" si="52"/>
        <v>0</v>
      </c>
      <c r="AL453">
        <f t="shared" si="53"/>
        <v>0</v>
      </c>
      <c r="BC453" t="str">
        <f t="shared" ref="BC453:BC516" si="55">BF453&amp;"_"&amp;BE453</f>
        <v>8403_Production et distribution d'électricité, de gaz, de vapeur et d'air conditionné</v>
      </c>
      <c r="BD453" t="str">
        <f>INDEX(PDC!$J$1:$L$90,MATCH(BE453,PDC!$L:$L,0),MATCH(PDC!$J$1,PDC!$J$1:$L$1,0))</f>
        <v>Industrie</v>
      </c>
      <c r="BE453" t="s">
        <v>76</v>
      </c>
      <c r="BF453">
        <v>8403</v>
      </c>
      <c r="BG453">
        <v>71</v>
      </c>
      <c r="BH453">
        <v>108582</v>
      </c>
      <c r="BN453">
        <v>0</v>
      </c>
    </row>
    <row r="454" spans="26:66" x14ac:dyDescent="0.35">
      <c r="Z454" t="str">
        <f t="shared" si="54"/>
        <v>38_Programmation, conseil et autres activités informatiques</v>
      </c>
      <c r="AA454" t="str">
        <f>INDEX(PDC!$J$1:$L$90,MATCH(AB454,PDC!$L:$L,0),MATCH(PDC!$J$1,PDC!$J$1:$L$1,0))</f>
        <v>Services</v>
      </c>
      <c r="AB454" t="s">
        <v>50</v>
      </c>
      <c r="AC454" t="s">
        <v>147</v>
      </c>
      <c r="AD454">
        <v>7334</v>
      </c>
      <c r="AE454">
        <v>10980219</v>
      </c>
      <c r="AF454">
        <v>23</v>
      </c>
      <c r="AG454">
        <v>1</v>
      </c>
      <c r="AH454">
        <v>3</v>
      </c>
      <c r="AJ454">
        <v>2482</v>
      </c>
      <c r="AK454">
        <f t="shared" ref="AK454:AK517" si="56">AF454/AD454*1000</f>
        <v>3.136078538314699</v>
      </c>
      <c r="AL454">
        <f t="shared" ref="AL454:AL517" si="57">AF454/AE454*1000000</f>
        <v>2.0946758894335349</v>
      </c>
      <c r="BC454" t="str">
        <f t="shared" si="55"/>
        <v>8403_Programmation et diffusion</v>
      </c>
      <c r="BD454" t="str">
        <f>INDEX(PDC!$J$1:$L$90,MATCH(BE454,PDC!$L:$L,0),MATCH(PDC!$J$1,PDC!$J$1:$L$1,0))</f>
        <v>Services</v>
      </c>
      <c r="BE454" t="s">
        <v>83</v>
      </c>
      <c r="BF454">
        <v>8403</v>
      </c>
      <c r="BG454">
        <v>6</v>
      </c>
      <c r="BH454">
        <v>7703</v>
      </c>
    </row>
    <row r="455" spans="26:66" x14ac:dyDescent="0.35">
      <c r="Z455" t="str">
        <f t="shared" si="54"/>
        <v>38_Publicité et études de marché</v>
      </c>
      <c r="AA455" t="str">
        <f>INDEX(PDC!$J$1:$L$90,MATCH(AB455,PDC!$L:$L,0),MATCH(PDC!$J$1,PDC!$J$1:$L$1,0))</f>
        <v>Services</v>
      </c>
      <c r="AB455" t="s">
        <v>33</v>
      </c>
      <c r="AC455" t="s">
        <v>147</v>
      </c>
      <c r="AD455">
        <v>1012</v>
      </c>
      <c r="AE455">
        <v>1566393</v>
      </c>
      <c r="AF455">
        <v>21</v>
      </c>
      <c r="AG455">
        <v>1</v>
      </c>
      <c r="AH455">
        <v>8</v>
      </c>
      <c r="AJ455">
        <v>2936</v>
      </c>
      <c r="AK455">
        <f t="shared" si="56"/>
        <v>20.750988142292492</v>
      </c>
      <c r="AL455">
        <f t="shared" si="57"/>
        <v>13.406597194956822</v>
      </c>
      <c r="BC455" t="str">
        <f t="shared" si="55"/>
        <v>8403_Programmation, conseil et autres activités informatiques</v>
      </c>
      <c r="BD455" t="str">
        <f>INDEX(PDC!$J$1:$L$90,MATCH(BE455,PDC!$L:$L,0),MATCH(PDC!$J$1,PDC!$J$1:$L$1,0))</f>
        <v>Services</v>
      </c>
      <c r="BE455" t="s">
        <v>50</v>
      </c>
      <c r="BF455">
        <v>8403</v>
      </c>
      <c r="BG455">
        <v>15</v>
      </c>
      <c r="BH455">
        <v>20567</v>
      </c>
      <c r="BI455">
        <v>1</v>
      </c>
      <c r="BN455">
        <v>10</v>
      </c>
    </row>
    <row r="456" spans="26:66" x14ac:dyDescent="0.35">
      <c r="Z456" t="str">
        <f t="shared" si="54"/>
        <v>38_Recherche-développement scientifique</v>
      </c>
      <c r="AA456" t="str">
        <f>INDEX(PDC!$J$1:$L$90,MATCH(AB456,PDC!$L:$L,0),MATCH(PDC!$J$1,PDC!$J$1:$L$1,0))</f>
        <v>Services</v>
      </c>
      <c r="AB456" t="s">
        <v>46</v>
      </c>
      <c r="AC456" t="s">
        <v>147</v>
      </c>
      <c r="AD456">
        <v>9538</v>
      </c>
      <c r="AE456">
        <v>15459051</v>
      </c>
      <c r="AF456">
        <v>56</v>
      </c>
      <c r="AG456">
        <v>5</v>
      </c>
      <c r="AH456">
        <v>25</v>
      </c>
      <c r="AJ456">
        <v>2498</v>
      </c>
      <c r="AK456">
        <f t="shared" si="56"/>
        <v>5.8712518347661984</v>
      </c>
      <c r="AL456">
        <f t="shared" si="57"/>
        <v>3.6224733329361549</v>
      </c>
      <c r="BC456" t="str">
        <f t="shared" si="55"/>
        <v>8403_Publicité et études de marché</v>
      </c>
      <c r="BD456" t="str">
        <f>INDEX(PDC!$J$1:$L$90,MATCH(BE456,PDC!$L:$L,0),MATCH(PDC!$J$1,PDC!$J$1:$L$1,0))</f>
        <v>Services</v>
      </c>
      <c r="BE456" t="s">
        <v>33</v>
      </c>
      <c r="BF456">
        <v>8403</v>
      </c>
      <c r="BG456">
        <v>43</v>
      </c>
      <c r="BH456">
        <v>66689</v>
      </c>
      <c r="BI456">
        <v>5</v>
      </c>
      <c r="BN456">
        <v>211</v>
      </c>
    </row>
    <row r="457" spans="26:66" x14ac:dyDescent="0.35">
      <c r="Z457" t="str">
        <f t="shared" si="54"/>
        <v>38_Restauration</v>
      </c>
      <c r="AA457" t="str">
        <f>INDEX(PDC!$J$1:$L$90,MATCH(AB457,PDC!$L:$L,0),MATCH(PDC!$J$1,PDC!$J$1:$L$1,0))</f>
        <v>Services</v>
      </c>
      <c r="AB457" t="s">
        <v>10</v>
      </c>
      <c r="AC457" t="s">
        <v>147</v>
      </c>
      <c r="AD457">
        <v>10261</v>
      </c>
      <c r="AE457">
        <v>15400501</v>
      </c>
      <c r="AF457">
        <v>640</v>
      </c>
      <c r="AG457">
        <v>45</v>
      </c>
      <c r="AH457">
        <v>341</v>
      </c>
      <c r="AJ457">
        <v>37268</v>
      </c>
      <c r="AK457">
        <f t="shared" si="56"/>
        <v>62.372088490400543</v>
      </c>
      <c r="AL457">
        <f t="shared" si="57"/>
        <v>41.557089603773285</v>
      </c>
      <c r="BC457" t="str">
        <f t="shared" si="55"/>
        <v>8403_Recherche-développement scientifique</v>
      </c>
      <c r="BD457" t="str">
        <f>INDEX(PDC!$J$1:$L$90,MATCH(BE457,PDC!$L:$L,0),MATCH(PDC!$J$1,PDC!$J$1:$L$1,0))</f>
        <v>Services</v>
      </c>
      <c r="BE457" t="s">
        <v>46</v>
      </c>
      <c r="BF457">
        <v>8403</v>
      </c>
      <c r="BG457">
        <v>2</v>
      </c>
      <c r="BH457">
        <v>1939</v>
      </c>
    </row>
    <row r="458" spans="26:66" x14ac:dyDescent="0.35">
      <c r="Z458" t="str">
        <f t="shared" si="54"/>
        <v>38_Réparation d'ordinateurs et de biens personnels et domestiques</v>
      </c>
      <c r="AA458" t="str">
        <f>INDEX(PDC!$J$1:$L$90,MATCH(AB458,PDC!$L:$L,0),MATCH(PDC!$J$1,PDC!$J$1:$L$1,0))</f>
        <v>Services</v>
      </c>
      <c r="AB458" t="s">
        <v>92</v>
      </c>
      <c r="AC458" t="s">
        <v>147</v>
      </c>
      <c r="AD458">
        <v>360</v>
      </c>
      <c r="AE458">
        <v>577269</v>
      </c>
      <c r="AF458">
        <v>21</v>
      </c>
      <c r="AJ458">
        <v>886</v>
      </c>
      <c r="AK458">
        <f t="shared" si="56"/>
        <v>58.333333333333336</v>
      </c>
      <c r="AL458">
        <f t="shared" si="57"/>
        <v>36.378187638691841</v>
      </c>
      <c r="BC458" t="str">
        <f t="shared" si="55"/>
        <v>8403_Restauration</v>
      </c>
      <c r="BD458" t="str">
        <f>INDEX(PDC!$J$1:$L$90,MATCH(BE458,PDC!$L:$L,0),MATCH(PDC!$J$1,PDC!$J$1:$L$1,0))</f>
        <v>Services</v>
      </c>
      <c r="BE458" t="s">
        <v>10</v>
      </c>
      <c r="BF458">
        <v>8403</v>
      </c>
      <c r="BG458">
        <v>520</v>
      </c>
      <c r="BH458">
        <v>721458</v>
      </c>
      <c r="BI458">
        <v>20</v>
      </c>
      <c r="BN458">
        <v>643</v>
      </c>
    </row>
    <row r="459" spans="26:66" x14ac:dyDescent="0.35">
      <c r="Z459" t="str">
        <f t="shared" si="54"/>
        <v>38_Réparation et installation de machines et d'équipements</v>
      </c>
      <c r="AA459" t="str">
        <f>INDEX(PDC!$J$1:$L$90,MATCH(AB459,PDC!$L:$L,0),MATCH(PDC!$J$1,PDC!$J$1:$L$1,0))</f>
        <v>Industrie</v>
      </c>
      <c r="AB459" t="s">
        <v>23</v>
      </c>
      <c r="AC459" t="s">
        <v>147</v>
      </c>
      <c r="AD459">
        <v>4003</v>
      </c>
      <c r="AE459">
        <v>6560261</v>
      </c>
      <c r="AF459">
        <v>222</v>
      </c>
      <c r="AG459">
        <v>14</v>
      </c>
      <c r="AH459">
        <v>214</v>
      </c>
      <c r="AJ459">
        <v>16420</v>
      </c>
      <c r="AK459">
        <f t="shared" si="56"/>
        <v>55.458406195353483</v>
      </c>
      <c r="AL459">
        <f t="shared" si="57"/>
        <v>33.840117031929061</v>
      </c>
      <c r="BC459" t="str">
        <f t="shared" si="55"/>
        <v>8403_Réparation d'ordinateurs et de biens personnels et domestiques</v>
      </c>
      <c r="BD459" t="str">
        <f>INDEX(PDC!$J$1:$L$90,MATCH(BE459,PDC!$L:$L,0),MATCH(PDC!$J$1,PDC!$J$1:$L$1,0))</f>
        <v>Services</v>
      </c>
      <c r="BE459" t="s">
        <v>92</v>
      </c>
      <c r="BF459">
        <v>8403</v>
      </c>
      <c r="BG459">
        <v>20</v>
      </c>
      <c r="BH459">
        <v>30567</v>
      </c>
    </row>
    <row r="460" spans="26:66" x14ac:dyDescent="0.35">
      <c r="Z460" t="str">
        <f t="shared" si="54"/>
        <v>38_Services d'information</v>
      </c>
      <c r="AA460" t="str">
        <f>INDEX(PDC!$J$1:$L$90,MATCH(AB460,PDC!$L:$L,0),MATCH(PDC!$J$1,PDC!$J$1:$L$1,0))</f>
        <v>Services</v>
      </c>
      <c r="AB460" t="s">
        <v>85</v>
      </c>
      <c r="AC460" t="s">
        <v>147</v>
      </c>
      <c r="AD460">
        <v>325</v>
      </c>
      <c r="AE460">
        <v>523003</v>
      </c>
      <c r="AF460">
        <v>4</v>
      </c>
      <c r="AG460">
        <v>1</v>
      </c>
      <c r="AH460">
        <v>1</v>
      </c>
      <c r="AJ460">
        <v>103</v>
      </c>
      <c r="AK460">
        <f t="shared" si="56"/>
        <v>12.307692307692308</v>
      </c>
      <c r="AL460">
        <f t="shared" si="57"/>
        <v>7.6481396856232182</v>
      </c>
      <c r="BC460" t="str">
        <f t="shared" si="55"/>
        <v>8403_Réparation et installation de machines et d'équipements</v>
      </c>
      <c r="BD460" t="str">
        <f>INDEX(PDC!$J$1:$L$90,MATCH(BE460,PDC!$L:$L,0),MATCH(PDC!$J$1,PDC!$J$1:$L$1,0))</f>
        <v>Industrie</v>
      </c>
      <c r="BE460" t="s">
        <v>23</v>
      </c>
      <c r="BF460">
        <v>8403</v>
      </c>
      <c r="BG460">
        <v>97</v>
      </c>
      <c r="BH460">
        <v>176604</v>
      </c>
      <c r="BI460">
        <v>7</v>
      </c>
      <c r="BJ460">
        <v>1</v>
      </c>
      <c r="BK460">
        <v>7</v>
      </c>
      <c r="BN460">
        <v>153</v>
      </c>
    </row>
    <row r="461" spans="26:66" x14ac:dyDescent="0.35">
      <c r="Z461" t="str">
        <f t="shared" si="54"/>
        <v>38_Services de soutien aux industries extractives</v>
      </c>
      <c r="AA461" t="str">
        <f>INDEX(PDC!$J$1:$L$90,MATCH(AB461,PDC!$L:$L,0),MATCH(PDC!$J$1,PDC!$J$1:$L$1,0))</f>
        <v>Industrie</v>
      </c>
      <c r="AB461" t="s">
        <v>65</v>
      </c>
      <c r="AC461" t="s">
        <v>147</v>
      </c>
      <c r="AD461">
        <v>1</v>
      </c>
      <c r="AE461">
        <v>455</v>
      </c>
      <c r="AK461">
        <f t="shared" si="56"/>
        <v>0</v>
      </c>
      <c r="AL461">
        <f t="shared" si="57"/>
        <v>0</v>
      </c>
      <c r="BC461" t="str">
        <f t="shared" si="55"/>
        <v>8403_Services d'information</v>
      </c>
      <c r="BD461" t="str">
        <f>INDEX(PDC!$J$1:$L$90,MATCH(BE461,PDC!$L:$L,0),MATCH(PDC!$J$1,PDC!$J$1:$L$1,0))</f>
        <v>Services</v>
      </c>
      <c r="BE461" t="s">
        <v>85</v>
      </c>
      <c r="BF461">
        <v>8403</v>
      </c>
      <c r="BG461">
        <v>44</v>
      </c>
      <c r="BH461">
        <v>65591</v>
      </c>
    </row>
    <row r="462" spans="26:66" x14ac:dyDescent="0.35">
      <c r="Z462" t="str">
        <f t="shared" si="54"/>
        <v>38_Services relatifs aux bâtiments et aménagement paysager</v>
      </c>
      <c r="AA462" t="str">
        <f>INDEX(PDC!$J$1:$L$90,MATCH(AB462,PDC!$L:$L,0),MATCH(PDC!$J$1,PDC!$J$1:$L$1,0))</f>
        <v>Services</v>
      </c>
      <c r="AB462" t="s">
        <v>9</v>
      </c>
      <c r="AC462" t="s">
        <v>147</v>
      </c>
      <c r="AD462">
        <v>6131</v>
      </c>
      <c r="AE462">
        <v>8680458</v>
      </c>
      <c r="AF462">
        <v>433</v>
      </c>
      <c r="AG462">
        <v>57</v>
      </c>
      <c r="AH462">
        <v>525</v>
      </c>
      <c r="AI462">
        <v>1</v>
      </c>
      <c r="AJ462">
        <v>57318</v>
      </c>
      <c r="AK462">
        <f t="shared" si="56"/>
        <v>70.624694177132596</v>
      </c>
      <c r="AL462">
        <f t="shared" si="57"/>
        <v>49.882160595673632</v>
      </c>
      <c r="BC462" t="str">
        <f t="shared" si="55"/>
        <v>8403_Services relatifs aux bâtiments et aménagement paysager</v>
      </c>
      <c r="BD462" t="str">
        <f>INDEX(PDC!$J$1:$L$90,MATCH(BE462,PDC!$L:$L,0),MATCH(PDC!$J$1,PDC!$J$1:$L$1,0))</f>
        <v>Services</v>
      </c>
      <c r="BE462" t="s">
        <v>9</v>
      </c>
      <c r="BF462">
        <v>8403</v>
      </c>
      <c r="BG462">
        <v>329</v>
      </c>
      <c r="BH462">
        <v>326583</v>
      </c>
      <c r="BI462">
        <v>10</v>
      </c>
      <c r="BN462">
        <v>609</v>
      </c>
    </row>
    <row r="463" spans="26:66" x14ac:dyDescent="0.35">
      <c r="Z463" t="str">
        <f t="shared" si="54"/>
        <v>38_Sylviculture et exploitation forestière</v>
      </c>
      <c r="AA463" t="str">
        <f>INDEX(PDC!$J$1:$L$90,MATCH(AB463,PDC!$L:$L,0),MATCH(PDC!$J$1,PDC!$J$1:$L$1,0))</f>
        <v>Agriculture</v>
      </c>
      <c r="AB463" t="s">
        <v>63</v>
      </c>
      <c r="AC463" t="s">
        <v>147</v>
      </c>
      <c r="AD463">
        <v>6</v>
      </c>
      <c r="AE463">
        <v>7186</v>
      </c>
      <c r="AK463">
        <f t="shared" si="56"/>
        <v>0</v>
      </c>
      <c r="AL463">
        <f t="shared" si="57"/>
        <v>0</v>
      </c>
      <c r="BC463" t="str">
        <f t="shared" si="55"/>
        <v>8403_Sylviculture et exploitation forestière</v>
      </c>
      <c r="BD463" t="str">
        <f>INDEX(PDC!$J$1:$L$90,MATCH(BE463,PDC!$L:$L,0),MATCH(PDC!$J$1,PDC!$J$1:$L$1,0))</f>
        <v>Agriculture</v>
      </c>
      <c r="BE463" t="s">
        <v>63</v>
      </c>
      <c r="BF463">
        <v>8403</v>
      </c>
    </row>
    <row r="464" spans="26:66" x14ac:dyDescent="0.35">
      <c r="Z464" t="str">
        <f t="shared" si="54"/>
        <v>38_Transports aériens</v>
      </c>
      <c r="AA464" t="str">
        <f>INDEX(PDC!$J$1:$L$90,MATCH(AB464,PDC!$L:$L,0),MATCH(PDC!$J$1,PDC!$J$1:$L$1,0))</f>
        <v>Services</v>
      </c>
      <c r="AB464" t="s">
        <v>81</v>
      </c>
      <c r="AC464" t="s">
        <v>147</v>
      </c>
      <c r="AD464">
        <v>9</v>
      </c>
      <c r="AE464">
        <v>12129</v>
      </c>
      <c r="AK464">
        <f t="shared" si="56"/>
        <v>0</v>
      </c>
      <c r="AL464">
        <f t="shared" si="57"/>
        <v>0</v>
      </c>
      <c r="BC464" t="str">
        <f t="shared" si="55"/>
        <v>8403_Transports aériens</v>
      </c>
      <c r="BD464" t="str">
        <f>INDEX(PDC!$J$1:$L$90,MATCH(BE464,PDC!$L:$L,0),MATCH(PDC!$J$1,PDC!$J$1:$L$1,0))</f>
        <v>Services</v>
      </c>
      <c r="BE464" t="s">
        <v>81</v>
      </c>
      <c r="BF464">
        <v>8403</v>
      </c>
      <c r="BG464">
        <v>9</v>
      </c>
      <c r="BH464">
        <v>9225</v>
      </c>
    </row>
    <row r="465" spans="26:66" x14ac:dyDescent="0.35">
      <c r="Z465" t="str">
        <f t="shared" si="54"/>
        <v>38_Transports par eau</v>
      </c>
      <c r="AA465" t="str">
        <f>INDEX(PDC!$J$1:$L$90,MATCH(AB465,PDC!$L:$L,0),MATCH(PDC!$J$1,PDC!$J$1:$L$1,0))</f>
        <v>Services</v>
      </c>
      <c r="AB465" t="s">
        <v>80</v>
      </c>
      <c r="AC465" t="s">
        <v>147</v>
      </c>
      <c r="AD465">
        <v>12</v>
      </c>
      <c r="AE465">
        <v>22643</v>
      </c>
      <c r="AK465">
        <f t="shared" si="56"/>
        <v>0</v>
      </c>
      <c r="AL465">
        <f t="shared" si="57"/>
        <v>0</v>
      </c>
      <c r="BC465" t="str">
        <f t="shared" si="55"/>
        <v>8403_Transports terrestres et transport par conduites</v>
      </c>
      <c r="BD465" t="str">
        <f>INDEX(PDC!$J$1:$L$90,MATCH(BE465,PDC!$L:$L,0),MATCH(PDC!$J$1,PDC!$J$1:$L$1,0))</f>
        <v>Services</v>
      </c>
      <c r="BE465" t="s">
        <v>5</v>
      </c>
      <c r="BF465">
        <v>8403</v>
      </c>
      <c r="BG465">
        <v>822</v>
      </c>
      <c r="BH465">
        <v>1602313</v>
      </c>
      <c r="BI465">
        <v>42</v>
      </c>
      <c r="BJ465">
        <v>3</v>
      </c>
      <c r="BK465">
        <v>18</v>
      </c>
      <c r="BL465">
        <v>1</v>
      </c>
      <c r="BN465">
        <v>2114</v>
      </c>
    </row>
    <row r="466" spans="26:66" x14ac:dyDescent="0.35">
      <c r="Z466" t="str">
        <f t="shared" si="54"/>
        <v>38_Transports terrestres et transport par conduites</v>
      </c>
      <c r="AA466" t="str">
        <f>INDEX(PDC!$J$1:$L$90,MATCH(AB466,PDC!$L:$L,0),MATCH(PDC!$J$1,PDC!$J$1:$L$1,0))</f>
        <v>Services</v>
      </c>
      <c r="AB466" t="s">
        <v>5</v>
      </c>
      <c r="AC466" t="s">
        <v>147</v>
      </c>
      <c r="AD466">
        <v>11230</v>
      </c>
      <c r="AE466">
        <v>19369082</v>
      </c>
      <c r="AF466">
        <v>876</v>
      </c>
      <c r="AG466">
        <v>88</v>
      </c>
      <c r="AH466">
        <v>879</v>
      </c>
      <c r="AI466">
        <v>2</v>
      </c>
      <c r="AJ466">
        <v>91692</v>
      </c>
      <c r="AK466">
        <f t="shared" si="56"/>
        <v>78.005342831700801</v>
      </c>
      <c r="AL466">
        <f t="shared" si="57"/>
        <v>45.226717507830259</v>
      </c>
      <c r="BC466" t="str">
        <f t="shared" si="55"/>
        <v>8403_Travail du bois et fabrication d'articles en bois et en liège, à l'exception des meubles ; fabrication d'articles en vannerie et sparterie</v>
      </c>
      <c r="BD466" t="str">
        <f>INDEX(PDC!$J$1:$L$90,MATCH(BE466,PDC!$L:$L,0),MATCH(PDC!$J$1,PDC!$J$1:$L$1,0))</f>
        <v>Industrie</v>
      </c>
      <c r="BE466" t="s">
        <v>70</v>
      </c>
      <c r="BF466">
        <v>8403</v>
      </c>
      <c r="BG466">
        <v>62</v>
      </c>
      <c r="BH466">
        <v>107322</v>
      </c>
      <c r="BI466">
        <v>8</v>
      </c>
      <c r="BJ466">
        <v>1</v>
      </c>
      <c r="BK466">
        <v>5</v>
      </c>
      <c r="BN466">
        <v>460</v>
      </c>
    </row>
    <row r="467" spans="26:66" x14ac:dyDescent="0.35">
      <c r="Z467" t="str">
        <f t="shared" si="54"/>
        <v>38_Travail du bois et fabrication d'articles en bois et en liège, à l'exception des meubles ; fabrication d'articles en vannerie et sparterie</v>
      </c>
      <c r="AA467" t="str">
        <f>INDEX(PDC!$J$1:$L$90,MATCH(AB467,PDC!$L:$L,0),MATCH(PDC!$J$1,PDC!$J$1:$L$1,0))</f>
        <v>Industrie</v>
      </c>
      <c r="AB467" t="s">
        <v>70</v>
      </c>
      <c r="AC467" t="s">
        <v>147</v>
      </c>
      <c r="AD467">
        <v>838</v>
      </c>
      <c r="AE467">
        <v>1338820</v>
      </c>
      <c r="AF467">
        <v>87</v>
      </c>
      <c r="AG467">
        <v>6</v>
      </c>
      <c r="AH467">
        <v>73</v>
      </c>
      <c r="AJ467">
        <v>6390</v>
      </c>
      <c r="AK467">
        <f t="shared" si="56"/>
        <v>103.81861575178998</v>
      </c>
      <c r="AL467">
        <f t="shared" si="57"/>
        <v>64.982596614929562</v>
      </c>
      <c r="BC467" t="str">
        <f t="shared" si="55"/>
        <v>8403_Travaux de construction spécialisés</v>
      </c>
      <c r="BD467" t="str">
        <f>INDEX(PDC!$J$1:$L$90,MATCH(BE467,PDC!$L:$L,0),MATCH(PDC!$J$1,PDC!$J$1:$L$1,0))</f>
        <v>Construction</v>
      </c>
      <c r="BE467" t="s">
        <v>3</v>
      </c>
      <c r="BF467">
        <v>8403</v>
      </c>
      <c r="BG467">
        <v>1953</v>
      </c>
      <c r="BH467">
        <v>3064157</v>
      </c>
      <c r="BI467">
        <v>196</v>
      </c>
      <c r="BJ467">
        <v>16</v>
      </c>
      <c r="BK467">
        <v>217</v>
      </c>
      <c r="BL467">
        <v>8</v>
      </c>
      <c r="BN467">
        <v>8480</v>
      </c>
    </row>
    <row r="468" spans="26:66" x14ac:dyDescent="0.35">
      <c r="Z468" t="str">
        <f t="shared" si="54"/>
        <v>38_Travaux de construction spécialisés</v>
      </c>
      <c r="AA468" t="str">
        <f>INDEX(PDC!$J$1:$L$90,MATCH(AB468,PDC!$L:$L,0),MATCH(PDC!$J$1,PDC!$J$1:$L$1,0))</f>
        <v>Construction</v>
      </c>
      <c r="AB468" t="s">
        <v>3</v>
      </c>
      <c r="AC468" t="s">
        <v>147</v>
      </c>
      <c r="AD468">
        <v>24425</v>
      </c>
      <c r="AE468">
        <v>37623268</v>
      </c>
      <c r="AF468">
        <v>2205</v>
      </c>
      <c r="AG468">
        <v>172</v>
      </c>
      <c r="AH468">
        <v>1884</v>
      </c>
      <c r="AI468">
        <v>3</v>
      </c>
      <c r="AJ468">
        <v>171276</v>
      </c>
      <c r="AK468">
        <f t="shared" si="56"/>
        <v>90.276356192425794</v>
      </c>
      <c r="AL468">
        <f t="shared" si="57"/>
        <v>58.60734904793491</v>
      </c>
      <c r="BC468" t="str">
        <f t="shared" si="55"/>
        <v>8403_Télécommunications</v>
      </c>
      <c r="BD468" t="str">
        <f>INDEX(PDC!$J$1:$L$90,MATCH(BE468,PDC!$L:$L,0),MATCH(PDC!$J$1,PDC!$J$1:$L$1,0))</f>
        <v>Services</v>
      </c>
      <c r="BE468" t="s">
        <v>84</v>
      </c>
      <c r="BF468">
        <v>8403</v>
      </c>
      <c r="BG468">
        <v>14</v>
      </c>
      <c r="BH468">
        <v>21506</v>
      </c>
    </row>
    <row r="469" spans="26:66" x14ac:dyDescent="0.35">
      <c r="Z469" t="str">
        <f t="shared" si="54"/>
        <v>38_Télécommunications</v>
      </c>
      <c r="AA469" t="str">
        <f>INDEX(PDC!$J$1:$L$90,MATCH(AB469,PDC!$L:$L,0),MATCH(PDC!$J$1,PDC!$J$1:$L$1,0))</f>
        <v>Services</v>
      </c>
      <c r="AB469" t="s">
        <v>84</v>
      </c>
      <c r="AC469" t="s">
        <v>147</v>
      </c>
      <c r="AD469">
        <v>841</v>
      </c>
      <c r="AE469">
        <v>1349265</v>
      </c>
      <c r="AF469">
        <v>7</v>
      </c>
      <c r="AG469">
        <v>1</v>
      </c>
      <c r="AH469">
        <v>8</v>
      </c>
      <c r="AJ469">
        <v>429</v>
      </c>
      <c r="AK469">
        <f t="shared" si="56"/>
        <v>8.3234244946492275</v>
      </c>
      <c r="AL469">
        <f t="shared" si="57"/>
        <v>5.1880097682812494</v>
      </c>
      <c r="BC469" t="str">
        <f t="shared" si="55"/>
        <v>8403_Édition</v>
      </c>
      <c r="BD469" t="str">
        <f>INDEX(PDC!$J$1:$L$90,MATCH(BE469,PDC!$L:$L,0),MATCH(PDC!$J$1,PDC!$J$1:$L$1,0))</f>
        <v>Services</v>
      </c>
      <c r="BE469" t="s">
        <v>49</v>
      </c>
      <c r="BF469">
        <v>8403</v>
      </c>
      <c r="BG469">
        <v>151</v>
      </c>
      <c r="BH469">
        <v>257294</v>
      </c>
    </row>
    <row r="470" spans="26:66" x14ac:dyDescent="0.35">
      <c r="Z470" t="str">
        <f t="shared" si="54"/>
        <v>38_Édition</v>
      </c>
      <c r="AA470" t="str">
        <f>INDEX(PDC!$J$1:$L$90,MATCH(AB470,PDC!$L:$L,0),MATCH(PDC!$J$1,PDC!$J$1:$L$1,0))</f>
        <v>Services</v>
      </c>
      <c r="AB470" t="s">
        <v>49</v>
      </c>
      <c r="AC470" t="s">
        <v>147</v>
      </c>
      <c r="AD470">
        <v>2591</v>
      </c>
      <c r="AE470">
        <v>3493312</v>
      </c>
      <c r="AF470">
        <v>8</v>
      </c>
      <c r="AG470">
        <v>1</v>
      </c>
      <c r="AH470">
        <v>1</v>
      </c>
      <c r="AJ470">
        <v>1015</v>
      </c>
      <c r="AK470">
        <f t="shared" si="56"/>
        <v>3.0876109610189117</v>
      </c>
      <c r="AL470">
        <f t="shared" si="57"/>
        <v>2.2900903211622667</v>
      </c>
      <c r="BC470" t="str">
        <f t="shared" si="55"/>
        <v>8404_NC</v>
      </c>
      <c r="BD470" t="s">
        <v>355</v>
      </c>
      <c r="BE470" t="s">
        <v>355</v>
      </c>
      <c r="BF470">
        <v>8404</v>
      </c>
      <c r="BN470">
        <v>0</v>
      </c>
    </row>
    <row r="471" spans="26:66" x14ac:dyDescent="0.35">
      <c r="Z471" t="str">
        <f t="shared" si="54"/>
        <v>42_NC</v>
      </c>
      <c r="AA471" t="s">
        <v>355</v>
      </c>
      <c r="AB471" t="s">
        <v>355</v>
      </c>
      <c r="AC471" t="s">
        <v>149</v>
      </c>
      <c r="AD471">
        <v>19</v>
      </c>
      <c r="AE471">
        <v>33423</v>
      </c>
      <c r="AG471">
        <v>1</v>
      </c>
      <c r="AH471">
        <v>5</v>
      </c>
      <c r="AJ471">
        <v>5685</v>
      </c>
      <c r="AK471">
        <f t="shared" si="56"/>
        <v>0</v>
      </c>
      <c r="AL471">
        <f t="shared" si="57"/>
        <v>0</v>
      </c>
      <c r="BC471" t="str">
        <f t="shared" si="55"/>
        <v>8404_Action sociale sans hébergement</v>
      </c>
      <c r="BD471" t="str">
        <f>INDEX(PDC!$J$1:$L$90,MATCH(BE471,PDC!$L:$L,0),MATCH(PDC!$J$1,PDC!$J$1:$L$1,0))</f>
        <v>Services</v>
      </c>
      <c r="BE471" t="s">
        <v>8</v>
      </c>
      <c r="BF471">
        <v>8404</v>
      </c>
      <c r="BG471">
        <v>404</v>
      </c>
      <c r="BH471">
        <v>618129</v>
      </c>
      <c r="BI471">
        <v>13</v>
      </c>
      <c r="BJ471">
        <v>4</v>
      </c>
      <c r="BK471">
        <v>33</v>
      </c>
      <c r="BL471">
        <v>1</v>
      </c>
      <c r="BN471">
        <v>1325</v>
      </c>
    </row>
    <row r="472" spans="26:66" x14ac:dyDescent="0.35">
      <c r="Z472" t="str">
        <f t="shared" si="54"/>
        <v>42_Action sociale sans hébergement</v>
      </c>
      <c r="AA472" t="str">
        <f>INDEX(PDC!$J$1:$L$90,MATCH(AB472,PDC!$L:$L,0),MATCH(PDC!$J$1,PDC!$J$1:$L$1,0))</f>
        <v>Services</v>
      </c>
      <c r="AB472" t="s">
        <v>8</v>
      </c>
      <c r="AC472" t="s">
        <v>149</v>
      </c>
      <c r="AD472">
        <v>7831</v>
      </c>
      <c r="AE472">
        <v>11044822</v>
      </c>
      <c r="AF472">
        <v>367</v>
      </c>
      <c r="AG472">
        <v>20</v>
      </c>
      <c r="AH472">
        <v>189</v>
      </c>
      <c r="AJ472">
        <v>22496</v>
      </c>
      <c r="AK472">
        <f t="shared" si="56"/>
        <v>46.865023624058225</v>
      </c>
      <c r="AL472">
        <f t="shared" si="57"/>
        <v>33.228240346471857</v>
      </c>
      <c r="BC472" t="str">
        <f t="shared" si="55"/>
        <v>8404_Activités administratives et autres activités de soutien aux entreprises</v>
      </c>
      <c r="BD472" t="str">
        <f>INDEX(PDC!$J$1:$L$90,MATCH(BE472,PDC!$L:$L,0),MATCH(PDC!$J$1,PDC!$J$1:$L$1,0))</f>
        <v>Services</v>
      </c>
      <c r="BE472" t="s">
        <v>35</v>
      </c>
      <c r="BF472">
        <v>8404</v>
      </c>
      <c r="BG472">
        <v>21</v>
      </c>
      <c r="BH472">
        <v>28449</v>
      </c>
    </row>
    <row r="473" spans="26:66" x14ac:dyDescent="0.35">
      <c r="Z473" t="str">
        <f t="shared" si="54"/>
        <v>42_Activités administratives et autres activités de soutien aux entreprises</v>
      </c>
      <c r="AA473" t="str">
        <f>INDEX(PDC!$J$1:$L$90,MATCH(AB473,PDC!$L:$L,0),MATCH(PDC!$J$1,PDC!$J$1:$L$1,0))</f>
        <v>Services</v>
      </c>
      <c r="AB473" t="s">
        <v>35</v>
      </c>
      <c r="AC473" t="s">
        <v>149</v>
      </c>
      <c r="AD473">
        <v>1999</v>
      </c>
      <c r="AE473">
        <v>2946732</v>
      </c>
      <c r="AF473">
        <v>34</v>
      </c>
      <c r="AG473">
        <v>4</v>
      </c>
      <c r="AH473">
        <v>97</v>
      </c>
      <c r="AJ473">
        <v>3347</v>
      </c>
      <c r="AK473">
        <f t="shared" si="56"/>
        <v>17.008504252126063</v>
      </c>
      <c r="AL473">
        <f t="shared" si="57"/>
        <v>11.538205713990957</v>
      </c>
      <c r="BC473" t="str">
        <f t="shared" si="55"/>
        <v>8404_Activités auxiliaires de services financiers et d'assurance</v>
      </c>
      <c r="BD473" t="str">
        <f>INDEX(PDC!$J$1:$L$90,MATCH(BE473,PDC!$L:$L,0),MATCH(PDC!$J$1,PDC!$J$1:$L$1,0))</f>
        <v>Services</v>
      </c>
      <c r="BE473" t="s">
        <v>48</v>
      </c>
      <c r="BF473">
        <v>8404</v>
      </c>
      <c r="BG473">
        <v>21</v>
      </c>
      <c r="BH473">
        <v>31436</v>
      </c>
    </row>
    <row r="474" spans="26:66" x14ac:dyDescent="0.35">
      <c r="Z474" t="str">
        <f t="shared" si="54"/>
        <v>42_Activités auxiliaires de services financiers et d'assurance</v>
      </c>
      <c r="AA474" t="str">
        <f>INDEX(PDC!$J$1:$L$90,MATCH(AB474,PDC!$L:$L,0),MATCH(PDC!$J$1,PDC!$J$1:$L$1,0))</f>
        <v>Services</v>
      </c>
      <c r="AB474" t="s">
        <v>48</v>
      </c>
      <c r="AC474" t="s">
        <v>149</v>
      </c>
      <c r="AD474">
        <v>1880</v>
      </c>
      <c r="AE474">
        <v>2914291</v>
      </c>
      <c r="AF474">
        <v>34</v>
      </c>
      <c r="AG474">
        <v>2</v>
      </c>
      <c r="AH474">
        <v>10</v>
      </c>
      <c r="AJ474">
        <v>2027</v>
      </c>
      <c r="AK474">
        <f t="shared" si="56"/>
        <v>18.085106382978722</v>
      </c>
      <c r="AL474">
        <f t="shared" si="57"/>
        <v>11.666645506574326</v>
      </c>
      <c r="BC474" t="str">
        <f t="shared" si="55"/>
        <v>8404_Activités créatives, artistiques et de spectacle</v>
      </c>
      <c r="BD474" t="str">
        <f>INDEX(PDC!$J$1:$L$90,MATCH(BE474,PDC!$L:$L,0),MATCH(PDC!$J$1,PDC!$J$1:$L$1,0))</f>
        <v>Services</v>
      </c>
      <c r="BE474" t="s">
        <v>42</v>
      </c>
      <c r="BF474">
        <v>8404</v>
      </c>
      <c r="BG474">
        <v>35</v>
      </c>
      <c r="BH474">
        <v>15197</v>
      </c>
      <c r="BI474">
        <v>1</v>
      </c>
      <c r="BN474">
        <v>366</v>
      </c>
    </row>
    <row r="475" spans="26:66" x14ac:dyDescent="0.35">
      <c r="Z475" t="str">
        <f t="shared" si="54"/>
        <v>42_Activités créatives, artistiques et de spectacle</v>
      </c>
      <c r="AA475" t="str">
        <f>INDEX(PDC!$J$1:$L$90,MATCH(AB475,PDC!$L:$L,0),MATCH(PDC!$J$1,PDC!$J$1:$L$1,0))</f>
        <v>Services</v>
      </c>
      <c r="AB475" t="s">
        <v>42</v>
      </c>
      <c r="AC475" t="s">
        <v>149</v>
      </c>
      <c r="AD475">
        <v>1499</v>
      </c>
      <c r="AE475">
        <v>882573</v>
      </c>
      <c r="AF475">
        <v>10</v>
      </c>
      <c r="AG475">
        <v>3</v>
      </c>
      <c r="AH475">
        <v>15</v>
      </c>
      <c r="AJ475">
        <v>727</v>
      </c>
      <c r="AK475">
        <f t="shared" si="56"/>
        <v>6.6711140760507002</v>
      </c>
      <c r="AL475">
        <f t="shared" si="57"/>
        <v>11.330507504761647</v>
      </c>
      <c r="BC475" t="str">
        <f t="shared" si="55"/>
        <v>8404_Activités d'architecture et d'ingénierie ; activités de contrôle et analyses techniques</v>
      </c>
      <c r="BD475" t="str">
        <f>INDEX(PDC!$J$1:$L$90,MATCH(BE475,PDC!$L:$L,0),MATCH(PDC!$J$1,PDC!$J$1:$L$1,0))</f>
        <v>Services</v>
      </c>
      <c r="BE475" t="s">
        <v>43</v>
      </c>
      <c r="BF475">
        <v>8404</v>
      </c>
      <c r="BG475">
        <v>47</v>
      </c>
      <c r="BH475">
        <v>74184</v>
      </c>
      <c r="BN475">
        <v>0</v>
      </c>
    </row>
    <row r="476" spans="26:66" x14ac:dyDescent="0.35">
      <c r="Z476" t="str">
        <f t="shared" si="54"/>
        <v>42_Activités d'architecture et d'ingénierie ; activités de contrôle et analyses techniques</v>
      </c>
      <c r="AA476" t="str">
        <f>INDEX(PDC!$J$1:$L$90,MATCH(AB476,PDC!$L:$L,0),MATCH(PDC!$J$1,PDC!$J$1:$L$1,0))</f>
        <v>Services</v>
      </c>
      <c r="AB476" t="s">
        <v>43</v>
      </c>
      <c r="AC476" t="s">
        <v>149</v>
      </c>
      <c r="AD476">
        <v>2779</v>
      </c>
      <c r="AE476">
        <v>4453702</v>
      </c>
      <c r="AF476">
        <v>44</v>
      </c>
      <c r="AG476">
        <v>1</v>
      </c>
      <c r="AH476">
        <v>2</v>
      </c>
      <c r="AJ476">
        <v>1655</v>
      </c>
      <c r="AK476">
        <f t="shared" si="56"/>
        <v>15.83303346527528</v>
      </c>
      <c r="AL476">
        <f t="shared" si="57"/>
        <v>9.8794216586561028</v>
      </c>
      <c r="BC476" t="str">
        <f t="shared" si="55"/>
        <v>8404_Activités de location et location-bail</v>
      </c>
      <c r="BD476" t="str">
        <f>INDEX(PDC!$J$1:$L$90,MATCH(BE476,PDC!$L:$L,0),MATCH(PDC!$J$1,PDC!$J$1:$L$1,0))</f>
        <v>Services</v>
      </c>
      <c r="BE476" t="s">
        <v>88</v>
      </c>
      <c r="BF476">
        <v>8404</v>
      </c>
      <c r="BG476">
        <v>8</v>
      </c>
      <c r="BH476">
        <v>9460</v>
      </c>
    </row>
    <row r="477" spans="26:66" x14ac:dyDescent="0.35">
      <c r="Z477" t="str">
        <f t="shared" si="54"/>
        <v>42_Activités de location et location-bail</v>
      </c>
      <c r="AA477" t="str">
        <f>INDEX(PDC!$J$1:$L$90,MATCH(AB477,PDC!$L:$L,0),MATCH(PDC!$J$1,PDC!$J$1:$L$1,0))</f>
        <v>Services</v>
      </c>
      <c r="AB477" t="s">
        <v>88</v>
      </c>
      <c r="AC477" t="s">
        <v>149</v>
      </c>
      <c r="AD477">
        <v>579</v>
      </c>
      <c r="AE477">
        <v>904134</v>
      </c>
      <c r="AF477">
        <v>31</v>
      </c>
      <c r="AG477">
        <v>1</v>
      </c>
      <c r="AH477">
        <v>5</v>
      </c>
      <c r="AJ477">
        <v>2377</v>
      </c>
      <c r="AK477">
        <f t="shared" si="56"/>
        <v>53.540587219343699</v>
      </c>
      <c r="AL477">
        <f t="shared" si="57"/>
        <v>34.286953040146699</v>
      </c>
      <c r="BC477" t="str">
        <f t="shared" si="55"/>
        <v>8404_Activités de poste et de courrier</v>
      </c>
      <c r="BD477" t="str">
        <f>INDEX(PDC!$J$1:$L$90,MATCH(BE477,PDC!$L:$L,0),MATCH(PDC!$J$1,PDC!$J$1:$L$1,0))</f>
        <v>Services</v>
      </c>
      <c r="BE477" t="s">
        <v>13</v>
      </c>
      <c r="BF477">
        <v>8404</v>
      </c>
      <c r="BG477">
        <v>71</v>
      </c>
      <c r="BH477">
        <v>114957</v>
      </c>
      <c r="BI477">
        <v>2</v>
      </c>
      <c r="BN477">
        <v>752</v>
      </c>
    </row>
    <row r="478" spans="26:66" x14ac:dyDescent="0.35">
      <c r="Z478" t="str">
        <f t="shared" si="54"/>
        <v>42_Activités de poste et de courrier</v>
      </c>
      <c r="AA478" t="str">
        <f>INDEX(PDC!$J$1:$L$90,MATCH(AB478,PDC!$L:$L,0),MATCH(PDC!$J$1,PDC!$J$1:$L$1,0))</f>
        <v>Services</v>
      </c>
      <c r="AB478" t="s">
        <v>13</v>
      </c>
      <c r="AC478" t="s">
        <v>149</v>
      </c>
      <c r="AD478">
        <v>991</v>
      </c>
      <c r="AE478">
        <v>1494222</v>
      </c>
      <c r="AF478">
        <v>83</v>
      </c>
      <c r="AG478">
        <v>2</v>
      </c>
      <c r="AH478">
        <v>13</v>
      </c>
      <c r="AJ478">
        <v>4332</v>
      </c>
      <c r="AK478">
        <f t="shared" si="56"/>
        <v>83.753784056508579</v>
      </c>
      <c r="AL478">
        <f t="shared" si="57"/>
        <v>55.547301538861028</v>
      </c>
      <c r="BC478" t="str">
        <f t="shared" si="55"/>
        <v>8404_Activités des agences de voyage, voyagistes, services de réservation et activités connexes</v>
      </c>
      <c r="BD478" t="str">
        <f>INDEX(PDC!$J$1:$L$90,MATCH(BE478,PDC!$L:$L,0),MATCH(PDC!$J$1,PDC!$J$1:$L$1,0))</f>
        <v>Services</v>
      </c>
      <c r="BE478" t="s">
        <v>89</v>
      </c>
      <c r="BF478">
        <v>8404</v>
      </c>
      <c r="BG478">
        <v>16</v>
      </c>
      <c r="BH478">
        <v>23883</v>
      </c>
    </row>
    <row r="479" spans="26:66" x14ac:dyDescent="0.35">
      <c r="Z479" t="str">
        <f t="shared" si="54"/>
        <v>42_Activités des agences de voyage, voyagistes, services de réservation et activités connexes</v>
      </c>
      <c r="AA479" t="str">
        <f>INDEX(PDC!$J$1:$L$90,MATCH(AB479,PDC!$L:$L,0),MATCH(PDC!$J$1,PDC!$J$1:$L$1,0))</f>
        <v>Services</v>
      </c>
      <c r="AB479" t="s">
        <v>89</v>
      </c>
      <c r="AC479" t="s">
        <v>149</v>
      </c>
      <c r="AD479">
        <v>569</v>
      </c>
      <c r="AE479">
        <v>827752</v>
      </c>
      <c r="AF479">
        <v>7</v>
      </c>
      <c r="AJ479">
        <v>356</v>
      </c>
      <c r="AK479">
        <f t="shared" si="56"/>
        <v>12.302284710017574</v>
      </c>
      <c r="AL479">
        <f t="shared" si="57"/>
        <v>8.4566391866162807</v>
      </c>
      <c r="BC479" t="str">
        <f t="shared" si="55"/>
        <v>8404_Activités des organisations associatives</v>
      </c>
      <c r="BD479" t="str">
        <f>INDEX(PDC!$J$1:$L$90,MATCH(BE479,PDC!$L:$L,0),MATCH(PDC!$J$1,PDC!$J$1:$L$1,0))</f>
        <v>Services</v>
      </c>
      <c r="BE479" t="s">
        <v>32</v>
      </c>
      <c r="BF479">
        <v>8404</v>
      </c>
      <c r="BG479">
        <v>103</v>
      </c>
      <c r="BH479">
        <v>126618</v>
      </c>
      <c r="BJ479">
        <v>1</v>
      </c>
      <c r="BK479">
        <v>3</v>
      </c>
      <c r="BN479">
        <v>85</v>
      </c>
    </row>
    <row r="480" spans="26:66" x14ac:dyDescent="0.35">
      <c r="Z480" t="str">
        <f t="shared" si="54"/>
        <v>42_Activités des organisations associatives</v>
      </c>
      <c r="AA480" t="str">
        <f>INDEX(PDC!$J$1:$L$90,MATCH(AB480,PDC!$L:$L,0),MATCH(PDC!$J$1,PDC!$J$1:$L$1,0))</f>
        <v>Services</v>
      </c>
      <c r="AB480" t="s">
        <v>32</v>
      </c>
      <c r="AC480" t="s">
        <v>149</v>
      </c>
      <c r="AD480">
        <v>2736</v>
      </c>
      <c r="AE480">
        <v>3621089</v>
      </c>
      <c r="AF480">
        <v>65</v>
      </c>
      <c r="AG480">
        <v>3</v>
      </c>
      <c r="AH480">
        <v>21</v>
      </c>
      <c r="AJ480">
        <v>5894</v>
      </c>
      <c r="AK480">
        <f t="shared" si="56"/>
        <v>23.757309941520468</v>
      </c>
      <c r="AL480">
        <f t="shared" si="57"/>
        <v>17.950401108616774</v>
      </c>
      <c r="BC480" t="str">
        <f t="shared" si="55"/>
        <v>8404_Activités des services financiers, hors assurance et caisses de retraite</v>
      </c>
      <c r="BD480" t="str">
        <f>INDEX(PDC!$J$1:$L$90,MATCH(BE480,PDC!$L:$L,0),MATCH(PDC!$J$1,PDC!$J$1:$L$1,0))</f>
        <v>Services</v>
      </c>
      <c r="BE480" t="s">
        <v>47</v>
      </c>
      <c r="BF480">
        <v>8404</v>
      </c>
      <c r="BG480">
        <v>99</v>
      </c>
      <c r="BH480">
        <v>157115</v>
      </c>
      <c r="BN480">
        <v>0</v>
      </c>
    </row>
    <row r="481" spans="26:66" x14ac:dyDescent="0.35">
      <c r="Z481" t="str">
        <f t="shared" si="54"/>
        <v>42_Activités des organisations et organismes extraterritoriaux</v>
      </c>
      <c r="AA481" t="str">
        <f>INDEX(PDC!$J$1:$L$90,MATCH(AB481,PDC!$L:$L,0),MATCH(PDC!$J$1,PDC!$J$1:$L$1,0))</f>
        <v>Services</v>
      </c>
      <c r="AB481" t="s">
        <v>93</v>
      </c>
      <c r="AC481" t="s">
        <v>149</v>
      </c>
      <c r="AD481">
        <v>22</v>
      </c>
      <c r="AE481">
        <v>41070</v>
      </c>
      <c r="AK481">
        <f t="shared" si="56"/>
        <v>0</v>
      </c>
      <c r="AL481">
        <f t="shared" si="57"/>
        <v>0</v>
      </c>
      <c r="BC481" t="str">
        <f t="shared" si="55"/>
        <v>8404_Activités des sièges sociaux ; conseil de gestion</v>
      </c>
      <c r="BD481" t="str">
        <f>INDEX(PDC!$J$1:$L$90,MATCH(BE481,PDC!$L:$L,0),MATCH(PDC!$J$1,PDC!$J$1:$L$1,0))</f>
        <v>Services</v>
      </c>
      <c r="BE481" t="s">
        <v>44</v>
      </c>
      <c r="BF481">
        <v>8404</v>
      </c>
      <c r="BG481">
        <v>20</v>
      </c>
      <c r="BH481">
        <v>37271</v>
      </c>
      <c r="BN481">
        <v>0</v>
      </c>
    </row>
    <row r="482" spans="26:66" x14ac:dyDescent="0.35">
      <c r="Z482" t="str">
        <f t="shared" si="54"/>
        <v>42_Activités des services financiers, hors assurance et caisses de retraite</v>
      </c>
      <c r="AA482" t="str">
        <f>INDEX(PDC!$J$1:$L$90,MATCH(AB482,PDC!$L:$L,0),MATCH(PDC!$J$1,PDC!$J$1:$L$1,0))</f>
        <v>Services</v>
      </c>
      <c r="AB482" t="s">
        <v>47</v>
      </c>
      <c r="AC482" t="s">
        <v>149</v>
      </c>
      <c r="AD482">
        <v>3544</v>
      </c>
      <c r="AE482">
        <v>5394282</v>
      </c>
      <c r="AF482">
        <v>24</v>
      </c>
      <c r="AG482">
        <v>5</v>
      </c>
      <c r="AH482">
        <v>146</v>
      </c>
      <c r="AI482">
        <v>1</v>
      </c>
      <c r="AJ482">
        <v>1403</v>
      </c>
      <c r="AK482">
        <f t="shared" si="56"/>
        <v>6.7720090293453721</v>
      </c>
      <c r="AL482">
        <f t="shared" si="57"/>
        <v>4.4491556058804491</v>
      </c>
      <c r="BC482" t="str">
        <f t="shared" si="55"/>
        <v>8404_Activités immobilières</v>
      </c>
      <c r="BD482" t="str">
        <f>INDEX(PDC!$J$1:$L$90,MATCH(BE482,PDC!$L:$L,0),MATCH(PDC!$J$1,PDC!$J$1:$L$1,0))</f>
        <v>Services</v>
      </c>
      <c r="BE482" t="s">
        <v>31</v>
      </c>
      <c r="BF482">
        <v>8404</v>
      </c>
      <c r="BG482">
        <v>60</v>
      </c>
      <c r="BH482">
        <v>82813</v>
      </c>
      <c r="BI482">
        <v>1</v>
      </c>
      <c r="BJ482">
        <v>1</v>
      </c>
      <c r="BK482">
        <v>10</v>
      </c>
      <c r="BL482">
        <v>1</v>
      </c>
      <c r="BN482">
        <v>3</v>
      </c>
    </row>
    <row r="483" spans="26:66" x14ac:dyDescent="0.35">
      <c r="Z483" t="str">
        <f t="shared" si="54"/>
        <v>42_Activités des sièges sociaux ; conseil de gestion</v>
      </c>
      <c r="AA483" t="str">
        <f>INDEX(PDC!$J$1:$L$90,MATCH(AB483,PDC!$L:$L,0),MATCH(PDC!$J$1,PDC!$J$1:$L$1,0))</f>
        <v>Services</v>
      </c>
      <c r="AB483" t="s">
        <v>44</v>
      </c>
      <c r="AC483" t="s">
        <v>149</v>
      </c>
      <c r="AD483">
        <v>2918</v>
      </c>
      <c r="AE483">
        <v>4757296</v>
      </c>
      <c r="AF483">
        <v>24</v>
      </c>
      <c r="AG483">
        <v>3</v>
      </c>
      <c r="AH483">
        <v>21</v>
      </c>
      <c r="AJ483">
        <v>1915</v>
      </c>
      <c r="AK483">
        <f t="shared" si="56"/>
        <v>8.2248115147361212</v>
      </c>
      <c r="AL483">
        <f t="shared" si="57"/>
        <v>5.0448826392135357</v>
      </c>
      <c r="BC483" t="str">
        <f t="shared" si="55"/>
        <v>8404_Activités juridiques et comptables</v>
      </c>
      <c r="BD483" t="str">
        <f>INDEX(PDC!$J$1:$L$90,MATCH(BE483,PDC!$L:$L,0),MATCH(PDC!$J$1,PDC!$J$1:$L$1,0))</f>
        <v>Services</v>
      </c>
      <c r="BE483" t="s">
        <v>51</v>
      </c>
      <c r="BF483">
        <v>8404</v>
      </c>
      <c r="BG483">
        <v>80</v>
      </c>
      <c r="BH483">
        <v>148551</v>
      </c>
      <c r="BN483">
        <v>0</v>
      </c>
    </row>
    <row r="484" spans="26:66" x14ac:dyDescent="0.35">
      <c r="Z484" t="str">
        <f t="shared" si="54"/>
        <v>42_Activités immobilières</v>
      </c>
      <c r="AA484" t="str">
        <f>INDEX(PDC!$J$1:$L$90,MATCH(AB484,PDC!$L:$L,0),MATCH(PDC!$J$1,PDC!$J$1:$L$1,0))</f>
        <v>Services</v>
      </c>
      <c r="AB484" t="s">
        <v>31</v>
      </c>
      <c r="AC484" t="s">
        <v>149</v>
      </c>
      <c r="AD484">
        <v>2560</v>
      </c>
      <c r="AE484">
        <v>3725900</v>
      </c>
      <c r="AF484">
        <v>67</v>
      </c>
      <c r="AG484">
        <v>7</v>
      </c>
      <c r="AH484">
        <v>55</v>
      </c>
      <c r="AJ484">
        <v>5633</v>
      </c>
      <c r="AK484">
        <f t="shared" si="56"/>
        <v>26.171875</v>
      </c>
      <c r="AL484">
        <f t="shared" si="57"/>
        <v>17.982232480742908</v>
      </c>
      <c r="BC484" t="str">
        <f t="shared" si="55"/>
        <v>8404_Activités liées à l'emploi</v>
      </c>
      <c r="BD484" t="str">
        <f>INDEX(PDC!$J$1:$L$90,MATCH(BE484,PDC!$L:$L,0),MATCH(PDC!$J$1,PDC!$J$1:$L$1,0))</f>
        <v>Services</v>
      </c>
      <c r="BE484" t="s">
        <v>6</v>
      </c>
      <c r="BF484">
        <v>8404</v>
      </c>
      <c r="BG484">
        <v>603</v>
      </c>
      <c r="BH484">
        <v>757676</v>
      </c>
      <c r="BI484">
        <v>30</v>
      </c>
      <c r="BJ484">
        <v>3</v>
      </c>
      <c r="BK484">
        <v>14</v>
      </c>
      <c r="BN484">
        <v>1323</v>
      </c>
    </row>
    <row r="485" spans="26:66" x14ac:dyDescent="0.35">
      <c r="Z485" t="str">
        <f t="shared" si="54"/>
        <v>42_Activités juridiques et comptables</v>
      </c>
      <c r="AA485" t="str">
        <f>INDEX(PDC!$J$1:$L$90,MATCH(AB485,PDC!$L:$L,0),MATCH(PDC!$J$1,PDC!$J$1:$L$1,0))</f>
        <v>Services</v>
      </c>
      <c r="AB485" t="s">
        <v>51</v>
      </c>
      <c r="AC485" t="s">
        <v>149</v>
      </c>
      <c r="AD485">
        <v>2206</v>
      </c>
      <c r="AE485">
        <v>3742286</v>
      </c>
      <c r="AF485">
        <v>9</v>
      </c>
      <c r="AJ485">
        <v>403</v>
      </c>
      <c r="AK485">
        <f t="shared" si="56"/>
        <v>4.0797824116047146</v>
      </c>
      <c r="AL485">
        <f t="shared" si="57"/>
        <v>2.4049471365897741</v>
      </c>
      <c r="BC485" t="str">
        <f t="shared" si="55"/>
        <v>8404_Activités pour la santé humaine</v>
      </c>
      <c r="BD485" t="str">
        <f>INDEX(PDC!$J$1:$L$90,MATCH(BE485,PDC!$L:$L,0),MATCH(PDC!$J$1,PDC!$J$1:$L$1,0))</f>
        <v>Services</v>
      </c>
      <c r="BE485" t="s">
        <v>27</v>
      </c>
      <c r="BF485">
        <v>8404</v>
      </c>
      <c r="BG485">
        <v>932</v>
      </c>
      <c r="BH485">
        <v>1418383</v>
      </c>
      <c r="BI485">
        <v>37</v>
      </c>
      <c r="BJ485">
        <v>2</v>
      </c>
      <c r="BK485">
        <v>20</v>
      </c>
      <c r="BL485">
        <v>1</v>
      </c>
      <c r="BN485">
        <v>4359</v>
      </c>
    </row>
    <row r="486" spans="26:66" x14ac:dyDescent="0.35">
      <c r="Z486" t="str">
        <f t="shared" si="54"/>
        <v>42_Activités liées à l'emploi</v>
      </c>
      <c r="AA486" t="str">
        <f>INDEX(PDC!$J$1:$L$90,MATCH(AB486,PDC!$L:$L,0),MATCH(PDC!$J$1,PDC!$J$1:$L$1,0))</f>
        <v>Services</v>
      </c>
      <c r="AB486" t="s">
        <v>6</v>
      </c>
      <c r="AC486" t="s">
        <v>149</v>
      </c>
      <c r="AD486">
        <v>10469</v>
      </c>
      <c r="AE486">
        <v>13918621</v>
      </c>
      <c r="AF486">
        <v>747</v>
      </c>
      <c r="AG486">
        <v>51</v>
      </c>
      <c r="AH486">
        <v>555</v>
      </c>
      <c r="AI486">
        <v>1</v>
      </c>
      <c r="AJ486">
        <v>50734</v>
      </c>
      <c r="AK486">
        <f t="shared" si="56"/>
        <v>71.353519915942314</v>
      </c>
      <c r="AL486">
        <f t="shared" si="57"/>
        <v>53.669109892423968</v>
      </c>
      <c r="BC486" t="str">
        <f t="shared" si="55"/>
        <v>8404_Activités sportives, récréatives et de loisirs</v>
      </c>
      <c r="BD486" t="str">
        <f>INDEX(PDC!$J$1:$L$90,MATCH(BE486,PDC!$L:$L,0),MATCH(PDC!$J$1,PDC!$J$1:$L$1,0))</f>
        <v>Services</v>
      </c>
      <c r="BE486" t="s">
        <v>12</v>
      </c>
      <c r="BF486">
        <v>8404</v>
      </c>
      <c r="BG486">
        <v>57</v>
      </c>
      <c r="BH486">
        <v>67670</v>
      </c>
      <c r="BI486">
        <v>2</v>
      </c>
      <c r="BJ486">
        <v>1</v>
      </c>
      <c r="BK486">
        <v>12</v>
      </c>
      <c r="BL486">
        <v>1</v>
      </c>
      <c r="BN486">
        <v>415</v>
      </c>
    </row>
    <row r="487" spans="26:66" x14ac:dyDescent="0.35">
      <c r="Z487" t="str">
        <f t="shared" si="54"/>
        <v>42_Activités pour la santé humaine</v>
      </c>
      <c r="AA487" t="str">
        <f>INDEX(PDC!$J$1:$L$90,MATCH(AB487,PDC!$L:$L,0),MATCH(PDC!$J$1,PDC!$J$1:$L$1,0))</f>
        <v>Services</v>
      </c>
      <c r="AB487" t="s">
        <v>27</v>
      </c>
      <c r="AC487" t="s">
        <v>149</v>
      </c>
      <c r="AD487">
        <v>9929</v>
      </c>
      <c r="AE487">
        <v>15050211</v>
      </c>
      <c r="AF487">
        <v>309</v>
      </c>
      <c r="AG487">
        <v>24</v>
      </c>
      <c r="AH487">
        <v>206</v>
      </c>
      <c r="AJ487">
        <v>21440</v>
      </c>
      <c r="AK487">
        <f t="shared" si="56"/>
        <v>31.120958807533487</v>
      </c>
      <c r="AL487">
        <f t="shared" si="57"/>
        <v>20.531273614702148</v>
      </c>
      <c r="BC487" t="str">
        <f t="shared" si="55"/>
        <v>8404_Activités vétérinaires</v>
      </c>
      <c r="BD487" t="str">
        <f>INDEX(PDC!$J$1:$L$90,MATCH(BE487,PDC!$L:$L,0),MATCH(PDC!$J$1,PDC!$J$1:$L$1,0))</f>
        <v>Services</v>
      </c>
      <c r="BE487" t="s">
        <v>87</v>
      </c>
      <c r="BF487">
        <v>8404</v>
      </c>
      <c r="BG487">
        <v>6</v>
      </c>
      <c r="BH487">
        <v>10646</v>
      </c>
      <c r="BI487">
        <v>1</v>
      </c>
      <c r="BN487">
        <v>14</v>
      </c>
    </row>
    <row r="488" spans="26:66" x14ac:dyDescent="0.35">
      <c r="Z488" t="str">
        <f t="shared" si="54"/>
        <v>42_Activités sportives, récréatives et de loisirs</v>
      </c>
      <c r="AA488" t="str">
        <f>INDEX(PDC!$J$1:$L$90,MATCH(AB488,PDC!$L:$L,0),MATCH(PDC!$J$1,PDC!$J$1:$L$1,0))</f>
        <v>Services</v>
      </c>
      <c r="AB488" t="s">
        <v>12</v>
      </c>
      <c r="AC488" t="s">
        <v>149</v>
      </c>
      <c r="AD488">
        <v>1405</v>
      </c>
      <c r="AE488">
        <v>1459251</v>
      </c>
      <c r="AF488">
        <v>133</v>
      </c>
      <c r="AG488">
        <v>3</v>
      </c>
      <c r="AH488">
        <v>17</v>
      </c>
      <c r="AJ488">
        <v>5048</v>
      </c>
      <c r="AK488">
        <f t="shared" si="56"/>
        <v>94.661921708185048</v>
      </c>
      <c r="AL488">
        <f t="shared" si="57"/>
        <v>91.142647837829131</v>
      </c>
      <c r="BC488" t="str">
        <f t="shared" si="55"/>
        <v>8404_Administration publique et défense ; sécurité sociale obligatoire</v>
      </c>
      <c r="BD488" t="str">
        <f>INDEX(PDC!$J$1:$L$90,MATCH(BE488,PDC!$L:$L,0),MATCH(PDC!$J$1,PDC!$J$1:$L$1,0))</f>
        <v>Services</v>
      </c>
      <c r="BE488" t="s">
        <v>36</v>
      </c>
      <c r="BF488">
        <v>8404</v>
      </c>
      <c r="BG488">
        <v>412</v>
      </c>
      <c r="BH488">
        <v>376059</v>
      </c>
      <c r="BI488">
        <v>6</v>
      </c>
      <c r="BN488">
        <v>166</v>
      </c>
    </row>
    <row r="489" spans="26:66" x14ac:dyDescent="0.35">
      <c r="Z489" t="str">
        <f t="shared" si="54"/>
        <v>42_Activités vétérinaires</v>
      </c>
      <c r="AA489" t="str">
        <f>INDEX(PDC!$J$1:$L$90,MATCH(AB489,PDC!$L:$L,0),MATCH(PDC!$J$1,PDC!$J$1:$L$1,0))</f>
        <v>Services</v>
      </c>
      <c r="AB489" t="s">
        <v>87</v>
      </c>
      <c r="AC489" t="s">
        <v>149</v>
      </c>
      <c r="AD489">
        <v>154</v>
      </c>
      <c r="AE489">
        <v>261970</v>
      </c>
      <c r="AF489">
        <v>4</v>
      </c>
      <c r="AJ489">
        <v>76</v>
      </c>
      <c r="AK489">
        <f t="shared" si="56"/>
        <v>25.974025974025977</v>
      </c>
      <c r="AL489">
        <f t="shared" si="57"/>
        <v>15.268923922586557</v>
      </c>
      <c r="BC489" t="str">
        <f t="shared" si="55"/>
        <v>8404_Assurance</v>
      </c>
      <c r="BD489" t="str">
        <f>INDEX(PDC!$J$1:$L$90,MATCH(BE489,PDC!$L:$L,0),MATCH(PDC!$J$1,PDC!$J$1:$L$1,0))</f>
        <v>Services</v>
      </c>
      <c r="BE489" t="s">
        <v>45</v>
      </c>
      <c r="BF489">
        <v>8404</v>
      </c>
      <c r="BG489">
        <v>4</v>
      </c>
      <c r="BH489">
        <v>4873</v>
      </c>
    </row>
    <row r="490" spans="26:66" x14ac:dyDescent="0.35">
      <c r="Z490" t="str">
        <f t="shared" si="54"/>
        <v>42_Administration publique et défense ; sécurité sociale obligatoire</v>
      </c>
      <c r="AA490" t="str">
        <f>INDEX(PDC!$J$1:$L$90,MATCH(AB490,PDC!$L:$L,0),MATCH(PDC!$J$1,PDC!$J$1:$L$1,0))</f>
        <v>Services</v>
      </c>
      <c r="AB490" t="s">
        <v>36</v>
      </c>
      <c r="AC490" t="s">
        <v>149</v>
      </c>
      <c r="AD490">
        <v>12452</v>
      </c>
      <c r="AE490">
        <v>16722407</v>
      </c>
      <c r="AF490">
        <v>166</v>
      </c>
      <c r="AG490">
        <v>11</v>
      </c>
      <c r="AH490">
        <v>107</v>
      </c>
      <c r="AJ490">
        <v>9157</v>
      </c>
      <c r="AK490">
        <f t="shared" si="56"/>
        <v>13.331191776421457</v>
      </c>
      <c r="AL490">
        <f t="shared" si="57"/>
        <v>9.9268006095055572</v>
      </c>
      <c r="BC490" t="str">
        <f t="shared" si="55"/>
        <v>8404_Autres activités spécialisées, scientifiques et techniques</v>
      </c>
      <c r="BD490" t="str">
        <f>INDEX(PDC!$J$1:$L$90,MATCH(BE490,PDC!$L:$L,0),MATCH(PDC!$J$1,PDC!$J$1:$L$1,0))</f>
        <v>Services</v>
      </c>
      <c r="BE490" t="s">
        <v>86</v>
      </c>
      <c r="BF490">
        <v>8404</v>
      </c>
      <c r="BG490">
        <v>8</v>
      </c>
      <c r="BH490">
        <v>11897</v>
      </c>
    </row>
    <row r="491" spans="26:66" x14ac:dyDescent="0.35">
      <c r="Z491" t="str">
        <f t="shared" si="54"/>
        <v>42_Assurance</v>
      </c>
      <c r="AA491" t="str">
        <f>INDEX(PDC!$J$1:$L$90,MATCH(AB491,PDC!$L:$L,0),MATCH(PDC!$J$1,PDC!$J$1:$L$1,0))</f>
        <v>Services</v>
      </c>
      <c r="AB491" t="s">
        <v>45</v>
      </c>
      <c r="AC491" t="s">
        <v>149</v>
      </c>
      <c r="AD491">
        <v>758</v>
      </c>
      <c r="AE491">
        <v>1150616</v>
      </c>
      <c r="AF491">
        <v>12</v>
      </c>
      <c r="AJ491">
        <v>1101</v>
      </c>
      <c r="AK491">
        <f t="shared" si="56"/>
        <v>15.831134564643801</v>
      </c>
      <c r="AL491">
        <f t="shared" si="57"/>
        <v>10.429196187085873</v>
      </c>
      <c r="BC491" t="str">
        <f t="shared" si="55"/>
        <v>8404_Autres industries extractives</v>
      </c>
      <c r="BD491" t="str">
        <f>INDEX(PDC!$J$1:$L$90,MATCH(BE491,PDC!$L:$L,0),MATCH(PDC!$J$1,PDC!$J$1:$L$1,0))</f>
        <v>Industrie</v>
      </c>
      <c r="BE491" t="s">
        <v>64</v>
      </c>
      <c r="BF491">
        <v>8404</v>
      </c>
      <c r="BG491">
        <v>31</v>
      </c>
      <c r="BH491">
        <v>54463</v>
      </c>
      <c r="BJ491">
        <v>1</v>
      </c>
      <c r="BK491">
        <v>15</v>
      </c>
      <c r="BL491">
        <v>1</v>
      </c>
      <c r="BN491">
        <v>175</v>
      </c>
    </row>
    <row r="492" spans="26:66" x14ac:dyDescent="0.35">
      <c r="Z492" t="str">
        <f t="shared" si="54"/>
        <v>42_Autres activités spécialisées, scientifiques et techniques</v>
      </c>
      <c r="AA492" t="str">
        <f>INDEX(PDC!$J$1:$L$90,MATCH(AB492,PDC!$L:$L,0),MATCH(PDC!$J$1,PDC!$J$1:$L$1,0))</f>
        <v>Services</v>
      </c>
      <c r="AB492" t="s">
        <v>86</v>
      </c>
      <c r="AC492" t="s">
        <v>149</v>
      </c>
      <c r="AD492">
        <v>418</v>
      </c>
      <c r="AE492">
        <v>659215</v>
      </c>
      <c r="AF492">
        <v>5</v>
      </c>
      <c r="AJ492">
        <v>273</v>
      </c>
      <c r="AK492">
        <f t="shared" si="56"/>
        <v>11.961722488038278</v>
      </c>
      <c r="AL492">
        <f t="shared" si="57"/>
        <v>7.5847788657721686</v>
      </c>
      <c r="BC492" t="str">
        <f t="shared" si="55"/>
        <v>8404_Autres industries manufacturières</v>
      </c>
      <c r="BD492" t="str">
        <f>INDEX(PDC!$J$1:$L$90,MATCH(BE492,PDC!$L:$L,0),MATCH(PDC!$J$1,PDC!$J$1:$L$1,0))</f>
        <v>Industrie</v>
      </c>
      <c r="BE492" t="s">
        <v>37</v>
      </c>
      <c r="BF492">
        <v>8404</v>
      </c>
      <c r="BG492">
        <v>40</v>
      </c>
      <c r="BH492">
        <v>64460</v>
      </c>
    </row>
    <row r="493" spans="26:66" x14ac:dyDescent="0.35">
      <c r="Z493" t="str">
        <f t="shared" si="54"/>
        <v>42_Autres industries extractives</v>
      </c>
      <c r="AA493" t="str">
        <f>INDEX(PDC!$J$1:$L$90,MATCH(AB493,PDC!$L:$L,0),MATCH(PDC!$J$1,PDC!$J$1:$L$1,0))</f>
        <v>Industrie</v>
      </c>
      <c r="AB493" t="s">
        <v>64</v>
      </c>
      <c r="AC493" t="s">
        <v>149</v>
      </c>
      <c r="AD493">
        <v>193</v>
      </c>
      <c r="AE493">
        <v>328786</v>
      </c>
      <c r="AF493">
        <v>7</v>
      </c>
      <c r="AG493">
        <v>1</v>
      </c>
      <c r="AH493">
        <v>25</v>
      </c>
      <c r="AJ493">
        <v>365</v>
      </c>
      <c r="AK493">
        <f t="shared" si="56"/>
        <v>36.269430051813465</v>
      </c>
      <c r="AL493">
        <f t="shared" si="57"/>
        <v>21.290444240326536</v>
      </c>
      <c r="BC493" t="str">
        <f t="shared" si="55"/>
        <v>8404_Autres services personnels</v>
      </c>
      <c r="BD493" t="str">
        <f>INDEX(PDC!$J$1:$L$90,MATCH(BE493,PDC!$L:$L,0),MATCH(PDC!$J$1,PDC!$J$1:$L$1,0))</f>
        <v>Services</v>
      </c>
      <c r="BE493" t="s">
        <v>30</v>
      </c>
      <c r="BF493">
        <v>8404</v>
      </c>
      <c r="BG493">
        <v>75</v>
      </c>
      <c r="BH493">
        <v>124661</v>
      </c>
      <c r="BJ493">
        <v>1</v>
      </c>
      <c r="BK493">
        <v>9</v>
      </c>
      <c r="BN493">
        <v>72</v>
      </c>
    </row>
    <row r="494" spans="26:66" x14ac:dyDescent="0.35">
      <c r="Z494" t="str">
        <f t="shared" si="54"/>
        <v>42_Autres industries manufacturières</v>
      </c>
      <c r="AA494" t="str">
        <f>INDEX(PDC!$J$1:$L$90,MATCH(AB494,PDC!$L:$L,0),MATCH(PDC!$J$1,PDC!$J$1:$L$1,0))</f>
        <v>Industrie</v>
      </c>
      <c r="AB494" t="s">
        <v>37</v>
      </c>
      <c r="AC494" t="s">
        <v>149</v>
      </c>
      <c r="AD494">
        <v>1064</v>
      </c>
      <c r="AE494">
        <v>1800113</v>
      </c>
      <c r="AF494">
        <v>18</v>
      </c>
      <c r="AG494">
        <v>4</v>
      </c>
      <c r="AH494">
        <v>27</v>
      </c>
      <c r="AJ494">
        <v>1152</v>
      </c>
      <c r="AK494">
        <f t="shared" si="56"/>
        <v>16.917293233082706</v>
      </c>
      <c r="AL494">
        <f t="shared" si="57"/>
        <v>9.9993722616302421</v>
      </c>
      <c r="BC494" t="str">
        <f t="shared" si="55"/>
        <v>8404_Bibliothèques, archives, musées et autres activités culturelles</v>
      </c>
      <c r="BD494" t="str">
        <f>INDEX(PDC!$J$1:$L$90,MATCH(BE494,PDC!$L:$L,0),MATCH(PDC!$J$1,PDC!$J$1:$L$1,0))</f>
        <v>Services</v>
      </c>
      <c r="BE494" t="s">
        <v>90</v>
      </c>
      <c r="BF494">
        <v>8404</v>
      </c>
      <c r="BG494">
        <v>11</v>
      </c>
      <c r="BH494">
        <v>20149</v>
      </c>
      <c r="BI494">
        <v>1</v>
      </c>
      <c r="BN494">
        <v>7</v>
      </c>
    </row>
    <row r="495" spans="26:66" x14ac:dyDescent="0.35">
      <c r="Z495" t="str">
        <f t="shared" si="54"/>
        <v>42_Autres services personnels</v>
      </c>
      <c r="AA495" t="str">
        <f>INDEX(PDC!$J$1:$L$90,MATCH(AB495,PDC!$L:$L,0),MATCH(PDC!$J$1,PDC!$J$1:$L$1,0))</f>
        <v>Services</v>
      </c>
      <c r="AB495" t="s">
        <v>30</v>
      </c>
      <c r="AC495" t="s">
        <v>149</v>
      </c>
      <c r="AD495">
        <v>1703</v>
      </c>
      <c r="AE495">
        <v>2503366</v>
      </c>
      <c r="AF495">
        <v>28</v>
      </c>
      <c r="AG495">
        <v>3</v>
      </c>
      <c r="AH495">
        <v>40</v>
      </c>
      <c r="AJ495">
        <v>2285</v>
      </c>
      <c r="AK495">
        <f t="shared" si="56"/>
        <v>16.441573693482088</v>
      </c>
      <c r="AL495">
        <f t="shared" si="57"/>
        <v>11.184940595981569</v>
      </c>
      <c r="BC495" t="str">
        <f t="shared" si="55"/>
        <v>8404_Captage, traitement et distribution d'eau</v>
      </c>
      <c r="BD495" t="str">
        <f>INDEX(PDC!$J$1:$L$90,MATCH(BE495,PDC!$L:$L,0),MATCH(PDC!$J$1,PDC!$J$1:$L$1,0))</f>
        <v>Industrie</v>
      </c>
      <c r="BE495" t="s">
        <v>77</v>
      </c>
      <c r="BF495">
        <v>8404</v>
      </c>
      <c r="BG495">
        <v>18</v>
      </c>
      <c r="BH495">
        <v>28678</v>
      </c>
      <c r="BN495">
        <v>0</v>
      </c>
    </row>
    <row r="496" spans="26:66" x14ac:dyDescent="0.35">
      <c r="Z496" t="str">
        <f t="shared" si="54"/>
        <v>42_Bibliothèques, archives, musées et autres activités culturelles</v>
      </c>
      <c r="AA496" t="str">
        <f>INDEX(PDC!$J$1:$L$90,MATCH(AB496,PDC!$L:$L,0),MATCH(PDC!$J$1,PDC!$J$1:$L$1,0))</f>
        <v>Services</v>
      </c>
      <c r="AB496" t="s">
        <v>90</v>
      </c>
      <c r="AC496" t="s">
        <v>149</v>
      </c>
      <c r="AD496">
        <v>44</v>
      </c>
      <c r="AE496">
        <v>65059</v>
      </c>
      <c r="AK496">
        <f t="shared" si="56"/>
        <v>0</v>
      </c>
      <c r="AL496">
        <f t="shared" si="57"/>
        <v>0</v>
      </c>
      <c r="BC496" t="str">
        <f t="shared" si="55"/>
        <v>8404_Collecte et traitement des eaux usées</v>
      </c>
      <c r="BD496" t="str">
        <f>INDEX(PDC!$J$1:$L$90,MATCH(BE496,PDC!$L:$L,0),MATCH(PDC!$J$1,PDC!$J$1:$L$1,0))</f>
        <v>Industrie</v>
      </c>
      <c r="BE496" t="s">
        <v>78</v>
      </c>
      <c r="BF496">
        <v>8404</v>
      </c>
      <c r="BG496">
        <v>2</v>
      </c>
      <c r="BH496">
        <v>3640</v>
      </c>
    </row>
    <row r="497" spans="26:66" x14ac:dyDescent="0.35">
      <c r="Z497" t="str">
        <f t="shared" si="54"/>
        <v>42_Captage, traitement et distribution d'eau</v>
      </c>
      <c r="AA497" t="str">
        <f>INDEX(PDC!$J$1:$L$90,MATCH(AB497,PDC!$L:$L,0),MATCH(PDC!$J$1,PDC!$J$1:$L$1,0))</f>
        <v>Industrie</v>
      </c>
      <c r="AB497" t="s">
        <v>77</v>
      </c>
      <c r="AC497" t="s">
        <v>149</v>
      </c>
      <c r="AD497">
        <v>396</v>
      </c>
      <c r="AE497">
        <v>549466</v>
      </c>
      <c r="AF497">
        <v>16</v>
      </c>
      <c r="AG497">
        <v>2</v>
      </c>
      <c r="AH497">
        <v>24</v>
      </c>
      <c r="AJ497">
        <v>1139</v>
      </c>
      <c r="AK497">
        <f t="shared" si="56"/>
        <v>40.404040404040408</v>
      </c>
      <c r="AL497">
        <f t="shared" si="57"/>
        <v>29.119181168625538</v>
      </c>
      <c r="BC497" t="str">
        <f t="shared" si="55"/>
        <v>8404_Collecte, traitement et élimination des déchets ; récupération</v>
      </c>
      <c r="BD497" t="str">
        <f>INDEX(PDC!$J$1:$L$90,MATCH(BE497,PDC!$L:$L,0),MATCH(PDC!$J$1,PDC!$J$1:$L$1,0))</f>
        <v>Industrie</v>
      </c>
      <c r="BE497" t="s">
        <v>4</v>
      </c>
      <c r="BF497">
        <v>8404</v>
      </c>
      <c r="BG497">
        <v>74</v>
      </c>
      <c r="BH497">
        <v>133118</v>
      </c>
      <c r="BI497">
        <v>23</v>
      </c>
      <c r="BJ497">
        <v>2</v>
      </c>
      <c r="BK497">
        <v>15</v>
      </c>
      <c r="BL497">
        <v>1</v>
      </c>
      <c r="BN497">
        <v>482</v>
      </c>
    </row>
    <row r="498" spans="26:66" x14ac:dyDescent="0.35">
      <c r="Z498" t="str">
        <f t="shared" si="54"/>
        <v>42_Collecte et traitement des eaux usées</v>
      </c>
      <c r="AA498" t="str">
        <f>INDEX(PDC!$J$1:$L$90,MATCH(AB498,PDC!$L:$L,0),MATCH(PDC!$J$1,PDC!$J$1:$L$1,0))</f>
        <v>Industrie</v>
      </c>
      <c r="AB498" t="s">
        <v>78</v>
      </c>
      <c r="AC498" t="s">
        <v>149</v>
      </c>
      <c r="AD498">
        <v>87</v>
      </c>
      <c r="AE498">
        <v>136805</v>
      </c>
      <c r="AF498">
        <v>2</v>
      </c>
      <c r="AG498">
        <v>1</v>
      </c>
      <c r="AH498">
        <v>5</v>
      </c>
      <c r="AJ498">
        <v>324</v>
      </c>
      <c r="AK498">
        <f t="shared" si="56"/>
        <v>22.988505747126435</v>
      </c>
      <c r="AL498">
        <f t="shared" si="57"/>
        <v>14.619348708015059</v>
      </c>
      <c r="BC498" t="str">
        <f t="shared" si="55"/>
        <v>8404_Commerce de détail, à l'exception des automobiles et des motocycles</v>
      </c>
      <c r="BD498" t="str">
        <f>INDEX(PDC!$J$1:$L$90,MATCH(BE498,PDC!$L:$L,0),MATCH(PDC!$J$1,PDC!$J$1:$L$1,0))</f>
        <v>Commerce</v>
      </c>
      <c r="BE498" t="s">
        <v>16</v>
      </c>
      <c r="BF498">
        <v>8404</v>
      </c>
      <c r="BG498">
        <v>664</v>
      </c>
      <c r="BH498">
        <v>1142739</v>
      </c>
      <c r="BI498">
        <v>21</v>
      </c>
      <c r="BJ498">
        <v>1</v>
      </c>
      <c r="BK498">
        <v>10</v>
      </c>
      <c r="BL498">
        <v>1</v>
      </c>
      <c r="BN498">
        <v>1052</v>
      </c>
    </row>
    <row r="499" spans="26:66" x14ac:dyDescent="0.35">
      <c r="Z499" t="str">
        <f t="shared" si="54"/>
        <v>42_Collecte, traitement et élimination des déchets ; récupération</v>
      </c>
      <c r="AA499" t="str">
        <f>INDEX(PDC!$J$1:$L$90,MATCH(AB499,PDC!$L:$L,0),MATCH(PDC!$J$1,PDC!$J$1:$L$1,0))</f>
        <v>Industrie</v>
      </c>
      <c r="AB499" t="s">
        <v>4</v>
      </c>
      <c r="AC499" t="s">
        <v>149</v>
      </c>
      <c r="AD499">
        <v>985</v>
      </c>
      <c r="AE499">
        <v>1625798</v>
      </c>
      <c r="AF499">
        <v>70</v>
      </c>
      <c r="AG499">
        <v>10</v>
      </c>
      <c r="AH499">
        <v>101</v>
      </c>
      <c r="AJ499">
        <v>6234</v>
      </c>
      <c r="AK499">
        <f t="shared" si="56"/>
        <v>71.065989847715741</v>
      </c>
      <c r="AL499">
        <f t="shared" si="57"/>
        <v>43.055779377265807</v>
      </c>
      <c r="BC499" t="str">
        <f t="shared" si="55"/>
        <v>8404_Commerce de gros, à l'exception des automobiles et des motocycles</v>
      </c>
      <c r="BD499" t="str">
        <f>INDEX(PDC!$J$1:$L$90,MATCH(BE499,PDC!$L:$L,0),MATCH(PDC!$J$1,PDC!$J$1:$L$1,0))</f>
        <v>Commerce</v>
      </c>
      <c r="BE499" t="s">
        <v>28</v>
      </c>
      <c r="BF499">
        <v>8404</v>
      </c>
      <c r="BG499">
        <v>263</v>
      </c>
      <c r="BH499">
        <v>437368</v>
      </c>
      <c r="BI499">
        <v>12</v>
      </c>
      <c r="BN499">
        <v>1526</v>
      </c>
    </row>
    <row r="500" spans="26:66" x14ac:dyDescent="0.35">
      <c r="Z500" t="str">
        <f t="shared" si="54"/>
        <v>42_Commerce de détail, à l'exception des automobiles et des motocycles</v>
      </c>
      <c r="AA500" t="str">
        <f>INDEX(PDC!$J$1:$L$90,MATCH(AB500,PDC!$L:$L,0),MATCH(PDC!$J$1,PDC!$J$1:$L$1,0))</f>
        <v>Commerce</v>
      </c>
      <c r="AB500" t="s">
        <v>16</v>
      </c>
      <c r="AC500" t="s">
        <v>149</v>
      </c>
      <c r="AD500">
        <v>17887</v>
      </c>
      <c r="AE500">
        <v>26976391</v>
      </c>
      <c r="AF500">
        <v>682</v>
      </c>
      <c r="AG500">
        <v>48</v>
      </c>
      <c r="AH500">
        <v>468</v>
      </c>
      <c r="AI500">
        <v>1</v>
      </c>
      <c r="AJ500">
        <v>44381</v>
      </c>
      <c r="AK500">
        <f t="shared" si="56"/>
        <v>38.128249566724435</v>
      </c>
      <c r="AL500">
        <f t="shared" si="57"/>
        <v>25.281365472497786</v>
      </c>
      <c r="BC500" t="str">
        <f t="shared" si="55"/>
        <v>8404_Commerce et réparation d'automobiles et de motocycles</v>
      </c>
      <c r="BD500" t="str">
        <f>INDEX(PDC!$J$1:$L$90,MATCH(BE500,PDC!$L:$L,0),MATCH(PDC!$J$1,PDC!$J$1:$L$1,0))</f>
        <v>Commerce</v>
      </c>
      <c r="BE500" t="s">
        <v>21</v>
      </c>
      <c r="BF500">
        <v>8404</v>
      </c>
      <c r="BG500">
        <v>163</v>
      </c>
      <c r="BH500">
        <v>282625</v>
      </c>
      <c r="BI500">
        <v>8</v>
      </c>
      <c r="BN500">
        <v>480</v>
      </c>
    </row>
    <row r="501" spans="26:66" x14ac:dyDescent="0.35">
      <c r="Z501" t="str">
        <f t="shared" si="54"/>
        <v>42_Commerce de gros, à l'exception des automobiles et des motocycles</v>
      </c>
      <c r="AA501" t="str">
        <f>INDEX(PDC!$J$1:$L$90,MATCH(AB501,PDC!$L:$L,0),MATCH(PDC!$J$1,PDC!$J$1:$L$1,0))</f>
        <v>Commerce</v>
      </c>
      <c r="AB501" t="s">
        <v>28</v>
      </c>
      <c r="AC501" t="s">
        <v>149</v>
      </c>
      <c r="AD501">
        <v>7806</v>
      </c>
      <c r="AE501">
        <v>12470106</v>
      </c>
      <c r="AF501">
        <v>242</v>
      </c>
      <c r="AG501">
        <v>23</v>
      </c>
      <c r="AH501">
        <v>221</v>
      </c>
      <c r="AJ501">
        <v>15130</v>
      </c>
      <c r="AK501">
        <f t="shared" si="56"/>
        <v>31.001793492185495</v>
      </c>
      <c r="AL501">
        <f t="shared" si="57"/>
        <v>19.406410819603298</v>
      </c>
      <c r="BC501" t="str">
        <f t="shared" si="55"/>
        <v>8404_Construction de bâtiments</v>
      </c>
      <c r="BD501" t="str">
        <f>INDEX(PDC!$J$1:$L$90,MATCH(BE501,PDC!$L:$L,0),MATCH(PDC!$J$1,PDC!$J$1:$L$1,0))</f>
        <v>Construction</v>
      </c>
      <c r="BE501" t="s">
        <v>17</v>
      </c>
      <c r="BF501">
        <v>8404</v>
      </c>
      <c r="BG501">
        <v>30</v>
      </c>
      <c r="BH501">
        <v>44083</v>
      </c>
      <c r="BI501">
        <v>4</v>
      </c>
      <c r="BN501">
        <v>802</v>
      </c>
    </row>
    <row r="502" spans="26:66" x14ac:dyDescent="0.35">
      <c r="Z502" t="str">
        <f t="shared" si="54"/>
        <v>42_Commerce et réparation d'automobiles et de motocycles</v>
      </c>
      <c r="AA502" t="str">
        <f>INDEX(PDC!$J$1:$L$90,MATCH(AB502,PDC!$L:$L,0),MATCH(PDC!$J$1,PDC!$J$1:$L$1,0))</f>
        <v>Commerce</v>
      </c>
      <c r="AB502" t="s">
        <v>21</v>
      </c>
      <c r="AC502" t="s">
        <v>149</v>
      </c>
      <c r="AD502">
        <v>4574</v>
      </c>
      <c r="AE502">
        <v>7774990</v>
      </c>
      <c r="AF502">
        <v>176</v>
      </c>
      <c r="AG502">
        <v>11</v>
      </c>
      <c r="AH502">
        <v>124</v>
      </c>
      <c r="AJ502">
        <v>8560</v>
      </c>
      <c r="AK502">
        <f t="shared" si="56"/>
        <v>38.478355924792304</v>
      </c>
      <c r="AL502">
        <f t="shared" si="57"/>
        <v>22.636685063260533</v>
      </c>
      <c r="BC502" t="str">
        <f t="shared" si="55"/>
        <v>8404_Enquêtes et sécurité</v>
      </c>
      <c r="BD502" t="str">
        <f>INDEX(PDC!$J$1:$L$90,MATCH(BE502,PDC!$L:$L,0),MATCH(PDC!$J$1,PDC!$J$1:$L$1,0))</f>
        <v>Services</v>
      </c>
      <c r="BE502" t="s">
        <v>15</v>
      </c>
      <c r="BF502">
        <v>8404</v>
      </c>
      <c r="BG502">
        <v>28</v>
      </c>
      <c r="BH502">
        <v>49102</v>
      </c>
      <c r="BI502">
        <v>3</v>
      </c>
      <c r="BN502">
        <v>387</v>
      </c>
    </row>
    <row r="503" spans="26:66" x14ac:dyDescent="0.35">
      <c r="Z503" t="str">
        <f t="shared" si="54"/>
        <v>42_Construction de bâtiments</v>
      </c>
      <c r="AA503" t="str">
        <f>INDEX(PDC!$J$1:$L$90,MATCH(AB503,PDC!$L:$L,0),MATCH(PDC!$J$1,PDC!$J$1:$L$1,0))</f>
        <v>Construction</v>
      </c>
      <c r="AB503" t="s">
        <v>17</v>
      </c>
      <c r="AC503" t="s">
        <v>149</v>
      </c>
      <c r="AD503">
        <v>688</v>
      </c>
      <c r="AE503">
        <v>1095534</v>
      </c>
      <c r="AF503">
        <v>57</v>
      </c>
      <c r="AG503">
        <v>2</v>
      </c>
      <c r="AH503">
        <v>20</v>
      </c>
      <c r="AJ503">
        <v>3251</v>
      </c>
      <c r="AK503">
        <f t="shared" si="56"/>
        <v>82.848837209302317</v>
      </c>
      <c r="AL503">
        <f t="shared" si="57"/>
        <v>52.029421268532062</v>
      </c>
      <c r="BC503" t="str">
        <f t="shared" si="55"/>
        <v>8404_Enseignement</v>
      </c>
      <c r="BD503" t="str">
        <f>INDEX(PDC!$J$1:$L$90,MATCH(BE503,PDC!$L:$L,0),MATCH(PDC!$J$1,PDC!$J$1:$L$1,0))</f>
        <v>Services</v>
      </c>
      <c r="BE503" t="s">
        <v>34</v>
      </c>
      <c r="BF503">
        <v>8404</v>
      </c>
      <c r="BG503">
        <v>80</v>
      </c>
      <c r="BH503">
        <v>118643</v>
      </c>
      <c r="BI503">
        <v>4</v>
      </c>
      <c r="BN503">
        <v>26</v>
      </c>
    </row>
    <row r="504" spans="26:66" x14ac:dyDescent="0.35">
      <c r="Z504" t="str">
        <f t="shared" si="54"/>
        <v>42_Culture et production animale, chasse et services annexes</v>
      </c>
      <c r="AA504" t="str">
        <f>INDEX(PDC!$J$1:$L$90,MATCH(AB504,PDC!$L:$L,0),MATCH(PDC!$J$1,PDC!$J$1:$L$1,0))</f>
        <v>Agriculture</v>
      </c>
      <c r="AB504" t="s">
        <v>62</v>
      </c>
      <c r="AC504" t="s">
        <v>149</v>
      </c>
      <c r="AD504">
        <v>5</v>
      </c>
      <c r="AE504">
        <v>4140</v>
      </c>
      <c r="AK504">
        <f t="shared" si="56"/>
        <v>0</v>
      </c>
      <c r="AL504">
        <f t="shared" si="57"/>
        <v>0</v>
      </c>
      <c r="BC504" t="str">
        <f t="shared" si="55"/>
        <v>8404_Fabrication d'autres produits minéraux non métalliques</v>
      </c>
      <c r="BD504" t="str">
        <f>INDEX(PDC!$J$1:$L$90,MATCH(BE504,PDC!$L:$L,0),MATCH(PDC!$J$1,PDC!$J$1:$L$1,0))</f>
        <v>Industrie</v>
      </c>
      <c r="BE504" t="s">
        <v>18</v>
      </c>
      <c r="BF504">
        <v>8404</v>
      </c>
      <c r="BG504">
        <v>104</v>
      </c>
      <c r="BH504">
        <v>167903</v>
      </c>
      <c r="BI504">
        <v>6</v>
      </c>
      <c r="BN504">
        <v>281</v>
      </c>
    </row>
    <row r="505" spans="26:66" x14ac:dyDescent="0.35">
      <c r="Z505" t="str">
        <f t="shared" si="54"/>
        <v>42_Dépollution et autres services de gestion des déchets</v>
      </c>
      <c r="AA505" t="str">
        <f>INDEX(PDC!$J$1:$L$90,MATCH(AB505,PDC!$L:$L,0),MATCH(PDC!$J$1,PDC!$J$1:$L$1,0))</f>
        <v>Industrie</v>
      </c>
      <c r="AB505" t="s">
        <v>79</v>
      </c>
      <c r="AC505" t="s">
        <v>149</v>
      </c>
      <c r="AD505">
        <v>53</v>
      </c>
      <c r="AE505">
        <v>80221</v>
      </c>
      <c r="AF505">
        <v>18</v>
      </c>
      <c r="AG505">
        <v>1</v>
      </c>
      <c r="AH505">
        <v>4</v>
      </c>
      <c r="AJ505">
        <v>364</v>
      </c>
      <c r="AK505">
        <f t="shared" si="56"/>
        <v>339.62264150943395</v>
      </c>
      <c r="AL505">
        <f t="shared" si="57"/>
        <v>224.38014983607783</v>
      </c>
      <c r="BC505" t="str">
        <f t="shared" si="55"/>
        <v>8404_Fabrication d'équipements électriques</v>
      </c>
      <c r="BD505" t="str">
        <f>INDEX(PDC!$J$1:$L$90,MATCH(BE505,PDC!$L:$L,0),MATCH(PDC!$J$1,PDC!$J$1:$L$1,0))</f>
        <v>Industrie</v>
      </c>
      <c r="BE505" t="s">
        <v>38</v>
      </c>
      <c r="BF505">
        <v>8404</v>
      </c>
      <c r="BG505">
        <v>366</v>
      </c>
      <c r="BH505">
        <v>647310</v>
      </c>
      <c r="BI505">
        <v>11</v>
      </c>
      <c r="BN505">
        <v>513</v>
      </c>
    </row>
    <row r="506" spans="26:66" x14ac:dyDescent="0.35">
      <c r="Z506" t="str">
        <f t="shared" si="54"/>
        <v>42_Enquêtes et sécurité</v>
      </c>
      <c r="AA506" t="str">
        <f>INDEX(PDC!$J$1:$L$90,MATCH(AB506,PDC!$L:$L,0),MATCH(PDC!$J$1,PDC!$J$1:$L$1,0))</f>
        <v>Services</v>
      </c>
      <c r="AB506" t="s">
        <v>15</v>
      </c>
      <c r="AC506" t="s">
        <v>149</v>
      </c>
      <c r="AD506">
        <v>887</v>
      </c>
      <c r="AE506">
        <v>1465386</v>
      </c>
      <c r="AF506">
        <v>39</v>
      </c>
      <c r="AG506">
        <v>2</v>
      </c>
      <c r="AH506">
        <v>9</v>
      </c>
      <c r="AJ506">
        <v>3254</v>
      </c>
      <c r="AK506">
        <f t="shared" si="56"/>
        <v>43.968432919954907</v>
      </c>
      <c r="AL506">
        <f t="shared" si="57"/>
        <v>26.614148081119922</v>
      </c>
      <c r="BC506" t="str">
        <f t="shared" si="55"/>
        <v>8404_Fabrication de boissons</v>
      </c>
      <c r="BD506" t="str">
        <f>INDEX(PDC!$J$1:$L$90,MATCH(BE506,PDC!$L:$L,0),MATCH(PDC!$J$1,PDC!$J$1:$L$1,0))</f>
        <v>Industrie</v>
      </c>
      <c r="BE506" t="s">
        <v>66</v>
      </c>
      <c r="BF506">
        <v>8404</v>
      </c>
      <c r="BG506">
        <v>9</v>
      </c>
      <c r="BH506">
        <v>14993</v>
      </c>
      <c r="BI506">
        <v>1</v>
      </c>
      <c r="BN506">
        <v>9</v>
      </c>
    </row>
    <row r="507" spans="26:66" x14ac:dyDescent="0.35">
      <c r="Z507" t="str">
        <f t="shared" si="54"/>
        <v>42_Enseignement</v>
      </c>
      <c r="AA507" t="str">
        <f>INDEX(PDC!$J$1:$L$90,MATCH(AB507,PDC!$L:$L,0),MATCH(PDC!$J$1,PDC!$J$1:$L$1,0))</f>
        <v>Services</v>
      </c>
      <c r="AB507" t="s">
        <v>34</v>
      </c>
      <c r="AC507" t="s">
        <v>149</v>
      </c>
      <c r="AD507">
        <v>4457</v>
      </c>
      <c r="AE507">
        <v>5320600</v>
      </c>
      <c r="AF507">
        <v>80</v>
      </c>
      <c r="AG507">
        <v>6</v>
      </c>
      <c r="AH507">
        <v>65</v>
      </c>
      <c r="AJ507">
        <v>4865</v>
      </c>
      <c r="AK507">
        <f t="shared" si="56"/>
        <v>17.949293246578417</v>
      </c>
      <c r="AL507">
        <f t="shared" si="57"/>
        <v>15.035898206969138</v>
      </c>
      <c r="BC507" t="str">
        <f t="shared" si="55"/>
        <v>8404_Fabrication de machines et équipements n.c.a.</v>
      </c>
      <c r="BD507" t="str">
        <f>INDEX(PDC!$J$1:$L$90,MATCH(BE507,PDC!$L:$L,0),MATCH(PDC!$J$1,PDC!$J$1:$L$1,0))</f>
        <v>Industrie</v>
      </c>
      <c r="BE507" t="s">
        <v>29</v>
      </c>
      <c r="BF507">
        <v>8404</v>
      </c>
      <c r="BG507">
        <v>1532</v>
      </c>
      <c r="BH507">
        <v>2611908</v>
      </c>
      <c r="BI507">
        <v>38</v>
      </c>
      <c r="BJ507">
        <v>2</v>
      </c>
      <c r="BK507">
        <v>25</v>
      </c>
      <c r="BL507">
        <v>1</v>
      </c>
      <c r="BN507">
        <v>3095</v>
      </c>
    </row>
    <row r="508" spans="26:66" x14ac:dyDescent="0.35">
      <c r="Z508" t="str">
        <f t="shared" si="54"/>
        <v>42_Entreposage et services auxiliaires des transports</v>
      </c>
      <c r="AA508" t="str">
        <f>INDEX(PDC!$J$1:$L$90,MATCH(AB508,PDC!$L:$L,0),MATCH(PDC!$J$1,PDC!$J$1:$L$1,0))</f>
        <v>Services</v>
      </c>
      <c r="AB508" t="s">
        <v>7</v>
      </c>
      <c r="AC508" t="s">
        <v>149</v>
      </c>
      <c r="AD508">
        <v>1912</v>
      </c>
      <c r="AE508">
        <v>3163177</v>
      </c>
      <c r="AF508">
        <v>116</v>
      </c>
      <c r="AG508">
        <v>4</v>
      </c>
      <c r="AH508">
        <v>35</v>
      </c>
      <c r="AJ508">
        <v>7067</v>
      </c>
      <c r="AK508">
        <f t="shared" si="56"/>
        <v>60.669456066945607</v>
      </c>
      <c r="AL508">
        <f t="shared" si="57"/>
        <v>36.671991481981564</v>
      </c>
      <c r="BC508" t="str">
        <f t="shared" si="55"/>
        <v>8404_Fabrication de meubles</v>
      </c>
      <c r="BD508" t="str">
        <f>INDEX(PDC!$J$1:$L$90,MATCH(BE508,PDC!$L:$L,0),MATCH(PDC!$J$1,PDC!$J$1:$L$1,0))</f>
        <v>Industrie</v>
      </c>
      <c r="BE508" t="s">
        <v>75</v>
      </c>
      <c r="BF508">
        <v>8404</v>
      </c>
      <c r="BG508">
        <v>17</v>
      </c>
      <c r="BH508">
        <v>34661</v>
      </c>
      <c r="BI508">
        <v>1</v>
      </c>
      <c r="BN508">
        <v>16</v>
      </c>
    </row>
    <row r="509" spans="26:66" x14ac:dyDescent="0.35">
      <c r="Z509" t="str">
        <f t="shared" si="54"/>
        <v>42_Fabrication d'autres matériels de transport</v>
      </c>
      <c r="AA509" t="str">
        <f>INDEX(PDC!$J$1:$L$90,MATCH(AB509,PDC!$L:$L,0),MATCH(PDC!$J$1,PDC!$J$1:$L$1,0))</f>
        <v>Industrie</v>
      </c>
      <c r="AB509" t="s">
        <v>74</v>
      </c>
      <c r="AC509" t="s">
        <v>149</v>
      </c>
      <c r="AD509">
        <v>268</v>
      </c>
      <c r="AE509">
        <v>392869</v>
      </c>
      <c r="AF509">
        <v>7</v>
      </c>
      <c r="AJ509">
        <v>432</v>
      </c>
      <c r="AK509">
        <f t="shared" si="56"/>
        <v>26.119402985074625</v>
      </c>
      <c r="AL509">
        <f t="shared" si="57"/>
        <v>17.817644049288695</v>
      </c>
      <c r="BC509" t="str">
        <f t="shared" si="55"/>
        <v>8404_Fabrication de produits en caoutchouc et en plastique</v>
      </c>
      <c r="BD509" t="str">
        <f>INDEX(PDC!$J$1:$L$90,MATCH(BE509,PDC!$L:$L,0),MATCH(PDC!$J$1,PDC!$J$1:$L$1,0))</f>
        <v>Industrie</v>
      </c>
      <c r="BE509" t="s">
        <v>25</v>
      </c>
      <c r="BF509">
        <v>8404</v>
      </c>
      <c r="BG509">
        <v>72</v>
      </c>
      <c r="BH509">
        <v>112014</v>
      </c>
      <c r="BI509">
        <v>1</v>
      </c>
      <c r="BJ509">
        <v>1</v>
      </c>
      <c r="BK509">
        <v>5</v>
      </c>
      <c r="BN509">
        <v>77</v>
      </c>
    </row>
    <row r="510" spans="26:66" x14ac:dyDescent="0.35">
      <c r="Z510" t="str">
        <f t="shared" si="54"/>
        <v>42_Fabrication d'autres produits minéraux non métalliques</v>
      </c>
      <c r="AA510" t="str">
        <f>INDEX(PDC!$J$1:$L$90,MATCH(AB510,PDC!$L:$L,0),MATCH(PDC!$J$1,PDC!$J$1:$L$1,0))</f>
        <v>Industrie</v>
      </c>
      <c r="AB510" t="s">
        <v>18</v>
      </c>
      <c r="AC510" t="s">
        <v>149</v>
      </c>
      <c r="AD510">
        <v>1648</v>
      </c>
      <c r="AE510">
        <v>2505364</v>
      </c>
      <c r="AF510">
        <v>65</v>
      </c>
      <c r="AG510">
        <v>3</v>
      </c>
      <c r="AH510">
        <v>19</v>
      </c>
      <c r="AJ510">
        <v>4554</v>
      </c>
      <c r="AK510">
        <f t="shared" si="56"/>
        <v>39.441747572815537</v>
      </c>
      <c r="AL510">
        <f t="shared" si="57"/>
        <v>25.944333837318649</v>
      </c>
      <c r="BC510" t="str">
        <f t="shared" si="55"/>
        <v>8404_Fabrication de produits informatiques, électroniques et optiques</v>
      </c>
      <c r="BD510" t="str">
        <f>INDEX(PDC!$J$1:$L$90,MATCH(BE510,PDC!$L:$L,0),MATCH(PDC!$J$1,PDC!$J$1:$L$1,0))</f>
        <v>Industrie</v>
      </c>
      <c r="BE510" t="s">
        <v>41</v>
      </c>
      <c r="BF510">
        <v>8404</v>
      </c>
      <c r="BG510">
        <v>201</v>
      </c>
      <c r="BH510">
        <v>379924</v>
      </c>
      <c r="BN510">
        <v>0</v>
      </c>
    </row>
    <row r="511" spans="26:66" x14ac:dyDescent="0.35">
      <c r="Z511" t="str">
        <f t="shared" si="54"/>
        <v>42_Fabrication d'équipements électriques</v>
      </c>
      <c r="AA511" t="str">
        <f>INDEX(PDC!$J$1:$L$90,MATCH(AB511,PDC!$L:$L,0),MATCH(PDC!$J$1,PDC!$J$1:$L$1,0))</f>
        <v>Industrie</v>
      </c>
      <c r="AB511" t="s">
        <v>38</v>
      </c>
      <c r="AC511" t="s">
        <v>149</v>
      </c>
      <c r="AD511">
        <v>1193</v>
      </c>
      <c r="AE511">
        <v>1810825</v>
      </c>
      <c r="AF511">
        <v>42</v>
      </c>
      <c r="AG511">
        <v>5</v>
      </c>
      <c r="AH511">
        <v>33</v>
      </c>
      <c r="AJ511">
        <v>2594</v>
      </c>
      <c r="AK511">
        <f t="shared" si="56"/>
        <v>35.205364626990779</v>
      </c>
      <c r="AL511">
        <f t="shared" si="57"/>
        <v>23.193848107906618</v>
      </c>
      <c r="BC511" t="str">
        <f t="shared" si="55"/>
        <v>8404_Fabrication de produits métalliques, à l'exception des machines et des équipements</v>
      </c>
      <c r="BD511" t="str">
        <f>INDEX(PDC!$J$1:$L$90,MATCH(BE511,PDC!$L:$L,0),MATCH(PDC!$J$1,PDC!$J$1:$L$1,0))</f>
        <v>Industrie</v>
      </c>
      <c r="BE511" t="s">
        <v>11</v>
      </c>
      <c r="BF511">
        <v>8404</v>
      </c>
      <c r="BG511">
        <v>246</v>
      </c>
      <c r="BH511">
        <v>427811</v>
      </c>
      <c r="BI511">
        <v>23</v>
      </c>
      <c r="BN511">
        <v>800</v>
      </c>
    </row>
    <row r="512" spans="26:66" x14ac:dyDescent="0.35">
      <c r="Z512" t="str">
        <f t="shared" si="54"/>
        <v>42_Fabrication de boissons</v>
      </c>
      <c r="AA512" t="str">
        <f>INDEX(PDC!$J$1:$L$90,MATCH(AB512,PDC!$L:$L,0),MATCH(PDC!$J$1,PDC!$J$1:$L$1,0))</f>
        <v>Industrie</v>
      </c>
      <c r="AB512" t="s">
        <v>66</v>
      </c>
      <c r="AC512" t="s">
        <v>149</v>
      </c>
      <c r="AD512">
        <v>436</v>
      </c>
      <c r="AE512">
        <v>875975</v>
      </c>
      <c r="AF512">
        <v>14</v>
      </c>
      <c r="AG512">
        <v>2</v>
      </c>
      <c r="AH512">
        <v>8</v>
      </c>
      <c r="AJ512">
        <v>822</v>
      </c>
      <c r="AK512">
        <f t="shared" si="56"/>
        <v>32.11009174311927</v>
      </c>
      <c r="AL512">
        <f t="shared" si="57"/>
        <v>15.982191272581982</v>
      </c>
      <c r="BC512" t="str">
        <f t="shared" si="55"/>
        <v>8404_Fabrication de textiles</v>
      </c>
      <c r="BD512" t="str">
        <f>INDEX(PDC!$J$1:$L$90,MATCH(BE512,PDC!$L:$L,0),MATCH(PDC!$J$1,PDC!$J$1:$L$1,0))</f>
        <v>Industrie</v>
      </c>
      <c r="BE512" t="s">
        <v>19</v>
      </c>
      <c r="BF512">
        <v>8404</v>
      </c>
      <c r="BG512">
        <v>12</v>
      </c>
      <c r="BH512">
        <v>14997</v>
      </c>
      <c r="BN512">
        <v>0</v>
      </c>
    </row>
    <row r="513" spans="26:66" x14ac:dyDescent="0.35">
      <c r="Z513" t="str">
        <f t="shared" si="54"/>
        <v>42_Fabrication de machines et équipements n.c.a.</v>
      </c>
      <c r="AA513" t="str">
        <f>INDEX(PDC!$J$1:$L$90,MATCH(AB513,PDC!$L:$L,0),MATCH(PDC!$J$1,PDC!$J$1:$L$1,0))</f>
        <v>Industrie</v>
      </c>
      <c r="AB513" t="s">
        <v>29</v>
      </c>
      <c r="AC513" t="s">
        <v>149</v>
      </c>
      <c r="AD513">
        <v>3321</v>
      </c>
      <c r="AE513">
        <v>5233024</v>
      </c>
      <c r="AF513">
        <v>122</v>
      </c>
      <c r="AG513">
        <v>6</v>
      </c>
      <c r="AH513">
        <v>51</v>
      </c>
      <c r="AJ513">
        <v>7280</v>
      </c>
      <c r="AK513">
        <f t="shared" si="56"/>
        <v>36.735922914784702</v>
      </c>
      <c r="AL513">
        <f t="shared" si="57"/>
        <v>23.313479930533475</v>
      </c>
      <c r="BC513" t="str">
        <f t="shared" si="55"/>
        <v>8404_Génie civil</v>
      </c>
      <c r="BD513" t="str">
        <f>INDEX(PDC!$J$1:$L$90,MATCH(BE513,PDC!$L:$L,0),MATCH(PDC!$J$1,PDC!$J$1:$L$1,0))</f>
        <v>Construction</v>
      </c>
      <c r="BE513" t="s">
        <v>22</v>
      </c>
      <c r="BF513">
        <v>8404</v>
      </c>
      <c r="BG513">
        <v>58</v>
      </c>
      <c r="BH513">
        <v>90863</v>
      </c>
      <c r="BI513">
        <v>8</v>
      </c>
      <c r="BJ513">
        <v>1</v>
      </c>
      <c r="BK513">
        <v>22</v>
      </c>
      <c r="BL513">
        <v>1</v>
      </c>
      <c r="BN513">
        <v>518</v>
      </c>
    </row>
    <row r="514" spans="26:66" x14ac:dyDescent="0.35">
      <c r="Z514" t="str">
        <f t="shared" si="54"/>
        <v>42_Fabrication de meubles</v>
      </c>
      <c r="AA514" t="str">
        <f>INDEX(PDC!$J$1:$L$90,MATCH(AB514,PDC!$L:$L,0),MATCH(PDC!$J$1,PDC!$J$1:$L$1,0))</f>
        <v>Industrie</v>
      </c>
      <c r="AB514" t="s">
        <v>75</v>
      </c>
      <c r="AC514" t="s">
        <v>149</v>
      </c>
      <c r="AD514">
        <v>795</v>
      </c>
      <c r="AE514">
        <v>1233721</v>
      </c>
      <c r="AF514">
        <v>53</v>
      </c>
      <c r="AG514">
        <v>6</v>
      </c>
      <c r="AH514">
        <v>59</v>
      </c>
      <c r="AJ514">
        <v>2424</v>
      </c>
      <c r="AK514">
        <f t="shared" si="56"/>
        <v>66.666666666666671</v>
      </c>
      <c r="AL514">
        <f t="shared" si="57"/>
        <v>42.959469766665237</v>
      </c>
      <c r="BC514" t="str">
        <f t="shared" si="55"/>
        <v>8404_Hébergement</v>
      </c>
      <c r="BD514" t="str">
        <f>INDEX(PDC!$J$1:$L$90,MATCH(BE514,PDC!$L:$L,0),MATCH(PDC!$J$1,PDC!$J$1:$L$1,0))</f>
        <v>Services</v>
      </c>
      <c r="BE514" t="s">
        <v>20</v>
      </c>
      <c r="BF514">
        <v>8404</v>
      </c>
      <c r="BG514">
        <v>104</v>
      </c>
      <c r="BH514">
        <v>178833</v>
      </c>
      <c r="BI514">
        <v>3</v>
      </c>
      <c r="BN514">
        <v>296</v>
      </c>
    </row>
    <row r="515" spans="26:66" x14ac:dyDescent="0.35">
      <c r="Z515" t="str">
        <f t="shared" si="54"/>
        <v>42_Fabrication de produits en caoutchouc et en plastique</v>
      </c>
      <c r="AA515" t="str">
        <f>INDEX(PDC!$J$1:$L$90,MATCH(AB515,PDC!$L:$L,0),MATCH(PDC!$J$1,PDC!$J$1:$L$1,0))</f>
        <v>Industrie</v>
      </c>
      <c r="AB515" t="s">
        <v>25</v>
      </c>
      <c r="AC515" t="s">
        <v>149</v>
      </c>
      <c r="AD515">
        <v>2407</v>
      </c>
      <c r="AE515">
        <v>3518186</v>
      </c>
      <c r="AF515">
        <v>114</v>
      </c>
      <c r="AG515">
        <v>8</v>
      </c>
      <c r="AH515">
        <v>86</v>
      </c>
      <c r="AJ515">
        <v>8255</v>
      </c>
      <c r="AK515">
        <f t="shared" si="56"/>
        <v>47.361861238055674</v>
      </c>
      <c r="AL515">
        <f t="shared" si="57"/>
        <v>32.403062259925996</v>
      </c>
      <c r="BC515" t="str">
        <f t="shared" si="55"/>
        <v>8404_Hébergement médico-social et social</v>
      </c>
      <c r="BD515" t="str">
        <f>INDEX(PDC!$J$1:$L$90,MATCH(BE515,PDC!$L:$L,0),MATCH(PDC!$J$1,PDC!$J$1:$L$1,0))</f>
        <v>Services</v>
      </c>
      <c r="BE515" t="s">
        <v>2</v>
      </c>
      <c r="BF515">
        <v>8404</v>
      </c>
      <c r="BG515">
        <v>754</v>
      </c>
      <c r="BH515">
        <v>1121334</v>
      </c>
      <c r="BI515">
        <v>39</v>
      </c>
      <c r="BJ515">
        <v>3</v>
      </c>
      <c r="BK515">
        <v>33</v>
      </c>
      <c r="BL515">
        <v>2</v>
      </c>
      <c r="BN515">
        <v>2169</v>
      </c>
    </row>
    <row r="516" spans="26:66" x14ac:dyDescent="0.35">
      <c r="Z516" t="str">
        <f t="shared" si="54"/>
        <v>42_Fabrication de produits informatiques, électroniques et optiques</v>
      </c>
      <c r="AA516" t="str">
        <f>INDEX(PDC!$J$1:$L$90,MATCH(AB516,PDC!$L:$L,0),MATCH(PDC!$J$1,PDC!$J$1:$L$1,0))</f>
        <v>Industrie</v>
      </c>
      <c r="AB516" t="s">
        <v>41</v>
      </c>
      <c r="AC516" t="s">
        <v>149</v>
      </c>
      <c r="AD516">
        <v>1484</v>
      </c>
      <c r="AE516">
        <v>2304399</v>
      </c>
      <c r="AF516">
        <v>14</v>
      </c>
      <c r="AG516">
        <v>2</v>
      </c>
      <c r="AH516">
        <v>13</v>
      </c>
      <c r="AJ516">
        <v>522</v>
      </c>
      <c r="AK516">
        <f t="shared" si="56"/>
        <v>9.4339622641509422</v>
      </c>
      <c r="AL516">
        <f t="shared" si="57"/>
        <v>6.0753367797850979</v>
      </c>
      <c r="BC516" t="str">
        <f t="shared" si="55"/>
        <v>8404_Imprimerie et reproduction d'enregistrements</v>
      </c>
      <c r="BD516" t="str">
        <f>INDEX(PDC!$J$1:$L$90,MATCH(BE516,PDC!$L:$L,0),MATCH(PDC!$J$1,PDC!$J$1:$L$1,0))</f>
        <v>Industrie</v>
      </c>
      <c r="BE516" t="s">
        <v>72</v>
      </c>
      <c r="BF516">
        <v>8404</v>
      </c>
      <c r="BG516">
        <v>50</v>
      </c>
      <c r="BH516">
        <v>86253</v>
      </c>
      <c r="BI516">
        <v>2</v>
      </c>
      <c r="BN516">
        <v>33</v>
      </c>
    </row>
    <row r="517" spans="26:66" x14ac:dyDescent="0.35">
      <c r="Z517" t="str">
        <f t="shared" ref="Z517:Z579" si="58">AC517&amp;"_"&amp;AB517</f>
        <v>42_Fabrication de produits métalliques, à l'exception des machines et des équipements</v>
      </c>
      <c r="AA517" t="str">
        <f>INDEX(PDC!$J$1:$L$90,MATCH(AB517,PDC!$L:$L,0),MATCH(PDC!$J$1,PDC!$J$1:$L$1,0))</f>
        <v>Industrie</v>
      </c>
      <c r="AB517" t="s">
        <v>11</v>
      </c>
      <c r="AC517" t="s">
        <v>149</v>
      </c>
      <c r="AD517">
        <v>10892</v>
      </c>
      <c r="AE517">
        <v>18072400</v>
      </c>
      <c r="AF517">
        <v>639</v>
      </c>
      <c r="AG517">
        <v>47</v>
      </c>
      <c r="AH517">
        <v>365</v>
      </c>
      <c r="AJ517">
        <v>36974</v>
      </c>
      <c r="AK517">
        <f t="shared" si="56"/>
        <v>58.666911494674991</v>
      </c>
      <c r="AL517">
        <f t="shared" si="57"/>
        <v>35.357783138930081</v>
      </c>
      <c r="BC517" t="str">
        <f t="shared" ref="BC517:BC580" si="59">BF517&amp;"_"&amp;BE517</f>
        <v>8404_Industrie automobile</v>
      </c>
      <c r="BD517" t="str">
        <f>INDEX(PDC!$J$1:$L$90,MATCH(BE517,PDC!$L:$L,0),MATCH(PDC!$J$1,PDC!$J$1:$L$1,0))</f>
        <v>Industrie</v>
      </c>
      <c r="BE517" t="s">
        <v>24</v>
      </c>
      <c r="BF517">
        <v>8404</v>
      </c>
      <c r="BG517">
        <v>43</v>
      </c>
      <c r="BH517">
        <v>78191</v>
      </c>
      <c r="BI517">
        <v>2</v>
      </c>
      <c r="BN517">
        <v>91</v>
      </c>
    </row>
    <row r="518" spans="26:66" x14ac:dyDescent="0.35">
      <c r="Z518" t="str">
        <f t="shared" si="58"/>
        <v>42_Fabrication de textiles</v>
      </c>
      <c r="AA518" t="str">
        <f>INDEX(PDC!$J$1:$L$90,MATCH(AB518,PDC!$L:$L,0),MATCH(PDC!$J$1,PDC!$J$1:$L$1,0))</f>
        <v>Industrie</v>
      </c>
      <c r="AB518" t="s">
        <v>19</v>
      </c>
      <c r="AC518" t="s">
        <v>149</v>
      </c>
      <c r="AD518">
        <v>3659</v>
      </c>
      <c r="AE518">
        <v>5650153</v>
      </c>
      <c r="AF518">
        <v>97</v>
      </c>
      <c r="AG518">
        <v>8</v>
      </c>
      <c r="AH518">
        <v>42</v>
      </c>
      <c r="AJ518">
        <v>5876</v>
      </c>
      <c r="AK518">
        <f t="shared" ref="AK518:AK580" si="60">AF518/AD518*1000</f>
        <v>26.509975403115604</v>
      </c>
      <c r="AL518">
        <f t="shared" ref="AL518:AL580" si="61">AF518/AE518*1000000</f>
        <v>17.167676698312416</v>
      </c>
      <c r="BC518" t="str">
        <f t="shared" si="59"/>
        <v>8404_Industrie chimique</v>
      </c>
      <c r="BD518" t="str">
        <f>INDEX(PDC!$J$1:$L$90,MATCH(BE518,PDC!$L:$L,0),MATCH(PDC!$J$1,PDC!$J$1:$L$1,0))</f>
        <v>Industrie</v>
      </c>
      <c r="BE518" t="s">
        <v>40</v>
      </c>
      <c r="BF518">
        <v>8404</v>
      </c>
      <c r="BG518">
        <v>10</v>
      </c>
      <c r="BH518">
        <v>19131</v>
      </c>
      <c r="BJ518">
        <v>1</v>
      </c>
      <c r="BK518">
        <v>13</v>
      </c>
      <c r="BL518">
        <v>1</v>
      </c>
      <c r="BN518">
        <v>0</v>
      </c>
    </row>
    <row r="519" spans="26:66" x14ac:dyDescent="0.35">
      <c r="Z519" t="str">
        <f t="shared" si="58"/>
        <v>42_Génie civil</v>
      </c>
      <c r="AA519" t="str">
        <f>INDEX(PDC!$J$1:$L$90,MATCH(AB519,PDC!$L:$L,0),MATCH(PDC!$J$1,PDC!$J$1:$L$1,0))</f>
        <v>Construction</v>
      </c>
      <c r="AB519" t="s">
        <v>22</v>
      </c>
      <c r="AC519" t="s">
        <v>149</v>
      </c>
      <c r="AD519">
        <v>1725</v>
      </c>
      <c r="AE519">
        <v>2518396</v>
      </c>
      <c r="AF519">
        <v>57</v>
      </c>
      <c r="AG519">
        <v>7</v>
      </c>
      <c r="AH519">
        <v>26</v>
      </c>
      <c r="AJ519">
        <v>3945</v>
      </c>
      <c r="AK519">
        <f t="shared" si="60"/>
        <v>33.043478260869563</v>
      </c>
      <c r="AL519">
        <f t="shared" si="61"/>
        <v>22.633453992144208</v>
      </c>
      <c r="BC519" t="str">
        <f t="shared" si="59"/>
        <v>8404_Industrie du cuir et de la chaussure</v>
      </c>
      <c r="BD519" t="str">
        <f>INDEX(PDC!$J$1:$L$90,MATCH(BE519,PDC!$L:$L,0),MATCH(PDC!$J$1,PDC!$J$1:$L$1,0))</f>
        <v>Industrie</v>
      </c>
      <c r="BE519" t="s">
        <v>69</v>
      </c>
      <c r="BF519">
        <v>8404</v>
      </c>
      <c r="BG519">
        <v>223</v>
      </c>
      <c r="BH519">
        <v>339656</v>
      </c>
      <c r="BI519">
        <v>11</v>
      </c>
      <c r="BN519">
        <v>1079</v>
      </c>
    </row>
    <row r="520" spans="26:66" x14ac:dyDescent="0.35">
      <c r="Z520" t="str">
        <f t="shared" si="58"/>
        <v>42_Hébergement</v>
      </c>
      <c r="AA520" t="str">
        <f>INDEX(PDC!$J$1:$L$90,MATCH(AB520,PDC!$L:$L,0),MATCH(PDC!$J$1,PDC!$J$1:$L$1,0))</f>
        <v>Services</v>
      </c>
      <c r="AB520" t="s">
        <v>20</v>
      </c>
      <c r="AC520" t="s">
        <v>149</v>
      </c>
      <c r="AD520">
        <v>895</v>
      </c>
      <c r="AE520">
        <v>1346095</v>
      </c>
      <c r="AF520">
        <v>39</v>
      </c>
      <c r="AG520">
        <v>2</v>
      </c>
      <c r="AH520">
        <v>25</v>
      </c>
      <c r="AJ520">
        <v>2915</v>
      </c>
      <c r="AK520">
        <f t="shared" si="60"/>
        <v>43.575418994413411</v>
      </c>
      <c r="AL520">
        <f t="shared" si="61"/>
        <v>28.972695092099741</v>
      </c>
      <c r="BC520" t="str">
        <f t="shared" si="59"/>
        <v>8404_Industries alimentaires</v>
      </c>
      <c r="BD520" t="str">
        <f>INDEX(PDC!$J$1:$L$90,MATCH(BE520,PDC!$L:$L,0),MATCH(PDC!$J$1,PDC!$J$1:$L$1,0))</f>
        <v>Industrie</v>
      </c>
      <c r="BE520" t="s">
        <v>14</v>
      </c>
      <c r="BF520">
        <v>8404</v>
      </c>
      <c r="BG520">
        <v>232</v>
      </c>
      <c r="BH520">
        <v>386444</v>
      </c>
      <c r="BI520">
        <v>14</v>
      </c>
      <c r="BN520">
        <v>1106</v>
      </c>
    </row>
    <row r="521" spans="26:66" x14ac:dyDescent="0.35">
      <c r="Z521" t="str">
        <f t="shared" si="58"/>
        <v>42_Hébergement médico-social et social</v>
      </c>
      <c r="AA521" t="str">
        <f>INDEX(PDC!$J$1:$L$90,MATCH(AB521,PDC!$L:$L,0),MATCH(PDC!$J$1,PDC!$J$1:$L$1,0))</f>
        <v>Services</v>
      </c>
      <c r="AB521" t="s">
        <v>2</v>
      </c>
      <c r="AC521" t="s">
        <v>149</v>
      </c>
      <c r="AD521">
        <v>6472</v>
      </c>
      <c r="AE521">
        <v>10092412</v>
      </c>
      <c r="AF521">
        <v>550</v>
      </c>
      <c r="AG521">
        <v>34</v>
      </c>
      <c r="AH521">
        <v>313</v>
      </c>
      <c r="AJ521">
        <v>35561</v>
      </c>
      <c r="AK521">
        <f t="shared" si="60"/>
        <v>84.98145859085291</v>
      </c>
      <c r="AL521">
        <f t="shared" si="61"/>
        <v>54.496387979404723</v>
      </c>
      <c r="BC521" t="str">
        <f t="shared" si="59"/>
        <v>8404_Organisation de jeux de hasard et d'argent</v>
      </c>
      <c r="BD521" t="str">
        <f>INDEX(PDC!$J$1:$L$90,MATCH(BE521,PDC!$L:$L,0),MATCH(PDC!$J$1,PDC!$J$1:$L$1,0))</f>
        <v>Services</v>
      </c>
      <c r="BE521" t="s">
        <v>91</v>
      </c>
      <c r="BF521">
        <v>8404</v>
      </c>
      <c r="BG521">
        <v>32</v>
      </c>
      <c r="BH521">
        <v>44571</v>
      </c>
      <c r="BN521">
        <v>363</v>
      </c>
    </row>
    <row r="522" spans="26:66" x14ac:dyDescent="0.35">
      <c r="Z522" t="str">
        <f t="shared" si="58"/>
        <v>42_Imprimerie et reproduction d'enregistrements</v>
      </c>
      <c r="AA522" t="str">
        <f>INDEX(PDC!$J$1:$L$90,MATCH(AB522,PDC!$L:$L,0),MATCH(PDC!$J$1,PDC!$J$1:$L$1,0))</f>
        <v>Industrie</v>
      </c>
      <c r="AB522" t="s">
        <v>72</v>
      </c>
      <c r="AC522" t="s">
        <v>149</v>
      </c>
      <c r="AD522">
        <v>1081</v>
      </c>
      <c r="AE522">
        <v>1924262</v>
      </c>
      <c r="AF522">
        <v>28</v>
      </c>
      <c r="AG522">
        <v>2</v>
      </c>
      <c r="AH522">
        <v>4</v>
      </c>
      <c r="AJ522">
        <v>691</v>
      </c>
      <c r="AK522">
        <f t="shared" si="60"/>
        <v>25.901942645698426</v>
      </c>
      <c r="AL522">
        <f t="shared" si="61"/>
        <v>14.551033071380091</v>
      </c>
      <c r="BC522" t="str">
        <f t="shared" si="59"/>
        <v>8404_Production de films cinématographiques, de vidéo et de programmes de télévision ; enregistrement sonore et édition musicale</v>
      </c>
      <c r="BD522" t="str">
        <f>INDEX(PDC!$J$1:$L$90,MATCH(BE522,PDC!$L:$L,0),MATCH(PDC!$J$1,PDC!$J$1:$L$1,0))</f>
        <v>Services</v>
      </c>
      <c r="BE522" t="s">
        <v>82</v>
      </c>
      <c r="BF522">
        <v>8404</v>
      </c>
      <c r="BG522">
        <v>6</v>
      </c>
      <c r="BH522">
        <v>6316</v>
      </c>
    </row>
    <row r="523" spans="26:66" x14ac:dyDescent="0.35">
      <c r="Z523" t="str">
        <f t="shared" si="58"/>
        <v>42_Industrie automobile</v>
      </c>
      <c r="AA523" t="str">
        <f>INDEX(PDC!$J$1:$L$90,MATCH(AB523,PDC!$L:$L,0),MATCH(PDC!$J$1,PDC!$J$1:$L$1,0))</f>
        <v>Industrie</v>
      </c>
      <c r="AB523" t="s">
        <v>24</v>
      </c>
      <c r="AC523" t="s">
        <v>149</v>
      </c>
      <c r="AD523">
        <v>2617</v>
      </c>
      <c r="AE523">
        <v>3518648</v>
      </c>
      <c r="AF523">
        <v>143</v>
      </c>
      <c r="AG523">
        <v>17</v>
      </c>
      <c r="AH523">
        <v>125</v>
      </c>
      <c r="AJ523">
        <v>9440</v>
      </c>
      <c r="AK523">
        <f t="shared" si="60"/>
        <v>54.64272067252579</v>
      </c>
      <c r="AL523">
        <f t="shared" si="61"/>
        <v>40.640609688721348</v>
      </c>
      <c r="BC523" t="str">
        <f t="shared" si="59"/>
        <v>8404_Production et distribution d'électricité, de gaz, de vapeur et d'air conditionné</v>
      </c>
      <c r="BD523" t="str">
        <f>INDEX(PDC!$J$1:$L$90,MATCH(BE523,PDC!$L:$L,0),MATCH(PDC!$J$1,PDC!$J$1:$L$1,0))</f>
        <v>Industrie</v>
      </c>
      <c r="BE523" t="s">
        <v>76</v>
      </c>
      <c r="BF523">
        <v>8404</v>
      </c>
      <c r="BG523">
        <v>96</v>
      </c>
      <c r="BH523">
        <v>168943</v>
      </c>
      <c r="BN523">
        <v>0</v>
      </c>
    </row>
    <row r="524" spans="26:66" x14ac:dyDescent="0.35">
      <c r="Z524" t="str">
        <f t="shared" si="58"/>
        <v>42_Industrie chimique</v>
      </c>
      <c r="AA524" t="str">
        <f>INDEX(PDC!$J$1:$L$90,MATCH(AB524,PDC!$L:$L,0),MATCH(PDC!$J$1,PDC!$J$1:$L$1,0))</f>
        <v>Industrie</v>
      </c>
      <c r="AB524" t="s">
        <v>40</v>
      </c>
      <c r="AC524" t="s">
        <v>149</v>
      </c>
      <c r="AD524">
        <v>1730</v>
      </c>
      <c r="AE524">
        <v>2646062</v>
      </c>
      <c r="AF524">
        <v>28</v>
      </c>
      <c r="AG524">
        <v>1</v>
      </c>
      <c r="AH524">
        <v>10</v>
      </c>
      <c r="AJ524">
        <v>2827</v>
      </c>
      <c r="AK524">
        <f t="shared" si="60"/>
        <v>16.184971098265894</v>
      </c>
      <c r="AL524">
        <f t="shared" si="61"/>
        <v>10.581762634435625</v>
      </c>
      <c r="BC524" t="str">
        <f t="shared" si="59"/>
        <v>8404_Programmation, conseil et autres activités informatiques</v>
      </c>
      <c r="BD524" t="str">
        <f>INDEX(PDC!$J$1:$L$90,MATCH(BE524,PDC!$L:$L,0),MATCH(PDC!$J$1,PDC!$J$1:$L$1,0))</f>
        <v>Services</v>
      </c>
      <c r="BE524" t="s">
        <v>50</v>
      </c>
      <c r="BF524">
        <v>8404</v>
      </c>
      <c r="BG524">
        <v>10</v>
      </c>
      <c r="BH524">
        <v>10846</v>
      </c>
      <c r="BJ524">
        <v>1</v>
      </c>
      <c r="BK524">
        <v>5</v>
      </c>
      <c r="BN524">
        <v>304</v>
      </c>
    </row>
    <row r="525" spans="26:66" x14ac:dyDescent="0.35">
      <c r="Z525" t="str">
        <f t="shared" si="58"/>
        <v>42_Industrie de l'habillement</v>
      </c>
      <c r="AA525" t="str">
        <f>INDEX(PDC!$J$1:$L$90,MATCH(AB525,PDC!$L:$L,0),MATCH(PDC!$J$1,PDC!$J$1:$L$1,0))</f>
        <v>Industrie</v>
      </c>
      <c r="AB525" t="s">
        <v>68</v>
      </c>
      <c r="AC525" t="s">
        <v>149</v>
      </c>
      <c r="AD525">
        <v>1144</v>
      </c>
      <c r="AE525">
        <v>1818271</v>
      </c>
      <c r="AF525">
        <v>17</v>
      </c>
      <c r="AG525">
        <v>1</v>
      </c>
      <c r="AH525">
        <v>3</v>
      </c>
      <c r="AJ525">
        <v>884</v>
      </c>
      <c r="AK525">
        <f t="shared" si="60"/>
        <v>14.86013986013986</v>
      </c>
      <c r="AL525">
        <f t="shared" si="61"/>
        <v>9.3495414049940848</v>
      </c>
      <c r="BC525" t="str">
        <f t="shared" si="59"/>
        <v>8404_Publicité et études de marché</v>
      </c>
      <c r="BD525" t="str">
        <f>INDEX(PDC!$J$1:$L$90,MATCH(BE525,PDC!$L:$L,0),MATCH(PDC!$J$1,PDC!$J$1:$L$1,0))</f>
        <v>Services</v>
      </c>
      <c r="BE525" t="s">
        <v>33</v>
      </c>
      <c r="BF525">
        <v>8404</v>
      </c>
      <c r="BG525">
        <v>6</v>
      </c>
      <c r="BH525">
        <v>7628</v>
      </c>
    </row>
    <row r="526" spans="26:66" x14ac:dyDescent="0.35">
      <c r="Z526" t="str">
        <f t="shared" si="58"/>
        <v>42_Industrie du cuir et de la chaussure</v>
      </c>
      <c r="AA526" t="str">
        <f>INDEX(PDC!$J$1:$L$90,MATCH(AB526,PDC!$L:$L,0),MATCH(PDC!$J$1,PDC!$J$1:$L$1,0))</f>
        <v>Industrie</v>
      </c>
      <c r="AB526" t="s">
        <v>69</v>
      </c>
      <c r="AC526" t="s">
        <v>149</v>
      </c>
      <c r="AD526">
        <v>218</v>
      </c>
      <c r="AE526">
        <v>339413</v>
      </c>
      <c r="AF526">
        <v>15</v>
      </c>
      <c r="AJ526">
        <v>697</v>
      </c>
      <c r="AK526">
        <f t="shared" si="60"/>
        <v>68.807339449541288</v>
      </c>
      <c r="AL526">
        <f t="shared" si="61"/>
        <v>44.193946607819967</v>
      </c>
      <c r="BC526" t="str">
        <f t="shared" si="59"/>
        <v>8404_Recherche-développement scientifique</v>
      </c>
      <c r="BD526" t="str">
        <f>INDEX(PDC!$J$1:$L$90,MATCH(BE526,PDC!$L:$L,0),MATCH(PDC!$J$1,PDC!$J$1:$L$1,0))</f>
        <v>Services</v>
      </c>
      <c r="BE526" t="s">
        <v>46</v>
      </c>
      <c r="BF526">
        <v>8404</v>
      </c>
      <c r="BG526">
        <v>3</v>
      </c>
      <c r="BH526">
        <v>6167</v>
      </c>
    </row>
    <row r="527" spans="26:66" x14ac:dyDescent="0.35">
      <c r="Z527" t="str">
        <f t="shared" si="58"/>
        <v>42_Industrie du papier et du carton</v>
      </c>
      <c r="AA527" t="str">
        <f>INDEX(PDC!$J$1:$L$90,MATCH(AB527,PDC!$L:$L,0),MATCH(PDC!$J$1,PDC!$J$1:$L$1,0))</f>
        <v>Industrie</v>
      </c>
      <c r="AB527" t="s">
        <v>71</v>
      </c>
      <c r="AC527" t="s">
        <v>149</v>
      </c>
      <c r="AD527">
        <v>1054</v>
      </c>
      <c r="AE527">
        <v>1622732</v>
      </c>
      <c r="AF527">
        <v>67</v>
      </c>
      <c r="AG527">
        <v>6</v>
      </c>
      <c r="AH527">
        <v>66</v>
      </c>
      <c r="AJ527">
        <v>3171</v>
      </c>
      <c r="AK527">
        <f t="shared" si="60"/>
        <v>63.567362428842507</v>
      </c>
      <c r="AL527">
        <f t="shared" si="61"/>
        <v>41.288395126243884</v>
      </c>
      <c r="BC527" t="str">
        <f t="shared" si="59"/>
        <v>8404_Restauration</v>
      </c>
      <c r="BD527" t="str">
        <f>INDEX(PDC!$J$1:$L$90,MATCH(BE527,PDC!$L:$L,0),MATCH(PDC!$J$1,PDC!$J$1:$L$1,0))</f>
        <v>Services</v>
      </c>
      <c r="BE527" t="s">
        <v>10</v>
      </c>
      <c r="BF527">
        <v>8404</v>
      </c>
      <c r="BG527">
        <v>291</v>
      </c>
      <c r="BH527">
        <v>440047</v>
      </c>
      <c r="BI527">
        <v>9</v>
      </c>
      <c r="BN527">
        <v>676</v>
      </c>
    </row>
    <row r="528" spans="26:66" x14ac:dyDescent="0.35">
      <c r="Z528" t="str">
        <f t="shared" si="58"/>
        <v>42_Industrie pharmaceutique</v>
      </c>
      <c r="AA528" t="str">
        <f>INDEX(PDC!$J$1:$L$90,MATCH(AB528,PDC!$L:$L,0),MATCH(PDC!$J$1,PDC!$J$1:$L$1,0))</f>
        <v>Industrie</v>
      </c>
      <c r="AB528" t="s">
        <v>39</v>
      </c>
      <c r="AC528" t="s">
        <v>149</v>
      </c>
      <c r="AD528">
        <v>32</v>
      </c>
      <c r="AE528">
        <v>50282</v>
      </c>
      <c r="AJ528">
        <v>0</v>
      </c>
      <c r="AK528">
        <f t="shared" si="60"/>
        <v>0</v>
      </c>
      <c r="AL528">
        <f t="shared" si="61"/>
        <v>0</v>
      </c>
      <c r="BC528" t="str">
        <f t="shared" si="59"/>
        <v>8404_Réparation d'ordinateurs et de biens personnels et domestiques</v>
      </c>
      <c r="BD528" t="str">
        <f>INDEX(PDC!$J$1:$L$90,MATCH(BE528,PDC!$L:$L,0),MATCH(PDC!$J$1,PDC!$J$1:$L$1,0))</f>
        <v>Services</v>
      </c>
      <c r="BE528" t="s">
        <v>92</v>
      </c>
      <c r="BF528">
        <v>8404</v>
      </c>
      <c r="BG528">
        <v>15</v>
      </c>
      <c r="BH528">
        <v>23443</v>
      </c>
    </row>
    <row r="529" spans="26:66" x14ac:dyDescent="0.35">
      <c r="Z529" t="str">
        <f t="shared" si="58"/>
        <v>42_Industries alimentaires</v>
      </c>
      <c r="AA529" t="str">
        <f>INDEX(PDC!$J$1:$L$90,MATCH(AB529,PDC!$L:$L,0),MATCH(PDC!$J$1,PDC!$J$1:$L$1,0))</f>
        <v>Industrie</v>
      </c>
      <c r="AB529" t="s">
        <v>14</v>
      </c>
      <c r="AC529" t="s">
        <v>149</v>
      </c>
      <c r="AD529">
        <v>6374</v>
      </c>
      <c r="AE529">
        <v>9978326</v>
      </c>
      <c r="AF529">
        <v>297</v>
      </c>
      <c r="AG529">
        <v>21</v>
      </c>
      <c r="AH529">
        <v>221</v>
      </c>
      <c r="AJ529">
        <v>15647</v>
      </c>
      <c r="AK529">
        <f t="shared" si="60"/>
        <v>46.59554439912143</v>
      </c>
      <c r="AL529">
        <f t="shared" si="61"/>
        <v>29.764511602447143</v>
      </c>
      <c r="BC529" t="str">
        <f t="shared" si="59"/>
        <v>8404_Réparation et installation de machines et d'équipements</v>
      </c>
      <c r="BD529" t="str">
        <f>INDEX(PDC!$J$1:$L$90,MATCH(BE529,PDC!$L:$L,0),MATCH(PDC!$J$1,PDC!$J$1:$L$1,0))</f>
        <v>Industrie</v>
      </c>
      <c r="BE529" t="s">
        <v>23</v>
      </c>
      <c r="BF529">
        <v>8404</v>
      </c>
      <c r="BG529">
        <v>122</v>
      </c>
      <c r="BH529">
        <v>195977</v>
      </c>
      <c r="BI529">
        <v>10</v>
      </c>
      <c r="BJ529">
        <v>1</v>
      </c>
      <c r="BK529">
        <v>10</v>
      </c>
      <c r="BL529">
        <v>1</v>
      </c>
      <c r="BN529">
        <v>652</v>
      </c>
    </row>
    <row r="530" spans="26:66" x14ac:dyDescent="0.35">
      <c r="Z530" t="str">
        <f t="shared" si="58"/>
        <v>42_Métallurgie</v>
      </c>
      <c r="AA530" t="str">
        <f>INDEX(PDC!$J$1:$L$90,MATCH(AB530,PDC!$L:$L,0),MATCH(PDC!$J$1,PDC!$J$1:$L$1,0))</f>
        <v>Industrie</v>
      </c>
      <c r="AB530" t="s">
        <v>26</v>
      </c>
      <c r="AC530" t="s">
        <v>149</v>
      </c>
      <c r="AD530">
        <v>1140</v>
      </c>
      <c r="AE530">
        <v>1708833</v>
      </c>
      <c r="AF530">
        <v>39</v>
      </c>
      <c r="AG530">
        <v>6</v>
      </c>
      <c r="AH530">
        <v>110</v>
      </c>
      <c r="AJ530">
        <v>4436</v>
      </c>
      <c r="AK530">
        <f t="shared" si="60"/>
        <v>34.210526315789473</v>
      </c>
      <c r="AL530">
        <f t="shared" si="61"/>
        <v>22.822592962565682</v>
      </c>
      <c r="BC530" t="str">
        <f t="shared" si="59"/>
        <v>8404_Services d'information</v>
      </c>
      <c r="BD530" t="str">
        <f>INDEX(PDC!$J$1:$L$90,MATCH(BE530,PDC!$L:$L,0),MATCH(PDC!$J$1,PDC!$J$1:$L$1,0))</f>
        <v>Services</v>
      </c>
      <c r="BE530" t="s">
        <v>85</v>
      </c>
      <c r="BF530">
        <v>8404</v>
      </c>
      <c r="BG530">
        <v>2</v>
      </c>
      <c r="BH530">
        <v>3422</v>
      </c>
    </row>
    <row r="531" spans="26:66" x14ac:dyDescent="0.35">
      <c r="Z531" t="str">
        <f t="shared" si="58"/>
        <v>42_Organisation de jeux de hasard et d'argent</v>
      </c>
      <c r="AA531" t="str">
        <f>INDEX(PDC!$J$1:$L$90,MATCH(AB531,PDC!$L:$L,0),MATCH(PDC!$J$1,PDC!$J$1:$L$1,0))</f>
        <v>Services</v>
      </c>
      <c r="AB531" t="s">
        <v>91</v>
      </c>
      <c r="AC531" t="s">
        <v>149</v>
      </c>
      <c r="AD531">
        <v>260</v>
      </c>
      <c r="AE531">
        <v>386852</v>
      </c>
      <c r="AF531">
        <v>2</v>
      </c>
      <c r="AG531">
        <v>1</v>
      </c>
      <c r="AH531">
        <v>5</v>
      </c>
      <c r="AJ531">
        <v>162</v>
      </c>
      <c r="AK531">
        <f t="shared" si="60"/>
        <v>7.6923076923076925</v>
      </c>
      <c r="AL531">
        <f t="shared" si="61"/>
        <v>5.1699357893974964</v>
      </c>
      <c r="BC531" t="str">
        <f t="shared" si="59"/>
        <v>8404_Services relatifs aux bâtiments et aménagement paysager</v>
      </c>
      <c r="BD531" t="str">
        <f>INDEX(PDC!$J$1:$L$90,MATCH(BE531,PDC!$L:$L,0),MATCH(PDC!$J$1,PDC!$J$1:$L$1,0))</f>
        <v>Services</v>
      </c>
      <c r="BE531" t="s">
        <v>9</v>
      </c>
      <c r="BF531">
        <v>8404</v>
      </c>
      <c r="BG531">
        <v>72</v>
      </c>
      <c r="BH531">
        <v>99593</v>
      </c>
      <c r="BI531">
        <v>3</v>
      </c>
      <c r="BJ531">
        <v>2</v>
      </c>
      <c r="BK531">
        <v>21</v>
      </c>
      <c r="BL531">
        <v>1</v>
      </c>
      <c r="BN531">
        <v>750</v>
      </c>
    </row>
    <row r="532" spans="26:66" x14ac:dyDescent="0.35">
      <c r="Z532" t="str">
        <f t="shared" si="58"/>
        <v>42_Production de films cinématographiques, de vidéo et de programmes de télévision ; enregistrement sonore et édition musicale</v>
      </c>
      <c r="AA532" t="str">
        <f>INDEX(PDC!$J$1:$L$90,MATCH(AB532,PDC!$L:$L,0),MATCH(PDC!$J$1,PDC!$J$1:$L$1,0))</f>
        <v>Services</v>
      </c>
      <c r="AB532" t="s">
        <v>82</v>
      </c>
      <c r="AC532" t="s">
        <v>149</v>
      </c>
      <c r="AD532">
        <v>168</v>
      </c>
      <c r="AE532">
        <v>224167</v>
      </c>
      <c r="AF532">
        <v>1</v>
      </c>
      <c r="AG532">
        <v>1</v>
      </c>
      <c r="AH532">
        <v>5</v>
      </c>
      <c r="AJ532">
        <v>3</v>
      </c>
      <c r="AK532">
        <f t="shared" si="60"/>
        <v>5.9523809523809517</v>
      </c>
      <c r="AL532">
        <f t="shared" si="61"/>
        <v>4.4609599093532948</v>
      </c>
      <c r="BC532" t="str">
        <f t="shared" si="59"/>
        <v>8404_Sylviculture et exploitation forestière</v>
      </c>
      <c r="BD532" t="str">
        <f>INDEX(PDC!$J$1:$L$90,MATCH(BE532,PDC!$L:$L,0),MATCH(PDC!$J$1,PDC!$J$1:$L$1,0))</f>
        <v>Agriculture</v>
      </c>
      <c r="BE532" t="s">
        <v>63</v>
      </c>
      <c r="BF532">
        <v>8404</v>
      </c>
      <c r="BG532">
        <v>1</v>
      </c>
      <c r="BH532">
        <v>1261</v>
      </c>
    </row>
    <row r="533" spans="26:66" x14ac:dyDescent="0.35">
      <c r="Z533" t="str">
        <f t="shared" si="58"/>
        <v>42_Production et distribution d'électricité, de gaz, de vapeur et d'air conditionné</v>
      </c>
      <c r="AA533" t="str">
        <f>INDEX(PDC!$J$1:$L$90,MATCH(AB533,PDC!$L:$L,0),MATCH(PDC!$J$1,PDC!$J$1:$L$1,0))</f>
        <v>Industrie</v>
      </c>
      <c r="AB533" t="s">
        <v>76</v>
      </c>
      <c r="AC533" t="s">
        <v>149</v>
      </c>
      <c r="AD533">
        <v>417</v>
      </c>
      <c r="AE533">
        <v>637893</v>
      </c>
      <c r="AF533">
        <v>4</v>
      </c>
      <c r="AJ533">
        <v>153</v>
      </c>
      <c r="AK533">
        <f t="shared" si="60"/>
        <v>9.592326139088728</v>
      </c>
      <c r="AL533">
        <f t="shared" si="61"/>
        <v>6.2706441362422849</v>
      </c>
      <c r="BC533" t="str">
        <f t="shared" si="59"/>
        <v>8404_Transports par eau</v>
      </c>
      <c r="BD533" t="str">
        <f>INDEX(PDC!$J$1:$L$90,MATCH(BE533,PDC!$L:$L,0),MATCH(PDC!$J$1,PDC!$J$1:$L$1,0))</f>
        <v>Services</v>
      </c>
      <c r="BE533" t="s">
        <v>80</v>
      </c>
      <c r="BF533">
        <v>8404</v>
      </c>
      <c r="BG533">
        <v>4</v>
      </c>
      <c r="BH533">
        <v>7009</v>
      </c>
    </row>
    <row r="534" spans="26:66" x14ac:dyDescent="0.35">
      <c r="Z534" t="str">
        <f t="shared" si="58"/>
        <v>42_Programmation et diffusion</v>
      </c>
      <c r="AA534" t="str">
        <f>INDEX(PDC!$J$1:$L$90,MATCH(AB534,PDC!$L:$L,0),MATCH(PDC!$J$1,PDC!$J$1:$L$1,0))</f>
        <v>Services</v>
      </c>
      <c r="AB534" t="s">
        <v>83</v>
      </c>
      <c r="AC534" t="s">
        <v>149</v>
      </c>
      <c r="AD534">
        <v>33</v>
      </c>
      <c r="AE534">
        <v>49691</v>
      </c>
      <c r="AK534">
        <f t="shared" si="60"/>
        <v>0</v>
      </c>
      <c r="AL534">
        <f t="shared" si="61"/>
        <v>0</v>
      </c>
      <c r="BC534" t="str">
        <f t="shared" si="59"/>
        <v>8404_Transports terrestres et transport par conduites</v>
      </c>
      <c r="BD534" t="str">
        <f>INDEX(PDC!$J$1:$L$90,MATCH(BE534,PDC!$L:$L,0),MATCH(PDC!$J$1,PDC!$J$1:$L$1,0))</f>
        <v>Services</v>
      </c>
      <c r="BE534" t="s">
        <v>5</v>
      </c>
      <c r="BF534">
        <v>8404</v>
      </c>
      <c r="BG534">
        <v>221</v>
      </c>
      <c r="BH534">
        <v>378528</v>
      </c>
      <c r="BI534">
        <v>7</v>
      </c>
      <c r="BN534">
        <v>589</v>
      </c>
    </row>
    <row r="535" spans="26:66" x14ac:dyDescent="0.35">
      <c r="Z535" t="str">
        <f t="shared" si="58"/>
        <v>42_Programmation, conseil et autres activités informatiques</v>
      </c>
      <c r="AA535" t="str">
        <f>INDEX(PDC!$J$1:$L$90,MATCH(AB535,PDC!$L:$L,0),MATCH(PDC!$J$1,PDC!$J$1:$L$1,0))</f>
        <v>Services</v>
      </c>
      <c r="AB535" t="s">
        <v>50</v>
      </c>
      <c r="AC535" t="s">
        <v>149</v>
      </c>
      <c r="AD535">
        <v>672</v>
      </c>
      <c r="AE535">
        <v>1030381</v>
      </c>
      <c r="AF535">
        <v>2</v>
      </c>
      <c r="AJ535">
        <v>381</v>
      </c>
      <c r="AK535">
        <f t="shared" si="60"/>
        <v>2.9761904761904758</v>
      </c>
      <c r="AL535">
        <f t="shared" si="61"/>
        <v>1.9410295803202893</v>
      </c>
      <c r="BC535" t="str">
        <f t="shared" si="59"/>
        <v>8404_Travail du bois et fabrication d'articles en bois et en liège, à l'exception des meubles ; fabrication d'articles en vannerie et sparterie</v>
      </c>
      <c r="BD535" t="str">
        <f>INDEX(PDC!$J$1:$L$90,MATCH(BE535,PDC!$L:$L,0),MATCH(PDC!$J$1,PDC!$J$1:$L$1,0))</f>
        <v>Industrie</v>
      </c>
      <c r="BE535" t="s">
        <v>70</v>
      </c>
      <c r="BF535">
        <v>8404</v>
      </c>
      <c r="BG535">
        <v>57</v>
      </c>
      <c r="BH535">
        <v>104223</v>
      </c>
      <c r="BI535">
        <v>2</v>
      </c>
      <c r="BN535">
        <v>26</v>
      </c>
    </row>
    <row r="536" spans="26:66" x14ac:dyDescent="0.35">
      <c r="Z536" t="str">
        <f t="shared" si="58"/>
        <v>42_Publicité et études de marché</v>
      </c>
      <c r="AA536" t="str">
        <f>INDEX(PDC!$J$1:$L$90,MATCH(AB536,PDC!$L:$L,0),MATCH(PDC!$J$1,PDC!$J$1:$L$1,0))</f>
        <v>Services</v>
      </c>
      <c r="AB536" t="s">
        <v>33</v>
      </c>
      <c r="AC536" t="s">
        <v>149</v>
      </c>
      <c r="AD536">
        <v>1065</v>
      </c>
      <c r="AE536">
        <v>1554960</v>
      </c>
      <c r="AF536">
        <v>15</v>
      </c>
      <c r="AG536">
        <v>4</v>
      </c>
      <c r="AH536">
        <v>40</v>
      </c>
      <c r="AJ536">
        <v>2280</v>
      </c>
      <c r="AK536">
        <f t="shared" si="60"/>
        <v>14.084507042253522</v>
      </c>
      <c r="AL536">
        <f t="shared" si="61"/>
        <v>9.6465503935792558</v>
      </c>
      <c r="BC536" t="str">
        <f t="shared" si="59"/>
        <v>8404_Travaux de construction spécialisés</v>
      </c>
      <c r="BD536" t="str">
        <f>INDEX(PDC!$J$1:$L$90,MATCH(BE536,PDC!$L:$L,0),MATCH(PDC!$J$1,PDC!$J$1:$L$1,0))</f>
        <v>Construction</v>
      </c>
      <c r="BE536" t="s">
        <v>3</v>
      </c>
      <c r="BF536">
        <v>8404</v>
      </c>
      <c r="BG536">
        <v>827</v>
      </c>
      <c r="BH536">
        <v>1199831</v>
      </c>
      <c r="BI536">
        <v>75</v>
      </c>
      <c r="BJ536">
        <v>11</v>
      </c>
      <c r="BK536">
        <v>128</v>
      </c>
      <c r="BL536">
        <v>4</v>
      </c>
      <c r="BN536">
        <v>4991</v>
      </c>
    </row>
    <row r="537" spans="26:66" x14ac:dyDescent="0.35">
      <c r="Z537" t="str">
        <f t="shared" si="58"/>
        <v>42_Recherche-développement scientifique</v>
      </c>
      <c r="AA537" t="str">
        <f>INDEX(PDC!$J$1:$L$90,MATCH(AB537,PDC!$L:$L,0),MATCH(PDC!$J$1,PDC!$J$1:$L$1,0))</f>
        <v>Services</v>
      </c>
      <c r="AB537" t="s">
        <v>46</v>
      </c>
      <c r="AC537" t="s">
        <v>149</v>
      </c>
      <c r="AD537">
        <v>302</v>
      </c>
      <c r="AE537">
        <v>381366</v>
      </c>
      <c r="AJ537">
        <v>0</v>
      </c>
      <c r="AK537">
        <f t="shared" si="60"/>
        <v>0</v>
      </c>
      <c r="AL537">
        <f t="shared" si="61"/>
        <v>0</v>
      </c>
      <c r="BC537" t="str">
        <f t="shared" si="59"/>
        <v>8404_Télécommunications</v>
      </c>
      <c r="BD537" t="str">
        <f>INDEX(PDC!$J$1:$L$90,MATCH(BE537,PDC!$L:$L,0),MATCH(PDC!$J$1,PDC!$J$1:$L$1,0))</f>
        <v>Services</v>
      </c>
      <c r="BE537" t="s">
        <v>84</v>
      </c>
      <c r="BF537">
        <v>8404</v>
      </c>
      <c r="BG537">
        <v>2</v>
      </c>
      <c r="BH537">
        <v>2859</v>
      </c>
    </row>
    <row r="538" spans="26:66" x14ac:dyDescent="0.35">
      <c r="Z538" t="str">
        <f t="shared" si="58"/>
        <v>42_Restauration</v>
      </c>
      <c r="AA538" t="str">
        <f>INDEX(PDC!$J$1:$L$90,MATCH(AB538,PDC!$L:$L,0),MATCH(PDC!$J$1,PDC!$J$1:$L$1,0))</f>
        <v>Services</v>
      </c>
      <c r="AB538" t="s">
        <v>10</v>
      </c>
      <c r="AC538" t="s">
        <v>149</v>
      </c>
      <c r="AD538">
        <v>5172</v>
      </c>
      <c r="AE538">
        <v>7539541</v>
      </c>
      <c r="AF538">
        <v>308</v>
      </c>
      <c r="AG538">
        <v>18</v>
      </c>
      <c r="AH538">
        <v>175</v>
      </c>
      <c r="AJ538">
        <v>17316</v>
      </c>
      <c r="AK538">
        <f t="shared" si="60"/>
        <v>59.551430781129156</v>
      </c>
      <c r="AL538">
        <f t="shared" si="61"/>
        <v>40.851293202066273</v>
      </c>
      <c r="BC538" t="str">
        <f t="shared" si="59"/>
        <v>8404_Édition</v>
      </c>
      <c r="BD538" t="str">
        <f>INDEX(PDC!$J$1:$L$90,MATCH(BE538,PDC!$L:$L,0),MATCH(PDC!$J$1,PDC!$J$1:$L$1,0))</f>
        <v>Services</v>
      </c>
      <c r="BE538" t="s">
        <v>49</v>
      </c>
      <c r="BF538">
        <v>8404</v>
      </c>
      <c r="BG538">
        <v>5</v>
      </c>
      <c r="BH538">
        <v>7076</v>
      </c>
    </row>
    <row r="539" spans="26:66" x14ac:dyDescent="0.35">
      <c r="Z539" t="str">
        <f t="shared" si="58"/>
        <v>42_Réparation d'ordinateurs et de biens personnels et domestiques</v>
      </c>
      <c r="AA539" t="str">
        <f>INDEX(PDC!$J$1:$L$90,MATCH(AB539,PDC!$L:$L,0),MATCH(PDC!$J$1,PDC!$J$1:$L$1,0))</f>
        <v>Services</v>
      </c>
      <c r="AB539" t="s">
        <v>92</v>
      </c>
      <c r="AC539" t="s">
        <v>149</v>
      </c>
      <c r="AD539">
        <v>231</v>
      </c>
      <c r="AE539">
        <v>380638</v>
      </c>
      <c r="AF539">
        <v>16</v>
      </c>
      <c r="AG539">
        <v>2</v>
      </c>
      <c r="AH539">
        <v>11</v>
      </c>
      <c r="AJ539">
        <v>690</v>
      </c>
      <c r="AK539">
        <f t="shared" si="60"/>
        <v>69.264069264069263</v>
      </c>
      <c r="AL539">
        <f t="shared" si="61"/>
        <v>42.034689127202228</v>
      </c>
      <c r="BC539" t="str">
        <f t="shared" si="59"/>
        <v>8405_NC</v>
      </c>
      <c r="BD539" t="s">
        <v>355</v>
      </c>
      <c r="BE539" t="s">
        <v>355</v>
      </c>
      <c r="BF539">
        <v>8405</v>
      </c>
      <c r="BN539">
        <v>1413</v>
      </c>
    </row>
    <row r="540" spans="26:66" x14ac:dyDescent="0.35">
      <c r="Z540" t="str">
        <f t="shared" si="58"/>
        <v>42_Réparation et installation de machines et d'équipements</v>
      </c>
      <c r="AA540" t="str">
        <f>INDEX(PDC!$J$1:$L$90,MATCH(AB540,PDC!$L:$L,0),MATCH(PDC!$J$1,PDC!$J$1:$L$1,0))</f>
        <v>Industrie</v>
      </c>
      <c r="AB540" t="s">
        <v>23</v>
      </c>
      <c r="AC540" t="s">
        <v>149</v>
      </c>
      <c r="AD540">
        <v>1711</v>
      </c>
      <c r="AE540">
        <v>2899651</v>
      </c>
      <c r="AF540">
        <v>86</v>
      </c>
      <c r="AG540">
        <v>5</v>
      </c>
      <c r="AH540">
        <v>70</v>
      </c>
      <c r="AJ540">
        <v>4462</v>
      </c>
      <c r="AK540">
        <f t="shared" si="60"/>
        <v>50.26300409117475</v>
      </c>
      <c r="AL540">
        <f t="shared" si="61"/>
        <v>29.658741689948204</v>
      </c>
      <c r="BC540" t="str">
        <f t="shared" si="59"/>
        <v>8405_Action sociale sans hébergement</v>
      </c>
      <c r="BD540" t="str">
        <f>INDEX(PDC!$J$1:$L$90,MATCH(BE540,PDC!$L:$L,0),MATCH(PDC!$J$1,PDC!$J$1:$L$1,0))</f>
        <v>Services</v>
      </c>
      <c r="BE540" t="s">
        <v>8</v>
      </c>
      <c r="BF540">
        <v>8405</v>
      </c>
      <c r="BG540">
        <v>2851</v>
      </c>
      <c r="BH540">
        <v>4405031</v>
      </c>
      <c r="BI540">
        <v>147</v>
      </c>
      <c r="BJ540">
        <v>8</v>
      </c>
      <c r="BK540">
        <v>76</v>
      </c>
      <c r="BL540">
        <v>4</v>
      </c>
      <c r="BN540">
        <v>11091</v>
      </c>
    </row>
    <row r="541" spans="26:66" x14ac:dyDescent="0.35">
      <c r="Z541" t="str">
        <f t="shared" si="58"/>
        <v>42_Services d'information</v>
      </c>
      <c r="AA541" t="str">
        <f>INDEX(PDC!$J$1:$L$90,MATCH(AB541,PDC!$L:$L,0),MATCH(PDC!$J$1,PDC!$J$1:$L$1,0))</f>
        <v>Services</v>
      </c>
      <c r="AB541" t="s">
        <v>85</v>
      </c>
      <c r="AC541" t="s">
        <v>149</v>
      </c>
      <c r="AD541">
        <v>281</v>
      </c>
      <c r="AE541">
        <v>443325</v>
      </c>
      <c r="AF541">
        <v>5</v>
      </c>
      <c r="AJ541">
        <v>472</v>
      </c>
      <c r="AK541">
        <f t="shared" si="60"/>
        <v>17.793594306049823</v>
      </c>
      <c r="AL541">
        <f t="shared" si="61"/>
        <v>11.278407488862573</v>
      </c>
      <c r="BC541" t="str">
        <f t="shared" si="59"/>
        <v>8405_Activités administratives et autres activités de soutien aux entreprises</v>
      </c>
      <c r="BD541" t="str">
        <f>INDEX(PDC!$J$1:$L$90,MATCH(BE541,PDC!$L:$L,0),MATCH(PDC!$J$1,PDC!$J$1:$L$1,0))</f>
        <v>Services</v>
      </c>
      <c r="BE541" t="s">
        <v>35</v>
      </c>
      <c r="BF541">
        <v>8405</v>
      </c>
      <c r="BG541">
        <v>658</v>
      </c>
      <c r="BH541">
        <v>941835</v>
      </c>
      <c r="BI541">
        <v>12</v>
      </c>
      <c r="BJ541">
        <v>2</v>
      </c>
      <c r="BK541">
        <v>8</v>
      </c>
      <c r="BN541">
        <v>748</v>
      </c>
    </row>
    <row r="542" spans="26:66" x14ac:dyDescent="0.35">
      <c r="Z542" t="str">
        <f t="shared" si="58"/>
        <v>42_Services de soutien aux industries extractives</v>
      </c>
      <c r="AA542" t="str">
        <f>INDEX(PDC!$J$1:$L$90,MATCH(AB542,PDC!$L:$L,0),MATCH(PDC!$J$1,PDC!$J$1:$L$1,0))</f>
        <v>Industrie</v>
      </c>
      <c r="AB542" t="s">
        <v>65</v>
      </c>
      <c r="AC542" t="s">
        <v>149</v>
      </c>
      <c r="AD542">
        <v>11</v>
      </c>
      <c r="AE542">
        <v>18781</v>
      </c>
      <c r="AK542">
        <f t="shared" si="60"/>
        <v>0</v>
      </c>
      <c r="AL542">
        <f t="shared" si="61"/>
        <v>0</v>
      </c>
      <c r="BC542" t="str">
        <f t="shared" si="59"/>
        <v>8405_Activités auxiliaires de services financiers et d'assurance</v>
      </c>
      <c r="BD542" t="str">
        <f>INDEX(PDC!$J$1:$L$90,MATCH(BE542,PDC!$L:$L,0),MATCH(PDC!$J$1,PDC!$J$1:$L$1,0))</f>
        <v>Services</v>
      </c>
      <c r="BE542" t="s">
        <v>48</v>
      </c>
      <c r="BF542">
        <v>8405</v>
      </c>
      <c r="BG542">
        <v>288</v>
      </c>
      <c r="BH542">
        <v>462322</v>
      </c>
      <c r="BN542">
        <v>5</v>
      </c>
    </row>
    <row r="543" spans="26:66" x14ac:dyDescent="0.35">
      <c r="Z543" t="str">
        <f t="shared" si="58"/>
        <v>42_Services relatifs aux bâtiments et aménagement paysager</v>
      </c>
      <c r="AA543" t="str">
        <f>INDEX(PDC!$J$1:$L$90,MATCH(AB543,PDC!$L:$L,0),MATCH(PDC!$J$1,PDC!$J$1:$L$1,0))</f>
        <v>Services</v>
      </c>
      <c r="AB543" t="s">
        <v>9</v>
      </c>
      <c r="AC543" t="s">
        <v>149</v>
      </c>
      <c r="AD543">
        <v>3278</v>
      </c>
      <c r="AE543">
        <v>4260775</v>
      </c>
      <c r="AF543">
        <v>180</v>
      </c>
      <c r="AG543">
        <v>17</v>
      </c>
      <c r="AH543">
        <v>103</v>
      </c>
      <c r="AJ543">
        <v>14894</v>
      </c>
      <c r="AK543">
        <f t="shared" si="60"/>
        <v>54.911531421598532</v>
      </c>
      <c r="AL543">
        <f t="shared" si="61"/>
        <v>42.245835558085091</v>
      </c>
      <c r="BC543" t="str">
        <f t="shared" si="59"/>
        <v>8405_Activités créatives, artistiques et de spectacle</v>
      </c>
      <c r="BD543" t="str">
        <f>INDEX(PDC!$J$1:$L$90,MATCH(BE543,PDC!$L:$L,0),MATCH(PDC!$J$1,PDC!$J$1:$L$1,0))</f>
        <v>Services</v>
      </c>
      <c r="BE543" t="s">
        <v>42</v>
      </c>
      <c r="BF543">
        <v>8405</v>
      </c>
      <c r="BG543">
        <v>353</v>
      </c>
      <c r="BH543">
        <v>260965</v>
      </c>
      <c r="BI543">
        <v>1</v>
      </c>
      <c r="BN543">
        <v>34</v>
      </c>
    </row>
    <row r="544" spans="26:66" x14ac:dyDescent="0.35">
      <c r="Z544" t="str">
        <f t="shared" si="58"/>
        <v>42_Sylviculture et exploitation forestière</v>
      </c>
      <c r="AA544" t="str">
        <f>INDEX(PDC!$J$1:$L$90,MATCH(AB544,PDC!$L:$L,0),MATCH(PDC!$J$1,PDC!$J$1:$L$1,0))</f>
        <v>Agriculture</v>
      </c>
      <c r="AB544" t="s">
        <v>63</v>
      </c>
      <c r="AC544" t="s">
        <v>149</v>
      </c>
      <c r="AD544">
        <v>1</v>
      </c>
      <c r="AE544">
        <v>278</v>
      </c>
      <c r="AK544">
        <f t="shared" si="60"/>
        <v>0</v>
      </c>
      <c r="AL544">
        <f t="shared" si="61"/>
        <v>0</v>
      </c>
      <c r="BC544" t="str">
        <f t="shared" si="59"/>
        <v>8405_Activités d'architecture et d'ingénierie ; activités de contrôle et analyses techniques</v>
      </c>
      <c r="BD544" t="str">
        <f>INDEX(PDC!$J$1:$L$90,MATCH(BE544,PDC!$L:$L,0),MATCH(PDC!$J$1,PDC!$J$1:$L$1,0))</f>
        <v>Services</v>
      </c>
      <c r="BE544" t="s">
        <v>43</v>
      </c>
      <c r="BF544">
        <v>8405</v>
      </c>
      <c r="BG544">
        <v>848</v>
      </c>
      <c r="BH544">
        <v>1378915</v>
      </c>
      <c r="BI544">
        <v>18</v>
      </c>
      <c r="BJ544">
        <v>1</v>
      </c>
      <c r="BK544">
        <v>8</v>
      </c>
      <c r="BN544">
        <v>1478</v>
      </c>
    </row>
    <row r="545" spans="26:66" x14ac:dyDescent="0.35">
      <c r="Z545" t="str">
        <f t="shared" si="58"/>
        <v>42_Transports par eau</v>
      </c>
      <c r="AA545" t="str">
        <f>INDEX(PDC!$J$1:$L$90,MATCH(AB545,PDC!$L:$L,0),MATCH(PDC!$J$1,PDC!$J$1:$L$1,0))</f>
        <v>Services</v>
      </c>
      <c r="AB545" t="s">
        <v>80</v>
      </c>
      <c r="AC545" t="s">
        <v>149</v>
      </c>
      <c r="AD545">
        <v>2</v>
      </c>
      <c r="AE545">
        <v>3797</v>
      </c>
      <c r="AK545">
        <f t="shared" si="60"/>
        <v>0</v>
      </c>
      <c r="AL545">
        <f t="shared" si="61"/>
        <v>0</v>
      </c>
      <c r="BC545" t="str">
        <f t="shared" si="59"/>
        <v>8405_Activités de location et location-bail</v>
      </c>
      <c r="BD545" t="str">
        <f>INDEX(PDC!$J$1:$L$90,MATCH(BE545,PDC!$L:$L,0),MATCH(PDC!$J$1,PDC!$J$1:$L$1,0))</f>
        <v>Services</v>
      </c>
      <c r="BE545" t="s">
        <v>88</v>
      </c>
      <c r="BF545">
        <v>8405</v>
      </c>
      <c r="BG545">
        <v>203</v>
      </c>
      <c r="BH545">
        <v>320340</v>
      </c>
      <c r="BI545">
        <v>5</v>
      </c>
      <c r="BN545">
        <v>536</v>
      </c>
    </row>
    <row r="546" spans="26:66" x14ac:dyDescent="0.35">
      <c r="Z546" t="str">
        <f t="shared" si="58"/>
        <v>42_Transports terrestres et transport par conduites</v>
      </c>
      <c r="AA546" t="str">
        <f>INDEX(PDC!$J$1:$L$90,MATCH(AB546,PDC!$L:$L,0),MATCH(PDC!$J$1,PDC!$J$1:$L$1,0))</f>
        <v>Services</v>
      </c>
      <c r="AB546" t="s">
        <v>5</v>
      </c>
      <c r="AC546" t="s">
        <v>149</v>
      </c>
      <c r="AD546">
        <v>6402</v>
      </c>
      <c r="AE546">
        <v>11839422</v>
      </c>
      <c r="AF546">
        <v>444</v>
      </c>
      <c r="AG546">
        <v>55</v>
      </c>
      <c r="AH546">
        <v>691</v>
      </c>
      <c r="AI546">
        <v>2</v>
      </c>
      <c r="AJ546">
        <v>36636</v>
      </c>
      <c r="AK546">
        <f t="shared" si="60"/>
        <v>69.353327085285855</v>
      </c>
      <c r="AL546">
        <f t="shared" si="61"/>
        <v>37.501830748156458</v>
      </c>
      <c r="BC546" t="str">
        <f t="shared" si="59"/>
        <v>8405_Activités de poste et de courrier</v>
      </c>
      <c r="BD546" t="str">
        <f>INDEX(PDC!$J$1:$L$90,MATCH(BE546,PDC!$L:$L,0),MATCH(PDC!$J$1,PDC!$J$1:$L$1,0))</f>
        <v>Services</v>
      </c>
      <c r="BE546" t="s">
        <v>13</v>
      </c>
      <c r="BF546">
        <v>8405</v>
      </c>
      <c r="BG546">
        <v>356</v>
      </c>
      <c r="BH546">
        <v>514903</v>
      </c>
      <c r="BI546">
        <v>25</v>
      </c>
      <c r="BN546">
        <v>1379</v>
      </c>
    </row>
    <row r="547" spans="26:66" x14ac:dyDescent="0.35">
      <c r="Z547" t="str">
        <f t="shared" si="58"/>
        <v>42_Travail du bois et fabrication d'articles en bois et en liège, à l'exception des meubles ; fabrication d'articles en vannerie et sparterie</v>
      </c>
      <c r="AA547" t="str">
        <f>INDEX(PDC!$J$1:$L$90,MATCH(AB547,PDC!$L:$L,0),MATCH(PDC!$J$1,PDC!$J$1:$L$1,0))</f>
        <v>Industrie</v>
      </c>
      <c r="AB547" t="s">
        <v>70</v>
      </c>
      <c r="AC547" t="s">
        <v>149</v>
      </c>
      <c r="AD547">
        <v>1061</v>
      </c>
      <c r="AE547">
        <v>1733327</v>
      </c>
      <c r="AF547">
        <v>91</v>
      </c>
      <c r="AG547">
        <v>6</v>
      </c>
      <c r="AH547">
        <v>127</v>
      </c>
      <c r="AI547">
        <v>1</v>
      </c>
      <c r="AJ547">
        <v>5539</v>
      </c>
      <c r="AK547">
        <f t="shared" si="60"/>
        <v>85.768143261074457</v>
      </c>
      <c r="AL547">
        <f t="shared" si="61"/>
        <v>52.500191827623986</v>
      </c>
      <c r="BC547" t="str">
        <f t="shared" si="59"/>
        <v>8405_Activités des agences de voyage, voyagistes, services de réservation et activités connexes</v>
      </c>
      <c r="BD547" t="str">
        <f>INDEX(PDC!$J$1:$L$90,MATCH(BE547,PDC!$L:$L,0),MATCH(PDC!$J$1,PDC!$J$1:$L$1,0))</f>
        <v>Services</v>
      </c>
      <c r="BE547" t="s">
        <v>89</v>
      </c>
      <c r="BF547">
        <v>8405</v>
      </c>
      <c r="BG547">
        <v>85</v>
      </c>
      <c r="BH547">
        <v>139327</v>
      </c>
    </row>
    <row r="548" spans="26:66" x14ac:dyDescent="0.35">
      <c r="Z548" t="str">
        <f t="shared" si="58"/>
        <v>42_Travaux de construction spécialisés</v>
      </c>
      <c r="AA548" t="str">
        <f>INDEX(PDC!$J$1:$L$90,MATCH(AB548,PDC!$L:$L,0),MATCH(PDC!$J$1,PDC!$J$1:$L$1,0))</f>
        <v>Construction</v>
      </c>
      <c r="AB548" t="s">
        <v>3</v>
      </c>
      <c r="AC548" t="s">
        <v>149</v>
      </c>
      <c r="AD548">
        <v>15094</v>
      </c>
      <c r="AE548">
        <v>23547744</v>
      </c>
      <c r="AF548">
        <v>1391</v>
      </c>
      <c r="AG548">
        <v>116</v>
      </c>
      <c r="AH548">
        <v>1505</v>
      </c>
      <c r="AI548">
        <v>3</v>
      </c>
      <c r="AJ548">
        <v>87670</v>
      </c>
      <c r="AK548">
        <f t="shared" si="60"/>
        <v>92.155823506028881</v>
      </c>
      <c r="AL548">
        <f t="shared" si="61"/>
        <v>59.07147623143856</v>
      </c>
      <c r="BC548" t="str">
        <f t="shared" si="59"/>
        <v>8405_Activités des organisations associatives</v>
      </c>
      <c r="BD548" t="str">
        <f>INDEX(PDC!$J$1:$L$90,MATCH(BE548,PDC!$L:$L,0),MATCH(PDC!$J$1,PDC!$J$1:$L$1,0))</f>
        <v>Services</v>
      </c>
      <c r="BE548" t="s">
        <v>32</v>
      </c>
      <c r="BF548">
        <v>8405</v>
      </c>
      <c r="BG548">
        <v>794</v>
      </c>
      <c r="BH548">
        <v>1109135</v>
      </c>
      <c r="BI548">
        <v>14</v>
      </c>
      <c r="BN548">
        <v>1186</v>
      </c>
    </row>
    <row r="549" spans="26:66" x14ac:dyDescent="0.35">
      <c r="Z549" t="str">
        <f t="shared" si="58"/>
        <v>42_Télécommunications</v>
      </c>
      <c r="AA549" t="str">
        <f>INDEX(PDC!$J$1:$L$90,MATCH(AB549,PDC!$L:$L,0),MATCH(PDC!$J$1,PDC!$J$1:$L$1,0))</f>
        <v>Services</v>
      </c>
      <c r="AB549" t="s">
        <v>84</v>
      </c>
      <c r="AC549" t="s">
        <v>149</v>
      </c>
      <c r="AD549">
        <v>168</v>
      </c>
      <c r="AE549">
        <v>261438</v>
      </c>
      <c r="AF549">
        <v>4</v>
      </c>
      <c r="AJ549">
        <v>128</v>
      </c>
      <c r="AK549">
        <f t="shared" si="60"/>
        <v>23.809523809523807</v>
      </c>
      <c r="AL549">
        <f t="shared" si="61"/>
        <v>15.299994645001874</v>
      </c>
      <c r="BC549" t="str">
        <f t="shared" si="59"/>
        <v>8405_Activités des services financiers, hors assurance et caisses de retraite</v>
      </c>
      <c r="BD549" t="str">
        <f>INDEX(PDC!$J$1:$L$90,MATCH(BE549,PDC!$L:$L,0),MATCH(PDC!$J$1,PDC!$J$1:$L$1,0))</f>
        <v>Services</v>
      </c>
      <c r="BE549" t="s">
        <v>47</v>
      </c>
      <c r="BF549">
        <v>8405</v>
      </c>
      <c r="BG549">
        <v>699</v>
      </c>
      <c r="BH549">
        <v>1116777</v>
      </c>
      <c r="BI549">
        <v>1</v>
      </c>
      <c r="BJ549">
        <v>1</v>
      </c>
      <c r="BK549">
        <v>5</v>
      </c>
      <c r="BN549">
        <v>31</v>
      </c>
    </row>
    <row r="550" spans="26:66" x14ac:dyDescent="0.35">
      <c r="Z550" t="str">
        <f t="shared" si="58"/>
        <v>42_Édition</v>
      </c>
      <c r="AA550" t="str">
        <f>INDEX(PDC!$J$1:$L$90,MATCH(AB550,PDC!$L:$L,0),MATCH(PDC!$J$1,PDC!$J$1:$L$1,0))</f>
        <v>Services</v>
      </c>
      <c r="AB550" t="s">
        <v>49</v>
      </c>
      <c r="AC550" t="s">
        <v>149</v>
      </c>
      <c r="AD550">
        <v>383</v>
      </c>
      <c r="AE550">
        <v>620574</v>
      </c>
      <c r="AF550">
        <v>3</v>
      </c>
      <c r="AJ550">
        <v>452</v>
      </c>
      <c r="AK550">
        <f t="shared" si="60"/>
        <v>7.832898172323759</v>
      </c>
      <c r="AL550">
        <f t="shared" si="61"/>
        <v>4.8342341122895895</v>
      </c>
      <c r="BC550" t="str">
        <f t="shared" si="59"/>
        <v>8405_Activités des sièges sociaux ; conseil de gestion</v>
      </c>
      <c r="BD550" t="str">
        <f>INDEX(PDC!$J$1:$L$90,MATCH(BE550,PDC!$L:$L,0),MATCH(PDC!$J$1,PDC!$J$1:$L$1,0))</f>
        <v>Services</v>
      </c>
      <c r="BE550" t="s">
        <v>44</v>
      </c>
      <c r="BF550">
        <v>8405</v>
      </c>
      <c r="BG550">
        <v>541</v>
      </c>
      <c r="BH550">
        <v>704239</v>
      </c>
      <c r="BI550">
        <v>8</v>
      </c>
      <c r="BN550">
        <v>194</v>
      </c>
    </row>
    <row r="551" spans="26:66" x14ac:dyDescent="0.35">
      <c r="Z551" t="str">
        <f t="shared" si="58"/>
        <v>43_NC</v>
      </c>
      <c r="AA551" t="s">
        <v>355</v>
      </c>
      <c r="AB551" t="s">
        <v>355</v>
      </c>
      <c r="AC551" t="s">
        <v>151</v>
      </c>
      <c r="AJ551">
        <v>472</v>
      </c>
      <c r="AK551" t="e">
        <f t="shared" si="60"/>
        <v>#DIV/0!</v>
      </c>
      <c r="AL551" t="e">
        <f t="shared" si="61"/>
        <v>#DIV/0!</v>
      </c>
      <c r="BC551" t="str">
        <f t="shared" si="59"/>
        <v>8405_Activités immobilières</v>
      </c>
      <c r="BD551" t="str">
        <f>INDEX(PDC!$J$1:$L$90,MATCH(BE551,PDC!$L:$L,0),MATCH(PDC!$J$1,PDC!$J$1:$L$1,0))</f>
        <v>Services</v>
      </c>
      <c r="BE551" t="s">
        <v>31</v>
      </c>
      <c r="BF551">
        <v>8405</v>
      </c>
      <c r="BG551">
        <v>1133</v>
      </c>
      <c r="BH551">
        <v>1692948</v>
      </c>
      <c r="BI551">
        <v>27</v>
      </c>
      <c r="BJ551">
        <v>2</v>
      </c>
      <c r="BK551">
        <v>13</v>
      </c>
      <c r="BN551">
        <v>2153</v>
      </c>
    </row>
    <row r="552" spans="26:66" x14ac:dyDescent="0.35">
      <c r="Z552" t="str">
        <f t="shared" si="58"/>
        <v>43_Action sociale sans hébergement</v>
      </c>
      <c r="AA552" t="str">
        <f>INDEX(PDC!$J$1:$L$90,MATCH(AB552,PDC!$L:$L,0),MATCH(PDC!$J$1,PDC!$J$1:$L$1,0))</f>
        <v>Services</v>
      </c>
      <c r="AB552" t="s">
        <v>8</v>
      </c>
      <c r="AC552" t="s">
        <v>151</v>
      </c>
      <c r="AD552">
        <v>2562</v>
      </c>
      <c r="AE552">
        <v>4164264</v>
      </c>
      <c r="AF552">
        <v>130</v>
      </c>
      <c r="AG552">
        <v>11</v>
      </c>
      <c r="AH552">
        <v>73</v>
      </c>
      <c r="AJ552">
        <v>7335</v>
      </c>
      <c r="AK552">
        <f t="shared" si="60"/>
        <v>50.741608118657297</v>
      </c>
      <c r="AL552">
        <f t="shared" si="61"/>
        <v>31.218001548412879</v>
      </c>
      <c r="BC552" t="str">
        <f t="shared" si="59"/>
        <v>8405_Activités juridiques et comptables</v>
      </c>
      <c r="BD552" t="str">
        <f>INDEX(PDC!$J$1:$L$90,MATCH(BE552,PDC!$L:$L,0),MATCH(PDC!$J$1,PDC!$J$1:$L$1,0))</f>
        <v>Services</v>
      </c>
      <c r="BE552" t="s">
        <v>51</v>
      </c>
      <c r="BF552">
        <v>8405</v>
      </c>
      <c r="BG552">
        <v>679</v>
      </c>
      <c r="BH552">
        <v>1196053</v>
      </c>
      <c r="BI552">
        <v>2</v>
      </c>
      <c r="BN552">
        <v>88</v>
      </c>
    </row>
    <row r="553" spans="26:66" x14ac:dyDescent="0.35">
      <c r="Z553" t="str">
        <f t="shared" si="58"/>
        <v>43_Activités administratives et autres activités de soutien aux entreprises</v>
      </c>
      <c r="AA553" t="str">
        <f>INDEX(PDC!$J$1:$L$90,MATCH(AB553,PDC!$L:$L,0),MATCH(PDC!$J$1,PDC!$J$1:$L$1,0))</f>
        <v>Services</v>
      </c>
      <c r="AB553" t="s">
        <v>35</v>
      </c>
      <c r="AC553" t="s">
        <v>151</v>
      </c>
      <c r="AD553">
        <v>291</v>
      </c>
      <c r="AE553">
        <v>428707</v>
      </c>
      <c r="AF553">
        <v>4</v>
      </c>
      <c r="AG553">
        <v>1</v>
      </c>
      <c r="AH553">
        <v>5</v>
      </c>
      <c r="AJ553">
        <v>451</v>
      </c>
      <c r="AK553">
        <f t="shared" si="60"/>
        <v>13.745704467353951</v>
      </c>
      <c r="AL553">
        <f t="shared" si="61"/>
        <v>9.3303818225501338</v>
      </c>
      <c r="BC553" t="str">
        <f t="shared" si="59"/>
        <v>8405_Activités liées à l'emploi</v>
      </c>
      <c r="BD553" t="str">
        <f>INDEX(PDC!$J$1:$L$90,MATCH(BE553,PDC!$L:$L,0),MATCH(PDC!$J$1,PDC!$J$1:$L$1,0))</f>
        <v>Services</v>
      </c>
      <c r="BE553" t="s">
        <v>6</v>
      </c>
      <c r="BF553">
        <v>8405</v>
      </c>
      <c r="BG553">
        <v>4438</v>
      </c>
      <c r="BH553">
        <v>5718193</v>
      </c>
      <c r="BI553">
        <v>301</v>
      </c>
      <c r="BJ553">
        <v>16</v>
      </c>
      <c r="BK553">
        <v>142</v>
      </c>
      <c r="BL553">
        <v>7</v>
      </c>
      <c r="BN553">
        <v>19830</v>
      </c>
    </row>
    <row r="554" spans="26:66" x14ac:dyDescent="0.35">
      <c r="Z554" t="str">
        <f t="shared" si="58"/>
        <v>43_Activités auxiliaires de services financiers et d'assurance</v>
      </c>
      <c r="AA554" t="str">
        <f>INDEX(PDC!$J$1:$L$90,MATCH(AB554,PDC!$L:$L,0),MATCH(PDC!$J$1,PDC!$J$1:$L$1,0))</f>
        <v>Services</v>
      </c>
      <c r="AB554" t="s">
        <v>48</v>
      </c>
      <c r="AC554" t="s">
        <v>151</v>
      </c>
      <c r="AD554">
        <v>185</v>
      </c>
      <c r="AE554">
        <v>290297</v>
      </c>
      <c r="AJ554">
        <v>0</v>
      </c>
      <c r="AK554">
        <f t="shared" si="60"/>
        <v>0</v>
      </c>
      <c r="AL554">
        <f t="shared" si="61"/>
        <v>0</v>
      </c>
      <c r="BC554" t="str">
        <f t="shared" si="59"/>
        <v>8405_Activités pour la santé humaine</v>
      </c>
      <c r="BD554" t="str">
        <f>INDEX(PDC!$J$1:$L$90,MATCH(BE554,PDC!$L:$L,0),MATCH(PDC!$J$1,PDC!$J$1:$L$1,0))</f>
        <v>Services</v>
      </c>
      <c r="BE554" t="s">
        <v>27</v>
      </c>
      <c r="BF554">
        <v>8405</v>
      </c>
      <c r="BG554">
        <v>3166</v>
      </c>
      <c r="BH554">
        <v>4928629</v>
      </c>
      <c r="BI554">
        <v>80</v>
      </c>
      <c r="BJ554">
        <v>8</v>
      </c>
      <c r="BK554">
        <v>50</v>
      </c>
      <c r="BL554">
        <v>2</v>
      </c>
      <c r="BN554">
        <v>7184</v>
      </c>
    </row>
    <row r="555" spans="26:66" x14ac:dyDescent="0.35">
      <c r="Z555" t="str">
        <f t="shared" si="58"/>
        <v>43_Activités créatives, artistiques et de spectacle</v>
      </c>
      <c r="AA555" t="str">
        <f>INDEX(PDC!$J$1:$L$90,MATCH(AB555,PDC!$L:$L,0),MATCH(PDC!$J$1,PDC!$J$1:$L$1,0))</f>
        <v>Services</v>
      </c>
      <c r="AB555" t="s">
        <v>42</v>
      </c>
      <c r="AC555" t="s">
        <v>151</v>
      </c>
      <c r="AD555">
        <v>135</v>
      </c>
      <c r="AE555">
        <v>81979</v>
      </c>
      <c r="AJ555">
        <v>0</v>
      </c>
      <c r="AK555">
        <f t="shared" si="60"/>
        <v>0</v>
      </c>
      <c r="AL555">
        <f t="shared" si="61"/>
        <v>0</v>
      </c>
      <c r="BC555" t="str">
        <f t="shared" si="59"/>
        <v>8405_Activités sportives, récréatives et de loisirs</v>
      </c>
      <c r="BD555" t="str">
        <f>INDEX(PDC!$J$1:$L$90,MATCH(BE555,PDC!$L:$L,0),MATCH(PDC!$J$1,PDC!$J$1:$L$1,0))</f>
        <v>Services</v>
      </c>
      <c r="BE555" t="s">
        <v>12</v>
      </c>
      <c r="BF555">
        <v>8405</v>
      </c>
      <c r="BG555">
        <v>599</v>
      </c>
      <c r="BH555">
        <v>542319</v>
      </c>
      <c r="BI555">
        <v>45</v>
      </c>
      <c r="BN555">
        <v>1925</v>
      </c>
    </row>
    <row r="556" spans="26:66" x14ac:dyDescent="0.35">
      <c r="Z556" t="str">
        <f t="shared" si="58"/>
        <v>43_Activités d'architecture et d'ingénierie ; activités de contrôle et analyses techniques</v>
      </c>
      <c r="AA556" t="str">
        <f>INDEX(PDC!$J$1:$L$90,MATCH(AB556,PDC!$L:$L,0),MATCH(PDC!$J$1,PDC!$J$1:$L$1,0))</f>
        <v>Services</v>
      </c>
      <c r="AB556" t="s">
        <v>43</v>
      </c>
      <c r="AC556" t="s">
        <v>151</v>
      </c>
      <c r="AD556">
        <v>276</v>
      </c>
      <c r="AE556">
        <v>458033</v>
      </c>
      <c r="AF556">
        <v>2</v>
      </c>
      <c r="AJ556">
        <v>19</v>
      </c>
      <c r="AK556">
        <f t="shared" si="60"/>
        <v>7.2463768115942031</v>
      </c>
      <c r="AL556">
        <f t="shared" si="61"/>
        <v>4.3664976104341822</v>
      </c>
      <c r="BC556" t="str">
        <f t="shared" si="59"/>
        <v>8405_Activités vétérinaires</v>
      </c>
      <c r="BD556" t="str">
        <f>INDEX(PDC!$J$1:$L$90,MATCH(BE556,PDC!$L:$L,0),MATCH(PDC!$J$1,PDC!$J$1:$L$1,0))</f>
        <v>Services</v>
      </c>
      <c r="BE556" t="s">
        <v>87</v>
      </c>
      <c r="BF556">
        <v>8405</v>
      </c>
      <c r="BG556">
        <v>95</v>
      </c>
      <c r="BH556">
        <v>152166</v>
      </c>
      <c r="BI556">
        <v>1</v>
      </c>
      <c r="BJ556">
        <v>2</v>
      </c>
      <c r="BK556">
        <v>6</v>
      </c>
      <c r="BN556">
        <v>0</v>
      </c>
    </row>
    <row r="557" spans="26:66" x14ac:dyDescent="0.35">
      <c r="Z557" t="str">
        <f t="shared" si="58"/>
        <v>43_Activités de location et location-bail</v>
      </c>
      <c r="AA557" t="str">
        <f>INDEX(PDC!$J$1:$L$90,MATCH(AB557,PDC!$L:$L,0),MATCH(PDC!$J$1,PDC!$J$1:$L$1,0))</f>
        <v>Services</v>
      </c>
      <c r="AB557" t="s">
        <v>88</v>
      </c>
      <c r="AC557" t="s">
        <v>151</v>
      </c>
      <c r="AD557">
        <v>53</v>
      </c>
      <c r="AE557">
        <v>69238</v>
      </c>
      <c r="AF557">
        <v>2</v>
      </c>
      <c r="AJ557">
        <v>72</v>
      </c>
      <c r="AK557">
        <f t="shared" si="60"/>
        <v>37.735849056603769</v>
      </c>
      <c r="AL557">
        <f t="shared" si="61"/>
        <v>28.885871920043904</v>
      </c>
      <c r="BC557" t="str">
        <f t="shared" si="59"/>
        <v>8405_Administration publique et défense ; sécurité sociale obligatoire</v>
      </c>
      <c r="BD557" t="str">
        <f>INDEX(PDC!$J$1:$L$90,MATCH(BE557,PDC!$L:$L,0),MATCH(PDC!$J$1,PDC!$J$1:$L$1,0))</f>
        <v>Services</v>
      </c>
      <c r="BE557" t="s">
        <v>36</v>
      </c>
      <c r="BF557">
        <v>8405</v>
      </c>
      <c r="BG557">
        <v>3593</v>
      </c>
      <c r="BH557">
        <v>4766521</v>
      </c>
      <c r="BI557">
        <v>19</v>
      </c>
      <c r="BJ557">
        <v>1</v>
      </c>
      <c r="BK557">
        <v>5</v>
      </c>
      <c r="BN557">
        <v>1016</v>
      </c>
    </row>
    <row r="558" spans="26:66" x14ac:dyDescent="0.35">
      <c r="Z558" t="str">
        <f t="shared" si="58"/>
        <v>43_Activités de poste et de courrier</v>
      </c>
      <c r="AA558" t="str">
        <f>INDEX(PDC!$J$1:$L$90,MATCH(AB558,PDC!$L:$L,0),MATCH(PDC!$J$1,PDC!$J$1:$L$1,0))</f>
        <v>Services</v>
      </c>
      <c r="AB558" t="s">
        <v>13</v>
      </c>
      <c r="AC558" t="s">
        <v>151</v>
      </c>
      <c r="AD558">
        <v>377</v>
      </c>
      <c r="AE558">
        <v>594092</v>
      </c>
      <c r="AF558">
        <v>11</v>
      </c>
      <c r="AJ558">
        <v>437</v>
      </c>
      <c r="AK558">
        <f t="shared" si="60"/>
        <v>29.177718832891248</v>
      </c>
      <c r="AL558">
        <f t="shared" si="61"/>
        <v>18.515650774627499</v>
      </c>
      <c r="BC558" t="str">
        <f t="shared" si="59"/>
        <v>8405_Assurance</v>
      </c>
      <c r="BD558" t="str">
        <f>INDEX(PDC!$J$1:$L$90,MATCH(BE558,PDC!$L:$L,0),MATCH(PDC!$J$1,PDC!$J$1:$L$1,0))</f>
        <v>Services</v>
      </c>
      <c r="BE558" t="s">
        <v>45</v>
      </c>
      <c r="BF558">
        <v>8405</v>
      </c>
      <c r="BG558">
        <v>369</v>
      </c>
      <c r="BH558">
        <v>585643</v>
      </c>
      <c r="BI558">
        <v>1</v>
      </c>
      <c r="BN558">
        <v>17</v>
      </c>
    </row>
    <row r="559" spans="26:66" x14ac:dyDescent="0.35">
      <c r="Z559" t="str">
        <f t="shared" si="58"/>
        <v>43_Activités des agences de voyage, voyagistes, services de réservation et activités connexes</v>
      </c>
      <c r="AA559" t="str">
        <f>INDEX(PDC!$J$1:$L$90,MATCH(AB559,PDC!$L:$L,0),MATCH(PDC!$J$1,PDC!$J$1:$L$1,0))</f>
        <v>Services</v>
      </c>
      <c r="AB559" t="s">
        <v>89</v>
      </c>
      <c r="AC559" t="s">
        <v>151</v>
      </c>
      <c r="AD559">
        <v>86</v>
      </c>
      <c r="AE559">
        <v>141128</v>
      </c>
      <c r="AJ559">
        <v>0</v>
      </c>
      <c r="AK559">
        <f t="shared" si="60"/>
        <v>0</v>
      </c>
      <c r="AL559">
        <f t="shared" si="61"/>
        <v>0</v>
      </c>
      <c r="BC559" t="str">
        <f t="shared" si="59"/>
        <v>8405_Autres activités spécialisées, scientifiques et techniques</v>
      </c>
      <c r="BD559" t="str">
        <f>INDEX(PDC!$J$1:$L$90,MATCH(BE559,PDC!$L:$L,0),MATCH(PDC!$J$1,PDC!$J$1:$L$1,0))</f>
        <v>Services</v>
      </c>
      <c r="BE559" t="s">
        <v>86</v>
      </c>
      <c r="BF559">
        <v>8405</v>
      </c>
      <c r="BG559">
        <v>43</v>
      </c>
      <c r="BH559">
        <v>69535</v>
      </c>
      <c r="BI559">
        <v>2</v>
      </c>
      <c r="BN559">
        <v>84</v>
      </c>
    </row>
    <row r="560" spans="26:66" x14ac:dyDescent="0.35">
      <c r="Z560" t="str">
        <f t="shared" si="58"/>
        <v>43_Activités des organisations associatives</v>
      </c>
      <c r="AA560" t="str">
        <f>INDEX(PDC!$J$1:$L$90,MATCH(AB560,PDC!$L:$L,0),MATCH(PDC!$J$1,PDC!$J$1:$L$1,0))</f>
        <v>Services</v>
      </c>
      <c r="AB560" t="s">
        <v>32</v>
      </c>
      <c r="AC560" t="s">
        <v>151</v>
      </c>
      <c r="AD560">
        <v>612</v>
      </c>
      <c r="AE560">
        <v>841329</v>
      </c>
      <c r="AF560">
        <v>4</v>
      </c>
      <c r="AJ560">
        <v>525</v>
      </c>
      <c r="AK560">
        <f t="shared" si="60"/>
        <v>6.5359477124183005</v>
      </c>
      <c r="AL560">
        <f t="shared" si="61"/>
        <v>4.7543826493559598</v>
      </c>
      <c r="BC560" t="str">
        <f t="shared" si="59"/>
        <v>8405_Autres industries extractives</v>
      </c>
      <c r="BD560" t="str">
        <f>INDEX(PDC!$J$1:$L$90,MATCH(BE560,PDC!$L:$L,0),MATCH(PDC!$J$1,PDC!$J$1:$L$1,0))</f>
        <v>Industrie</v>
      </c>
      <c r="BE560" t="s">
        <v>64</v>
      </c>
      <c r="BF560">
        <v>8405</v>
      </c>
      <c r="BG560">
        <v>166</v>
      </c>
      <c r="BH560">
        <v>266001</v>
      </c>
      <c r="BI560">
        <v>16</v>
      </c>
      <c r="BJ560">
        <v>1</v>
      </c>
      <c r="BK560">
        <v>5</v>
      </c>
      <c r="BN560">
        <v>2623</v>
      </c>
    </row>
    <row r="561" spans="26:66" x14ac:dyDescent="0.35">
      <c r="Z561" t="str">
        <f t="shared" si="58"/>
        <v>43_Activités des services financiers, hors assurance et caisses de retraite</v>
      </c>
      <c r="AA561" t="str">
        <f>INDEX(PDC!$J$1:$L$90,MATCH(AB561,PDC!$L:$L,0),MATCH(PDC!$J$1,PDC!$J$1:$L$1,0))</f>
        <v>Services</v>
      </c>
      <c r="AB561" t="s">
        <v>47</v>
      </c>
      <c r="AC561" t="s">
        <v>151</v>
      </c>
      <c r="AD561">
        <v>656</v>
      </c>
      <c r="AE561">
        <v>1028520</v>
      </c>
      <c r="AF561">
        <v>13</v>
      </c>
      <c r="AJ561">
        <v>498</v>
      </c>
      <c r="AK561">
        <f t="shared" si="60"/>
        <v>19.817073170731707</v>
      </c>
      <c r="AL561">
        <f t="shared" si="61"/>
        <v>12.639520864932136</v>
      </c>
      <c r="BC561" t="str">
        <f t="shared" si="59"/>
        <v>8405_Autres industries manufacturières</v>
      </c>
      <c r="BD561" t="str">
        <f>INDEX(PDC!$J$1:$L$90,MATCH(BE561,PDC!$L:$L,0),MATCH(PDC!$J$1,PDC!$J$1:$L$1,0))</f>
        <v>Industrie</v>
      </c>
      <c r="BE561" t="s">
        <v>37</v>
      </c>
      <c r="BF561">
        <v>8405</v>
      </c>
      <c r="BG561">
        <v>269</v>
      </c>
      <c r="BH561">
        <v>450647</v>
      </c>
      <c r="BI561">
        <v>5</v>
      </c>
      <c r="BJ561">
        <v>1</v>
      </c>
      <c r="BK561">
        <v>4</v>
      </c>
      <c r="BN561">
        <v>142</v>
      </c>
    </row>
    <row r="562" spans="26:66" x14ac:dyDescent="0.35">
      <c r="Z562" t="str">
        <f t="shared" si="58"/>
        <v>43_Activités des sièges sociaux ; conseil de gestion</v>
      </c>
      <c r="AA562" t="str">
        <f>INDEX(PDC!$J$1:$L$90,MATCH(AB562,PDC!$L:$L,0),MATCH(PDC!$J$1,PDC!$J$1:$L$1,0))</f>
        <v>Services</v>
      </c>
      <c r="AB562" t="s">
        <v>44</v>
      </c>
      <c r="AC562" t="s">
        <v>151</v>
      </c>
      <c r="AD562">
        <v>243</v>
      </c>
      <c r="AE562">
        <v>390775</v>
      </c>
      <c r="AF562">
        <v>5</v>
      </c>
      <c r="AG562">
        <v>2</v>
      </c>
      <c r="AH562">
        <v>10</v>
      </c>
      <c r="AJ562">
        <v>513</v>
      </c>
      <c r="AK562">
        <f t="shared" si="60"/>
        <v>20.5761316872428</v>
      </c>
      <c r="AL562">
        <f t="shared" si="61"/>
        <v>12.795086686712303</v>
      </c>
      <c r="BC562" t="str">
        <f t="shared" si="59"/>
        <v>8405_Autres services personnels</v>
      </c>
      <c r="BD562" t="str">
        <f>INDEX(PDC!$J$1:$L$90,MATCH(BE562,PDC!$L:$L,0),MATCH(PDC!$J$1,PDC!$J$1:$L$1,0))</f>
        <v>Services</v>
      </c>
      <c r="BE562" t="s">
        <v>30</v>
      </c>
      <c r="BF562">
        <v>8405</v>
      </c>
      <c r="BG562">
        <v>766</v>
      </c>
      <c r="BH562">
        <v>1121261</v>
      </c>
      <c r="BI562">
        <v>20</v>
      </c>
      <c r="BJ562">
        <v>3</v>
      </c>
      <c r="BK562">
        <v>22</v>
      </c>
      <c r="BL562">
        <v>1</v>
      </c>
      <c r="BN562">
        <v>2272</v>
      </c>
    </row>
    <row r="563" spans="26:66" x14ac:dyDescent="0.35">
      <c r="Z563" t="str">
        <f t="shared" si="58"/>
        <v>43_Activités immobilières</v>
      </c>
      <c r="AA563" t="str">
        <f>INDEX(PDC!$J$1:$L$90,MATCH(AB563,PDC!$L:$L,0),MATCH(PDC!$J$1,PDC!$J$1:$L$1,0))</f>
        <v>Services</v>
      </c>
      <c r="AB563" t="s">
        <v>31</v>
      </c>
      <c r="AC563" t="s">
        <v>151</v>
      </c>
      <c r="AD563">
        <v>428</v>
      </c>
      <c r="AE563">
        <v>576953</v>
      </c>
      <c r="AF563">
        <v>15</v>
      </c>
      <c r="AJ563">
        <v>695</v>
      </c>
      <c r="AK563">
        <f t="shared" si="60"/>
        <v>35.046728971962615</v>
      </c>
      <c r="AL563">
        <f t="shared" si="61"/>
        <v>25.998651536606967</v>
      </c>
      <c r="BC563" t="str">
        <f t="shared" si="59"/>
        <v>8405_Bibliothèques, archives, musées et autres activités culturelles</v>
      </c>
      <c r="BD563" t="str">
        <f>INDEX(PDC!$J$1:$L$90,MATCH(BE563,PDC!$L:$L,0),MATCH(PDC!$J$1,PDC!$J$1:$L$1,0))</f>
        <v>Services</v>
      </c>
      <c r="BE563" t="s">
        <v>90</v>
      </c>
      <c r="BF563">
        <v>8405</v>
      </c>
      <c r="BG563">
        <v>66</v>
      </c>
      <c r="BH563">
        <v>70956</v>
      </c>
      <c r="BI563">
        <v>1</v>
      </c>
      <c r="BJ563">
        <v>1</v>
      </c>
      <c r="BK563">
        <v>8</v>
      </c>
      <c r="BN563">
        <v>226</v>
      </c>
    </row>
    <row r="564" spans="26:66" x14ac:dyDescent="0.35">
      <c r="Z564" t="str">
        <f t="shared" si="58"/>
        <v>43_Activités juridiques et comptables</v>
      </c>
      <c r="AA564" t="str">
        <f>INDEX(PDC!$J$1:$L$90,MATCH(AB564,PDC!$L:$L,0),MATCH(PDC!$J$1,PDC!$J$1:$L$1,0))</f>
        <v>Services</v>
      </c>
      <c r="AB564" t="s">
        <v>51</v>
      </c>
      <c r="AC564" t="s">
        <v>151</v>
      </c>
      <c r="AD564">
        <v>511</v>
      </c>
      <c r="AE564">
        <v>876466</v>
      </c>
      <c r="AF564">
        <v>1</v>
      </c>
      <c r="AJ564">
        <v>18</v>
      </c>
      <c r="AK564">
        <f t="shared" si="60"/>
        <v>1.9569471624266144</v>
      </c>
      <c r="AL564">
        <f t="shared" si="61"/>
        <v>1.140945570050635</v>
      </c>
      <c r="BC564" t="str">
        <f t="shared" si="59"/>
        <v>8405_Captage, traitement et distribution d'eau</v>
      </c>
      <c r="BD564" t="str">
        <f>INDEX(PDC!$J$1:$L$90,MATCH(BE564,PDC!$L:$L,0),MATCH(PDC!$J$1,PDC!$J$1:$L$1,0))</f>
        <v>Industrie</v>
      </c>
      <c r="BE564" t="s">
        <v>77</v>
      </c>
      <c r="BF564">
        <v>8405</v>
      </c>
      <c r="BG564">
        <v>100</v>
      </c>
      <c r="BH564">
        <v>150483</v>
      </c>
      <c r="BI564">
        <v>4</v>
      </c>
      <c r="BN564">
        <v>439</v>
      </c>
    </row>
    <row r="565" spans="26:66" x14ac:dyDescent="0.35">
      <c r="Z565" t="str">
        <f t="shared" si="58"/>
        <v>43_Activités liées à l'emploi</v>
      </c>
      <c r="AA565" t="str">
        <f>INDEX(PDC!$J$1:$L$90,MATCH(AB565,PDC!$L:$L,0),MATCH(PDC!$J$1,PDC!$J$1:$L$1,0))</f>
        <v>Services</v>
      </c>
      <c r="AB565" t="s">
        <v>6</v>
      </c>
      <c r="AC565" t="s">
        <v>151</v>
      </c>
      <c r="AD565">
        <v>2283</v>
      </c>
      <c r="AE565">
        <v>3160515</v>
      </c>
      <c r="AF565">
        <v>145</v>
      </c>
      <c r="AG565">
        <v>11</v>
      </c>
      <c r="AH565">
        <v>113</v>
      </c>
      <c r="AJ565">
        <v>8459</v>
      </c>
      <c r="AK565">
        <f t="shared" si="60"/>
        <v>63.51292159439334</v>
      </c>
      <c r="AL565">
        <f t="shared" si="61"/>
        <v>45.878598899230028</v>
      </c>
      <c r="BC565" t="str">
        <f t="shared" si="59"/>
        <v>8405_Collecte et traitement des eaux usées</v>
      </c>
      <c r="BD565" t="str">
        <f>INDEX(PDC!$J$1:$L$90,MATCH(BE565,PDC!$L:$L,0),MATCH(PDC!$J$1,PDC!$J$1:$L$1,0))</f>
        <v>Industrie</v>
      </c>
      <c r="BE565" t="s">
        <v>78</v>
      </c>
      <c r="BF565">
        <v>8405</v>
      </c>
      <c r="BG565">
        <v>17</v>
      </c>
      <c r="BH565">
        <v>33539</v>
      </c>
      <c r="BI565">
        <v>1</v>
      </c>
      <c r="BN565">
        <v>5</v>
      </c>
    </row>
    <row r="566" spans="26:66" x14ac:dyDescent="0.35">
      <c r="Z566" t="str">
        <f t="shared" si="58"/>
        <v>43_Activités pour la santé humaine</v>
      </c>
      <c r="AA566" t="str">
        <f>INDEX(PDC!$J$1:$L$90,MATCH(AB566,PDC!$L:$L,0),MATCH(PDC!$J$1,PDC!$J$1:$L$1,0))</f>
        <v>Services</v>
      </c>
      <c r="AB566" t="s">
        <v>27</v>
      </c>
      <c r="AC566" t="s">
        <v>151</v>
      </c>
      <c r="AD566">
        <v>2681</v>
      </c>
      <c r="AE566">
        <v>4413886</v>
      </c>
      <c r="AF566">
        <v>87</v>
      </c>
      <c r="AG566">
        <v>6</v>
      </c>
      <c r="AH566">
        <v>50</v>
      </c>
      <c r="AJ566">
        <v>4692</v>
      </c>
      <c r="AK566">
        <f t="shared" si="60"/>
        <v>32.450578142484147</v>
      </c>
      <c r="AL566">
        <f t="shared" si="61"/>
        <v>19.710522655093492</v>
      </c>
      <c r="BC566" t="str">
        <f t="shared" si="59"/>
        <v>8405_Collecte, traitement et élimination des déchets ; récupération</v>
      </c>
      <c r="BD566" t="str">
        <f>INDEX(PDC!$J$1:$L$90,MATCH(BE566,PDC!$L:$L,0),MATCH(PDC!$J$1,PDC!$J$1:$L$1,0))</f>
        <v>Industrie</v>
      </c>
      <c r="BE566" t="s">
        <v>4</v>
      </c>
      <c r="BF566">
        <v>8405</v>
      </c>
      <c r="BG566">
        <v>729</v>
      </c>
      <c r="BH566">
        <v>1126749</v>
      </c>
      <c r="BI566">
        <v>36</v>
      </c>
      <c r="BJ566">
        <v>3</v>
      </c>
      <c r="BK566">
        <v>28</v>
      </c>
      <c r="BL566">
        <v>1</v>
      </c>
      <c r="BN566">
        <v>2450</v>
      </c>
    </row>
    <row r="567" spans="26:66" x14ac:dyDescent="0.35">
      <c r="Z567" t="str">
        <f t="shared" si="58"/>
        <v>43_Activités sportives, récréatives et de loisirs</v>
      </c>
      <c r="AA567" t="str">
        <f>INDEX(PDC!$J$1:$L$90,MATCH(AB567,PDC!$L:$L,0),MATCH(PDC!$J$1,PDC!$J$1:$L$1,0))</f>
        <v>Services</v>
      </c>
      <c r="AB567" t="s">
        <v>12</v>
      </c>
      <c r="AC567" t="s">
        <v>151</v>
      </c>
      <c r="AD567">
        <v>447</v>
      </c>
      <c r="AE567">
        <v>401872</v>
      </c>
      <c r="AF567">
        <v>19</v>
      </c>
      <c r="AJ567">
        <v>862</v>
      </c>
      <c r="AK567">
        <f t="shared" si="60"/>
        <v>42.505592841163313</v>
      </c>
      <c r="AL567">
        <f t="shared" si="61"/>
        <v>47.278735517776802</v>
      </c>
      <c r="BC567" t="str">
        <f t="shared" si="59"/>
        <v>8405_Commerce de détail, à l'exception des automobiles et des motocycles</v>
      </c>
      <c r="BD567" t="str">
        <f>INDEX(PDC!$J$1:$L$90,MATCH(BE567,PDC!$L:$L,0),MATCH(PDC!$J$1,PDC!$J$1:$L$1,0))</f>
        <v>Commerce</v>
      </c>
      <c r="BE567" t="s">
        <v>16</v>
      </c>
      <c r="BF567">
        <v>8405</v>
      </c>
      <c r="BG567">
        <v>4882</v>
      </c>
      <c r="BH567">
        <v>7470934</v>
      </c>
      <c r="BI567">
        <v>206</v>
      </c>
      <c r="BJ567">
        <v>15</v>
      </c>
      <c r="BK567">
        <v>120</v>
      </c>
      <c r="BL567">
        <v>5</v>
      </c>
      <c r="BN567">
        <v>12273</v>
      </c>
    </row>
    <row r="568" spans="26:66" x14ac:dyDescent="0.35">
      <c r="Z568" t="str">
        <f t="shared" si="58"/>
        <v>43_Activités vétérinaires</v>
      </c>
      <c r="AA568" t="str">
        <f>INDEX(PDC!$J$1:$L$90,MATCH(AB568,PDC!$L:$L,0),MATCH(PDC!$J$1,PDC!$J$1:$L$1,0))</f>
        <v>Services</v>
      </c>
      <c r="AB568" t="s">
        <v>87</v>
      </c>
      <c r="AC568" t="s">
        <v>151</v>
      </c>
      <c r="AD568">
        <v>54</v>
      </c>
      <c r="AE568">
        <v>91178</v>
      </c>
      <c r="AJ568">
        <v>0</v>
      </c>
      <c r="AK568">
        <f t="shared" si="60"/>
        <v>0</v>
      </c>
      <c r="AL568">
        <f t="shared" si="61"/>
        <v>0</v>
      </c>
      <c r="BC568" t="str">
        <f t="shared" si="59"/>
        <v>8405_Commerce de gros, à l'exception des automobiles et des motocycles</v>
      </c>
      <c r="BD568" t="str">
        <f>INDEX(PDC!$J$1:$L$90,MATCH(BE568,PDC!$L:$L,0),MATCH(PDC!$J$1,PDC!$J$1:$L$1,0))</f>
        <v>Commerce</v>
      </c>
      <c r="BE568" t="s">
        <v>28</v>
      </c>
      <c r="BF568">
        <v>8405</v>
      </c>
      <c r="BG568">
        <v>3316</v>
      </c>
      <c r="BH568">
        <v>5109208</v>
      </c>
      <c r="BI568">
        <v>177</v>
      </c>
      <c r="BJ568">
        <v>17</v>
      </c>
      <c r="BK568">
        <v>146</v>
      </c>
      <c r="BL568">
        <v>5</v>
      </c>
      <c r="BN568">
        <v>10106</v>
      </c>
    </row>
    <row r="569" spans="26:66" x14ac:dyDescent="0.35">
      <c r="Z569" t="str">
        <f t="shared" si="58"/>
        <v>43_Administration publique et défense ; sécurité sociale obligatoire</v>
      </c>
      <c r="AA569" t="str">
        <f>INDEX(PDC!$J$1:$L$90,MATCH(AB569,PDC!$L:$L,0),MATCH(PDC!$J$1,PDC!$J$1:$L$1,0))</f>
        <v>Services</v>
      </c>
      <c r="AB569" t="s">
        <v>36</v>
      </c>
      <c r="AC569" t="s">
        <v>151</v>
      </c>
      <c r="AD569">
        <v>2796</v>
      </c>
      <c r="AE569">
        <v>3311523</v>
      </c>
      <c r="AF569">
        <v>43</v>
      </c>
      <c r="AG569">
        <v>4</v>
      </c>
      <c r="AH569">
        <v>27</v>
      </c>
      <c r="AJ569">
        <v>2391</v>
      </c>
      <c r="AK569">
        <f t="shared" si="60"/>
        <v>15.379113018597998</v>
      </c>
      <c r="AL569">
        <f t="shared" si="61"/>
        <v>12.984961904235606</v>
      </c>
      <c r="BC569" t="str">
        <f t="shared" si="59"/>
        <v>8405_Commerce et réparation d'automobiles et de motocycles</v>
      </c>
      <c r="BD569" t="str">
        <f>INDEX(PDC!$J$1:$L$90,MATCH(BE569,PDC!$L:$L,0),MATCH(PDC!$J$1,PDC!$J$1:$L$1,0))</f>
        <v>Commerce</v>
      </c>
      <c r="BE569" t="s">
        <v>21</v>
      </c>
      <c r="BF569">
        <v>8405</v>
      </c>
      <c r="BG569">
        <v>1654</v>
      </c>
      <c r="BH569">
        <v>2659337</v>
      </c>
      <c r="BI569">
        <v>88</v>
      </c>
      <c r="BJ569">
        <v>4</v>
      </c>
      <c r="BK569">
        <v>144</v>
      </c>
      <c r="BL569">
        <v>2</v>
      </c>
      <c r="BM569">
        <v>1</v>
      </c>
      <c r="BN569">
        <v>4568</v>
      </c>
    </row>
    <row r="570" spans="26:66" x14ac:dyDescent="0.35">
      <c r="Z570" t="str">
        <f t="shared" si="58"/>
        <v>43_Assurance</v>
      </c>
      <c r="AA570" t="str">
        <f>INDEX(PDC!$J$1:$L$90,MATCH(AB570,PDC!$L:$L,0),MATCH(PDC!$J$1,PDC!$J$1:$L$1,0))</f>
        <v>Services</v>
      </c>
      <c r="AB570" t="s">
        <v>45</v>
      </c>
      <c r="AC570" t="s">
        <v>151</v>
      </c>
      <c r="AD570">
        <v>97</v>
      </c>
      <c r="AE570">
        <v>142122</v>
      </c>
      <c r="AJ570">
        <v>31</v>
      </c>
      <c r="AK570">
        <f t="shared" si="60"/>
        <v>0</v>
      </c>
      <c r="AL570">
        <f t="shared" si="61"/>
        <v>0</v>
      </c>
      <c r="BC570" t="str">
        <f t="shared" si="59"/>
        <v>8405_Construction de bâtiments</v>
      </c>
      <c r="BD570" t="str">
        <f>INDEX(PDC!$J$1:$L$90,MATCH(BE570,PDC!$L:$L,0),MATCH(PDC!$J$1,PDC!$J$1:$L$1,0))</f>
        <v>Construction</v>
      </c>
      <c r="BE570" t="s">
        <v>17</v>
      </c>
      <c r="BF570">
        <v>8405</v>
      </c>
      <c r="BG570">
        <v>532</v>
      </c>
      <c r="BH570">
        <v>755791</v>
      </c>
      <c r="BI570">
        <v>37</v>
      </c>
      <c r="BJ570">
        <v>2</v>
      </c>
      <c r="BK570">
        <v>6</v>
      </c>
      <c r="BN570">
        <v>3039</v>
      </c>
    </row>
    <row r="571" spans="26:66" x14ac:dyDescent="0.35">
      <c r="Z571" t="str">
        <f t="shared" si="58"/>
        <v>43_Autres activités spécialisées, scientifiques et techniques</v>
      </c>
      <c r="AA571" t="str">
        <f>INDEX(PDC!$J$1:$L$90,MATCH(AB571,PDC!$L:$L,0),MATCH(PDC!$J$1,PDC!$J$1:$L$1,0))</f>
        <v>Services</v>
      </c>
      <c r="AB571" t="s">
        <v>86</v>
      </c>
      <c r="AC571" t="s">
        <v>151</v>
      </c>
      <c r="AD571">
        <v>30</v>
      </c>
      <c r="AE571">
        <v>44089</v>
      </c>
      <c r="AK571">
        <f t="shared" si="60"/>
        <v>0</v>
      </c>
      <c r="AL571">
        <f t="shared" si="61"/>
        <v>0</v>
      </c>
      <c r="BC571" t="str">
        <f t="shared" si="59"/>
        <v>8405_Culture et production animale, chasse et services annexes</v>
      </c>
      <c r="BD571" t="str">
        <f>INDEX(PDC!$J$1:$L$90,MATCH(BE571,PDC!$L:$L,0),MATCH(PDC!$J$1,PDC!$J$1:$L$1,0))</f>
        <v>Agriculture</v>
      </c>
      <c r="BE571" t="s">
        <v>62</v>
      </c>
      <c r="BF571">
        <v>8405</v>
      </c>
      <c r="BG571">
        <v>1</v>
      </c>
      <c r="BH571">
        <v>170</v>
      </c>
    </row>
    <row r="572" spans="26:66" x14ac:dyDescent="0.35">
      <c r="Z572" t="str">
        <f t="shared" si="58"/>
        <v>43_Autres industries extractives</v>
      </c>
      <c r="AA572" t="str">
        <f>INDEX(PDC!$J$1:$L$90,MATCH(AB572,PDC!$L:$L,0),MATCH(PDC!$J$1,PDC!$J$1:$L$1,0))</f>
        <v>Industrie</v>
      </c>
      <c r="AB572" t="s">
        <v>64</v>
      </c>
      <c r="AC572" t="s">
        <v>151</v>
      </c>
      <c r="AD572">
        <v>118</v>
      </c>
      <c r="AE572">
        <v>176337</v>
      </c>
      <c r="AF572">
        <v>6</v>
      </c>
      <c r="AG572">
        <v>2</v>
      </c>
      <c r="AH572">
        <v>33</v>
      </c>
      <c r="AJ572">
        <v>469</v>
      </c>
      <c r="AK572">
        <f t="shared" si="60"/>
        <v>50.847457627118651</v>
      </c>
      <c r="AL572">
        <f t="shared" si="61"/>
        <v>34.025757498426309</v>
      </c>
      <c r="BC572" t="str">
        <f t="shared" si="59"/>
        <v>8405_Dépollution et autres services de gestion des déchets</v>
      </c>
      <c r="BD572" t="str">
        <f>INDEX(PDC!$J$1:$L$90,MATCH(BE572,PDC!$L:$L,0),MATCH(PDC!$J$1,PDC!$J$1:$L$1,0))</f>
        <v>Industrie</v>
      </c>
      <c r="BE572" t="s">
        <v>79</v>
      </c>
      <c r="BF572">
        <v>8405</v>
      </c>
      <c r="BG572">
        <v>13</v>
      </c>
      <c r="BH572">
        <v>20910</v>
      </c>
    </row>
    <row r="573" spans="26:66" x14ac:dyDescent="0.35">
      <c r="Z573" t="str">
        <f t="shared" si="58"/>
        <v>43_Autres industries manufacturières</v>
      </c>
      <c r="AA573" t="str">
        <f>INDEX(PDC!$J$1:$L$90,MATCH(AB573,PDC!$L:$L,0),MATCH(PDC!$J$1,PDC!$J$1:$L$1,0))</f>
        <v>Industrie</v>
      </c>
      <c r="AB573" t="s">
        <v>37</v>
      </c>
      <c r="AC573" t="s">
        <v>151</v>
      </c>
      <c r="AD573">
        <v>279</v>
      </c>
      <c r="AE573">
        <v>455930</v>
      </c>
      <c r="AF573">
        <v>9</v>
      </c>
      <c r="AG573">
        <v>1</v>
      </c>
      <c r="AH573">
        <v>12</v>
      </c>
      <c r="AJ573">
        <v>519</v>
      </c>
      <c r="AK573">
        <f t="shared" si="60"/>
        <v>32.258064516129032</v>
      </c>
      <c r="AL573">
        <f t="shared" si="61"/>
        <v>19.739872348825479</v>
      </c>
      <c r="BC573" t="str">
        <f t="shared" si="59"/>
        <v>8405_Enquêtes et sécurité</v>
      </c>
      <c r="BD573" t="str">
        <f>INDEX(PDC!$J$1:$L$90,MATCH(BE573,PDC!$L:$L,0),MATCH(PDC!$J$1,PDC!$J$1:$L$1,0))</f>
        <v>Services</v>
      </c>
      <c r="BE573" t="s">
        <v>15</v>
      </c>
      <c r="BF573">
        <v>8405</v>
      </c>
      <c r="BG573">
        <v>161</v>
      </c>
      <c r="BH573">
        <v>240388</v>
      </c>
      <c r="BI573">
        <v>5</v>
      </c>
      <c r="BJ573">
        <v>1</v>
      </c>
      <c r="BK573">
        <v>5</v>
      </c>
      <c r="BN573">
        <v>1044</v>
      </c>
    </row>
    <row r="574" spans="26:66" x14ac:dyDescent="0.35">
      <c r="Z574" t="str">
        <f t="shared" si="58"/>
        <v>43_Autres services personnels</v>
      </c>
      <c r="AA574" t="str">
        <f>INDEX(PDC!$J$1:$L$90,MATCH(AB574,PDC!$L:$L,0),MATCH(PDC!$J$1,PDC!$J$1:$L$1,0))</f>
        <v>Services</v>
      </c>
      <c r="AB574" t="s">
        <v>30</v>
      </c>
      <c r="AC574" t="s">
        <v>151</v>
      </c>
      <c r="AD574">
        <v>475</v>
      </c>
      <c r="AE574">
        <v>670992</v>
      </c>
      <c r="AF574">
        <v>8</v>
      </c>
      <c r="AJ574">
        <v>107</v>
      </c>
      <c r="AK574">
        <f t="shared" si="60"/>
        <v>16.842105263157894</v>
      </c>
      <c r="AL574">
        <f t="shared" si="61"/>
        <v>11.922645873572263</v>
      </c>
      <c r="BC574" t="str">
        <f t="shared" si="59"/>
        <v>8405_Enseignement</v>
      </c>
      <c r="BD574" t="str">
        <f>INDEX(PDC!$J$1:$L$90,MATCH(BE574,PDC!$L:$L,0),MATCH(PDC!$J$1,PDC!$J$1:$L$1,0))</f>
        <v>Services</v>
      </c>
      <c r="BE574" t="s">
        <v>34</v>
      </c>
      <c r="BF574">
        <v>8405</v>
      </c>
      <c r="BG574">
        <v>970</v>
      </c>
      <c r="BH574">
        <v>1388784</v>
      </c>
      <c r="BI574">
        <v>29</v>
      </c>
      <c r="BN574">
        <v>1665</v>
      </c>
    </row>
    <row r="575" spans="26:66" x14ac:dyDescent="0.35">
      <c r="Z575" t="str">
        <f t="shared" si="58"/>
        <v>43_Bibliothèques, archives, musées et autres activités culturelles</v>
      </c>
      <c r="AA575" t="str">
        <f>INDEX(PDC!$J$1:$L$90,MATCH(AB575,PDC!$L:$L,0),MATCH(PDC!$J$1,PDC!$J$1:$L$1,0))</f>
        <v>Services</v>
      </c>
      <c r="AB575" t="s">
        <v>90</v>
      </c>
      <c r="AC575" t="s">
        <v>151</v>
      </c>
      <c r="AD575">
        <v>13</v>
      </c>
      <c r="AE575">
        <v>8350</v>
      </c>
      <c r="AK575">
        <f t="shared" si="60"/>
        <v>0</v>
      </c>
      <c r="AL575">
        <f t="shared" si="61"/>
        <v>0</v>
      </c>
      <c r="BC575" t="str">
        <f t="shared" si="59"/>
        <v>8405_Entreposage et services auxiliaires des transports</v>
      </c>
      <c r="BD575" t="str">
        <f>INDEX(PDC!$J$1:$L$90,MATCH(BE575,PDC!$L:$L,0),MATCH(PDC!$J$1,PDC!$J$1:$L$1,0))</f>
        <v>Services</v>
      </c>
      <c r="BE575" t="s">
        <v>7</v>
      </c>
      <c r="BF575">
        <v>8405</v>
      </c>
      <c r="BG575">
        <v>1849</v>
      </c>
      <c r="BH575">
        <v>2963446</v>
      </c>
      <c r="BI575">
        <v>155</v>
      </c>
      <c r="BJ575">
        <v>15</v>
      </c>
      <c r="BK575">
        <v>117</v>
      </c>
      <c r="BL575">
        <v>5</v>
      </c>
      <c r="BN575">
        <v>12718</v>
      </c>
    </row>
    <row r="576" spans="26:66" x14ac:dyDescent="0.35">
      <c r="Z576" t="str">
        <f t="shared" si="58"/>
        <v>43_Captage, traitement et distribution d'eau</v>
      </c>
      <c r="AA576" t="str">
        <f>INDEX(PDC!$J$1:$L$90,MATCH(AB576,PDC!$L:$L,0),MATCH(PDC!$J$1,PDC!$J$1:$L$1,0))</f>
        <v>Industrie</v>
      </c>
      <c r="AB576" t="s">
        <v>77</v>
      </c>
      <c r="AC576" t="s">
        <v>151</v>
      </c>
      <c r="AD576">
        <v>30</v>
      </c>
      <c r="AE576">
        <v>41702</v>
      </c>
      <c r="AF576">
        <v>1</v>
      </c>
      <c r="AJ576">
        <v>46</v>
      </c>
      <c r="AK576">
        <f t="shared" si="60"/>
        <v>33.333333333333336</v>
      </c>
      <c r="AL576">
        <f t="shared" si="61"/>
        <v>23.979665243873193</v>
      </c>
      <c r="BC576" t="str">
        <f t="shared" si="59"/>
        <v>8405_Fabrication d'autres produits minéraux non métalliques</v>
      </c>
      <c r="BD576" t="str">
        <f>INDEX(PDC!$J$1:$L$90,MATCH(BE576,PDC!$L:$L,0),MATCH(PDC!$J$1,PDC!$J$1:$L$1,0))</f>
        <v>Industrie</v>
      </c>
      <c r="BE576" t="s">
        <v>18</v>
      </c>
      <c r="BF576">
        <v>8405</v>
      </c>
      <c r="BG576">
        <v>865</v>
      </c>
      <c r="BH576">
        <v>1442335</v>
      </c>
      <c r="BI576">
        <v>40</v>
      </c>
      <c r="BJ576">
        <v>3</v>
      </c>
      <c r="BK576">
        <v>21</v>
      </c>
      <c r="BL576">
        <v>1</v>
      </c>
      <c r="BN576">
        <v>2549</v>
      </c>
    </row>
    <row r="577" spans="26:66" x14ac:dyDescent="0.35">
      <c r="Z577" t="str">
        <f t="shared" si="58"/>
        <v>43_Collecte et traitement des eaux usées</v>
      </c>
      <c r="AA577" t="str">
        <f>INDEX(PDC!$J$1:$L$90,MATCH(AB577,PDC!$L:$L,0),MATCH(PDC!$J$1,PDC!$J$1:$L$1,0))</f>
        <v>Industrie</v>
      </c>
      <c r="AB577" t="s">
        <v>78</v>
      </c>
      <c r="AC577" t="s">
        <v>151</v>
      </c>
      <c r="AD577">
        <v>7</v>
      </c>
      <c r="AE577">
        <v>8085</v>
      </c>
      <c r="AJ577">
        <v>0</v>
      </c>
      <c r="AK577">
        <f t="shared" si="60"/>
        <v>0</v>
      </c>
      <c r="AL577">
        <f t="shared" si="61"/>
        <v>0</v>
      </c>
      <c r="BC577" t="str">
        <f t="shared" si="59"/>
        <v>8405_Fabrication d'équipements électriques</v>
      </c>
      <c r="BD577" t="str">
        <f>INDEX(PDC!$J$1:$L$90,MATCH(BE577,PDC!$L:$L,0),MATCH(PDC!$J$1,PDC!$J$1:$L$1,0))</f>
        <v>Industrie</v>
      </c>
      <c r="BE577" t="s">
        <v>38</v>
      </c>
      <c r="BF577">
        <v>8405</v>
      </c>
      <c r="BG577">
        <v>577</v>
      </c>
      <c r="BH577">
        <v>877865</v>
      </c>
      <c r="BI577">
        <v>16</v>
      </c>
      <c r="BJ577">
        <v>4</v>
      </c>
      <c r="BK577">
        <v>23</v>
      </c>
      <c r="BL577">
        <v>1</v>
      </c>
      <c r="BN577">
        <v>1550</v>
      </c>
    </row>
    <row r="578" spans="26:66" x14ac:dyDescent="0.35">
      <c r="Z578" t="str">
        <f t="shared" si="58"/>
        <v>43_Collecte, traitement et élimination des déchets ; récupération</v>
      </c>
      <c r="AA578" t="str">
        <f>INDEX(PDC!$J$1:$L$90,MATCH(AB578,PDC!$L:$L,0),MATCH(PDC!$J$1,PDC!$J$1:$L$1,0))</f>
        <v>Industrie</v>
      </c>
      <c r="AB578" t="s">
        <v>4</v>
      </c>
      <c r="AC578" t="s">
        <v>151</v>
      </c>
      <c r="AD578">
        <v>248</v>
      </c>
      <c r="AE578">
        <v>427088</v>
      </c>
      <c r="AF578">
        <v>22</v>
      </c>
      <c r="AG578">
        <v>4</v>
      </c>
      <c r="AH578">
        <v>56</v>
      </c>
      <c r="AJ578">
        <v>1327</v>
      </c>
      <c r="AK578">
        <f t="shared" si="60"/>
        <v>88.709677419354847</v>
      </c>
      <c r="AL578">
        <f t="shared" si="61"/>
        <v>51.51163226314015</v>
      </c>
      <c r="BC578" t="str">
        <f t="shared" si="59"/>
        <v>8405_Fabrication de boissons</v>
      </c>
      <c r="BD578" t="str">
        <f>INDEX(PDC!$J$1:$L$90,MATCH(BE578,PDC!$L:$L,0),MATCH(PDC!$J$1,PDC!$J$1:$L$1,0))</f>
        <v>Industrie</v>
      </c>
      <c r="BE578" t="s">
        <v>66</v>
      </c>
      <c r="BF578">
        <v>8405</v>
      </c>
      <c r="BG578">
        <v>3</v>
      </c>
      <c r="BH578">
        <v>5220</v>
      </c>
    </row>
    <row r="579" spans="26:66" x14ac:dyDescent="0.35">
      <c r="Z579" t="str">
        <f t="shared" si="58"/>
        <v>43_Commerce de détail, à l'exception des automobiles et des motocycles</v>
      </c>
      <c r="AA579" t="str">
        <f>INDEX(PDC!$J$1:$L$90,MATCH(AB579,PDC!$L:$L,0),MATCH(PDC!$J$1,PDC!$J$1:$L$1,0))</f>
        <v>Commerce</v>
      </c>
      <c r="AB579" t="s">
        <v>16</v>
      </c>
      <c r="AC579" t="s">
        <v>151</v>
      </c>
      <c r="AD579">
        <v>4038</v>
      </c>
      <c r="AE579">
        <v>6444771</v>
      </c>
      <c r="AF579">
        <v>135</v>
      </c>
      <c r="AG579">
        <v>10</v>
      </c>
      <c r="AH579">
        <v>119</v>
      </c>
      <c r="AJ579">
        <v>8003</v>
      </c>
      <c r="AK579">
        <f t="shared" si="60"/>
        <v>33.432392273402677</v>
      </c>
      <c r="AL579">
        <f t="shared" si="61"/>
        <v>20.947214416152256</v>
      </c>
      <c r="BC579" t="str">
        <f t="shared" si="59"/>
        <v>8405_Fabrication de machines et équipements n.c.a.</v>
      </c>
      <c r="BD579" t="str">
        <f>INDEX(PDC!$J$1:$L$90,MATCH(BE579,PDC!$L:$L,0),MATCH(PDC!$J$1,PDC!$J$1:$L$1,0))</f>
        <v>Industrie</v>
      </c>
      <c r="BE579" t="s">
        <v>29</v>
      </c>
      <c r="BF579">
        <v>8405</v>
      </c>
      <c r="BG579">
        <v>560</v>
      </c>
      <c r="BH579">
        <v>904669</v>
      </c>
      <c r="BI579">
        <v>21</v>
      </c>
      <c r="BJ579">
        <v>1</v>
      </c>
      <c r="BK579">
        <v>5</v>
      </c>
      <c r="BN579">
        <v>1106</v>
      </c>
    </row>
    <row r="580" spans="26:66" x14ac:dyDescent="0.35">
      <c r="Z580" t="str">
        <f t="shared" ref="Z580:Z643" si="62">AC580&amp;"_"&amp;AB580</f>
        <v>43_Commerce de gros, à l'exception des automobiles et des motocycles</v>
      </c>
      <c r="AA580" t="str">
        <f>INDEX(PDC!$J$1:$L$90,MATCH(AB580,PDC!$L:$L,0),MATCH(PDC!$J$1,PDC!$J$1:$L$1,0))</f>
        <v>Commerce</v>
      </c>
      <c r="AB580" t="s">
        <v>28</v>
      </c>
      <c r="AC580" t="s">
        <v>151</v>
      </c>
      <c r="AD580">
        <v>1835</v>
      </c>
      <c r="AE580">
        <v>3167631</v>
      </c>
      <c r="AF580">
        <v>66</v>
      </c>
      <c r="AG580">
        <v>3</v>
      </c>
      <c r="AH580">
        <v>56</v>
      </c>
      <c r="AJ580">
        <v>5129</v>
      </c>
      <c r="AK580">
        <f t="shared" si="60"/>
        <v>35.967302452316076</v>
      </c>
      <c r="AL580">
        <f t="shared" si="61"/>
        <v>20.835760225859641</v>
      </c>
      <c r="BC580" t="str">
        <f t="shared" si="59"/>
        <v>8405_Fabrication de meubles</v>
      </c>
      <c r="BD580" t="str">
        <f>INDEX(PDC!$J$1:$L$90,MATCH(BE580,PDC!$L:$L,0),MATCH(PDC!$J$1,PDC!$J$1:$L$1,0))</f>
        <v>Industrie</v>
      </c>
      <c r="BE580" t="s">
        <v>75</v>
      </c>
      <c r="BF580">
        <v>8405</v>
      </c>
      <c r="BG580">
        <v>969</v>
      </c>
      <c r="BH580">
        <v>1592443</v>
      </c>
      <c r="BI580">
        <v>61</v>
      </c>
      <c r="BJ580">
        <v>8</v>
      </c>
      <c r="BK580">
        <v>67</v>
      </c>
      <c r="BL580">
        <v>2</v>
      </c>
      <c r="BN580">
        <v>3056</v>
      </c>
    </row>
    <row r="581" spans="26:66" x14ac:dyDescent="0.35">
      <c r="Z581" t="str">
        <f t="shared" si="62"/>
        <v>43_Commerce et réparation d'automobiles et de motocycles</v>
      </c>
      <c r="AA581" t="str">
        <f>INDEX(PDC!$J$1:$L$90,MATCH(AB581,PDC!$L:$L,0),MATCH(PDC!$J$1,PDC!$J$1:$L$1,0))</f>
        <v>Commerce</v>
      </c>
      <c r="AB581" t="s">
        <v>21</v>
      </c>
      <c r="AC581" t="s">
        <v>151</v>
      </c>
      <c r="AD581">
        <v>1259</v>
      </c>
      <c r="AE581">
        <v>2099925</v>
      </c>
      <c r="AF581">
        <v>55</v>
      </c>
      <c r="AG581">
        <v>8</v>
      </c>
      <c r="AH581">
        <v>77</v>
      </c>
      <c r="AJ581">
        <v>3624</v>
      </c>
      <c r="AK581">
        <f t="shared" ref="AK581:AK644" si="63">AF581/AD581*1000</f>
        <v>43.685464654487689</v>
      </c>
      <c r="AL581">
        <f t="shared" ref="AL581:AL644" si="64">AF581/AE581*1000000</f>
        <v>26.191411598033262</v>
      </c>
      <c r="BC581" t="str">
        <f t="shared" ref="BC581:BC644" si="65">BF581&amp;"_"&amp;BE581</f>
        <v>8405_Fabrication de produits en caoutchouc et en plastique</v>
      </c>
      <c r="BD581" t="str">
        <f>INDEX(PDC!$J$1:$L$90,MATCH(BE581,PDC!$L:$L,0),MATCH(PDC!$J$1,PDC!$J$1:$L$1,0))</f>
        <v>Industrie</v>
      </c>
      <c r="BE581" t="s">
        <v>25</v>
      </c>
      <c r="BF581">
        <v>8405</v>
      </c>
      <c r="BG581">
        <v>1159</v>
      </c>
      <c r="BH581">
        <v>1888956</v>
      </c>
      <c r="BI581">
        <v>56</v>
      </c>
      <c r="BJ581">
        <v>5</v>
      </c>
      <c r="BK581">
        <v>39</v>
      </c>
      <c r="BL581">
        <v>1</v>
      </c>
      <c r="BN581">
        <v>3508</v>
      </c>
    </row>
    <row r="582" spans="26:66" x14ac:dyDescent="0.35">
      <c r="Z582" t="str">
        <f t="shared" si="62"/>
        <v>43_Construction de bâtiments</v>
      </c>
      <c r="AA582" t="str">
        <f>INDEX(PDC!$J$1:$L$90,MATCH(AB582,PDC!$L:$L,0),MATCH(PDC!$J$1,PDC!$J$1:$L$1,0))</f>
        <v>Construction</v>
      </c>
      <c r="AB582" t="s">
        <v>17</v>
      </c>
      <c r="AC582" t="s">
        <v>151</v>
      </c>
      <c r="AD582">
        <v>247</v>
      </c>
      <c r="AE582">
        <v>396401</v>
      </c>
      <c r="AF582">
        <v>13</v>
      </c>
      <c r="AG582">
        <v>5</v>
      </c>
      <c r="AH582">
        <v>38</v>
      </c>
      <c r="AJ582">
        <v>1425</v>
      </c>
      <c r="AK582">
        <f t="shared" si="63"/>
        <v>52.631578947368418</v>
      </c>
      <c r="AL582">
        <f t="shared" si="64"/>
        <v>32.795073675394356</v>
      </c>
      <c r="BC582" t="str">
        <f t="shared" si="65"/>
        <v>8405_Fabrication de produits informatiques, électroniques et optiques</v>
      </c>
      <c r="BD582" t="str">
        <f>INDEX(PDC!$J$1:$L$90,MATCH(BE582,PDC!$L:$L,0),MATCH(PDC!$J$1,PDC!$J$1:$L$1,0))</f>
        <v>Industrie</v>
      </c>
      <c r="BE582" t="s">
        <v>41</v>
      </c>
      <c r="BF582">
        <v>8405</v>
      </c>
      <c r="BG582">
        <v>11</v>
      </c>
      <c r="BH582">
        <v>18800</v>
      </c>
    </row>
    <row r="583" spans="26:66" x14ac:dyDescent="0.35">
      <c r="Z583" t="str">
        <f t="shared" si="62"/>
        <v>43_Culture et production animale, chasse et services annexes</v>
      </c>
      <c r="AA583" t="str">
        <f>INDEX(PDC!$J$1:$L$90,MATCH(AB583,PDC!$L:$L,0),MATCH(PDC!$J$1,PDC!$J$1:$L$1,0))</f>
        <v>Agriculture</v>
      </c>
      <c r="AB583" t="s">
        <v>62</v>
      </c>
      <c r="AC583" t="s">
        <v>151</v>
      </c>
      <c r="AD583">
        <v>13</v>
      </c>
      <c r="AE583">
        <v>23018</v>
      </c>
      <c r="AK583">
        <f t="shared" si="63"/>
        <v>0</v>
      </c>
      <c r="AL583">
        <f t="shared" si="64"/>
        <v>0</v>
      </c>
      <c r="BC583" t="str">
        <f t="shared" si="65"/>
        <v>8405_Fabrication de produits métalliques, à l'exception des machines et des équipements</v>
      </c>
      <c r="BD583" t="str">
        <f>INDEX(PDC!$J$1:$L$90,MATCH(BE583,PDC!$L:$L,0),MATCH(PDC!$J$1,PDC!$J$1:$L$1,0))</f>
        <v>Industrie</v>
      </c>
      <c r="BE583" t="s">
        <v>11</v>
      </c>
      <c r="BF583">
        <v>8405</v>
      </c>
      <c r="BG583">
        <v>1291</v>
      </c>
      <c r="BH583">
        <v>2154045</v>
      </c>
      <c r="BI583">
        <v>91</v>
      </c>
      <c r="BJ583">
        <v>4</v>
      </c>
      <c r="BK583">
        <v>20</v>
      </c>
      <c r="BN583">
        <v>2988</v>
      </c>
    </row>
    <row r="584" spans="26:66" x14ac:dyDescent="0.35">
      <c r="Z584" t="str">
        <f t="shared" si="62"/>
        <v>43_Enquêtes et sécurité</v>
      </c>
      <c r="AA584" t="str">
        <f>INDEX(PDC!$J$1:$L$90,MATCH(AB584,PDC!$L:$L,0),MATCH(PDC!$J$1,PDC!$J$1:$L$1,0))</f>
        <v>Services</v>
      </c>
      <c r="AB584" t="s">
        <v>15</v>
      </c>
      <c r="AC584" t="s">
        <v>151</v>
      </c>
      <c r="AD584">
        <v>44</v>
      </c>
      <c r="AE584">
        <v>69951</v>
      </c>
      <c r="AJ584">
        <v>31</v>
      </c>
      <c r="AK584">
        <f t="shared" si="63"/>
        <v>0</v>
      </c>
      <c r="AL584">
        <f t="shared" si="64"/>
        <v>0</v>
      </c>
      <c r="BC584" t="str">
        <f t="shared" si="65"/>
        <v>8405_Fabrication de textiles</v>
      </c>
      <c r="BD584" t="str">
        <f>INDEX(PDC!$J$1:$L$90,MATCH(BE584,PDC!$L:$L,0),MATCH(PDC!$J$1,PDC!$J$1:$L$1,0))</f>
        <v>Industrie</v>
      </c>
      <c r="BE584" t="s">
        <v>19</v>
      </c>
      <c r="BF584">
        <v>8405</v>
      </c>
      <c r="BG584">
        <v>104</v>
      </c>
      <c r="BH584">
        <v>171518</v>
      </c>
      <c r="BI584">
        <v>3</v>
      </c>
      <c r="BN584">
        <v>478</v>
      </c>
    </row>
    <row r="585" spans="26:66" x14ac:dyDescent="0.35">
      <c r="Z585" t="str">
        <f t="shared" si="62"/>
        <v>43_Enseignement</v>
      </c>
      <c r="AA585" t="str">
        <f>INDEX(PDC!$J$1:$L$90,MATCH(AB585,PDC!$L:$L,0),MATCH(PDC!$J$1,PDC!$J$1:$L$1,0))</f>
        <v>Services</v>
      </c>
      <c r="AB585" t="s">
        <v>34</v>
      </c>
      <c r="AC585" t="s">
        <v>151</v>
      </c>
      <c r="AD585">
        <v>1068</v>
      </c>
      <c r="AE585">
        <v>1490393</v>
      </c>
      <c r="AF585">
        <v>25</v>
      </c>
      <c r="AG585">
        <v>4</v>
      </c>
      <c r="AH585">
        <v>26</v>
      </c>
      <c r="AJ585">
        <v>945</v>
      </c>
      <c r="AK585">
        <f t="shared" si="63"/>
        <v>23.408239700374533</v>
      </c>
      <c r="AL585">
        <f t="shared" si="64"/>
        <v>16.774099180551705</v>
      </c>
      <c r="BC585" t="str">
        <f t="shared" si="65"/>
        <v>8405_Génie civil</v>
      </c>
      <c r="BD585" t="str">
        <f>INDEX(PDC!$J$1:$L$90,MATCH(BE585,PDC!$L:$L,0),MATCH(PDC!$J$1,PDC!$J$1:$L$1,0))</f>
        <v>Construction</v>
      </c>
      <c r="BE585" t="s">
        <v>22</v>
      </c>
      <c r="BF585">
        <v>8405</v>
      </c>
      <c r="BG585">
        <v>800</v>
      </c>
      <c r="BH585">
        <v>1213995</v>
      </c>
      <c r="BI585">
        <v>47</v>
      </c>
      <c r="BJ585">
        <v>4</v>
      </c>
      <c r="BK585">
        <v>42</v>
      </c>
      <c r="BL585">
        <v>2</v>
      </c>
      <c r="BN585">
        <v>3066</v>
      </c>
    </row>
    <row r="586" spans="26:66" x14ac:dyDescent="0.35">
      <c r="Z586" t="str">
        <f t="shared" si="62"/>
        <v>43_Entreposage et services auxiliaires des transports</v>
      </c>
      <c r="AA586" t="str">
        <f>INDEX(PDC!$J$1:$L$90,MATCH(AB586,PDC!$L:$L,0),MATCH(PDC!$J$1,PDC!$J$1:$L$1,0))</f>
        <v>Services</v>
      </c>
      <c r="AB586" t="s">
        <v>7</v>
      </c>
      <c r="AC586" t="s">
        <v>151</v>
      </c>
      <c r="AD586">
        <v>170</v>
      </c>
      <c r="AE586">
        <v>304631</v>
      </c>
      <c r="AF586">
        <v>16</v>
      </c>
      <c r="AG586">
        <v>2</v>
      </c>
      <c r="AH586">
        <v>10</v>
      </c>
      <c r="AJ586">
        <v>1729</v>
      </c>
      <c r="AK586">
        <f t="shared" si="63"/>
        <v>94.117647058823522</v>
      </c>
      <c r="AL586">
        <f t="shared" si="64"/>
        <v>52.522560080884745</v>
      </c>
      <c r="BC586" t="str">
        <f t="shared" si="65"/>
        <v>8405_Hébergement</v>
      </c>
      <c r="BD586" t="str">
        <f>INDEX(PDC!$J$1:$L$90,MATCH(BE586,PDC!$L:$L,0),MATCH(PDC!$J$1,PDC!$J$1:$L$1,0))</f>
        <v>Services</v>
      </c>
      <c r="BE586" t="s">
        <v>20</v>
      </c>
      <c r="BF586">
        <v>8405</v>
      </c>
      <c r="BG586">
        <v>462</v>
      </c>
      <c r="BH586">
        <v>703824</v>
      </c>
      <c r="BI586">
        <v>22</v>
      </c>
      <c r="BJ586">
        <v>3</v>
      </c>
      <c r="BK586">
        <v>27</v>
      </c>
      <c r="BL586">
        <v>1</v>
      </c>
      <c r="BN586">
        <v>1236</v>
      </c>
    </row>
    <row r="587" spans="26:66" x14ac:dyDescent="0.35">
      <c r="Z587" t="str">
        <f t="shared" si="62"/>
        <v>43_Fabrication d'autres produits minéraux non métalliques</v>
      </c>
      <c r="AA587" t="str">
        <f>INDEX(PDC!$J$1:$L$90,MATCH(AB587,PDC!$L:$L,0),MATCH(PDC!$J$1,PDC!$J$1:$L$1,0))</f>
        <v>Industrie</v>
      </c>
      <c r="AB587" t="s">
        <v>18</v>
      </c>
      <c r="AC587" t="s">
        <v>151</v>
      </c>
      <c r="AD587">
        <v>341</v>
      </c>
      <c r="AE587">
        <v>556471</v>
      </c>
      <c r="AF587">
        <v>23</v>
      </c>
      <c r="AG587">
        <v>3</v>
      </c>
      <c r="AH587">
        <v>9</v>
      </c>
      <c r="AJ587">
        <v>1449</v>
      </c>
      <c r="AK587">
        <f t="shared" si="63"/>
        <v>67.448680351906148</v>
      </c>
      <c r="AL587">
        <f t="shared" si="64"/>
        <v>41.331893306210027</v>
      </c>
      <c r="BC587" t="str">
        <f t="shared" si="65"/>
        <v>8405_Hébergement médico-social et social</v>
      </c>
      <c r="BD587" t="str">
        <f>INDEX(PDC!$J$1:$L$90,MATCH(BE587,PDC!$L:$L,0),MATCH(PDC!$J$1,PDC!$J$1:$L$1,0))</f>
        <v>Services</v>
      </c>
      <c r="BE587" t="s">
        <v>2</v>
      </c>
      <c r="BF587">
        <v>8405</v>
      </c>
      <c r="BG587">
        <v>2644</v>
      </c>
      <c r="BH587">
        <v>3919241</v>
      </c>
      <c r="BI587">
        <v>189</v>
      </c>
      <c r="BJ587">
        <v>12</v>
      </c>
      <c r="BK587">
        <v>102</v>
      </c>
      <c r="BL587">
        <v>4</v>
      </c>
      <c r="BN587">
        <v>11325</v>
      </c>
    </row>
    <row r="588" spans="26:66" x14ac:dyDescent="0.35">
      <c r="Z588" t="str">
        <f t="shared" si="62"/>
        <v>43_Fabrication d'équipements électriques</v>
      </c>
      <c r="AA588" t="str">
        <f>INDEX(PDC!$J$1:$L$90,MATCH(AB588,PDC!$L:$L,0),MATCH(PDC!$J$1,PDC!$J$1:$L$1,0))</f>
        <v>Industrie</v>
      </c>
      <c r="AB588" t="s">
        <v>38</v>
      </c>
      <c r="AC588" t="s">
        <v>151</v>
      </c>
      <c r="AD588">
        <v>159</v>
      </c>
      <c r="AE588">
        <v>250003</v>
      </c>
      <c r="AF588">
        <v>2</v>
      </c>
      <c r="AJ588">
        <v>356</v>
      </c>
      <c r="AK588">
        <f t="shared" si="63"/>
        <v>12.578616352201259</v>
      </c>
      <c r="AL588">
        <f t="shared" si="64"/>
        <v>7.9999040011519851</v>
      </c>
      <c r="BC588" t="str">
        <f t="shared" si="65"/>
        <v>8405_Imprimerie et reproduction d'enregistrements</v>
      </c>
      <c r="BD588" t="str">
        <f>INDEX(PDC!$J$1:$L$90,MATCH(BE588,PDC!$L:$L,0),MATCH(PDC!$J$1,PDC!$J$1:$L$1,0))</f>
        <v>Industrie</v>
      </c>
      <c r="BE588" t="s">
        <v>72</v>
      </c>
      <c r="BF588">
        <v>8405</v>
      </c>
      <c r="BG588">
        <v>256</v>
      </c>
      <c r="BH588">
        <v>420595</v>
      </c>
      <c r="BI588">
        <v>6</v>
      </c>
      <c r="BJ588">
        <v>3</v>
      </c>
      <c r="BK588">
        <v>19</v>
      </c>
      <c r="BN588">
        <v>1143</v>
      </c>
    </row>
    <row r="589" spans="26:66" x14ac:dyDescent="0.35">
      <c r="Z589" t="str">
        <f t="shared" si="62"/>
        <v>43_Fabrication de boissons</v>
      </c>
      <c r="AA589" t="str">
        <f>INDEX(PDC!$J$1:$L$90,MATCH(AB589,PDC!$L:$L,0),MATCH(PDC!$J$1,PDC!$J$1:$L$1,0))</f>
        <v>Industrie</v>
      </c>
      <c r="AB589" t="s">
        <v>66</v>
      </c>
      <c r="AC589" t="s">
        <v>151</v>
      </c>
      <c r="AD589">
        <v>20</v>
      </c>
      <c r="AE589">
        <v>24728</v>
      </c>
      <c r="AK589">
        <f t="shared" si="63"/>
        <v>0</v>
      </c>
      <c r="AL589">
        <f t="shared" si="64"/>
        <v>0</v>
      </c>
      <c r="BC589" t="str">
        <f t="shared" si="65"/>
        <v>8405_Industrie automobile</v>
      </c>
      <c r="BD589" t="str">
        <f>INDEX(PDC!$J$1:$L$90,MATCH(BE589,PDC!$L:$L,0),MATCH(PDC!$J$1,PDC!$J$1:$L$1,0))</f>
        <v>Industrie</v>
      </c>
      <c r="BE589" t="s">
        <v>24</v>
      </c>
      <c r="BF589">
        <v>8405</v>
      </c>
      <c r="BG589">
        <v>2495</v>
      </c>
      <c r="BH589">
        <v>3617530</v>
      </c>
      <c r="BI589">
        <v>76</v>
      </c>
      <c r="BJ589">
        <v>6</v>
      </c>
      <c r="BK589">
        <v>22</v>
      </c>
      <c r="BN589">
        <v>4689</v>
      </c>
    </row>
    <row r="590" spans="26:66" x14ac:dyDescent="0.35">
      <c r="Z590" t="str">
        <f t="shared" si="62"/>
        <v>43_Fabrication de machines et équipements n.c.a.</v>
      </c>
      <c r="AA590" t="str">
        <f>INDEX(PDC!$J$1:$L$90,MATCH(AB590,PDC!$L:$L,0),MATCH(PDC!$J$1,PDC!$J$1:$L$1,0))</f>
        <v>Industrie</v>
      </c>
      <c r="AB590" t="s">
        <v>29</v>
      </c>
      <c r="AC590" t="s">
        <v>151</v>
      </c>
      <c r="AD590">
        <v>188</v>
      </c>
      <c r="AE590">
        <v>337185</v>
      </c>
      <c r="AF590">
        <v>9</v>
      </c>
      <c r="AJ590">
        <v>481</v>
      </c>
      <c r="AK590">
        <f t="shared" si="63"/>
        <v>47.872340425531917</v>
      </c>
      <c r="AL590">
        <f t="shared" si="64"/>
        <v>26.691578806886429</v>
      </c>
      <c r="BC590" t="str">
        <f t="shared" si="65"/>
        <v>8405_Industrie chimique</v>
      </c>
      <c r="BD590" t="str">
        <f>INDEX(PDC!$J$1:$L$90,MATCH(BE590,PDC!$L:$L,0),MATCH(PDC!$J$1,PDC!$J$1:$L$1,0))</f>
        <v>Industrie</v>
      </c>
      <c r="BE590" t="s">
        <v>40</v>
      </c>
      <c r="BF590">
        <v>8405</v>
      </c>
      <c r="BG590">
        <v>1071</v>
      </c>
      <c r="BH590">
        <v>1525858</v>
      </c>
      <c r="BI590">
        <v>21</v>
      </c>
      <c r="BN590">
        <v>806</v>
      </c>
    </row>
    <row r="591" spans="26:66" x14ac:dyDescent="0.35">
      <c r="Z591" t="str">
        <f t="shared" si="62"/>
        <v>43_Fabrication de meubles</v>
      </c>
      <c r="AA591" t="str">
        <f>INDEX(PDC!$J$1:$L$90,MATCH(AB591,PDC!$L:$L,0),MATCH(PDC!$J$1,PDC!$J$1:$L$1,0))</f>
        <v>Industrie</v>
      </c>
      <c r="AB591" t="s">
        <v>75</v>
      </c>
      <c r="AC591" t="s">
        <v>151</v>
      </c>
      <c r="AD591">
        <v>213</v>
      </c>
      <c r="AE591">
        <v>373577</v>
      </c>
      <c r="AF591">
        <v>9</v>
      </c>
      <c r="AG591">
        <v>2</v>
      </c>
      <c r="AH591">
        <v>26</v>
      </c>
      <c r="AJ591">
        <v>271</v>
      </c>
      <c r="AK591">
        <f t="shared" si="63"/>
        <v>42.25352112676056</v>
      </c>
      <c r="AL591">
        <f t="shared" si="64"/>
        <v>24.091418904268732</v>
      </c>
      <c r="BC591" t="str">
        <f t="shared" si="65"/>
        <v>8405_Industrie de l'habillement</v>
      </c>
      <c r="BD591" t="str">
        <f>INDEX(PDC!$J$1:$L$90,MATCH(BE591,PDC!$L:$L,0),MATCH(PDC!$J$1,PDC!$J$1:$L$1,0))</f>
        <v>Industrie</v>
      </c>
      <c r="BE591" t="s">
        <v>68</v>
      </c>
      <c r="BF591">
        <v>8405</v>
      </c>
      <c r="BG591">
        <v>117</v>
      </c>
      <c r="BH591">
        <v>157929</v>
      </c>
      <c r="BI591">
        <v>2</v>
      </c>
      <c r="BN591">
        <v>13</v>
      </c>
    </row>
    <row r="592" spans="26:66" x14ac:dyDescent="0.35">
      <c r="Z592" t="str">
        <f t="shared" si="62"/>
        <v>43_Fabrication de produits en caoutchouc et en plastique</v>
      </c>
      <c r="AA592" t="str">
        <f>INDEX(PDC!$J$1:$L$90,MATCH(AB592,PDC!$L:$L,0),MATCH(PDC!$J$1,PDC!$J$1:$L$1,0))</f>
        <v>Industrie</v>
      </c>
      <c r="AB592" t="s">
        <v>25</v>
      </c>
      <c r="AC592" t="s">
        <v>151</v>
      </c>
      <c r="AD592">
        <v>3453</v>
      </c>
      <c r="AE592">
        <v>5492268</v>
      </c>
      <c r="AF592">
        <v>118</v>
      </c>
      <c r="AG592">
        <v>19</v>
      </c>
      <c r="AH592">
        <v>250</v>
      </c>
      <c r="AJ592">
        <v>8055</v>
      </c>
      <c r="AK592">
        <f t="shared" si="63"/>
        <v>34.173182739646684</v>
      </c>
      <c r="AL592">
        <f t="shared" si="64"/>
        <v>21.484749105469724</v>
      </c>
      <c r="BC592" t="str">
        <f t="shared" si="65"/>
        <v>8405_Industrie du papier et du carton</v>
      </c>
      <c r="BD592" t="str">
        <f>INDEX(PDC!$J$1:$L$90,MATCH(BE592,PDC!$L:$L,0),MATCH(PDC!$J$1,PDC!$J$1:$L$1,0))</f>
        <v>Industrie</v>
      </c>
      <c r="BE592" t="s">
        <v>71</v>
      </c>
      <c r="BF592">
        <v>8405</v>
      </c>
      <c r="BG592">
        <v>137</v>
      </c>
      <c r="BH592">
        <v>210731</v>
      </c>
      <c r="BI592">
        <v>6</v>
      </c>
      <c r="BN592">
        <v>203</v>
      </c>
    </row>
    <row r="593" spans="26:66" x14ac:dyDescent="0.35">
      <c r="Z593" t="str">
        <f t="shared" si="62"/>
        <v>43_Fabrication de produits informatiques, électroniques et optiques</v>
      </c>
      <c r="AA593" t="str">
        <f>INDEX(PDC!$J$1:$L$90,MATCH(AB593,PDC!$L:$L,0),MATCH(PDC!$J$1,PDC!$J$1:$L$1,0))</f>
        <v>Industrie</v>
      </c>
      <c r="AB593" t="s">
        <v>41</v>
      </c>
      <c r="AC593" t="s">
        <v>151</v>
      </c>
      <c r="AD593">
        <v>353</v>
      </c>
      <c r="AE593">
        <v>597190</v>
      </c>
      <c r="AF593">
        <v>7</v>
      </c>
      <c r="AJ593">
        <v>399</v>
      </c>
      <c r="AK593">
        <f t="shared" si="63"/>
        <v>19.830028328611899</v>
      </c>
      <c r="AL593">
        <f t="shared" si="64"/>
        <v>11.721562651752373</v>
      </c>
      <c r="BC593" t="str">
        <f t="shared" si="65"/>
        <v>8405_Industrie pharmaceutique</v>
      </c>
      <c r="BD593" t="str">
        <f>INDEX(PDC!$J$1:$L$90,MATCH(BE593,PDC!$L:$L,0),MATCH(PDC!$J$1,PDC!$J$1:$L$1,0))</f>
        <v>Industrie</v>
      </c>
      <c r="BE593" t="s">
        <v>39</v>
      </c>
      <c r="BF593">
        <v>8405</v>
      </c>
      <c r="BG593">
        <v>443</v>
      </c>
      <c r="BH593">
        <v>606799</v>
      </c>
      <c r="BI593">
        <v>2</v>
      </c>
      <c r="BN593">
        <v>120</v>
      </c>
    </row>
    <row r="594" spans="26:66" x14ac:dyDescent="0.35">
      <c r="Z594" t="str">
        <f t="shared" si="62"/>
        <v>43_Fabrication de produits métalliques, à l'exception des machines et des équipements</v>
      </c>
      <c r="AA594" t="str">
        <f>INDEX(PDC!$J$1:$L$90,MATCH(AB594,PDC!$L:$L,0),MATCH(PDC!$J$1,PDC!$J$1:$L$1,0))</f>
        <v>Industrie</v>
      </c>
      <c r="AB594" t="s">
        <v>11</v>
      </c>
      <c r="AC594" t="s">
        <v>151</v>
      </c>
      <c r="AD594">
        <v>2102</v>
      </c>
      <c r="AE594">
        <v>3522819</v>
      </c>
      <c r="AF594">
        <v>120</v>
      </c>
      <c r="AG594">
        <v>9</v>
      </c>
      <c r="AH594">
        <v>139</v>
      </c>
      <c r="AJ594">
        <v>5474</v>
      </c>
      <c r="AK594">
        <f t="shared" si="63"/>
        <v>57.088487155090391</v>
      </c>
      <c r="AL594">
        <f t="shared" si="64"/>
        <v>34.063629156082108</v>
      </c>
      <c r="BC594" t="str">
        <f t="shared" si="65"/>
        <v>8405_Industries alimentaires</v>
      </c>
      <c r="BD594" t="str">
        <f>INDEX(PDC!$J$1:$L$90,MATCH(BE594,PDC!$L:$L,0),MATCH(PDC!$J$1,PDC!$J$1:$L$1,0))</f>
        <v>Industrie</v>
      </c>
      <c r="BE594" t="s">
        <v>14</v>
      </c>
      <c r="BF594">
        <v>8405</v>
      </c>
      <c r="BG594">
        <v>1869</v>
      </c>
      <c r="BH594">
        <v>2834041</v>
      </c>
      <c r="BI594">
        <v>126</v>
      </c>
      <c r="BJ594">
        <v>8</v>
      </c>
      <c r="BK594">
        <v>63</v>
      </c>
      <c r="BL594">
        <v>3</v>
      </c>
      <c r="BN594">
        <v>9222</v>
      </c>
    </row>
    <row r="595" spans="26:66" x14ac:dyDescent="0.35">
      <c r="Z595" t="str">
        <f t="shared" si="62"/>
        <v>43_Fabrication de textiles</v>
      </c>
      <c r="AA595" t="str">
        <f>INDEX(PDC!$J$1:$L$90,MATCH(AB595,PDC!$L:$L,0),MATCH(PDC!$J$1,PDC!$J$1:$L$1,0))</f>
        <v>Industrie</v>
      </c>
      <c r="AB595" t="s">
        <v>19</v>
      </c>
      <c r="AC595" t="s">
        <v>151</v>
      </c>
      <c r="AD595">
        <v>1108</v>
      </c>
      <c r="AE595">
        <v>1756800</v>
      </c>
      <c r="AF595">
        <v>38</v>
      </c>
      <c r="AG595">
        <v>3</v>
      </c>
      <c r="AH595">
        <v>39</v>
      </c>
      <c r="AJ595">
        <v>2139</v>
      </c>
      <c r="AK595">
        <f t="shared" si="63"/>
        <v>34.29602888086643</v>
      </c>
      <c r="AL595">
        <f t="shared" si="64"/>
        <v>21.630236794171221</v>
      </c>
      <c r="BC595" t="str">
        <f t="shared" si="65"/>
        <v>8405_Métallurgie</v>
      </c>
      <c r="BD595" t="str">
        <f>INDEX(PDC!$J$1:$L$90,MATCH(BE595,PDC!$L:$L,0),MATCH(PDC!$J$1,PDC!$J$1:$L$1,0))</f>
        <v>Industrie</v>
      </c>
      <c r="BE595" t="s">
        <v>26</v>
      </c>
      <c r="BF595">
        <v>8405</v>
      </c>
      <c r="BG595">
        <v>661</v>
      </c>
      <c r="BH595">
        <v>877269</v>
      </c>
      <c r="BI595">
        <v>8</v>
      </c>
      <c r="BJ595">
        <v>2</v>
      </c>
      <c r="BK595">
        <v>12</v>
      </c>
      <c r="BL595">
        <v>1</v>
      </c>
      <c r="BN595">
        <v>271</v>
      </c>
    </row>
    <row r="596" spans="26:66" x14ac:dyDescent="0.35">
      <c r="Z596" t="str">
        <f t="shared" si="62"/>
        <v>43_Génie civil</v>
      </c>
      <c r="AA596" t="str">
        <f>INDEX(PDC!$J$1:$L$90,MATCH(AB596,PDC!$L:$L,0),MATCH(PDC!$J$1,PDC!$J$1:$L$1,0))</f>
        <v>Construction</v>
      </c>
      <c r="AB596" t="s">
        <v>22</v>
      </c>
      <c r="AC596" t="s">
        <v>151</v>
      </c>
      <c r="AD596">
        <v>425</v>
      </c>
      <c r="AE596">
        <v>609211</v>
      </c>
      <c r="AF596">
        <v>12</v>
      </c>
      <c r="AG596">
        <v>3</v>
      </c>
      <c r="AH596">
        <v>74</v>
      </c>
      <c r="AJ596">
        <v>1331</v>
      </c>
      <c r="AK596">
        <f t="shared" si="63"/>
        <v>28.235294117647062</v>
      </c>
      <c r="AL596">
        <f t="shared" si="64"/>
        <v>19.697608874429385</v>
      </c>
      <c r="BC596" t="str">
        <f t="shared" si="65"/>
        <v>8405_Production de films cinématographiques, de vidéo et de programmes de télévision ; enregistrement sonore et édition musicale</v>
      </c>
      <c r="BD596" t="str">
        <f>INDEX(PDC!$J$1:$L$90,MATCH(BE596,PDC!$L:$L,0),MATCH(PDC!$J$1,PDC!$J$1:$L$1,0))</f>
        <v>Services</v>
      </c>
      <c r="BE596" t="s">
        <v>82</v>
      </c>
      <c r="BF596">
        <v>8405</v>
      </c>
      <c r="BG596">
        <v>37</v>
      </c>
      <c r="BH596">
        <v>54631</v>
      </c>
      <c r="BN596">
        <v>0</v>
      </c>
    </row>
    <row r="597" spans="26:66" x14ac:dyDescent="0.35">
      <c r="Z597" t="str">
        <f t="shared" si="62"/>
        <v>43_Hébergement</v>
      </c>
      <c r="AA597" t="str">
        <f>INDEX(PDC!$J$1:$L$90,MATCH(AB597,PDC!$L:$L,0),MATCH(PDC!$J$1,PDC!$J$1:$L$1,0))</f>
        <v>Services</v>
      </c>
      <c r="AB597" t="s">
        <v>20</v>
      </c>
      <c r="AC597" t="s">
        <v>151</v>
      </c>
      <c r="AD597">
        <v>794</v>
      </c>
      <c r="AE597">
        <v>1287277</v>
      </c>
      <c r="AF597">
        <v>22</v>
      </c>
      <c r="AG597">
        <v>3</v>
      </c>
      <c r="AH597">
        <v>18</v>
      </c>
      <c r="AJ597">
        <v>1203</v>
      </c>
      <c r="AK597">
        <f t="shared" si="63"/>
        <v>27.707808564231737</v>
      </c>
      <c r="AL597">
        <f t="shared" si="64"/>
        <v>17.090338753819108</v>
      </c>
      <c r="BC597" t="str">
        <f t="shared" si="65"/>
        <v>8405_Production et distribution d'électricité, de gaz, de vapeur et d'air conditionné</v>
      </c>
      <c r="BD597" t="str">
        <f>INDEX(PDC!$J$1:$L$90,MATCH(BE597,PDC!$L:$L,0),MATCH(PDC!$J$1,PDC!$J$1:$L$1,0))</f>
        <v>Industrie</v>
      </c>
      <c r="BE597" t="s">
        <v>76</v>
      </c>
      <c r="BF597">
        <v>8405</v>
      </c>
      <c r="BG597">
        <v>184</v>
      </c>
      <c r="BH597">
        <v>285874</v>
      </c>
      <c r="BI597">
        <v>3</v>
      </c>
      <c r="BN597">
        <v>26</v>
      </c>
    </row>
    <row r="598" spans="26:66" x14ac:dyDescent="0.35">
      <c r="Z598" t="str">
        <f t="shared" si="62"/>
        <v>43_Hébergement médico-social et social</v>
      </c>
      <c r="AA598" t="str">
        <f>INDEX(PDC!$J$1:$L$90,MATCH(AB598,PDC!$L:$L,0),MATCH(PDC!$J$1,PDC!$J$1:$L$1,0))</f>
        <v>Services</v>
      </c>
      <c r="AB598" t="s">
        <v>2</v>
      </c>
      <c r="AC598" t="s">
        <v>151</v>
      </c>
      <c r="AD598">
        <v>2487</v>
      </c>
      <c r="AE598">
        <v>4129146</v>
      </c>
      <c r="AF598">
        <v>105</v>
      </c>
      <c r="AG598">
        <v>6</v>
      </c>
      <c r="AH598">
        <v>89</v>
      </c>
      <c r="AJ598">
        <v>7128</v>
      </c>
      <c r="AK598">
        <f t="shared" si="63"/>
        <v>42.219541616405309</v>
      </c>
      <c r="AL598">
        <f t="shared" si="64"/>
        <v>25.428987010873435</v>
      </c>
      <c r="BC598" t="str">
        <f t="shared" si="65"/>
        <v>8405_Programmation et diffusion</v>
      </c>
      <c r="BD598" t="str">
        <f>INDEX(PDC!$J$1:$L$90,MATCH(BE598,PDC!$L:$L,0),MATCH(PDC!$J$1,PDC!$J$1:$L$1,0))</f>
        <v>Services</v>
      </c>
      <c r="BE598" t="s">
        <v>83</v>
      </c>
      <c r="BF598">
        <v>8405</v>
      </c>
      <c r="BG598">
        <v>12</v>
      </c>
      <c r="BH598">
        <v>20375</v>
      </c>
    </row>
    <row r="599" spans="26:66" x14ac:dyDescent="0.35">
      <c r="Z599" t="str">
        <f t="shared" si="62"/>
        <v>43_Imprimerie et reproduction d'enregistrements</v>
      </c>
      <c r="AA599" t="str">
        <f>INDEX(PDC!$J$1:$L$90,MATCH(AB599,PDC!$L:$L,0),MATCH(PDC!$J$1,PDC!$J$1:$L$1,0))</f>
        <v>Industrie</v>
      </c>
      <c r="AB599" t="s">
        <v>72</v>
      </c>
      <c r="AC599" t="s">
        <v>151</v>
      </c>
      <c r="AD599">
        <v>121</v>
      </c>
      <c r="AE599">
        <v>208714</v>
      </c>
      <c r="AF599">
        <v>2</v>
      </c>
      <c r="AJ599">
        <v>473</v>
      </c>
      <c r="AK599">
        <f t="shared" si="63"/>
        <v>16.528925619834713</v>
      </c>
      <c r="AL599">
        <f t="shared" si="64"/>
        <v>9.5824908726774431</v>
      </c>
      <c r="BC599" t="str">
        <f t="shared" si="65"/>
        <v>8405_Programmation, conseil et autres activités informatiques</v>
      </c>
      <c r="BD599" t="str">
        <f>INDEX(PDC!$J$1:$L$90,MATCH(BE599,PDC!$L:$L,0),MATCH(PDC!$J$1,PDC!$J$1:$L$1,0))</f>
        <v>Services</v>
      </c>
      <c r="BE599" t="s">
        <v>50</v>
      </c>
      <c r="BF599">
        <v>8405</v>
      </c>
      <c r="BG599">
        <v>70</v>
      </c>
      <c r="BH599">
        <v>118570</v>
      </c>
    </row>
    <row r="600" spans="26:66" x14ac:dyDescent="0.35">
      <c r="Z600" t="str">
        <f t="shared" si="62"/>
        <v>43_Industrie automobile</v>
      </c>
      <c r="AA600" t="str">
        <f>INDEX(PDC!$J$1:$L$90,MATCH(AB600,PDC!$L:$L,0),MATCH(PDC!$J$1,PDC!$J$1:$L$1,0))</f>
        <v>Industrie</v>
      </c>
      <c r="AB600" t="s">
        <v>24</v>
      </c>
      <c r="AC600" t="s">
        <v>151</v>
      </c>
      <c r="AD600">
        <v>759</v>
      </c>
      <c r="AE600">
        <v>949377</v>
      </c>
      <c r="AF600">
        <v>11</v>
      </c>
      <c r="AJ600">
        <v>560</v>
      </c>
      <c r="AK600">
        <f t="shared" si="63"/>
        <v>14.492753623188406</v>
      </c>
      <c r="AL600">
        <f t="shared" si="64"/>
        <v>11.586545703129527</v>
      </c>
      <c r="BC600" t="str">
        <f t="shared" si="65"/>
        <v>8405_Publicité et études de marché</v>
      </c>
      <c r="BD600" t="str">
        <f>INDEX(PDC!$J$1:$L$90,MATCH(BE600,PDC!$L:$L,0),MATCH(PDC!$J$1,PDC!$J$1:$L$1,0))</f>
        <v>Services</v>
      </c>
      <c r="BE600" t="s">
        <v>33</v>
      </c>
      <c r="BF600">
        <v>8405</v>
      </c>
      <c r="BG600">
        <v>114</v>
      </c>
      <c r="BH600">
        <v>151997</v>
      </c>
      <c r="BI600">
        <v>6</v>
      </c>
      <c r="BJ600">
        <v>1</v>
      </c>
      <c r="BK600">
        <v>20</v>
      </c>
      <c r="BL600">
        <v>1</v>
      </c>
      <c r="BN600">
        <v>545</v>
      </c>
    </row>
    <row r="601" spans="26:66" x14ac:dyDescent="0.35">
      <c r="Z601" t="str">
        <f t="shared" si="62"/>
        <v>43_Industrie chimique</v>
      </c>
      <c r="AA601" t="str">
        <f>INDEX(PDC!$J$1:$L$90,MATCH(AB601,PDC!$L:$L,0),MATCH(PDC!$J$1,PDC!$J$1:$L$1,0))</f>
        <v>Industrie</v>
      </c>
      <c r="AB601" t="s">
        <v>40</v>
      </c>
      <c r="AC601" t="s">
        <v>151</v>
      </c>
      <c r="AD601">
        <v>405</v>
      </c>
      <c r="AE601">
        <v>590537</v>
      </c>
      <c r="AF601">
        <v>7</v>
      </c>
      <c r="AJ601">
        <v>221</v>
      </c>
      <c r="AK601">
        <f t="shared" si="63"/>
        <v>17.283950617283949</v>
      </c>
      <c r="AL601">
        <f t="shared" si="64"/>
        <v>11.853617978213052</v>
      </c>
      <c r="BC601" t="str">
        <f t="shared" si="65"/>
        <v>8405_Recherche-développement scientifique</v>
      </c>
      <c r="BD601" t="str">
        <f>INDEX(PDC!$J$1:$L$90,MATCH(BE601,PDC!$L:$L,0),MATCH(PDC!$J$1,PDC!$J$1:$L$1,0))</f>
        <v>Services</v>
      </c>
      <c r="BE601" t="s">
        <v>46</v>
      </c>
      <c r="BF601">
        <v>8405</v>
      </c>
      <c r="BG601">
        <v>67</v>
      </c>
      <c r="BH601">
        <v>97914</v>
      </c>
      <c r="BI601">
        <v>4</v>
      </c>
      <c r="BN601">
        <v>26</v>
      </c>
    </row>
    <row r="602" spans="26:66" x14ac:dyDescent="0.35">
      <c r="Z602" t="str">
        <f t="shared" si="62"/>
        <v>43_Industrie de l'habillement</v>
      </c>
      <c r="AA602" t="str">
        <f>INDEX(PDC!$J$1:$L$90,MATCH(AB602,PDC!$L:$L,0),MATCH(PDC!$J$1,PDC!$J$1:$L$1,0))</f>
        <v>Industrie</v>
      </c>
      <c r="AB602" t="s">
        <v>68</v>
      </c>
      <c r="AC602" t="s">
        <v>151</v>
      </c>
      <c r="AD602">
        <v>164</v>
      </c>
      <c r="AE602">
        <v>271770</v>
      </c>
      <c r="AF602">
        <v>5</v>
      </c>
      <c r="AJ602">
        <v>158</v>
      </c>
      <c r="AK602">
        <f t="shared" si="63"/>
        <v>30.487804878048781</v>
      </c>
      <c r="AL602">
        <f t="shared" si="64"/>
        <v>18.397909997424293</v>
      </c>
      <c r="BC602" t="str">
        <f t="shared" si="65"/>
        <v>8405_Restauration</v>
      </c>
      <c r="BD602" t="str">
        <f>INDEX(PDC!$J$1:$L$90,MATCH(BE602,PDC!$L:$L,0),MATCH(PDC!$J$1,PDC!$J$1:$L$1,0))</f>
        <v>Services</v>
      </c>
      <c r="BE602" t="s">
        <v>10</v>
      </c>
      <c r="BF602">
        <v>8405</v>
      </c>
      <c r="BG602">
        <v>1844</v>
      </c>
      <c r="BH602">
        <v>2776615</v>
      </c>
      <c r="BI602">
        <v>89</v>
      </c>
      <c r="BJ602">
        <v>7</v>
      </c>
      <c r="BK602">
        <v>41</v>
      </c>
      <c r="BL602">
        <v>2</v>
      </c>
      <c r="BN602">
        <v>5218</v>
      </c>
    </row>
    <row r="603" spans="26:66" x14ac:dyDescent="0.35">
      <c r="Z603" t="str">
        <f t="shared" si="62"/>
        <v>43_Industrie du cuir et de la chaussure</v>
      </c>
      <c r="AA603" t="str">
        <f>INDEX(PDC!$J$1:$L$90,MATCH(AB603,PDC!$L:$L,0),MATCH(PDC!$J$1,PDC!$J$1:$L$1,0))</f>
        <v>Industrie</v>
      </c>
      <c r="AB603" t="s">
        <v>69</v>
      </c>
      <c r="AC603" t="s">
        <v>151</v>
      </c>
      <c r="AD603">
        <v>347</v>
      </c>
      <c r="AE603">
        <v>523754</v>
      </c>
      <c r="AF603">
        <v>13</v>
      </c>
      <c r="AG603">
        <v>1</v>
      </c>
      <c r="AH603">
        <v>9</v>
      </c>
      <c r="AJ603">
        <v>584</v>
      </c>
      <c r="AK603">
        <f t="shared" si="63"/>
        <v>37.463976945244951</v>
      </c>
      <c r="AL603">
        <f t="shared" si="64"/>
        <v>24.8208128243412</v>
      </c>
      <c r="BC603" t="str">
        <f t="shared" si="65"/>
        <v>8405_Réparation d'ordinateurs et de biens personnels et domestiques</v>
      </c>
      <c r="BD603" t="str">
        <f>INDEX(PDC!$J$1:$L$90,MATCH(BE603,PDC!$L:$L,0),MATCH(PDC!$J$1,PDC!$J$1:$L$1,0))</f>
        <v>Services</v>
      </c>
      <c r="BE603" t="s">
        <v>92</v>
      </c>
      <c r="BF603">
        <v>8405</v>
      </c>
      <c r="BG603">
        <v>41</v>
      </c>
      <c r="BH603">
        <v>53482</v>
      </c>
    </row>
    <row r="604" spans="26:66" x14ac:dyDescent="0.35">
      <c r="Z604" t="str">
        <f t="shared" si="62"/>
        <v>43_Industrie du papier et du carton</v>
      </c>
      <c r="AA604" t="str">
        <f>INDEX(PDC!$J$1:$L$90,MATCH(AB604,PDC!$L:$L,0),MATCH(PDC!$J$1,PDC!$J$1:$L$1,0))</f>
        <v>Industrie</v>
      </c>
      <c r="AB604" t="s">
        <v>71</v>
      </c>
      <c r="AC604" t="s">
        <v>151</v>
      </c>
      <c r="AD604">
        <v>387</v>
      </c>
      <c r="AE604">
        <v>661679</v>
      </c>
      <c r="AF604">
        <v>7</v>
      </c>
      <c r="AG604">
        <v>1</v>
      </c>
      <c r="AH604">
        <v>2</v>
      </c>
      <c r="AJ604">
        <v>332</v>
      </c>
      <c r="AK604">
        <f t="shared" si="63"/>
        <v>18.087855297157621</v>
      </c>
      <c r="AL604">
        <f t="shared" si="64"/>
        <v>10.579147894976265</v>
      </c>
      <c r="BC604" t="str">
        <f t="shared" si="65"/>
        <v>8405_Réparation et installation de machines et d'équipements</v>
      </c>
      <c r="BD604" t="str">
        <f>INDEX(PDC!$J$1:$L$90,MATCH(BE604,PDC!$L:$L,0),MATCH(PDC!$J$1,PDC!$J$1:$L$1,0))</f>
        <v>Industrie</v>
      </c>
      <c r="BE604" t="s">
        <v>23</v>
      </c>
      <c r="BF604">
        <v>8405</v>
      </c>
      <c r="BG604">
        <v>301</v>
      </c>
      <c r="BH604">
        <v>509683</v>
      </c>
      <c r="BI604">
        <v>7</v>
      </c>
      <c r="BJ604">
        <v>2</v>
      </c>
      <c r="BK604">
        <v>30</v>
      </c>
      <c r="BL604">
        <v>2</v>
      </c>
      <c r="BN604">
        <v>575</v>
      </c>
    </row>
    <row r="605" spans="26:66" x14ac:dyDescent="0.35">
      <c r="Z605" t="str">
        <f t="shared" si="62"/>
        <v>43_Industrie pharmaceutique</v>
      </c>
      <c r="AA605" t="str">
        <f>INDEX(PDC!$J$1:$L$90,MATCH(AB605,PDC!$L:$L,0),MATCH(PDC!$J$1,PDC!$J$1:$L$1,0))</f>
        <v>Industrie</v>
      </c>
      <c r="AB605" t="s">
        <v>39</v>
      </c>
      <c r="AC605" t="s">
        <v>151</v>
      </c>
      <c r="AD605">
        <v>12</v>
      </c>
      <c r="AE605">
        <v>20692</v>
      </c>
      <c r="AK605">
        <f t="shared" si="63"/>
        <v>0</v>
      </c>
      <c r="AL605">
        <f t="shared" si="64"/>
        <v>0</v>
      </c>
      <c r="BC605" t="str">
        <f t="shared" si="65"/>
        <v>8405_Services d'information</v>
      </c>
      <c r="BD605" t="str">
        <f>INDEX(PDC!$J$1:$L$90,MATCH(BE605,PDC!$L:$L,0),MATCH(PDC!$J$1,PDC!$J$1:$L$1,0))</f>
        <v>Services</v>
      </c>
      <c r="BE605" t="s">
        <v>85</v>
      </c>
      <c r="BF605">
        <v>8405</v>
      </c>
      <c r="BG605">
        <v>24</v>
      </c>
      <c r="BH605">
        <v>35176</v>
      </c>
    </row>
    <row r="606" spans="26:66" x14ac:dyDescent="0.35">
      <c r="Z606" t="str">
        <f t="shared" si="62"/>
        <v>43_Industries alimentaires</v>
      </c>
      <c r="AA606" t="str">
        <f>INDEX(PDC!$J$1:$L$90,MATCH(AB606,PDC!$L:$L,0),MATCH(PDC!$J$1,PDC!$J$1:$L$1,0))</f>
        <v>Industrie</v>
      </c>
      <c r="AB606" t="s">
        <v>14</v>
      </c>
      <c r="AC606" t="s">
        <v>151</v>
      </c>
      <c r="AD606">
        <v>2362</v>
      </c>
      <c r="AE606">
        <v>3892013</v>
      </c>
      <c r="AF606">
        <v>139</v>
      </c>
      <c r="AG606">
        <v>14</v>
      </c>
      <c r="AH606">
        <v>134</v>
      </c>
      <c r="AJ606">
        <v>7953</v>
      </c>
      <c r="AK606">
        <f t="shared" si="63"/>
        <v>58.848433530906014</v>
      </c>
      <c r="AL606">
        <f t="shared" si="64"/>
        <v>35.714166422362929</v>
      </c>
      <c r="BC606" t="str">
        <f t="shared" si="65"/>
        <v>8405_Services relatifs aux bâtiments et aménagement paysager</v>
      </c>
      <c r="BD606" t="str">
        <f>INDEX(PDC!$J$1:$L$90,MATCH(BE606,PDC!$L:$L,0),MATCH(PDC!$J$1,PDC!$J$1:$L$1,0))</f>
        <v>Services</v>
      </c>
      <c r="BE606" t="s">
        <v>9</v>
      </c>
      <c r="BF606">
        <v>8405</v>
      </c>
      <c r="BG606">
        <v>956</v>
      </c>
      <c r="BH606">
        <v>1350683</v>
      </c>
      <c r="BI606">
        <v>51</v>
      </c>
      <c r="BJ606">
        <v>3</v>
      </c>
      <c r="BK606">
        <v>30</v>
      </c>
      <c r="BL606">
        <v>2</v>
      </c>
      <c r="BN606">
        <v>3791</v>
      </c>
    </row>
    <row r="607" spans="26:66" x14ac:dyDescent="0.35">
      <c r="Z607" t="str">
        <f t="shared" si="62"/>
        <v>43_Métallurgie</v>
      </c>
      <c r="AA607" t="str">
        <f>INDEX(PDC!$J$1:$L$90,MATCH(AB607,PDC!$L:$L,0),MATCH(PDC!$J$1,PDC!$J$1:$L$1,0))</f>
        <v>Industrie</v>
      </c>
      <c r="AB607" t="s">
        <v>26</v>
      </c>
      <c r="AC607" t="s">
        <v>151</v>
      </c>
      <c r="AD607">
        <v>64</v>
      </c>
      <c r="AE607">
        <v>111729</v>
      </c>
      <c r="AF607">
        <v>5</v>
      </c>
      <c r="AG607">
        <v>2</v>
      </c>
      <c r="AH607">
        <v>19</v>
      </c>
      <c r="AJ607">
        <v>415</v>
      </c>
      <c r="AK607">
        <f t="shared" si="63"/>
        <v>78.125</v>
      </c>
      <c r="AL607">
        <f t="shared" si="64"/>
        <v>44.751138916485424</v>
      </c>
      <c r="BC607" t="str">
        <f t="shared" si="65"/>
        <v>8405_Transports aériens</v>
      </c>
      <c r="BD607" t="str">
        <f>INDEX(PDC!$J$1:$L$90,MATCH(BE607,PDC!$L:$L,0),MATCH(PDC!$J$1,PDC!$J$1:$L$1,0))</f>
        <v>Services</v>
      </c>
      <c r="BE607" t="s">
        <v>81</v>
      </c>
      <c r="BF607">
        <v>8405</v>
      </c>
      <c r="BG607">
        <v>2</v>
      </c>
      <c r="BH607">
        <v>1820</v>
      </c>
    </row>
    <row r="608" spans="26:66" x14ac:dyDescent="0.35">
      <c r="Z608" t="str">
        <f t="shared" si="62"/>
        <v>43_Production de films cinématographiques, de vidéo et de programmes de télévision ; enregistrement sonore et édition musicale</v>
      </c>
      <c r="AA608" t="str">
        <f>INDEX(PDC!$J$1:$L$90,MATCH(AB608,PDC!$L:$L,0),MATCH(PDC!$J$1,PDC!$J$1:$L$1,0))</f>
        <v>Services</v>
      </c>
      <c r="AB608" t="s">
        <v>82</v>
      </c>
      <c r="AC608" t="s">
        <v>151</v>
      </c>
      <c r="AD608">
        <v>46</v>
      </c>
      <c r="AE608">
        <v>43385</v>
      </c>
      <c r="AK608">
        <f t="shared" si="63"/>
        <v>0</v>
      </c>
      <c r="AL608">
        <f t="shared" si="64"/>
        <v>0</v>
      </c>
      <c r="BC608" t="str">
        <f t="shared" si="65"/>
        <v>8405_Transports par eau</v>
      </c>
      <c r="BD608" t="str">
        <f>INDEX(PDC!$J$1:$L$90,MATCH(BE608,PDC!$L:$L,0),MATCH(PDC!$J$1,PDC!$J$1:$L$1,0))</f>
        <v>Services</v>
      </c>
      <c r="BE608" t="s">
        <v>80</v>
      </c>
      <c r="BF608">
        <v>8405</v>
      </c>
      <c r="BG608">
        <v>2</v>
      </c>
      <c r="BH608">
        <v>3847</v>
      </c>
    </row>
    <row r="609" spans="26:66" x14ac:dyDescent="0.35">
      <c r="Z609" t="str">
        <f t="shared" si="62"/>
        <v>43_Production et distribution d'électricité, de gaz, de vapeur et d'air conditionné</v>
      </c>
      <c r="AA609" t="str">
        <f>INDEX(PDC!$J$1:$L$90,MATCH(AB609,PDC!$L:$L,0),MATCH(PDC!$J$1,PDC!$J$1:$L$1,0))</f>
        <v>Industrie</v>
      </c>
      <c r="AB609" t="s">
        <v>76</v>
      </c>
      <c r="AC609" t="s">
        <v>151</v>
      </c>
      <c r="AD609">
        <v>56</v>
      </c>
      <c r="AE609">
        <v>77516</v>
      </c>
      <c r="AJ609">
        <v>0</v>
      </c>
      <c r="AK609">
        <f t="shared" si="63"/>
        <v>0</v>
      </c>
      <c r="AL609">
        <f t="shared" si="64"/>
        <v>0</v>
      </c>
      <c r="BC609" t="str">
        <f t="shared" si="65"/>
        <v>8405_Transports terrestres et transport par conduites</v>
      </c>
      <c r="BD609" t="str">
        <f>INDEX(PDC!$J$1:$L$90,MATCH(BE609,PDC!$L:$L,0),MATCH(PDC!$J$1,PDC!$J$1:$L$1,0))</f>
        <v>Services</v>
      </c>
      <c r="BE609" t="s">
        <v>5</v>
      </c>
      <c r="BF609">
        <v>8405</v>
      </c>
      <c r="BG609">
        <v>2364</v>
      </c>
      <c r="BH609">
        <v>4394586</v>
      </c>
      <c r="BI609">
        <v>187</v>
      </c>
      <c r="BJ609">
        <v>11</v>
      </c>
      <c r="BK609">
        <v>83</v>
      </c>
      <c r="BL609">
        <v>3</v>
      </c>
      <c r="BN609">
        <v>14447</v>
      </c>
    </row>
    <row r="610" spans="26:66" x14ac:dyDescent="0.35">
      <c r="Z610" t="str">
        <f t="shared" si="62"/>
        <v>43_Programmation et diffusion</v>
      </c>
      <c r="AA610" t="str">
        <f>INDEX(PDC!$J$1:$L$90,MATCH(AB610,PDC!$L:$L,0),MATCH(PDC!$J$1,PDC!$J$1:$L$1,0))</f>
        <v>Services</v>
      </c>
      <c r="AB610" t="s">
        <v>83</v>
      </c>
      <c r="AC610" t="s">
        <v>151</v>
      </c>
      <c r="AD610">
        <v>10</v>
      </c>
      <c r="AE610">
        <v>20514</v>
      </c>
      <c r="AJ610">
        <v>0</v>
      </c>
      <c r="AK610">
        <f t="shared" si="63"/>
        <v>0</v>
      </c>
      <c r="AL610">
        <f t="shared" si="64"/>
        <v>0</v>
      </c>
      <c r="BC610" t="str">
        <f t="shared" si="65"/>
        <v>8405_Travail du bois et fabrication d'articles en bois et en liège, à l'exception des meubles ; fabrication d'articles en vannerie et sparterie</v>
      </c>
      <c r="BD610" t="str">
        <f>INDEX(PDC!$J$1:$L$90,MATCH(BE610,PDC!$L:$L,0),MATCH(PDC!$J$1,PDC!$J$1:$L$1,0))</f>
        <v>Industrie</v>
      </c>
      <c r="BE610" t="s">
        <v>70</v>
      </c>
      <c r="BF610">
        <v>8405</v>
      </c>
      <c r="BG610">
        <v>170</v>
      </c>
      <c r="BH610">
        <v>288763</v>
      </c>
      <c r="BI610">
        <v>13</v>
      </c>
      <c r="BJ610">
        <v>1</v>
      </c>
      <c r="BK610">
        <v>5</v>
      </c>
      <c r="BN610">
        <v>935</v>
      </c>
    </row>
    <row r="611" spans="26:66" x14ac:dyDescent="0.35">
      <c r="Z611" t="str">
        <f t="shared" si="62"/>
        <v>43_Programmation, conseil et autres activités informatiques</v>
      </c>
      <c r="AA611" t="str">
        <f>INDEX(PDC!$J$1:$L$90,MATCH(AB611,PDC!$L:$L,0),MATCH(PDC!$J$1,PDC!$J$1:$L$1,0))</f>
        <v>Services</v>
      </c>
      <c r="AB611" t="s">
        <v>50</v>
      </c>
      <c r="AC611" t="s">
        <v>151</v>
      </c>
      <c r="AD611">
        <v>118</v>
      </c>
      <c r="AE611">
        <v>189146</v>
      </c>
      <c r="AF611">
        <v>1</v>
      </c>
      <c r="AJ611">
        <v>2</v>
      </c>
      <c r="AK611">
        <f t="shared" si="63"/>
        <v>8.4745762711864412</v>
      </c>
      <c r="AL611">
        <f t="shared" si="64"/>
        <v>5.2869212143000643</v>
      </c>
      <c r="BC611" t="str">
        <f t="shared" si="65"/>
        <v>8405_Travaux de construction spécialisés</v>
      </c>
      <c r="BD611" t="str">
        <f>INDEX(PDC!$J$1:$L$90,MATCH(BE611,PDC!$L:$L,0),MATCH(PDC!$J$1,PDC!$J$1:$L$1,0))</f>
        <v>Construction</v>
      </c>
      <c r="BE611" t="s">
        <v>3</v>
      </c>
      <c r="BF611">
        <v>8405</v>
      </c>
      <c r="BG611">
        <v>4816</v>
      </c>
      <c r="BH611">
        <v>7751138</v>
      </c>
      <c r="BI611">
        <v>412</v>
      </c>
      <c r="BJ611">
        <v>30</v>
      </c>
      <c r="BK611">
        <v>323</v>
      </c>
      <c r="BL611">
        <v>12</v>
      </c>
      <c r="BN611">
        <v>21929</v>
      </c>
    </row>
    <row r="612" spans="26:66" x14ac:dyDescent="0.35">
      <c r="Z612" t="str">
        <f t="shared" si="62"/>
        <v>43_Publicité et études de marché</v>
      </c>
      <c r="AA612" t="str">
        <f>INDEX(PDC!$J$1:$L$90,MATCH(AB612,PDC!$L:$L,0),MATCH(PDC!$J$1,PDC!$J$1:$L$1,0))</f>
        <v>Services</v>
      </c>
      <c r="AB612" t="s">
        <v>33</v>
      </c>
      <c r="AC612" t="s">
        <v>151</v>
      </c>
      <c r="AD612">
        <v>98</v>
      </c>
      <c r="AE612">
        <v>147784</v>
      </c>
      <c r="AF612">
        <v>2</v>
      </c>
      <c r="AG612">
        <v>1</v>
      </c>
      <c r="AH612">
        <v>10</v>
      </c>
      <c r="AJ612">
        <v>121</v>
      </c>
      <c r="AK612">
        <f t="shared" si="63"/>
        <v>20.408163265306122</v>
      </c>
      <c r="AL612">
        <f t="shared" si="64"/>
        <v>13.533264764791857</v>
      </c>
      <c r="BC612" t="str">
        <f t="shared" si="65"/>
        <v>8405_Télécommunications</v>
      </c>
      <c r="BD612" t="str">
        <f>INDEX(PDC!$J$1:$L$90,MATCH(BE612,PDC!$L:$L,0),MATCH(PDC!$J$1,PDC!$J$1:$L$1,0))</f>
        <v>Services</v>
      </c>
      <c r="BE612" t="s">
        <v>84</v>
      </c>
      <c r="BF612">
        <v>8405</v>
      </c>
      <c r="BG612">
        <v>23</v>
      </c>
      <c r="BH612">
        <v>34396</v>
      </c>
    </row>
    <row r="613" spans="26:66" x14ac:dyDescent="0.35">
      <c r="Z613" t="str">
        <f t="shared" si="62"/>
        <v>43_Recherche-développement scientifique</v>
      </c>
      <c r="AA613" t="str">
        <f>INDEX(PDC!$J$1:$L$90,MATCH(AB613,PDC!$L:$L,0),MATCH(PDC!$J$1,PDC!$J$1:$L$1,0))</f>
        <v>Services</v>
      </c>
      <c r="AB613" t="s">
        <v>46</v>
      </c>
      <c r="AC613" t="s">
        <v>151</v>
      </c>
      <c r="AD613">
        <v>1</v>
      </c>
      <c r="AE613">
        <v>0</v>
      </c>
      <c r="AK613">
        <f t="shared" si="63"/>
        <v>0</v>
      </c>
      <c r="AL613" t="e">
        <f t="shared" si="64"/>
        <v>#DIV/0!</v>
      </c>
      <c r="BC613" t="str">
        <f t="shared" si="65"/>
        <v>8405_Édition</v>
      </c>
      <c r="BD613" t="str">
        <f>INDEX(PDC!$J$1:$L$90,MATCH(BE613,PDC!$L:$L,0),MATCH(PDC!$J$1,PDC!$J$1:$L$1,0))</f>
        <v>Services</v>
      </c>
      <c r="BE613" t="s">
        <v>49</v>
      </c>
      <c r="BF613">
        <v>8405</v>
      </c>
      <c r="BG613">
        <v>229</v>
      </c>
      <c r="BH613">
        <v>351095</v>
      </c>
      <c r="BN613">
        <v>0</v>
      </c>
    </row>
    <row r="614" spans="26:66" x14ac:dyDescent="0.35">
      <c r="Z614" t="str">
        <f t="shared" si="62"/>
        <v>43_Restauration</v>
      </c>
      <c r="AA614" t="str">
        <f>INDEX(PDC!$J$1:$L$90,MATCH(AB614,PDC!$L:$L,0),MATCH(PDC!$J$1,PDC!$J$1:$L$1,0))</f>
        <v>Services</v>
      </c>
      <c r="AB614" t="s">
        <v>10</v>
      </c>
      <c r="AC614" t="s">
        <v>151</v>
      </c>
      <c r="AD614">
        <v>1180</v>
      </c>
      <c r="AE614">
        <v>1760167</v>
      </c>
      <c r="AF614">
        <v>41</v>
      </c>
      <c r="AG614">
        <v>5</v>
      </c>
      <c r="AH614">
        <v>47</v>
      </c>
      <c r="AJ614">
        <v>2016</v>
      </c>
      <c r="AK614">
        <f t="shared" si="63"/>
        <v>34.745762711864408</v>
      </c>
      <c r="AL614">
        <f t="shared" si="64"/>
        <v>23.293244334202377</v>
      </c>
      <c r="BC614" t="str">
        <f t="shared" si="65"/>
        <v>8406_NC</v>
      </c>
      <c r="BD614" t="s">
        <v>355</v>
      </c>
      <c r="BE614" t="s">
        <v>355</v>
      </c>
      <c r="BF614">
        <v>8406</v>
      </c>
      <c r="BG614">
        <v>1</v>
      </c>
      <c r="BH614">
        <v>152</v>
      </c>
      <c r="BJ614">
        <v>1</v>
      </c>
      <c r="BK614">
        <v>10</v>
      </c>
      <c r="BL614">
        <v>1</v>
      </c>
      <c r="BN614">
        <v>1295</v>
      </c>
    </row>
    <row r="615" spans="26:66" x14ac:dyDescent="0.35">
      <c r="Z615" t="str">
        <f t="shared" si="62"/>
        <v>43_Réparation d'ordinateurs et de biens personnels et domestiques</v>
      </c>
      <c r="AA615" t="str">
        <f>INDEX(PDC!$J$1:$L$90,MATCH(AB615,PDC!$L:$L,0),MATCH(PDC!$J$1,PDC!$J$1:$L$1,0))</f>
        <v>Services</v>
      </c>
      <c r="AB615" t="s">
        <v>92</v>
      </c>
      <c r="AC615" t="s">
        <v>151</v>
      </c>
      <c r="AD615">
        <v>41</v>
      </c>
      <c r="AE615">
        <v>66311</v>
      </c>
      <c r="AF615">
        <v>1</v>
      </c>
      <c r="AJ615">
        <v>57</v>
      </c>
      <c r="AK615">
        <f t="shared" si="63"/>
        <v>24.390243902439025</v>
      </c>
      <c r="AL615">
        <f t="shared" si="64"/>
        <v>15.080454223281205</v>
      </c>
      <c r="BC615" t="str">
        <f t="shared" si="65"/>
        <v>8406_Action sociale sans hébergement</v>
      </c>
      <c r="BD615" t="str">
        <f>INDEX(PDC!$J$1:$L$90,MATCH(BE615,PDC!$L:$L,0),MATCH(PDC!$J$1,PDC!$J$1:$L$1,0))</f>
        <v>Services</v>
      </c>
      <c r="BE615" t="s">
        <v>8</v>
      </c>
      <c r="BF615">
        <v>8406</v>
      </c>
      <c r="BG615">
        <v>1346</v>
      </c>
      <c r="BH615">
        <v>2092378</v>
      </c>
      <c r="BI615">
        <v>130</v>
      </c>
      <c r="BJ615">
        <v>7</v>
      </c>
      <c r="BK615">
        <v>38</v>
      </c>
      <c r="BN615">
        <v>7739</v>
      </c>
    </row>
    <row r="616" spans="26:66" x14ac:dyDescent="0.35">
      <c r="Z616" t="str">
        <f t="shared" si="62"/>
        <v>43_Réparation et installation de machines et d'équipements</v>
      </c>
      <c r="AA616" t="str">
        <f>INDEX(PDC!$J$1:$L$90,MATCH(AB616,PDC!$L:$L,0),MATCH(PDC!$J$1,PDC!$J$1:$L$1,0))</f>
        <v>Industrie</v>
      </c>
      <c r="AB616" t="s">
        <v>23</v>
      </c>
      <c r="AC616" t="s">
        <v>151</v>
      </c>
      <c r="AD616">
        <v>306</v>
      </c>
      <c r="AE616">
        <v>516488</v>
      </c>
      <c r="AF616">
        <v>19</v>
      </c>
      <c r="AG616">
        <v>1</v>
      </c>
      <c r="AH616">
        <v>10</v>
      </c>
      <c r="AJ616">
        <v>792</v>
      </c>
      <c r="AK616">
        <f t="shared" si="63"/>
        <v>62.091503267973856</v>
      </c>
      <c r="AL616">
        <f t="shared" si="64"/>
        <v>36.786914700825577</v>
      </c>
      <c r="BC616" t="str">
        <f t="shared" si="65"/>
        <v>8406_Activités administratives et autres activités de soutien aux entreprises</v>
      </c>
      <c r="BD616" t="str">
        <f>INDEX(PDC!$J$1:$L$90,MATCH(BE616,PDC!$L:$L,0),MATCH(PDC!$J$1,PDC!$J$1:$L$1,0))</f>
        <v>Services</v>
      </c>
      <c r="BE616" t="s">
        <v>35</v>
      </c>
      <c r="BF616">
        <v>8406</v>
      </c>
      <c r="BG616">
        <v>598</v>
      </c>
      <c r="BH616">
        <v>997014</v>
      </c>
      <c r="BI616">
        <v>15</v>
      </c>
      <c r="BJ616">
        <v>1</v>
      </c>
      <c r="BK616">
        <v>5</v>
      </c>
      <c r="BN616">
        <v>496</v>
      </c>
    </row>
    <row r="617" spans="26:66" x14ac:dyDescent="0.35">
      <c r="Z617" t="str">
        <f t="shared" si="62"/>
        <v>43_Services d'information</v>
      </c>
      <c r="AA617" t="str">
        <f>INDEX(PDC!$J$1:$L$90,MATCH(AB617,PDC!$L:$L,0),MATCH(PDC!$J$1,PDC!$J$1:$L$1,0))</f>
        <v>Services</v>
      </c>
      <c r="AB617" t="s">
        <v>85</v>
      </c>
      <c r="AC617" t="s">
        <v>151</v>
      </c>
      <c r="AD617">
        <v>8</v>
      </c>
      <c r="AE617">
        <v>11820</v>
      </c>
      <c r="AK617">
        <f t="shared" si="63"/>
        <v>0</v>
      </c>
      <c r="AL617">
        <f t="shared" si="64"/>
        <v>0</v>
      </c>
      <c r="BC617" t="str">
        <f t="shared" si="65"/>
        <v>8406_Activités auxiliaires de services financiers et d'assurance</v>
      </c>
      <c r="BD617" t="str">
        <f>INDEX(PDC!$J$1:$L$90,MATCH(BE617,PDC!$L:$L,0),MATCH(PDC!$J$1,PDC!$J$1:$L$1,0))</f>
        <v>Services</v>
      </c>
      <c r="BE617" t="s">
        <v>48</v>
      </c>
      <c r="BF617">
        <v>8406</v>
      </c>
      <c r="BG617">
        <v>213</v>
      </c>
      <c r="BH617">
        <v>349307</v>
      </c>
      <c r="BN617">
        <v>0</v>
      </c>
    </row>
    <row r="618" spans="26:66" x14ac:dyDescent="0.35">
      <c r="Z618" t="str">
        <f t="shared" si="62"/>
        <v>43_Services relatifs aux bâtiments et aménagement paysager</v>
      </c>
      <c r="AA618" t="str">
        <f>INDEX(PDC!$J$1:$L$90,MATCH(AB618,PDC!$L:$L,0),MATCH(PDC!$J$1,PDC!$J$1:$L$1,0))</f>
        <v>Services</v>
      </c>
      <c r="AB618" t="s">
        <v>9</v>
      </c>
      <c r="AC618" t="s">
        <v>151</v>
      </c>
      <c r="AD618">
        <v>247</v>
      </c>
      <c r="AE618">
        <v>278191</v>
      </c>
      <c r="AF618">
        <v>4</v>
      </c>
      <c r="AJ618">
        <v>322</v>
      </c>
      <c r="AK618">
        <f t="shared" si="63"/>
        <v>16.194331983805668</v>
      </c>
      <c r="AL618">
        <f t="shared" si="64"/>
        <v>14.378610379199902</v>
      </c>
      <c r="BC618" t="str">
        <f t="shared" si="65"/>
        <v>8406_Activités créatives, artistiques et de spectacle</v>
      </c>
      <c r="BD618" t="str">
        <f>INDEX(PDC!$J$1:$L$90,MATCH(BE618,PDC!$L:$L,0),MATCH(PDC!$J$1,PDC!$J$1:$L$1,0))</f>
        <v>Services</v>
      </c>
      <c r="BE618" t="s">
        <v>42</v>
      </c>
      <c r="BF618">
        <v>8406</v>
      </c>
      <c r="BG618">
        <v>211</v>
      </c>
      <c r="BH618">
        <v>122254</v>
      </c>
      <c r="BI618">
        <v>1</v>
      </c>
      <c r="BN618">
        <v>22</v>
      </c>
    </row>
    <row r="619" spans="26:66" x14ac:dyDescent="0.35">
      <c r="Z619" t="str">
        <f t="shared" si="62"/>
        <v>43_Sylviculture et exploitation forestière</v>
      </c>
      <c r="AA619" t="str">
        <f>INDEX(PDC!$J$1:$L$90,MATCH(AB619,PDC!$L:$L,0),MATCH(PDC!$J$1,PDC!$J$1:$L$1,0))</f>
        <v>Agriculture</v>
      </c>
      <c r="AB619" t="s">
        <v>63</v>
      </c>
      <c r="AC619" t="s">
        <v>151</v>
      </c>
      <c r="AD619">
        <v>2</v>
      </c>
      <c r="AE619">
        <v>3641</v>
      </c>
      <c r="AK619">
        <f t="shared" si="63"/>
        <v>0</v>
      </c>
      <c r="AL619">
        <f t="shared" si="64"/>
        <v>0</v>
      </c>
      <c r="BC619" t="str">
        <f t="shared" si="65"/>
        <v>8406_Activités d'architecture et d'ingénierie ; activités de contrôle et analyses techniques</v>
      </c>
      <c r="BD619" t="str">
        <f>INDEX(PDC!$J$1:$L$90,MATCH(BE619,PDC!$L:$L,0),MATCH(PDC!$J$1,PDC!$J$1:$L$1,0))</f>
        <v>Services</v>
      </c>
      <c r="BE619" t="s">
        <v>43</v>
      </c>
      <c r="BF619">
        <v>8406</v>
      </c>
      <c r="BG619">
        <v>1001</v>
      </c>
      <c r="BH619">
        <v>1445713</v>
      </c>
      <c r="BI619">
        <v>16</v>
      </c>
      <c r="BN619">
        <v>746</v>
      </c>
    </row>
    <row r="620" spans="26:66" x14ac:dyDescent="0.35">
      <c r="Z620" t="str">
        <f t="shared" si="62"/>
        <v>43_Transports aériens</v>
      </c>
      <c r="AA620" t="str">
        <f>INDEX(PDC!$J$1:$L$90,MATCH(AB620,PDC!$L:$L,0),MATCH(PDC!$J$1,PDC!$J$1:$L$1,0))</f>
        <v>Services</v>
      </c>
      <c r="AB620" t="s">
        <v>81</v>
      </c>
      <c r="AC620" t="s">
        <v>151</v>
      </c>
      <c r="AD620">
        <v>10</v>
      </c>
      <c r="AE620">
        <v>12689</v>
      </c>
      <c r="AJ620">
        <v>0</v>
      </c>
      <c r="AK620">
        <f t="shared" si="63"/>
        <v>0</v>
      </c>
      <c r="AL620">
        <f t="shared" si="64"/>
        <v>0</v>
      </c>
      <c r="BC620" t="str">
        <f t="shared" si="65"/>
        <v>8406_Activités de location et location-bail</v>
      </c>
      <c r="BD620" t="str">
        <f>INDEX(PDC!$J$1:$L$90,MATCH(BE620,PDC!$L:$L,0),MATCH(PDC!$J$1,PDC!$J$1:$L$1,0))</f>
        <v>Services</v>
      </c>
      <c r="BE620" t="s">
        <v>88</v>
      </c>
      <c r="BF620">
        <v>8406</v>
      </c>
      <c r="BG620">
        <v>140</v>
      </c>
      <c r="BH620">
        <v>229149</v>
      </c>
      <c r="BI620">
        <v>6</v>
      </c>
      <c r="BN620">
        <v>522</v>
      </c>
    </row>
    <row r="621" spans="26:66" x14ac:dyDescent="0.35">
      <c r="Z621" t="str">
        <f t="shared" si="62"/>
        <v>43_Transports terrestres et transport par conduites</v>
      </c>
      <c r="AA621" t="str">
        <f>INDEX(PDC!$J$1:$L$90,MATCH(AB621,PDC!$L:$L,0),MATCH(PDC!$J$1,PDC!$J$1:$L$1,0))</f>
        <v>Services</v>
      </c>
      <c r="AB621" t="s">
        <v>5</v>
      </c>
      <c r="AC621" t="s">
        <v>151</v>
      </c>
      <c r="AD621">
        <v>1371</v>
      </c>
      <c r="AE621">
        <v>2543045</v>
      </c>
      <c r="AF621">
        <v>55</v>
      </c>
      <c r="AG621">
        <v>9</v>
      </c>
      <c r="AH621">
        <v>70</v>
      </c>
      <c r="AJ621">
        <v>5697</v>
      </c>
      <c r="AK621">
        <f t="shared" si="63"/>
        <v>40.116703136396794</v>
      </c>
      <c r="AL621">
        <f t="shared" si="64"/>
        <v>21.627615712659431</v>
      </c>
      <c r="BC621" t="str">
        <f t="shared" si="65"/>
        <v>8406_Activités de poste et de courrier</v>
      </c>
      <c r="BD621" t="str">
        <f>INDEX(PDC!$J$1:$L$90,MATCH(BE621,PDC!$L:$L,0),MATCH(PDC!$J$1,PDC!$J$1:$L$1,0))</f>
        <v>Services</v>
      </c>
      <c r="BE621" t="s">
        <v>13</v>
      </c>
      <c r="BF621">
        <v>8406</v>
      </c>
      <c r="BG621">
        <v>399</v>
      </c>
      <c r="BH621">
        <v>588982</v>
      </c>
      <c r="BI621">
        <v>20</v>
      </c>
      <c r="BJ621">
        <v>1</v>
      </c>
      <c r="BK621">
        <v>4</v>
      </c>
      <c r="BN621">
        <v>1094</v>
      </c>
    </row>
    <row r="622" spans="26:66" x14ac:dyDescent="0.35">
      <c r="Z622" t="str">
        <f t="shared" si="62"/>
        <v>43_Travail du bois et fabrication d'articles en bois et en liège, à l'exception des meubles ; fabrication d'articles en vannerie et sparterie</v>
      </c>
      <c r="AA622" t="str">
        <f>INDEX(PDC!$J$1:$L$90,MATCH(AB622,PDC!$L:$L,0),MATCH(PDC!$J$1,PDC!$J$1:$L$1,0))</f>
        <v>Industrie</v>
      </c>
      <c r="AB622" t="s">
        <v>70</v>
      </c>
      <c r="AC622" t="s">
        <v>151</v>
      </c>
      <c r="AD622">
        <v>273</v>
      </c>
      <c r="AE622">
        <v>455814</v>
      </c>
      <c r="AF622">
        <v>29</v>
      </c>
      <c r="AG622">
        <v>6</v>
      </c>
      <c r="AH622">
        <v>78</v>
      </c>
      <c r="AJ622">
        <v>2160</v>
      </c>
      <c r="AK622">
        <f t="shared" si="63"/>
        <v>106.22710622710622</v>
      </c>
      <c r="AL622">
        <f t="shared" si="64"/>
        <v>63.622442487505872</v>
      </c>
      <c r="BC622" t="str">
        <f t="shared" si="65"/>
        <v>8406_Activités des agences de voyage, voyagistes, services de réservation et activités connexes</v>
      </c>
      <c r="BD622" t="str">
        <f>INDEX(PDC!$J$1:$L$90,MATCH(BE622,PDC!$L:$L,0),MATCH(PDC!$J$1,PDC!$J$1:$L$1,0))</f>
        <v>Services</v>
      </c>
      <c r="BE622" t="s">
        <v>89</v>
      </c>
      <c r="BF622">
        <v>8406</v>
      </c>
      <c r="BG622">
        <v>80</v>
      </c>
      <c r="BH622">
        <v>118378</v>
      </c>
    </row>
    <row r="623" spans="26:66" x14ac:dyDescent="0.35">
      <c r="Z623" t="str">
        <f t="shared" si="62"/>
        <v>43_Travaux de construction spécialisés</v>
      </c>
      <c r="AA623" t="str">
        <f>INDEX(PDC!$J$1:$L$90,MATCH(AB623,PDC!$L:$L,0),MATCH(PDC!$J$1,PDC!$J$1:$L$1,0))</f>
        <v>Construction</v>
      </c>
      <c r="AB623" t="s">
        <v>3</v>
      </c>
      <c r="AC623" t="s">
        <v>151</v>
      </c>
      <c r="AD623">
        <v>4626</v>
      </c>
      <c r="AE623">
        <v>7219310</v>
      </c>
      <c r="AF623">
        <v>402</v>
      </c>
      <c r="AG623">
        <v>39</v>
      </c>
      <c r="AH623">
        <v>502</v>
      </c>
      <c r="AI623">
        <v>1</v>
      </c>
      <c r="AJ623">
        <v>23031</v>
      </c>
      <c r="AK623">
        <f t="shared" si="63"/>
        <v>86.900129701686112</v>
      </c>
      <c r="AL623">
        <f t="shared" si="64"/>
        <v>55.683991960450513</v>
      </c>
      <c r="BC623" t="str">
        <f t="shared" si="65"/>
        <v>8406_Activités des organisations associatives</v>
      </c>
      <c r="BD623" t="str">
        <f>INDEX(PDC!$J$1:$L$90,MATCH(BE623,PDC!$L:$L,0),MATCH(PDC!$J$1,PDC!$J$1:$L$1,0))</f>
        <v>Services</v>
      </c>
      <c r="BE623" t="s">
        <v>32</v>
      </c>
      <c r="BF623">
        <v>8406</v>
      </c>
      <c r="BG623">
        <v>460</v>
      </c>
      <c r="BH623">
        <v>531035</v>
      </c>
      <c r="BI623">
        <v>15</v>
      </c>
      <c r="BJ623">
        <v>1</v>
      </c>
      <c r="BK623">
        <v>10</v>
      </c>
      <c r="BL623">
        <v>1</v>
      </c>
      <c r="BN623">
        <v>504</v>
      </c>
    </row>
    <row r="624" spans="26:66" x14ac:dyDescent="0.35">
      <c r="Z624" t="str">
        <f t="shared" si="62"/>
        <v>43_Télécommunications</v>
      </c>
      <c r="AA624" t="str">
        <f>INDEX(PDC!$J$1:$L$90,MATCH(AB624,PDC!$L:$L,0),MATCH(PDC!$J$1,PDC!$J$1:$L$1,0))</f>
        <v>Services</v>
      </c>
      <c r="AB624" t="s">
        <v>84</v>
      </c>
      <c r="AC624" t="s">
        <v>151</v>
      </c>
      <c r="AD624">
        <v>43</v>
      </c>
      <c r="AE624">
        <v>76864</v>
      </c>
      <c r="AJ624">
        <v>0</v>
      </c>
      <c r="AK624">
        <f t="shared" si="63"/>
        <v>0</v>
      </c>
      <c r="AL624">
        <f t="shared" si="64"/>
        <v>0</v>
      </c>
      <c r="BC624" t="str">
        <f t="shared" si="65"/>
        <v>8406_Activités des services financiers, hors assurance et caisses de retraite</v>
      </c>
      <c r="BD624" t="str">
        <f>INDEX(PDC!$J$1:$L$90,MATCH(BE624,PDC!$L:$L,0),MATCH(PDC!$J$1,PDC!$J$1:$L$1,0))</f>
        <v>Services</v>
      </c>
      <c r="BE624" t="s">
        <v>47</v>
      </c>
      <c r="BF624">
        <v>8406</v>
      </c>
      <c r="BG624">
        <v>625</v>
      </c>
      <c r="BH624">
        <v>935735</v>
      </c>
      <c r="BI624">
        <v>4</v>
      </c>
      <c r="BJ624">
        <v>1</v>
      </c>
      <c r="BK624">
        <v>6</v>
      </c>
      <c r="BN624">
        <v>285</v>
      </c>
    </row>
    <row r="625" spans="26:66" x14ac:dyDescent="0.35">
      <c r="Z625" t="str">
        <f t="shared" si="62"/>
        <v>43_Édition</v>
      </c>
      <c r="AA625" t="str">
        <f>INDEX(PDC!$J$1:$L$90,MATCH(AB625,PDC!$L:$L,0),MATCH(PDC!$J$1,PDC!$J$1:$L$1,0))</f>
        <v>Services</v>
      </c>
      <c r="AB625" t="s">
        <v>49</v>
      </c>
      <c r="AC625" t="s">
        <v>151</v>
      </c>
      <c r="AD625">
        <v>145</v>
      </c>
      <c r="AE625">
        <v>190205</v>
      </c>
      <c r="AF625">
        <v>1</v>
      </c>
      <c r="AG625">
        <v>1</v>
      </c>
      <c r="AH625">
        <v>5</v>
      </c>
      <c r="AJ625">
        <v>155</v>
      </c>
      <c r="AK625">
        <f t="shared" si="63"/>
        <v>6.8965517241379306</v>
      </c>
      <c r="AL625">
        <f t="shared" si="64"/>
        <v>5.2574853447596013</v>
      </c>
      <c r="BC625" t="str">
        <f t="shared" si="65"/>
        <v>8406_Activités des sièges sociaux ; conseil de gestion</v>
      </c>
      <c r="BD625" t="str">
        <f>INDEX(PDC!$J$1:$L$90,MATCH(BE625,PDC!$L:$L,0),MATCH(PDC!$J$1,PDC!$J$1:$L$1,0))</f>
        <v>Services</v>
      </c>
      <c r="BE625" t="s">
        <v>44</v>
      </c>
      <c r="BF625">
        <v>8406</v>
      </c>
      <c r="BG625">
        <v>370</v>
      </c>
      <c r="BH625">
        <v>508028</v>
      </c>
      <c r="BI625">
        <v>4</v>
      </c>
      <c r="BN625">
        <v>206</v>
      </c>
    </row>
    <row r="626" spans="26:66" x14ac:dyDescent="0.35">
      <c r="Z626" t="str">
        <f t="shared" si="62"/>
        <v>63_NC</v>
      </c>
      <c r="AA626" t="s">
        <v>355</v>
      </c>
      <c r="AB626" t="s">
        <v>355</v>
      </c>
      <c r="AC626" t="s">
        <v>153</v>
      </c>
      <c r="AF626">
        <v>1</v>
      </c>
      <c r="AG626">
        <v>1</v>
      </c>
      <c r="AH626">
        <v>70</v>
      </c>
      <c r="AJ626">
        <v>3012</v>
      </c>
      <c r="AK626" t="e">
        <f t="shared" si="63"/>
        <v>#DIV/0!</v>
      </c>
      <c r="AL626" t="e">
        <f t="shared" si="64"/>
        <v>#DIV/0!</v>
      </c>
      <c r="BC626" t="str">
        <f t="shared" si="65"/>
        <v>8406_Activités immobilières</v>
      </c>
      <c r="BD626" t="str">
        <f>INDEX(PDC!$J$1:$L$90,MATCH(BE626,PDC!$L:$L,0),MATCH(PDC!$J$1,PDC!$J$1:$L$1,0))</f>
        <v>Services</v>
      </c>
      <c r="BE626" t="s">
        <v>31</v>
      </c>
      <c r="BF626">
        <v>8406</v>
      </c>
      <c r="BG626">
        <v>424</v>
      </c>
      <c r="BH626">
        <v>625321</v>
      </c>
      <c r="BI626">
        <v>10</v>
      </c>
      <c r="BN626">
        <v>256</v>
      </c>
    </row>
    <row r="627" spans="26:66" x14ac:dyDescent="0.35">
      <c r="Z627" t="str">
        <f t="shared" si="62"/>
        <v>63_Action sociale sans hébergement</v>
      </c>
      <c r="AA627" t="str">
        <f>INDEX(PDC!$J$1:$L$90,MATCH(AB627,PDC!$L:$L,0),MATCH(PDC!$J$1,PDC!$J$1:$L$1,0))</f>
        <v>Services</v>
      </c>
      <c r="AB627" t="s">
        <v>8</v>
      </c>
      <c r="AC627" t="s">
        <v>153</v>
      </c>
      <c r="AD627">
        <v>6386</v>
      </c>
      <c r="AE627">
        <v>9278602</v>
      </c>
      <c r="AF627">
        <v>276</v>
      </c>
      <c r="AG627">
        <v>15</v>
      </c>
      <c r="AH627">
        <v>354</v>
      </c>
      <c r="AI627">
        <v>2</v>
      </c>
      <c r="AJ627">
        <v>14724</v>
      </c>
      <c r="AK627">
        <f t="shared" si="63"/>
        <v>43.219542749765111</v>
      </c>
      <c r="AL627">
        <f t="shared" si="64"/>
        <v>29.745860421645414</v>
      </c>
      <c r="BC627" t="str">
        <f t="shared" si="65"/>
        <v>8406_Activités juridiques et comptables</v>
      </c>
      <c r="BD627" t="str">
        <f>INDEX(PDC!$J$1:$L$90,MATCH(BE627,PDC!$L:$L,0),MATCH(PDC!$J$1,PDC!$J$1:$L$1,0))</f>
        <v>Services</v>
      </c>
      <c r="BE627" t="s">
        <v>51</v>
      </c>
      <c r="BF627">
        <v>8406</v>
      </c>
      <c r="BG627">
        <v>434</v>
      </c>
      <c r="BH627">
        <v>750746</v>
      </c>
      <c r="BN627">
        <v>61</v>
      </c>
    </row>
    <row r="628" spans="26:66" x14ac:dyDescent="0.35">
      <c r="Z628" t="str">
        <f t="shared" si="62"/>
        <v>63_Activités administratives et autres activités de soutien aux entreprises</v>
      </c>
      <c r="AA628" t="str">
        <f>INDEX(PDC!$J$1:$L$90,MATCH(AB628,PDC!$L:$L,0),MATCH(PDC!$J$1,PDC!$J$1:$L$1,0))</f>
        <v>Services</v>
      </c>
      <c r="AB628" t="s">
        <v>35</v>
      </c>
      <c r="AC628" t="s">
        <v>153</v>
      </c>
      <c r="AD628">
        <v>2148</v>
      </c>
      <c r="AE628">
        <v>3298530</v>
      </c>
      <c r="AF628">
        <v>73</v>
      </c>
      <c r="AG628">
        <v>3</v>
      </c>
      <c r="AH628">
        <v>18</v>
      </c>
      <c r="AJ628">
        <v>4263</v>
      </c>
      <c r="AK628">
        <f t="shared" si="63"/>
        <v>33.985102420856613</v>
      </c>
      <c r="AL628">
        <f t="shared" si="64"/>
        <v>22.131070507165315</v>
      </c>
      <c r="BC628" t="str">
        <f t="shared" si="65"/>
        <v>8406_Activités liées à l'emploi</v>
      </c>
      <c r="BD628" t="str">
        <f>INDEX(PDC!$J$1:$L$90,MATCH(BE628,PDC!$L:$L,0),MATCH(PDC!$J$1,PDC!$J$1:$L$1,0))</f>
        <v>Services</v>
      </c>
      <c r="BE628" t="s">
        <v>6</v>
      </c>
      <c r="BF628">
        <v>8406</v>
      </c>
      <c r="BG628">
        <v>6197</v>
      </c>
      <c r="BH628">
        <v>7715259</v>
      </c>
      <c r="BI628">
        <v>462</v>
      </c>
      <c r="BJ628">
        <v>18</v>
      </c>
      <c r="BK628">
        <v>146</v>
      </c>
      <c r="BL628">
        <v>7</v>
      </c>
      <c r="BN628">
        <v>25786</v>
      </c>
    </row>
    <row r="629" spans="26:66" x14ac:dyDescent="0.35">
      <c r="Z629" t="str">
        <f t="shared" si="62"/>
        <v>63_Activités auxiliaires de services financiers et d'assurance</v>
      </c>
      <c r="AA629" t="str">
        <f>INDEX(PDC!$J$1:$L$90,MATCH(AB629,PDC!$L:$L,0),MATCH(PDC!$J$1,PDC!$J$1:$L$1,0))</f>
        <v>Services</v>
      </c>
      <c r="AB629" t="s">
        <v>48</v>
      </c>
      <c r="AC629" t="s">
        <v>153</v>
      </c>
      <c r="AD629">
        <v>824</v>
      </c>
      <c r="AE629">
        <v>1306771</v>
      </c>
      <c r="AF629">
        <v>5</v>
      </c>
      <c r="AJ629">
        <v>210</v>
      </c>
      <c r="AK629">
        <f t="shared" si="63"/>
        <v>6.0679611650485432</v>
      </c>
      <c r="AL629">
        <f t="shared" si="64"/>
        <v>3.8262250998836067</v>
      </c>
      <c r="BC629" t="str">
        <f t="shared" si="65"/>
        <v>8406_Activités pour la santé humaine</v>
      </c>
      <c r="BD629" t="str">
        <f>INDEX(PDC!$J$1:$L$90,MATCH(BE629,PDC!$L:$L,0),MATCH(PDC!$J$1,PDC!$J$1:$L$1,0))</f>
        <v>Services</v>
      </c>
      <c r="BE629" t="s">
        <v>27</v>
      </c>
      <c r="BF629">
        <v>8406</v>
      </c>
      <c r="BG629">
        <v>2027</v>
      </c>
      <c r="BH629">
        <v>3138853</v>
      </c>
      <c r="BI629">
        <v>67</v>
      </c>
      <c r="BJ629">
        <v>1</v>
      </c>
      <c r="BK629">
        <v>5</v>
      </c>
      <c r="BN629">
        <v>4961</v>
      </c>
    </row>
    <row r="630" spans="26:66" x14ac:dyDescent="0.35">
      <c r="Z630" t="str">
        <f t="shared" si="62"/>
        <v>63_Activités créatives, artistiques et de spectacle</v>
      </c>
      <c r="AA630" t="str">
        <f>INDEX(PDC!$J$1:$L$90,MATCH(AB630,PDC!$L:$L,0),MATCH(PDC!$J$1,PDC!$J$1:$L$1,0))</f>
        <v>Services</v>
      </c>
      <c r="AB630" t="s">
        <v>42</v>
      </c>
      <c r="AC630" t="s">
        <v>153</v>
      </c>
      <c r="AD630">
        <v>1365</v>
      </c>
      <c r="AE630">
        <v>860007</v>
      </c>
      <c r="AF630">
        <v>7</v>
      </c>
      <c r="AJ630">
        <v>497</v>
      </c>
      <c r="AK630">
        <f t="shared" si="63"/>
        <v>5.1282051282051286</v>
      </c>
      <c r="AL630">
        <f t="shared" si="64"/>
        <v>8.1394686322320631</v>
      </c>
      <c r="BC630" t="str">
        <f t="shared" si="65"/>
        <v>8406_Activités sportives, récréatives et de loisirs</v>
      </c>
      <c r="BD630" t="str">
        <f>INDEX(PDC!$J$1:$L$90,MATCH(BE630,PDC!$L:$L,0),MATCH(PDC!$J$1,PDC!$J$1:$L$1,0))</f>
        <v>Services</v>
      </c>
      <c r="BE630" t="s">
        <v>12</v>
      </c>
      <c r="BF630">
        <v>8406</v>
      </c>
      <c r="BG630">
        <v>344</v>
      </c>
      <c r="BH630">
        <v>248069</v>
      </c>
      <c r="BI630">
        <v>93</v>
      </c>
      <c r="BJ630">
        <v>1</v>
      </c>
      <c r="BK630">
        <v>5</v>
      </c>
      <c r="BN630">
        <v>3149</v>
      </c>
    </row>
    <row r="631" spans="26:66" x14ac:dyDescent="0.35">
      <c r="Z631" t="str">
        <f t="shared" si="62"/>
        <v>63_Activités d'architecture et d'ingénierie ; activités de contrôle et analyses techniques</v>
      </c>
      <c r="AA631" t="str">
        <f>INDEX(PDC!$J$1:$L$90,MATCH(AB631,PDC!$L:$L,0),MATCH(PDC!$J$1,PDC!$J$1:$L$1,0))</f>
        <v>Services</v>
      </c>
      <c r="AB631" t="s">
        <v>43</v>
      </c>
      <c r="AC631" t="s">
        <v>153</v>
      </c>
      <c r="AD631">
        <v>2641</v>
      </c>
      <c r="AE631">
        <v>4392181</v>
      </c>
      <c r="AF631">
        <v>35</v>
      </c>
      <c r="AG631">
        <v>1</v>
      </c>
      <c r="AH631">
        <v>20</v>
      </c>
      <c r="AJ631">
        <v>1553</v>
      </c>
      <c r="AK631">
        <f t="shared" si="63"/>
        <v>13.252555850056797</v>
      </c>
      <c r="AL631">
        <f t="shared" si="64"/>
        <v>7.9687062076904391</v>
      </c>
      <c r="BC631" t="str">
        <f t="shared" si="65"/>
        <v>8406_Activités vétérinaires</v>
      </c>
      <c r="BD631" t="str">
        <f>INDEX(PDC!$J$1:$L$90,MATCH(BE631,PDC!$L:$L,0),MATCH(PDC!$J$1,PDC!$J$1:$L$1,0))</f>
        <v>Services</v>
      </c>
      <c r="BE631" t="s">
        <v>87</v>
      </c>
      <c r="BF631">
        <v>8406</v>
      </c>
      <c r="BG631">
        <v>80</v>
      </c>
      <c r="BH631">
        <v>111491</v>
      </c>
      <c r="BI631">
        <v>2</v>
      </c>
      <c r="BN631">
        <v>50</v>
      </c>
    </row>
    <row r="632" spans="26:66" x14ac:dyDescent="0.35">
      <c r="Z632" t="str">
        <f t="shared" si="62"/>
        <v>63_Activités de location et location-bail</v>
      </c>
      <c r="AA632" t="str">
        <f>INDEX(PDC!$J$1:$L$90,MATCH(AB632,PDC!$L:$L,0),MATCH(PDC!$J$1,PDC!$J$1:$L$1,0))</f>
        <v>Services</v>
      </c>
      <c r="AB632" t="s">
        <v>88</v>
      </c>
      <c r="AC632" t="s">
        <v>153</v>
      </c>
      <c r="AD632">
        <v>616</v>
      </c>
      <c r="AE632">
        <v>936604</v>
      </c>
      <c r="AF632">
        <v>27</v>
      </c>
      <c r="AG632">
        <v>2</v>
      </c>
      <c r="AH632">
        <v>7</v>
      </c>
      <c r="AJ632">
        <v>586</v>
      </c>
      <c r="AK632">
        <f t="shared" si="63"/>
        <v>43.831168831168831</v>
      </c>
      <c r="AL632">
        <f t="shared" si="64"/>
        <v>28.827551451840908</v>
      </c>
      <c r="BC632" t="str">
        <f t="shared" si="65"/>
        <v>8406_Administration publique et défense ; sécurité sociale obligatoire</v>
      </c>
      <c r="BD632" t="str">
        <f>INDEX(PDC!$J$1:$L$90,MATCH(BE632,PDC!$L:$L,0),MATCH(PDC!$J$1,PDC!$J$1:$L$1,0))</f>
        <v>Services</v>
      </c>
      <c r="BE632" t="s">
        <v>36</v>
      </c>
      <c r="BF632">
        <v>8406</v>
      </c>
      <c r="BG632">
        <v>2111</v>
      </c>
      <c r="BH632">
        <v>2364724</v>
      </c>
      <c r="BI632">
        <v>54</v>
      </c>
      <c r="BJ632">
        <v>3</v>
      </c>
      <c r="BK632">
        <v>14</v>
      </c>
      <c r="BN632">
        <v>2658</v>
      </c>
    </row>
    <row r="633" spans="26:66" x14ac:dyDescent="0.35">
      <c r="Z633" t="str">
        <f t="shared" si="62"/>
        <v>63_Activités de poste et de courrier</v>
      </c>
      <c r="AA633" t="str">
        <f>INDEX(PDC!$J$1:$L$90,MATCH(AB633,PDC!$L:$L,0),MATCH(PDC!$J$1,PDC!$J$1:$L$1,0))</f>
        <v>Services</v>
      </c>
      <c r="AB633" t="s">
        <v>13</v>
      </c>
      <c r="AC633" t="s">
        <v>153</v>
      </c>
      <c r="AD633">
        <v>1764</v>
      </c>
      <c r="AE633">
        <v>2354064</v>
      </c>
      <c r="AF633">
        <v>117</v>
      </c>
      <c r="AG633">
        <v>11</v>
      </c>
      <c r="AH633">
        <v>89</v>
      </c>
      <c r="AJ633">
        <v>7151</v>
      </c>
      <c r="AK633">
        <f t="shared" si="63"/>
        <v>66.326530612244909</v>
      </c>
      <c r="AL633">
        <f t="shared" si="64"/>
        <v>49.701282547968113</v>
      </c>
      <c r="BC633" t="str">
        <f t="shared" si="65"/>
        <v>8406_Assurance</v>
      </c>
      <c r="BD633" t="str">
        <f>INDEX(PDC!$J$1:$L$90,MATCH(BE633,PDC!$L:$L,0),MATCH(PDC!$J$1,PDC!$J$1:$L$1,0))</f>
        <v>Services</v>
      </c>
      <c r="BE633" t="s">
        <v>45</v>
      </c>
      <c r="BF633">
        <v>8406</v>
      </c>
      <c r="BG633">
        <v>52</v>
      </c>
      <c r="BH633">
        <v>85815</v>
      </c>
    </row>
    <row r="634" spans="26:66" x14ac:dyDescent="0.35">
      <c r="Z634" t="str">
        <f t="shared" si="62"/>
        <v>63_Activités des agences de voyage, voyagistes, services de réservation et activités connexes</v>
      </c>
      <c r="AA634" t="str">
        <f>INDEX(PDC!$J$1:$L$90,MATCH(AB634,PDC!$L:$L,0),MATCH(PDC!$J$1,PDC!$J$1:$L$1,0))</f>
        <v>Services</v>
      </c>
      <c r="AB634" t="s">
        <v>89</v>
      </c>
      <c r="AC634" t="s">
        <v>153</v>
      </c>
      <c r="AD634">
        <v>401</v>
      </c>
      <c r="AE634">
        <v>597405</v>
      </c>
      <c r="AF634">
        <v>2</v>
      </c>
      <c r="AJ634">
        <v>28</v>
      </c>
      <c r="AK634">
        <f t="shared" si="63"/>
        <v>4.9875311720698257</v>
      </c>
      <c r="AL634">
        <f t="shared" si="64"/>
        <v>3.3478126229274952</v>
      </c>
      <c r="BC634" t="str">
        <f t="shared" si="65"/>
        <v>8406_Autres activités spécialisées, scientifiques et techniques</v>
      </c>
      <c r="BD634" t="str">
        <f>INDEX(PDC!$J$1:$L$90,MATCH(BE634,PDC!$L:$L,0),MATCH(PDC!$J$1,PDC!$J$1:$L$1,0))</f>
        <v>Services</v>
      </c>
      <c r="BE634" t="s">
        <v>86</v>
      </c>
      <c r="BF634">
        <v>8406</v>
      </c>
      <c r="BG634">
        <v>68</v>
      </c>
      <c r="BH634">
        <v>100235</v>
      </c>
      <c r="BN634">
        <v>0</v>
      </c>
    </row>
    <row r="635" spans="26:66" x14ac:dyDescent="0.35">
      <c r="Z635" t="str">
        <f t="shared" si="62"/>
        <v>63_Activités des organisations associatives</v>
      </c>
      <c r="AA635" t="str">
        <f>INDEX(PDC!$J$1:$L$90,MATCH(AB635,PDC!$L:$L,0),MATCH(PDC!$J$1,PDC!$J$1:$L$1,0))</f>
        <v>Services</v>
      </c>
      <c r="AB635" t="s">
        <v>32</v>
      </c>
      <c r="AC635" t="s">
        <v>153</v>
      </c>
      <c r="AD635">
        <v>2080</v>
      </c>
      <c r="AE635">
        <v>2731400</v>
      </c>
      <c r="AF635">
        <v>42</v>
      </c>
      <c r="AJ635">
        <v>2124</v>
      </c>
      <c r="AK635">
        <f t="shared" si="63"/>
        <v>20.192307692307693</v>
      </c>
      <c r="AL635">
        <f t="shared" si="64"/>
        <v>15.376729882111736</v>
      </c>
      <c r="BC635" t="str">
        <f t="shared" si="65"/>
        <v>8406_Autres industries extractives</v>
      </c>
      <c r="BD635" t="str">
        <f>INDEX(PDC!$J$1:$L$90,MATCH(BE635,PDC!$L:$L,0),MATCH(PDC!$J$1,PDC!$J$1:$L$1,0))</f>
        <v>Industrie</v>
      </c>
      <c r="BE635" t="s">
        <v>64</v>
      </c>
      <c r="BF635">
        <v>8406</v>
      </c>
      <c r="BG635">
        <v>101</v>
      </c>
      <c r="BH635">
        <v>175098</v>
      </c>
      <c r="BI635">
        <v>4</v>
      </c>
      <c r="BN635">
        <v>319</v>
      </c>
    </row>
    <row r="636" spans="26:66" x14ac:dyDescent="0.35">
      <c r="Z636" t="str">
        <f t="shared" si="62"/>
        <v>63_Activités des organisations et organismes extraterritoriaux</v>
      </c>
      <c r="AA636" t="str">
        <f>INDEX(PDC!$J$1:$L$90,MATCH(AB636,PDC!$L:$L,0),MATCH(PDC!$J$1,PDC!$J$1:$L$1,0))</f>
        <v>Services</v>
      </c>
      <c r="AB636" t="s">
        <v>93</v>
      </c>
      <c r="AC636" t="s">
        <v>153</v>
      </c>
      <c r="AD636">
        <v>1</v>
      </c>
      <c r="AE636">
        <v>3808</v>
      </c>
      <c r="AJ636">
        <v>0</v>
      </c>
      <c r="AK636">
        <f t="shared" si="63"/>
        <v>0</v>
      </c>
      <c r="AL636">
        <f t="shared" si="64"/>
        <v>0</v>
      </c>
      <c r="BC636" t="str">
        <f t="shared" si="65"/>
        <v>8406_Autres industries manufacturières</v>
      </c>
      <c r="BD636" t="str">
        <f>INDEX(PDC!$J$1:$L$90,MATCH(BE636,PDC!$L:$L,0),MATCH(PDC!$J$1,PDC!$J$1:$L$1,0))</f>
        <v>Industrie</v>
      </c>
      <c r="BE636" t="s">
        <v>37</v>
      </c>
      <c r="BF636">
        <v>8406</v>
      </c>
      <c r="BG636">
        <v>101</v>
      </c>
      <c r="BH636">
        <v>173470</v>
      </c>
      <c r="BI636">
        <v>3</v>
      </c>
      <c r="BJ636">
        <v>1</v>
      </c>
      <c r="BK636">
        <v>5</v>
      </c>
      <c r="BN636">
        <v>239</v>
      </c>
    </row>
    <row r="637" spans="26:66" x14ac:dyDescent="0.35">
      <c r="Z637" t="str">
        <f t="shared" si="62"/>
        <v>63_Activités des services financiers, hors assurance et caisses de retraite</v>
      </c>
      <c r="AA637" t="str">
        <f>INDEX(PDC!$J$1:$L$90,MATCH(AB637,PDC!$L:$L,0),MATCH(PDC!$J$1,PDC!$J$1:$L$1,0))</f>
        <v>Services</v>
      </c>
      <c r="AB637" t="s">
        <v>47</v>
      </c>
      <c r="AC637" t="s">
        <v>153</v>
      </c>
      <c r="AD637">
        <v>2605</v>
      </c>
      <c r="AE637">
        <v>4031689</v>
      </c>
      <c r="AF637">
        <v>17</v>
      </c>
      <c r="AG637">
        <v>2</v>
      </c>
      <c r="AH637">
        <v>20</v>
      </c>
      <c r="AJ637">
        <v>1426</v>
      </c>
      <c r="AK637">
        <f t="shared" si="63"/>
        <v>6.5259117082533589</v>
      </c>
      <c r="AL637">
        <f t="shared" si="64"/>
        <v>4.2165950796303981</v>
      </c>
      <c r="BC637" t="str">
        <f t="shared" si="65"/>
        <v>8406_Autres services personnels</v>
      </c>
      <c r="BD637" t="str">
        <f>INDEX(PDC!$J$1:$L$90,MATCH(BE637,PDC!$L:$L,0),MATCH(PDC!$J$1,PDC!$J$1:$L$1,0))</f>
        <v>Services</v>
      </c>
      <c r="BE637" t="s">
        <v>30</v>
      </c>
      <c r="BF637">
        <v>8406</v>
      </c>
      <c r="BG637">
        <v>560</v>
      </c>
      <c r="BH637">
        <v>870705</v>
      </c>
      <c r="BI637">
        <v>8</v>
      </c>
      <c r="BN637">
        <v>1149</v>
      </c>
    </row>
    <row r="638" spans="26:66" x14ac:dyDescent="0.35">
      <c r="Z638" t="str">
        <f t="shared" si="62"/>
        <v>63_Activités des sièges sociaux ; conseil de gestion</v>
      </c>
      <c r="AA638" t="str">
        <f>INDEX(PDC!$J$1:$L$90,MATCH(AB638,PDC!$L:$L,0),MATCH(PDC!$J$1,PDC!$J$1:$L$1,0))</f>
        <v>Services</v>
      </c>
      <c r="AB638" t="s">
        <v>44</v>
      </c>
      <c r="AC638" t="s">
        <v>153</v>
      </c>
      <c r="AD638">
        <v>1398</v>
      </c>
      <c r="AE638">
        <v>2227198</v>
      </c>
      <c r="AF638">
        <v>28</v>
      </c>
      <c r="AG638">
        <v>2</v>
      </c>
      <c r="AH638">
        <v>16</v>
      </c>
      <c r="AJ638">
        <v>1271</v>
      </c>
      <c r="AK638">
        <f t="shared" si="63"/>
        <v>20.028612303290416</v>
      </c>
      <c r="AL638">
        <f t="shared" si="64"/>
        <v>12.571850369836898</v>
      </c>
      <c r="BC638" t="str">
        <f t="shared" si="65"/>
        <v>8406_Bibliothèques, archives, musées et autres activités culturelles</v>
      </c>
      <c r="BD638" t="str">
        <f>INDEX(PDC!$J$1:$L$90,MATCH(BE638,PDC!$L:$L,0),MATCH(PDC!$J$1,PDC!$J$1:$L$1,0))</f>
        <v>Services</v>
      </c>
      <c r="BE638" t="s">
        <v>90</v>
      </c>
      <c r="BF638">
        <v>8406</v>
      </c>
      <c r="BG638">
        <v>8</v>
      </c>
      <c r="BH638">
        <v>11465</v>
      </c>
    </row>
    <row r="639" spans="26:66" x14ac:dyDescent="0.35">
      <c r="Z639" t="str">
        <f t="shared" si="62"/>
        <v>63_Activités immobilières</v>
      </c>
      <c r="AA639" t="str">
        <f>INDEX(PDC!$J$1:$L$90,MATCH(AB639,PDC!$L:$L,0),MATCH(PDC!$J$1,PDC!$J$1:$L$1,0))</f>
        <v>Services</v>
      </c>
      <c r="AB639" t="s">
        <v>31</v>
      </c>
      <c r="AC639" t="s">
        <v>153</v>
      </c>
      <c r="AD639">
        <v>1821</v>
      </c>
      <c r="AE639">
        <v>2805449</v>
      </c>
      <c r="AF639">
        <v>41</v>
      </c>
      <c r="AG639">
        <v>2</v>
      </c>
      <c r="AH639">
        <v>25</v>
      </c>
      <c r="AJ639">
        <v>1518</v>
      </c>
      <c r="AK639">
        <f t="shared" si="63"/>
        <v>22.515101592531575</v>
      </c>
      <c r="AL639">
        <f t="shared" si="64"/>
        <v>14.614416444569123</v>
      </c>
      <c r="BC639" t="str">
        <f t="shared" si="65"/>
        <v>8406_Captage, traitement et distribution d'eau</v>
      </c>
      <c r="BD639" t="str">
        <f>INDEX(PDC!$J$1:$L$90,MATCH(BE639,PDC!$L:$L,0),MATCH(PDC!$J$1,PDC!$J$1:$L$1,0))</f>
        <v>Industrie</v>
      </c>
      <c r="BE639" t="s">
        <v>77</v>
      </c>
      <c r="BF639">
        <v>8406</v>
      </c>
      <c r="BG639">
        <v>114</v>
      </c>
      <c r="BH639">
        <v>142372</v>
      </c>
      <c r="BN639">
        <v>0</v>
      </c>
    </row>
    <row r="640" spans="26:66" x14ac:dyDescent="0.35">
      <c r="Z640" t="str">
        <f t="shared" si="62"/>
        <v>63_Activités juridiques et comptables</v>
      </c>
      <c r="AA640" t="str">
        <f>INDEX(PDC!$J$1:$L$90,MATCH(AB640,PDC!$L:$L,0),MATCH(PDC!$J$1,PDC!$J$1:$L$1,0))</f>
        <v>Services</v>
      </c>
      <c r="AB640" t="s">
        <v>51</v>
      </c>
      <c r="AC640" t="s">
        <v>153</v>
      </c>
      <c r="AD640">
        <v>1937</v>
      </c>
      <c r="AE640">
        <v>3225257</v>
      </c>
      <c r="AF640">
        <v>6</v>
      </c>
      <c r="AJ640">
        <v>726</v>
      </c>
      <c r="AK640">
        <f t="shared" si="63"/>
        <v>3.0975735673722249</v>
      </c>
      <c r="AL640">
        <f t="shared" si="64"/>
        <v>1.8603168677720876</v>
      </c>
      <c r="BC640" t="str">
        <f t="shared" si="65"/>
        <v>8406_Collecte et traitement des eaux usées</v>
      </c>
      <c r="BD640" t="str">
        <f>INDEX(PDC!$J$1:$L$90,MATCH(BE640,PDC!$L:$L,0),MATCH(PDC!$J$1,PDC!$J$1:$L$1,0))</f>
        <v>Industrie</v>
      </c>
      <c r="BE640" t="s">
        <v>78</v>
      </c>
      <c r="BF640">
        <v>8406</v>
      </c>
      <c r="BG640">
        <v>68</v>
      </c>
      <c r="BH640">
        <v>119105</v>
      </c>
      <c r="BI640">
        <v>6</v>
      </c>
      <c r="BN640">
        <v>197</v>
      </c>
    </row>
    <row r="641" spans="26:66" x14ac:dyDescent="0.35">
      <c r="Z641" t="str">
        <f t="shared" si="62"/>
        <v>63_Activités liées à l'emploi</v>
      </c>
      <c r="AA641" t="str">
        <f>INDEX(PDC!$J$1:$L$90,MATCH(AB641,PDC!$L:$L,0),MATCH(PDC!$J$1,PDC!$J$1:$L$1,0))</f>
        <v>Services</v>
      </c>
      <c r="AB641" t="s">
        <v>6</v>
      </c>
      <c r="AC641" t="s">
        <v>153</v>
      </c>
      <c r="AD641">
        <v>7070</v>
      </c>
      <c r="AE641">
        <v>8837786</v>
      </c>
      <c r="AF641">
        <v>404</v>
      </c>
      <c r="AG641">
        <v>25</v>
      </c>
      <c r="AH641">
        <v>181</v>
      </c>
      <c r="AJ641">
        <v>23997</v>
      </c>
      <c r="AK641">
        <f t="shared" si="63"/>
        <v>57.142857142857139</v>
      </c>
      <c r="AL641">
        <f t="shared" si="64"/>
        <v>45.71280635217915</v>
      </c>
      <c r="BC641" t="str">
        <f t="shared" si="65"/>
        <v>8406_Collecte, traitement et élimination des déchets ; récupération</v>
      </c>
      <c r="BD641" t="str">
        <f>INDEX(PDC!$J$1:$L$90,MATCH(BE641,PDC!$L:$L,0),MATCH(PDC!$J$1,PDC!$J$1:$L$1,0))</f>
        <v>Industrie</v>
      </c>
      <c r="BE641" t="s">
        <v>4</v>
      </c>
      <c r="BF641">
        <v>8406</v>
      </c>
      <c r="BG641">
        <v>424</v>
      </c>
      <c r="BH641">
        <v>652064</v>
      </c>
      <c r="BI641">
        <v>21</v>
      </c>
      <c r="BJ641">
        <v>2</v>
      </c>
      <c r="BK641">
        <v>109</v>
      </c>
      <c r="BL641">
        <v>2</v>
      </c>
      <c r="BM641">
        <v>1</v>
      </c>
      <c r="BN641">
        <v>2123</v>
      </c>
    </row>
    <row r="642" spans="26:66" x14ac:dyDescent="0.35">
      <c r="Z642" t="str">
        <f t="shared" si="62"/>
        <v>63_Activités pour la santé humaine</v>
      </c>
      <c r="AA642" t="str">
        <f>INDEX(PDC!$J$1:$L$90,MATCH(AB642,PDC!$L:$L,0),MATCH(PDC!$J$1,PDC!$J$1:$L$1,0))</f>
        <v>Services</v>
      </c>
      <c r="AB642" t="s">
        <v>27</v>
      </c>
      <c r="AC642" t="s">
        <v>153</v>
      </c>
      <c r="AD642">
        <v>9877</v>
      </c>
      <c r="AE642">
        <v>15781026</v>
      </c>
      <c r="AF642">
        <v>171</v>
      </c>
      <c r="AG642">
        <v>10</v>
      </c>
      <c r="AH642">
        <v>122</v>
      </c>
      <c r="AJ642">
        <v>8829</v>
      </c>
      <c r="AK642">
        <f t="shared" si="63"/>
        <v>17.312949276095981</v>
      </c>
      <c r="AL642">
        <f t="shared" si="64"/>
        <v>10.835797368307992</v>
      </c>
      <c r="BC642" t="str">
        <f t="shared" si="65"/>
        <v>8406_Commerce de détail, à l'exception des automobiles et des motocycles</v>
      </c>
      <c r="BD642" t="str">
        <f>INDEX(PDC!$J$1:$L$90,MATCH(BE642,PDC!$L:$L,0),MATCH(PDC!$J$1,PDC!$J$1:$L$1,0))</f>
        <v>Commerce</v>
      </c>
      <c r="BE642" t="s">
        <v>16</v>
      </c>
      <c r="BF642">
        <v>8406</v>
      </c>
      <c r="BG642">
        <v>4837</v>
      </c>
      <c r="BH642">
        <v>7684254</v>
      </c>
      <c r="BI642">
        <v>262</v>
      </c>
      <c r="BJ642">
        <v>14</v>
      </c>
      <c r="BK642">
        <v>106</v>
      </c>
      <c r="BL642">
        <v>6</v>
      </c>
      <c r="BN642">
        <v>16212</v>
      </c>
    </row>
    <row r="643" spans="26:66" x14ac:dyDescent="0.35">
      <c r="Z643" t="str">
        <f t="shared" si="62"/>
        <v>63_Activités sportives, récréatives et de loisirs</v>
      </c>
      <c r="AA643" t="str">
        <f>INDEX(PDC!$J$1:$L$90,MATCH(AB643,PDC!$L:$L,0),MATCH(PDC!$J$1,PDC!$J$1:$L$1,0))</f>
        <v>Services</v>
      </c>
      <c r="AB643" t="s">
        <v>12</v>
      </c>
      <c r="AC643" t="s">
        <v>153</v>
      </c>
      <c r="AD643">
        <v>1224</v>
      </c>
      <c r="AE643">
        <v>1307234</v>
      </c>
      <c r="AF643">
        <v>119</v>
      </c>
      <c r="AG643">
        <v>1</v>
      </c>
      <c r="AH643">
        <v>3</v>
      </c>
      <c r="AJ643">
        <v>5090</v>
      </c>
      <c r="AK643">
        <f t="shared" si="63"/>
        <v>97.222222222222229</v>
      </c>
      <c r="AL643">
        <f t="shared" si="64"/>
        <v>91.031904004944792</v>
      </c>
      <c r="BC643" t="str">
        <f t="shared" si="65"/>
        <v>8406_Commerce de gros, à l'exception des automobiles et des motocycles</v>
      </c>
      <c r="BD643" t="str">
        <f>INDEX(PDC!$J$1:$L$90,MATCH(BE643,PDC!$L:$L,0),MATCH(PDC!$J$1,PDC!$J$1:$L$1,0))</f>
        <v>Commerce</v>
      </c>
      <c r="BE643" t="s">
        <v>28</v>
      </c>
      <c r="BF643">
        <v>8406</v>
      </c>
      <c r="BG643">
        <v>3898</v>
      </c>
      <c r="BH643">
        <v>5948845</v>
      </c>
      <c r="BI643">
        <v>135</v>
      </c>
      <c r="BJ643">
        <v>9</v>
      </c>
      <c r="BK643">
        <v>46</v>
      </c>
      <c r="BL643">
        <v>1</v>
      </c>
      <c r="BN643">
        <v>9568</v>
      </c>
    </row>
    <row r="644" spans="26:66" x14ac:dyDescent="0.35">
      <c r="Z644" t="str">
        <f t="shared" ref="Z644:Z707" si="66">AC644&amp;"_"&amp;AB644</f>
        <v>63_Activités vétérinaires</v>
      </c>
      <c r="AA644" t="str">
        <f>INDEX(PDC!$J$1:$L$90,MATCH(AB644,PDC!$L:$L,0),MATCH(PDC!$J$1,PDC!$J$1:$L$1,0))</f>
        <v>Services</v>
      </c>
      <c r="AB644" t="s">
        <v>87</v>
      </c>
      <c r="AC644" t="s">
        <v>153</v>
      </c>
      <c r="AD644">
        <v>154</v>
      </c>
      <c r="AE644">
        <v>240364</v>
      </c>
      <c r="AF644">
        <v>7</v>
      </c>
      <c r="AJ644">
        <v>242</v>
      </c>
      <c r="AK644">
        <f t="shared" si="63"/>
        <v>45.454545454545453</v>
      </c>
      <c r="AL644">
        <f t="shared" si="64"/>
        <v>29.122497545389493</v>
      </c>
      <c r="BC644" t="str">
        <f t="shared" si="65"/>
        <v>8406_Commerce et réparation d'automobiles et de motocycles</v>
      </c>
      <c r="BD644" t="str">
        <f>INDEX(PDC!$J$1:$L$90,MATCH(BE644,PDC!$L:$L,0),MATCH(PDC!$J$1,PDC!$J$1:$L$1,0))</f>
        <v>Commerce</v>
      </c>
      <c r="BE644" t="s">
        <v>21</v>
      </c>
      <c r="BF644">
        <v>8406</v>
      </c>
      <c r="BG644">
        <v>1835</v>
      </c>
      <c r="BH644">
        <v>3020215</v>
      </c>
      <c r="BI644">
        <v>80</v>
      </c>
      <c r="BJ644">
        <v>2</v>
      </c>
      <c r="BK644">
        <v>6</v>
      </c>
      <c r="BN644">
        <v>4008</v>
      </c>
    </row>
    <row r="645" spans="26:66" x14ac:dyDescent="0.35">
      <c r="Z645" t="str">
        <f t="shared" si="66"/>
        <v>63_Administration publique et défense ; sécurité sociale obligatoire</v>
      </c>
      <c r="AA645" t="str">
        <f>INDEX(PDC!$J$1:$L$90,MATCH(AB645,PDC!$L:$L,0),MATCH(PDC!$J$1,PDC!$J$1:$L$1,0))</f>
        <v>Services</v>
      </c>
      <c r="AB645" t="s">
        <v>36</v>
      </c>
      <c r="AC645" t="s">
        <v>153</v>
      </c>
      <c r="AD645">
        <v>19495</v>
      </c>
      <c r="AE645">
        <v>20570506</v>
      </c>
      <c r="AF645">
        <v>157</v>
      </c>
      <c r="AG645">
        <v>11</v>
      </c>
      <c r="AH645">
        <v>134</v>
      </c>
      <c r="AJ645">
        <v>6726</v>
      </c>
      <c r="AK645">
        <f t="shared" ref="AK645:AK708" si="67">AF645/AD645*1000</f>
        <v>8.053347012054374</v>
      </c>
      <c r="AL645">
        <f t="shared" ref="AL645:AL708" si="68">AF645/AE645*1000000</f>
        <v>7.6322867313035472</v>
      </c>
      <c r="BC645" t="str">
        <f t="shared" ref="BC645:BC708" si="69">BF645&amp;"_"&amp;BE645</f>
        <v>8406_Construction de bâtiments</v>
      </c>
      <c r="BD645" t="str">
        <f>INDEX(PDC!$J$1:$L$90,MATCH(BE645,PDC!$L:$L,0),MATCH(PDC!$J$1,PDC!$J$1:$L$1,0))</f>
        <v>Construction</v>
      </c>
      <c r="BE645" t="s">
        <v>17</v>
      </c>
      <c r="BF645">
        <v>8406</v>
      </c>
      <c r="BG645">
        <v>250</v>
      </c>
      <c r="BH645">
        <v>370684</v>
      </c>
      <c r="BI645">
        <v>20</v>
      </c>
      <c r="BJ645">
        <v>1</v>
      </c>
      <c r="BK645">
        <v>20</v>
      </c>
      <c r="BL645">
        <v>1</v>
      </c>
      <c r="BN645">
        <v>1332</v>
      </c>
    </row>
    <row r="646" spans="26:66" x14ac:dyDescent="0.35">
      <c r="Z646" t="str">
        <f t="shared" si="66"/>
        <v>63_Assurance</v>
      </c>
      <c r="AA646" t="str">
        <f>INDEX(PDC!$J$1:$L$90,MATCH(AB646,PDC!$L:$L,0),MATCH(PDC!$J$1,PDC!$J$1:$L$1,0))</f>
        <v>Services</v>
      </c>
      <c r="AB646" t="s">
        <v>45</v>
      </c>
      <c r="AC646" t="s">
        <v>153</v>
      </c>
      <c r="AD646">
        <v>845</v>
      </c>
      <c r="AE646">
        <v>1241348</v>
      </c>
      <c r="AF646">
        <v>7</v>
      </c>
      <c r="AG646">
        <v>1</v>
      </c>
      <c r="AH646">
        <v>5</v>
      </c>
      <c r="AJ646">
        <v>717</v>
      </c>
      <c r="AK646">
        <f t="shared" si="67"/>
        <v>8.2840236686390529</v>
      </c>
      <c r="AL646">
        <f t="shared" si="68"/>
        <v>5.6390311177848593</v>
      </c>
      <c r="BC646" t="str">
        <f t="shared" si="69"/>
        <v>8406_Culture et production animale, chasse et services annexes</v>
      </c>
      <c r="BD646" t="str">
        <f>INDEX(PDC!$J$1:$L$90,MATCH(BE646,PDC!$L:$L,0),MATCH(PDC!$J$1,PDC!$J$1:$L$1,0))</f>
        <v>Agriculture</v>
      </c>
      <c r="BE646" t="s">
        <v>62</v>
      </c>
      <c r="BF646">
        <v>8406</v>
      </c>
      <c r="BG646">
        <v>2</v>
      </c>
      <c r="BH646">
        <v>2287</v>
      </c>
    </row>
    <row r="647" spans="26:66" x14ac:dyDescent="0.35">
      <c r="Z647" t="str">
        <f t="shared" si="66"/>
        <v>63_Autres activités spécialisées, scientifiques et techniques</v>
      </c>
      <c r="AA647" t="str">
        <f>INDEX(PDC!$J$1:$L$90,MATCH(AB647,PDC!$L:$L,0),MATCH(PDC!$J$1,PDC!$J$1:$L$1,0))</f>
        <v>Services</v>
      </c>
      <c r="AB647" t="s">
        <v>86</v>
      </c>
      <c r="AC647" t="s">
        <v>153</v>
      </c>
      <c r="AD647">
        <v>179</v>
      </c>
      <c r="AE647">
        <v>278763</v>
      </c>
      <c r="AF647">
        <v>2</v>
      </c>
      <c r="AJ647">
        <v>491</v>
      </c>
      <c r="AK647">
        <f t="shared" si="67"/>
        <v>11.173184357541899</v>
      </c>
      <c r="AL647">
        <f t="shared" si="68"/>
        <v>7.1745532943755093</v>
      </c>
      <c r="BC647" t="str">
        <f t="shared" si="69"/>
        <v>8406_Dépollution et autres services de gestion des déchets</v>
      </c>
      <c r="BD647" t="str">
        <f>INDEX(PDC!$J$1:$L$90,MATCH(BE647,PDC!$L:$L,0),MATCH(PDC!$J$1,PDC!$J$1:$L$1,0))</f>
        <v>Industrie</v>
      </c>
      <c r="BE647" t="s">
        <v>79</v>
      </c>
      <c r="BF647">
        <v>8406</v>
      </c>
      <c r="BG647">
        <v>31</v>
      </c>
      <c r="BH647">
        <v>33158</v>
      </c>
      <c r="BI647">
        <v>5</v>
      </c>
      <c r="BN647">
        <v>102</v>
      </c>
    </row>
    <row r="648" spans="26:66" x14ac:dyDescent="0.35">
      <c r="Z648" t="str">
        <f t="shared" si="66"/>
        <v>63_Autres industries extractives</v>
      </c>
      <c r="AA648" t="str">
        <f>INDEX(PDC!$J$1:$L$90,MATCH(AB648,PDC!$L:$L,0),MATCH(PDC!$J$1,PDC!$J$1:$L$1,0))</f>
        <v>Industrie</v>
      </c>
      <c r="AB648" t="s">
        <v>64</v>
      </c>
      <c r="AC648" t="s">
        <v>153</v>
      </c>
      <c r="AD648">
        <v>206</v>
      </c>
      <c r="AE648">
        <v>326145</v>
      </c>
      <c r="AF648">
        <v>9</v>
      </c>
      <c r="AG648">
        <v>1</v>
      </c>
      <c r="AH648">
        <v>10</v>
      </c>
      <c r="AJ648">
        <v>952</v>
      </c>
      <c r="AK648">
        <f t="shared" si="67"/>
        <v>43.689320388349515</v>
      </c>
      <c r="AL648">
        <f t="shared" si="68"/>
        <v>27.595088074322771</v>
      </c>
      <c r="BC648" t="str">
        <f t="shared" si="69"/>
        <v>8406_Enquêtes et sécurité</v>
      </c>
      <c r="BD648" t="str">
        <f>INDEX(PDC!$J$1:$L$90,MATCH(BE648,PDC!$L:$L,0),MATCH(PDC!$J$1,PDC!$J$1:$L$1,0))</f>
        <v>Services</v>
      </c>
      <c r="BE648" t="s">
        <v>15</v>
      </c>
      <c r="BF648">
        <v>8406</v>
      </c>
      <c r="BG648">
        <v>119</v>
      </c>
      <c r="BH648">
        <v>187309</v>
      </c>
      <c r="BI648">
        <v>3</v>
      </c>
      <c r="BN648">
        <v>248</v>
      </c>
    </row>
    <row r="649" spans="26:66" x14ac:dyDescent="0.35">
      <c r="Z649" t="str">
        <f t="shared" si="66"/>
        <v>63_Autres industries manufacturières</v>
      </c>
      <c r="AA649" t="str">
        <f>INDEX(PDC!$J$1:$L$90,MATCH(AB649,PDC!$L:$L,0),MATCH(PDC!$J$1,PDC!$J$1:$L$1,0))</f>
        <v>Industrie</v>
      </c>
      <c r="AB649" t="s">
        <v>37</v>
      </c>
      <c r="AC649" t="s">
        <v>153</v>
      </c>
      <c r="AD649">
        <v>466</v>
      </c>
      <c r="AE649">
        <v>770580</v>
      </c>
      <c r="AF649">
        <v>7</v>
      </c>
      <c r="AJ649">
        <v>105</v>
      </c>
      <c r="AK649">
        <f t="shared" si="67"/>
        <v>15.021459227467812</v>
      </c>
      <c r="AL649">
        <f t="shared" si="68"/>
        <v>9.0840665472760787</v>
      </c>
      <c r="BC649" t="str">
        <f t="shared" si="69"/>
        <v>8406_Enseignement</v>
      </c>
      <c r="BD649" t="str">
        <f>INDEX(PDC!$J$1:$L$90,MATCH(BE649,PDC!$L:$L,0),MATCH(PDC!$J$1,PDC!$J$1:$L$1,0))</f>
        <v>Services</v>
      </c>
      <c r="BE649" t="s">
        <v>34</v>
      </c>
      <c r="BF649">
        <v>8406</v>
      </c>
      <c r="BG649">
        <v>805</v>
      </c>
      <c r="BH649">
        <v>1159928</v>
      </c>
      <c r="BI649">
        <v>15</v>
      </c>
      <c r="BJ649">
        <v>3</v>
      </c>
      <c r="BK649">
        <v>23</v>
      </c>
      <c r="BL649">
        <v>1</v>
      </c>
      <c r="BN649">
        <v>1114</v>
      </c>
    </row>
    <row r="650" spans="26:66" x14ac:dyDescent="0.35">
      <c r="Z650" t="str">
        <f t="shared" si="66"/>
        <v>63_Autres services personnels</v>
      </c>
      <c r="AA650" t="str">
        <f>INDEX(PDC!$J$1:$L$90,MATCH(AB650,PDC!$L:$L,0),MATCH(PDC!$J$1,PDC!$J$1:$L$1,0))</f>
        <v>Services</v>
      </c>
      <c r="AB650" t="s">
        <v>30</v>
      </c>
      <c r="AC650" t="s">
        <v>153</v>
      </c>
      <c r="AD650">
        <v>1984</v>
      </c>
      <c r="AE650">
        <v>2998604</v>
      </c>
      <c r="AF650">
        <v>54</v>
      </c>
      <c r="AG650">
        <v>3</v>
      </c>
      <c r="AH650">
        <v>15</v>
      </c>
      <c r="AJ650">
        <v>2845</v>
      </c>
      <c r="AK650">
        <f t="shared" si="67"/>
        <v>27.217741935483872</v>
      </c>
      <c r="AL650">
        <f t="shared" si="68"/>
        <v>18.008379899446542</v>
      </c>
      <c r="BC650" t="str">
        <f t="shared" si="69"/>
        <v>8406_Entreposage et services auxiliaires des transports</v>
      </c>
      <c r="BD650" t="str">
        <f>INDEX(PDC!$J$1:$L$90,MATCH(BE650,PDC!$L:$L,0),MATCH(PDC!$J$1,PDC!$J$1:$L$1,0))</f>
        <v>Services</v>
      </c>
      <c r="BE650" t="s">
        <v>7</v>
      </c>
      <c r="BF650">
        <v>8406</v>
      </c>
      <c r="BG650">
        <v>3529</v>
      </c>
      <c r="BH650">
        <v>5142030</v>
      </c>
      <c r="BI650">
        <v>250</v>
      </c>
      <c r="BJ650">
        <v>15</v>
      </c>
      <c r="BK650">
        <v>97</v>
      </c>
      <c r="BL650">
        <v>3</v>
      </c>
      <c r="BN650">
        <v>17950</v>
      </c>
    </row>
    <row r="651" spans="26:66" x14ac:dyDescent="0.35">
      <c r="Z651" t="str">
        <f t="shared" si="66"/>
        <v>63_Bibliothèques, archives, musées et autres activités culturelles</v>
      </c>
      <c r="AA651" t="str">
        <f>INDEX(PDC!$J$1:$L$90,MATCH(AB651,PDC!$L:$L,0),MATCH(PDC!$J$1,PDC!$J$1:$L$1,0))</f>
        <v>Services</v>
      </c>
      <c r="AB651" t="s">
        <v>90</v>
      </c>
      <c r="AC651" t="s">
        <v>153</v>
      </c>
      <c r="AD651">
        <v>276</v>
      </c>
      <c r="AE651">
        <v>429800</v>
      </c>
      <c r="AF651">
        <v>2</v>
      </c>
      <c r="AJ651">
        <v>182</v>
      </c>
      <c r="AK651">
        <f t="shared" si="67"/>
        <v>7.2463768115942031</v>
      </c>
      <c r="AL651">
        <f t="shared" si="68"/>
        <v>4.6533271288971614</v>
      </c>
      <c r="BC651" t="str">
        <f t="shared" si="69"/>
        <v>8406_Fabrication d'autres produits minéraux non métalliques</v>
      </c>
      <c r="BD651" t="str">
        <f>INDEX(PDC!$J$1:$L$90,MATCH(BE651,PDC!$L:$L,0),MATCH(PDC!$J$1,PDC!$J$1:$L$1,0))</f>
        <v>Industrie</v>
      </c>
      <c r="BE651" t="s">
        <v>18</v>
      </c>
      <c r="BF651">
        <v>8406</v>
      </c>
      <c r="BG651">
        <v>654</v>
      </c>
      <c r="BH651">
        <v>1020431</v>
      </c>
      <c r="BI651">
        <v>20</v>
      </c>
      <c r="BJ651">
        <v>4</v>
      </c>
      <c r="BK651">
        <v>45</v>
      </c>
      <c r="BL651">
        <v>1</v>
      </c>
      <c r="BN651">
        <v>950</v>
      </c>
    </row>
    <row r="652" spans="26:66" x14ac:dyDescent="0.35">
      <c r="Z652" t="str">
        <f t="shared" si="66"/>
        <v>63_Captage, traitement et distribution d'eau</v>
      </c>
      <c r="AA652" t="str">
        <f>INDEX(PDC!$J$1:$L$90,MATCH(AB652,PDC!$L:$L,0),MATCH(PDC!$J$1,PDC!$J$1:$L$1,0))</f>
        <v>Industrie</v>
      </c>
      <c r="AB652" t="s">
        <v>77</v>
      </c>
      <c r="AC652" t="s">
        <v>153</v>
      </c>
      <c r="AD652">
        <v>364</v>
      </c>
      <c r="AE652">
        <v>576496</v>
      </c>
      <c r="AF652">
        <v>10</v>
      </c>
      <c r="AG652">
        <v>1</v>
      </c>
      <c r="AH652">
        <v>5</v>
      </c>
      <c r="AJ652">
        <v>991</v>
      </c>
      <c r="AK652">
        <f t="shared" si="67"/>
        <v>27.472527472527471</v>
      </c>
      <c r="AL652">
        <f t="shared" si="68"/>
        <v>17.346174127834363</v>
      </c>
      <c r="BC652" t="str">
        <f t="shared" si="69"/>
        <v>8406_Fabrication d'équipements électriques</v>
      </c>
      <c r="BD652" t="str">
        <f>INDEX(PDC!$J$1:$L$90,MATCH(BE652,PDC!$L:$L,0),MATCH(PDC!$J$1,PDC!$J$1:$L$1,0))</f>
        <v>Industrie</v>
      </c>
      <c r="BE652" t="s">
        <v>38</v>
      </c>
      <c r="BF652">
        <v>8406</v>
      </c>
      <c r="BG652">
        <v>667</v>
      </c>
      <c r="BH652">
        <v>963668</v>
      </c>
      <c r="BI652">
        <v>4</v>
      </c>
      <c r="BN652">
        <v>428</v>
      </c>
    </row>
    <row r="653" spans="26:66" x14ac:dyDescent="0.35">
      <c r="Z653" t="str">
        <f t="shared" si="66"/>
        <v>63_Collecte et traitement des eaux usées</v>
      </c>
      <c r="AA653" t="str">
        <f>INDEX(PDC!$J$1:$L$90,MATCH(AB653,PDC!$L:$L,0),MATCH(PDC!$J$1,PDC!$J$1:$L$1,0))</f>
        <v>Industrie</v>
      </c>
      <c r="AB653" t="s">
        <v>78</v>
      </c>
      <c r="AC653" t="s">
        <v>153</v>
      </c>
      <c r="AD653">
        <v>101</v>
      </c>
      <c r="AE653">
        <v>167495</v>
      </c>
      <c r="AF653">
        <v>5</v>
      </c>
      <c r="AJ653">
        <v>210</v>
      </c>
      <c r="AK653">
        <f t="shared" si="67"/>
        <v>49.504950495049506</v>
      </c>
      <c r="AL653">
        <f t="shared" si="68"/>
        <v>29.851637362309322</v>
      </c>
      <c r="BC653" t="str">
        <f t="shared" si="69"/>
        <v>8406_Fabrication de boissons</v>
      </c>
      <c r="BD653" t="str">
        <f>INDEX(PDC!$J$1:$L$90,MATCH(BE653,PDC!$L:$L,0),MATCH(PDC!$J$1,PDC!$J$1:$L$1,0))</f>
        <v>Industrie</v>
      </c>
      <c r="BE653" t="s">
        <v>66</v>
      </c>
      <c r="BF653">
        <v>8406</v>
      </c>
      <c r="BG653">
        <v>79</v>
      </c>
      <c r="BH653">
        <v>99269</v>
      </c>
      <c r="BI653">
        <v>1</v>
      </c>
      <c r="BJ653">
        <v>1</v>
      </c>
      <c r="BK653">
        <v>3</v>
      </c>
      <c r="BN653">
        <v>22</v>
      </c>
    </row>
    <row r="654" spans="26:66" x14ac:dyDescent="0.35">
      <c r="Z654" t="str">
        <f t="shared" si="66"/>
        <v>63_Collecte, traitement et élimination des déchets ; récupération</v>
      </c>
      <c r="AA654" t="str">
        <f>INDEX(PDC!$J$1:$L$90,MATCH(AB654,PDC!$L:$L,0),MATCH(PDC!$J$1,PDC!$J$1:$L$1,0))</f>
        <v>Industrie</v>
      </c>
      <c r="AB654" t="s">
        <v>4</v>
      </c>
      <c r="AC654" t="s">
        <v>153</v>
      </c>
      <c r="AD654">
        <v>932</v>
      </c>
      <c r="AE654">
        <v>1474542</v>
      </c>
      <c r="AF654">
        <v>58</v>
      </c>
      <c r="AG654">
        <v>3</v>
      </c>
      <c r="AH654">
        <v>23</v>
      </c>
      <c r="AJ654">
        <v>2658</v>
      </c>
      <c r="AK654">
        <f t="shared" si="67"/>
        <v>62.231759656652365</v>
      </c>
      <c r="AL654">
        <f t="shared" si="68"/>
        <v>39.334247515499726</v>
      </c>
      <c r="BC654" t="str">
        <f t="shared" si="69"/>
        <v>8406_Fabrication de machines et équipements n.c.a.</v>
      </c>
      <c r="BD654" t="str">
        <f>INDEX(PDC!$J$1:$L$90,MATCH(BE654,PDC!$L:$L,0),MATCH(PDC!$J$1,PDC!$J$1:$L$1,0))</f>
        <v>Industrie</v>
      </c>
      <c r="BE654" t="s">
        <v>29</v>
      </c>
      <c r="BF654">
        <v>8406</v>
      </c>
      <c r="BG654">
        <v>1467</v>
      </c>
      <c r="BH654">
        <v>2238712</v>
      </c>
      <c r="BI654">
        <v>44</v>
      </c>
      <c r="BJ654">
        <v>3</v>
      </c>
      <c r="BK654">
        <v>27</v>
      </c>
      <c r="BL654">
        <v>1</v>
      </c>
      <c r="BN654">
        <v>2086</v>
      </c>
    </row>
    <row r="655" spans="26:66" x14ac:dyDescent="0.35">
      <c r="Z655" t="str">
        <f t="shared" si="66"/>
        <v>63_Commerce de détail, à l'exception des automobiles et des motocycles</v>
      </c>
      <c r="AA655" t="str">
        <f>INDEX(PDC!$J$1:$L$90,MATCH(AB655,PDC!$L:$L,0),MATCH(PDC!$J$1,PDC!$J$1:$L$1,0))</f>
        <v>Commerce</v>
      </c>
      <c r="AB655" t="s">
        <v>16</v>
      </c>
      <c r="AC655" t="s">
        <v>153</v>
      </c>
      <c r="AD655">
        <v>14250</v>
      </c>
      <c r="AE655">
        <v>22568443</v>
      </c>
      <c r="AF655">
        <v>551</v>
      </c>
      <c r="AG655">
        <v>23</v>
      </c>
      <c r="AH655">
        <v>379</v>
      </c>
      <c r="AI655">
        <v>1</v>
      </c>
      <c r="AJ655">
        <v>31089</v>
      </c>
      <c r="AK655">
        <f t="shared" si="67"/>
        <v>38.666666666666671</v>
      </c>
      <c r="AL655">
        <f t="shared" si="68"/>
        <v>24.414621779623875</v>
      </c>
      <c r="BC655" t="str">
        <f t="shared" si="69"/>
        <v>8406_Fabrication de meubles</v>
      </c>
      <c r="BD655" t="str">
        <f>INDEX(PDC!$J$1:$L$90,MATCH(BE655,PDC!$L:$L,0),MATCH(PDC!$J$1,PDC!$J$1:$L$1,0))</f>
        <v>Industrie</v>
      </c>
      <c r="BE655" t="s">
        <v>75</v>
      </c>
      <c r="BF655">
        <v>8406</v>
      </c>
      <c r="BG655">
        <v>271</v>
      </c>
      <c r="BH655">
        <v>438788</v>
      </c>
      <c r="BI655">
        <v>14</v>
      </c>
      <c r="BJ655">
        <v>1</v>
      </c>
      <c r="BK655">
        <v>5</v>
      </c>
      <c r="BN655">
        <v>1190</v>
      </c>
    </row>
    <row r="656" spans="26:66" x14ac:dyDescent="0.35">
      <c r="Z656" t="str">
        <f t="shared" si="66"/>
        <v>63_Commerce de gros, à l'exception des automobiles et des motocycles</v>
      </c>
      <c r="AA656" t="str">
        <f>INDEX(PDC!$J$1:$L$90,MATCH(AB656,PDC!$L:$L,0),MATCH(PDC!$J$1,PDC!$J$1:$L$1,0))</f>
        <v>Commerce</v>
      </c>
      <c r="AB656" t="s">
        <v>28</v>
      </c>
      <c r="AC656" t="s">
        <v>153</v>
      </c>
      <c r="AD656">
        <v>6693</v>
      </c>
      <c r="AE656">
        <v>10923898</v>
      </c>
      <c r="AF656">
        <v>266</v>
      </c>
      <c r="AG656">
        <v>15</v>
      </c>
      <c r="AH656">
        <v>129</v>
      </c>
      <c r="AJ656">
        <v>13920</v>
      </c>
      <c r="AK656">
        <f t="shared" si="67"/>
        <v>39.743015090392952</v>
      </c>
      <c r="AL656">
        <f t="shared" si="68"/>
        <v>24.350282289343969</v>
      </c>
      <c r="BC656" t="str">
        <f t="shared" si="69"/>
        <v>8406_Fabrication de produits en caoutchouc et en plastique</v>
      </c>
      <c r="BD656" t="str">
        <f>INDEX(PDC!$J$1:$L$90,MATCH(BE656,PDC!$L:$L,0),MATCH(PDC!$J$1,PDC!$J$1:$L$1,0))</f>
        <v>Industrie</v>
      </c>
      <c r="BE656" t="s">
        <v>25</v>
      </c>
      <c r="BF656">
        <v>8406</v>
      </c>
      <c r="BG656">
        <v>1147</v>
      </c>
      <c r="BH656">
        <v>1697288</v>
      </c>
      <c r="BI656">
        <v>30</v>
      </c>
      <c r="BJ656">
        <v>3</v>
      </c>
      <c r="BK656">
        <v>24</v>
      </c>
      <c r="BL656">
        <v>1</v>
      </c>
      <c r="BN656">
        <v>1793</v>
      </c>
    </row>
    <row r="657" spans="26:66" x14ac:dyDescent="0.35">
      <c r="Z657" t="str">
        <f t="shared" si="66"/>
        <v>63_Commerce et réparation d'automobiles et de motocycles</v>
      </c>
      <c r="AA657" t="str">
        <f>INDEX(PDC!$J$1:$L$90,MATCH(AB657,PDC!$L:$L,0),MATCH(PDC!$J$1,PDC!$J$1:$L$1,0))</f>
        <v>Commerce</v>
      </c>
      <c r="AB657" t="s">
        <v>21</v>
      </c>
      <c r="AC657" t="s">
        <v>153</v>
      </c>
      <c r="AD657">
        <v>4105</v>
      </c>
      <c r="AE657">
        <v>6766191</v>
      </c>
      <c r="AF657">
        <v>177</v>
      </c>
      <c r="AG657">
        <v>7</v>
      </c>
      <c r="AH657">
        <v>49</v>
      </c>
      <c r="AJ657">
        <v>8349</v>
      </c>
      <c r="AK657">
        <f t="shared" si="67"/>
        <v>43.118148599269183</v>
      </c>
      <c r="AL657">
        <f t="shared" si="68"/>
        <v>26.159474363050052</v>
      </c>
      <c r="BC657" t="str">
        <f t="shared" si="69"/>
        <v>8406_Fabrication de produits informatiques, électroniques et optiques</v>
      </c>
      <c r="BD657" t="str">
        <f>INDEX(PDC!$J$1:$L$90,MATCH(BE657,PDC!$L:$L,0),MATCH(PDC!$J$1,PDC!$J$1:$L$1,0))</f>
        <v>Industrie</v>
      </c>
      <c r="BE657" t="s">
        <v>41</v>
      </c>
      <c r="BF657">
        <v>8406</v>
      </c>
      <c r="BG657">
        <v>575</v>
      </c>
      <c r="BH657">
        <v>774340</v>
      </c>
      <c r="BI657">
        <v>12</v>
      </c>
      <c r="BN657">
        <v>1645</v>
      </c>
    </row>
    <row r="658" spans="26:66" x14ac:dyDescent="0.35">
      <c r="Z658" t="str">
        <f t="shared" si="66"/>
        <v>63_Construction de bâtiments</v>
      </c>
      <c r="AA658" t="str">
        <f>INDEX(PDC!$J$1:$L$90,MATCH(AB658,PDC!$L:$L,0),MATCH(PDC!$J$1,PDC!$J$1:$L$1,0))</f>
        <v>Construction</v>
      </c>
      <c r="AB658" t="s">
        <v>17</v>
      </c>
      <c r="AC658" t="s">
        <v>153</v>
      </c>
      <c r="AD658">
        <v>1216</v>
      </c>
      <c r="AE658">
        <v>1599951</v>
      </c>
      <c r="AF658">
        <v>65</v>
      </c>
      <c r="AG658">
        <v>7</v>
      </c>
      <c r="AH658">
        <v>45</v>
      </c>
      <c r="AJ658">
        <v>7880</v>
      </c>
      <c r="AK658">
        <f t="shared" si="67"/>
        <v>53.453947368421055</v>
      </c>
      <c r="AL658">
        <f t="shared" si="68"/>
        <v>40.626244178727973</v>
      </c>
      <c r="BC658" t="str">
        <f t="shared" si="69"/>
        <v>8406_Fabrication de produits métalliques, à l'exception des machines et des équipements</v>
      </c>
      <c r="BD658" t="str">
        <f>INDEX(PDC!$J$1:$L$90,MATCH(BE658,PDC!$L:$L,0),MATCH(PDC!$J$1,PDC!$J$1:$L$1,0))</f>
        <v>Industrie</v>
      </c>
      <c r="BE658" t="s">
        <v>11</v>
      </c>
      <c r="BF658">
        <v>8406</v>
      </c>
      <c r="BG658">
        <v>1977</v>
      </c>
      <c r="BH658">
        <v>3328173</v>
      </c>
      <c r="BI658">
        <v>126</v>
      </c>
      <c r="BJ658">
        <v>7</v>
      </c>
      <c r="BK658">
        <v>52</v>
      </c>
      <c r="BL658">
        <v>2</v>
      </c>
      <c r="BN658">
        <v>7925</v>
      </c>
    </row>
    <row r="659" spans="26:66" x14ac:dyDescent="0.35">
      <c r="Z659" t="str">
        <f t="shared" si="66"/>
        <v>63_Culture et production animale, chasse et services annexes</v>
      </c>
      <c r="AA659" t="str">
        <f>INDEX(PDC!$J$1:$L$90,MATCH(AB659,PDC!$L:$L,0),MATCH(PDC!$J$1,PDC!$J$1:$L$1,0))</f>
        <v>Agriculture</v>
      </c>
      <c r="AB659" t="s">
        <v>62</v>
      </c>
      <c r="AC659" t="s">
        <v>153</v>
      </c>
      <c r="AD659">
        <v>6</v>
      </c>
      <c r="AE659">
        <v>8799</v>
      </c>
      <c r="AF659">
        <v>1</v>
      </c>
      <c r="AJ659">
        <v>3</v>
      </c>
      <c r="AK659">
        <f t="shared" si="67"/>
        <v>166.66666666666666</v>
      </c>
      <c r="AL659">
        <f t="shared" si="68"/>
        <v>113.64927832708263</v>
      </c>
      <c r="BC659" t="str">
        <f t="shared" si="69"/>
        <v>8406_Fabrication de textiles</v>
      </c>
      <c r="BD659" t="str">
        <f>INDEX(PDC!$J$1:$L$90,MATCH(BE659,PDC!$L:$L,0),MATCH(PDC!$J$1,PDC!$J$1:$L$1,0))</f>
        <v>Industrie</v>
      </c>
      <c r="BE659" t="s">
        <v>19</v>
      </c>
      <c r="BF659">
        <v>8406</v>
      </c>
      <c r="BG659">
        <v>1919</v>
      </c>
      <c r="BH659">
        <v>2317616</v>
      </c>
      <c r="BI659">
        <v>65</v>
      </c>
      <c r="BJ659">
        <v>4</v>
      </c>
      <c r="BK659">
        <v>30</v>
      </c>
      <c r="BL659">
        <v>1</v>
      </c>
      <c r="BN659">
        <v>5150</v>
      </c>
    </row>
    <row r="660" spans="26:66" x14ac:dyDescent="0.35">
      <c r="Z660" t="str">
        <f t="shared" si="66"/>
        <v>63_Dépollution et autres services de gestion des déchets</v>
      </c>
      <c r="AA660" t="str">
        <f>INDEX(PDC!$J$1:$L$90,MATCH(AB660,PDC!$L:$L,0),MATCH(PDC!$J$1,PDC!$J$1:$L$1,0))</f>
        <v>Industrie</v>
      </c>
      <c r="AB660" t="s">
        <v>79</v>
      </c>
      <c r="AC660" t="s">
        <v>153</v>
      </c>
      <c r="AD660">
        <v>24</v>
      </c>
      <c r="AE660">
        <v>38076</v>
      </c>
      <c r="AF660">
        <v>3</v>
      </c>
      <c r="AJ660">
        <v>82</v>
      </c>
      <c r="AK660">
        <f t="shared" si="67"/>
        <v>125</v>
      </c>
      <c r="AL660">
        <f t="shared" si="68"/>
        <v>78.789788843365898</v>
      </c>
      <c r="BC660" t="str">
        <f t="shared" si="69"/>
        <v>8406_Génie civil</v>
      </c>
      <c r="BD660" t="str">
        <f>INDEX(PDC!$J$1:$L$90,MATCH(BE660,PDC!$L:$L,0),MATCH(PDC!$J$1,PDC!$J$1:$L$1,0))</f>
        <v>Construction</v>
      </c>
      <c r="BE660" t="s">
        <v>22</v>
      </c>
      <c r="BF660">
        <v>8406</v>
      </c>
      <c r="BG660">
        <v>437</v>
      </c>
      <c r="BH660">
        <v>655543</v>
      </c>
      <c r="BI660">
        <v>33</v>
      </c>
      <c r="BJ660">
        <v>3</v>
      </c>
      <c r="BK660">
        <v>16</v>
      </c>
      <c r="BN660">
        <v>2833</v>
      </c>
    </row>
    <row r="661" spans="26:66" x14ac:dyDescent="0.35">
      <c r="Z661" t="str">
        <f t="shared" si="66"/>
        <v>63_Enquêtes et sécurité</v>
      </c>
      <c r="AA661" t="str">
        <f>INDEX(PDC!$J$1:$L$90,MATCH(AB661,PDC!$L:$L,0),MATCH(PDC!$J$1,PDC!$J$1:$L$1,0))</f>
        <v>Services</v>
      </c>
      <c r="AB661" t="s">
        <v>15</v>
      </c>
      <c r="AC661" t="s">
        <v>153</v>
      </c>
      <c r="AD661">
        <v>985</v>
      </c>
      <c r="AE661">
        <v>1615216</v>
      </c>
      <c r="AF661">
        <v>41</v>
      </c>
      <c r="AG661">
        <v>7</v>
      </c>
      <c r="AH661">
        <v>82</v>
      </c>
      <c r="AJ661">
        <v>3956</v>
      </c>
      <c r="AK661">
        <f t="shared" si="67"/>
        <v>41.6243654822335</v>
      </c>
      <c r="AL661">
        <f t="shared" si="68"/>
        <v>25.38360194549831</v>
      </c>
      <c r="BC661" t="str">
        <f t="shared" si="69"/>
        <v>8406_Hébergement</v>
      </c>
      <c r="BD661" t="str">
        <f>INDEX(PDC!$J$1:$L$90,MATCH(BE661,PDC!$L:$L,0),MATCH(PDC!$J$1,PDC!$J$1:$L$1,0))</f>
        <v>Services</v>
      </c>
      <c r="BE661" t="s">
        <v>20</v>
      </c>
      <c r="BF661">
        <v>8406</v>
      </c>
      <c r="BG661">
        <v>235</v>
      </c>
      <c r="BH661">
        <v>422055</v>
      </c>
      <c r="BI661">
        <v>12</v>
      </c>
      <c r="BN661">
        <v>455</v>
      </c>
    </row>
    <row r="662" spans="26:66" x14ac:dyDescent="0.35">
      <c r="Z662" t="str">
        <f t="shared" si="66"/>
        <v>63_Enseignement</v>
      </c>
      <c r="AA662" t="str">
        <f>INDEX(PDC!$J$1:$L$90,MATCH(AB662,PDC!$L:$L,0),MATCH(PDC!$J$1,PDC!$J$1:$L$1,0))</f>
        <v>Services</v>
      </c>
      <c r="AB662" t="s">
        <v>34</v>
      </c>
      <c r="AC662" t="s">
        <v>153</v>
      </c>
      <c r="AD662">
        <v>3254</v>
      </c>
      <c r="AE662">
        <v>4033610</v>
      </c>
      <c r="AF662">
        <v>42</v>
      </c>
      <c r="AG662">
        <v>5</v>
      </c>
      <c r="AH662">
        <v>27</v>
      </c>
      <c r="AJ662">
        <v>2791</v>
      </c>
      <c r="AK662">
        <f t="shared" si="67"/>
        <v>12.90719114935464</v>
      </c>
      <c r="AL662">
        <f t="shared" si="68"/>
        <v>10.412508894018012</v>
      </c>
      <c r="BC662" t="str">
        <f t="shared" si="69"/>
        <v>8406_Hébergement médico-social et social</v>
      </c>
      <c r="BD662" t="str">
        <f>INDEX(PDC!$J$1:$L$90,MATCH(BE662,PDC!$L:$L,0),MATCH(PDC!$J$1,PDC!$J$1:$L$1,0))</f>
        <v>Services</v>
      </c>
      <c r="BE662" t="s">
        <v>2</v>
      </c>
      <c r="BF662">
        <v>8406</v>
      </c>
      <c r="BG662">
        <v>1353</v>
      </c>
      <c r="BH662">
        <v>1947803</v>
      </c>
      <c r="BI662">
        <v>113</v>
      </c>
      <c r="BJ662">
        <v>7</v>
      </c>
      <c r="BK662">
        <v>62</v>
      </c>
      <c r="BL662">
        <v>3</v>
      </c>
      <c r="BN662">
        <v>5905</v>
      </c>
    </row>
    <row r="663" spans="26:66" x14ac:dyDescent="0.35">
      <c r="Z663" t="str">
        <f t="shared" si="66"/>
        <v>63_Entreposage et services auxiliaires des transports</v>
      </c>
      <c r="AA663" t="str">
        <f>INDEX(PDC!$J$1:$L$90,MATCH(AB663,PDC!$L:$L,0),MATCH(PDC!$J$1,PDC!$J$1:$L$1,0))</f>
        <v>Services</v>
      </c>
      <c r="AB663" t="s">
        <v>7</v>
      </c>
      <c r="AC663" t="s">
        <v>153</v>
      </c>
      <c r="AD663">
        <v>1845</v>
      </c>
      <c r="AE663">
        <v>2962951</v>
      </c>
      <c r="AF663">
        <v>105</v>
      </c>
      <c r="AG663">
        <v>9</v>
      </c>
      <c r="AH663">
        <v>200</v>
      </c>
      <c r="AI663">
        <v>1</v>
      </c>
      <c r="AJ663">
        <v>5099</v>
      </c>
      <c r="AK663">
        <f t="shared" si="67"/>
        <v>56.910569105691053</v>
      </c>
      <c r="AL663">
        <f t="shared" si="68"/>
        <v>35.437643079483934</v>
      </c>
      <c r="BC663" t="str">
        <f t="shared" si="69"/>
        <v>8406_Imprimerie et reproduction d'enregistrements</v>
      </c>
      <c r="BD663" t="str">
        <f>INDEX(PDC!$J$1:$L$90,MATCH(BE663,PDC!$L:$L,0),MATCH(PDC!$J$1,PDC!$J$1:$L$1,0))</f>
        <v>Industrie</v>
      </c>
      <c r="BE663" t="s">
        <v>72</v>
      </c>
      <c r="BF663">
        <v>8406</v>
      </c>
      <c r="BG663">
        <v>256</v>
      </c>
      <c r="BH663">
        <v>439947</v>
      </c>
      <c r="BI663">
        <v>3</v>
      </c>
      <c r="BN663">
        <v>472</v>
      </c>
    </row>
    <row r="664" spans="26:66" x14ac:dyDescent="0.35">
      <c r="Z664" t="str">
        <f t="shared" si="66"/>
        <v>63_Fabrication d'autres matériels de transport</v>
      </c>
      <c r="AA664" t="str">
        <f>INDEX(PDC!$J$1:$L$90,MATCH(AB664,PDC!$L:$L,0),MATCH(PDC!$J$1,PDC!$J$1:$L$1,0))</f>
        <v>Industrie</v>
      </c>
      <c r="AB664" t="s">
        <v>74</v>
      </c>
      <c r="AC664" t="s">
        <v>153</v>
      </c>
      <c r="AD664">
        <v>713</v>
      </c>
      <c r="AE664">
        <v>1201202</v>
      </c>
      <c r="AF664">
        <v>48</v>
      </c>
      <c r="AG664">
        <v>4</v>
      </c>
      <c r="AH664">
        <v>22</v>
      </c>
      <c r="AJ664">
        <v>1307</v>
      </c>
      <c r="AK664">
        <f t="shared" si="67"/>
        <v>67.321178120617105</v>
      </c>
      <c r="AL664">
        <f t="shared" si="68"/>
        <v>39.959973426617672</v>
      </c>
      <c r="BC664" t="str">
        <f t="shared" si="69"/>
        <v>8406_Industrie automobile</v>
      </c>
      <c r="BD664" t="str">
        <f>INDEX(PDC!$J$1:$L$90,MATCH(BE664,PDC!$L:$L,0),MATCH(PDC!$J$1,PDC!$J$1:$L$1,0))</f>
        <v>Industrie</v>
      </c>
      <c r="BE664" t="s">
        <v>24</v>
      </c>
      <c r="BF664">
        <v>8406</v>
      </c>
      <c r="BG664">
        <v>722</v>
      </c>
      <c r="BH664">
        <v>551170</v>
      </c>
      <c r="BI664">
        <v>9</v>
      </c>
      <c r="BN664">
        <v>279</v>
      </c>
    </row>
    <row r="665" spans="26:66" x14ac:dyDescent="0.35">
      <c r="Z665" t="str">
        <f t="shared" si="66"/>
        <v>63_Fabrication d'autres produits minéraux non métalliques</v>
      </c>
      <c r="AA665" t="str">
        <f>INDEX(PDC!$J$1:$L$90,MATCH(AB665,PDC!$L:$L,0),MATCH(PDC!$J$1,PDC!$J$1:$L$1,0))</f>
        <v>Industrie</v>
      </c>
      <c r="AB665" t="s">
        <v>18</v>
      </c>
      <c r="AC665" t="s">
        <v>153</v>
      </c>
      <c r="AD665">
        <v>1362</v>
      </c>
      <c r="AE665">
        <v>2245605</v>
      </c>
      <c r="AF665">
        <v>19</v>
      </c>
      <c r="AG665">
        <v>2</v>
      </c>
      <c r="AH665">
        <v>54</v>
      </c>
      <c r="AJ665">
        <v>1091</v>
      </c>
      <c r="AK665">
        <f t="shared" si="67"/>
        <v>13.950073421439061</v>
      </c>
      <c r="AL665">
        <f t="shared" si="68"/>
        <v>8.4609715421901885</v>
      </c>
      <c r="BC665" t="str">
        <f t="shared" si="69"/>
        <v>8406_Industrie chimique</v>
      </c>
      <c r="BD665" t="str">
        <f>INDEX(PDC!$J$1:$L$90,MATCH(BE665,PDC!$L:$L,0),MATCH(PDC!$J$1,PDC!$J$1:$L$1,0))</f>
        <v>Industrie</v>
      </c>
      <c r="BE665" t="s">
        <v>40</v>
      </c>
      <c r="BF665">
        <v>8406</v>
      </c>
      <c r="BG665">
        <v>495</v>
      </c>
      <c r="BH665">
        <v>664114</v>
      </c>
      <c r="BI665">
        <v>14</v>
      </c>
      <c r="BN665">
        <v>1530</v>
      </c>
    </row>
    <row r="666" spans="26:66" x14ac:dyDescent="0.35">
      <c r="Z666" t="str">
        <f t="shared" si="66"/>
        <v>63_Fabrication d'équipements électriques</v>
      </c>
      <c r="AA666" t="str">
        <f>INDEX(PDC!$J$1:$L$90,MATCH(AB666,PDC!$L:$L,0),MATCH(PDC!$J$1,PDC!$J$1:$L$1,0))</f>
        <v>Industrie</v>
      </c>
      <c r="AB666" t="s">
        <v>38</v>
      </c>
      <c r="AC666" t="s">
        <v>153</v>
      </c>
      <c r="AD666">
        <v>1094</v>
      </c>
      <c r="AE666">
        <v>1743662</v>
      </c>
      <c r="AF666">
        <v>22</v>
      </c>
      <c r="AG666">
        <v>1</v>
      </c>
      <c r="AH666">
        <v>10</v>
      </c>
      <c r="AJ666">
        <v>1508</v>
      </c>
      <c r="AK666">
        <f t="shared" si="67"/>
        <v>20.109689213893969</v>
      </c>
      <c r="AL666">
        <f t="shared" si="68"/>
        <v>12.617124190353406</v>
      </c>
      <c r="BC666" t="str">
        <f t="shared" si="69"/>
        <v>8406_Industrie de l'habillement</v>
      </c>
      <c r="BD666" t="str">
        <f>INDEX(PDC!$J$1:$L$90,MATCH(BE666,PDC!$L:$L,0),MATCH(PDC!$J$1,PDC!$J$1:$L$1,0))</f>
        <v>Industrie</v>
      </c>
      <c r="BE666" t="s">
        <v>68</v>
      </c>
      <c r="BF666">
        <v>8406</v>
      </c>
      <c r="BG666">
        <v>32</v>
      </c>
      <c r="BH666">
        <v>57544</v>
      </c>
      <c r="BN666">
        <v>0</v>
      </c>
    </row>
    <row r="667" spans="26:66" x14ac:dyDescent="0.35">
      <c r="Z667" t="str">
        <f t="shared" si="66"/>
        <v>63_Fabrication de boissons</v>
      </c>
      <c r="AA667" t="str">
        <f>INDEX(PDC!$J$1:$L$90,MATCH(AB667,PDC!$L:$L,0),MATCH(PDC!$J$1,PDC!$J$1:$L$1,0))</f>
        <v>Industrie</v>
      </c>
      <c r="AB667" t="s">
        <v>66</v>
      </c>
      <c r="AC667" t="s">
        <v>153</v>
      </c>
      <c r="AD667">
        <v>986</v>
      </c>
      <c r="AE667">
        <v>1475725</v>
      </c>
      <c r="AF667">
        <v>20</v>
      </c>
      <c r="AJ667">
        <v>2035</v>
      </c>
      <c r="AK667">
        <f t="shared" si="67"/>
        <v>20.28397565922921</v>
      </c>
      <c r="AL667">
        <f t="shared" si="68"/>
        <v>13.552660556675532</v>
      </c>
      <c r="BC667" t="str">
        <f t="shared" si="69"/>
        <v>8406_Industrie du cuir et de la chaussure</v>
      </c>
      <c r="BD667" t="str">
        <f>INDEX(PDC!$J$1:$L$90,MATCH(BE667,PDC!$L:$L,0),MATCH(PDC!$J$1,PDC!$J$1:$L$1,0))</f>
        <v>Industrie</v>
      </c>
      <c r="BE667" t="s">
        <v>69</v>
      </c>
      <c r="BF667">
        <v>8406</v>
      </c>
      <c r="BG667">
        <v>43</v>
      </c>
      <c r="BH667">
        <v>78168</v>
      </c>
      <c r="BN667">
        <v>0</v>
      </c>
    </row>
    <row r="668" spans="26:66" x14ac:dyDescent="0.35">
      <c r="Z668" t="str">
        <f t="shared" si="66"/>
        <v>63_Fabrication de machines et équipements n.c.a.</v>
      </c>
      <c r="AA668" t="str">
        <f>INDEX(PDC!$J$1:$L$90,MATCH(AB668,PDC!$L:$L,0),MATCH(PDC!$J$1,PDC!$J$1:$L$1,0))</f>
        <v>Industrie</v>
      </c>
      <c r="AB668" t="s">
        <v>29</v>
      </c>
      <c r="AC668" t="s">
        <v>153</v>
      </c>
      <c r="AD668">
        <v>654</v>
      </c>
      <c r="AE668">
        <v>1030189</v>
      </c>
      <c r="AF668">
        <v>35</v>
      </c>
      <c r="AG668">
        <v>1</v>
      </c>
      <c r="AH668">
        <v>18</v>
      </c>
      <c r="AJ668">
        <v>1249</v>
      </c>
      <c r="AK668">
        <f t="shared" si="67"/>
        <v>53.516819571865447</v>
      </c>
      <c r="AL668">
        <f t="shared" si="68"/>
        <v>33.97434839626515</v>
      </c>
      <c r="BC668" t="str">
        <f t="shared" si="69"/>
        <v>8406_Industrie du papier et du carton</v>
      </c>
      <c r="BD668" t="str">
        <f>INDEX(PDC!$J$1:$L$90,MATCH(BE668,PDC!$L:$L,0),MATCH(PDC!$J$1,PDC!$J$1:$L$1,0))</f>
        <v>Industrie</v>
      </c>
      <c r="BE668" t="s">
        <v>71</v>
      </c>
      <c r="BF668">
        <v>8406</v>
      </c>
      <c r="BG668">
        <v>291</v>
      </c>
      <c r="BH668">
        <v>467533</v>
      </c>
      <c r="BI668">
        <v>10</v>
      </c>
      <c r="BN668">
        <v>801</v>
      </c>
    </row>
    <row r="669" spans="26:66" x14ac:dyDescent="0.35">
      <c r="Z669" t="str">
        <f t="shared" si="66"/>
        <v>63_Fabrication de meubles</v>
      </c>
      <c r="AA669" t="str">
        <f>INDEX(PDC!$J$1:$L$90,MATCH(AB669,PDC!$L:$L,0),MATCH(PDC!$J$1,PDC!$J$1:$L$1,0))</f>
        <v>Industrie</v>
      </c>
      <c r="AB669" t="s">
        <v>75</v>
      </c>
      <c r="AC669" t="s">
        <v>153</v>
      </c>
      <c r="AD669">
        <v>132</v>
      </c>
      <c r="AE669">
        <v>223684</v>
      </c>
      <c r="AF669">
        <v>12</v>
      </c>
      <c r="AG669">
        <v>1</v>
      </c>
      <c r="AH669">
        <v>9</v>
      </c>
      <c r="AJ669">
        <v>857</v>
      </c>
      <c r="AK669">
        <f t="shared" si="67"/>
        <v>90.909090909090907</v>
      </c>
      <c r="AL669">
        <f t="shared" si="68"/>
        <v>53.647109314926411</v>
      </c>
      <c r="BC669" t="str">
        <f t="shared" si="69"/>
        <v>8406_Industrie pharmaceutique</v>
      </c>
      <c r="BD669" t="str">
        <f>INDEX(PDC!$J$1:$L$90,MATCH(BE669,PDC!$L:$L,0),MATCH(PDC!$J$1,PDC!$J$1:$L$1,0))</f>
        <v>Industrie</v>
      </c>
      <c r="BE669" t="s">
        <v>39</v>
      </c>
      <c r="BF669">
        <v>8406</v>
      </c>
      <c r="BG669">
        <v>408</v>
      </c>
      <c r="BH669">
        <v>530545</v>
      </c>
      <c r="BI669">
        <v>13</v>
      </c>
      <c r="BN669">
        <v>761</v>
      </c>
    </row>
    <row r="670" spans="26:66" x14ac:dyDescent="0.35">
      <c r="Z670" t="str">
        <f t="shared" si="66"/>
        <v>63_Fabrication de produits en caoutchouc et en plastique</v>
      </c>
      <c r="AA670" t="str">
        <f>INDEX(PDC!$J$1:$L$90,MATCH(AB670,PDC!$L:$L,0),MATCH(PDC!$J$1,PDC!$J$1:$L$1,0))</f>
        <v>Industrie</v>
      </c>
      <c r="AB670" t="s">
        <v>25</v>
      </c>
      <c r="AC670" t="s">
        <v>153</v>
      </c>
      <c r="AD670">
        <v>14511</v>
      </c>
      <c r="AE670">
        <v>21046143</v>
      </c>
      <c r="AF670">
        <v>174</v>
      </c>
      <c r="AG670">
        <v>7</v>
      </c>
      <c r="AH670">
        <v>60</v>
      </c>
      <c r="AJ670">
        <v>10318</v>
      </c>
      <c r="AK670">
        <f t="shared" si="67"/>
        <v>11.990903452553235</v>
      </c>
      <c r="AL670">
        <f t="shared" si="68"/>
        <v>8.2675481203372989</v>
      </c>
      <c r="BC670" t="str">
        <f t="shared" si="69"/>
        <v>8406_Industries alimentaires</v>
      </c>
      <c r="BD670" t="str">
        <f>INDEX(PDC!$J$1:$L$90,MATCH(BE670,PDC!$L:$L,0),MATCH(PDC!$J$1,PDC!$J$1:$L$1,0))</f>
        <v>Industrie</v>
      </c>
      <c r="BE670" t="s">
        <v>14</v>
      </c>
      <c r="BF670">
        <v>8406</v>
      </c>
      <c r="BG670">
        <v>1787</v>
      </c>
      <c r="BH670">
        <v>2823940</v>
      </c>
      <c r="BI670">
        <v>90</v>
      </c>
      <c r="BJ670">
        <v>9</v>
      </c>
      <c r="BK670">
        <v>179</v>
      </c>
      <c r="BL670">
        <v>4</v>
      </c>
      <c r="BM670">
        <v>1</v>
      </c>
      <c r="BN670">
        <v>6972</v>
      </c>
    </row>
    <row r="671" spans="26:66" x14ac:dyDescent="0.35">
      <c r="Z671" t="str">
        <f t="shared" si="66"/>
        <v>63_Fabrication de produits informatiques, électroniques et optiques</v>
      </c>
      <c r="AA671" t="str">
        <f>INDEX(PDC!$J$1:$L$90,MATCH(AB671,PDC!$L:$L,0),MATCH(PDC!$J$1,PDC!$J$1:$L$1,0))</f>
        <v>Industrie</v>
      </c>
      <c r="AB671" t="s">
        <v>41</v>
      </c>
      <c r="AC671" t="s">
        <v>153</v>
      </c>
      <c r="AD671">
        <v>464</v>
      </c>
      <c r="AE671">
        <v>779097</v>
      </c>
      <c r="AF671">
        <v>7</v>
      </c>
      <c r="AG671">
        <v>3</v>
      </c>
      <c r="AH671">
        <v>23</v>
      </c>
      <c r="AJ671">
        <v>893</v>
      </c>
      <c r="AK671">
        <f t="shared" si="67"/>
        <v>15.086206896551724</v>
      </c>
      <c r="AL671">
        <f t="shared" si="68"/>
        <v>8.9847605625486935</v>
      </c>
      <c r="BC671" t="str">
        <f t="shared" si="69"/>
        <v>8406_Métallurgie</v>
      </c>
      <c r="BD671" t="str">
        <f>INDEX(PDC!$J$1:$L$90,MATCH(BE671,PDC!$L:$L,0),MATCH(PDC!$J$1,PDC!$J$1:$L$1,0))</f>
        <v>Industrie</v>
      </c>
      <c r="BE671" t="s">
        <v>26</v>
      </c>
      <c r="BF671">
        <v>8406</v>
      </c>
      <c r="BG671">
        <v>91</v>
      </c>
      <c r="BH671">
        <v>155462</v>
      </c>
      <c r="BI671">
        <v>6</v>
      </c>
      <c r="BJ671">
        <v>1</v>
      </c>
      <c r="BK671">
        <v>13</v>
      </c>
      <c r="BL671">
        <v>1</v>
      </c>
      <c r="BN671">
        <v>458</v>
      </c>
    </row>
    <row r="672" spans="26:66" x14ac:dyDescent="0.35">
      <c r="Z672" t="str">
        <f t="shared" si="66"/>
        <v>63_Fabrication de produits métalliques, à l'exception des machines et des équipements</v>
      </c>
      <c r="AA672" t="str">
        <f>INDEX(PDC!$J$1:$L$90,MATCH(AB672,PDC!$L:$L,0),MATCH(PDC!$J$1,PDC!$J$1:$L$1,0))</f>
        <v>Industrie</v>
      </c>
      <c r="AB672" t="s">
        <v>11</v>
      </c>
      <c r="AC672" t="s">
        <v>153</v>
      </c>
      <c r="AD672">
        <v>4423</v>
      </c>
      <c r="AE672">
        <v>7159715</v>
      </c>
      <c r="AF672">
        <v>251</v>
      </c>
      <c r="AG672">
        <v>23</v>
      </c>
      <c r="AH672">
        <v>223</v>
      </c>
      <c r="AJ672">
        <v>11462</v>
      </c>
      <c r="AK672">
        <f t="shared" si="67"/>
        <v>56.748813022835179</v>
      </c>
      <c r="AL672">
        <f t="shared" si="68"/>
        <v>35.057261357470232</v>
      </c>
      <c r="BC672" t="str">
        <f t="shared" si="69"/>
        <v>8406_Organisation de jeux de hasard et d'argent</v>
      </c>
      <c r="BD672" t="str">
        <f>INDEX(PDC!$J$1:$L$90,MATCH(BE672,PDC!$L:$L,0),MATCH(PDC!$J$1,PDC!$J$1:$L$1,0))</f>
        <v>Services</v>
      </c>
      <c r="BE672" t="s">
        <v>91</v>
      </c>
      <c r="BF672">
        <v>8406</v>
      </c>
      <c r="BG672">
        <v>3</v>
      </c>
      <c r="BH672">
        <v>5658</v>
      </c>
    </row>
    <row r="673" spans="26:66" x14ac:dyDescent="0.35">
      <c r="Z673" t="str">
        <f t="shared" si="66"/>
        <v>63_Fabrication de produits à base de tabac</v>
      </c>
      <c r="AA673" t="str">
        <f>INDEX(PDC!$J$1:$L$90,MATCH(AB673,PDC!$L:$L,0),MATCH(PDC!$J$1,PDC!$J$1:$L$1,0))</f>
        <v>Industrie</v>
      </c>
      <c r="AB673" t="s">
        <v>67</v>
      </c>
      <c r="AC673" t="s">
        <v>153</v>
      </c>
      <c r="AD673">
        <v>242</v>
      </c>
      <c r="AE673">
        <v>336643</v>
      </c>
      <c r="AF673">
        <v>1</v>
      </c>
      <c r="AG673">
        <v>1</v>
      </c>
      <c r="AH673">
        <v>7</v>
      </c>
      <c r="AJ673">
        <v>357</v>
      </c>
      <c r="AK673">
        <f t="shared" si="67"/>
        <v>4.1322314049586781</v>
      </c>
      <c r="AL673">
        <f t="shared" si="68"/>
        <v>2.9705058474407608</v>
      </c>
      <c r="BC673" t="str">
        <f t="shared" si="69"/>
        <v>8406_Production de films cinématographiques, de vidéo et de programmes de télévision ; enregistrement sonore et édition musicale</v>
      </c>
      <c r="BD673" t="str">
        <f>INDEX(PDC!$J$1:$L$90,MATCH(BE673,PDC!$L:$L,0),MATCH(PDC!$J$1,PDC!$J$1:$L$1,0))</f>
        <v>Services</v>
      </c>
      <c r="BE673" t="s">
        <v>82</v>
      </c>
      <c r="BF673">
        <v>8406</v>
      </c>
      <c r="BG673">
        <v>25</v>
      </c>
      <c r="BH673">
        <v>41430</v>
      </c>
      <c r="BN673">
        <v>0</v>
      </c>
    </row>
    <row r="674" spans="26:66" x14ac:dyDescent="0.35">
      <c r="Z674" t="str">
        <f t="shared" si="66"/>
        <v>63_Fabrication de textiles</v>
      </c>
      <c r="AA674" t="str">
        <f>INDEX(PDC!$J$1:$L$90,MATCH(AB674,PDC!$L:$L,0),MATCH(PDC!$J$1,PDC!$J$1:$L$1,0))</f>
        <v>Industrie</v>
      </c>
      <c r="AB674" t="s">
        <v>19</v>
      </c>
      <c r="AC674" t="s">
        <v>153</v>
      </c>
      <c r="AD674">
        <v>300</v>
      </c>
      <c r="AE674">
        <v>513116</v>
      </c>
      <c r="AF674">
        <v>19</v>
      </c>
      <c r="AG674">
        <v>2</v>
      </c>
      <c r="AH674">
        <v>4</v>
      </c>
      <c r="AJ674">
        <v>1461</v>
      </c>
      <c r="AK674">
        <f t="shared" si="67"/>
        <v>63.333333333333336</v>
      </c>
      <c r="AL674">
        <f t="shared" si="68"/>
        <v>37.02866408375494</v>
      </c>
      <c r="BC674" t="str">
        <f t="shared" si="69"/>
        <v>8406_Production et distribution d'électricité, de gaz, de vapeur et d'air conditionné</v>
      </c>
      <c r="BD674" t="str">
        <f>INDEX(PDC!$J$1:$L$90,MATCH(BE674,PDC!$L:$L,0),MATCH(PDC!$J$1,PDC!$J$1:$L$1,0))</f>
        <v>Industrie</v>
      </c>
      <c r="BE674" t="s">
        <v>76</v>
      </c>
      <c r="BF674">
        <v>8406</v>
      </c>
      <c r="BG674">
        <v>28</v>
      </c>
      <c r="BH674">
        <v>43932</v>
      </c>
      <c r="BN674">
        <v>0</v>
      </c>
    </row>
    <row r="675" spans="26:66" x14ac:dyDescent="0.35">
      <c r="Z675" t="str">
        <f t="shared" si="66"/>
        <v>63_Génie civil</v>
      </c>
      <c r="AA675" t="str">
        <f>INDEX(PDC!$J$1:$L$90,MATCH(AB675,PDC!$L:$L,0),MATCH(PDC!$J$1,PDC!$J$1:$L$1,0))</f>
        <v>Construction</v>
      </c>
      <c r="AB675" t="s">
        <v>22</v>
      </c>
      <c r="AC675" t="s">
        <v>153</v>
      </c>
      <c r="AD675">
        <v>1854</v>
      </c>
      <c r="AE675">
        <v>2814118</v>
      </c>
      <c r="AF675">
        <v>61</v>
      </c>
      <c r="AG675">
        <v>11</v>
      </c>
      <c r="AH675">
        <v>105</v>
      </c>
      <c r="AJ675">
        <v>5238</v>
      </c>
      <c r="AK675">
        <f t="shared" si="67"/>
        <v>32.901833872707662</v>
      </c>
      <c r="AL675">
        <f t="shared" si="68"/>
        <v>21.67641868606789</v>
      </c>
      <c r="BC675" t="str">
        <f t="shared" si="69"/>
        <v>8406_Programmation et diffusion</v>
      </c>
      <c r="BD675" t="str">
        <f>INDEX(PDC!$J$1:$L$90,MATCH(BE675,PDC!$L:$L,0),MATCH(PDC!$J$1,PDC!$J$1:$L$1,0))</f>
        <v>Services</v>
      </c>
      <c r="BE675" t="s">
        <v>83</v>
      </c>
      <c r="BF675">
        <v>8406</v>
      </c>
      <c r="BG675">
        <v>12</v>
      </c>
      <c r="BH675">
        <v>22069</v>
      </c>
    </row>
    <row r="676" spans="26:66" x14ac:dyDescent="0.35">
      <c r="Z676" t="str">
        <f t="shared" si="66"/>
        <v>63_Hébergement</v>
      </c>
      <c r="AA676" t="str">
        <f>INDEX(PDC!$J$1:$L$90,MATCH(AB676,PDC!$L:$L,0),MATCH(PDC!$J$1,PDC!$J$1:$L$1,0))</f>
        <v>Services</v>
      </c>
      <c r="AB676" t="s">
        <v>20</v>
      </c>
      <c r="AC676" t="s">
        <v>153</v>
      </c>
      <c r="AD676">
        <v>2423</v>
      </c>
      <c r="AE676">
        <v>3934453</v>
      </c>
      <c r="AF676">
        <v>89</v>
      </c>
      <c r="AG676">
        <v>3</v>
      </c>
      <c r="AH676">
        <v>17</v>
      </c>
      <c r="AJ676">
        <v>5585</v>
      </c>
      <c r="AK676">
        <f t="shared" si="67"/>
        <v>36.731324803962032</v>
      </c>
      <c r="AL676">
        <f t="shared" si="68"/>
        <v>22.620679418460458</v>
      </c>
      <c r="BC676" t="str">
        <f t="shared" si="69"/>
        <v>8406_Programmation, conseil et autres activités informatiques</v>
      </c>
      <c r="BD676" t="str">
        <f>INDEX(PDC!$J$1:$L$90,MATCH(BE676,PDC!$L:$L,0),MATCH(PDC!$J$1,PDC!$J$1:$L$1,0))</f>
        <v>Services</v>
      </c>
      <c r="BE676" t="s">
        <v>50</v>
      </c>
      <c r="BF676">
        <v>8406</v>
      </c>
      <c r="BG676">
        <v>245</v>
      </c>
      <c r="BH676">
        <v>392363</v>
      </c>
    </row>
    <row r="677" spans="26:66" x14ac:dyDescent="0.35">
      <c r="Z677" t="str">
        <f t="shared" si="66"/>
        <v>63_Hébergement médico-social et social</v>
      </c>
      <c r="AA677" t="str">
        <f>INDEX(PDC!$J$1:$L$90,MATCH(AB677,PDC!$L:$L,0),MATCH(PDC!$J$1,PDC!$J$1:$L$1,0))</f>
        <v>Services</v>
      </c>
      <c r="AB677" t="s">
        <v>2</v>
      </c>
      <c r="AC677" t="s">
        <v>153</v>
      </c>
      <c r="AD677">
        <v>4441</v>
      </c>
      <c r="AE677">
        <v>6766447</v>
      </c>
      <c r="AF677">
        <v>276</v>
      </c>
      <c r="AG677">
        <v>12</v>
      </c>
      <c r="AH677">
        <v>201</v>
      </c>
      <c r="AJ677">
        <v>13711</v>
      </c>
      <c r="AK677">
        <f t="shared" si="67"/>
        <v>62.148164827741496</v>
      </c>
      <c r="AL677">
        <f t="shared" si="68"/>
        <v>40.789501491698672</v>
      </c>
      <c r="BC677" t="str">
        <f t="shared" si="69"/>
        <v>8406_Publicité et études de marché</v>
      </c>
      <c r="BD677" t="str">
        <f>INDEX(PDC!$J$1:$L$90,MATCH(BE677,PDC!$L:$L,0),MATCH(PDC!$J$1,PDC!$J$1:$L$1,0))</f>
        <v>Services</v>
      </c>
      <c r="BE677" t="s">
        <v>33</v>
      </c>
      <c r="BF677">
        <v>8406</v>
      </c>
      <c r="BG677">
        <v>115</v>
      </c>
      <c r="BH677">
        <v>195654</v>
      </c>
      <c r="BI677">
        <v>4</v>
      </c>
      <c r="BN677">
        <v>257</v>
      </c>
    </row>
    <row r="678" spans="26:66" x14ac:dyDescent="0.35">
      <c r="Z678" t="str">
        <f t="shared" si="66"/>
        <v>63_Imprimerie et reproduction d'enregistrements</v>
      </c>
      <c r="AA678" t="str">
        <f>INDEX(PDC!$J$1:$L$90,MATCH(AB678,PDC!$L:$L,0),MATCH(PDC!$J$1,PDC!$J$1:$L$1,0))</f>
        <v>Industrie</v>
      </c>
      <c r="AB678" t="s">
        <v>72</v>
      </c>
      <c r="AC678" t="s">
        <v>153</v>
      </c>
      <c r="AD678">
        <v>555</v>
      </c>
      <c r="AE678">
        <v>948035</v>
      </c>
      <c r="AF678">
        <v>6</v>
      </c>
      <c r="AJ678">
        <v>184</v>
      </c>
      <c r="AK678">
        <f t="shared" si="67"/>
        <v>10.810810810810811</v>
      </c>
      <c r="AL678">
        <f t="shared" si="68"/>
        <v>6.328880262859494</v>
      </c>
      <c r="BC678" t="str">
        <f t="shared" si="69"/>
        <v>8406_Recherche-développement scientifique</v>
      </c>
      <c r="BD678" t="str">
        <f>INDEX(PDC!$J$1:$L$90,MATCH(BE678,PDC!$L:$L,0),MATCH(PDC!$J$1,PDC!$J$1:$L$1,0))</f>
        <v>Services</v>
      </c>
      <c r="BE678" t="s">
        <v>46</v>
      </c>
      <c r="BF678">
        <v>8406</v>
      </c>
      <c r="BG678">
        <v>294</v>
      </c>
      <c r="BH678">
        <v>417679</v>
      </c>
      <c r="BI678">
        <v>2</v>
      </c>
      <c r="BN678">
        <v>216</v>
      </c>
    </row>
    <row r="679" spans="26:66" x14ac:dyDescent="0.35">
      <c r="Z679" t="str">
        <f t="shared" si="66"/>
        <v>63_Industrie automobile</v>
      </c>
      <c r="AA679" t="str">
        <f>INDEX(PDC!$J$1:$L$90,MATCH(AB679,PDC!$L:$L,0),MATCH(PDC!$J$1,PDC!$J$1:$L$1,0))</f>
        <v>Industrie</v>
      </c>
      <c r="AB679" t="s">
        <v>24</v>
      </c>
      <c r="AC679" t="s">
        <v>153</v>
      </c>
      <c r="AD679">
        <v>986</v>
      </c>
      <c r="AE679">
        <v>1232907</v>
      </c>
      <c r="AF679">
        <v>30</v>
      </c>
      <c r="AG679">
        <v>1</v>
      </c>
      <c r="AH679">
        <v>5</v>
      </c>
      <c r="AJ679">
        <v>2043</v>
      </c>
      <c r="AK679">
        <f t="shared" si="67"/>
        <v>30.425963488843813</v>
      </c>
      <c r="AL679">
        <f t="shared" si="68"/>
        <v>24.332735559129762</v>
      </c>
      <c r="BC679" t="str">
        <f t="shared" si="69"/>
        <v>8406_Restauration</v>
      </c>
      <c r="BD679" t="str">
        <f>INDEX(PDC!$J$1:$L$90,MATCH(BE679,PDC!$L:$L,0),MATCH(PDC!$J$1,PDC!$J$1:$L$1,0))</f>
        <v>Services</v>
      </c>
      <c r="BE679" t="s">
        <v>10</v>
      </c>
      <c r="BF679">
        <v>8406</v>
      </c>
      <c r="BG679">
        <v>1556</v>
      </c>
      <c r="BH679">
        <v>2344084</v>
      </c>
      <c r="BI679">
        <v>115</v>
      </c>
      <c r="BJ679">
        <v>11</v>
      </c>
      <c r="BK679">
        <v>58</v>
      </c>
      <c r="BL679">
        <v>1</v>
      </c>
      <c r="BN679">
        <v>5663</v>
      </c>
    </row>
    <row r="680" spans="26:66" x14ac:dyDescent="0.35">
      <c r="Z680" t="str">
        <f t="shared" si="66"/>
        <v>63_Industrie chimique</v>
      </c>
      <c r="AA680" t="str">
        <f>INDEX(PDC!$J$1:$L$90,MATCH(AB680,PDC!$L:$L,0),MATCH(PDC!$J$1,PDC!$J$1:$L$1,0))</f>
        <v>Industrie</v>
      </c>
      <c r="AB680" t="s">
        <v>40</v>
      </c>
      <c r="AC680" t="s">
        <v>153</v>
      </c>
      <c r="AD680">
        <v>279</v>
      </c>
      <c r="AE680">
        <v>427905</v>
      </c>
      <c r="AF680">
        <v>9</v>
      </c>
      <c r="AJ680">
        <v>487</v>
      </c>
      <c r="AK680">
        <f t="shared" si="67"/>
        <v>32.258064516129032</v>
      </c>
      <c r="AL680">
        <f t="shared" si="68"/>
        <v>21.03270585760858</v>
      </c>
      <c r="BC680" t="str">
        <f t="shared" si="69"/>
        <v>8406_Réparation d'ordinateurs et de biens personnels et domestiques</v>
      </c>
      <c r="BD680" t="str">
        <f>INDEX(PDC!$J$1:$L$90,MATCH(BE680,PDC!$L:$L,0),MATCH(PDC!$J$1,PDC!$J$1:$L$1,0))</f>
        <v>Services</v>
      </c>
      <c r="BE680" t="s">
        <v>92</v>
      </c>
      <c r="BF680">
        <v>8406</v>
      </c>
      <c r="BG680">
        <v>66</v>
      </c>
      <c r="BH680">
        <v>109682</v>
      </c>
      <c r="BI680">
        <v>5</v>
      </c>
      <c r="BN680">
        <v>177</v>
      </c>
    </row>
    <row r="681" spans="26:66" x14ac:dyDescent="0.35">
      <c r="Z681" t="str">
        <f t="shared" si="66"/>
        <v>63_Industrie de l'habillement</v>
      </c>
      <c r="AA681" t="str">
        <f>INDEX(PDC!$J$1:$L$90,MATCH(AB681,PDC!$L:$L,0),MATCH(PDC!$J$1,PDC!$J$1:$L$1,0))</f>
        <v>Industrie</v>
      </c>
      <c r="AB681" t="s">
        <v>68</v>
      </c>
      <c r="AC681" t="s">
        <v>153</v>
      </c>
      <c r="AD681">
        <v>108</v>
      </c>
      <c r="AE681">
        <v>182359</v>
      </c>
      <c r="AF681">
        <v>1</v>
      </c>
      <c r="AJ681">
        <v>10</v>
      </c>
      <c r="AK681">
        <f t="shared" si="67"/>
        <v>9.2592592592592595</v>
      </c>
      <c r="AL681">
        <f t="shared" si="68"/>
        <v>5.483688767760297</v>
      </c>
      <c r="BC681" t="str">
        <f t="shared" si="69"/>
        <v>8406_Réparation et installation de machines et d'équipements</v>
      </c>
      <c r="BD681" t="str">
        <f>INDEX(PDC!$J$1:$L$90,MATCH(BE681,PDC!$L:$L,0),MATCH(PDC!$J$1,PDC!$J$1:$L$1,0))</f>
        <v>Industrie</v>
      </c>
      <c r="BE681" t="s">
        <v>23</v>
      </c>
      <c r="BF681">
        <v>8406</v>
      </c>
      <c r="BG681">
        <v>409</v>
      </c>
      <c r="BH681">
        <v>667495</v>
      </c>
      <c r="BI681">
        <v>29</v>
      </c>
      <c r="BJ681">
        <v>2</v>
      </c>
      <c r="BK681">
        <v>11</v>
      </c>
      <c r="BN681">
        <v>1593</v>
      </c>
    </row>
    <row r="682" spans="26:66" x14ac:dyDescent="0.35">
      <c r="Z682" t="str">
        <f t="shared" si="66"/>
        <v>63_Industrie du cuir et de la chaussure</v>
      </c>
      <c r="AA682" t="str">
        <f>INDEX(PDC!$J$1:$L$90,MATCH(AB682,PDC!$L:$L,0),MATCH(PDC!$J$1,PDC!$J$1:$L$1,0))</f>
        <v>Industrie</v>
      </c>
      <c r="AB682" t="s">
        <v>69</v>
      </c>
      <c r="AC682" t="s">
        <v>153</v>
      </c>
      <c r="AD682">
        <v>466</v>
      </c>
      <c r="AE682">
        <v>717201</v>
      </c>
      <c r="AF682">
        <v>19</v>
      </c>
      <c r="AJ682">
        <v>704</v>
      </c>
      <c r="AK682">
        <f t="shared" si="67"/>
        <v>40.772532188841197</v>
      </c>
      <c r="AL682">
        <f t="shared" si="68"/>
        <v>26.491876057060715</v>
      </c>
      <c r="BC682" t="str">
        <f t="shared" si="69"/>
        <v>8406_Services d'information</v>
      </c>
      <c r="BD682" t="str">
        <f>INDEX(PDC!$J$1:$L$90,MATCH(BE682,PDC!$L:$L,0),MATCH(PDC!$J$1,PDC!$J$1:$L$1,0))</f>
        <v>Services</v>
      </c>
      <c r="BE682" t="s">
        <v>85</v>
      </c>
      <c r="BF682">
        <v>8406</v>
      </c>
      <c r="BG682">
        <v>5</v>
      </c>
      <c r="BH682">
        <v>6909</v>
      </c>
    </row>
    <row r="683" spans="26:66" x14ac:dyDescent="0.35">
      <c r="Z683" t="str">
        <f t="shared" si="66"/>
        <v>63_Industrie du papier et du carton</v>
      </c>
      <c r="AA683" t="str">
        <f>INDEX(PDC!$J$1:$L$90,MATCH(AB683,PDC!$L:$L,0),MATCH(PDC!$J$1,PDC!$J$1:$L$1,0))</f>
        <v>Industrie</v>
      </c>
      <c r="AB683" t="s">
        <v>71</v>
      </c>
      <c r="AC683" t="s">
        <v>153</v>
      </c>
      <c r="AD683">
        <v>552</v>
      </c>
      <c r="AE683">
        <v>865435</v>
      </c>
      <c r="AF683">
        <v>18</v>
      </c>
      <c r="AJ683">
        <v>1415</v>
      </c>
      <c r="AK683">
        <f t="shared" si="67"/>
        <v>32.608695652173914</v>
      </c>
      <c r="AL683">
        <f t="shared" si="68"/>
        <v>20.798789048282078</v>
      </c>
      <c r="BC683" t="str">
        <f t="shared" si="69"/>
        <v>8406_Services relatifs aux bâtiments et aménagement paysager</v>
      </c>
      <c r="BD683" t="str">
        <f>INDEX(PDC!$J$1:$L$90,MATCH(BE683,PDC!$L:$L,0),MATCH(PDC!$J$1,PDC!$J$1:$L$1,0))</f>
        <v>Services</v>
      </c>
      <c r="BE683" t="s">
        <v>9</v>
      </c>
      <c r="BF683">
        <v>8406</v>
      </c>
      <c r="BG683">
        <v>824</v>
      </c>
      <c r="BH683">
        <v>1130869</v>
      </c>
      <c r="BI683">
        <v>76</v>
      </c>
      <c r="BJ683">
        <v>5</v>
      </c>
      <c r="BK683">
        <v>45</v>
      </c>
      <c r="BL683">
        <v>2</v>
      </c>
      <c r="BN683">
        <v>7644</v>
      </c>
    </row>
    <row r="684" spans="26:66" x14ac:dyDescent="0.35">
      <c r="Z684" t="str">
        <f t="shared" si="66"/>
        <v>63_Industrie pharmaceutique</v>
      </c>
      <c r="AA684" t="str">
        <f>INDEX(PDC!$J$1:$L$90,MATCH(AB684,PDC!$L:$L,0),MATCH(PDC!$J$1,PDC!$J$1:$L$1,0))</f>
        <v>Industrie</v>
      </c>
      <c r="AB684" t="s">
        <v>39</v>
      </c>
      <c r="AC684" t="s">
        <v>153</v>
      </c>
      <c r="AD684">
        <v>2252</v>
      </c>
      <c r="AE684">
        <v>3004362</v>
      </c>
      <c r="AF684">
        <v>29</v>
      </c>
      <c r="AG684">
        <v>1</v>
      </c>
      <c r="AH684">
        <v>5</v>
      </c>
      <c r="AJ684">
        <v>759</v>
      </c>
      <c r="AK684">
        <f t="shared" si="67"/>
        <v>12.877442273534635</v>
      </c>
      <c r="AL684">
        <f t="shared" si="68"/>
        <v>9.6526317401165365</v>
      </c>
      <c r="BC684" t="str">
        <f t="shared" si="69"/>
        <v>8406_Sylviculture et exploitation forestière</v>
      </c>
      <c r="BD684" t="str">
        <f>INDEX(PDC!$J$1:$L$90,MATCH(BE684,PDC!$L:$L,0),MATCH(PDC!$J$1,PDC!$J$1:$L$1,0))</f>
        <v>Agriculture</v>
      </c>
      <c r="BE684" t="s">
        <v>63</v>
      </c>
      <c r="BF684">
        <v>8406</v>
      </c>
      <c r="BG684">
        <v>6</v>
      </c>
      <c r="BH684">
        <v>7186</v>
      </c>
    </row>
    <row r="685" spans="26:66" x14ac:dyDescent="0.35">
      <c r="Z685" t="str">
        <f t="shared" si="66"/>
        <v>63_Industries alimentaires</v>
      </c>
      <c r="AA685" t="str">
        <f>INDEX(PDC!$J$1:$L$90,MATCH(AB685,PDC!$L:$L,0),MATCH(PDC!$J$1,PDC!$J$1:$L$1,0))</f>
        <v>Industrie</v>
      </c>
      <c r="AB685" t="s">
        <v>14</v>
      </c>
      <c r="AC685" t="s">
        <v>153</v>
      </c>
      <c r="AD685">
        <v>3096</v>
      </c>
      <c r="AE685">
        <v>5166260</v>
      </c>
      <c r="AF685">
        <v>156</v>
      </c>
      <c r="AG685">
        <v>7</v>
      </c>
      <c r="AH685">
        <v>149</v>
      </c>
      <c r="AI685">
        <v>1</v>
      </c>
      <c r="AJ685">
        <v>7949</v>
      </c>
      <c r="AK685">
        <f t="shared" si="67"/>
        <v>50.387596899224803</v>
      </c>
      <c r="AL685">
        <f t="shared" si="68"/>
        <v>30.195925098620666</v>
      </c>
      <c r="BC685" t="str">
        <f t="shared" si="69"/>
        <v>8406_Transports terrestres et transport par conduites</v>
      </c>
      <c r="BD685" t="str">
        <f>INDEX(PDC!$J$1:$L$90,MATCH(BE685,PDC!$L:$L,0),MATCH(PDC!$J$1,PDC!$J$1:$L$1,0))</f>
        <v>Services</v>
      </c>
      <c r="BE685" t="s">
        <v>5</v>
      </c>
      <c r="BF685">
        <v>8406</v>
      </c>
      <c r="BG685">
        <v>2091</v>
      </c>
      <c r="BH685">
        <v>3634438</v>
      </c>
      <c r="BI685">
        <v>193</v>
      </c>
      <c r="BJ685">
        <v>18</v>
      </c>
      <c r="BK685">
        <v>231</v>
      </c>
      <c r="BL685">
        <v>8</v>
      </c>
      <c r="BM685">
        <v>1</v>
      </c>
      <c r="BN685">
        <v>15552</v>
      </c>
    </row>
    <row r="686" spans="26:66" x14ac:dyDescent="0.35">
      <c r="Z686" t="str">
        <f t="shared" si="66"/>
        <v>63_Métallurgie</v>
      </c>
      <c r="AA686" t="str">
        <f>INDEX(PDC!$J$1:$L$90,MATCH(AB686,PDC!$L:$L,0),MATCH(PDC!$J$1,PDC!$J$1:$L$1,0))</f>
        <v>Industrie</v>
      </c>
      <c r="AB686" t="s">
        <v>26</v>
      </c>
      <c r="AC686" t="s">
        <v>153</v>
      </c>
      <c r="AD686">
        <v>3019</v>
      </c>
      <c r="AE686">
        <v>4697162</v>
      </c>
      <c r="AF686">
        <v>38</v>
      </c>
      <c r="AG686">
        <v>6</v>
      </c>
      <c r="AH686">
        <v>38</v>
      </c>
      <c r="AJ686">
        <v>2127</v>
      </c>
      <c r="AK686">
        <f t="shared" si="67"/>
        <v>12.586949320967207</v>
      </c>
      <c r="AL686">
        <f t="shared" si="68"/>
        <v>8.0899913607408038</v>
      </c>
      <c r="BC686" t="str">
        <f t="shared" si="69"/>
        <v>8406_Travail du bois et fabrication d'articles en bois et en liège, à l'exception des meubles ; fabrication d'articles en vannerie et sparterie</v>
      </c>
      <c r="BD686" t="str">
        <f>INDEX(PDC!$J$1:$L$90,MATCH(BE686,PDC!$L:$L,0),MATCH(PDC!$J$1,PDC!$J$1:$L$1,0))</f>
        <v>Industrie</v>
      </c>
      <c r="BE686" t="s">
        <v>70</v>
      </c>
      <c r="BF686">
        <v>8406</v>
      </c>
      <c r="BG686">
        <v>149</v>
      </c>
      <c r="BH686">
        <v>232954</v>
      </c>
      <c r="BI686">
        <v>16</v>
      </c>
      <c r="BN686">
        <v>907</v>
      </c>
    </row>
    <row r="687" spans="26:66" x14ac:dyDescent="0.35">
      <c r="Z687" t="str">
        <f t="shared" si="66"/>
        <v>63_Organisation de jeux de hasard et d'argent</v>
      </c>
      <c r="AA687" t="str">
        <f>INDEX(PDC!$J$1:$L$90,MATCH(AB687,PDC!$L:$L,0),MATCH(PDC!$J$1,PDC!$J$1:$L$1,0))</f>
        <v>Services</v>
      </c>
      <c r="AB687" t="s">
        <v>91</v>
      </c>
      <c r="AC687" t="s">
        <v>153</v>
      </c>
      <c r="AD687">
        <v>233</v>
      </c>
      <c r="AE687">
        <v>361676</v>
      </c>
      <c r="AF687">
        <v>3</v>
      </c>
      <c r="AJ687">
        <v>96</v>
      </c>
      <c r="AK687">
        <f t="shared" si="67"/>
        <v>12.875536480686696</v>
      </c>
      <c r="AL687">
        <f t="shared" si="68"/>
        <v>8.2947168183678226</v>
      </c>
      <c r="BC687" t="str">
        <f t="shared" si="69"/>
        <v>8406_Travaux de construction spécialisés</v>
      </c>
      <c r="BD687" t="str">
        <f>INDEX(PDC!$J$1:$L$90,MATCH(BE687,PDC!$L:$L,0),MATCH(PDC!$J$1,PDC!$J$1:$L$1,0))</f>
        <v>Construction</v>
      </c>
      <c r="BE687" t="s">
        <v>3</v>
      </c>
      <c r="BF687">
        <v>8406</v>
      </c>
      <c r="BG687">
        <v>3941</v>
      </c>
      <c r="BH687">
        <v>6145414</v>
      </c>
      <c r="BI687">
        <v>367</v>
      </c>
      <c r="BJ687">
        <v>18</v>
      </c>
      <c r="BK687">
        <v>206</v>
      </c>
      <c r="BL687">
        <v>5</v>
      </c>
      <c r="BM687">
        <v>1</v>
      </c>
      <c r="BN687">
        <v>22266</v>
      </c>
    </row>
    <row r="688" spans="26:66" x14ac:dyDescent="0.35">
      <c r="Z688" t="str">
        <f t="shared" si="66"/>
        <v>63_Production de films cinématographiques, de vidéo et de programmes de télévision ; enregistrement sonore et édition musicale</v>
      </c>
      <c r="AA688" t="str">
        <f>INDEX(PDC!$J$1:$L$90,MATCH(AB688,PDC!$L:$L,0),MATCH(PDC!$J$1,PDC!$J$1:$L$1,0))</f>
        <v>Services</v>
      </c>
      <c r="AB688" t="s">
        <v>82</v>
      </c>
      <c r="AC688" t="s">
        <v>153</v>
      </c>
      <c r="AD688">
        <v>255</v>
      </c>
      <c r="AE688">
        <v>357284</v>
      </c>
      <c r="AF688">
        <v>5</v>
      </c>
      <c r="AJ688">
        <v>79</v>
      </c>
      <c r="AK688">
        <f t="shared" si="67"/>
        <v>19.607843137254903</v>
      </c>
      <c r="AL688">
        <f t="shared" si="68"/>
        <v>13.994469385698771</v>
      </c>
      <c r="BC688" t="str">
        <f t="shared" si="69"/>
        <v>8406_Télécommunications</v>
      </c>
      <c r="BD688" t="str">
        <f>INDEX(PDC!$J$1:$L$90,MATCH(BE688,PDC!$L:$L,0),MATCH(PDC!$J$1,PDC!$J$1:$L$1,0))</f>
        <v>Services</v>
      </c>
      <c r="BE688" t="s">
        <v>84</v>
      </c>
      <c r="BF688">
        <v>8406</v>
      </c>
      <c r="BG688">
        <v>97</v>
      </c>
      <c r="BH688">
        <v>161653</v>
      </c>
      <c r="BI688">
        <v>1</v>
      </c>
      <c r="BN688">
        <v>41</v>
      </c>
    </row>
    <row r="689" spans="26:66" x14ac:dyDescent="0.35">
      <c r="Z689" t="str">
        <f t="shared" si="66"/>
        <v>63_Production et distribution d'électricité, de gaz, de vapeur et d'air conditionné</v>
      </c>
      <c r="AA689" t="str">
        <f>INDEX(PDC!$J$1:$L$90,MATCH(AB689,PDC!$L:$L,0),MATCH(PDC!$J$1,PDC!$J$1:$L$1,0))</f>
        <v>Industrie</v>
      </c>
      <c r="AB689" t="s">
        <v>76</v>
      </c>
      <c r="AC689" t="s">
        <v>153</v>
      </c>
      <c r="AD689">
        <v>530</v>
      </c>
      <c r="AE689">
        <v>804374</v>
      </c>
      <c r="AF689">
        <v>11</v>
      </c>
      <c r="AG689">
        <v>2</v>
      </c>
      <c r="AH689">
        <v>14</v>
      </c>
      <c r="AJ689">
        <v>174</v>
      </c>
      <c r="AK689">
        <f t="shared" si="67"/>
        <v>20.754716981132074</v>
      </c>
      <c r="AL689">
        <f t="shared" si="68"/>
        <v>13.675230676277453</v>
      </c>
      <c r="BC689" t="str">
        <f t="shared" si="69"/>
        <v>8406_Édition</v>
      </c>
      <c r="BD689" t="str">
        <f>INDEX(PDC!$J$1:$L$90,MATCH(BE689,PDC!$L:$L,0),MATCH(PDC!$J$1,PDC!$J$1:$L$1,0))</f>
        <v>Services</v>
      </c>
      <c r="BE689" t="s">
        <v>49</v>
      </c>
      <c r="BF689">
        <v>8406</v>
      </c>
      <c r="BG689">
        <v>100</v>
      </c>
      <c r="BH689">
        <v>173856</v>
      </c>
      <c r="BN689">
        <v>0</v>
      </c>
    </row>
    <row r="690" spans="26:66" x14ac:dyDescent="0.35">
      <c r="Z690" t="str">
        <f t="shared" si="66"/>
        <v>63_Programmation et diffusion</v>
      </c>
      <c r="AA690" t="str">
        <f>INDEX(PDC!$J$1:$L$90,MATCH(AB690,PDC!$L:$L,0),MATCH(PDC!$J$1,PDC!$J$1:$L$1,0))</f>
        <v>Services</v>
      </c>
      <c r="AB690" t="s">
        <v>83</v>
      </c>
      <c r="AC690" t="s">
        <v>153</v>
      </c>
      <c r="AD690">
        <v>81</v>
      </c>
      <c r="AE690">
        <v>88395</v>
      </c>
      <c r="AF690">
        <v>1</v>
      </c>
      <c r="AJ690">
        <v>7</v>
      </c>
      <c r="AK690">
        <f t="shared" si="67"/>
        <v>12.345679012345679</v>
      </c>
      <c r="AL690">
        <f t="shared" si="68"/>
        <v>11.31285706205102</v>
      </c>
      <c r="BC690" t="str">
        <f t="shared" si="69"/>
        <v>8407_NC</v>
      </c>
      <c r="BD690" t="s">
        <v>355</v>
      </c>
      <c r="BE690" t="s">
        <v>355</v>
      </c>
      <c r="BF690">
        <v>8407</v>
      </c>
      <c r="BN690">
        <v>1059</v>
      </c>
    </row>
    <row r="691" spans="26:66" x14ac:dyDescent="0.35">
      <c r="Z691" t="str">
        <f t="shared" si="66"/>
        <v>63_Programmation, conseil et autres activités informatiques</v>
      </c>
      <c r="AA691" t="str">
        <f>INDEX(PDC!$J$1:$L$90,MATCH(AB691,PDC!$L:$L,0),MATCH(PDC!$J$1,PDC!$J$1:$L$1,0))</f>
        <v>Services</v>
      </c>
      <c r="AB691" t="s">
        <v>50</v>
      </c>
      <c r="AC691" t="s">
        <v>153</v>
      </c>
      <c r="AD691">
        <v>1937</v>
      </c>
      <c r="AE691">
        <v>3015224</v>
      </c>
      <c r="AF691">
        <v>2</v>
      </c>
      <c r="AG691">
        <v>1</v>
      </c>
      <c r="AH691">
        <v>10</v>
      </c>
      <c r="AJ691">
        <v>27</v>
      </c>
      <c r="AK691">
        <f t="shared" si="67"/>
        <v>1.0325245224574084</v>
      </c>
      <c r="AL691">
        <f t="shared" si="68"/>
        <v>0.66330063703393172</v>
      </c>
      <c r="BC691" t="str">
        <f t="shared" si="69"/>
        <v>8407_Action sociale sans hébergement</v>
      </c>
      <c r="BD691" t="str">
        <f>INDEX(PDC!$J$1:$L$90,MATCH(BE691,PDC!$L:$L,0),MATCH(PDC!$J$1,PDC!$J$1:$L$1,0))</f>
        <v>Services</v>
      </c>
      <c r="BE691" t="s">
        <v>8</v>
      </c>
      <c r="BF691">
        <v>8407</v>
      </c>
      <c r="BG691">
        <v>3069</v>
      </c>
      <c r="BH691">
        <v>4499160</v>
      </c>
      <c r="BI691">
        <v>175</v>
      </c>
      <c r="BJ691">
        <v>16</v>
      </c>
      <c r="BK691">
        <v>113</v>
      </c>
      <c r="BL691">
        <v>2</v>
      </c>
      <c r="BN691">
        <v>11643</v>
      </c>
    </row>
    <row r="692" spans="26:66" x14ac:dyDescent="0.35">
      <c r="Z692" t="str">
        <f t="shared" si="66"/>
        <v>63_Publicité et études de marché</v>
      </c>
      <c r="AA692" t="str">
        <f>INDEX(PDC!$J$1:$L$90,MATCH(AB692,PDC!$L:$L,0),MATCH(PDC!$J$1,PDC!$J$1:$L$1,0))</f>
        <v>Services</v>
      </c>
      <c r="AB692" t="s">
        <v>33</v>
      </c>
      <c r="AC692" t="s">
        <v>153</v>
      </c>
      <c r="AD692">
        <v>739</v>
      </c>
      <c r="AE692">
        <v>1143523</v>
      </c>
      <c r="AF692">
        <v>25</v>
      </c>
      <c r="AG692">
        <v>1</v>
      </c>
      <c r="AH692">
        <v>2</v>
      </c>
      <c r="AJ692">
        <v>1274</v>
      </c>
      <c r="AK692">
        <f t="shared" si="67"/>
        <v>33.829499323410012</v>
      </c>
      <c r="AL692">
        <f t="shared" si="68"/>
        <v>21.862262499311338</v>
      </c>
      <c r="BC692" t="str">
        <f t="shared" si="69"/>
        <v>8407_Activités administratives et autres activités de soutien aux entreprises</v>
      </c>
      <c r="BD692" t="str">
        <f>INDEX(PDC!$J$1:$L$90,MATCH(BE692,PDC!$L:$L,0),MATCH(PDC!$J$1,PDC!$J$1:$L$1,0))</f>
        <v>Services</v>
      </c>
      <c r="BE692" t="s">
        <v>35</v>
      </c>
      <c r="BF692">
        <v>8407</v>
      </c>
      <c r="BG692">
        <v>665</v>
      </c>
      <c r="BH692">
        <v>1016182</v>
      </c>
      <c r="BI692">
        <v>19</v>
      </c>
      <c r="BJ692">
        <v>1</v>
      </c>
      <c r="BK692">
        <v>20</v>
      </c>
      <c r="BL692">
        <v>1</v>
      </c>
      <c r="BN692">
        <v>1411</v>
      </c>
    </row>
    <row r="693" spans="26:66" x14ac:dyDescent="0.35">
      <c r="Z693" t="str">
        <f t="shared" si="66"/>
        <v>63_Recherche-développement scientifique</v>
      </c>
      <c r="AA693" t="str">
        <f>INDEX(PDC!$J$1:$L$90,MATCH(AB693,PDC!$L:$L,0),MATCH(PDC!$J$1,PDC!$J$1:$L$1,0))</f>
        <v>Services</v>
      </c>
      <c r="AB693" t="s">
        <v>46</v>
      </c>
      <c r="AC693" t="s">
        <v>153</v>
      </c>
      <c r="AD693">
        <v>489</v>
      </c>
      <c r="AE693">
        <v>751065</v>
      </c>
      <c r="AF693">
        <v>6</v>
      </c>
      <c r="AJ693">
        <v>71</v>
      </c>
      <c r="AK693">
        <f t="shared" si="67"/>
        <v>12.269938650306749</v>
      </c>
      <c r="AL693">
        <f t="shared" si="68"/>
        <v>7.9886561083261762</v>
      </c>
      <c r="BC693" t="str">
        <f t="shared" si="69"/>
        <v>8407_Activités auxiliaires de services financiers et d'assurance</v>
      </c>
      <c r="BD693" t="str">
        <f>INDEX(PDC!$J$1:$L$90,MATCH(BE693,PDC!$L:$L,0),MATCH(PDC!$J$1,PDC!$J$1:$L$1,0))</f>
        <v>Services</v>
      </c>
      <c r="BE693" t="s">
        <v>48</v>
      </c>
      <c r="BF693">
        <v>8407</v>
      </c>
      <c r="BG693">
        <v>321</v>
      </c>
      <c r="BH693">
        <v>535771</v>
      </c>
      <c r="BN693">
        <v>0</v>
      </c>
    </row>
    <row r="694" spans="26:66" x14ac:dyDescent="0.35">
      <c r="Z694" t="str">
        <f t="shared" si="66"/>
        <v>63_Restauration</v>
      </c>
      <c r="AA694" t="str">
        <f>INDEX(PDC!$J$1:$L$90,MATCH(AB694,PDC!$L:$L,0),MATCH(PDC!$J$1,PDC!$J$1:$L$1,0))</f>
        <v>Services</v>
      </c>
      <c r="AB694" t="s">
        <v>10</v>
      </c>
      <c r="AC694" t="s">
        <v>153</v>
      </c>
      <c r="AD694">
        <v>5514</v>
      </c>
      <c r="AE694">
        <v>8512531</v>
      </c>
      <c r="AF694">
        <v>327</v>
      </c>
      <c r="AG694">
        <v>12</v>
      </c>
      <c r="AH694">
        <v>98</v>
      </c>
      <c r="AJ694">
        <v>14219</v>
      </c>
      <c r="AK694">
        <f t="shared" si="67"/>
        <v>59.303590859630027</v>
      </c>
      <c r="AL694">
        <f t="shared" si="68"/>
        <v>38.413957024062526</v>
      </c>
      <c r="BC694" t="str">
        <f t="shared" si="69"/>
        <v>8407_Activités créatives, artistiques et de spectacle</v>
      </c>
      <c r="BD694" t="str">
        <f>INDEX(PDC!$J$1:$L$90,MATCH(BE694,PDC!$L:$L,0),MATCH(PDC!$J$1,PDC!$J$1:$L$1,0))</f>
        <v>Services</v>
      </c>
      <c r="BE694" t="s">
        <v>42</v>
      </c>
      <c r="BF694">
        <v>8407</v>
      </c>
      <c r="BG694">
        <v>447</v>
      </c>
      <c r="BH694">
        <v>374694</v>
      </c>
      <c r="BI694">
        <v>2</v>
      </c>
      <c r="BN694">
        <v>156</v>
      </c>
    </row>
    <row r="695" spans="26:66" x14ac:dyDescent="0.35">
      <c r="Z695" t="str">
        <f t="shared" si="66"/>
        <v>63_Réparation d'ordinateurs et de biens personnels et domestiques</v>
      </c>
      <c r="AA695" t="str">
        <f>INDEX(PDC!$J$1:$L$90,MATCH(AB695,PDC!$L:$L,0),MATCH(PDC!$J$1,PDC!$J$1:$L$1,0))</f>
        <v>Services</v>
      </c>
      <c r="AB695" t="s">
        <v>92</v>
      </c>
      <c r="AC695" t="s">
        <v>153</v>
      </c>
      <c r="AD695">
        <v>208</v>
      </c>
      <c r="AE695">
        <v>344627</v>
      </c>
      <c r="AF695">
        <v>8</v>
      </c>
      <c r="AJ695">
        <v>404</v>
      </c>
      <c r="AK695">
        <f t="shared" si="67"/>
        <v>38.461538461538467</v>
      </c>
      <c r="AL695">
        <f t="shared" si="68"/>
        <v>23.213503294866626</v>
      </c>
      <c r="BC695" t="str">
        <f t="shared" si="69"/>
        <v>8407_Activités d'architecture et d'ingénierie ; activités de contrôle et analyses techniques</v>
      </c>
      <c r="BD695" t="str">
        <f>INDEX(PDC!$J$1:$L$90,MATCH(BE695,PDC!$L:$L,0),MATCH(PDC!$J$1,PDC!$J$1:$L$1,0))</f>
        <v>Services</v>
      </c>
      <c r="BE695" t="s">
        <v>43</v>
      </c>
      <c r="BF695">
        <v>8407</v>
      </c>
      <c r="BG695">
        <v>1888</v>
      </c>
      <c r="BH695">
        <v>2920602</v>
      </c>
      <c r="BI695">
        <v>28</v>
      </c>
      <c r="BJ695">
        <v>3</v>
      </c>
      <c r="BK695">
        <v>20</v>
      </c>
      <c r="BL695">
        <v>1</v>
      </c>
      <c r="BN695">
        <v>1487</v>
      </c>
    </row>
    <row r="696" spans="26:66" x14ac:dyDescent="0.35">
      <c r="Z696" t="str">
        <f t="shared" si="66"/>
        <v>63_Réparation et installation de machines et d'équipements</v>
      </c>
      <c r="AA696" t="str">
        <f>INDEX(PDC!$J$1:$L$90,MATCH(AB696,PDC!$L:$L,0),MATCH(PDC!$J$1,PDC!$J$1:$L$1,0))</f>
        <v>Industrie</v>
      </c>
      <c r="AB696" t="s">
        <v>23</v>
      </c>
      <c r="AC696" t="s">
        <v>153</v>
      </c>
      <c r="AD696">
        <v>1638</v>
      </c>
      <c r="AE696">
        <v>2610609</v>
      </c>
      <c r="AF696">
        <v>100</v>
      </c>
      <c r="AG696">
        <v>9</v>
      </c>
      <c r="AH696">
        <v>102</v>
      </c>
      <c r="AJ696">
        <v>6465</v>
      </c>
      <c r="AK696">
        <f t="shared" si="67"/>
        <v>61.050061050061046</v>
      </c>
      <c r="AL696">
        <f t="shared" si="68"/>
        <v>38.305238356260929</v>
      </c>
      <c r="BC696" t="str">
        <f t="shared" si="69"/>
        <v>8407_Activités de location et location-bail</v>
      </c>
      <c r="BD696" t="str">
        <f>INDEX(PDC!$J$1:$L$90,MATCH(BE696,PDC!$L:$L,0),MATCH(PDC!$J$1,PDC!$J$1:$L$1,0))</f>
        <v>Services</v>
      </c>
      <c r="BE696" t="s">
        <v>88</v>
      </c>
      <c r="BF696">
        <v>8407</v>
      </c>
      <c r="BG696">
        <v>495</v>
      </c>
      <c r="BH696">
        <v>780726</v>
      </c>
      <c r="BI696">
        <v>22</v>
      </c>
      <c r="BJ696">
        <v>2</v>
      </c>
      <c r="BK696">
        <v>23</v>
      </c>
      <c r="BL696">
        <v>1</v>
      </c>
      <c r="BN696">
        <v>2114</v>
      </c>
    </row>
    <row r="697" spans="26:66" x14ac:dyDescent="0.35">
      <c r="Z697" t="str">
        <f t="shared" si="66"/>
        <v>63_Services d'information</v>
      </c>
      <c r="AA697" t="str">
        <f>INDEX(PDC!$J$1:$L$90,MATCH(AB697,PDC!$L:$L,0),MATCH(PDC!$J$1,PDC!$J$1:$L$1,0))</f>
        <v>Services</v>
      </c>
      <c r="AB697" t="s">
        <v>85</v>
      </c>
      <c r="AC697" t="s">
        <v>153</v>
      </c>
      <c r="AD697">
        <v>102</v>
      </c>
      <c r="AE697">
        <v>180254</v>
      </c>
      <c r="AJ697">
        <v>0</v>
      </c>
      <c r="AK697">
        <f t="shared" si="67"/>
        <v>0</v>
      </c>
      <c r="AL697">
        <f t="shared" si="68"/>
        <v>0</v>
      </c>
      <c r="BC697" t="str">
        <f t="shared" si="69"/>
        <v>8407_Activités de poste et de courrier</v>
      </c>
      <c r="BD697" t="str">
        <f>INDEX(PDC!$J$1:$L$90,MATCH(BE697,PDC!$L:$L,0),MATCH(PDC!$J$1,PDC!$J$1:$L$1,0))</f>
        <v>Services</v>
      </c>
      <c r="BE697" t="s">
        <v>13</v>
      </c>
      <c r="BF697">
        <v>8407</v>
      </c>
      <c r="BG697">
        <v>395</v>
      </c>
      <c r="BH697">
        <v>577250</v>
      </c>
      <c r="BI697">
        <v>26</v>
      </c>
      <c r="BJ697">
        <v>1</v>
      </c>
      <c r="BK697">
        <v>15</v>
      </c>
      <c r="BL697">
        <v>1</v>
      </c>
      <c r="BN697">
        <v>1278</v>
      </c>
    </row>
    <row r="698" spans="26:66" x14ac:dyDescent="0.35">
      <c r="Z698" t="str">
        <f t="shared" si="66"/>
        <v>63_Services relatifs aux bâtiments et aménagement paysager</v>
      </c>
      <c r="AA698" t="str">
        <f>INDEX(PDC!$J$1:$L$90,MATCH(AB698,PDC!$L:$L,0),MATCH(PDC!$J$1,PDC!$J$1:$L$1,0))</f>
        <v>Services</v>
      </c>
      <c r="AB698" t="s">
        <v>9</v>
      </c>
      <c r="AC698" t="s">
        <v>153</v>
      </c>
      <c r="AD698">
        <v>2541</v>
      </c>
      <c r="AE698">
        <v>3442188</v>
      </c>
      <c r="AF698">
        <v>123</v>
      </c>
      <c r="AG698">
        <v>12</v>
      </c>
      <c r="AH698">
        <v>118</v>
      </c>
      <c r="AJ698">
        <v>9804</v>
      </c>
      <c r="AK698">
        <f t="shared" si="67"/>
        <v>48.406139315230227</v>
      </c>
      <c r="AL698">
        <f t="shared" si="68"/>
        <v>35.733086048757357</v>
      </c>
      <c r="BC698" t="str">
        <f t="shared" si="69"/>
        <v>8407_Activités des agences de voyage, voyagistes, services de réservation et activités connexes</v>
      </c>
      <c r="BD698" t="str">
        <f>INDEX(PDC!$J$1:$L$90,MATCH(BE698,PDC!$L:$L,0),MATCH(PDC!$J$1,PDC!$J$1:$L$1,0))</f>
        <v>Services</v>
      </c>
      <c r="BE698" t="s">
        <v>89</v>
      </c>
      <c r="BF698">
        <v>8407</v>
      </c>
      <c r="BG698">
        <v>309</v>
      </c>
      <c r="BH698">
        <v>458492</v>
      </c>
      <c r="BI698">
        <v>1</v>
      </c>
      <c r="BN698">
        <v>32</v>
      </c>
    </row>
    <row r="699" spans="26:66" x14ac:dyDescent="0.35">
      <c r="Z699" t="str">
        <f t="shared" si="66"/>
        <v>63_Sylviculture et exploitation forestière</v>
      </c>
      <c r="AA699" t="str">
        <f>INDEX(PDC!$J$1:$L$90,MATCH(AB699,PDC!$L:$L,0),MATCH(PDC!$J$1,PDC!$J$1:$L$1,0))</f>
        <v>Agriculture</v>
      </c>
      <c r="AB699" t="s">
        <v>63</v>
      </c>
      <c r="AC699" t="s">
        <v>153</v>
      </c>
      <c r="AD699">
        <v>8</v>
      </c>
      <c r="AE699">
        <v>11924</v>
      </c>
      <c r="AJ699">
        <v>0</v>
      </c>
      <c r="AK699">
        <f t="shared" si="67"/>
        <v>0</v>
      </c>
      <c r="AL699">
        <f t="shared" si="68"/>
        <v>0</v>
      </c>
      <c r="BC699" t="str">
        <f t="shared" si="69"/>
        <v>8407_Activités des organisations associatives</v>
      </c>
      <c r="BD699" t="str">
        <f>INDEX(PDC!$J$1:$L$90,MATCH(BE699,PDC!$L:$L,0),MATCH(PDC!$J$1,PDC!$J$1:$L$1,0))</f>
        <v>Services</v>
      </c>
      <c r="BE699" t="s">
        <v>32</v>
      </c>
      <c r="BF699">
        <v>8407</v>
      </c>
      <c r="BG699">
        <v>1053</v>
      </c>
      <c r="BH699">
        <v>1544598</v>
      </c>
      <c r="BI699">
        <v>18</v>
      </c>
      <c r="BN699">
        <v>1221</v>
      </c>
    </row>
    <row r="700" spans="26:66" x14ac:dyDescent="0.35">
      <c r="Z700" t="str">
        <f t="shared" si="66"/>
        <v>63_Transports aériens</v>
      </c>
      <c r="AA700" t="str">
        <f>INDEX(PDC!$J$1:$L$90,MATCH(AB700,PDC!$L:$L,0),MATCH(PDC!$J$1,PDC!$J$1:$L$1,0))</f>
        <v>Services</v>
      </c>
      <c r="AB700" t="s">
        <v>81</v>
      </c>
      <c r="AC700" t="s">
        <v>153</v>
      </c>
      <c r="AD700">
        <v>423</v>
      </c>
      <c r="AE700">
        <v>765929</v>
      </c>
      <c r="AF700">
        <v>11</v>
      </c>
      <c r="AG700">
        <v>1</v>
      </c>
      <c r="AH700">
        <v>3</v>
      </c>
      <c r="AJ700">
        <v>721</v>
      </c>
      <c r="AK700">
        <f t="shared" si="67"/>
        <v>26.004728132387708</v>
      </c>
      <c r="AL700">
        <f t="shared" si="68"/>
        <v>14.361644486629963</v>
      </c>
      <c r="BC700" t="str">
        <f t="shared" si="69"/>
        <v>8407_Activités des services financiers, hors assurance et caisses de retraite</v>
      </c>
      <c r="BD700" t="str">
        <f>INDEX(PDC!$J$1:$L$90,MATCH(BE700,PDC!$L:$L,0),MATCH(PDC!$J$1,PDC!$J$1:$L$1,0))</f>
        <v>Services</v>
      </c>
      <c r="BE700" t="s">
        <v>47</v>
      </c>
      <c r="BF700">
        <v>8407</v>
      </c>
      <c r="BG700">
        <v>929</v>
      </c>
      <c r="BH700">
        <v>1469496</v>
      </c>
      <c r="BI700">
        <v>2</v>
      </c>
      <c r="BN700">
        <v>27</v>
      </c>
    </row>
    <row r="701" spans="26:66" x14ac:dyDescent="0.35">
      <c r="Z701" t="str">
        <f t="shared" si="66"/>
        <v>63_Transports terrestres et transport par conduites</v>
      </c>
      <c r="AA701" t="str">
        <f>INDEX(PDC!$J$1:$L$90,MATCH(AB701,PDC!$L:$L,0),MATCH(PDC!$J$1,PDC!$J$1:$L$1,0))</f>
        <v>Services</v>
      </c>
      <c r="AB701" t="s">
        <v>5</v>
      </c>
      <c r="AC701" t="s">
        <v>153</v>
      </c>
      <c r="AD701">
        <v>5647</v>
      </c>
      <c r="AE701">
        <v>10010092</v>
      </c>
      <c r="AF701">
        <v>411</v>
      </c>
      <c r="AG701">
        <v>27</v>
      </c>
      <c r="AH701">
        <v>370</v>
      </c>
      <c r="AI701">
        <v>1</v>
      </c>
      <c r="AJ701">
        <v>26042</v>
      </c>
      <c r="AK701">
        <f t="shared" si="67"/>
        <v>72.782008145918184</v>
      </c>
      <c r="AL701">
        <f t="shared" si="68"/>
        <v>41.058563697516469</v>
      </c>
      <c r="BC701" t="str">
        <f t="shared" si="69"/>
        <v>8407_Activités des sièges sociaux ; conseil de gestion</v>
      </c>
      <c r="BD701" t="str">
        <f>INDEX(PDC!$J$1:$L$90,MATCH(BE701,PDC!$L:$L,0),MATCH(PDC!$J$1,PDC!$J$1:$L$1,0))</f>
        <v>Services</v>
      </c>
      <c r="BE701" t="s">
        <v>44</v>
      </c>
      <c r="BF701">
        <v>8407</v>
      </c>
      <c r="BG701">
        <v>1113</v>
      </c>
      <c r="BH701">
        <v>1655770</v>
      </c>
      <c r="BI701">
        <v>8</v>
      </c>
      <c r="BJ701">
        <v>1</v>
      </c>
      <c r="BK701">
        <v>1</v>
      </c>
      <c r="BN701">
        <v>441</v>
      </c>
    </row>
    <row r="702" spans="26:66" x14ac:dyDescent="0.35">
      <c r="Z702" t="str">
        <f t="shared" si="66"/>
        <v>63_Travail du bois et fabrication d'articles en bois et en liège, à l'exception des meubles ; fabrication d'articles en vannerie et sparterie</v>
      </c>
      <c r="AA702" t="str">
        <f>INDEX(PDC!$J$1:$L$90,MATCH(AB702,PDC!$L:$L,0),MATCH(PDC!$J$1,PDC!$J$1:$L$1,0))</f>
        <v>Industrie</v>
      </c>
      <c r="AB702" t="s">
        <v>70</v>
      </c>
      <c r="AC702" t="s">
        <v>153</v>
      </c>
      <c r="AD702">
        <v>587</v>
      </c>
      <c r="AE702">
        <v>951131</v>
      </c>
      <c r="AF702">
        <v>59</v>
      </c>
      <c r="AG702">
        <v>2</v>
      </c>
      <c r="AH702">
        <v>17</v>
      </c>
      <c r="AJ702">
        <v>2917</v>
      </c>
      <c r="AK702">
        <f t="shared" si="67"/>
        <v>100.51107325383305</v>
      </c>
      <c r="AL702">
        <f t="shared" si="68"/>
        <v>62.031413128160047</v>
      </c>
      <c r="BC702" t="str">
        <f t="shared" si="69"/>
        <v>8407_Activités immobilières</v>
      </c>
      <c r="BD702" t="str">
        <f>INDEX(PDC!$J$1:$L$90,MATCH(BE702,PDC!$L:$L,0),MATCH(PDC!$J$1,PDC!$J$1:$L$1,0))</f>
        <v>Services</v>
      </c>
      <c r="BE702" t="s">
        <v>31</v>
      </c>
      <c r="BF702">
        <v>8407</v>
      </c>
      <c r="BG702">
        <v>1231</v>
      </c>
      <c r="BH702">
        <v>1910724</v>
      </c>
      <c r="BI702">
        <v>35</v>
      </c>
      <c r="BJ702">
        <v>5</v>
      </c>
      <c r="BK702">
        <v>30</v>
      </c>
      <c r="BN702">
        <v>3085</v>
      </c>
    </row>
    <row r="703" spans="26:66" x14ac:dyDescent="0.35">
      <c r="Z703" t="str">
        <f t="shared" si="66"/>
        <v>63_Travaux de construction spécialisés</v>
      </c>
      <c r="AA703" t="str">
        <f>INDEX(PDC!$J$1:$L$90,MATCH(AB703,PDC!$L:$L,0),MATCH(PDC!$J$1,PDC!$J$1:$L$1,0))</f>
        <v>Construction</v>
      </c>
      <c r="AB703" t="s">
        <v>3</v>
      </c>
      <c r="AC703" t="s">
        <v>153</v>
      </c>
      <c r="AD703">
        <v>11594</v>
      </c>
      <c r="AE703">
        <v>17934592</v>
      </c>
      <c r="AF703">
        <v>982</v>
      </c>
      <c r="AG703">
        <v>65</v>
      </c>
      <c r="AH703">
        <v>758</v>
      </c>
      <c r="AI703">
        <v>1</v>
      </c>
      <c r="AJ703">
        <v>62750</v>
      </c>
      <c r="AK703">
        <f t="shared" si="67"/>
        <v>84.698982232189067</v>
      </c>
      <c r="AL703">
        <f t="shared" si="68"/>
        <v>54.754521318355053</v>
      </c>
      <c r="BC703" t="str">
        <f t="shared" si="69"/>
        <v>8407_Activités juridiques et comptables</v>
      </c>
      <c r="BD703" t="str">
        <f>INDEX(PDC!$J$1:$L$90,MATCH(BE703,PDC!$L:$L,0),MATCH(PDC!$J$1,PDC!$J$1:$L$1,0))</f>
        <v>Services</v>
      </c>
      <c r="BE703" t="s">
        <v>51</v>
      </c>
      <c r="BF703">
        <v>8407</v>
      </c>
      <c r="BG703">
        <v>1016</v>
      </c>
      <c r="BH703">
        <v>1700265</v>
      </c>
      <c r="BI703">
        <v>3</v>
      </c>
      <c r="BN703">
        <v>55</v>
      </c>
    </row>
    <row r="704" spans="26:66" x14ac:dyDescent="0.35">
      <c r="Z704" t="str">
        <f t="shared" si="66"/>
        <v>63_Télécommunications</v>
      </c>
      <c r="AA704" t="str">
        <f>INDEX(PDC!$J$1:$L$90,MATCH(AB704,PDC!$L:$L,0),MATCH(PDC!$J$1,PDC!$J$1:$L$1,0))</f>
        <v>Services</v>
      </c>
      <c r="AB704" t="s">
        <v>84</v>
      </c>
      <c r="AC704" t="s">
        <v>153</v>
      </c>
      <c r="AD704">
        <v>215</v>
      </c>
      <c r="AE704">
        <v>328987</v>
      </c>
      <c r="AF704">
        <v>1</v>
      </c>
      <c r="AJ704">
        <v>11</v>
      </c>
      <c r="AK704">
        <f t="shared" si="67"/>
        <v>4.6511627906976747</v>
      </c>
      <c r="AL704">
        <f t="shared" si="68"/>
        <v>3.0396337849215929</v>
      </c>
      <c r="BC704" t="str">
        <f t="shared" si="69"/>
        <v>8407_Activités liées à l'emploi</v>
      </c>
      <c r="BD704" t="str">
        <f>INDEX(PDC!$J$1:$L$90,MATCH(BE704,PDC!$L:$L,0),MATCH(PDC!$J$1,PDC!$J$1:$L$1,0))</f>
        <v>Services</v>
      </c>
      <c r="BE704" t="s">
        <v>6</v>
      </c>
      <c r="BF704">
        <v>8407</v>
      </c>
      <c r="BG704">
        <v>3689</v>
      </c>
      <c r="BH704">
        <v>4925328</v>
      </c>
      <c r="BI704">
        <v>227</v>
      </c>
      <c r="BJ704">
        <v>14</v>
      </c>
      <c r="BK704">
        <v>138</v>
      </c>
      <c r="BL704">
        <v>6</v>
      </c>
      <c r="BN704">
        <v>12880</v>
      </c>
    </row>
    <row r="705" spans="26:66" x14ac:dyDescent="0.35">
      <c r="Z705" t="str">
        <f t="shared" si="66"/>
        <v>63_Édition</v>
      </c>
      <c r="AA705" t="str">
        <f>INDEX(PDC!$J$1:$L$90,MATCH(AB705,PDC!$L:$L,0),MATCH(PDC!$J$1,PDC!$J$1:$L$1,0))</f>
        <v>Services</v>
      </c>
      <c r="AB705" t="s">
        <v>49</v>
      </c>
      <c r="AC705" t="s">
        <v>153</v>
      </c>
      <c r="AD705">
        <v>1156</v>
      </c>
      <c r="AE705">
        <v>1782540</v>
      </c>
      <c r="AF705">
        <v>22</v>
      </c>
      <c r="AJ705">
        <v>1504</v>
      </c>
      <c r="AK705">
        <f t="shared" si="67"/>
        <v>19.031141868512112</v>
      </c>
      <c r="AL705">
        <f t="shared" si="68"/>
        <v>12.341939030821187</v>
      </c>
      <c r="BC705" t="str">
        <f t="shared" si="69"/>
        <v>8407_Activités pour la santé humaine</v>
      </c>
      <c r="BD705" t="str">
        <f>INDEX(PDC!$J$1:$L$90,MATCH(BE705,PDC!$L:$L,0),MATCH(PDC!$J$1,PDC!$J$1:$L$1,0))</f>
        <v>Services</v>
      </c>
      <c r="BE705" t="s">
        <v>27</v>
      </c>
      <c r="BF705">
        <v>8407</v>
      </c>
      <c r="BG705">
        <v>3446</v>
      </c>
      <c r="BH705">
        <v>4795758</v>
      </c>
      <c r="BI705">
        <v>71</v>
      </c>
      <c r="BJ705">
        <v>8</v>
      </c>
      <c r="BK705">
        <v>69</v>
      </c>
      <c r="BL705">
        <v>2</v>
      </c>
      <c r="BN705">
        <v>4986</v>
      </c>
    </row>
    <row r="706" spans="26:66" x14ac:dyDescent="0.35">
      <c r="Z706" t="str">
        <f t="shared" si="66"/>
        <v>69_NC</v>
      </c>
      <c r="AA706" t="s">
        <v>355</v>
      </c>
      <c r="AB706" t="s">
        <v>355</v>
      </c>
      <c r="AC706" t="s">
        <v>155</v>
      </c>
      <c r="AD706">
        <v>8</v>
      </c>
      <c r="AE706">
        <v>10352</v>
      </c>
      <c r="AF706">
        <v>2</v>
      </c>
      <c r="AG706">
        <v>3</v>
      </c>
      <c r="AH706">
        <v>92</v>
      </c>
      <c r="AJ706">
        <v>6953</v>
      </c>
      <c r="AK706">
        <f t="shared" si="67"/>
        <v>250</v>
      </c>
      <c r="AL706">
        <f t="shared" si="68"/>
        <v>193.19938176197834</v>
      </c>
      <c r="BC706" t="str">
        <f t="shared" si="69"/>
        <v>8407_Activités sportives, récréatives et de loisirs</v>
      </c>
      <c r="BD706" t="str">
        <f>INDEX(PDC!$J$1:$L$90,MATCH(BE706,PDC!$L:$L,0),MATCH(PDC!$J$1,PDC!$J$1:$L$1,0))</f>
        <v>Services</v>
      </c>
      <c r="BE706" t="s">
        <v>12</v>
      </c>
      <c r="BF706">
        <v>8407</v>
      </c>
      <c r="BG706">
        <v>706</v>
      </c>
      <c r="BH706">
        <v>787800</v>
      </c>
      <c r="BI706">
        <v>57</v>
      </c>
      <c r="BJ706">
        <v>3</v>
      </c>
      <c r="BK706">
        <v>154</v>
      </c>
      <c r="BL706">
        <v>2</v>
      </c>
      <c r="BM706">
        <v>1</v>
      </c>
      <c r="BN706">
        <v>1473</v>
      </c>
    </row>
    <row r="707" spans="26:66" x14ac:dyDescent="0.35">
      <c r="Z707" t="str">
        <f t="shared" si="66"/>
        <v>69_Action sociale sans hébergement</v>
      </c>
      <c r="AA707" t="str">
        <f>INDEX(PDC!$J$1:$L$90,MATCH(AB707,PDC!$L:$L,0),MATCH(PDC!$J$1,PDC!$J$1:$L$1,0))</f>
        <v>Services</v>
      </c>
      <c r="AB707" t="s">
        <v>8</v>
      </c>
      <c r="AC707" t="s">
        <v>155</v>
      </c>
      <c r="AD707">
        <v>18208</v>
      </c>
      <c r="AE707">
        <v>26655112</v>
      </c>
      <c r="AF707">
        <v>837</v>
      </c>
      <c r="AG707">
        <v>64</v>
      </c>
      <c r="AH707">
        <v>483</v>
      </c>
      <c r="AJ707">
        <v>59902</v>
      </c>
      <c r="AK707">
        <f t="shared" si="67"/>
        <v>45.968804920913882</v>
      </c>
      <c r="AL707">
        <f t="shared" si="68"/>
        <v>31.401106099272813</v>
      </c>
      <c r="BC707" t="str">
        <f t="shared" si="69"/>
        <v>8407_Activités vétérinaires</v>
      </c>
      <c r="BD707" t="str">
        <f>INDEX(PDC!$J$1:$L$90,MATCH(BE707,PDC!$L:$L,0),MATCH(PDC!$J$1,PDC!$J$1:$L$1,0))</f>
        <v>Services</v>
      </c>
      <c r="BE707" t="s">
        <v>87</v>
      </c>
      <c r="BF707">
        <v>8407</v>
      </c>
      <c r="BG707">
        <v>36</v>
      </c>
      <c r="BH707">
        <v>57407</v>
      </c>
      <c r="BN707">
        <v>0</v>
      </c>
    </row>
    <row r="708" spans="26:66" x14ac:dyDescent="0.35">
      <c r="Z708" t="str">
        <f t="shared" ref="Z708:Z772" si="70">AC708&amp;"_"&amp;AB708</f>
        <v>69_Activités administratives et autres activités de soutien aux entreprises</v>
      </c>
      <c r="AA708" t="str">
        <f>INDEX(PDC!$J$1:$L$90,MATCH(AB708,PDC!$L:$L,0),MATCH(PDC!$J$1,PDC!$J$1:$L$1,0))</f>
        <v>Services</v>
      </c>
      <c r="AB708" t="s">
        <v>35</v>
      </c>
      <c r="AC708" t="s">
        <v>155</v>
      </c>
      <c r="AD708">
        <v>13426</v>
      </c>
      <c r="AE708">
        <v>18297013</v>
      </c>
      <c r="AF708">
        <v>207</v>
      </c>
      <c r="AG708">
        <v>16</v>
      </c>
      <c r="AH708">
        <v>115</v>
      </c>
      <c r="AJ708">
        <v>11874</v>
      </c>
      <c r="AK708">
        <f t="shared" si="67"/>
        <v>15.41784597050499</v>
      </c>
      <c r="AL708">
        <f t="shared" si="68"/>
        <v>11.313322016003378</v>
      </c>
      <c r="BC708" t="str">
        <f t="shared" si="69"/>
        <v>8407_Administration publique et défense ; sécurité sociale obligatoire</v>
      </c>
      <c r="BD708" t="str">
        <f>INDEX(PDC!$J$1:$L$90,MATCH(BE708,PDC!$L:$L,0),MATCH(PDC!$J$1,PDC!$J$1:$L$1,0))</f>
        <v>Services</v>
      </c>
      <c r="BE708" t="s">
        <v>36</v>
      </c>
      <c r="BF708">
        <v>8407</v>
      </c>
      <c r="BG708">
        <v>4918</v>
      </c>
      <c r="BH708">
        <v>6563296</v>
      </c>
      <c r="BI708">
        <v>69</v>
      </c>
      <c r="BJ708">
        <v>9</v>
      </c>
      <c r="BK708">
        <v>41</v>
      </c>
      <c r="BL708">
        <v>1</v>
      </c>
      <c r="BN708">
        <v>4148</v>
      </c>
    </row>
    <row r="709" spans="26:66" x14ac:dyDescent="0.35">
      <c r="Z709" t="str">
        <f t="shared" si="70"/>
        <v>69_Activités auxiliaires de services financiers et d'assurance</v>
      </c>
      <c r="AA709" t="str">
        <f>INDEX(PDC!$J$1:$L$90,MATCH(AB709,PDC!$L:$L,0),MATCH(PDC!$J$1,PDC!$J$1:$L$1,0))</f>
        <v>Services</v>
      </c>
      <c r="AB709" t="s">
        <v>48</v>
      </c>
      <c r="AC709" t="s">
        <v>155</v>
      </c>
      <c r="AD709">
        <v>5985</v>
      </c>
      <c r="AE709">
        <v>9202542</v>
      </c>
      <c r="AF709">
        <v>44</v>
      </c>
      <c r="AG709">
        <v>5</v>
      </c>
      <c r="AH709">
        <v>34</v>
      </c>
      <c r="AJ709">
        <v>2681</v>
      </c>
      <c r="AK709">
        <f t="shared" ref="AK709:AK773" si="71">AF709/AD709*1000</f>
        <v>7.3517126148705092</v>
      </c>
      <c r="AL709">
        <f t="shared" ref="AL709:AL773" si="72">AF709/AE709*1000000</f>
        <v>4.7812876050986777</v>
      </c>
      <c r="BC709" t="str">
        <f t="shared" ref="BC709:BC772" si="73">BF709&amp;"_"&amp;BE709</f>
        <v>8407_Assurance</v>
      </c>
      <c r="BD709" t="str">
        <f>INDEX(PDC!$J$1:$L$90,MATCH(BE709,PDC!$L:$L,0),MATCH(PDC!$J$1,PDC!$J$1:$L$1,0))</f>
        <v>Services</v>
      </c>
      <c r="BE709" t="s">
        <v>45</v>
      </c>
      <c r="BF709">
        <v>8407</v>
      </c>
      <c r="BG709">
        <v>389</v>
      </c>
      <c r="BH709">
        <v>481000</v>
      </c>
      <c r="BI709">
        <v>4</v>
      </c>
      <c r="BN709">
        <v>75</v>
      </c>
    </row>
    <row r="710" spans="26:66" x14ac:dyDescent="0.35">
      <c r="Z710" t="str">
        <f t="shared" si="70"/>
        <v>69_Activités créatives, artistiques et de spectacle</v>
      </c>
      <c r="AA710" t="str">
        <f>INDEX(PDC!$J$1:$L$90,MATCH(AB710,PDC!$L:$L,0),MATCH(PDC!$J$1,PDC!$J$1:$L$1,0))</f>
        <v>Services</v>
      </c>
      <c r="AB710" t="s">
        <v>42</v>
      </c>
      <c r="AC710" t="s">
        <v>155</v>
      </c>
      <c r="AD710">
        <v>5875</v>
      </c>
      <c r="AE710">
        <v>4754026</v>
      </c>
      <c r="AF710">
        <v>46</v>
      </c>
      <c r="AG710">
        <v>4</v>
      </c>
      <c r="AH710">
        <v>30</v>
      </c>
      <c r="AJ710">
        <v>4464</v>
      </c>
      <c r="AK710">
        <f t="shared" si="71"/>
        <v>7.8297872340425538</v>
      </c>
      <c r="AL710">
        <f t="shared" si="72"/>
        <v>9.6760093445008515</v>
      </c>
      <c r="BC710" t="str">
        <f t="shared" si="73"/>
        <v>8407_Autres activités spécialisées, scientifiques et techniques</v>
      </c>
      <c r="BD710" t="str">
        <f>INDEX(PDC!$J$1:$L$90,MATCH(BE710,PDC!$L:$L,0),MATCH(PDC!$J$1,PDC!$J$1:$L$1,0))</f>
        <v>Services</v>
      </c>
      <c r="BE710" t="s">
        <v>86</v>
      </c>
      <c r="BF710">
        <v>8407</v>
      </c>
      <c r="BG710">
        <v>148</v>
      </c>
      <c r="BH710">
        <v>237323</v>
      </c>
      <c r="BI710">
        <v>1</v>
      </c>
      <c r="BJ710">
        <v>2</v>
      </c>
      <c r="BK710">
        <v>12</v>
      </c>
      <c r="BN710">
        <v>367</v>
      </c>
    </row>
    <row r="711" spans="26:66" x14ac:dyDescent="0.35">
      <c r="Z711" t="str">
        <f t="shared" si="70"/>
        <v>69_Activités d'architecture et d'ingénierie ; activités de contrôle et analyses techniques</v>
      </c>
      <c r="AA711" t="str">
        <f>INDEX(PDC!$J$1:$L$90,MATCH(AB711,PDC!$L:$L,0),MATCH(PDC!$J$1,PDC!$J$1:$L$1,0))</f>
        <v>Services</v>
      </c>
      <c r="AB711" t="s">
        <v>43</v>
      </c>
      <c r="AC711" t="s">
        <v>155</v>
      </c>
      <c r="AD711">
        <v>21485</v>
      </c>
      <c r="AE711">
        <v>34254469</v>
      </c>
      <c r="AF711">
        <v>147</v>
      </c>
      <c r="AG711">
        <v>13</v>
      </c>
      <c r="AH711">
        <v>95</v>
      </c>
      <c r="AJ711">
        <v>8501</v>
      </c>
      <c r="AK711">
        <f t="shared" si="71"/>
        <v>6.8419827786828025</v>
      </c>
      <c r="AL711">
        <f t="shared" si="72"/>
        <v>4.2914108521139243</v>
      </c>
      <c r="BC711" t="str">
        <f t="shared" si="73"/>
        <v>8407_Autres industries extractives</v>
      </c>
      <c r="BD711" t="str">
        <f>INDEX(PDC!$J$1:$L$90,MATCH(BE711,PDC!$L:$L,0),MATCH(PDC!$J$1,PDC!$J$1:$L$1,0))</f>
        <v>Industrie</v>
      </c>
      <c r="BE711" t="s">
        <v>64</v>
      </c>
      <c r="BF711">
        <v>8407</v>
      </c>
      <c r="BG711">
        <v>37</v>
      </c>
      <c r="BH711">
        <v>56726</v>
      </c>
      <c r="BI711">
        <v>2</v>
      </c>
      <c r="BN711">
        <v>42</v>
      </c>
    </row>
    <row r="712" spans="26:66" x14ac:dyDescent="0.35">
      <c r="Z712" t="str">
        <f t="shared" si="70"/>
        <v>69_Activités de location et location-bail</v>
      </c>
      <c r="AA712" t="str">
        <f>INDEX(PDC!$J$1:$L$90,MATCH(AB712,PDC!$L:$L,0),MATCH(PDC!$J$1,PDC!$J$1:$L$1,0))</f>
        <v>Services</v>
      </c>
      <c r="AB712" t="s">
        <v>88</v>
      </c>
      <c r="AC712" t="s">
        <v>155</v>
      </c>
      <c r="AD712">
        <v>3631</v>
      </c>
      <c r="AE712">
        <v>5678983</v>
      </c>
      <c r="AF712">
        <v>208</v>
      </c>
      <c r="AG712">
        <v>17</v>
      </c>
      <c r="AH712">
        <v>303</v>
      </c>
      <c r="AI712">
        <v>2</v>
      </c>
      <c r="AJ712">
        <v>15594</v>
      </c>
      <c r="AK712">
        <f t="shared" si="71"/>
        <v>57.284494629578631</v>
      </c>
      <c r="AL712">
        <f t="shared" si="72"/>
        <v>36.626276218822987</v>
      </c>
      <c r="BC712" t="str">
        <f t="shared" si="73"/>
        <v>8407_Autres industries manufacturières</v>
      </c>
      <c r="BD712" t="str">
        <f>INDEX(PDC!$J$1:$L$90,MATCH(BE712,PDC!$L:$L,0),MATCH(PDC!$J$1,PDC!$J$1:$L$1,0))</f>
        <v>Industrie</v>
      </c>
      <c r="BE712" t="s">
        <v>37</v>
      </c>
      <c r="BF712">
        <v>8407</v>
      </c>
      <c r="BG712">
        <v>143</v>
      </c>
      <c r="BH712">
        <v>254564</v>
      </c>
      <c r="BI712">
        <v>2</v>
      </c>
      <c r="BN712">
        <v>93</v>
      </c>
    </row>
    <row r="713" spans="26:66" x14ac:dyDescent="0.35">
      <c r="Z713" t="str">
        <f t="shared" si="70"/>
        <v>69_Activités de poste et de courrier</v>
      </c>
      <c r="AA713" t="str">
        <f>INDEX(PDC!$J$1:$L$90,MATCH(AB713,PDC!$L:$L,0),MATCH(PDC!$J$1,PDC!$J$1:$L$1,0))</f>
        <v>Services</v>
      </c>
      <c r="AB713" t="s">
        <v>13</v>
      </c>
      <c r="AC713" t="s">
        <v>155</v>
      </c>
      <c r="AD713">
        <v>3774</v>
      </c>
      <c r="AE713">
        <v>5539498</v>
      </c>
      <c r="AF713">
        <v>294</v>
      </c>
      <c r="AG713">
        <v>17</v>
      </c>
      <c r="AH713">
        <v>153</v>
      </c>
      <c r="AJ713">
        <v>16862</v>
      </c>
      <c r="AK713">
        <f t="shared" si="71"/>
        <v>77.901430842607311</v>
      </c>
      <c r="AL713">
        <f t="shared" si="72"/>
        <v>53.073401235996471</v>
      </c>
      <c r="BC713" t="str">
        <f t="shared" si="73"/>
        <v>8407_Autres services personnels</v>
      </c>
      <c r="BD713" t="str">
        <f>INDEX(PDC!$J$1:$L$90,MATCH(BE713,PDC!$L:$L,0),MATCH(PDC!$J$1,PDC!$J$1:$L$1,0))</f>
        <v>Services</v>
      </c>
      <c r="BE713" t="s">
        <v>30</v>
      </c>
      <c r="BF713">
        <v>8407</v>
      </c>
      <c r="BG713">
        <v>959</v>
      </c>
      <c r="BH713">
        <v>1531858</v>
      </c>
      <c r="BI713">
        <v>32</v>
      </c>
      <c r="BJ713">
        <v>1</v>
      </c>
      <c r="BK713">
        <v>8</v>
      </c>
      <c r="BN713">
        <v>1220</v>
      </c>
    </row>
    <row r="714" spans="26:66" x14ac:dyDescent="0.35">
      <c r="Z714" t="str">
        <f t="shared" si="70"/>
        <v>69_Activités des agences de voyage, voyagistes, services de réservation et activités connexes</v>
      </c>
      <c r="AA714" t="str">
        <f>INDEX(PDC!$J$1:$L$90,MATCH(AB714,PDC!$L:$L,0),MATCH(PDC!$J$1,PDC!$J$1:$L$1,0))</f>
        <v>Services</v>
      </c>
      <c r="AB714" t="s">
        <v>89</v>
      </c>
      <c r="AC714" t="s">
        <v>155</v>
      </c>
      <c r="AD714">
        <v>1667</v>
      </c>
      <c r="AE714">
        <v>2646705</v>
      </c>
      <c r="AF714">
        <v>14</v>
      </c>
      <c r="AG714">
        <v>1</v>
      </c>
      <c r="AH714">
        <v>40</v>
      </c>
      <c r="AJ714">
        <v>850</v>
      </c>
      <c r="AK714">
        <f t="shared" si="71"/>
        <v>8.398320335932814</v>
      </c>
      <c r="AL714">
        <f t="shared" si="72"/>
        <v>5.2895959315450725</v>
      </c>
      <c r="BC714" t="str">
        <f t="shared" si="73"/>
        <v>8407_Bibliothèques, archives, musées et autres activités culturelles</v>
      </c>
      <c r="BD714" t="str">
        <f>INDEX(PDC!$J$1:$L$90,MATCH(BE714,PDC!$L:$L,0),MATCH(PDC!$J$1,PDC!$J$1:$L$1,0))</f>
        <v>Services</v>
      </c>
      <c r="BE714" t="s">
        <v>90</v>
      </c>
      <c r="BF714">
        <v>8407</v>
      </c>
      <c r="BG714">
        <v>27</v>
      </c>
      <c r="BH714">
        <v>42488</v>
      </c>
      <c r="BI714">
        <v>1</v>
      </c>
      <c r="BN714">
        <v>15</v>
      </c>
    </row>
    <row r="715" spans="26:66" x14ac:dyDescent="0.35">
      <c r="Z715" t="str">
        <f t="shared" si="70"/>
        <v>69_Activités des organisations associatives</v>
      </c>
      <c r="AA715" t="str">
        <f>INDEX(PDC!$J$1:$L$90,MATCH(AB715,PDC!$L:$L,0),MATCH(PDC!$J$1,PDC!$J$1:$L$1,0))</f>
        <v>Services</v>
      </c>
      <c r="AB715" t="s">
        <v>32</v>
      </c>
      <c r="AC715" t="s">
        <v>155</v>
      </c>
      <c r="AD715">
        <v>8822</v>
      </c>
      <c r="AE715">
        <v>11367665</v>
      </c>
      <c r="AF715">
        <v>105</v>
      </c>
      <c r="AG715">
        <v>15</v>
      </c>
      <c r="AH715">
        <v>119</v>
      </c>
      <c r="AJ715">
        <v>6551</v>
      </c>
      <c r="AK715">
        <f t="shared" si="71"/>
        <v>11.902063024257538</v>
      </c>
      <c r="AL715">
        <f t="shared" si="72"/>
        <v>9.2367253961125702</v>
      </c>
      <c r="BC715" t="str">
        <f t="shared" si="73"/>
        <v>8407_Captage, traitement et distribution d'eau</v>
      </c>
      <c r="BD715" t="str">
        <f>INDEX(PDC!$J$1:$L$90,MATCH(BE715,PDC!$L:$L,0),MATCH(PDC!$J$1,PDC!$J$1:$L$1,0))</f>
        <v>Industrie</v>
      </c>
      <c r="BE715" t="s">
        <v>77</v>
      </c>
      <c r="BF715">
        <v>8407</v>
      </c>
      <c r="BG715">
        <v>53</v>
      </c>
      <c r="BH715">
        <v>83814</v>
      </c>
      <c r="BI715">
        <v>1</v>
      </c>
      <c r="BN715">
        <v>9</v>
      </c>
    </row>
    <row r="716" spans="26:66" x14ac:dyDescent="0.35">
      <c r="Z716" t="str">
        <f t="shared" si="70"/>
        <v>69_Activités des organisations et organismes extraterritoriaux</v>
      </c>
      <c r="AA716" t="str">
        <f>INDEX(PDC!$J$1:$L$90,MATCH(AB716,PDC!$L:$L,0),MATCH(PDC!$J$1,PDC!$J$1:$L$1,0))</f>
        <v>Services</v>
      </c>
      <c r="AB716" t="s">
        <v>93</v>
      </c>
      <c r="AC716" t="s">
        <v>155</v>
      </c>
      <c r="AD716">
        <v>571</v>
      </c>
      <c r="AE716">
        <v>1069011</v>
      </c>
      <c r="AF716">
        <v>4</v>
      </c>
      <c r="AJ716">
        <v>196</v>
      </c>
      <c r="AK716">
        <f t="shared" si="71"/>
        <v>7.0052539404553418</v>
      </c>
      <c r="AL716">
        <f t="shared" si="72"/>
        <v>3.7417762773254908</v>
      </c>
      <c r="BC716" t="str">
        <f t="shared" si="73"/>
        <v>8407_Collecte et traitement des eaux usées</v>
      </c>
      <c r="BD716" t="str">
        <f>INDEX(PDC!$J$1:$L$90,MATCH(BE716,PDC!$L:$L,0),MATCH(PDC!$J$1,PDC!$J$1:$L$1,0))</f>
        <v>Industrie</v>
      </c>
      <c r="BE716" t="s">
        <v>78</v>
      </c>
      <c r="BF716">
        <v>8407</v>
      </c>
      <c r="BG716">
        <v>56</v>
      </c>
      <c r="BH716">
        <v>91923</v>
      </c>
      <c r="BI716">
        <v>6</v>
      </c>
      <c r="BJ716">
        <v>1</v>
      </c>
      <c r="BK716">
        <v>6</v>
      </c>
      <c r="BN716">
        <v>973</v>
      </c>
    </row>
    <row r="717" spans="26:66" x14ac:dyDescent="0.35">
      <c r="Z717" t="str">
        <f t="shared" si="70"/>
        <v>69_Activités des services financiers, hors assurance et caisses de retraite</v>
      </c>
      <c r="AA717" t="str">
        <f>INDEX(PDC!$J$1:$L$90,MATCH(AB717,PDC!$L:$L,0),MATCH(PDC!$J$1,PDC!$J$1:$L$1,0))</f>
        <v>Services</v>
      </c>
      <c r="AB717" t="s">
        <v>47</v>
      </c>
      <c r="AC717" t="s">
        <v>155</v>
      </c>
      <c r="AD717">
        <v>14818</v>
      </c>
      <c r="AE717">
        <v>21649197</v>
      </c>
      <c r="AF717">
        <v>78</v>
      </c>
      <c r="AG717">
        <v>8</v>
      </c>
      <c r="AH717">
        <v>195</v>
      </c>
      <c r="AJ717">
        <v>8038</v>
      </c>
      <c r="AK717">
        <f t="shared" si="71"/>
        <v>5.2638682683223115</v>
      </c>
      <c r="AL717">
        <f t="shared" si="72"/>
        <v>3.6029049945824783</v>
      </c>
      <c r="BC717" t="str">
        <f t="shared" si="73"/>
        <v>8407_Collecte, traitement et élimination des déchets ; récupération</v>
      </c>
      <c r="BD717" t="str">
        <f>INDEX(PDC!$J$1:$L$90,MATCH(BE717,PDC!$L:$L,0),MATCH(PDC!$J$1,PDC!$J$1:$L$1,0))</f>
        <v>Industrie</v>
      </c>
      <c r="BE717" t="s">
        <v>4</v>
      </c>
      <c r="BF717">
        <v>8407</v>
      </c>
      <c r="BG717">
        <v>340</v>
      </c>
      <c r="BH717">
        <v>520915</v>
      </c>
      <c r="BI717">
        <v>28</v>
      </c>
      <c r="BJ717">
        <v>1</v>
      </c>
      <c r="BK717">
        <v>15</v>
      </c>
      <c r="BL717">
        <v>1</v>
      </c>
      <c r="BN717">
        <v>1175</v>
      </c>
    </row>
    <row r="718" spans="26:66" x14ac:dyDescent="0.35">
      <c r="Z718" t="str">
        <f t="shared" si="70"/>
        <v>69_Activités des sièges sociaux ; conseil de gestion</v>
      </c>
      <c r="AA718" t="str">
        <f>INDEX(PDC!$J$1:$L$90,MATCH(AB718,PDC!$L:$L,0),MATCH(PDC!$J$1,PDC!$J$1:$L$1,0))</f>
        <v>Services</v>
      </c>
      <c r="AB718" t="s">
        <v>44</v>
      </c>
      <c r="AC718" t="s">
        <v>155</v>
      </c>
      <c r="AD718">
        <v>13804</v>
      </c>
      <c r="AE718">
        <v>21356485</v>
      </c>
      <c r="AF718">
        <v>153</v>
      </c>
      <c r="AG718">
        <v>10</v>
      </c>
      <c r="AH718">
        <v>67</v>
      </c>
      <c r="AJ718">
        <v>10822</v>
      </c>
      <c r="AK718">
        <f t="shared" si="71"/>
        <v>11.083743842364532</v>
      </c>
      <c r="AL718">
        <f t="shared" si="72"/>
        <v>7.1641002721187492</v>
      </c>
      <c r="BC718" t="str">
        <f t="shared" si="73"/>
        <v>8407_Commerce de détail, à l'exception des automobiles et des motocycles</v>
      </c>
      <c r="BD718" t="str">
        <f>INDEX(PDC!$J$1:$L$90,MATCH(BE718,PDC!$L:$L,0),MATCH(PDC!$J$1,PDC!$J$1:$L$1,0))</f>
        <v>Commerce</v>
      </c>
      <c r="BE718" t="s">
        <v>16</v>
      </c>
      <c r="BF718">
        <v>8407</v>
      </c>
      <c r="BG718">
        <v>6049</v>
      </c>
      <c r="BH718">
        <v>9721183</v>
      </c>
      <c r="BI718">
        <v>241</v>
      </c>
      <c r="BJ718">
        <v>26</v>
      </c>
      <c r="BK718">
        <v>251</v>
      </c>
      <c r="BL718">
        <v>9</v>
      </c>
      <c r="BN718">
        <v>15927</v>
      </c>
    </row>
    <row r="719" spans="26:66" x14ac:dyDescent="0.35">
      <c r="Z719" t="str">
        <f t="shared" si="70"/>
        <v>69_Activités immobilières</v>
      </c>
      <c r="AA719" t="str">
        <f>INDEX(PDC!$J$1:$L$90,MATCH(AB719,PDC!$L:$L,0),MATCH(PDC!$J$1,PDC!$J$1:$L$1,0))</f>
        <v>Services</v>
      </c>
      <c r="AB719" t="s">
        <v>31</v>
      </c>
      <c r="AC719" t="s">
        <v>155</v>
      </c>
      <c r="AD719">
        <v>11130</v>
      </c>
      <c r="AE719">
        <v>16499778</v>
      </c>
      <c r="AF719">
        <v>296</v>
      </c>
      <c r="AG719">
        <v>39</v>
      </c>
      <c r="AH719">
        <v>366</v>
      </c>
      <c r="AJ719">
        <v>34568</v>
      </c>
      <c r="AK719">
        <f t="shared" si="71"/>
        <v>26.594788858939804</v>
      </c>
      <c r="AL719">
        <f t="shared" si="72"/>
        <v>17.939635309032642</v>
      </c>
      <c r="BC719" t="str">
        <f t="shared" si="73"/>
        <v>8407_Commerce de gros, à l'exception des automobiles et des motocycles</v>
      </c>
      <c r="BD719" t="str">
        <f>INDEX(PDC!$J$1:$L$90,MATCH(BE719,PDC!$L:$L,0),MATCH(PDC!$J$1,PDC!$J$1:$L$1,0))</f>
        <v>Commerce</v>
      </c>
      <c r="BE719" t="s">
        <v>28</v>
      </c>
      <c r="BF719">
        <v>8407</v>
      </c>
      <c r="BG719">
        <v>3328</v>
      </c>
      <c r="BH719">
        <v>5321853</v>
      </c>
      <c r="BI719">
        <v>97</v>
      </c>
      <c r="BJ719">
        <v>11</v>
      </c>
      <c r="BK719">
        <v>70</v>
      </c>
      <c r="BL719">
        <v>2</v>
      </c>
      <c r="BN719">
        <v>7008</v>
      </c>
    </row>
    <row r="720" spans="26:66" x14ac:dyDescent="0.35">
      <c r="Z720" t="str">
        <f t="shared" si="70"/>
        <v>69_Activités juridiques et comptables</v>
      </c>
      <c r="AA720" t="str">
        <f>INDEX(PDC!$J$1:$L$90,MATCH(AB720,PDC!$L:$L,0),MATCH(PDC!$J$1,PDC!$J$1:$L$1,0))</f>
        <v>Services</v>
      </c>
      <c r="AB720" t="s">
        <v>51</v>
      </c>
      <c r="AC720" t="s">
        <v>155</v>
      </c>
      <c r="AD720">
        <v>9101</v>
      </c>
      <c r="AE720">
        <v>14809836</v>
      </c>
      <c r="AF720">
        <v>20</v>
      </c>
      <c r="AG720">
        <v>4</v>
      </c>
      <c r="AH720">
        <v>110</v>
      </c>
      <c r="AI720">
        <v>1</v>
      </c>
      <c r="AJ720">
        <v>924</v>
      </c>
      <c r="AK720">
        <f t="shared" si="71"/>
        <v>2.197560707614548</v>
      </c>
      <c r="AL720">
        <f t="shared" si="72"/>
        <v>1.3504538470243697</v>
      </c>
      <c r="BC720" t="str">
        <f t="shared" si="73"/>
        <v>8407_Commerce et réparation d'automobiles et de motocycles</v>
      </c>
      <c r="BD720" t="str">
        <f>INDEX(PDC!$J$1:$L$90,MATCH(BE720,PDC!$L:$L,0),MATCH(PDC!$J$1,PDC!$J$1:$L$1,0))</f>
        <v>Commerce</v>
      </c>
      <c r="BE720" t="s">
        <v>21</v>
      </c>
      <c r="BF720">
        <v>8407</v>
      </c>
      <c r="BG720">
        <v>2015</v>
      </c>
      <c r="BH720">
        <v>3458152</v>
      </c>
      <c r="BI720">
        <v>90</v>
      </c>
      <c r="BJ720">
        <v>5</v>
      </c>
      <c r="BK720">
        <v>90</v>
      </c>
      <c r="BL720">
        <v>3</v>
      </c>
      <c r="BN720">
        <v>3863</v>
      </c>
    </row>
    <row r="721" spans="26:66" x14ac:dyDescent="0.35">
      <c r="Z721" t="str">
        <f t="shared" si="70"/>
        <v>69_Activités liées à l'emploi</v>
      </c>
      <c r="AA721" t="str">
        <f>INDEX(PDC!$J$1:$L$90,MATCH(AB721,PDC!$L:$L,0),MATCH(PDC!$J$1,PDC!$J$1:$L$1,0))</f>
        <v>Services</v>
      </c>
      <c r="AB721" t="s">
        <v>6</v>
      </c>
      <c r="AC721" t="s">
        <v>155</v>
      </c>
      <c r="AD721">
        <v>37605</v>
      </c>
      <c r="AE721">
        <v>47168955</v>
      </c>
      <c r="AF721">
        <v>1877</v>
      </c>
      <c r="AG721">
        <v>165</v>
      </c>
      <c r="AH721">
        <v>1495</v>
      </c>
      <c r="AI721">
        <v>1</v>
      </c>
      <c r="AJ721">
        <v>160811</v>
      </c>
      <c r="AK721">
        <f t="shared" si="71"/>
        <v>49.913575322430532</v>
      </c>
      <c r="AL721">
        <f t="shared" si="72"/>
        <v>39.793122404344132</v>
      </c>
      <c r="BC721" t="str">
        <f t="shared" si="73"/>
        <v>8407_Construction de bâtiments</v>
      </c>
      <c r="BD721" t="str">
        <f>INDEX(PDC!$J$1:$L$90,MATCH(BE721,PDC!$L:$L,0),MATCH(PDC!$J$1,PDC!$J$1:$L$1,0))</f>
        <v>Construction</v>
      </c>
      <c r="BE721" t="s">
        <v>17</v>
      </c>
      <c r="BF721">
        <v>8407</v>
      </c>
      <c r="BG721">
        <v>583</v>
      </c>
      <c r="BH721">
        <v>701470</v>
      </c>
      <c r="BI721">
        <v>19</v>
      </c>
      <c r="BJ721">
        <v>2</v>
      </c>
      <c r="BK721">
        <v>102</v>
      </c>
      <c r="BL721">
        <v>2</v>
      </c>
      <c r="BN721">
        <v>1552</v>
      </c>
    </row>
    <row r="722" spans="26:66" x14ac:dyDescent="0.35">
      <c r="Z722" t="str">
        <f t="shared" si="70"/>
        <v>69_Activités pour la santé humaine</v>
      </c>
      <c r="AA722" t="str">
        <f>INDEX(PDC!$J$1:$L$90,MATCH(AB722,PDC!$L:$L,0),MATCH(PDC!$J$1,PDC!$J$1:$L$1,0))</f>
        <v>Services</v>
      </c>
      <c r="AB722" t="s">
        <v>27</v>
      </c>
      <c r="AC722" t="s">
        <v>155</v>
      </c>
      <c r="AD722">
        <v>30158</v>
      </c>
      <c r="AE722">
        <v>49534629</v>
      </c>
      <c r="AF722">
        <v>1024</v>
      </c>
      <c r="AG722">
        <v>69</v>
      </c>
      <c r="AH722">
        <v>556</v>
      </c>
      <c r="AJ722">
        <v>80480</v>
      </c>
      <c r="AK722">
        <f t="shared" si="71"/>
        <v>33.954506266993832</v>
      </c>
      <c r="AL722">
        <f t="shared" si="72"/>
        <v>20.672406772240084</v>
      </c>
      <c r="BC722" t="str">
        <f t="shared" si="73"/>
        <v>8407_Culture et production animale, chasse et services annexes</v>
      </c>
      <c r="BD722" t="str">
        <f>INDEX(PDC!$J$1:$L$90,MATCH(BE722,PDC!$L:$L,0),MATCH(PDC!$J$1,PDC!$J$1:$L$1,0))</f>
        <v>Agriculture</v>
      </c>
      <c r="BE722" t="s">
        <v>62</v>
      </c>
      <c r="BF722">
        <v>8407</v>
      </c>
      <c r="BG722">
        <v>1</v>
      </c>
      <c r="BH722">
        <v>63</v>
      </c>
    </row>
    <row r="723" spans="26:66" x14ac:dyDescent="0.35">
      <c r="Z723" t="str">
        <f t="shared" si="70"/>
        <v>69_Activités sportives, récréatives et de loisirs</v>
      </c>
      <c r="AA723" t="str">
        <f>INDEX(PDC!$J$1:$L$90,MATCH(AB723,PDC!$L:$L,0),MATCH(PDC!$J$1,PDC!$J$1:$L$1,0))</f>
        <v>Services</v>
      </c>
      <c r="AB723" t="s">
        <v>12</v>
      </c>
      <c r="AC723" t="s">
        <v>155</v>
      </c>
      <c r="AD723">
        <v>3911</v>
      </c>
      <c r="AE723">
        <v>4179091</v>
      </c>
      <c r="AF723">
        <v>304</v>
      </c>
      <c r="AG723">
        <v>8</v>
      </c>
      <c r="AH723">
        <v>56</v>
      </c>
      <c r="AJ723">
        <v>11895</v>
      </c>
      <c r="AK723">
        <f t="shared" si="71"/>
        <v>77.729480951163382</v>
      </c>
      <c r="AL723">
        <f t="shared" si="72"/>
        <v>72.743091739327994</v>
      </c>
      <c r="BC723" t="str">
        <f t="shared" si="73"/>
        <v>8407_Dépollution et autres services de gestion des déchets</v>
      </c>
      <c r="BD723" t="str">
        <f>INDEX(PDC!$J$1:$L$90,MATCH(BE723,PDC!$L:$L,0),MATCH(PDC!$J$1,PDC!$J$1:$L$1,0))</f>
        <v>Industrie</v>
      </c>
      <c r="BE723" t="s">
        <v>79</v>
      </c>
      <c r="BF723">
        <v>8407</v>
      </c>
      <c r="BG723">
        <v>9</v>
      </c>
      <c r="BH723">
        <v>18999</v>
      </c>
      <c r="BI723">
        <v>4</v>
      </c>
      <c r="BN723">
        <v>90</v>
      </c>
    </row>
    <row r="724" spans="26:66" x14ac:dyDescent="0.35">
      <c r="Z724" t="str">
        <f t="shared" si="70"/>
        <v>69_Activités vétérinaires</v>
      </c>
      <c r="AA724" t="str">
        <f>INDEX(PDC!$J$1:$L$90,MATCH(AB724,PDC!$L:$L,0),MATCH(PDC!$J$1,PDC!$J$1:$L$1,0))</f>
        <v>Services</v>
      </c>
      <c r="AB724" t="s">
        <v>87</v>
      </c>
      <c r="AC724" t="s">
        <v>155</v>
      </c>
      <c r="AD724">
        <v>271</v>
      </c>
      <c r="AE724">
        <v>418279</v>
      </c>
      <c r="AF724">
        <v>4</v>
      </c>
      <c r="AJ724">
        <v>106</v>
      </c>
      <c r="AK724">
        <f t="shared" si="71"/>
        <v>14.760147601476014</v>
      </c>
      <c r="AL724">
        <f t="shared" si="72"/>
        <v>9.5629950344148273</v>
      </c>
      <c r="BC724" t="str">
        <f t="shared" si="73"/>
        <v>8407_Enquêtes et sécurité</v>
      </c>
      <c r="BD724" t="str">
        <f>INDEX(PDC!$J$1:$L$90,MATCH(BE724,PDC!$L:$L,0),MATCH(PDC!$J$1,PDC!$J$1:$L$1,0))</f>
        <v>Services</v>
      </c>
      <c r="BE724" t="s">
        <v>15</v>
      </c>
      <c r="BF724">
        <v>8407</v>
      </c>
      <c r="BG724">
        <v>712</v>
      </c>
      <c r="BH724">
        <v>1246467</v>
      </c>
      <c r="BI724">
        <v>25</v>
      </c>
      <c r="BJ724">
        <v>3</v>
      </c>
      <c r="BK724">
        <v>44</v>
      </c>
      <c r="BL724">
        <v>2</v>
      </c>
      <c r="BN724">
        <v>3660</v>
      </c>
    </row>
    <row r="725" spans="26:66" x14ac:dyDescent="0.35">
      <c r="Z725" t="str">
        <f t="shared" si="70"/>
        <v>69_Administration publique et défense ; sécurité sociale obligatoire</v>
      </c>
      <c r="AA725" t="str">
        <f>INDEX(PDC!$J$1:$L$90,MATCH(AB725,PDC!$L:$L,0),MATCH(PDC!$J$1,PDC!$J$1:$L$1,0))</f>
        <v>Services</v>
      </c>
      <c r="AB725" t="s">
        <v>36</v>
      </c>
      <c r="AC725" t="s">
        <v>155</v>
      </c>
      <c r="AD725">
        <v>42996</v>
      </c>
      <c r="AE725">
        <v>59299008</v>
      </c>
      <c r="AF725">
        <v>463</v>
      </c>
      <c r="AG725">
        <v>23</v>
      </c>
      <c r="AH725">
        <v>205</v>
      </c>
      <c r="AJ725">
        <v>26354</v>
      </c>
      <c r="AK725">
        <f t="shared" si="71"/>
        <v>10.76844357614662</v>
      </c>
      <c r="AL725">
        <f t="shared" si="72"/>
        <v>7.8078877811918881</v>
      </c>
      <c r="BC725" t="str">
        <f t="shared" si="73"/>
        <v>8407_Enseignement</v>
      </c>
      <c r="BD725" t="str">
        <f>INDEX(PDC!$J$1:$L$90,MATCH(BE725,PDC!$L:$L,0),MATCH(PDC!$J$1,PDC!$J$1:$L$1,0))</f>
        <v>Services</v>
      </c>
      <c r="BE725" t="s">
        <v>34</v>
      </c>
      <c r="BF725">
        <v>8407</v>
      </c>
      <c r="BG725">
        <v>1420</v>
      </c>
      <c r="BH725">
        <v>1945537</v>
      </c>
      <c r="BI725">
        <v>20</v>
      </c>
      <c r="BJ725">
        <v>1</v>
      </c>
      <c r="BK725">
        <v>5</v>
      </c>
      <c r="BN725">
        <v>1578</v>
      </c>
    </row>
    <row r="726" spans="26:66" x14ac:dyDescent="0.35">
      <c r="Z726" t="str">
        <f t="shared" si="70"/>
        <v>69_Assurance</v>
      </c>
      <c r="AA726" t="str">
        <f>INDEX(PDC!$J$1:$L$90,MATCH(AB726,PDC!$L:$L,0),MATCH(PDC!$J$1,PDC!$J$1:$L$1,0))</f>
        <v>Services</v>
      </c>
      <c r="AB726" t="s">
        <v>45</v>
      </c>
      <c r="AC726" t="s">
        <v>155</v>
      </c>
      <c r="AD726">
        <v>5411</v>
      </c>
      <c r="AE726">
        <v>6988836</v>
      </c>
      <c r="AF726">
        <v>63</v>
      </c>
      <c r="AG726">
        <v>1</v>
      </c>
      <c r="AH726">
        <v>15</v>
      </c>
      <c r="AJ726">
        <v>5084</v>
      </c>
      <c r="AK726">
        <f t="shared" si="71"/>
        <v>11.642949547218629</v>
      </c>
      <c r="AL726">
        <f t="shared" si="72"/>
        <v>9.0143766429774583</v>
      </c>
      <c r="BC726" t="str">
        <f t="shared" si="73"/>
        <v>8407_Entreposage et services auxiliaires des transports</v>
      </c>
      <c r="BD726" t="str">
        <f>INDEX(PDC!$J$1:$L$90,MATCH(BE726,PDC!$L:$L,0),MATCH(PDC!$J$1,PDC!$J$1:$L$1,0))</f>
        <v>Services</v>
      </c>
      <c r="BE726" t="s">
        <v>7</v>
      </c>
      <c r="BF726">
        <v>8407</v>
      </c>
      <c r="BG726">
        <v>603</v>
      </c>
      <c r="BH726">
        <v>917278</v>
      </c>
      <c r="BI726">
        <v>27</v>
      </c>
      <c r="BJ726">
        <v>3</v>
      </c>
      <c r="BK726">
        <v>19</v>
      </c>
      <c r="BN726">
        <v>1418</v>
      </c>
    </row>
    <row r="727" spans="26:66" x14ac:dyDescent="0.35">
      <c r="Z727" t="str">
        <f t="shared" si="70"/>
        <v>69_Autres activités spécialisées, scientifiques et techniques</v>
      </c>
      <c r="AA727" t="str">
        <f>INDEX(PDC!$J$1:$L$90,MATCH(AB727,PDC!$L:$L,0),MATCH(PDC!$J$1,PDC!$J$1:$L$1,0))</f>
        <v>Services</v>
      </c>
      <c r="AB727" t="s">
        <v>86</v>
      </c>
      <c r="AC727" t="s">
        <v>155</v>
      </c>
      <c r="AD727">
        <v>2030</v>
      </c>
      <c r="AE727">
        <v>3202556</v>
      </c>
      <c r="AF727">
        <v>46</v>
      </c>
      <c r="AG727">
        <v>2</v>
      </c>
      <c r="AH727">
        <v>28</v>
      </c>
      <c r="AJ727">
        <v>3377</v>
      </c>
      <c r="AK727">
        <f t="shared" si="71"/>
        <v>22.660098522167488</v>
      </c>
      <c r="AL727">
        <f t="shared" si="72"/>
        <v>14.363527132702753</v>
      </c>
      <c r="BC727" t="str">
        <f t="shared" si="73"/>
        <v>8407_Fabrication d'autres matériels de transport</v>
      </c>
      <c r="BD727" t="str">
        <f>INDEX(PDC!$J$1:$L$90,MATCH(BE727,PDC!$L:$L,0),MATCH(PDC!$J$1,PDC!$J$1:$L$1,0))</f>
        <v>Industrie</v>
      </c>
      <c r="BE727" t="s">
        <v>74</v>
      </c>
      <c r="BF727">
        <v>8407</v>
      </c>
      <c r="BG727">
        <v>2</v>
      </c>
      <c r="BH727">
        <v>1390</v>
      </c>
    </row>
    <row r="728" spans="26:66" x14ac:dyDescent="0.35">
      <c r="Z728" t="str">
        <f t="shared" si="70"/>
        <v>69_Autres industries extractives</v>
      </c>
      <c r="AA728" t="str">
        <f>INDEX(PDC!$J$1:$L$90,MATCH(AB728,PDC!$L:$L,0),MATCH(PDC!$J$1,PDC!$J$1:$L$1,0))</f>
        <v>Industrie</v>
      </c>
      <c r="AB728" t="s">
        <v>64</v>
      </c>
      <c r="AC728" t="s">
        <v>155</v>
      </c>
      <c r="AD728">
        <v>326</v>
      </c>
      <c r="AE728">
        <v>524404</v>
      </c>
      <c r="AF728">
        <v>12</v>
      </c>
      <c r="AJ728">
        <v>280</v>
      </c>
      <c r="AK728">
        <f t="shared" si="71"/>
        <v>36.809815950920246</v>
      </c>
      <c r="AL728">
        <f t="shared" si="72"/>
        <v>22.88312064743976</v>
      </c>
      <c r="BC728" t="str">
        <f t="shared" si="73"/>
        <v>8407_Fabrication d'autres produits minéraux non métalliques</v>
      </c>
      <c r="BD728" t="str">
        <f>INDEX(PDC!$J$1:$L$90,MATCH(BE728,PDC!$L:$L,0),MATCH(PDC!$J$1,PDC!$J$1:$L$1,0))</f>
        <v>Industrie</v>
      </c>
      <c r="BE728" t="s">
        <v>18</v>
      </c>
      <c r="BF728">
        <v>8407</v>
      </c>
      <c r="BG728">
        <v>744</v>
      </c>
      <c r="BH728">
        <v>1177427</v>
      </c>
      <c r="BI728">
        <v>41</v>
      </c>
      <c r="BN728">
        <v>2919</v>
      </c>
    </row>
    <row r="729" spans="26:66" x14ac:dyDescent="0.35">
      <c r="Z729" t="str">
        <f t="shared" si="70"/>
        <v>69_Autres industries manufacturières</v>
      </c>
      <c r="AA729" t="str">
        <f>INDEX(PDC!$J$1:$L$90,MATCH(AB729,PDC!$L:$L,0),MATCH(PDC!$J$1,PDC!$J$1:$L$1,0))</f>
        <v>Industrie</v>
      </c>
      <c r="AB729" t="s">
        <v>37</v>
      </c>
      <c r="AC729" t="s">
        <v>155</v>
      </c>
      <c r="AD729">
        <v>4141</v>
      </c>
      <c r="AE729">
        <v>6660367</v>
      </c>
      <c r="AF729">
        <v>90</v>
      </c>
      <c r="AG729">
        <v>11</v>
      </c>
      <c r="AH729">
        <v>129</v>
      </c>
      <c r="AJ729">
        <v>6935</v>
      </c>
      <c r="AK729">
        <f t="shared" si="71"/>
        <v>21.733880705143683</v>
      </c>
      <c r="AL729">
        <f t="shared" si="72"/>
        <v>13.512768890963516</v>
      </c>
      <c r="BC729" t="str">
        <f t="shared" si="73"/>
        <v>8407_Fabrication d'équipements électriques</v>
      </c>
      <c r="BD729" t="str">
        <f>INDEX(PDC!$J$1:$L$90,MATCH(BE729,PDC!$L:$L,0),MATCH(PDC!$J$1,PDC!$J$1:$L$1,0))</f>
        <v>Industrie</v>
      </c>
      <c r="BE729" t="s">
        <v>38</v>
      </c>
      <c r="BF729">
        <v>8407</v>
      </c>
      <c r="BG729">
        <v>1670</v>
      </c>
      <c r="BH729">
        <v>2514788</v>
      </c>
      <c r="BI729">
        <v>21</v>
      </c>
      <c r="BJ729">
        <v>1</v>
      </c>
      <c r="BK729">
        <v>4</v>
      </c>
      <c r="BN729">
        <v>2555</v>
      </c>
    </row>
    <row r="730" spans="26:66" x14ac:dyDescent="0.35">
      <c r="Z730" t="str">
        <f t="shared" si="70"/>
        <v>69_Autres services personnels</v>
      </c>
      <c r="AA730" t="str">
        <f>INDEX(PDC!$J$1:$L$90,MATCH(AB730,PDC!$L:$L,0),MATCH(PDC!$J$1,PDC!$J$1:$L$1,0))</f>
        <v>Services</v>
      </c>
      <c r="AB730" t="s">
        <v>30</v>
      </c>
      <c r="AC730" t="s">
        <v>155</v>
      </c>
      <c r="AD730">
        <v>5568</v>
      </c>
      <c r="AE730">
        <v>8507615</v>
      </c>
      <c r="AF730">
        <v>108</v>
      </c>
      <c r="AG730">
        <v>15</v>
      </c>
      <c r="AH730">
        <v>81</v>
      </c>
      <c r="AJ730">
        <v>10574</v>
      </c>
      <c r="AK730">
        <f t="shared" si="71"/>
        <v>19.396551724137932</v>
      </c>
      <c r="AL730">
        <f t="shared" si="72"/>
        <v>12.694509565841896</v>
      </c>
      <c r="BC730" t="str">
        <f t="shared" si="73"/>
        <v>8407_Fabrication de boissons</v>
      </c>
      <c r="BD730" t="str">
        <f>INDEX(PDC!$J$1:$L$90,MATCH(BE730,PDC!$L:$L,0),MATCH(PDC!$J$1,PDC!$J$1:$L$1,0))</f>
        <v>Industrie</v>
      </c>
      <c r="BE730" t="s">
        <v>66</v>
      </c>
      <c r="BF730">
        <v>8407</v>
      </c>
      <c r="BG730">
        <v>244</v>
      </c>
      <c r="BH730">
        <v>327774</v>
      </c>
      <c r="BI730">
        <v>9</v>
      </c>
      <c r="BN730">
        <v>555</v>
      </c>
    </row>
    <row r="731" spans="26:66" x14ac:dyDescent="0.35">
      <c r="Z731" t="str">
        <f t="shared" si="70"/>
        <v>69_Bibliothèques, archives, musées et autres activités culturelles</v>
      </c>
      <c r="AA731" t="str">
        <f>INDEX(PDC!$J$1:$L$90,MATCH(AB731,PDC!$L:$L,0),MATCH(PDC!$J$1,PDC!$J$1:$L$1,0))</f>
        <v>Services</v>
      </c>
      <c r="AB731" t="s">
        <v>90</v>
      </c>
      <c r="AC731" t="s">
        <v>155</v>
      </c>
      <c r="AD731">
        <v>162</v>
      </c>
      <c r="AE731">
        <v>272223</v>
      </c>
      <c r="AF731">
        <v>4</v>
      </c>
      <c r="AJ731">
        <v>152</v>
      </c>
      <c r="AK731">
        <f t="shared" si="71"/>
        <v>24.691358024691358</v>
      </c>
      <c r="AL731">
        <f t="shared" si="72"/>
        <v>14.693835568633069</v>
      </c>
      <c r="BC731" t="str">
        <f t="shared" si="73"/>
        <v>8407_Fabrication de machines et équipements n.c.a.</v>
      </c>
      <c r="BD731" t="str">
        <f>INDEX(PDC!$J$1:$L$90,MATCH(BE731,PDC!$L:$L,0),MATCH(PDC!$J$1,PDC!$J$1:$L$1,0))</f>
        <v>Industrie</v>
      </c>
      <c r="BE731" t="s">
        <v>29</v>
      </c>
      <c r="BF731">
        <v>8407</v>
      </c>
      <c r="BG731">
        <v>1055</v>
      </c>
      <c r="BH731">
        <v>1661252</v>
      </c>
      <c r="BI731">
        <v>41</v>
      </c>
      <c r="BJ731">
        <v>2</v>
      </c>
      <c r="BK731">
        <v>11</v>
      </c>
      <c r="BN731">
        <v>1233</v>
      </c>
    </row>
    <row r="732" spans="26:66" x14ac:dyDescent="0.35">
      <c r="Z732" t="str">
        <f t="shared" si="70"/>
        <v>69_Captage, traitement et distribution d'eau</v>
      </c>
      <c r="AA732" t="str">
        <f>INDEX(PDC!$J$1:$L$90,MATCH(AB732,PDC!$L:$L,0),MATCH(PDC!$J$1,PDC!$J$1:$L$1,0))</f>
        <v>Industrie</v>
      </c>
      <c r="AB732" t="s">
        <v>77</v>
      </c>
      <c r="AC732" t="s">
        <v>155</v>
      </c>
      <c r="AD732">
        <v>1310</v>
      </c>
      <c r="AE732">
        <v>1937563</v>
      </c>
      <c r="AF732">
        <v>22</v>
      </c>
      <c r="AJ732">
        <v>538</v>
      </c>
      <c r="AK732">
        <f t="shared" si="71"/>
        <v>16.793893129770993</v>
      </c>
      <c r="AL732">
        <f t="shared" si="72"/>
        <v>11.354469506281861</v>
      </c>
      <c r="BC732" t="str">
        <f t="shared" si="73"/>
        <v>8407_Fabrication de meubles</v>
      </c>
      <c r="BD732" t="str">
        <f>INDEX(PDC!$J$1:$L$90,MATCH(BE732,PDC!$L:$L,0),MATCH(PDC!$J$1,PDC!$J$1:$L$1,0))</f>
        <v>Industrie</v>
      </c>
      <c r="BE732" t="s">
        <v>75</v>
      </c>
      <c r="BF732">
        <v>8407</v>
      </c>
      <c r="BG732">
        <v>82</v>
      </c>
      <c r="BH732">
        <v>145256</v>
      </c>
      <c r="BI732">
        <v>10</v>
      </c>
      <c r="BN732">
        <v>414</v>
      </c>
    </row>
    <row r="733" spans="26:66" x14ac:dyDescent="0.35">
      <c r="Z733" t="str">
        <f t="shared" si="70"/>
        <v>69_Cokéfaction et raffinage</v>
      </c>
      <c r="AA733" t="str">
        <f>INDEX(PDC!$J$1:$L$90,MATCH(AB733,PDC!$L:$L,0),MATCH(PDC!$J$1,PDC!$J$1:$L$1,0))</f>
        <v>Industrie</v>
      </c>
      <c r="AB733" t="s">
        <v>73</v>
      </c>
      <c r="AC733" t="s">
        <v>155</v>
      </c>
      <c r="AD733">
        <v>1025</v>
      </c>
      <c r="AE733">
        <v>1515786</v>
      </c>
      <c r="AF733">
        <v>11</v>
      </c>
      <c r="AJ733">
        <v>890</v>
      </c>
      <c r="AK733">
        <f t="shared" si="71"/>
        <v>10.731707317073171</v>
      </c>
      <c r="AL733">
        <f t="shared" si="72"/>
        <v>7.2569610749802411</v>
      </c>
      <c r="BC733" t="str">
        <f t="shared" si="73"/>
        <v>8407_Fabrication de produits en caoutchouc et en plastique</v>
      </c>
      <c r="BD733" t="str">
        <f>INDEX(PDC!$J$1:$L$90,MATCH(BE733,PDC!$L:$L,0),MATCH(PDC!$J$1,PDC!$J$1:$L$1,0))</f>
        <v>Industrie</v>
      </c>
      <c r="BE733" t="s">
        <v>25</v>
      </c>
      <c r="BF733">
        <v>8407</v>
      </c>
      <c r="BG733">
        <v>198</v>
      </c>
      <c r="BH733">
        <v>322067</v>
      </c>
      <c r="BI733">
        <v>26</v>
      </c>
      <c r="BN733">
        <v>1574</v>
      </c>
    </row>
    <row r="734" spans="26:66" x14ac:dyDescent="0.35">
      <c r="Z734" t="str">
        <f t="shared" si="70"/>
        <v>69_Collecte et traitement des eaux usées</v>
      </c>
      <c r="AA734" t="str">
        <f>INDEX(PDC!$J$1:$L$90,MATCH(AB734,PDC!$L:$L,0),MATCH(PDC!$J$1,PDC!$J$1:$L$1,0))</f>
        <v>Industrie</v>
      </c>
      <c r="AB734" t="s">
        <v>78</v>
      </c>
      <c r="AC734" t="s">
        <v>155</v>
      </c>
      <c r="AD734">
        <v>401</v>
      </c>
      <c r="AE734">
        <v>621366</v>
      </c>
      <c r="AF734">
        <v>30</v>
      </c>
      <c r="AG734">
        <v>2</v>
      </c>
      <c r="AH734">
        <v>10</v>
      </c>
      <c r="AJ734">
        <v>2761</v>
      </c>
      <c r="AK734">
        <f t="shared" si="71"/>
        <v>74.812967581047388</v>
      </c>
      <c r="AL734">
        <f t="shared" si="72"/>
        <v>48.280723438359999</v>
      </c>
      <c r="BC734" t="str">
        <f t="shared" si="73"/>
        <v>8407_Fabrication de produits informatiques, électroniques et optiques</v>
      </c>
      <c r="BD734" t="str">
        <f>INDEX(PDC!$J$1:$L$90,MATCH(BE734,PDC!$L:$L,0),MATCH(PDC!$J$1,PDC!$J$1:$L$1,0))</f>
        <v>Industrie</v>
      </c>
      <c r="BE734" t="s">
        <v>41</v>
      </c>
      <c r="BF734">
        <v>8407</v>
      </c>
      <c r="BG734">
        <v>144</v>
      </c>
      <c r="BH734">
        <v>207789</v>
      </c>
      <c r="BJ734">
        <v>1</v>
      </c>
      <c r="BK734">
        <v>8</v>
      </c>
      <c r="BN734">
        <v>151</v>
      </c>
    </row>
    <row r="735" spans="26:66" x14ac:dyDescent="0.35">
      <c r="Z735" t="str">
        <f t="shared" si="70"/>
        <v>69_Collecte, traitement et élimination des déchets ; récupération</v>
      </c>
      <c r="AA735" t="str">
        <f>INDEX(PDC!$J$1:$L$90,MATCH(AB735,PDC!$L:$L,0),MATCH(PDC!$J$1,PDC!$J$1:$L$1,0))</f>
        <v>Industrie</v>
      </c>
      <c r="AB735" t="s">
        <v>4</v>
      </c>
      <c r="AC735" t="s">
        <v>155</v>
      </c>
      <c r="AD735">
        <v>3183</v>
      </c>
      <c r="AE735">
        <v>4995507</v>
      </c>
      <c r="AF735">
        <v>175</v>
      </c>
      <c r="AG735">
        <v>22</v>
      </c>
      <c r="AH735">
        <v>148</v>
      </c>
      <c r="AJ735">
        <v>16222</v>
      </c>
      <c r="AK735">
        <f t="shared" si="71"/>
        <v>54.979579013509273</v>
      </c>
      <c r="AL735">
        <f t="shared" si="72"/>
        <v>35.031479287287553</v>
      </c>
      <c r="BC735" t="str">
        <f t="shared" si="73"/>
        <v>8407_Fabrication de produits métalliques, à l'exception des machines et des équipements</v>
      </c>
      <c r="BD735" t="str">
        <f>INDEX(PDC!$J$1:$L$90,MATCH(BE735,PDC!$L:$L,0),MATCH(PDC!$J$1,PDC!$J$1:$L$1,0))</f>
        <v>Industrie</v>
      </c>
      <c r="BE735" t="s">
        <v>11</v>
      </c>
      <c r="BF735">
        <v>8407</v>
      </c>
      <c r="BG735">
        <v>1654</v>
      </c>
      <c r="BH735">
        <v>2862703</v>
      </c>
      <c r="BI735">
        <v>112</v>
      </c>
      <c r="BJ735">
        <v>8</v>
      </c>
      <c r="BK735">
        <v>112</v>
      </c>
      <c r="BL735">
        <v>2</v>
      </c>
      <c r="BN735">
        <v>4874</v>
      </c>
    </row>
    <row r="736" spans="26:66" x14ac:dyDescent="0.35">
      <c r="Z736" t="str">
        <f t="shared" si="70"/>
        <v>69_Commerce de détail, à l'exception des automobiles et des motocycles</v>
      </c>
      <c r="AA736" t="str">
        <f>INDEX(PDC!$J$1:$L$90,MATCH(AB736,PDC!$L:$L,0),MATCH(PDC!$J$1,PDC!$J$1:$L$1,0))</f>
        <v>Commerce</v>
      </c>
      <c r="AB736" t="s">
        <v>16</v>
      </c>
      <c r="AC736" t="s">
        <v>155</v>
      </c>
      <c r="AD736">
        <v>46381</v>
      </c>
      <c r="AE736">
        <v>65906935</v>
      </c>
      <c r="AF736">
        <v>1909</v>
      </c>
      <c r="AG736">
        <v>144</v>
      </c>
      <c r="AH736">
        <v>1134</v>
      </c>
      <c r="AJ736">
        <v>152265</v>
      </c>
      <c r="AK736">
        <f t="shared" si="71"/>
        <v>41.159095319203985</v>
      </c>
      <c r="AL736">
        <f t="shared" si="72"/>
        <v>28.965085388965516</v>
      </c>
      <c r="BC736" t="str">
        <f t="shared" si="73"/>
        <v>8407_Fabrication de textiles</v>
      </c>
      <c r="BD736" t="str">
        <f>INDEX(PDC!$J$1:$L$90,MATCH(BE736,PDC!$L:$L,0),MATCH(PDC!$J$1,PDC!$J$1:$L$1,0))</f>
        <v>Industrie</v>
      </c>
      <c r="BE736" t="s">
        <v>19</v>
      </c>
      <c r="BF736">
        <v>8407</v>
      </c>
      <c r="BG736">
        <v>27</v>
      </c>
      <c r="BH736">
        <v>47351</v>
      </c>
      <c r="BI736">
        <v>2</v>
      </c>
      <c r="BN736">
        <v>28</v>
      </c>
    </row>
    <row r="737" spans="26:66" x14ac:dyDescent="0.35">
      <c r="Z737" t="str">
        <f t="shared" si="70"/>
        <v>69_Commerce de gros, à l'exception des automobiles et des motocycles</v>
      </c>
      <c r="AA737" t="str">
        <f>INDEX(PDC!$J$1:$L$90,MATCH(AB737,PDC!$L:$L,0),MATCH(PDC!$J$1,PDC!$J$1:$L$1,0))</f>
        <v>Commerce</v>
      </c>
      <c r="AB737" t="s">
        <v>28</v>
      </c>
      <c r="AC737" t="s">
        <v>155</v>
      </c>
      <c r="AD737">
        <v>42296</v>
      </c>
      <c r="AE737">
        <v>64890836</v>
      </c>
      <c r="AF737">
        <v>1262</v>
      </c>
      <c r="AG737">
        <v>104</v>
      </c>
      <c r="AH737">
        <v>844</v>
      </c>
      <c r="AJ737">
        <v>84196</v>
      </c>
      <c r="AK737">
        <f t="shared" si="71"/>
        <v>29.837336864006055</v>
      </c>
      <c r="AL737">
        <f t="shared" si="72"/>
        <v>19.448046562383631</v>
      </c>
      <c r="BC737" t="str">
        <f t="shared" si="73"/>
        <v>8407_Génie civil</v>
      </c>
      <c r="BD737" t="str">
        <f>INDEX(PDC!$J$1:$L$90,MATCH(BE737,PDC!$L:$L,0),MATCH(PDC!$J$1,PDC!$J$1:$L$1,0))</f>
        <v>Construction</v>
      </c>
      <c r="BE737" t="s">
        <v>22</v>
      </c>
      <c r="BF737">
        <v>8407</v>
      </c>
      <c r="BG737">
        <v>992</v>
      </c>
      <c r="BH737">
        <v>1275364</v>
      </c>
      <c r="BI737">
        <v>31</v>
      </c>
      <c r="BJ737">
        <v>3</v>
      </c>
      <c r="BK737">
        <v>25</v>
      </c>
      <c r="BL737">
        <v>1</v>
      </c>
      <c r="BN737">
        <v>4266</v>
      </c>
    </row>
    <row r="738" spans="26:66" x14ac:dyDescent="0.35">
      <c r="Z738" t="str">
        <f t="shared" si="70"/>
        <v>69_Commerce et réparation d'automobiles et de motocycles</v>
      </c>
      <c r="AA738" t="str">
        <f>INDEX(PDC!$J$1:$L$90,MATCH(AB738,PDC!$L:$L,0),MATCH(PDC!$J$1,PDC!$J$1:$L$1,0))</f>
        <v>Commerce</v>
      </c>
      <c r="AB738" t="s">
        <v>21</v>
      </c>
      <c r="AC738" t="s">
        <v>155</v>
      </c>
      <c r="AD738">
        <v>11978</v>
      </c>
      <c r="AE738">
        <v>19585852</v>
      </c>
      <c r="AF738">
        <v>505</v>
      </c>
      <c r="AG738">
        <v>44</v>
      </c>
      <c r="AH738">
        <v>423</v>
      </c>
      <c r="AJ738">
        <v>27804</v>
      </c>
      <c r="AK738">
        <f t="shared" si="71"/>
        <v>42.16062781766572</v>
      </c>
      <c r="AL738">
        <f t="shared" si="72"/>
        <v>25.783917901554656</v>
      </c>
      <c r="BC738" t="str">
        <f t="shared" si="73"/>
        <v>8407_Hébergement</v>
      </c>
      <c r="BD738" t="str">
        <f>INDEX(PDC!$J$1:$L$90,MATCH(BE738,PDC!$L:$L,0),MATCH(PDC!$J$1,PDC!$J$1:$L$1,0))</f>
        <v>Services</v>
      </c>
      <c r="BE738" t="s">
        <v>20</v>
      </c>
      <c r="BF738">
        <v>8407</v>
      </c>
      <c r="BG738">
        <v>1201</v>
      </c>
      <c r="BH738">
        <v>1953042</v>
      </c>
      <c r="BI738">
        <v>48</v>
      </c>
      <c r="BJ738">
        <v>6</v>
      </c>
      <c r="BK738">
        <v>65</v>
      </c>
      <c r="BL738">
        <v>2</v>
      </c>
      <c r="BN738">
        <v>3814</v>
      </c>
    </row>
    <row r="739" spans="26:66" x14ac:dyDescent="0.35">
      <c r="Z739" t="str">
        <f t="shared" si="70"/>
        <v>69_Construction de bâtiments</v>
      </c>
      <c r="AA739" t="str">
        <f>INDEX(PDC!$J$1:$L$90,MATCH(AB739,PDC!$L:$L,0),MATCH(PDC!$J$1,PDC!$J$1:$L$1,0))</f>
        <v>Construction</v>
      </c>
      <c r="AB739" t="s">
        <v>17</v>
      </c>
      <c r="AC739" t="s">
        <v>155</v>
      </c>
      <c r="AD739">
        <v>4949</v>
      </c>
      <c r="AE739">
        <v>7012804</v>
      </c>
      <c r="AF739">
        <v>176</v>
      </c>
      <c r="AG739">
        <v>24</v>
      </c>
      <c r="AH739">
        <v>214</v>
      </c>
      <c r="AJ739">
        <v>16714</v>
      </c>
      <c r="AK739">
        <f t="shared" si="71"/>
        <v>35.562739947464131</v>
      </c>
      <c r="AL739">
        <f t="shared" si="72"/>
        <v>25.096951233771826</v>
      </c>
      <c r="BC739" t="str">
        <f t="shared" si="73"/>
        <v>8407_Hébergement médico-social et social</v>
      </c>
      <c r="BD739" t="str">
        <f>INDEX(PDC!$J$1:$L$90,MATCH(BE739,PDC!$L:$L,0),MATCH(PDC!$J$1,PDC!$J$1:$L$1,0))</f>
        <v>Services</v>
      </c>
      <c r="BE739" t="s">
        <v>2</v>
      </c>
      <c r="BF739">
        <v>8407</v>
      </c>
      <c r="BG739">
        <v>1900</v>
      </c>
      <c r="BH739">
        <v>2768143</v>
      </c>
      <c r="BI739">
        <v>95</v>
      </c>
      <c r="BJ739">
        <v>9</v>
      </c>
      <c r="BK739">
        <v>75</v>
      </c>
      <c r="BL739">
        <v>3</v>
      </c>
      <c r="BN739">
        <v>6386</v>
      </c>
    </row>
    <row r="740" spans="26:66" x14ac:dyDescent="0.35">
      <c r="Z740" t="str">
        <f t="shared" si="70"/>
        <v>69_Culture et production animale, chasse et services annexes</v>
      </c>
      <c r="AA740" t="str">
        <f>INDEX(PDC!$J$1:$L$90,MATCH(AB740,PDC!$L:$L,0),MATCH(PDC!$J$1,PDC!$J$1:$L$1,0))</f>
        <v>Agriculture</v>
      </c>
      <c r="AB740" t="s">
        <v>62</v>
      </c>
      <c r="AC740" t="s">
        <v>155</v>
      </c>
      <c r="AD740">
        <v>72</v>
      </c>
      <c r="AE740">
        <v>129541</v>
      </c>
      <c r="AK740">
        <f t="shared" si="71"/>
        <v>0</v>
      </c>
      <c r="AL740">
        <f t="shared" si="72"/>
        <v>0</v>
      </c>
      <c r="BC740" t="str">
        <f t="shared" si="73"/>
        <v>8407_Imprimerie et reproduction d'enregistrements</v>
      </c>
      <c r="BD740" t="str">
        <f>INDEX(PDC!$J$1:$L$90,MATCH(BE740,PDC!$L:$L,0),MATCH(PDC!$J$1,PDC!$J$1:$L$1,0))</f>
        <v>Industrie</v>
      </c>
      <c r="BE740" t="s">
        <v>72</v>
      </c>
      <c r="BF740">
        <v>8407</v>
      </c>
      <c r="BG740">
        <v>145</v>
      </c>
      <c r="BH740">
        <v>241267</v>
      </c>
      <c r="BI740">
        <v>3</v>
      </c>
      <c r="BJ740">
        <v>2</v>
      </c>
      <c r="BK740">
        <v>15</v>
      </c>
      <c r="BN740">
        <v>1108</v>
      </c>
    </row>
    <row r="741" spans="26:66" x14ac:dyDescent="0.35">
      <c r="Z741" t="str">
        <f t="shared" si="70"/>
        <v>69_Dépollution et autres services de gestion des déchets</v>
      </c>
      <c r="AA741" t="str">
        <f>INDEX(PDC!$J$1:$L$90,MATCH(AB741,PDC!$L:$L,0),MATCH(PDC!$J$1,PDC!$J$1:$L$1,0))</f>
        <v>Industrie</v>
      </c>
      <c r="AB741" t="s">
        <v>79</v>
      </c>
      <c r="AC741" t="s">
        <v>155</v>
      </c>
      <c r="AD741">
        <v>635</v>
      </c>
      <c r="AE741">
        <v>971513</v>
      </c>
      <c r="AF741">
        <v>16</v>
      </c>
      <c r="AG741">
        <v>1</v>
      </c>
      <c r="AH741">
        <v>8</v>
      </c>
      <c r="AJ741">
        <v>1876</v>
      </c>
      <c r="AK741">
        <f t="shared" si="71"/>
        <v>25.196850393700785</v>
      </c>
      <c r="AL741">
        <f t="shared" si="72"/>
        <v>16.469156871807172</v>
      </c>
      <c r="BC741" t="str">
        <f t="shared" si="73"/>
        <v>8407_Industrie automobile</v>
      </c>
      <c r="BD741" t="str">
        <f>INDEX(PDC!$J$1:$L$90,MATCH(BE741,PDC!$L:$L,0),MATCH(PDC!$J$1,PDC!$J$1:$L$1,0))</f>
        <v>Industrie</v>
      </c>
      <c r="BE741" t="s">
        <v>24</v>
      </c>
      <c r="BF741">
        <v>8407</v>
      </c>
      <c r="BG741">
        <v>114</v>
      </c>
      <c r="BH741">
        <v>175625</v>
      </c>
      <c r="BI741">
        <v>6</v>
      </c>
      <c r="BN741">
        <v>263</v>
      </c>
    </row>
    <row r="742" spans="26:66" x14ac:dyDescent="0.35">
      <c r="Z742" t="str">
        <f t="shared" si="70"/>
        <v>69_Enquêtes et sécurité</v>
      </c>
      <c r="AA742" t="str">
        <f>INDEX(PDC!$J$1:$L$90,MATCH(AB742,PDC!$L:$L,0),MATCH(PDC!$J$1,PDC!$J$1:$L$1,0))</f>
        <v>Services</v>
      </c>
      <c r="AB742" t="s">
        <v>15</v>
      </c>
      <c r="AC742" t="s">
        <v>155</v>
      </c>
      <c r="AD742">
        <v>8499</v>
      </c>
      <c r="AE742">
        <v>13204289</v>
      </c>
      <c r="AF742">
        <v>431</v>
      </c>
      <c r="AG742">
        <v>36</v>
      </c>
      <c r="AH742">
        <v>382</v>
      </c>
      <c r="AJ742">
        <v>42457</v>
      </c>
      <c r="AK742">
        <f t="shared" si="71"/>
        <v>50.711848452759149</v>
      </c>
      <c r="AL742">
        <f t="shared" si="72"/>
        <v>32.640909328779458</v>
      </c>
      <c r="BC742" t="str">
        <f t="shared" si="73"/>
        <v>8407_Industrie chimique</v>
      </c>
      <c r="BD742" t="str">
        <f>INDEX(PDC!$J$1:$L$90,MATCH(BE742,PDC!$L:$L,0),MATCH(PDC!$J$1,PDC!$J$1:$L$1,0))</f>
        <v>Industrie</v>
      </c>
      <c r="BE742" t="s">
        <v>40</v>
      </c>
      <c r="BF742">
        <v>8407</v>
      </c>
      <c r="BG742">
        <v>53</v>
      </c>
      <c r="BH742">
        <v>87833</v>
      </c>
      <c r="BI742">
        <v>3</v>
      </c>
      <c r="BN742">
        <v>162</v>
      </c>
    </row>
    <row r="743" spans="26:66" x14ac:dyDescent="0.35">
      <c r="Z743" t="str">
        <f t="shared" si="70"/>
        <v>69_Enseignement</v>
      </c>
      <c r="AA743" t="str">
        <f>INDEX(PDC!$J$1:$L$90,MATCH(AB743,PDC!$L:$L,0),MATCH(PDC!$J$1,PDC!$J$1:$L$1,0))</f>
        <v>Services</v>
      </c>
      <c r="AB743" t="s">
        <v>34</v>
      </c>
      <c r="AC743" t="s">
        <v>155</v>
      </c>
      <c r="AD743">
        <v>19876</v>
      </c>
      <c r="AE743">
        <v>22916602</v>
      </c>
      <c r="AF743">
        <v>195</v>
      </c>
      <c r="AG743">
        <v>17</v>
      </c>
      <c r="AH743">
        <v>126</v>
      </c>
      <c r="AJ743">
        <v>14335</v>
      </c>
      <c r="AK743">
        <f t="shared" si="71"/>
        <v>9.8108271281948092</v>
      </c>
      <c r="AL743">
        <f t="shared" si="72"/>
        <v>8.5091149202661018</v>
      </c>
      <c r="BC743" t="str">
        <f t="shared" si="73"/>
        <v>8407_Industrie de l'habillement</v>
      </c>
      <c r="BD743" t="str">
        <f>INDEX(PDC!$J$1:$L$90,MATCH(BE743,PDC!$L:$L,0),MATCH(PDC!$J$1,PDC!$J$1:$L$1,0))</f>
        <v>Industrie</v>
      </c>
      <c r="BE743" t="s">
        <v>68</v>
      </c>
      <c r="BF743">
        <v>8407</v>
      </c>
      <c r="BG743">
        <v>31</v>
      </c>
      <c r="BH743">
        <v>47781</v>
      </c>
      <c r="BN743">
        <v>228</v>
      </c>
    </row>
    <row r="744" spans="26:66" x14ac:dyDescent="0.35">
      <c r="Z744" t="str">
        <f t="shared" si="70"/>
        <v>69_Entreposage et services auxiliaires des transports</v>
      </c>
      <c r="AA744" t="str">
        <f>INDEX(PDC!$J$1:$L$90,MATCH(AB744,PDC!$L:$L,0),MATCH(PDC!$J$1,PDC!$J$1:$L$1,0))</f>
        <v>Services</v>
      </c>
      <c r="AB744" t="s">
        <v>7</v>
      </c>
      <c r="AC744" t="s">
        <v>155</v>
      </c>
      <c r="AD744">
        <v>11655</v>
      </c>
      <c r="AE744">
        <v>17939085</v>
      </c>
      <c r="AF744">
        <v>806</v>
      </c>
      <c r="AG744">
        <v>67</v>
      </c>
      <c r="AH744">
        <v>546</v>
      </c>
      <c r="AI744">
        <v>1</v>
      </c>
      <c r="AJ744">
        <v>60873</v>
      </c>
      <c r="AK744">
        <f t="shared" si="71"/>
        <v>69.154869154869147</v>
      </c>
      <c r="AL744">
        <f t="shared" si="72"/>
        <v>44.929827803369015</v>
      </c>
      <c r="BC744" t="str">
        <f t="shared" si="73"/>
        <v>8407_Industrie du cuir et de la chaussure</v>
      </c>
      <c r="BD744" t="str">
        <f>INDEX(PDC!$J$1:$L$90,MATCH(BE744,PDC!$L:$L,0),MATCH(PDC!$J$1,PDC!$J$1:$L$1,0))</f>
        <v>Industrie</v>
      </c>
      <c r="BE744" t="s">
        <v>69</v>
      </c>
      <c r="BF744">
        <v>8407</v>
      </c>
      <c r="BG744">
        <v>255</v>
      </c>
      <c r="BH744">
        <v>394950</v>
      </c>
      <c r="BI744">
        <v>7</v>
      </c>
      <c r="BN744">
        <v>96</v>
      </c>
    </row>
    <row r="745" spans="26:66" x14ac:dyDescent="0.35">
      <c r="Z745" t="str">
        <f t="shared" si="70"/>
        <v>69_Fabrication d'autres matériels de transport</v>
      </c>
      <c r="AA745" t="str">
        <f>INDEX(PDC!$J$1:$L$90,MATCH(AB745,PDC!$L:$L,0),MATCH(PDC!$J$1,PDC!$J$1:$L$1,0))</f>
        <v>Industrie</v>
      </c>
      <c r="AB745" t="s">
        <v>74</v>
      </c>
      <c r="AC745" t="s">
        <v>155</v>
      </c>
      <c r="AD745">
        <v>1081</v>
      </c>
      <c r="AE745">
        <v>1710389</v>
      </c>
      <c r="AF745">
        <v>6</v>
      </c>
      <c r="AJ745">
        <v>124</v>
      </c>
      <c r="AK745">
        <f t="shared" si="71"/>
        <v>5.5504162812210911</v>
      </c>
      <c r="AL745">
        <f t="shared" si="72"/>
        <v>3.5079739170446023</v>
      </c>
      <c r="BC745" t="str">
        <f t="shared" si="73"/>
        <v>8407_Industrie du papier et du carton</v>
      </c>
      <c r="BD745" t="str">
        <f>INDEX(PDC!$J$1:$L$90,MATCH(BE745,PDC!$L:$L,0),MATCH(PDC!$J$1,PDC!$J$1:$L$1,0))</f>
        <v>Industrie</v>
      </c>
      <c r="BE745" t="s">
        <v>71</v>
      </c>
      <c r="BF745">
        <v>8407</v>
      </c>
      <c r="BG745">
        <v>481</v>
      </c>
      <c r="BH745">
        <v>578222</v>
      </c>
      <c r="BI745">
        <v>19</v>
      </c>
      <c r="BJ745">
        <v>6</v>
      </c>
      <c r="BK745">
        <v>84</v>
      </c>
      <c r="BL745">
        <v>3</v>
      </c>
      <c r="BN745">
        <v>2822</v>
      </c>
    </row>
    <row r="746" spans="26:66" x14ac:dyDescent="0.35">
      <c r="Z746" t="str">
        <f t="shared" si="70"/>
        <v>69_Fabrication d'autres produits minéraux non métalliques</v>
      </c>
      <c r="AA746" t="str">
        <f>INDEX(PDC!$J$1:$L$90,MATCH(AB746,PDC!$L:$L,0),MATCH(PDC!$J$1,PDC!$J$1:$L$1,0))</f>
        <v>Industrie</v>
      </c>
      <c r="AB746" t="s">
        <v>18</v>
      </c>
      <c r="AC746" t="s">
        <v>155</v>
      </c>
      <c r="AD746">
        <v>1995</v>
      </c>
      <c r="AE746">
        <v>3130233</v>
      </c>
      <c r="AF746">
        <v>73</v>
      </c>
      <c r="AG746">
        <v>13</v>
      </c>
      <c r="AH746">
        <v>116</v>
      </c>
      <c r="AJ746">
        <v>6431</v>
      </c>
      <c r="AK746">
        <f t="shared" si="71"/>
        <v>36.591478696741852</v>
      </c>
      <c r="AL746">
        <f t="shared" si="72"/>
        <v>23.320947673863255</v>
      </c>
      <c r="BC746" t="str">
        <f t="shared" si="73"/>
        <v>8407_Industries alimentaires</v>
      </c>
      <c r="BD746" t="str">
        <f>INDEX(PDC!$J$1:$L$90,MATCH(BE746,PDC!$L:$L,0),MATCH(PDC!$J$1,PDC!$J$1:$L$1,0))</f>
        <v>Industrie</v>
      </c>
      <c r="BE746" t="s">
        <v>14</v>
      </c>
      <c r="BF746">
        <v>8407</v>
      </c>
      <c r="BG746">
        <v>1721</v>
      </c>
      <c r="BH746">
        <v>2791784</v>
      </c>
      <c r="BI746">
        <v>105</v>
      </c>
      <c r="BJ746">
        <v>7</v>
      </c>
      <c r="BK746">
        <v>45</v>
      </c>
      <c r="BL746">
        <v>2</v>
      </c>
      <c r="BN746">
        <v>5516</v>
      </c>
    </row>
    <row r="747" spans="26:66" x14ac:dyDescent="0.35">
      <c r="Z747" t="str">
        <f t="shared" si="70"/>
        <v>69_Fabrication d'équipements électriques</v>
      </c>
      <c r="AA747" t="str">
        <f>INDEX(PDC!$J$1:$L$90,MATCH(AB747,PDC!$L:$L,0),MATCH(PDC!$J$1,PDC!$J$1:$L$1,0))</f>
        <v>Industrie</v>
      </c>
      <c r="AB747" t="s">
        <v>38</v>
      </c>
      <c r="AC747" t="s">
        <v>155</v>
      </c>
      <c r="AD747">
        <v>5166</v>
      </c>
      <c r="AE747">
        <v>7692955</v>
      </c>
      <c r="AF747">
        <v>96</v>
      </c>
      <c r="AG747">
        <v>13</v>
      </c>
      <c r="AH747">
        <v>207</v>
      </c>
      <c r="AJ747">
        <v>5653</v>
      </c>
      <c r="AK747">
        <f t="shared" si="71"/>
        <v>18.583042973286876</v>
      </c>
      <c r="AL747">
        <f t="shared" si="72"/>
        <v>12.47894989636622</v>
      </c>
      <c r="BC747" t="str">
        <f t="shared" si="73"/>
        <v>8407_Métallurgie</v>
      </c>
      <c r="BD747" t="str">
        <f>INDEX(PDC!$J$1:$L$90,MATCH(BE747,PDC!$L:$L,0),MATCH(PDC!$J$1,PDC!$J$1:$L$1,0))</f>
        <v>Industrie</v>
      </c>
      <c r="BE747" t="s">
        <v>26</v>
      </c>
      <c r="BF747">
        <v>8407</v>
      </c>
      <c r="BG747">
        <v>20</v>
      </c>
      <c r="BH747">
        <v>32400</v>
      </c>
      <c r="BI747">
        <v>1</v>
      </c>
      <c r="BN747">
        <v>6</v>
      </c>
    </row>
    <row r="748" spans="26:66" x14ac:dyDescent="0.35">
      <c r="Z748" t="str">
        <f t="shared" si="70"/>
        <v>69_Fabrication de boissons</v>
      </c>
      <c r="AA748" t="str">
        <f>INDEX(PDC!$J$1:$L$90,MATCH(AB748,PDC!$L:$L,0),MATCH(PDC!$J$1,PDC!$J$1:$L$1,0))</f>
        <v>Industrie</v>
      </c>
      <c r="AB748" t="s">
        <v>66</v>
      </c>
      <c r="AC748" t="s">
        <v>155</v>
      </c>
      <c r="AD748">
        <v>249</v>
      </c>
      <c r="AE748">
        <v>345924</v>
      </c>
      <c r="AF748">
        <v>7</v>
      </c>
      <c r="AG748">
        <v>2</v>
      </c>
      <c r="AH748">
        <v>9</v>
      </c>
      <c r="AJ748">
        <v>695</v>
      </c>
      <c r="AK748">
        <f t="shared" si="71"/>
        <v>28.112449799196785</v>
      </c>
      <c r="AL748">
        <f t="shared" si="72"/>
        <v>20.235658699598758</v>
      </c>
      <c r="BC748" t="str">
        <f t="shared" si="73"/>
        <v>8407_Organisation de jeux de hasard et d'argent</v>
      </c>
      <c r="BD748" t="str">
        <f>INDEX(PDC!$J$1:$L$90,MATCH(BE748,PDC!$L:$L,0),MATCH(PDC!$J$1,PDC!$J$1:$L$1,0))</f>
        <v>Services</v>
      </c>
      <c r="BE748" t="s">
        <v>91</v>
      </c>
      <c r="BF748">
        <v>8407</v>
      </c>
      <c r="BG748">
        <v>107</v>
      </c>
      <c r="BH748">
        <v>179580</v>
      </c>
      <c r="BI748">
        <v>4</v>
      </c>
      <c r="BN748">
        <v>86</v>
      </c>
    </row>
    <row r="749" spans="26:66" x14ac:dyDescent="0.35">
      <c r="Z749" t="str">
        <f t="shared" si="70"/>
        <v>69_Fabrication de machines et équipements n.c.a.</v>
      </c>
      <c r="AA749" t="str">
        <f>INDEX(PDC!$J$1:$L$90,MATCH(AB749,PDC!$L:$L,0),MATCH(PDC!$J$1,PDC!$J$1:$L$1,0))</f>
        <v>Industrie</v>
      </c>
      <c r="AB749" t="s">
        <v>29</v>
      </c>
      <c r="AC749" t="s">
        <v>155</v>
      </c>
      <c r="AD749">
        <v>9218</v>
      </c>
      <c r="AE749">
        <v>13172135</v>
      </c>
      <c r="AF749">
        <v>319</v>
      </c>
      <c r="AG749">
        <v>16</v>
      </c>
      <c r="AH749">
        <v>118</v>
      </c>
      <c r="AJ749">
        <v>21342</v>
      </c>
      <c r="AK749">
        <f t="shared" si="71"/>
        <v>34.606205250596659</v>
      </c>
      <c r="AL749">
        <f t="shared" si="72"/>
        <v>24.21779005453558</v>
      </c>
      <c r="BC749" t="str">
        <f t="shared" si="73"/>
        <v>8407_Production de films cinématographiques, de vidéo et de programmes de télévision ; enregistrement sonore et édition musicale</v>
      </c>
      <c r="BD749" t="str">
        <f>INDEX(PDC!$J$1:$L$90,MATCH(BE749,PDC!$L:$L,0),MATCH(PDC!$J$1,PDC!$J$1:$L$1,0))</f>
        <v>Services</v>
      </c>
      <c r="BE749" t="s">
        <v>82</v>
      </c>
      <c r="BF749">
        <v>8407</v>
      </c>
      <c r="BG749">
        <v>54</v>
      </c>
      <c r="BH749">
        <v>77730</v>
      </c>
      <c r="BI749">
        <v>2</v>
      </c>
      <c r="BN749">
        <v>55</v>
      </c>
    </row>
    <row r="750" spans="26:66" x14ac:dyDescent="0.35">
      <c r="Z750" t="str">
        <f t="shared" si="70"/>
        <v>69_Fabrication de meubles</v>
      </c>
      <c r="AA750" t="str">
        <f>INDEX(PDC!$J$1:$L$90,MATCH(AB750,PDC!$L:$L,0),MATCH(PDC!$J$1,PDC!$J$1:$L$1,0))</f>
        <v>Industrie</v>
      </c>
      <c r="AB750" t="s">
        <v>75</v>
      </c>
      <c r="AC750" t="s">
        <v>155</v>
      </c>
      <c r="AD750">
        <v>965</v>
      </c>
      <c r="AE750">
        <v>1654203</v>
      </c>
      <c r="AF750">
        <v>50</v>
      </c>
      <c r="AG750">
        <v>4</v>
      </c>
      <c r="AH750">
        <v>35</v>
      </c>
      <c r="AJ750">
        <v>2074</v>
      </c>
      <c r="AK750">
        <f t="shared" si="71"/>
        <v>51.813471502590673</v>
      </c>
      <c r="AL750">
        <f t="shared" si="72"/>
        <v>30.226036344995144</v>
      </c>
      <c r="BC750" t="str">
        <f t="shared" si="73"/>
        <v>8407_Production et distribution d'électricité, de gaz, de vapeur et d'air conditionné</v>
      </c>
      <c r="BD750" t="str">
        <f>INDEX(PDC!$J$1:$L$90,MATCH(BE750,PDC!$L:$L,0),MATCH(PDC!$J$1,PDC!$J$1:$L$1,0))</f>
        <v>Industrie</v>
      </c>
      <c r="BE750" t="s">
        <v>76</v>
      </c>
      <c r="BF750">
        <v>8407</v>
      </c>
      <c r="BG750">
        <v>274</v>
      </c>
      <c r="BH750">
        <v>415837</v>
      </c>
      <c r="BI750">
        <v>2</v>
      </c>
      <c r="BN750">
        <v>14</v>
      </c>
    </row>
    <row r="751" spans="26:66" x14ac:dyDescent="0.35">
      <c r="Z751" t="str">
        <f t="shared" si="70"/>
        <v>69_Fabrication de produits en caoutchouc et en plastique</v>
      </c>
      <c r="AA751" t="str">
        <f>INDEX(PDC!$J$1:$L$90,MATCH(AB751,PDC!$L:$L,0),MATCH(PDC!$J$1,PDC!$J$1:$L$1,0))</f>
        <v>Industrie</v>
      </c>
      <c r="AB751" t="s">
        <v>25</v>
      </c>
      <c r="AC751" t="s">
        <v>155</v>
      </c>
      <c r="AD751">
        <v>3454</v>
      </c>
      <c r="AE751">
        <v>5013027</v>
      </c>
      <c r="AF751">
        <v>147</v>
      </c>
      <c r="AG751">
        <v>10</v>
      </c>
      <c r="AH751">
        <v>94</v>
      </c>
      <c r="AJ751">
        <v>9891</v>
      </c>
      <c r="AK751">
        <f t="shared" si="71"/>
        <v>42.559351476548926</v>
      </c>
      <c r="AL751">
        <f t="shared" si="72"/>
        <v>29.323600291799746</v>
      </c>
      <c r="BC751" t="str">
        <f t="shared" si="73"/>
        <v>8407_Programmation et diffusion</v>
      </c>
      <c r="BD751" t="str">
        <f>INDEX(PDC!$J$1:$L$90,MATCH(BE751,PDC!$L:$L,0),MATCH(PDC!$J$1,PDC!$J$1:$L$1,0))</f>
        <v>Services</v>
      </c>
      <c r="BE751" t="s">
        <v>83</v>
      </c>
      <c r="BF751">
        <v>8407</v>
      </c>
      <c r="BG751">
        <v>57</v>
      </c>
      <c r="BH751">
        <v>56684</v>
      </c>
    </row>
    <row r="752" spans="26:66" x14ac:dyDescent="0.35">
      <c r="Z752" t="str">
        <f t="shared" si="70"/>
        <v>69_Fabrication de produits informatiques, électroniques et optiques</v>
      </c>
      <c r="AA752" t="str">
        <f>INDEX(PDC!$J$1:$L$90,MATCH(AB752,PDC!$L:$L,0),MATCH(PDC!$J$1,PDC!$J$1:$L$1,0))</f>
        <v>Industrie</v>
      </c>
      <c r="AB752" t="s">
        <v>41</v>
      </c>
      <c r="AC752" t="s">
        <v>155</v>
      </c>
      <c r="AD752">
        <v>2337</v>
      </c>
      <c r="AE752">
        <v>3552821</v>
      </c>
      <c r="AF752">
        <v>44</v>
      </c>
      <c r="AJ752">
        <v>2548</v>
      </c>
      <c r="AK752">
        <f t="shared" si="71"/>
        <v>18.827556696619599</v>
      </c>
      <c r="AL752">
        <f t="shared" si="72"/>
        <v>12.38452486066706</v>
      </c>
      <c r="BC752" t="str">
        <f t="shared" si="73"/>
        <v>8407_Programmation, conseil et autres activités informatiques</v>
      </c>
      <c r="BD752" t="str">
        <f>INDEX(PDC!$J$1:$L$90,MATCH(BE752,PDC!$L:$L,0),MATCH(PDC!$J$1,PDC!$J$1:$L$1,0))</f>
        <v>Services</v>
      </c>
      <c r="BE752" t="s">
        <v>50</v>
      </c>
      <c r="BF752">
        <v>8407</v>
      </c>
      <c r="BG752">
        <v>557</v>
      </c>
      <c r="BH752">
        <v>832951</v>
      </c>
      <c r="BI752">
        <v>1</v>
      </c>
      <c r="BN752">
        <v>23</v>
      </c>
    </row>
    <row r="753" spans="26:66" x14ac:dyDescent="0.35">
      <c r="Z753" t="str">
        <f t="shared" si="70"/>
        <v>69_Fabrication de produits métalliques, à l'exception des machines et des équipements</v>
      </c>
      <c r="AA753" t="str">
        <f>INDEX(PDC!$J$1:$L$90,MATCH(AB753,PDC!$L:$L,0),MATCH(PDC!$J$1,PDC!$J$1:$L$1,0))</f>
        <v>Industrie</v>
      </c>
      <c r="AB753" t="s">
        <v>11</v>
      </c>
      <c r="AC753" t="s">
        <v>155</v>
      </c>
      <c r="AD753">
        <v>10559</v>
      </c>
      <c r="AE753">
        <v>17578714</v>
      </c>
      <c r="AF753">
        <v>607</v>
      </c>
      <c r="AG753">
        <v>62</v>
      </c>
      <c r="AH753">
        <v>506</v>
      </c>
      <c r="AJ753">
        <v>39869</v>
      </c>
      <c r="AK753">
        <f t="shared" si="71"/>
        <v>57.486504403826117</v>
      </c>
      <c r="AL753">
        <f t="shared" si="72"/>
        <v>34.530398526308581</v>
      </c>
      <c r="BC753" t="str">
        <f t="shared" si="73"/>
        <v>8407_Publicité et études de marché</v>
      </c>
      <c r="BD753" t="str">
        <f>INDEX(PDC!$J$1:$L$90,MATCH(BE753,PDC!$L:$L,0),MATCH(PDC!$J$1,PDC!$J$1:$L$1,0))</f>
        <v>Services</v>
      </c>
      <c r="BE753" t="s">
        <v>33</v>
      </c>
      <c r="BF753">
        <v>8407</v>
      </c>
      <c r="BG753">
        <v>243</v>
      </c>
      <c r="BH753">
        <v>344263</v>
      </c>
      <c r="BI753">
        <v>6</v>
      </c>
      <c r="BJ753">
        <v>1</v>
      </c>
      <c r="BK753">
        <v>5</v>
      </c>
      <c r="BN753">
        <v>364</v>
      </c>
    </row>
    <row r="754" spans="26:66" x14ac:dyDescent="0.35">
      <c r="Z754" t="str">
        <f t="shared" si="70"/>
        <v>69_Fabrication de textiles</v>
      </c>
      <c r="AA754" t="str">
        <f>INDEX(PDC!$J$1:$L$90,MATCH(AB754,PDC!$L:$L,0),MATCH(PDC!$J$1,PDC!$J$1:$L$1,0))</f>
        <v>Industrie</v>
      </c>
      <c r="AB754" t="s">
        <v>19</v>
      </c>
      <c r="AC754" t="s">
        <v>155</v>
      </c>
      <c r="AD754">
        <v>2169</v>
      </c>
      <c r="AE754">
        <v>3643112</v>
      </c>
      <c r="AF754">
        <v>67</v>
      </c>
      <c r="AG754">
        <v>8</v>
      </c>
      <c r="AH754">
        <v>129</v>
      </c>
      <c r="AJ754">
        <v>5517</v>
      </c>
      <c r="AK754">
        <f t="shared" si="71"/>
        <v>30.889810972798525</v>
      </c>
      <c r="AL754">
        <f t="shared" si="72"/>
        <v>18.390870223040082</v>
      </c>
      <c r="BC754" t="str">
        <f t="shared" si="73"/>
        <v>8407_Pêche et aquaculture</v>
      </c>
      <c r="BD754" t="str">
        <f>INDEX(PDC!$J$1:$L$90,MATCH(BE754,PDC!$L:$L,0),MATCH(PDC!$J$1,PDC!$J$1:$L$1,0))</f>
        <v>Agriculture</v>
      </c>
      <c r="BE754" t="s">
        <v>107</v>
      </c>
      <c r="BF754">
        <v>8407</v>
      </c>
      <c r="BG754">
        <v>1</v>
      </c>
      <c r="BH754">
        <v>2028</v>
      </c>
    </row>
    <row r="755" spans="26:66" x14ac:dyDescent="0.35">
      <c r="Z755" t="str">
        <f t="shared" si="70"/>
        <v>69_Génie civil</v>
      </c>
      <c r="AA755" t="str">
        <f>INDEX(PDC!$J$1:$L$90,MATCH(AB755,PDC!$L:$L,0),MATCH(PDC!$J$1,PDC!$J$1:$L$1,0))</f>
        <v>Construction</v>
      </c>
      <c r="AB755" t="s">
        <v>22</v>
      </c>
      <c r="AC755" t="s">
        <v>155</v>
      </c>
      <c r="AD755">
        <v>7166</v>
      </c>
      <c r="AE755">
        <v>10502694</v>
      </c>
      <c r="AF755">
        <v>248</v>
      </c>
      <c r="AG755">
        <v>28</v>
      </c>
      <c r="AH755">
        <v>200</v>
      </c>
      <c r="AJ755">
        <v>27420</v>
      </c>
      <c r="AK755">
        <f t="shared" si="71"/>
        <v>34.607870499581352</v>
      </c>
      <c r="AL755">
        <f t="shared" si="72"/>
        <v>23.612989200675557</v>
      </c>
      <c r="BC755" t="str">
        <f t="shared" si="73"/>
        <v>8407_Recherche-développement scientifique</v>
      </c>
      <c r="BD755" t="str">
        <f>INDEX(PDC!$J$1:$L$90,MATCH(BE755,PDC!$L:$L,0),MATCH(PDC!$J$1,PDC!$J$1:$L$1,0))</f>
        <v>Services</v>
      </c>
      <c r="BE755" t="s">
        <v>46</v>
      </c>
      <c r="BF755">
        <v>8407</v>
      </c>
      <c r="BG755">
        <v>264</v>
      </c>
      <c r="BH755">
        <v>404224</v>
      </c>
      <c r="BI755">
        <v>2</v>
      </c>
      <c r="BN755">
        <v>30</v>
      </c>
    </row>
    <row r="756" spans="26:66" x14ac:dyDescent="0.35">
      <c r="Z756" t="str">
        <f t="shared" si="70"/>
        <v>69_Hébergement</v>
      </c>
      <c r="AA756" t="str">
        <f>INDEX(PDC!$J$1:$L$90,MATCH(AB756,PDC!$L:$L,0),MATCH(PDC!$J$1,PDC!$J$1:$L$1,0))</f>
        <v>Services</v>
      </c>
      <c r="AB756" t="s">
        <v>20</v>
      </c>
      <c r="AC756" t="s">
        <v>155</v>
      </c>
      <c r="AD756">
        <v>5873</v>
      </c>
      <c r="AE756">
        <v>9075249</v>
      </c>
      <c r="AF756">
        <v>242</v>
      </c>
      <c r="AG756">
        <v>17</v>
      </c>
      <c r="AH756">
        <v>140</v>
      </c>
      <c r="AJ756">
        <v>21614</v>
      </c>
      <c r="AK756">
        <f t="shared" si="71"/>
        <v>41.20551677166695</v>
      </c>
      <c r="AL756">
        <f t="shared" si="72"/>
        <v>26.665935006301204</v>
      </c>
      <c r="BC756" t="str">
        <f t="shared" si="73"/>
        <v>8407_Restauration</v>
      </c>
      <c r="BD756" t="str">
        <f>INDEX(PDC!$J$1:$L$90,MATCH(BE756,PDC!$L:$L,0),MATCH(PDC!$J$1,PDC!$J$1:$L$1,0))</f>
        <v>Services</v>
      </c>
      <c r="BE756" t="s">
        <v>10</v>
      </c>
      <c r="BF756">
        <v>8407</v>
      </c>
      <c r="BG756">
        <v>2309</v>
      </c>
      <c r="BH756">
        <v>3759406</v>
      </c>
      <c r="BI756">
        <v>104</v>
      </c>
      <c r="BJ756">
        <v>4</v>
      </c>
      <c r="BK756">
        <v>38</v>
      </c>
      <c r="BL756">
        <v>2</v>
      </c>
      <c r="BN756">
        <v>4390</v>
      </c>
    </row>
    <row r="757" spans="26:66" x14ac:dyDescent="0.35">
      <c r="Z757" t="str">
        <f t="shared" si="70"/>
        <v>69_Hébergement médico-social et social</v>
      </c>
      <c r="AA757" t="str">
        <f>INDEX(PDC!$J$1:$L$90,MATCH(AB757,PDC!$L:$L,0),MATCH(PDC!$J$1,PDC!$J$1:$L$1,0))</f>
        <v>Services</v>
      </c>
      <c r="AB757" t="s">
        <v>2</v>
      </c>
      <c r="AC757" t="s">
        <v>155</v>
      </c>
      <c r="AD757">
        <v>14188</v>
      </c>
      <c r="AE757">
        <v>20720997</v>
      </c>
      <c r="AF757">
        <v>1282</v>
      </c>
      <c r="AG757">
        <v>89</v>
      </c>
      <c r="AH757">
        <v>661</v>
      </c>
      <c r="AJ757">
        <v>92223</v>
      </c>
      <c r="AK757">
        <f t="shared" si="71"/>
        <v>90.358049055539894</v>
      </c>
      <c r="AL757">
        <f t="shared" si="72"/>
        <v>61.869609845510816</v>
      </c>
      <c r="BC757" t="str">
        <f t="shared" si="73"/>
        <v>8407_Réparation d'ordinateurs et de biens personnels et domestiques</v>
      </c>
      <c r="BD757" t="str">
        <f>INDEX(PDC!$J$1:$L$90,MATCH(BE757,PDC!$L:$L,0),MATCH(PDC!$J$1,PDC!$J$1:$L$1,0))</f>
        <v>Services</v>
      </c>
      <c r="BE757" t="s">
        <v>92</v>
      </c>
      <c r="BF757">
        <v>8407</v>
      </c>
      <c r="BG757">
        <v>94</v>
      </c>
      <c r="BH757">
        <v>140257</v>
      </c>
      <c r="BI757">
        <v>4</v>
      </c>
      <c r="BJ757">
        <v>1</v>
      </c>
      <c r="BK757">
        <v>12</v>
      </c>
      <c r="BL757">
        <v>1</v>
      </c>
      <c r="BN757">
        <v>42</v>
      </c>
    </row>
    <row r="758" spans="26:66" x14ac:dyDescent="0.35">
      <c r="Z758" t="str">
        <f t="shared" si="70"/>
        <v>69_Imprimerie et reproduction d'enregistrements</v>
      </c>
      <c r="AA758" t="str">
        <f>INDEX(PDC!$J$1:$L$90,MATCH(AB758,PDC!$L:$L,0),MATCH(PDC!$J$1,PDC!$J$1:$L$1,0))</f>
        <v>Industrie</v>
      </c>
      <c r="AB758" t="s">
        <v>72</v>
      </c>
      <c r="AC758" t="s">
        <v>155</v>
      </c>
      <c r="AD758">
        <v>2173</v>
      </c>
      <c r="AE758">
        <v>3753667</v>
      </c>
      <c r="AF758">
        <v>68</v>
      </c>
      <c r="AG758">
        <v>4</v>
      </c>
      <c r="AH758">
        <v>60</v>
      </c>
      <c r="AJ758">
        <v>4505</v>
      </c>
      <c r="AK758">
        <f t="shared" si="71"/>
        <v>31.293143120110443</v>
      </c>
      <c r="AL758">
        <f t="shared" si="72"/>
        <v>18.115618673686292</v>
      </c>
      <c r="BC758" t="str">
        <f t="shared" si="73"/>
        <v>8407_Réparation et installation de machines et d'équipements</v>
      </c>
      <c r="BD758" t="str">
        <f>INDEX(PDC!$J$1:$L$90,MATCH(BE758,PDC!$L:$L,0),MATCH(PDC!$J$1,PDC!$J$1:$L$1,0))</f>
        <v>Industrie</v>
      </c>
      <c r="BE758" t="s">
        <v>23</v>
      </c>
      <c r="BF758">
        <v>8407</v>
      </c>
      <c r="BG758">
        <v>498</v>
      </c>
      <c r="BH758">
        <v>865317</v>
      </c>
      <c r="BI758">
        <v>14</v>
      </c>
      <c r="BJ758">
        <v>2</v>
      </c>
      <c r="BK758">
        <v>10</v>
      </c>
      <c r="BN758">
        <v>692</v>
      </c>
    </row>
    <row r="759" spans="26:66" x14ac:dyDescent="0.35">
      <c r="Z759" t="str">
        <f t="shared" si="70"/>
        <v>69_Industrie automobile</v>
      </c>
      <c r="AA759" t="str">
        <f>INDEX(PDC!$J$1:$L$90,MATCH(AB759,PDC!$L:$L,0),MATCH(PDC!$J$1,PDC!$J$1:$L$1,0))</f>
        <v>Industrie</v>
      </c>
      <c r="AB759" t="s">
        <v>24</v>
      </c>
      <c r="AC759" t="s">
        <v>155</v>
      </c>
      <c r="AD759">
        <v>9282</v>
      </c>
      <c r="AE759">
        <v>13789350</v>
      </c>
      <c r="AF759">
        <v>184</v>
      </c>
      <c r="AG759">
        <v>22</v>
      </c>
      <c r="AH759">
        <v>129</v>
      </c>
      <c r="AJ759">
        <v>16156</v>
      </c>
      <c r="AK759">
        <f t="shared" si="71"/>
        <v>19.823313940961</v>
      </c>
      <c r="AL759">
        <f t="shared" si="72"/>
        <v>13.343631135622781</v>
      </c>
      <c r="BC759" t="str">
        <f t="shared" si="73"/>
        <v>8407_Services d'information</v>
      </c>
      <c r="BD759" t="str">
        <f>INDEX(PDC!$J$1:$L$90,MATCH(BE759,PDC!$L:$L,0),MATCH(PDC!$J$1,PDC!$J$1:$L$1,0))</f>
        <v>Services</v>
      </c>
      <c r="BE759" t="s">
        <v>85</v>
      </c>
      <c r="BF759">
        <v>8407</v>
      </c>
      <c r="BG759">
        <v>64</v>
      </c>
      <c r="BH759">
        <v>98512</v>
      </c>
    </row>
    <row r="760" spans="26:66" x14ac:dyDescent="0.35">
      <c r="Z760" t="str">
        <f t="shared" si="70"/>
        <v>69_Industrie chimique</v>
      </c>
      <c r="AA760" t="str">
        <f>INDEX(PDC!$J$1:$L$90,MATCH(AB760,PDC!$L:$L,0),MATCH(PDC!$J$1,PDC!$J$1:$L$1,0))</f>
        <v>Industrie</v>
      </c>
      <c r="AB760" t="s">
        <v>40</v>
      </c>
      <c r="AC760" t="s">
        <v>155</v>
      </c>
      <c r="AD760">
        <v>9803</v>
      </c>
      <c r="AE760">
        <v>13184540</v>
      </c>
      <c r="AF760">
        <v>117</v>
      </c>
      <c r="AG760">
        <v>15</v>
      </c>
      <c r="AH760">
        <v>127</v>
      </c>
      <c r="AJ760">
        <v>11503</v>
      </c>
      <c r="AK760">
        <f t="shared" si="71"/>
        <v>11.935121901458738</v>
      </c>
      <c r="AL760">
        <f t="shared" si="72"/>
        <v>8.8740297348257897</v>
      </c>
      <c r="BC760" t="str">
        <f t="shared" si="73"/>
        <v>8407_Services relatifs aux bâtiments et aménagement paysager</v>
      </c>
      <c r="BD760" t="str">
        <f>INDEX(PDC!$J$1:$L$90,MATCH(BE760,PDC!$L:$L,0),MATCH(PDC!$J$1,PDC!$J$1:$L$1,0))</f>
        <v>Services</v>
      </c>
      <c r="BE760" t="s">
        <v>9</v>
      </c>
      <c r="BF760">
        <v>8407</v>
      </c>
      <c r="BG760">
        <v>1298</v>
      </c>
      <c r="BH760">
        <v>1876413</v>
      </c>
      <c r="BI760">
        <v>67</v>
      </c>
      <c r="BJ760">
        <v>8</v>
      </c>
      <c r="BK760">
        <v>127</v>
      </c>
      <c r="BL760">
        <v>2</v>
      </c>
      <c r="BN760">
        <v>7107</v>
      </c>
    </row>
    <row r="761" spans="26:66" x14ac:dyDescent="0.35">
      <c r="Z761" t="str">
        <f t="shared" si="70"/>
        <v>69_Industrie de l'habillement</v>
      </c>
      <c r="AA761" t="str">
        <f>INDEX(PDC!$J$1:$L$90,MATCH(AB761,PDC!$L:$L,0),MATCH(PDC!$J$1,PDC!$J$1:$L$1,0))</f>
        <v>Industrie</v>
      </c>
      <c r="AB761" t="s">
        <v>68</v>
      </c>
      <c r="AC761" t="s">
        <v>155</v>
      </c>
      <c r="AD761">
        <v>1401</v>
      </c>
      <c r="AE761">
        <v>2097590</v>
      </c>
      <c r="AF761">
        <v>25</v>
      </c>
      <c r="AG761">
        <v>2</v>
      </c>
      <c r="AH761">
        <v>18</v>
      </c>
      <c r="AJ761">
        <v>1858</v>
      </c>
      <c r="AK761">
        <f t="shared" si="71"/>
        <v>17.844396859386155</v>
      </c>
      <c r="AL761">
        <f t="shared" si="72"/>
        <v>11.918439733217644</v>
      </c>
      <c r="BC761" t="str">
        <f t="shared" si="73"/>
        <v>8407_Sylviculture et exploitation forestière</v>
      </c>
      <c r="BD761" t="str">
        <f>INDEX(PDC!$J$1:$L$90,MATCH(BE761,PDC!$L:$L,0),MATCH(PDC!$J$1,PDC!$J$1:$L$1,0))</f>
        <v>Agriculture</v>
      </c>
      <c r="BE761" t="s">
        <v>63</v>
      </c>
      <c r="BF761">
        <v>8407</v>
      </c>
      <c r="BG761">
        <v>1</v>
      </c>
      <c r="BH761">
        <v>1503</v>
      </c>
    </row>
    <row r="762" spans="26:66" x14ac:dyDescent="0.35">
      <c r="Z762" t="str">
        <f t="shared" si="70"/>
        <v>69_Industrie du cuir et de la chaussure</v>
      </c>
      <c r="AA762" t="str">
        <f>INDEX(PDC!$J$1:$L$90,MATCH(AB762,PDC!$L:$L,0),MATCH(PDC!$J$1,PDC!$J$1:$L$1,0))</f>
        <v>Industrie</v>
      </c>
      <c r="AB762" t="s">
        <v>69</v>
      </c>
      <c r="AC762" t="s">
        <v>155</v>
      </c>
      <c r="AD762">
        <v>443</v>
      </c>
      <c r="AE762">
        <v>658386</v>
      </c>
      <c r="AF762">
        <v>21</v>
      </c>
      <c r="AJ762">
        <v>1059</v>
      </c>
      <c r="AK762">
        <f t="shared" si="71"/>
        <v>47.404063205417607</v>
      </c>
      <c r="AL762">
        <f t="shared" si="72"/>
        <v>31.896182482616585</v>
      </c>
      <c r="BC762" t="str">
        <f t="shared" si="73"/>
        <v>8407_Transports aériens</v>
      </c>
      <c r="BD762" t="str">
        <f>INDEX(PDC!$J$1:$L$90,MATCH(BE762,PDC!$L:$L,0),MATCH(PDC!$J$1,PDC!$J$1:$L$1,0))</f>
        <v>Services</v>
      </c>
      <c r="BE762" t="s">
        <v>81</v>
      </c>
      <c r="BF762">
        <v>8407</v>
      </c>
      <c r="BG762">
        <v>41</v>
      </c>
      <c r="BH762">
        <v>75126</v>
      </c>
      <c r="BN762">
        <v>0</v>
      </c>
    </row>
    <row r="763" spans="26:66" x14ac:dyDescent="0.35">
      <c r="Z763" t="str">
        <f t="shared" si="70"/>
        <v>69_Industrie du papier et du carton</v>
      </c>
      <c r="AA763" t="str">
        <f>INDEX(PDC!$J$1:$L$90,MATCH(AB763,PDC!$L:$L,0),MATCH(PDC!$J$1,PDC!$J$1:$L$1,0))</f>
        <v>Industrie</v>
      </c>
      <c r="AB763" t="s">
        <v>71</v>
      </c>
      <c r="AC763" t="s">
        <v>155</v>
      </c>
      <c r="AD763">
        <v>1207</v>
      </c>
      <c r="AE763">
        <v>1846251</v>
      </c>
      <c r="AF763">
        <v>43</v>
      </c>
      <c r="AG763">
        <v>6</v>
      </c>
      <c r="AH763">
        <v>36</v>
      </c>
      <c r="AJ763">
        <v>3807</v>
      </c>
      <c r="AK763">
        <f t="shared" si="71"/>
        <v>35.625517812758908</v>
      </c>
      <c r="AL763">
        <f t="shared" si="72"/>
        <v>23.290441007208663</v>
      </c>
      <c r="BC763" t="str">
        <f t="shared" si="73"/>
        <v>8407_Transports par eau</v>
      </c>
      <c r="BD763" t="str">
        <f>INDEX(PDC!$J$1:$L$90,MATCH(BE763,PDC!$L:$L,0),MATCH(PDC!$J$1,PDC!$J$1:$L$1,0))</f>
        <v>Services</v>
      </c>
      <c r="BE763" t="s">
        <v>80</v>
      </c>
      <c r="BF763">
        <v>8407</v>
      </c>
      <c r="BG763">
        <v>30</v>
      </c>
      <c r="BH763">
        <v>49086</v>
      </c>
    </row>
    <row r="764" spans="26:66" x14ac:dyDescent="0.35">
      <c r="Z764" t="str">
        <f t="shared" si="70"/>
        <v>69_Industrie pharmaceutique</v>
      </c>
      <c r="AA764" t="str">
        <f>INDEX(PDC!$J$1:$L$90,MATCH(AB764,PDC!$L:$L,0),MATCH(PDC!$J$1,PDC!$J$1:$L$1,0))</f>
        <v>Industrie</v>
      </c>
      <c r="AB764" t="s">
        <v>39</v>
      </c>
      <c r="AC764" t="s">
        <v>155</v>
      </c>
      <c r="AD764">
        <v>9448</v>
      </c>
      <c r="AE764">
        <v>12193517</v>
      </c>
      <c r="AF764">
        <v>109</v>
      </c>
      <c r="AG764">
        <v>8</v>
      </c>
      <c r="AH764">
        <v>61</v>
      </c>
      <c r="AJ764">
        <v>5382</v>
      </c>
      <c r="AK764">
        <f t="shared" si="71"/>
        <v>11.536833192209992</v>
      </c>
      <c r="AL764">
        <f t="shared" si="72"/>
        <v>8.9391764492557808</v>
      </c>
      <c r="BC764" t="str">
        <f t="shared" si="73"/>
        <v>8407_Transports terrestres et transport par conduites</v>
      </c>
      <c r="BD764" t="str">
        <f>INDEX(PDC!$J$1:$L$90,MATCH(BE764,PDC!$L:$L,0),MATCH(PDC!$J$1,PDC!$J$1:$L$1,0))</f>
        <v>Services</v>
      </c>
      <c r="BE764" t="s">
        <v>5</v>
      </c>
      <c r="BF764">
        <v>8407</v>
      </c>
      <c r="BG764">
        <v>2510</v>
      </c>
      <c r="BH764">
        <v>4462143</v>
      </c>
      <c r="BI764">
        <v>217</v>
      </c>
      <c r="BJ764">
        <v>24</v>
      </c>
      <c r="BK764">
        <v>354</v>
      </c>
      <c r="BL764">
        <v>7</v>
      </c>
      <c r="BM764">
        <v>2</v>
      </c>
      <c r="BN764">
        <v>13773</v>
      </c>
    </row>
    <row r="765" spans="26:66" x14ac:dyDescent="0.35">
      <c r="Z765" t="str">
        <f t="shared" si="70"/>
        <v>69_Industries alimentaires</v>
      </c>
      <c r="AA765" t="str">
        <f>INDEX(PDC!$J$1:$L$90,MATCH(AB765,PDC!$L:$L,0),MATCH(PDC!$J$1,PDC!$J$1:$L$1,0))</f>
        <v>Industrie</v>
      </c>
      <c r="AB765" t="s">
        <v>14</v>
      </c>
      <c r="AC765" t="s">
        <v>155</v>
      </c>
      <c r="AD765">
        <v>7876</v>
      </c>
      <c r="AE765">
        <v>12502487</v>
      </c>
      <c r="AF765">
        <v>335</v>
      </c>
      <c r="AG765">
        <v>28</v>
      </c>
      <c r="AH765">
        <v>231</v>
      </c>
      <c r="AJ765">
        <v>28275</v>
      </c>
      <c r="AK765">
        <f t="shared" si="71"/>
        <v>42.534281361097008</v>
      </c>
      <c r="AL765">
        <f t="shared" si="72"/>
        <v>26.794668932669158</v>
      </c>
      <c r="BC765" t="str">
        <f t="shared" si="73"/>
        <v>8407_Travail du bois et fabrication d'articles en bois et en liège, à l'exception des meubles ; fabrication d'articles en vannerie et sparterie</v>
      </c>
      <c r="BD765" t="str">
        <f>INDEX(PDC!$J$1:$L$90,MATCH(BE765,PDC!$L:$L,0),MATCH(PDC!$J$1,PDC!$J$1:$L$1,0))</f>
        <v>Industrie</v>
      </c>
      <c r="BE765" t="s">
        <v>70</v>
      </c>
      <c r="BF765">
        <v>8407</v>
      </c>
      <c r="BG765">
        <v>117</v>
      </c>
      <c r="BH765">
        <v>194713</v>
      </c>
      <c r="BI765">
        <v>12</v>
      </c>
      <c r="BJ765">
        <v>1</v>
      </c>
      <c r="BK765">
        <v>9</v>
      </c>
      <c r="BN765">
        <v>741</v>
      </c>
    </row>
    <row r="766" spans="26:66" x14ac:dyDescent="0.35">
      <c r="Z766" t="str">
        <f t="shared" si="70"/>
        <v>69_Métallurgie</v>
      </c>
      <c r="AA766" t="str">
        <f>INDEX(PDC!$J$1:$L$90,MATCH(AB766,PDC!$L:$L,0),MATCH(PDC!$J$1,PDC!$J$1:$L$1,0))</f>
        <v>Industrie</v>
      </c>
      <c r="AB766" t="s">
        <v>26</v>
      </c>
      <c r="AC766" t="s">
        <v>155</v>
      </c>
      <c r="AD766">
        <v>1316</v>
      </c>
      <c r="AE766">
        <v>2211971</v>
      </c>
      <c r="AF766">
        <v>93</v>
      </c>
      <c r="AG766">
        <v>11</v>
      </c>
      <c r="AH766">
        <v>120</v>
      </c>
      <c r="AJ766">
        <v>6920</v>
      </c>
      <c r="AK766">
        <f t="shared" si="71"/>
        <v>70.668693009118542</v>
      </c>
      <c r="AL766">
        <f t="shared" si="72"/>
        <v>42.043950847456863</v>
      </c>
      <c r="BC766" t="str">
        <f t="shared" si="73"/>
        <v>8407_Travaux de construction spécialisés</v>
      </c>
      <c r="BD766" t="str">
        <f>INDEX(PDC!$J$1:$L$90,MATCH(BE766,PDC!$L:$L,0),MATCH(PDC!$J$1,PDC!$J$1:$L$1,0))</f>
        <v>Construction</v>
      </c>
      <c r="BE766" t="s">
        <v>3</v>
      </c>
      <c r="BF766">
        <v>8407</v>
      </c>
      <c r="BG766">
        <v>5367</v>
      </c>
      <c r="BH766">
        <v>8389965</v>
      </c>
      <c r="BI766">
        <v>469</v>
      </c>
      <c r="BJ766">
        <v>41</v>
      </c>
      <c r="BK766">
        <v>445</v>
      </c>
      <c r="BL766">
        <v>18</v>
      </c>
      <c r="BN766">
        <v>34368</v>
      </c>
    </row>
    <row r="767" spans="26:66" x14ac:dyDescent="0.35">
      <c r="Z767" t="str">
        <f t="shared" si="70"/>
        <v>69_Organisation de jeux de hasard et d'argent</v>
      </c>
      <c r="AA767" t="str">
        <f>INDEX(PDC!$J$1:$L$90,MATCH(AB767,PDC!$L:$L,0),MATCH(PDC!$J$1,PDC!$J$1:$L$1,0))</f>
        <v>Services</v>
      </c>
      <c r="AB767" t="s">
        <v>91</v>
      </c>
      <c r="AC767" t="s">
        <v>155</v>
      </c>
      <c r="AD767">
        <v>479</v>
      </c>
      <c r="AE767">
        <v>728014</v>
      </c>
      <c r="AF767">
        <v>10</v>
      </c>
      <c r="AG767">
        <v>2</v>
      </c>
      <c r="AH767">
        <v>19</v>
      </c>
      <c r="AJ767">
        <v>2020</v>
      </c>
      <c r="AK767">
        <f t="shared" si="71"/>
        <v>20.876826722338205</v>
      </c>
      <c r="AL767">
        <f t="shared" si="72"/>
        <v>13.735999582425611</v>
      </c>
      <c r="BC767" t="str">
        <f t="shared" si="73"/>
        <v>8407_Télécommunications</v>
      </c>
      <c r="BD767" t="str">
        <f>INDEX(PDC!$J$1:$L$90,MATCH(BE767,PDC!$L:$L,0),MATCH(PDC!$J$1,PDC!$J$1:$L$1,0))</f>
        <v>Services</v>
      </c>
      <c r="BE767" t="s">
        <v>84</v>
      </c>
      <c r="BF767">
        <v>8407</v>
      </c>
      <c r="BG767">
        <v>83</v>
      </c>
      <c r="BH767">
        <v>140104</v>
      </c>
      <c r="BI767">
        <v>2</v>
      </c>
      <c r="BN767">
        <v>33</v>
      </c>
    </row>
    <row r="768" spans="26:66" x14ac:dyDescent="0.35">
      <c r="Z768" t="str">
        <f t="shared" si="70"/>
        <v>69_Production de films cinématographiques, de vidéo et de programmes de télévision ; enregistrement sonore et édition musicale</v>
      </c>
      <c r="AA768" t="str">
        <f>INDEX(PDC!$J$1:$L$90,MATCH(AB768,PDC!$L:$L,0),MATCH(PDC!$J$1,PDC!$J$1:$L$1,0))</f>
        <v>Services</v>
      </c>
      <c r="AB768" t="s">
        <v>82</v>
      </c>
      <c r="AC768" t="s">
        <v>155</v>
      </c>
      <c r="AD768">
        <v>2152</v>
      </c>
      <c r="AE768">
        <v>1971296</v>
      </c>
      <c r="AF768">
        <v>5</v>
      </c>
      <c r="AJ768">
        <v>658</v>
      </c>
      <c r="AK768">
        <f t="shared" si="71"/>
        <v>2.3234200743494426</v>
      </c>
      <c r="AL768">
        <f t="shared" si="72"/>
        <v>2.5364024479327307</v>
      </c>
      <c r="BC768" t="str">
        <f t="shared" si="73"/>
        <v>8407_Édition</v>
      </c>
      <c r="BD768" t="str">
        <f>INDEX(PDC!$J$1:$L$90,MATCH(BE768,PDC!$L:$L,0),MATCH(PDC!$J$1,PDC!$J$1:$L$1,0))</f>
        <v>Services</v>
      </c>
      <c r="BE768" t="s">
        <v>49</v>
      </c>
      <c r="BF768">
        <v>8407</v>
      </c>
      <c r="BG768">
        <v>231</v>
      </c>
      <c r="BH768">
        <v>384498</v>
      </c>
      <c r="BI768">
        <v>4</v>
      </c>
      <c r="BN768">
        <v>64</v>
      </c>
    </row>
    <row r="769" spans="26:66" x14ac:dyDescent="0.35">
      <c r="Z769" t="str">
        <f t="shared" ref="Z769" si="74">AC769&amp;"_"&amp;AB769</f>
        <v>69_Production et distribution d'électricité, de gaz, de vapeur et d'air conditionné</v>
      </c>
      <c r="AA769" t="str">
        <f>INDEX(PDC!$J$1:$L$90,MATCH(AB769,PDC!$L:$L,0),MATCH(PDC!$J$1,PDC!$J$1:$L$1,0))</f>
        <v>Industrie</v>
      </c>
      <c r="AB769" t="s">
        <v>76</v>
      </c>
      <c r="AC769" t="s">
        <v>155</v>
      </c>
      <c r="AD769">
        <v>3493</v>
      </c>
      <c r="AE769">
        <v>5504109</v>
      </c>
      <c r="AF769">
        <v>35</v>
      </c>
      <c r="AG769">
        <v>2</v>
      </c>
      <c r="AH769">
        <v>7</v>
      </c>
      <c r="AJ769">
        <v>1618</v>
      </c>
      <c r="BC769" t="str">
        <f t="shared" si="73"/>
        <v>8408_NC</v>
      </c>
      <c r="BD769" t="s">
        <v>355</v>
      </c>
      <c r="BE769" t="s">
        <v>355</v>
      </c>
      <c r="BF769">
        <v>8408</v>
      </c>
      <c r="BJ769">
        <v>1</v>
      </c>
      <c r="BK769">
        <v>70</v>
      </c>
      <c r="BL769">
        <v>1</v>
      </c>
      <c r="BN769">
        <v>2980</v>
      </c>
    </row>
    <row r="770" spans="26:66" x14ac:dyDescent="0.35">
      <c r="Z770" t="str">
        <f t="shared" si="70"/>
        <v>69_Programmation et diffusion</v>
      </c>
      <c r="AA770" t="str">
        <f>INDEX(PDC!$J$1:$L$90,MATCH(AB770,PDC!$L:$L,0),MATCH(PDC!$J$1,PDC!$J$1:$L$1,0))</f>
        <v>Services</v>
      </c>
      <c r="AB770" t="s">
        <v>83</v>
      </c>
      <c r="AC770" t="s">
        <v>155</v>
      </c>
      <c r="AD770">
        <v>1295</v>
      </c>
      <c r="AE770">
        <v>1811232</v>
      </c>
      <c r="AF770">
        <v>12</v>
      </c>
      <c r="AJ770">
        <v>257</v>
      </c>
      <c r="AK770">
        <f t="shared" si="71"/>
        <v>9.2664092664092657</v>
      </c>
      <c r="AL770">
        <f t="shared" si="72"/>
        <v>6.6253246409074045</v>
      </c>
      <c r="BC770" t="str">
        <f t="shared" si="73"/>
        <v>8408_Action sociale sans hébergement</v>
      </c>
      <c r="BD770" t="str">
        <f>INDEX(PDC!$J$1:$L$90,MATCH(BE770,PDC!$L:$L,0),MATCH(PDC!$J$1,PDC!$J$1:$L$1,0))</f>
        <v>Services</v>
      </c>
      <c r="BE770" t="s">
        <v>8</v>
      </c>
      <c r="BF770">
        <v>8408</v>
      </c>
      <c r="BG770">
        <v>4921</v>
      </c>
      <c r="BH770">
        <v>7189709</v>
      </c>
      <c r="BI770">
        <v>229</v>
      </c>
      <c r="BJ770">
        <v>13</v>
      </c>
      <c r="BK770">
        <v>346</v>
      </c>
      <c r="BL770">
        <v>9</v>
      </c>
      <c r="BM770">
        <v>2</v>
      </c>
      <c r="BN770">
        <v>13210</v>
      </c>
    </row>
    <row r="771" spans="26:66" x14ac:dyDescent="0.35">
      <c r="Z771" t="str">
        <f t="shared" si="70"/>
        <v>69_Programmation, conseil et autres activités informatiques</v>
      </c>
      <c r="AA771" t="str">
        <f>INDEX(PDC!$J$1:$L$90,MATCH(AB771,PDC!$L:$L,0),MATCH(PDC!$J$1,PDC!$J$1:$L$1,0))</f>
        <v>Services</v>
      </c>
      <c r="AB771" t="s">
        <v>50</v>
      </c>
      <c r="AC771" t="s">
        <v>155</v>
      </c>
      <c r="AD771">
        <v>17397</v>
      </c>
      <c r="AE771">
        <v>26986684</v>
      </c>
      <c r="AF771">
        <v>56</v>
      </c>
      <c r="AG771">
        <v>6</v>
      </c>
      <c r="AH771">
        <v>32</v>
      </c>
      <c r="AJ771">
        <v>3531</v>
      </c>
      <c r="AK771">
        <f t="shared" si="71"/>
        <v>3.218945795252055</v>
      </c>
      <c r="AL771">
        <f t="shared" si="72"/>
        <v>2.0750974814097205</v>
      </c>
      <c r="BC771" t="str">
        <f t="shared" si="73"/>
        <v>8408_Activités administratives et autres activités de soutien aux entreprises</v>
      </c>
      <c r="BD771" t="str">
        <f>INDEX(PDC!$J$1:$L$90,MATCH(BE771,PDC!$L:$L,0),MATCH(PDC!$J$1,PDC!$J$1:$L$1,0))</f>
        <v>Services</v>
      </c>
      <c r="BE771" t="s">
        <v>35</v>
      </c>
      <c r="BF771">
        <v>8408</v>
      </c>
      <c r="BG771">
        <v>2007</v>
      </c>
      <c r="BH771">
        <v>3069931</v>
      </c>
      <c r="BI771">
        <v>71</v>
      </c>
      <c r="BJ771">
        <v>3</v>
      </c>
      <c r="BK771">
        <v>18</v>
      </c>
      <c r="BL771">
        <v>1</v>
      </c>
      <c r="BN771">
        <v>4224</v>
      </c>
    </row>
    <row r="772" spans="26:66" x14ac:dyDescent="0.35">
      <c r="Z772" t="str">
        <f t="shared" si="70"/>
        <v>69_Publicité et études de marché</v>
      </c>
      <c r="AA772" t="str">
        <f>INDEX(PDC!$J$1:$L$90,MATCH(AB772,PDC!$L:$L,0),MATCH(PDC!$J$1,PDC!$J$1:$L$1,0))</f>
        <v>Services</v>
      </c>
      <c r="AB772" t="s">
        <v>33</v>
      </c>
      <c r="AC772" t="s">
        <v>155</v>
      </c>
      <c r="AD772">
        <v>5523</v>
      </c>
      <c r="AE772">
        <v>7319749</v>
      </c>
      <c r="AF772">
        <v>116</v>
      </c>
      <c r="AG772">
        <v>5</v>
      </c>
      <c r="AH772">
        <v>28</v>
      </c>
      <c r="AJ772">
        <v>9444</v>
      </c>
      <c r="AK772">
        <f t="shared" si="71"/>
        <v>21.003078037298568</v>
      </c>
      <c r="AL772">
        <f t="shared" si="72"/>
        <v>15.84753794153324</v>
      </c>
      <c r="BC772" t="str">
        <f t="shared" si="73"/>
        <v>8408_Activités auxiliaires de services financiers et d'assurance</v>
      </c>
      <c r="BD772" t="str">
        <f>INDEX(PDC!$J$1:$L$90,MATCH(BE772,PDC!$L:$L,0),MATCH(PDC!$J$1,PDC!$J$1:$L$1,0))</f>
        <v>Services</v>
      </c>
      <c r="BE772" t="s">
        <v>48</v>
      </c>
      <c r="BF772">
        <v>8408</v>
      </c>
      <c r="BG772">
        <v>648</v>
      </c>
      <c r="BH772">
        <v>1024464</v>
      </c>
      <c r="BI772">
        <v>4</v>
      </c>
      <c r="BN772">
        <v>199</v>
      </c>
    </row>
    <row r="773" spans="26:66" x14ac:dyDescent="0.35">
      <c r="Z773" t="str">
        <f t="shared" ref="Z773:Z837" si="75">AC773&amp;"_"&amp;AB773</f>
        <v>69_Recherche-développement scientifique</v>
      </c>
      <c r="AA773" t="str">
        <f>INDEX(PDC!$J$1:$L$90,MATCH(AB773,PDC!$L:$L,0),MATCH(PDC!$J$1,PDC!$J$1:$L$1,0))</f>
        <v>Services</v>
      </c>
      <c r="AB773" t="s">
        <v>46</v>
      </c>
      <c r="AC773" t="s">
        <v>155</v>
      </c>
      <c r="AD773">
        <v>4786</v>
      </c>
      <c r="AE773">
        <v>6563550</v>
      </c>
      <c r="AF773">
        <v>44</v>
      </c>
      <c r="AG773">
        <v>3</v>
      </c>
      <c r="AH773">
        <v>15</v>
      </c>
      <c r="AJ773">
        <v>1423</v>
      </c>
      <c r="AK773">
        <f t="shared" si="71"/>
        <v>9.1934809862097797</v>
      </c>
      <c r="AL773">
        <f t="shared" si="72"/>
        <v>6.7036893144715899</v>
      </c>
      <c r="BC773" t="str">
        <f t="shared" ref="BC773:BC836" si="76">BF773&amp;"_"&amp;BE773</f>
        <v>8408_Activités créatives, artistiques et de spectacle</v>
      </c>
      <c r="BD773" t="str">
        <f>INDEX(PDC!$J$1:$L$90,MATCH(BE773,PDC!$L:$L,0),MATCH(PDC!$J$1,PDC!$J$1:$L$1,0))</f>
        <v>Services</v>
      </c>
      <c r="BE773" t="s">
        <v>42</v>
      </c>
      <c r="BF773">
        <v>8408</v>
      </c>
      <c r="BG773">
        <v>1259</v>
      </c>
      <c r="BH773">
        <v>764312</v>
      </c>
      <c r="BI773">
        <v>5</v>
      </c>
      <c r="BN773">
        <v>411</v>
      </c>
    </row>
    <row r="774" spans="26:66" x14ac:dyDescent="0.35">
      <c r="Z774" t="str">
        <f t="shared" si="75"/>
        <v>69_Restauration</v>
      </c>
      <c r="AA774" t="str">
        <f>INDEX(PDC!$J$1:$L$90,MATCH(AB774,PDC!$L:$L,0),MATCH(PDC!$J$1,PDC!$J$1:$L$1,0))</f>
        <v>Services</v>
      </c>
      <c r="AB774" t="s">
        <v>10</v>
      </c>
      <c r="AC774" t="s">
        <v>155</v>
      </c>
      <c r="AD774">
        <v>24500</v>
      </c>
      <c r="AE774">
        <v>36877351</v>
      </c>
      <c r="AF774">
        <v>1415</v>
      </c>
      <c r="AG774">
        <v>73</v>
      </c>
      <c r="AH774">
        <v>611</v>
      </c>
      <c r="AI774">
        <v>1</v>
      </c>
      <c r="AJ774">
        <v>93876</v>
      </c>
      <c r="AK774">
        <f t="shared" ref="AK774:AK838" si="77">AF774/AD774*1000</f>
        <v>57.755102040816325</v>
      </c>
      <c r="AL774">
        <f t="shared" ref="AL774:AL838" si="78">AF774/AE774*1000000</f>
        <v>38.370435013078897</v>
      </c>
      <c r="BC774" t="str">
        <f t="shared" si="76"/>
        <v>8408_Activités d'architecture et d'ingénierie ; activités de contrôle et analyses techniques</v>
      </c>
      <c r="BD774" t="str">
        <f>INDEX(PDC!$J$1:$L$90,MATCH(BE774,PDC!$L:$L,0),MATCH(PDC!$J$1,PDC!$J$1:$L$1,0))</f>
        <v>Services</v>
      </c>
      <c r="BE774" t="s">
        <v>43</v>
      </c>
      <c r="BF774">
        <v>8408</v>
      </c>
      <c r="BG774">
        <v>2522</v>
      </c>
      <c r="BH774">
        <v>4201189</v>
      </c>
      <c r="BI774">
        <v>35</v>
      </c>
      <c r="BJ774">
        <v>1</v>
      </c>
      <c r="BK774">
        <v>20</v>
      </c>
      <c r="BL774">
        <v>1</v>
      </c>
      <c r="BN774">
        <v>1551</v>
      </c>
    </row>
    <row r="775" spans="26:66" x14ac:dyDescent="0.35">
      <c r="Z775" t="str">
        <f t="shared" si="75"/>
        <v>69_Réparation d'ordinateurs et de biens personnels et domestiques</v>
      </c>
      <c r="AA775" t="str">
        <f>INDEX(PDC!$J$1:$L$90,MATCH(AB775,PDC!$L:$L,0),MATCH(PDC!$J$1,PDC!$J$1:$L$1,0))</f>
        <v>Services</v>
      </c>
      <c r="AB775" t="s">
        <v>92</v>
      </c>
      <c r="AC775" t="s">
        <v>155</v>
      </c>
      <c r="AD775">
        <v>1402</v>
      </c>
      <c r="AE775">
        <v>2198196</v>
      </c>
      <c r="AF775">
        <v>33</v>
      </c>
      <c r="AG775">
        <v>3</v>
      </c>
      <c r="AH775">
        <v>22</v>
      </c>
      <c r="AJ775">
        <v>2328</v>
      </c>
      <c r="AK775">
        <f t="shared" si="77"/>
        <v>23.537803138373754</v>
      </c>
      <c r="AL775">
        <f t="shared" si="78"/>
        <v>15.012310094277307</v>
      </c>
      <c r="BC775" t="str">
        <f t="shared" si="76"/>
        <v>8408_Activités de location et location-bail</v>
      </c>
      <c r="BD775" t="str">
        <f>INDEX(PDC!$J$1:$L$90,MATCH(BE775,PDC!$L:$L,0),MATCH(PDC!$J$1,PDC!$J$1:$L$1,0))</f>
        <v>Services</v>
      </c>
      <c r="BE775" t="s">
        <v>88</v>
      </c>
      <c r="BF775">
        <v>8408</v>
      </c>
      <c r="BG775">
        <v>591</v>
      </c>
      <c r="BH775">
        <v>900868</v>
      </c>
      <c r="BI775">
        <v>27</v>
      </c>
      <c r="BJ775">
        <v>1</v>
      </c>
      <c r="BK775">
        <v>5</v>
      </c>
      <c r="BN775">
        <v>584</v>
      </c>
    </row>
    <row r="776" spans="26:66" x14ac:dyDescent="0.35">
      <c r="Z776" t="str">
        <f t="shared" si="75"/>
        <v>69_Réparation et installation de machines et d'équipements</v>
      </c>
      <c r="AA776" t="str">
        <f>INDEX(PDC!$J$1:$L$90,MATCH(AB776,PDC!$L:$L,0),MATCH(PDC!$J$1,PDC!$J$1:$L$1,0))</f>
        <v>Industrie</v>
      </c>
      <c r="AB776" t="s">
        <v>23</v>
      </c>
      <c r="AC776" t="s">
        <v>155</v>
      </c>
      <c r="AD776">
        <v>7814</v>
      </c>
      <c r="AE776">
        <v>12828018</v>
      </c>
      <c r="AF776">
        <v>211</v>
      </c>
      <c r="AG776">
        <v>32</v>
      </c>
      <c r="AH776">
        <v>330</v>
      </c>
      <c r="AI776">
        <v>1</v>
      </c>
      <c r="AJ776">
        <v>17100</v>
      </c>
      <c r="AK776">
        <f t="shared" si="77"/>
        <v>27.00281545943179</v>
      </c>
      <c r="AL776">
        <f t="shared" si="78"/>
        <v>16.448371057789288</v>
      </c>
      <c r="BC776" t="str">
        <f t="shared" si="76"/>
        <v>8408_Activités de poste et de courrier</v>
      </c>
      <c r="BD776" t="str">
        <f>INDEX(PDC!$J$1:$L$90,MATCH(BE776,PDC!$L:$L,0),MATCH(PDC!$J$1,PDC!$J$1:$L$1,0))</f>
        <v>Services</v>
      </c>
      <c r="BE776" t="s">
        <v>13</v>
      </c>
      <c r="BF776">
        <v>8408</v>
      </c>
      <c r="BG776">
        <v>1472</v>
      </c>
      <c r="BH776">
        <v>1905197</v>
      </c>
      <c r="BI776">
        <v>109</v>
      </c>
      <c r="BJ776">
        <v>11</v>
      </c>
      <c r="BK776">
        <v>89</v>
      </c>
      <c r="BL776">
        <v>3</v>
      </c>
      <c r="BN776">
        <v>7038</v>
      </c>
    </row>
    <row r="777" spans="26:66" x14ac:dyDescent="0.35">
      <c r="Z777" t="str">
        <f t="shared" si="75"/>
        <v>69_Services d'information</v>
      </c>
      <c r="AA777" t="str">
        <f>INDEX(PDC!$J$1:$L$90,MATCH(AB777,PDC!$L:$L,0),MATCH(PDC!$J$1,PDC!$J$1:$L$1,0))</f>
        <v>Services</v>
      </c>
      <c r="AB777" t="s">
        <v>85</v>
      </c>
      <c r="AC777" t="s">
        <v>155</v>
      </c>
      <c r="AD777">
        <v>1777</v>
      </c>
      <c r="AE777">
        <v>2601881</v>
      </c>
      <c r="AF777">
        <v>17</v>
      </c>
      <c r="AJ777">
        <v>1103</v>
      </c>
      <c r="AK777">
        <f t="shared" si="77"/>
        <v>9.5666854248733806</v>
      </c>
      <c r="AL777">
        <f t="shared" si="78"/>
        <v>6.5337346327522283</v>
      </c>
      <c r="BC777" t="str">
        <f t="shared" si="76"/>
        <v>8408_Activités des agences de voyage, voyagistes, services de réservation et activités connexes</v>
      </c>
      <c r="BD777" t="str">
        <f>INDEX(PDC!$J$1:$L$90,MATCH(BE777,PDC!$L:$L,0),MATCH(PDC!$J$1,PDC!$J$1:$L$1,0))</f>
        <v>Services</v>
      </c>
      <c r="BE777" t="s">
        <v>89</v>
      </c>
      <c r="BF777">
        <v>8408</v>
      </c>
      <c r="BG777">
        <v>339</v>
      </c>
      <c r="BH777">
        <v>490258</v>
      </c>
      <c r="BI777">
        <v>2</v>
      </c>
      <c r="BN777">
        <v>28</v>
      </c>
    </row>
    <row r="778" spans="26:66" x14ac:dyDescent="0.35">
      <c r="Z778" t="str">
        <f t="shared" si="75"/>
        <v>69_Services de soutien aux industries extractives</v>
      </c>
      <c r="AA778" t="str">
        <f>INDEX(PDC!$J$1:$L$90,MATCH(AB778,PDC!$L:$L,0),MATCH(PDC!$J$1,PDC!$J$1:$L$1,0))</f>
        <v>Industrie</v>
      </c>
      <c r="AB778" t="s">
        <v>65</v>
      </c>
      <c r="AC778" t="s">
        <v>155</v>
      </c>
      <c r="AD778">
        <v>4</v>
      </c>
      <c r="AE778">
        <v>4198</v>
      </c>
      <c r="AK778">
        <f t="shared" si="77"/>
        <v>0</v>
      </c>
      <c r="AL778">
        <f t="shared" si="78"/>
        <v>0</v>
      </c>
      <c r="BC778" t="str">
        <f t="shared" si="76"/>
        <v>8408_Activités des organisations associatives</v>
      </c>
      <c r="BD778" t="str">
        <f>INDEX(PDC!$J$1:$L$90,MATCH(BE778,PDC!$L:$L,0),MATCH(PDC!$J$1,PDC!$J$1:$L$1,0))</f>
        <v>Services</v>
      </c>
      <c r="BE778" t="s">
        <v>32</v>
      </c>
      <c r="BF778">
        <v>8408</v>
      </c>
      <c r="BG778">
        <v>1826</v>
      </c>
      <c r="BH778">
        <v>2436831</v>
      </c>
      <c r="BI778">
        <v>26</v>
      </c>
      <c r="BN778">
        <v>1466</v>
      </c>
    </row>
    <row r="779" spans="26:66" x14ac:dyDescent="0.35">
      <c r="Z779" t="str">
        <f t="shared" si="75"/>
        <v>69_Services relatifs aux bâtiments et aménagement paysager</v>
      </c>
      <c r="AA779" t="str">
        <f>INDEX(PDC!$J$1:$L$90,MATCH(AB779,PDC!$L:$L,0),MATCH(PDC!$J$1,PDC!$J$1:$L$1,0))</f>
        <v>Services</v>
      </c>
      <c r="AB779" t="s">
        <v>9</v>
      </c>
      <c r="AC779" t="s">
        <v>155</v>
      </c>
      <c r="AD779">
        <v>16568</v>
      </c>
      <c r="AE779">
        <v>21987170</v>
      </c>
      <c r="AF779">
        <v>1011</v>
      </c>
      <c r="AG779">
        <v>129</v>
      </c>
      <c r="AH779">
        <v>1247</v>
      </c>
      <c r="AJ779">
        <v>120639</v>
      </c>
      <c r="AK779">
        <f t="shared" si="77"/>
        <v>61.021245774987932</v>
      </c>
      <c r="AL779">
        <f t="shared" si="78"/>
        <v>45.981360948225714</v>
      </c>
      <c r="BC779" t="str">
        <f t="shared" si="76"/>
        <v>8408_Activités des organisations et organismes extraterritoriaux</v>
      </c>
      <c r="BD779" t="str">
        <f>INDEX(PDC!$J$1:$L$90,MATCH(BE779,PDC!$L:$L,0),MATCH(PDC!$J$1,PDC!$J$1:$L$1,0))</f>
        <v>Services</v>
      </c>
      <c r="BE779" t="s">
        <v>93</v>
      </c>
      <c r="BF779">
        <v>8408</v>
      </c>
      <c r="BG779">
        <v>1</v>
      </c>
      <c r="BH779">
        <v>3808</v>
      </c>
      <c r="BN779">
        <v>0</v>
      </c>
    </row>
    <row r="780" spans="26:66" x14ac:dyDescent="0.35">
      <c r="Z780" t="str">
        <f t="shared" si="75"/>
        <v>69_Sylviculture et exploitation forestière</v>
      </c>
      <c r="AA780" t="str">
        <f>INDEX(PDC!$J$1:$L$90,MATCH(AB780,PDC!$L:$L,0),MATCH(PDC!$J$1,PDC!$J$1:$L$1,0))</f>
        <v>Agriculture</v>
      </c>
      <c r="AB780" t="s">
        <v>63</v>
      </c>
      <c r="AC780" t="s">
        <v>155</v>
      </c>
      <c r="AD780">
        <v>20</v>
      </c>
      <c r="AE780">
        <v>18766</v>
      </c>
      <c r="AF780">
        <v>1</v>
      </c>
      <c r="AJ780">
        <v>5</v>
      </c>
      <c r="AK780">
        <f t="shared" si="77"/>
        <v>50</v>
      </c>
      <c r="AL780">
        <f t="shared" si="78"/>
        <v>53.287861025258444</v>
      </c>
      <c r="BC780" t="str">
        <f t="shared" si="76"/>
        <v>8408_Activités des services financiers, hors assurance et caisses de retraite</v>
      </c>
      <c r="BD780" t="str">
        <f>INDEX(PDC!$J$1:$L$90,MATCH(BE780,PDC!$L:$L,0),MATCH(PDC!$J$1,PDC!$J$1:$L$1,0))</f>
        <v>Services</v>
      </c>
      <c r="BE780" t="s">
        <v>47</v>
      </c>
      <c r="BF780">
        <v>8408</v>
      </c>
      <c r="BG780">
        <v>2281</v>
      </c>
      <c r="BH780">
        <v>3510685</v>
      </c>
      <c r="BI780">
        <v>16</v>
      </c>
      <c r="BJ780">
        <v>2</v>
      </c>
      <c r="BK780">
        <v>20</v>
      </c>
      <c r="BL780">
        <v>1</v>
      </c>
      <c r="BN780">
        <v>1420</v>
      </c>
    </row>
    <row r="781" spans="26:66" x14ac:dyDescent="0.35">
      <c r="Z781" t="str">
        <f t="shared" si="75"/>
        <v>69_Transports aériens</v>
      </c>
      <c r="AA781" t="str">
        <f>INDEX(PDC!$J$1:$L$90,MATCH(AB781,PDC!$L:$L,0),MATCH(PDC!$J$1,PDC!$J$1:$L$1,0))</f>
        <v>Services</v>
      </c>
      <c r="AB781" t="s">
        <v>81</v>
      </c>
      <c r="AC781" t="s">
        <v>155</v>
      </c>
      <c r="AD781">
        <v>1116</v>
      </c>
      <c r="AE781">
        <v>1877766</v>
      </c>
      <c r="AF781">
        <v>25</v>
      </c>
      <c r="AJ781">
        <v>1195</v>
      </c>
      <c r="AK781">
        <f t="shared" si="77"/>
        <v>22.401433691756271</v>
      </c>
      <c r="AL781">
        <f t="shared" si="78"/>
        <v>13.313692973458886</v>
      </c>
      <c r="BC781" t="str">
        <f t="shared" si="76"/>
        <v>8408_Activités des sièges sociaux ; conseil de gestion</v>
      </c>
      <c r="BD781" t="str">
        <f>INDEX(PDC!$J$1:$L$90,MATCH(BE781,PDC!$L:$L,0),MATCH(PDC!$J$1,PDC!$J$1:$L$1,0))</f>
        <v>Services</v>
      </c>
      <c r="BE781" t="s">
        <v>44</v>
      </c>
      <c r="BF781">
        <v>8408</v>
      </c>
      <c r="BG781">
        <v>1228</v>
      </c>
      <c r="BH781">
        <v>1941292</v>
      </c>
      <c r="BI781">
        <v>25</v>
      </c>
      <c r="BJ781">
        <v>2</v>
      </c>
      <c r="BK781">
        <v>16</v>
      </c>
      <c r="BL781">
        <v>1</v>
      </c>
      <c r="BN781">
        <v>862</v>
      </c>
    </row>
    <row r="782" spans="26:66" x14ac:dyDescent="0.35">
      <c r="Z782" t="str">
        <f t="shared" si="75"/>
        <v>69_Transports par eau</v>
      </c>
      <c r="AA782" t="str">
        <f>INDEX(PDC!$J$1:$L$90,MATCH(AB782,PDC!$L:$L,0),MATCH(PDC!$J$1,PDC!$J$1:$L$1,0))</f>
        <v>Services</v>
      </c>
      <c r="AB782" t="s">
        <v>80</v>
      </c>
      <c r="AC782" t="s">
        <v>155</v>
      </c>
      <c r="AD782">
        <v>165</v>
      </c>
      <c r="AE782">
        <v>281196</v>
      </c>
      <c r="AF782">
        <v>8</v>
      </c>
      <c r="AJ782">
        <v>616</v>
      </c>
      <c r="AK782">
        <f t="shared" si="77"/>
        <v>48.484848484848484</v>
      </c>
      <c r="AL782">
        <f t="shared" si="78"/>
        <v>28.449906826555143</v>
      </c>
      <c r="BC782" t="str">
        <f t="shared" si="76"/>
        <v>8408_Activités immobilières</v>
      </c>
      <c r="BD782" t="str">
        <f>INDEX(PDC!$J$1:$L$90,MATCH(BE782,PDC!$L:$L,0),MATCH(PDC!$J$1,PDC!$J$1:$L$1,0))</f>
        <v>Services</v>
      </c>
      <c r="BE782" t="s">
        <v>31</v>
      </c>
      <c r="BF782">
        <v>8408</v>
      </c>
      <c r="BG782">
        <v>1666</v>
      </c>
      <c r="BH782">
        <v>2591128</v>
      </c>
      <c r="BI782">
        <v>39</v>
      </c>
      <c r="BJ782">
        <v>2</v>
      </c>
      <c r="BK782">
        <v>25</v>
      </c>
      <c r="BL782">
        <v>1</v>
      </c>
      <c r="BN782">
        <v>1486</v>
      </c>
    </row>
    <row r="783" spans="26:66" x14ac:dyDescent="0.35">
      <c r="Z783" t="str">
        <f t="shared" si="75"/>
        <v>69_Transports terrestres et transport par conduites</v>
      </c>
      <c r="AA783" t="str">
        <f>INDEX(PDC!$J$1:$L$90,MATCH(AB783,PDC!$L:$L,0),MATCH(PDC!$J$1,PDC!$J$1:$L$1,0))</f>
        <v>Services</v>
      </c>
      <c r="AB783" t="s">
        <v>5</v>
      </c>
      <c r="AC783" t="s">
        <v>155</v>
      </c>
      <c r="AD783">
        <v>22871</v>
      </c>
      <c r="AE783">
        <v>39428123</v>
      </c>
      <c r="AF783">
        <v>2180</v>
      </c>
      <c r="AG783">
        <v>205</v>
      </c>
      <c r="AH783">
        <v>1929</v>
      </c>
      <c r="AI783">
        <v>2</v>
      </c>
      <c r="AJ783">
        <v>200582</v>
      </c>
      <c r="AK783">
        <f t="shared" si="77"/>
        <v>95.317213939049452</v>
      </c>
      <c r="AL783">
        <f t="shared" si="78"/>
        <v>55.290483901554232</v>
      </c>
      <c r="BC783" t="str">
        <f t="shared" si="76"/>
        <v>8408_Activités juridiques et comptables</v>
      </c>
      <c r="BD783" t="str">
        <f>INDEX(PDC!$J$1:$L$90,MATCH(BE783,PDC!$L:$L,0),MATCH(PDC!$J$1,PDC!$J$1:$L$1,0))</f>
        <v>Services</v>
      </c>
      <c r="BE783" t="s">
        <v>51</v>
      </c>
      <c r="BF783">
        <v>8408</v>
      </c>
      <c r="BG783">
        <v>1648</v>
      </c>
      <c r="BH783">
        <v>2722482</v>
      </c>
      <c r="BI783">
        <v>4</v>
      </c>
      <c r="BN783">
        <v>52</v>
      </c>
    </row>
    <row r="784" spans="26:66" x14ac:dyDescent="0.35">
      <c r="Z784" t="str">
        <f t="shared" si="75"/>
        <v>69_Travail du bois et fabrication d'articles en bois et en liège, à l'exception des meubles ; fabrication d'articles en vannerie et sparterie</v>
      </c>
      <c r="AA784" t="str">
        <f>INDEX(PDC!$J$1:$L$90,MATCH(AB784,PDC!$L:$L,0),MATCH(PDC!$J$1,PDC!$J$1:$L$1,0))</f>
        <v>Industrie</v>
      </c>
      <c r="AB784" t="s">
        <v>70</v>
      </c>
      <c r="AC784" t="s">
        <v>155</v>
      </c>
      <c r="AD784">
        <v>1149</v>
      </c>
      <c r="AE784">
        <v>1753580</v>
      </c>
      <c r="AF784">
        <v>106</v>
      </c>
      <c r="AG784">
        <v>11</v>
      </c>
      <c r="AH784">
        <v>137</v>
      </c>
      <c r="AJ784">
        <v>6893</v>
      </c>
      <c r="AK784">
        <f t="shared" si="77"/>
        <v>92.254134029590944</v>
      </c>
      <c r="AL784">
        <f t="shared" si="78"/>
        <v>60.447769705402663</v>
      </c>
      <c r="BC784" t="str">
        <f t="shared" si="76"/>
        <v>8408_Activités liées à l'emploi</v>
      </c>
      <c r="BD784" t="str">
        <f>INDEX(PDC!$J$1:$L$90,MATCH(BE784,PDC!$L:$L,0),MATCH(PDC!$J$1,PDC!$J$1:$L$1,0))</f>
        <v>Services</v>
      </c>
      <c r="BE784" t="s">
        <v>6</v>
      </c>
      <c r="BF784">
        <v>8408</v>
      </c>
      <c r="BG784">
        <v>5288</v>
      </c>
      <c r="BH784">
        <v>6685758</v>
      </c>
      <c r="BI784">
        <v>310</v>
      </c>
      <c r="BJ784">
        <v>21</v>
      </c>
      <c r="BK784">
        <v>159</v>
      </c>
      <c r="BL784">
        <v>6</v>
      </c>
      <c r="BN784">
        <v>19162</v>
      </c>
    </row>
    <row r="785" spans="26:66" x14ac:dyDescent="0.35">
      <c r="Z785" t="str">
        <f t="shared" si="75"/>
        <v>69_Travaux de construction spécialisés</v>
      </c>
      <c r="AA785" t="str">
        <f>INDEX(PDC!$J$1:$L$90,MATCH(AB785,PDC!$L:$L,0),MATCH(PDC!$J$1,PDC!$J$1:$L$1,0))</f>
        <v>Construction</v>
      </c>
      <c r="AB785" t="s">
        <v>3</v>
      </c>
      <c r="AC785" t="s">
        <v>155</v>
      </c>
      <c r="AD785">
        <v>37001</v>
      </c>
      <c r="AE785">
        <v>57880746</v>
      </c>
      <c r="AF785">
        <v>2746</v>
      </c>
      <c r="AG785">
        <v>235</v>
      </c>
      <c r="AH785">
        <v>2374</v>
      </c>
      <c r="AI785">
        <v>2</v>
      </c>
      <c r="AJ785">
        <v>205676</v>
      </c>
      <c r="AK785">
        <f t="shared" si="77"/>
        <v>74.214210426745225</v>
      </c>
      <c r="AL785">
        <f t="shared" si="78"/>
        <v>47.442374015013556</v>
      </c>
      <c r="BC785" t="str">
        <f t="shared" si="76"/>
        <v>8408_Activités pour la santé humaine</v>
      </c>
      <c r="BD785" t="str">
        <f>INDEX(PDC!$J$1:$L$90,MATCH(BE785,PDC!$L:$L,0),MATCH(PDC!$J$1,PDC!$J$1:$L$1,0))</f>
        <v>Services</v>
      </c>
      <c r="BE785" t="s">
        <v>27</v>
      </c>
      <c r="BF785">
        <v>8408</v>
      </c>
      <c r="BG785">
        <v>8818</v>
      </c>
      <c r="BH785">
        <v>14201649</v>
      </c>
      <c r="BI785">
        <v>144</v>
      </c>
      <c r="BJ785">
        <v>9</v>
      </c>
      <c r="BK785">
        <v>117</v>
      </c>
      <c r="BL785">
        <v>1</v>
      </c>
      <c r="BN785">
        <v>7761</v>
      </c>
    </row>
    <row r="786" spans="26:66" x14ac:dyDescent="0.35">
      <c r="Z786" t="str">
        <f t="shared" si="75"/>
        <v>69_Télécommunications</v>
      </c>
      <c r="AA786" t="str">
        <f>INDEX(PDC!$J$1:$L$90,MATCH(AB786,PDC!$L:$L,0),MATCH(PDC!$J$1,PDC!$J$1:$L$1,0))</f>
        <v>Services</v>
      </c>
      <c r="AB786" t="s">
        <v>84</v>
      </c>
      <c r="AC786" t="s">
        <v>155</v>
      </c>
      <c r="AD786">
        <v>3497</v>
      </c>
      <c r="AE786">
        <v>5545738</v>
      </c>
      <c r="AF786">
        <v>21</v>
      </c>
      <c r="AJ786">
        <v>1532</v>
      </c>
      <c r="AK786">
        <f t="shared" si="77"/>
        <v>6.0051472690877894</v>
      </c>
      <c r="AL786">
        <f t="shared" si="78"/>
        <v>3.786691690087054</v>
      </c>
      <c r="BC786" t="str">
        <f t="shared" si="76"/>
        <v>8408_Activités sportives, récréatives et de loisirs</v>
      </c>
      <c r="BD786" t="str">
        <f>INDEX(PDC!$J$1:$L$90,MATCH(BE786,PDC!$L:$L,0),MATCH(PDC!$J$1,PDC!$J$1:$L$1,0))</f>
        <v>Services</v>
      </c>
      <c r="BE786" t="s">
        <v>12</v>
      </c>
      <c r="BF786">
        <v>8408</v>
      </c>
      <c r="BG786">
        <v>1071</v>
      </c>
      <c r="BH786">
        <v>1168077</v>
      </c>
      <c r="BI786">
        <v>119</v>
      </c>
      <c r="BJ786">
        <v>1</v>
      </c>
      <c r="BK786">
        <v>3</v>
      </c>
      <c r="BN786">
        <v>5090</v>
      </c>
    </row>
    <row r="787" spans="26:66" x14ac:dyDescent="0.35">
      <c r="Z787" t="str">
        <f t="shared" si="75"/>
        <v>69_Édition</v>
      </c>
      <c r="AA787" t="str">
        <f>INDEX(PDC!$J$1:$L$90,MATCH(AB787,PDC!$L:$L,0),MATCH(PDC!$J$1,PDC!$J$1:$L$1,0))</f>
        <v>Services</v>
      </c>
      <c r="AB787" t="s">
        <v>49</v>
      </c>
      <c r="AC787" t="s">
        <v>155</v>
      </c>
      <c r="AD787">
        <v>4047</v>
      </c>
      <c r="AE787">
        <v>6101893</v>
      </c>
      <c r="AF787">
        <v>17</v>
      </c>
      <c r="AG787">
        <v>1</v>
      </c>
      <c r="AH787">
        <v>10</v>
      </c>
      <c r="AJ787">
        <v>1531</v>
      </c>
      <c r="AK787">
        <f t="shared" si="77"/>
        <v>4.2006424511984193</v>
      </c>
      <c r="AL787">
        <f t="shared" si="78"/>
        <v>2.7860206660457663</v>
      </c>
      <c r="BC787" t="str">
        <f t="shared" si="76"/>
        <v>8408_Activités vétérinaires</v>
      </c>
      <c r="BD787" t="str">
        <f>INDEX(PDC!$J$1:$L$90,MATCH(BE787,PDC!$L:$L,0),MATCH(PDC!$J$1,PDC!$J$1:$L$1,0))</f>
        <v>Services</v>
      </c>
      <c r="BE787" t="s">
        <v>87</v>
      </c>
      <c r="BF787">
        <v>8408</v>
      </c>
      <c r="BG787">
        <v>99</v>
      </c>
      <c r="BH787">
        <v>151332</v>
      </c>
      <c r="BI787">
        <v>5</v>
      </c>
      <c r="BN787">
        <v>103</v>
      </c>
    </row>
    <row r="788" spans="26:66" x14ac:dyDescent="0.35">
      <c r="Z788" t="str">
        <f t="shared" si="75"/>
        <v>73_NC</v>
      </c>
      <c r="AA788" t="s">
        <v>355</v>
      </c>
      <c r="AB788" t="s">
        <v>355</v>
      </c>
      <c r="AC788" t="s">
        <v>157</v>
      </c>
      <c r="AJ788">
        <v>2864</v>
      </c>
      <c r="AK788" t="e">
        <f t="shared" si="77"/>
        <v>#DIV/0!</v>
      </c>
      <c r="AL788" t="e">
        <f t="shared" si="78"/>
        <v>#DIV/0!</v>
      </c>
      <c r="BC788" t="str">
        <f t="shared" si="76"/>
        <v>8408_Administration publique et défense ; sécurité sociale obligatoire</v>
      </c>
      <c r="BD788" t="str">
        <f>INDEX(PDC!$J$1:$L$90,MATCH(BE788,PDC!$L:$L,0),MATCH(PDC!$J$1,PDC!$J$1:$L$1,0))</f>
        <v>Services</v>
      </c>
      <c r="BE788" t="s">
        <v>36</v>
      </c>
      <c r="BF788">
        <v>8408</v>
      </c>
      <c r="BG788">
        <v>17595</v>
      </c>
      <c r="BH788">
        <v>18524120</v>
      </c>
      <c r="BI788">
        <v>114</v>
      </c>
      <c r="BJ788">
        <v>6</v>
      </c>
      <c r="BK788">
        <v>100</v>
      </c>
      <c r="BL788">
        <v>4</v>
      </c>
      <c r="BN788">
        <v>5378</v>
      </c>
    </row>
    <row r="789" spans="26:66" x14ac:dyDescent="0.35">
      <c r="Z789" t="str">
        <f t="shared" si="75"/>
        <v>73_Action sociale sans hébergement</v>
      </c>
      <c r="AA789" t="str">
        <f>INDEX(PDC!$J$1:$L$90,MATCH(AB789,PDC!$L:$L,0),MATCH(PDC!$J$1,PDC!$J$1:$L$1,0))</f>
        <v>Services</v>
      </c>
      <c r="AB789" t="s">
        <v>8</v>
      </c>
      <c r="AC789" t="s">
        <v>157</v>
      </c>
      <c r="AD789">
        <v>4318</v>
      </c>
      <c r="AE789">
        <v>6318824</v>
      </c>
      <c r="AF789">
        <v>229</v>
      </c>
      <c r="AG789">
        <v>19</v>
      </c>
      <c r="AH789">
        <v>144</v>
      </c>
      <c r="AJ789">
        <v>14849</v>
      </c>
      <c r="AK789">
        <f t="shared" si="77"/>
        <v>53.033811949976844</v>
      </c>
      <c r="AL789">
        <f t="shared" si="78"/>
        <v>36.240920778929755</v>
      </c>
      <c r="BC789" t="str">
        <f t="shared" si="76"/>
        <v>8408_Assurance</v>
      </c>
      <c r="BD789" t="str">
        <f>INDEX(PDC!$J$1:$L$90,MATCH(BE789,PDC!$L:$L,0),MATCH(PDC!$J$1,PDC!$J$1:$L$1,0))</f>
        <v>Services</v>
      </c>
      <c r="BE789" t="s">
        <v>45</v>
      </c>
      <c r="BF789">
        <v>8408</v>
      </c>
      <c r="BG789">
        <v>805</v>
      </c>
      <c r="BH789">
        <v>1178269</v>
      </c>
      <c r="BI789">
        <v>6</v>
      </c>
      <c r="BJ789">
        <v>1</v>
      </c>
      <c r="BK789">
        <v>5</v>
      </c>
      <c r="BN789">
        <v>714</v>
      </c>
    </row>
    <row r="790" spans="26:66" x14ac:dyDescent="0.35">
      <c r="Z790" t="str">
        <f t="shared" si="75"/>
        <v>73_Activités administratives et autres activités de soutien aux entreprises</v>
      </c>
      <c r="AA790" t="str">
        <f>INDEX(PDC!$J$1:$L$90,MATCH(AB790,PDC!$L:$L,0),MATCH(PDC!$J$1,PDC!$J$1:$L$1,0))</f>
        <v>Services</v>
      </c>
      <c r="AB790" t="s">
        <v>35</v>
      </c>
      <c r="AC790" t="s">
        <v>157</v>
      </c>
      <c r="AD790">
        <v>790</v>
      </c>
      <c r="AE790">
        <v>1204504</v>
      </c>
      <c r="AF790">
        <v>23</v>
      </c>
      <c r="AG790">
        <v>1</v>
      </c>
      <c r="AH790">
        <v>20</v>
      </c>
      <c r="AJ790">
        <v>1704</v>
      </c>
      <c r="AK790">
        <f t="shared" si="77"/>
        <v>29.11392405063291</v>
      </c>
      <c r="AL790">
        <f t="shared" si="78"/>
        <v>19.094996778757064</v>
      </c>
      <c r="BC790" t="str">
        <f t="shared" si="76"/>
        <v>8408_Autres activités spécialisées, scientifiques et techniques</v>
      </c>
      <c r="BD790" t="str">
        <f>INDEX(PDC!$J$1:$L$90,MATCH(BE790,PDC!$L:$L,0),MATCH(PDC!$J$1,PDC!$J$1:$L$1,0))</f>
        <v>Services</v>
      </c>
      <c r="BE790" t="s">
        <v>86</v>
      </c>
      <c r="BF790">
        <v>8408</v>
      </c>
      <c r="BG790">
        <v>164</v>
      </c>
      <c r="BH790">
        <v>260179</v>
      </c>
      <c r="BI790">
        <v>2</v>
      </c>
      <c r="BN790">
        <v>491</v>
      </c>
    </row>
    <row r="791" spans="26:66" x14ac:dyDescent="0.35">
      <c r="Z791" t="str">
        <f t="shared" si="75"/>
        <v>73_Activités auxiliaires de services financiers et d'assurance</v>
      </c>
      <c r="AA791" t="str">
        <f>INDEX(PDC!$J$1:$L$90,MATCH(AB791,PDC!$L:$L,0),MATCH(PDC!$J$1,PDC!$J$1:$L$1,0))</f>
        <v>Services</v>
      </c>
      <c r="AB791" t="s">
        <v>48</v>
      </c>
      <c r="AC791" t="s">
        <v>157</v>
      </c>
      <c r="AD791">
        <v>536</v>
      </c>
      <c r="AE791">
        <v>887286</v>
      </c>
      <c r="AJ791">
        <v>0</v>
      </c>
      <c r="AK791">
        <f t="shared" si="77"/>
        <v>0</v>
      </c>
      <c r="AL791">
        <f t="shared" si="78"/>
        <v>0</v>
      </c>
      <c r="BC791" t="str">
        <f t="shared" si="76"/>
        <v>8408_Autres industries extractives</v>
      </c>
      <c r="BD791" t="str">
        <f>INDEX(PDC!$J$1:$L$90,MATCH(BE791,PDC!$L:$L,0),MATCH(PDC!$J$1,PDC!$J$1:$L$1,0))</f>
        <v>Industrie</v>
      </c>
      <c r="BE791" t="s">
        <v>64</v>
      </c>
      <c r="BF791">
        <v>8408</v>
      </c>
      <c r="BG791">
        <v>157</v>
      </c>
      <c r="BH791">
        <v>240667</v>
      </c>
      <c r="BI791">
        <v>7</v>
      </c>
      <c r="BJ791">
        <v>1</v>
      </c>
      <c r="BK791">
        <v>10</v>
      </c>
      <c r="BL791">
        <v>1</v>
      </c>
      <c r="BN791">
        <v>896</v>
      </c>
    </row>
    <row r="792" spans="26:66" x14ac:dyDescent="0.35">
      <c r="Z792" t="str">
        <f t="shared" si="75"/>
        <v>73_Activités créatives, artistiques et de spectacle</v>
      </c>
      <c r="AA792" t="str">
        <f>INDEX(PDC!$J$1:$L$90,MATCH(AB792,PDC!$L:$L,0),MATCH(PDC!$J$1,PDC!$J$1:$L$1,0))</f>
        <v>Services</v>
      </c>
      <c r="AB792" t="s">
        <v>42</v>
      </c>
      <c r="AC792" t="s">
        <v>157</v>
      </c>
      <c r="AD792">
        <v>572</v>
      </c>
      <c r="AE792">
        <v>460682</v>
      </c>
      <c r="AF792">
        <v>2</v>
      </c>
      <c r="AJ792">
        <v>156</v>
      </c>
      <c r="AK792">
        <f t="shared" si="77"/>
        <v>3.4965034965034967</v>
      </c>
      <c r="AL792">
        <f t="shared" si="78"/>
        <v>4.3413895051250098</v>
      </c>
      <c r="BC792" t="str">
        <f t="shared" si="76"/>
        <v>8408_Autres industries manufacturières</v>
      </c>
      <c r="BD792" t="str">
        <f>INDEX(PDC!$J$1:$L$90,MATCH(BE792,PDC!$L:$L,0),MATCH(PDC!$J$1,PDC!$J$1:$L$1,0))</f>
        <v>Industrie</v>
      </c>
      <c r="BE792" t="s">
        <v>37</v>
      </c>
      <c r="BF792">
        <v>8408</v>
      </c>
      <c r="BG792">
        <v>297</v>
      </c>
      <c r="BH792">
        <v>466946</v>
      </c>
      <c r="BI792">
        <v>4</v>
      </c>
      <c r="BN792">
        <v>80</v>
      </c>
    </row>
    <row r="793" spans="26:66" x14ac:dyDescent="0.35">
      <c r="Z793" t="str">
        <f t="shared" si="75"/>
        <v>73_Activités d'architecture et d'ingénierie ; activités de contrôle et analyses techniques</v>
      </c>
      <c r="AA793" t="str">
        <f>INDEX(PDC!$J$1:$L$90,MATCH(AB793,PDC!$L:$L,0),MATCH(PDC!$J$1,PDC!$J$1:$L$1,0))</f>
        <v>Services</v>
      </c>
      <c r="AB793" t="s">
        <v>43</v>
      </c>
      <c r="AC793" t="s">
        <v>157</v>
      </c>
      <c r="AD793">
        <v>2315</v>
      </c>
      <c r="AE793">
        <v>3653923</v>
      </c>
      <c r="AF793">
        <v>35</v>
      </c>
      <c r="AG793">
        <v>3</v>
      </c>
      <c r="AH793">
        <v>20</v>
      </c>
      <c r="AJ793">
        <v>1600</v>
      </c>
      <c r="AK793">
        <f t="shared" si="77"/>
        <v>15.11879049676026</v>
      </c>
      <c r="AL793">
        <f t="shared" si="78"/>
        <v>9.5787459122701808</v>
      </c>
      <c r="BC793" t="str">
        <f t="shared" si="76"/>
        <v>8408_Autres services personnels</v>
      </c>
      <c r="BD793" t="str">
        <f>INDEX(PDC!$J$1:$L$90,MATCH(BE793,PDC!$L:$L,0),MATCH(PDC!$J$1,PDC!$J$1:$L$1,0))</f>
        <v>Services</v>
      </c>
      <c r="BE793" t="s">
        <v>30</v>
      </c>
      <c r="BF793">
        <v>8408</v>
      </c>
      <c r="BG793">
        <v>1642</v>
      </c>
      <c r="BH793">
        <v>2475847</v>
      </c>
      <c r="BI793">
        <v>45</v>
      </c>
      <c r="BJ793">
        <v>2</v>
      </c>
      <c r="BK793">
        <v>6</v>
      </c>
      <c r="BN793">
        <v>2177</v>
      </c>
    </row>
    <row r="794" spans="26:66" x14ac:dyDescent="0.35">
      <c r="Z794" t="str">
        <f t="shared" si="75"/>
        <v>73_Activités de location et location-bail</v>
      </c>
      <c r="AA794" t="str">
        <f>INDEX(PDC!$J$1:$L$90,MATCH(AB794,PDC!$L:$L,0),MATCH(PDC!$J$1,PDC!$J$1:$L$1,0))</f>
        <v>Services</v>
      </c>
      <c r="AB794" t="s">
        <v>88</v>
      </c>
      <c r="AC794" t="s">
        <v>157</v>
      </c>
      <c r="AD794">
        <v>803</v>
      </c>
      <c r="AE794">
        <v>1266487</v>
      </c>
      <c r="AF794">
        <v>26</v>
      </c>
      <c r="AG794">
        <v>3</v>
      </c>
      <c r="AH794">
        <v>25</v>
      </c>
      <c r="AJ794">
        <v>2636</v>
      </c>
      <c r="AK794">
        <f t="shared" si="77"/>
        <v>32.378580323785798</v>
      </c>
      <c r="AL794">
        <f t="shared" si="78"/>
        <v>20.529227698349846</v>
      </c>
      <c r="BC794" t="str">
        <f t="shared" si="76"/>
        <v>8408_Bibliothèques, archives, musées et autres activités culturelles</v>
      </c>
      <c r="BD794" t="str">
        <f>INDEX(PDC!$J$1:$L$90,MATCH(BE794,PDC!$L:$L,0),MATCH(PDC!$J$1,PDC!$J$1:$L$1,0))</f>
        <v>Services</v>
      </c>
      <c r="BE794" t="s">
        <v>90</v>
      </c>
      <c r="BF794">
        <v>8408</v>
      </c>
      <c r="BG794">
        <v>236</v>
      </c>
      <c r="BH794">
        <v>377633</v>
      </c>
      <c r="BI794">
        <v>2</v>
      </c>
      <c r="BN794">
        <v>182</v>
      </c>
    </row>
    <row r="795" spans="26:66" x14ac:dyDescent="0.35">
      <c r="Z795" t="str">
        <f t="shared" si="75"/>
        <v>73_Activités de poste et de courrier</v>
      </c>
      <c r="AA795" t="str">
        <f>INDEX(PDC!$J$1:$L$90,MATCH(AB795,PDC!$L:$L,0),MATCH(PDC!$J$1,PDC!$J$1:$L$1,0))</f>
        <v>Services</v>
      </c>
      <c r="AB795" t="s">
        <v>13</v>
      </c>
      <c r="AC795" t="s">
        <v>157</v>
      </c>
      <c r="AD795">
        <v>732</v>
      </c>
      <c r="AE795">
        <v>1088294</v>
      </c>
      <c r="AF795">
        <v>44</v>
      </c>
      <c r="AG795">
        <v>2</v>
      </c>
      <c r="AH795">
        <v>18</v>
      </c>
      <c r="AJ795">
        <v>2556</v>
      </c>
      <c r="AK795">
        <f t="shared" si="77"/>
        <v>60.109289617486333</v>
      </c>
      <c r="AL795">
        <f t="shared" si="78"/>
        <v>40.430251384276673</v>
      </c>
      <c r="BC795" t="str">
        <f t="shared" si="76"/>
        <v>8408_Captage, traitement et distribution d'eau</v>
      </c>
      <c r="BD795" t="str">
        <f>INDEX(PDC!$J$1:$L$90,MATCH(BE795,PDC!$L:$L,0),MATCH(PDC!$J$1,PDC!$J$1:$L$1,0))</f>
        <v>Industrie</v>
      </c>
      <c r="BE795" t="s">
        <v>77</v>
      </c>
      <c r="BF795">
        <v>8408</v>
      </c>
      <c r="BG795">
        <v>327</v>
      </c>
      <c r="BH795">
        <v>524054</v>
      </c>
      <c r="BI795">
        <v>10</v>
      </c>
      <c r="BJ795">
        <v>1</v>
      </c>
      <c r="BK795">
        <v>5</v>
      </c>
      <c r="BN795">
        <v>991</v>
      </c>
    </row>
    <row r="796" spans="26:66" x14ac:dyDescent="0.35">
      <c r="Z796" t="str">
        <f t="shared" si="75"/>
        <v>73_Activités des agences de voyage, voyagistes, services de réservation et activités connexes</v>
      </c>
      <c r="AA796" t="str">
        <f>INDEX(PDC!$J$1:$L$90,MATCH(AB796,PDC!$L:$L,0),MATCH(PDC!$J$1,PDC!$J$1:$L$1,0))</f>
        <v>Services</v>
      </c>
      <c r="AB796" t="s">
        <v>89</v>
      </c>
      <c r="AC796" t="s">
        <v>157</v>
      </c>
      <c r="AD796">
        <v>961</v>
      </c>
      <c r="AE796">
        <v>1600069</v>
      </c>
      <c r="AF796">
        <v>12</v>
      </c>
      <c r="AG796">
        <v>1</v>
      </c>
      <c r="AH796">
        <v>3</v>
      </c>
      <c r="AJ796">
        <v>460</v>
      </c>
      <c r="AK796">
        <f t="shared" si="77"/>
        <v>12.486992715920914</v>
      </c>
      <c r="AL796">
        <f t="shared" si="78"/>
        <v>7.4996765764476407</v>
      </c>
      <c r="BC796" t="str">
        <f t="shared" si="76"/>
        <v>8408_Collecte et traitement des eaux usées</v>
      </c>
      <c r="BD796" t="str">
        <f>INDEX(PDC!$J$1:$L$90,MATCH(BE796,PDC!$L:$L,0),MATCH(PDC!$J$1,PDC!$J$1:$L$1,0))</f>
        <v>Industrie</v>
      </c>
      <c r="BE796" t="s">
        <v>78</v>
      </c>
      <c r="BF796">
        <v>8408</v>
      </c>
      <c r="BG796">
        <v>100</v>
      </c>
      <c r="BH796">
        <v>166347</v>
      </c>
      <c r="BI796">
        <v>5</v>
      </c>
      <c r="BN796">
        <v>210</v>
      </c>
    </row>
    <row r="797" spans="26:66" x14ac:dyDescent="0.35">
      <c r="Z797" t="str">
        <f t="shared" si="75"/>
        <v>73_Activités des organisations associatives</v>
      </c>
      <c r="AA797" t="str">
        <f>INDEX(PDC!$J$1:$L$90,MATCH(AB797,PDC!$L:$L,0),MATCH(PDC!$J$1,PDC!$J$1:$L$1,0))</f>
        <v>Services</v>
      </c>
      <c r="AB797" t="s">
        <v>32</v>
      </c>
      <c r="AC797" t="s">
        <v>157</v>
      </c>
      <c r="AD797">
        <v>1577</v>
      </c>
      <c r="AE797">
        <v>2293806</v>
      </c>
      <c r="AF797">
        <v>24</v>
      </c>
      <c r="AJ797">
        <v>1449</v>
      </c>
      <c r="AK797">
        <f t="shared" si="77"/>
        <v>15.218769816106532</v>
      </c>
      <c r="AL797">
        <f t="shared" si="78"/>
        <v>10.462959814387093</v>
      </c>
      <c r="BC797" t="str">
        <f t="shared" si="76"/>
        <v>8408_Collecte, traitement et élimination des déchets ; récupération</v>
      </c>
      <c r="BD797" t="str">
        <f>INDEX(PDC!$J$1:$L$90,MATCH(BE797,PDC!$L:$L,0),MATCH(PDC!$J$1,PDC!$J$1:$L$1,0))</f>
        <v>Industrie</v>
      </c>
      <c r="BE797" t="s">
        <v>4</v>
      </c>
      <c r="BF797">
        <v>8408</v>
      </c>
      <c r="BG797">
        <v>719</v>
      </c>
      <c r="BH797">
        <v>1110261</v>
      </c>
      <c r="BI797">
        <v>33</v>
      </c>
      <c r="BJ797">
        <v>2</v>
      </c>
      <c r="BK797">
        <v>8</v>
      </c>
      <c r="BN797">
        <v>1473</v>
      </c>
    </row>
    <row r="798" spans="26:66" x14ac:dyDescent="0.35">
      <c r="Z798" t="str">
        <f t="shared" si="75"/>
        <v>73_Activités des services financiers, hors assurance et caisses de retraite</v>
      </c>
      <c r="AA798" t="str">
        <f>INDEX(PDC!$J$1:$L$90,MATCH(AB798,PDC!$L:$L,0),MATCH(PDC!$J$1,PDC!$J$1:$L$1,0))</f>
        <v>Services</v>
      </c>
      <c r="AB798" t="s">
        <v>47</v>
      </c>
      <c r="AC798" t="s">
        <v>157</v>
      </c>
      <c r="AD798">
        <v>1474</v>
      </c>
      <c r="AE798">
        <v>2366906</v>
      </c>
      <c r="AF798">
        <v>4</v>
      </c>
      <c r="AJ798">
        <v>253</v>
      </c>
      <c r="AK798">
        <f t="shared" si="77"/>
        <v>2.7137042062415193</v>
      </c>
      <c r="AL798">
        <f t="shared" si="78"/>
        <v>1.6899699438845481</v>
      </c>
      <c r="BC798" t="str">
        <f t="shared" si="76"/>
        <v>8408_Commerce de détail, à l'exception des automobiles et des motocycles</v>
      </c>
      <c r="BD798" t="str">
        <f>INDEX(PDC!$J$1:$L$90,MATCH(BE798,PDC!$L:$L,0),MATCH(PDC!$J$1,PDC!$J$1:$L$1,0))</f>
        <v>Commerce</v>
      </c>
      <c r="BE798" t="s">
        <v>16</v>
      </c>
      <c r="BF798">
        <v>8408</v>
      </c>
      <c r="BG798">
        <v>11407</v>
      </c>
      <c r="BH798">
        <v>18157925</v>
      </c>
      <c r="BI798">
        <v>459</v>
      </c>
      <c r="BJ798">
        <v>17</v>
      </c>
      <c r="BK798">
        <v>250</v>
      </c>
      <c r="BL798">
        <v>9</v>
      </c>
      <c r="BN798">
        <v>26207</v>
      </c>
    </row>
    <row r="799" spans="26:66" x14ac:dyDescent="0.35">
      <c r="Z799" t="str">
        <f t="shared" si="75"/>
        <v>73_Activités des sièges sociaux ; conseil de gestion</v>
      </c>
      <c r="AA799" t="str">
        <f>INDEX(PDC!$J$1:$L$90,MATCH(AB799,PDC!$L:$L,0),MATCH(PDC!$J$1,PDC!$J$1:$L$1,0))</f>
        <v>Services</v>
      </c>
      <c r="AB799" t="s">
        <v>44</v>
      </c>
      <c r="AC799" t="s">
        <v>157</v>
      </c>
      <c r="AD799">
        <v>1424</v>
      </c>
      <c r="AE799">
        <v>2095813</v>
      </c>
      <c r="AF799">
        <v>10</v>
      </c>
      <c r="AG799">
        <v>1</v>
      </c>
      <c r="AH799">
        <v>1</v>
      </c>
      <c r="AJ799">
        <v>449</v>
      </c>
      <c r="AK799">
        <f t="shared" si="77"/>
        <v>7.0224719101123592</v>
      </c>
      <c r="AL799">
        <f t="shared" si="78"/>
        <v>4.7714180606762149</v>
      </c>
      <c r="BC799" t="str">
        <f t="shared" si="76"/>
        <v>8408_Commerce de gros, à l'exception des automobiles et des motocycles</v>
      </c>
      <c r="BD799" t="str">
        <f>INDEX(PDC!$J$1:$L$90,MATCH(BE799,PDC!$L:$L,0),MATCH(PDC!$J$1,PDC!$J$1:$L$1,0))</f>
        <v>Commerce</v>
      </c>
      <c r="BE799" t="s">
        <v>28</v>
      </c>
      <c r="BF799">
        <v>8408</v>
      </c>
      <c r="BG799">
        <v>5635</v>
      </c>
      <c r="BH799">
        <v>9112983</v>
      </c>
      <c r="BI799">
        <v>226</v>
      </c>
      <c r="BJ799">
        <v>14</v>
      </c>
      <c r="BK799">
        <v>117</v>
      </c>
      <c r="BL799">
        <v>5</v>
      </c>
      <c r="BN799">
        <v>12537</v>
      </c>
    </row>
    <row r="800" spans="26:66" x14ac:dyDescent="0.35">
      <c r="Z800" t="str">
        <f t="shared" si="75"/>
        <v>73_Activités immobilières</v>
      </c>
      <c r="AA800" t="str">
        <f>INDEX(PDC!$J$1:$L$90,MATCH(AB800,PDC!$L:$L,0),MATCH(PDC!$J$1,PDC!$J$1:$L$1,0))</f>
        <v>Services</v>
      </c>
      <c r="AB800" t="s">
        <v>31</v>
      </c>
      <c r="AC800" t="s">
        <v>157</v>
      </c>
      <c r="AD800">
        <v>2594</v>
      </c>
      <c r="AE800">
        <v>3817845</v>
      </c>
      <c r="AF800">
        <v>58</v>
      </c>
      <c r="AG800">
        <v>5</v>
      </c>
      <c r="AH800">
        <v>30</v>
      </c>
      <c r="AJ800">
        <v>4148</v>
      </c>
      <c r="AK800">
        <f t="shared" si="77"/>
        <v>22.359290670778723</v>
      </c>
      <c r="AL800">
        <f t="shared" si="78"/>
        <v>15.191816325702066</v>
      </c>
      <c r="BC800" t="str">
        <f t="shared" si="76"/>
        <v>8408_Commerce et réparation d'automobiles et de motocycles</v>
      </c>
      <c r="BD800" t="str">
        <f>INDEX(PDC!$J$1:$L$90,MATCH(BE800,PDC!$L:$L,0),MATCH(PDC!$J$1,PDC!$J$1:$L$1,0))</f>
        <v>Commerce</v>
      </c>
      <c r="BE800" t="s">
        <v>21</v>
      </c>
      <c r="BF800">
        <v>8408</v>
      </c>
      <c r="BG800">
        <v>3396</v>
      </c>
      <c r="BH800">
        <v>5557715</v>
      </c>
      <c r="BI800">
        <v>144</v>
      </c>
      <c r="BJ800">
        <v>5</v>
      </c>
      <c r="BK800">
        <v>46</v>
      </c>
      <c r="BL800">
        <v>2</v>
      </c>
      <c r="BN800">
        <v>7046</v>
      </c>
    </row>
    <row r="801" spans="26:66" x14ac:dyDescent="0.35">
      <c r="Z801" t="str">
        <f t="shared" si="75"/>
        <v>73_Activités juridiques et comptables</v>
      </c>
      <c r="AA801" t="str">
        <f>INDEX(PDC!$J$1:$L$90,MATCH(AB801,PDC!$L:$L,0),MATCH(PDC!$J$1,PDC!$J$1:$L$1,0))</f>
        <v>Services</v>
      </c>
      <c r="AB801" t="s">
        <v>51</v>
      </c>
      <c r="AC801" t="s">
        <v>157</v>
      </c>
      <c r="AD801">
        <v>1689</v>
      </c>
      <c r="AE801">
        <v>2836118</v>
      </c>
      <c r="AF801">
        <v>3</v>
      </c>
      <c r="AJ801">
        <v>55</v>
      </c>
      <c r="AK801">
        <f t="shared" si="77"/>
        <v>1.7761989342806395</v>
      </c>
      <c r="AL801">
        <f t="shared" si="78"/>
        <v>1.0577839144915691</v>
      </c>
      <c r="BC801" t="str">
        <f t="shared" si="76"/>
        <v>8408_Construction de bâtiments</v>
      </c>
      <c r="BD801" t="str">
        <f>INDEX(PDC!$J$1:$L$90,MATCH(BE801,PDC!$L:$L,0),MATCH(PDC!$J$1,PDC!$J$1:$L$1,0))</f>
        <v>Construction</v>
      </c>
      <c r="BE801" t="s">
        <v>17</v>
      </c>
      <c r="BF801">
        <v>8408</v>
      </c>
      <c r="BG801">
        <v>921</v>
      </c>
      <c r="BH801">
        <v>1150018</v>
      </c>
      <c r="BI801">
        <v>44</v>
      </c>
      <c r="BJ801">
        <v>7</v>
      </c>
      <c r="BK801">
        <v>45</v>
      </c>
      <c r="BN801">
        <v>5531</v>
      </c>
    </row>
    <row r="802" spans="26:66" x14ac:dyDescent="0.35">
      <c r="Z802" t="str">
        <f t="shared" si="75"/>
        <v>73_Activités liées à l'emploi</v>
      </c>
      <c r="AA802" t="str">
        <f>INDEX(PDC!$J$1:$L$90,MATCH(AB802,PDC!$L:$L,0),MATCH(PDC!$J$1,PDC!$J$1:$L$1,0))</f>
        <v>Services</v>
      </c>
      <c r="AB802" t="s">
        <v>6</v>
      </c>
      <c r="AC802" t="s">
        <v>157</v>
      </c>
      <c r="AD802">
        <v>5443</v>
      </c>
      <c r="AE802">
        <v>7498957</v>
      </c>
      <c r="AF802">
        <v>340</v>
      </c>
      <c r="AG802">
        <v>31</v>
      </c>
      <c r="AH802">
        <v>313</v>
      </c>
      <c r="AJ802">
        <v>22619</v>
      </c>
      <c r="AK802">
        <f t="shared" si="77"/>
        <v>62.465552085247111</v>
      </c>
      <c r="AL802">
        <f t="shared" si="78"/>
        <v>45.339638565736543</v>
      </c>
      <c r="BC802" t="str">
        <f t="shared" si="76"/>
        <v>8408_Culture et production animale, chasse et services annexes</v>
      </c>
      <c r="BD802" t="str">
        <f>INDEX(PDC!$J$1:$L$90,MATCH(BE802,PDC!$L:$L,0),MATCH(PDC!$J$1,PDC!$J$1:$L$1,0))</f>
        <v>Agriculture</v>
      </c>
      <c r="BE802" t="s">
        <v>62</v>
      </c>
      <c r="BF802">
        <v>8408</v>
      </c>
      <c r="BG802">
        <v>3</v>
      </c>
      <c r="BH802">
        <v>4264</v>
      </c>
    </row>
    <row r="803" spans="26:66" x14ac:dyDescent="0.35">
      <c r="Z803" t="str">
        <f t="shared" si="75"/>
        <v>73_Activités pour la santé humaine</v>
      </c>
      <c r="AA803" t="str">
        <f>INDEX(PDC!$J$1:$L$90,MATCH(AB803,PDC!$L:$L,0),MATCH(PDC!$J$1,PDC!$J$1:$L$1,0))</f>
        <v>Services</v>
      </c>
      <c r="AB803" t="s">
        <v>27</v>
      </c>
      <c r="AC803" t="s">
        <v>157</v>
      </c>
      <c r="AD803">
        <v>4571</v>
      </c>
      <c r="AE803">
        <v>6506566</v>
      </c>
      <c r="AF803">
        <v>115</v>
      </c>
      <c r="AG803">
        <v>9</v>
      </c>
      <c r="AH803">
        <v>72</v>
      </c>
      <c r="AJ803">
        <v>7109</v>
      </c>
      <c r="AK803">
        <f t="shared" si="77"/>
        <v>25.158608619558084</v>
      </c>
      <c r="AL803">
        <f t="shared" si="78"/>
        <v>17.674453774848363</v>
      </c>
      <c r="BC803" t="str">
        <f t="shared" si="76"/>
        <v>8408_Dépollution et autres services de gestion des déchets</v>
      </c>
      <c r="BD803" t="str">
        <f>INDEX(PDC!$J$1:$L$90,MATCH(BE803,PDC!$L:$L,0),MATCH(PDC!$J$1,PDC!$J$1:$L$1,0))</f>
        <v>Industrie</v>
      </c>
      <c r="BE803" t="s">
        <v>79</v>
      </c>
      <c r="BF803">
        <v>8408</v>
      </c>
      <c r="BG803">
        <v>24</v>
      </c>
      <c r="BH803">
        <v>38076</v>
      </c>
      <c r="BI803">
        <v>3</v>
      </c>
      <c r="BN803">
        <v>82</v>
      </c>
    </row>
    <row r="804" spans="26:66" x14ac:dyDescent="0.35">
      <c r="Z804" t="str">
        <f t="shared" si="75"/>
        <v>73_Activités sportives, récréatives et de loisirs</v>
      </c>
      <c r="AA804" t="str">
        <f>INDEX(PDC!$J$1:$L$90,MATCH(AB804,PDC!$L:$L,0),MATCH(PDC!$J$1,PDC!$J$1:$L$1,0))</f>
        <v>Services</v>
      </c>
      <c r="AB804" t="s">
        <v>12</v>
      </c>
      <c r="AC804" t="s">
        <v>157</v>
      </c>
      <c r="AD804">
        <v>1785</v>
      </c>
      <c r="AE804">
        <v>2370484</v>
      </c>
      <c r="AF804">
        <v>152</v>
      </c>
      <c r="AG804">
        <v>7</v>
      </c>
      <c r="AH804">
        <v>177</v>
      </c>
      <c r="AI804">
        <v>1</v>
      </c>
      <c r="AJ804">
        <v>5599</v>
      </c>
      <c r="AK804">
        <f t="shared" si="77"/>
        <v>85.154061624649856</v>
      </c>
      <c r="AL804">
        <f t="shared" si="78"/>
        <v>64.121926155164928</v>
      </c>
      <c r="BC804" t="str">
        <f t="shared" si="76"/>
        <v>8408_Enquêtes et sécurité</v>
      </c>
      <c r="BD804" t="str">
        <f>INDEX(PDC!$J$1:$L$90,MATCH(BE804,PDC!$L:$L,0),MATCH(PDC!$J$1,PDC!$J$1:$L$1,0))</f>
        <v>Services</v>
      </c>
      <c r="BE804" t="s">
        <v>15</v>
      </c>
      <c r="BF804">
        <v>8408</v>
      </c>
      <c r="BG804">
        <v>902</v>
      </c>
      <c r="BH804">
        <v>1447551</v>
      </c>
      <c r="BI804">
        <v>38</v>
      </c>
      <c r="BJ804">
        <v>7</v>
      </c>
      <c r="BK804">
        <v>82</v>
      </c>
      <c r="BL804">
        <v>5</v>
      </c>
      <c r="BN804">
        <v>3415</v>
      </c>
    </row>
    <row r="805" spans="26:66" x14ac:dyDescent="0.35">
      <c r="Z805" t="str">
        <f t="shared" si="75"/>
        <v>73_Activités vétérinaires</v>
      </c>
      <c r="AA805" t="str">
        <f>INDEX(PDC!$J$1:$L$90,MATCH(AB805,PDC!$L:$L,0),MATCH(PDC!$J$1,PDC!$J$1:$L$1,0))</f>
        <v>Services</v>
      </c>
      <c r="AB805" t="s">
        <v>87</v>
      </c>
      <c r="AC805" t="s">
        <v>157</v>
      </c>
      <c r="AD805">
        <v>64</v>
      </c>
      <c r="AE805">
        <v>103865</v>
      </c>
      <c r="AF805">
        <v>2</v>
      </c>
      <c r="AJ805">
        <v>24</v>
      </c>
      <c r="AK805">
        <f t="shared" si="77"/>
        <v>31.25</v>
      </c>
      <c r="AL805">
        <f t="shared" si="78"/>
        <v>19.255764694555435</v>
      </c>
      <c r="BC805" t="str">
        <f t="shared" si="76"/>
        <v>8408_Enseignement</v>
      </c>
      <c r="BD805" t="str">
        <f>INDEX(PDC!$J$1:$L$90,MATCH(BE805,PDC!$L:$L,0),MATCH(PDC!$J$1,PDC!$J$1:$L$1,0))</f>
        <v>Services</v>
      </c>
      <c r="BE805" t="s">
        <v>34</v>
      </c>
      <c r="BF805">
        <v>8408</v>
      </c>
      <c r="BG805">
        <v>2954</v>
      </c>
      <c r="BH805">
        <v>3618872</v>
      </c>
      <c r="BI805">
        <v>34</v>
      </c>
      <c r="BJ805">
        <v>4</v>
      </c>
      <c r="BK805">
        <v>23</v>
      </c>
      <c r="BL805">
        <v>1</v>
      </c>
      <c r="BN805">
        <v>2627</v>
      </c>
    </row>
    <row r="806" spans="26:66" x14ac:dyDescent="0.35">
      <c r="Z806" t="str">
        <f t="shared" si="75"/>
        <v>73_Administration publique et défense ; sécurité sociale obligatoire</v>
      </c>
      <c r="AA806" t="str">
        <f>INDEX(PDC!$J$1:$L$90,MATCH(AB806,PDC!$L:$L,0),MATCH(PDC!$J$1,PDC!$J$1:$L$1,0))</f>
        <v>Services</v>
      </c>
      <c r="AB806" t="s">
        <v>36</v>
      </c>
      <c r="AC806" t="s">
        <v>157</v>
      </c>
      <c r="AD806">
        <v>7462</v>
      </c>
      <c r="AE806">
        <v>9446658</v>
      </c>
      <c r="AF806">
        <v>131</v>
      </c>
      <c r="AG806">
        <v>13</v>
      </c>
      <c r="AH806">
        <v>62</v>
      </c>
      <c r="AJ806">
        <v>7597</v>
      </c>
      <c r="AK806">
        <f t="shared" si="77"/>
        <v>17.555615116590726</v>
      </c>
      <c r="AL806">
        <f t="shared" si="78"/>
        <v>13.867338057543737</v>
      </c>
      <c r="BC806" t="str">
        <f t="shared" si="76"/>
        <v>8408_Entreposage et services auxiliaires des transports</v>
      </c>
      <c r="BD806" t="str">
        <f>INDEX(PDC!$J$1:$L$90,MATCH(BE806,PDC!$L:$L,0),MATCH(PDC!$J$1,PDC!$J$1:$L$1,0))</f>
        <v>Services</v>
      </c>
      <c r="BE806" t="s">
        <v>7</v>
      </c>
      <c r="BF806">
        <v>8408</v>
      </c>
      <c r="BG806">
        <v>1647</v>
      </c>
      <c r="BH806">
        <v>2612263</v>
      </c>
      <c r="BI806">
        <v>97</v>
      </c>
      <c r="BJ806">
        <v>8</v>
      </c>
      <c r="BK806">
        <v>195</v>
      </c>
      <c r="BL806">
        <v>5</v>
      </c>
      <c r="BM806">
        <v>1</v>
      </c>
      <c r="BN806">
        <v>4885</v>
      </c>
    </row>
    <row r="807" spans="26:66" x14ac:dyDescent="0.35">
      <c r="Z807" t="str">
        <f t="shared" si="75"/>
        <v>73_Assurance</v>
      </c>
      <c r="AA807" t="str">
        <f>INDEX(PDC!$J$1:$L$90,MATCH(AB807,PDC!$L:$L,0),MATCH(PDC!$J$1,PDC!$J$1:$L$1,0))</f>
        <v>Services</v>
      </c>
      <c r="AB807" t="s">
        <v>45</v>
      </c>
      <c r="AC807" t="s">
        <v>157</v>
      </c>
      <c r="AD807">
        <v>424</v>
      </c>
      <c r="AE807">
        <v>540991</v>
      </c>
      <c r="AF807">
        <v>4</v>
      </c>
      <c r="AJ807">
        <v>75</v>
      </c>
      <c r="AK807">
        <f t="shared" si="77"/>
        <v>9.4339622641509422</v>
      </c>
      <c r="AL807">
        <f t="shared" si="78"/>
        <v>7.3938383448153484</v>
      </c>
      <c r="BC807" t="str">
        <f t="shared" si="76"/>
        <v>8408_Fabrication d'autres matériels de transport</v>
      </c>
      <c r="BD807" t="str">
        <f>INDEX(PDC!$J$1:$L$90,MATCH(BE807,PDC!$L:$L,0),MATCH(PDC!$J$1,PDC!$J$1:$L$1,0))</f>
        <v>Industrie</v>
      </c>
      <c r="BE807" t="s">
        <v>74</v>
      </c>
      <c r="BF807">
        <v>8408</v>
      </c>
      <c r="BG807">
        <v>357</v>
      </c>
      <c r="BH807">
        <v>580002</v>
      </c>
      <c r="BI807">
        <v>33</v>
      </c>
      <c r="BJ807">
        <v>2</v>
      </c>
      <c r="BK807">
        <v>8</v>
      </c>
      <c r="BN807">
        <v>895</v>
      </c>
    </row>
    <row r="808" spans="26:66" x14ac:dyDescent="0.35">
      <c r="Z808" t="str">
        <f t="shared" si="75"/>
        <v>73_Autres activités spécialisées, scientifiques et techniques</v>
      </c>
      <c r="AA808" t="str">
        <f>INDEX(PDC!$J$1:$L$90,MATCH(AB808,PDC!$L:$L,0),MATCH(PDC!$J$1,PDC!$J$1:$L$1,0))</f>
        <v>Services</v>
      </c>
      <c r="AB808" t="s">
        <v>86</v>
      </c>
      <c r="AC808" t="s">
        <v>157</v>
      </c>
      <c r="AD808">
        <v>233</v>
      </c>
      <c r="AE808">
        <v>342036</v>
      </c>
      <c r="AF808">
        <v>3</v>
      </c>
      <c r="AG808">
        <v>2</v>
      </c>
      <c r="AH808">
        <v>12</v>
      </c>
      <c r="AJ808">
        <v>654</v>
      </c>
      <c r="AK808">
        <f t="shared" si="77"/>
        <v>12.875536480686696</v>
      </c>
      <c r="AL808">
        <f t="shared" si="78"/>
        <v>8.7710065607129071</v>
      </c>
      <c r="BC808" t="str">
        <f t="shared" si="76"/>
        <v>8408_Fabrication d'autres produits minéraux non métalliques</v>
      </c>
      <c r="BD808" t="str">
        <f>INDEX(PDC!$J$1:$L$90,MATCH(BE808,PDC!$L:$L,0),MATCH(PDC!$J$1,PDC!$J$1:$L$1,0))</f>
        <v>Industrie</v>
      </c>
      <c r="BE808" t="s">
        <v>18</v>
      </c>
      <c r="BF808">
        <v>8408</v>
      </c>
      <c r="BG808">
        <v>219</v>
      </c>
      <c r="BH808">
        <v>342817</v>
      </c>
      <c r="BI808">
        <v>5</v>
      </c>
      <c r="BN808">
        <v>218</v>
      </c>
    </row>
    <row r="809" spans="26:66" x14ac:dyDescent="0.35">
      <c r="Z809" t="str">
        <f t="shared" si="75"/>
        <v>73_Autres industries extractives</v>
      </c>
      <c r="AA809" t="str">
        <f>INDEX(PDC!$J$1:$L$90,MATCH(AB809,PDC!$L:$L,0),MATCH(PDC!$J$1,PDC!$J$1:$L$1,0))</f>
        <v>Industrie</v>
      </c>
      <c r="AB809" t="s">
        <v>64</v>
      </c>
      <c r="AC809" t="s">
        <v>157</v>
      </c>
      <c r="AD809">
        <v>121</v>
      </c>
      <c r="AE809">
        <v>193102</v>
      </c>
      <c r="AF809">
        <v>4</v>
      </c>
      <c r="AG809">
        <v>2</v>
      </c>
      <c r="AH809">
        <v>53</v>
      </c>
      <c r="AJ809">
        <v>259</v>
      </c>
      <c r="AK809">
        <f t="shared" si="77"/>
        <v>33.057851239669425</v>
      </c>
      <c r="AL809">
        <f t="shared" si="78"/>
        <v>20.714441072593758</v>
      </c>
      <c r="BC809" t="str">
        <f t="shared" si="76"/>
        <v>8408_Fabrication d'équipements électriques</v>
      </c>
      <c r="BD809" t="str">
        <f>INDEX(PDC!$J$1:$L$90,MATCH(BE809,PDC!$L:$L,0),MATCH(PDC!$J$1,PDC!$J$1:$L$1,0))</f>
        <v>Industrie</v>
      </c>
      <c r="BE809" t="s">
        <v>38</v>
      </c>
      <c r="BF809">
        <v>8408</v>
      </c>
      <c r="BG809">
        <v>796</v>
      </c>
      <c r="BH809">
        <v>1257289</v>
      </c>
      <c r="BI809">
        <v>14</v>
      </c>
      <c r="BJ809">
        <v>1</v>
      </c>
      <c r="BK809">
        <v>10</v>
      </c>
      <c r="BL809">
        <v>1</v>
      </c>
      <c r="BN809">
        <v>1406</v>
      </c>
    </row>
    <row r="810" spans="26:66" x14ac:dyDescent="0.35">
      <c r="Z810" t="str">
        <f>AC810&amp;"_"&amp;AB810</f>
        <v>73_Autres industries manufacturières</v>
      </c>
      <c r="AA810" t="str">
        <f>INDEX(PDC!$J$1:$L$90,MATCH(AB810,PDC!$L:$L,0),MATCH(PDC!$J$1,PDC!$J$1:$L$1,0))</f>
        <v>Industrie</v>
      </c>
      <c r="AB810" t="s">
        <v>37</v>
      </c>
      <c r="AC810" t="s">
        <v>157</v>
      </c>
      <c r="AD810">
        <v>176</v>
      </c>
      <c r="AE810">
        <v>302798</v>
      </c>
      <c r="AF810">
        <v>5</v>
      </c>
      <c r="AJ810">
        <v>174</v>
      </c>
      <c r="AK810">
        <f t="shared" si="77"/>
        <v>28.409090909090907</v>
      </c>
      <c r="AL810">
        <f t="shared" si="78"/>
        <v>16.512658604085892</v>
      </c>
      <c r="BC810" t="str">
        <f t="shared" si="76"/>
        <v>8408_Fabrication de boissons</v>
      </c>
      <c r="BD810" t="str">
        <f>INDEX(PDC!$J$1:$L$90,MATCH(BE810,PDC!$L:$L,0),MATCH(PDC!$J$1,PDC!$J$1:$L$1,0))</f>
        <v>Industrie</v>
      </c>
      <c r="BE810" t="s">
        <v>66</v>
      </c>
      <c r="BF810">
        <v>8408</v>
      </c>
      <c r="BG810">
        <v>974</v>
      </c>
      <c r="BH810">
        <v>1459070</v>
      </c>
      <c r="BI810">
        <v>20</v>
      </c>
      <c r="BN810">
        <v>2035</v>
      </c>
    </row>
    <row r="811" spans="26:66" x14ac:dyDescent="0.35">
      <c r="Z811" t="str">
        <f>AC811&amp;"_"&amp;AB811</f>
        <v>73_Autres services personnels</v>
      </c>
      <c r="AA811" t="str">
        <f>INDEX(PDC!$J$1:$L$90,MATCH(AB811,PDC!$L:$L,0),MATCH(PDC!$J$1,PDC!$J$1:$L$1,0))</f>
        <v>Services</v>
      </c>
      <c r="AB811" t="s">
        <v>30</v>
      </c>
      <c r="AC811" t="s">
        <v>157</v>
      </c>
      <c r="AD811">
        <v>1765</v>
      </c>
      <c r="AE811">
        <v>2711713</v>
      </c>
      <c r="AF811">
        <v>45</v>
      </c>
      <c r="AG811">
        <v>2</v>
      </c>
      <c r="AH811">
        <v>16</v>
      </c>
      <c r="AJ811">
        <v>2170</v>
      </c>
      <c r="BC811" t="str">
        <f t="shared" si="76"/>
        <v>8408_Fabrication de machines et équipements n.c.a.</v>
      </c>
      <c r="BD811" t="str">
        <f>INDEX(PDC!$J$1:$L$90,MATCH(BE811,PDC!$L:$L,0),MATCH(PDC!$J$1,PDC!$J$1:$L$1,0))</f>
        <v>Industrie</v>
      </c>
      <c r="BE811" t="s">
        <v>29</v>
      </c>
      <c r="BF811">
        <v>8408</v>
      </c>
      <c r="BG811">
        <v>436</v>
      </c>
      <c r="BH811">
        <v>712591</v>
      </c>
      <c r="BI811">
        <v>20</v>
      </c>
      <c r="BJ811">
        <v>1</v>
      </c>
      <c r="BK811">
        <v>18</v>
      </c>
      <c r="BL811">
        <v>1</v>
      </c>
      <c r="BN811">
        <v>742</v>
      </c>
    </row>
    <row r="812" spans="26:66" x14ac:dyDescent="0.35">
      <c r="Z812" t="str">
        <f t="shared" si="75"/>
        <v>73_Bibliothèques, archives, musées et autres activités culturelles</v>
      </c>
      <c r="AA812" t="str">
        <f>INDEX(PDC!$J$1:$L$90,MATCH(AB812,PDC!$L:$L,0),MATCH(PDC!$J$1,PDC!$J$1:$L$1,0))</f>
        <v>Services</v>
      </c>
      <c r="AB812" t="s">
        <v>90</v>
      </c>
      <c r="AC812" t="s">
        <v>157</v>
      </c>
      <c r="AD812">
        <v>36</v>
      </c>
      <c r="AE812">
        <v>54351</v>
      </c>
      <c r="AF812">
        <v>1</v>
      </c>
      <c r="AJ812">
        <v>15</v>
      </c>
      <c r="AK812">
        <f t="shared" si="77"/>
        <v>27.777777777777775</v>
      </c>
      <c r="AL812">
        <f t="shared" si="78"/>
        <v>18.39892550275064</v>
      </c>
      <c r="BC812" t="str">
        <f t="shared" si="76"/>
        <v>8408_Fabrication de meubles</v>
      </c>
      <c r="BD812" t="str">
        <f>INDEX(PDC!$J$1:$L$90,MATCH(BE812,PDC!$L:$L,0),MATCH(PDC!$J$1,PDC!$J$1:$L$1,0))</f>
        <v>Industrie</v>
      </c>
      <c r="BE812" t="s">
        <v>75</v>
      </c>
      <c r="BF812">
        <v>8408</v>
      </c>
      <c r="BG812">
        <v>95</v>
      </c>
      <c r="BH812">
        <v>164757</v>
      </c>
      <c r="BI812">
        <v>6</v>
      </c>
      <c r="BN812">
        <v>413</v>
      </c>
    </row>
    <row r="813" spans="26:66" x14ac:dyDescent="0.35">
      <c r="Z813" t="str">
        <f t="shared" si="75"/>
        <v>73_Captage, traitement et distribution d'eau</v>
      </c>
      <c r="AA813" t="str">
        <f>INDEX(PDC!$J$1:$L$90,MATCH(AB813,PDC!$L:$L,0),MATCH(PDC!$J$1,PDC!$J$1:$L$1,0))</f>
        <v>Industrie</v>
      </c>
      <c r="AB813" t="s">
        <v>77</v>
      </c>
      <c r="AC813" t="s">
        <v>157</v>
      </c>
      <c r="AD813">
        <v>121</v>
      </c>
      <c r="AE813">
        <v>183338</v>
      </c>
      <c r="AF813">
        <v>1</v>
      </c>
      <c r="AJ813">
        <v>9</v>
      </c>
      <c r="AK813">
        <f t="shared" si="77"/>
        <v>8.2644628099173563</v>
      </c>
      <c r="AL813">
        <f t="shared" si="78"/>
        <v>5.4544066151043422</v>
      </c>
      <c r="BC813" t="str">
        <f t="shared" si="76"/>
        <v>8408_Fabrication de produits en caoutchouc et en plastique</v>
      </c>
      <c r="BD813" t="str">
        <f>INDEX(PDC!$J$1:$L$90,MATCH(BE813,PDC!$L:$L,0),MATCH(PDC!$J$1,PDC!$J$1:$L$1,0))</f>
        <v>Industrie</v>
      </c>
      <c r="BE813" t="s">
        <v>25</v>
      </c>
      <c r="BF813">
        <v>8408</v>
      </c>
      <c r="BG813">
        <v>13594</v>
      </c>
      <c r="BH813">
        <v>19535903</v>
      </c>
      <c r="BI813">
        <v>111</v>
      </c>
      <c r="BJ813">
        <v>6</v>
      </c>
      <c r="BK813">
        <v>55</v>
      </c>
      <c r="BL813">
        <v>2</v>
      </c>
      <c r="BN813">
        <v>7012</v>
      </c>
    </row>
    <row r="814" spans="26:66" x14ac:dyDescent="0.35">
      <c r="Z814" t="str">
        <f t="shared" si="75"/>
        <v>73_Collecte et traitement des eaux usées</v>
      </c>
      <c r="AA814" t="str">
        <f>INDEX(PDC!$J$1:$L$90,MATCH(AB814,PDC!$L:$L,0),MATCH(PDC!$J$1,PDC!$J$1:$L$1,0))</f>
        <v>Industrie</v>
      </c>
      <c r="AB814" t="s">
        <v>78</v>
      </c>
      <c r="AC814" t="s">
        <v>157</v>
      </c>
      <c r="AD814">
        <v>103</v>
      </c>
      <c r="AE814">
        <v>174124</v>
      </c>
      <c r="AF814">
        <v>7</v>
      </c>
      <c r="AG814">
        <v>2</v>
      </c>
      <c r="AH814">
        <v>21</v>
      </c>
      <c r="AJ814">
        <v>1224</v>
      </c>
      <c r="AK814">
        <f t="shared" si="77"/>
        <v>67.961165048543691</v>
      </c>
      <c r="AL814">
        <f t="shared" si="78"/>
        <v>40.201235900852268</v>
      </c>
      <c r="BC814" t="str">
        <f t="shared" si="76"/>
        <v>8408_Fabrication de produits informatiques, électroniques et optiques</v>
      </c>
      <c r="BD814" t="str">
        <f>INDEX(PDC!$J$1:$L$90,MATCH(BE814,PDC!$L:$L,0),MATCH(PDC!$J$1,PDC!$J$1:$L$1,0))</f>
        <v>Industrie</v>
      </c>
      <c r="BE814" t="s">
        <v>41</v>
      </c>
      <c r="BF814">
        <v>8408</v>
      </c>
      <c r="BG814">
        <v>455</v>
      </c>
      <c r="BH814">
        <v>765553</v>
      </c>
      <c r="BI814">
        <v>7</v>
      </c>
      <c r="BJ814">
        <v>3</v>
      </c>
      <c r="BK814">
        <v>23</v>
      </c>
      <c r="BL814">
        <v>1</v>
      </c>
      <c r="BN814">
        <v>528</v>
      </c>
    </row>
    <row r="815" spans="26:66" x14ac:dyDescent="0.35">
      <c r="Z815" t="str">
        <f t="shared" si="75"/>
        <v>73_Collecte, traitement et élimination des déchets ; récupération</v>
      </c>
      <c r="AA815" t="str">
        <f>INDEX(PDC!$J$1:$L$90,MATCH(AB815,PDC!$L:$L,0),MATCH(PDC!$J$1,PDC!$J$1:$L$1,0))</f>
        <v>Industrie</v>
      </c>
      <c r="AB815" t="s">
        <v>4</v>
      </c>
      <c r="AC815" t="s">
        <v>157</v>
      </c>
      <c r="AD815">
        <v>681</v>
      </c>
      <c r="AE815">
        <v>1070716</v>
      </c>
      <c r="AF815">
        <v>73</v>
      </c>
      <c r="AG815">
        <v>4</v>
      </c>
      <c r="AH815">
        <v>38</v>
      </c>
      <c r="AJ815">
        <v>3231</v>
      </c>
      <c r="AK815">
        <f t="shared" si="77"/>
        <v>107.19530102790014</v>
      </c>
      <c r="AL815">
        <f t="shared" si="78"/>
        <v>68.178676698583004</v>
      </c>
      <c r="BC815" t="str">
        <f t="shared" si="76"/>
        <v>8408_Fabrication de produits métalliques, à l'exception des machines et des équipements</v>
      </c>
      <c r="BD815" t="str">
        <f>INDEX(PDC!$J$1:$L$90,MATCH(BE815,PDC!$L:$L,0),MATCH(PDC!$J$1,PDC!$J$1:$L$1,0))</f>
        <v>Industrie</v>
      </c>
      <c r="BE815" t="s">
        <v>11</v>
      </c>
      <c r="BF815">
        <v>8408</v>
      </c>
      <c r="BG815">
        <v>1357</v>
      </c>
      <c r="BH815">
        <v>2166166</v>
      </c>
      <c r="BI815">
        <v>85</v>
      </c>
      <c r="BJ815">
        <v>9</v>
      </c>
      <c r="BK815">
        <v>67</v>
      </c>
      <c r="BL815">
        <v>1</v>
      </c>
      <c r="BN815">
        <v>2795</v>
      </c>
    </row>
    <row r="816" spans="26:66" x14ac:dyDescent="0.35">
      <c r="Z816" t="str">
        <f t="shared" si="75"/>
        <v>73_Commerce de détail, à l'exception des automobiles et des motocycles</v>
      </c>
      <c r="AA816" t="str">
        <f>INDEX(PDC!$J$1:$L$90,MATCH(AB816,PDC!$L:$L,0),MATCH(PDC!$J$1,PDC!$J$1:$L$1,0))</f>
        <v>Commerce</v>
      </c>
      <c r="AB816" t="s">
        <v>16</v>
      </c>
      <c r="AC816" t="s">
        <v>157</v>
      </c>
      <c r="AD816">
        <v>12041</v>
      </c>
      <c r="AE816">
        <v>19535597</v>
      </c>
      <c r="AF816">
        <v>386</v>
      </c>
      <c r="AG816">
        <v>36</v>
      </c>
      <c r="AH816">
        <v>372</v>
      </c>
      <c r="AJ816">
        <v>26764</v>
      </c>
      <c r="AK816">
        <f t="shared" si="77"/>
        <v>32.057138111452538</v>
      </c>
      <c r="AL816">
        <f t="shared" si="78"/>
        <v>19.75880235449165</v>
      </c>
      <c r="BC816" t="str">
        <f t="shared" si="76"/>
        <v>8408_Fabrication de produits à base de tabac</v>
      </c>
      <c r="BD816" t="str">
        <f>INDEX(PDC!$J$1:$L$90,MATCH(BE816,PDC!$L:$L,0),MATCH(PDC!$J$1,PDC!$J$1:$L$1,0))</f>
        <v>Industrie</v>
      </c>
      <c r="BE816" t="s">
        <v>67</v>
      </c>
      <c r="BF816">
        <v>8408</v>
      </c>
      <c r="BG816">
        <v>242</v>
      </c>
      <c r="BH816">
        <v>336643</v>
      </c>
      <c r="BI816">
        <v>1</v>
      </c>
      <c r="BJ816">
        <v>1</v>
      </c>
      <c r="BK816">
        <v>7</v>
      </c>
      <c r="BN816">
        <v>357</v>
      </c>
    </row>
    <row r="817" spans="26:66" x14ac:dyDescent="0.35">
      <c r="Z817" t="str">
        <f t="shared" si="75"/>
        <v>73_Commerce de gros, à l'exception des automobiles et des motocycles</v>
      </c>
      <c r="AA817" t="str">
        <f>INDEX(PDC!$J$1:$L$90,MATCH(AB817,PDC!$L:$L,0),MATCH(PDC!$J$1,PDC!$J$1:$L$1,0))</f>
        <v>Commerce</v>
      </c>
      <c r="AB817" t="s">
        <v>28</v>
      </c>
      <c r="AC817" t="s">
        <v>157</v>
      </c>
      <c r="AD817">
        <v>4706</v>
      </c>
      <c r="AE817">
        <v>7624704</v>
      </c>
      <c r="AF817">
        <v>155</v>
      </c>
      <c r="AG817">
        <v>14</v>
      </c>
      <c r="AH817">
        <v>87</v>
      </c>
      <c r="AJ817">
        <v>10464</v>
      </c>
      <c r="AK817">
        <f t="shared" si="77"/>
        <v>32.936676583085422</v>
      </c>
      <c r="AL817">
        <f t="shared" si="78"/>
        <v>20.328658004297612</v>
      </c>
      <c r="BC817" t="str">
        <f t="shared" si="76"/>
        <v>8408_Fabrication de textiles</v>
      </c>
      <c r="BD817" t="str">
        <f>INDEX(PDC!$J$1:$L$90,MATCH(BE817,PDC!$L:$L,0),MATCH(PDC!$J$1,PDC!$J$1:$L$1,0))</f>
        <v>Industrie</v>
      </c>
      <c r="BE817" t="s">
        <v>19</v>
      </c>
      <c r="BF817">
        <v>8408</v>
      </c>
      <c r="BG817">
        <v>87</v>
      </c>
      <c r="BH817">
        <v>148789</v>
      </c>
      <c r="BI817">
        <v>15</v>
      </c>
      <c r="BJ817">
        <v>1</v>
      </c>
      <c r="BK817">
        <v>3</v>
      </c>
      <c r="BN817">
        <v>824</v>
      </c>
    </row>
    <row r="818" spans="26:66" x14ac:dyDescent="0.35">
      <c r="Z818" t="str">
        <f t="shared" si="75"/>
        <v>73_Commerce et réparation d'automobiles et de motocycles</v>
      </c>
      <c r="AA818" t="str">
        <f>INDEX(PDC!$J$1:$L$90,MATCH(AB818,PDC!$L:$L,0),MATCH(PDC!$J$1,PDC!$J$1:$L$1,0))</f>
        <v>Commerce</v>
      </c>
      <c r="AB818" t="s">
        <v>21</v>
      </c>
      <c r="AC818" t="s">
        <v>157</v>
      </c>
      <c r="AD818">
        <v>3281</v>
      </c>
      <c r="AE818">
        <v>5568821</v>
      </c>
      <c r="AF818">
        <v>139</v>
      </c>
      <c r="AG818">
        <v>5</v>
      </c>
      <c r="AH818">
        <v>90</v>
      </c>
      <c r="AJ818">
        <v>6477</v>
      </c>
      <c r="AK818">
        <f t="shared" si="77"/>
        <v>42.36513258153002</v>
      </c>
      <c r="AL818">
        <f t="shared" si="78"/>
        <v>24.960400055954391</v>
      </c>
      <c r="BC818" t="str">
        <f t="shared" si="76"/>
        <v>8408_Génie civil</v>
      </c>
      <c r="BD818" t="str">
        <f>INDEX(PDC!$J$1:$L$90,MATCH(BE818,PDC!$L:$L,0),MATCH(PDC!$J$1,PDC!$J$1:$L$1,0))</f>
        <v>Construction</v>
      </c>
      <c r="BE818" t="s">
        <v>22</v>
      </c>
      <c r="BF818">
        <v>8408</v>
      </c>
      <c r="BG818">
        <v>1625</v>
      </c>
      <c r="BH818">
        <v>2473240</v>
      </c>
      <c r="BI818">
        <v>61</v>
      </c>
      <c r="BJ818">
        <v>11</v>
      </c>
      <c r="BK818">
        <v>105</v>
      </c>
      <c r="BL818">
        <v>3</v>
      </c>
      <c r="BN818">
        <v>5238</v>
      </c>
    </row>
    <row r="819" spans="26:66" x14ac:dyDescent="0.35">
      <c r="Z819" t="str">
        <f t="shared" si="75"/>
        <v>73_Construction de bâtiments</v>
      </c>
      <c r="AA819" t="str">
        <f>INDEX(PDC!$J$1:$L$90,MATCH(AB819,PDC!$L:$L,0),MATCH(PDC!$J$1,PDC!$J$1:$L$1,0))</f>
        <v>Construction</v>
      </c>
      <c r="AB819" t="s">
        <v>17</v>
      </c>
      <c r="AC819" t="s">
        <v>157</v>
      </c>
      <c r="AD819">
        <v>951</v>
      </c>
      <c r="AE819">
        <v>1306977</v>
      </c>
      <c r="AF819">
        <v>57</v>
      </c>
      <c r="AG819">
        <v>6</v>
      </c>
      <c r="AH819">
        <v>181</v>
      </c>
      <c r="AJ819">
        <v>3705</v>
      </c>
      <c r="AK819">
        <f t="shared" si="77"/>
        <v>59.936908517350162</v>
      </c>
      <c r="AL819">
        <f t="shared" si="78"/>
        <v>43.612091107953695</v>
      </c>
      <c r="BC819" t="str">
        <f t="shared" si="76"/>
        <v>8408_Hébergement</v>
      </c>
      <c r="BD819" t="str">
        <f>INDEX(PDC!$J$1:$L$90,MATCH(BE819,PDC!$L:$L,0),MATCH(PDC!$J$1,PDC!$J$1:$L$1,0))</f>
        <v>Services</v>
      </c>
      <c r="BE819" t="s">
        <v>20</v>
      </c>
      <c r="BF819">
        <v>8408</v>
      </c>
      <c r="BG819">
        <v>1795</v>
      </c>
      <c r="BH819">
        <v>2911209</v>
      </c>
      <c r="BI819">
        <v>66</v>
      </c>
      <c r="BJ819">
        <v>2</v>
      </c>
      <c r="BK819">
        <v>12</v>
      </c>
      <c r="BL819">
        <v>1</v>
      </c>
      <c r="BN819">
        <v>4728</v>
      </c>
    </row>
    <row r="820" spans="26:66" x14ac:dyDescent="0.35">
      <c r="Z820" t="str">
        <f t="shared" si="75"/>
        <v>73_Culture et production animale, chasse et services annexes</v>
      </c>
      <c r="AA820" t="str">
        <f>INDEX(PDC!$J$1:$L$90,MATCH(AB820,PDC!$L:$L,0),MATCH(PDC!$J$1,PDC!$J$1:$L$1,0))</f>
        <v>Agriculture</v>
      </c>
      <c r="AB820" t="s">
        <v>62</v>
      </c>
      <c r="AC820" t="s">
        <v>157</v>
      </c>
      <c r="AD820">
        <v>2</v>
      </c>
      <c r="AE820">
        <v>1870</v>
      </c>
      <c r="AK820">
        <f t="shared" si="77"/>
        <v>0</v>
      </c>
      <c r="AL820">
        <f t="shared" si="78"/>
        <v>0</v>
      </c>
      <c r="BC820" t="str">
        <f t="shared" si="76"/>
        <v>8408_Hébergement médico-social et social</v>
      </c>
      <c r="BD820" t="str">
        <f>INDEX(PDC!$J$1:$L$90,MATCH(BE820,PDC!$L:$L,0),MATCH(PDC!$J$1,PDC!$J$1:$L$1,0))</f>
        <v>Services</v>
      </c>
      <c r="BE820" t="s">
        <v>2</v>
      </c>
      <c r="BF820">
        <v>8408</v>
      </c>
      <c r="BG820">
        <v>3074</v>
      </c>
      <c r="BH820">
        <v>4736425</v>
      </c>
      <c r="BI820">
        <v>202</v>
      </c>
      <c r="BJ820">
        <v>10</v>
      </c>
      <c r="BK820">
        <v>189</v>
      </c>
      <c r="BL820">
        <v>6</v>
      </c>
      <c r="BN820">
        <v>10807</v>
      </c>
    </row>
    <row r="821" spans="26:66" x14ac:dyDescent="0.35">
      <c r="Z821" t="str">
        <f t="shared" si="75"/>
        <v>73_Dépollution et autres services de gestion des déchets</v>
      </c>
      <c r="AA821" t="str">
        <f>INDEX(PDC!$J$1:$L$90,MATCH(AB821,PDC!$L:$L,0),MATCH(PDC!$J$1,PDC!$J$1:$L$1,0))</f>
        <v>Industrie</v>
      </c>
      <c r="AB821" t="s">
        <v>79</v>
      </c>
      <c r="AC821" t="s">
        <v>157</v>
      </c>
      <c r="AD821">
        <v>9</v>
      </c>
      <c r="AE821">
        <v>18999</v>
      </c>
      <c r="AF821">
        <v>4</v>
      </c>
      <c r="AJ821">
        <v>90</v>
      </c>
      <c r="AK821">
        <f t="shared" si="77"/>
        <v>444.4444444444444</v>
      </c>
      <c r="AL821">
        <f t="shared" si="78"/>
        <v>210.53739670508975</v>
      </c>
      <c r="BC821" t="str">
        <f t="shared" si="76"/>
        <v>8408_Imprimerie et reproduction d'enregistrements</v>
      </c>
      <c r="BD821" t="str">
        <f>INDEX(PDC!$J$1:$L$90,MATCH(BE821,PDC!$L:$L,0),MATCH(PDC!$J$1,PDC!$J$1:$L$1,0))</f>
        <v>Industrie</v>
      </c>
      <c r="BE821" t="s">
        <v>72</v>
      </c>
      <c r="BF821">
        <v>8408</v>
      </c>
      <c r="BG821">
        <v>447</v>
      </c>
      <c r="BH821">
        <v>750841</v>
      </c>
      <c r="BI821">
        <v>4</v>
      </c>
      <c r="BN821">
        <v>159</v>
      </c>
    </row>
    <row r="822" spans="26:66" x14ac:dyDescent="0.35">
      <c r="Z822" t="str">
        <f t="shared" si="75"/>
        <v>73_Enquêtes et sécurité</v>
      </c>
      <c r="AA822" t="str">
        <f>INDEX(PDC!$J$1:$L$90,MATCH(AB822,PDC!$L:$L,0),MATCH(PDC!$J$1,PDC!$J$1:$L$1,0))</f>
        <v>Services</v>
      </c>
      <c r="AB822" t="s">
        <v>15</v>
      </c>
      <c r="AC822" t="s">
        <v>157</v>
      </c>
      <c r="AD822">
        <v>838</v>
      </c>
      <c r="AE822">
        <v>1426704</v>
      </c>
      <c r="AF822">
        <v>30</v>
      </c>
      <c r="AG822">
        <v>4</v>
      </c>
      <c r="AH822">
        <v>54</v>
      </c>
      <c r="AJ822">
        <v>4215</v>
      </c>
      <c r="AK822">
        <f t="shared" si="77"/>
        <v>35.799522673031028</v>
      </c>
      <c r="AL822">
        <f t="shared" si="78"/>
        <v>21.027487131177875</v>
      </c>
      <c r="BC822" t="str">
        <f t="shared" si="76"/>
        <v>8408_Industrie automobile</v>
      </c>
      <c r="BD822" t="str">
        <f>INDEX(PDC!$J$1:$L$90,MATCH(BE822,PDC!$L:$L,0),MATCH(PDC!$J$1,PDC!$J$1:$L$1,0))</f>
        <v>Industrie</v>
      </c>
      <c r="BE822" t="s">
        <v>24</v>
      </c>
      <c r="BF822">
        <v>8408</v>
      </c>
      <c r="BG822">
        <v>98</v>
      </c>
      <c r="BH822">
        <v>173386</v>
      </c>
      <c r="BI822">
        <v>7</v>
      </c>
      <c r="BN822">
        <v>241</v>
      </c>
    </row>
    <row r="823" spans="26:66" x14ac:dyDescent="0.35">
      <c r="Z823" t="str">
        <f t="shared" si="75"/>
        <v>73_Enseignement</v>
      </c>
      <c r="AA823" t="str">
        <f>INDEX(PDC!$J$1:$L$90,MATCH(AB823,PDC!$L:$L,0),MATCH(PDC!$J$1,PDC!$J$1:$L$1,0))</f>
        <v>Services</v>
      </c>
      <c r="AB823" t="s">
        <v>34</v>
      </c>
      <c r="AC823" t="s">
        <v>157</v>
      </c>
      <c r="AD823">
        <v>1940</v>
      </c>
      <c r="AE823">
        <v>2554401</v>
      </c>
      <c r="AF823">
        <v>34</v>
      </c>
      <c r="AG823">
        <v>1</v>
      </c>
      <c r="AH823">
        <v>5</v>
      </c>
      <c r="AJ823">
        <v>2265</v>
      </c>
      <c r="AK823">
        <f t="shared" si="77"/>
        <v>17.52577319587629</v>
      </c>
      <c r="AL823">
        <f t="shared" si="78"/>
        <v>13.310361215799713</v>
      </c>
      <c r="BC823" t="str">
        <f t="shared" si="76"/>
        <v>8408_Industrie chimique</v>
      </c>
      <c r="BD823" t="str">
        <f>INDEX(PDC!$J$1:$L$90,MATCH(BE823,PDC!$L:$L,0),MATCH(PDC!$J$1,PDC!$J$1:$L$1,0))</f>
        <v>Industrie</v>
      </c>
      <c r="BE823" t="s">
        <v>40</v>
      </c>
      <c r="BF823">
        <v>8408</v>
      </c>
      <c r="BG823">
        <v>226</v>
      </c>
      <c r="BH823">
        <v>345679</v>
      </c>
      <c r="BI823">
        <v>4</v>
      </c>
      <c r="BN823">
        <v>464</v>
      </c>
    </row>
    <row r="824" spans="26:66" x14ac:dyDescent="0.35">
      <c r="Z824" t="str">
        <f t="shared" si="75"/>
        <v>73_Entreposage et services auxiliaires des transports</v>
      </c>
      <c r="AA824" t="str">
        <f>INDEX(PDC!$J$1:$L$90,MATCH(AB824,PDC!$L:$L,0),MATCH(PDC!$J$1,PDC!$J$1:$L$1,0))</f>
        <v>Services</v>
      </c>
      <c r="AB824" t="s">
        <v>7</v>
      </c>
      <c r="AC824" t="s">
        <v>157</v>
      </c>
      <c r="AD824">
        <v>949</v>
      </c>
      <c r="AE824">
        <v>1451054</v>
      </c>
      <c r="AF824">
        <v>37</v>
      </c>
      <c r="AG824">
        <v>4</v>
      </c>
      <c r="AH824">
        <v>37</v>
      </c>
      <c r="AJ824">
        <v>2576</v>
      </c>
      <c r="AK824">
        <f t="shared" si="77"/>
        <v>38.988408851422555</v>
      </c>
      <c r="AL824">
        <f t="shared" si="78"/>
        <v>25.498706457512956</v>
      </c>
      <c r="BC824" t="str">
        <f t="shared" si="76"/>
        <v>8408_Industrie de l'habillement</v>
      </c>
      <c r="BD824" t="str">
        <f>INDEX(PDC!$J$1:$L$90,MATCH(BE824,PDC!$L:$L,0),MATCH(PDC!$J$1,PDC!$J$1:$L$1,0))</f>
        <v>Industrie</v>
      </c>
      <c r="BE824" t="s">
        <v>68</v>
      </c>
      <c r="BF824">
        <v>8408</v>
      </c>
      <c r="BG824">
        <v>44</v>
      </c>
      <c r="BH824">
        <v>78253</v>
      </c>
      <c r="BI824">
        <v>1</v>
      </c>
      <c r="BN824">
        <v>10</v>
      </c>
    </row>
    <row r="825" spans="26:66" x14ac:dyDescent="0.35">
      <c r="Z825" t="str">
        <f t="shared" si="75"/>
        <v>73_Fabrication d'autres matériels de transport</v>
      </c>
      <c r="AA825" t="str">
        <f>INDEX(PDC!$J$1:$L$90,MATCH(AB825,PDC!$L:$L,0),MATCH(PDC!$J$1,PDC!$J$1:$L$1,0))</f>
        <v>Industrie</v>
      </c>
      <c r="AB825" t="s">
        <v>74</v>
      </c>
      <c r="AC825" t="s">
        <v>157</v>
      </c>
      <c r="AD825">
        <v>2</v>
      </c>
      <c r="AE825">
        <v>1390</v>
      </c>
      <c r="AK825">
        <f t="shared" si="77"/>
        <v>0</v>
      </c>
      <c r="AL825">
        <f t="shared" si="78"/>
        <v>0</v>
      </c>
      <c r="BC825" t="str">
        <f t="shared" si="76"/>
        <v>8408_Industrie du cuir et de la chaussure</v>
      </c>
      <c r="BD825" t="str">
        <f>INDEX(PDC!$J$1:$L$90,MATCH(BE825,PDC!$L:$L,0),MATCH(PDC!$J$1,PDC!$J$1:$L$1,0))</f>
        <v>Industrie</v>
      </c>
      <c r="BE825" t="s">
        <v>69</v>
      </c>
      <c r="BF825">
        <v>8408</v>
      </c>
      <c r="BG825">
        <v>238</v>
      </c>
      <c r="BH825">
        <v>365419</v>
      </c>
      <c r="BI825">
        <v>9</v>
      </c>
      <c r="BN825">
        <v>157</v>
      </c>
    </row>
    <row r="826" spans="26:66" x14ac:dyDescent="0.35">
      <c r="Z826" t="str">
        <f t="shared" si="75"/>
        <v>73_Fabrication d'autres produits minéraux non métalliques</v>
      </c>
      <c r="AA826" t="str">
        <f>INDEX(PDC!$J$1:$L$90,MATCH(AB826,PDC!$L:$L,0),MATCH(PDC!$J$1,PDC!$J$1:$L$1,0))</f>
        <v>Industrie</v>
      </c>
      <c r="AB826" t="s">
        <v>18</v>
      </c>
      <c r="AC826" t="s">
        <v>157</v>
      </c>
      <c r="AD826">
        <v>1362</v>
      </c>
      <c r="AE826">
        <v>2026065</v>
      </c>
      <c r="AF826">
        <v>53</v>
      </c>
      <c r="AG826">
        <v>3</v>
      </c>
      <c r="AH826">
        <v>59</v>
      </c>
      <c r="AJ826">
        <v>3929</v>
      </c>
      <c r="AK826">
        <f t="shared" si="77"/>
        <v>38.913362701908952</v>
      </c>
      <c r="AL826">
        <f t="shared" si="78"/>
        <v>26.159081766873225</v>
      </c>
      <c r="BC826" t="str">
        <f t="shared" si="76"/>
        <v>8408_Industrie du papier et du carton</v>
      </c>
      <c r="BD826" t="str">
        <f>INDEX(PDC!$J$1:$L$90,MATCH(BE826,PDC!$L:$L,0),MATCH(PDC!$J$1,PDC!$J$1:$L$1,0))</f>
        <v>Industrie</v>
      </c>
      <c r="BE826" t="s">
        <v>71</v>
      </c>
      <c r="BF826">
        <v>8408</v>
      </c>
      <c r="BG826">
        <v>86</v>
      </c>
      <c r="BH826">
        <v>140069</v>
      </c>
      <c r="BI826">
        <v>5</v>
      </c>
      <c r="BN826">
        <v>344</v>
      </c>
    </row>
    <row r="827" spans="26:66" x14ac:dyDescent="0.35">
      <c r="Z827" t="str">
        <f t="shared" si="75"/>
        <v>73_Fabrication d'équipements électriques</v>
      </c>
      <c r="AA827" t="str">
        <f>INDEX(PDC!$J$1:$L$90,MATCH(AB827,PDC!$L:$L,0),MATCH(PDC!$J$1,PDC!$J$1:$L$1,0))</f>
        <v>Industrie</v>
      </c>
      <c r="AB827" t="s">
        <v>38</v>
      </c>
      <c r="AC827" t="s">
        <v>157</v>
      </c>
      <c r="AD827">
        <v>1997</v>
      </c>
      <c r="AE827">
        <v>2993941</v>
      </c>
      <c r="AF827">
        <v>33</v>
      </c>
      <c r="AG827">
        <v>1</v>
      </c>
      <c r="AH827">
        <v>4</v>
      </c>
      <c r="AJ827">
        <v>3444</v>
      </c>
      <c r="AK827">
        <f t="shared" si="77"/>
        <v>16.524787180771156</v>
      </c>
      <c r="AL827">
        <f t="shared" si="78"/>
        <v>11.022261293726229</v>
      </c>
      <c r="BC827" t="str">
        <f t="shared" si="76"/>
        <v>8408_Industrie pharmaceutique</v>
      </c>
      <c r="BD827" t="str">
        <f>INDEX(PDC!$J$1:$L$90,MATCH(BE827,PDC!$L:$L,0),MATCH(PDC!$J$1,PDC!$J$1:$L$1,0))</f>
        <v>Industrie</v>
      </c>
      <c r="BE827" t="s">
        <v>39</v>
      </c>
      <c r="BF827">
        <v>8408</v>
      </c>
      <c r="BG827">
        <v>1417</v>
      </c>
      <c r="BH827">
        <v>1937699</v>
      </c>
      <c r="BI827">
        <v>23</v>
      </c>
      <c r="BJ827">
        <v>1</v>
      </c>
      <c r="BK827">
        <v>5</v>
      </c>
      <c r="BN827">
        <v>606</v>
      </c>
    </row>
    <row r="828" spans="26:66" x14ac:dyDescent="0.35">
      <c r="Z828" t="str">
        <f t="shared" si="75"/>
        <v>73_Fabrication de boissons</v>
      </c>
      <c r="AA828" t="str">
        <f>INDEX(PDC!$J$1:$L$90,MATCH(AB828,PDC!$L:$L,0),MATCH(PDC!$J$1,PDC!$J$1:$L$1,0))</f>
        <v>Industrie</v>
      </c>
      <c r="AB828" t="s">
        <v>66</v>
      </c>
      <c r="AC828" t="s">
        <v>157</v>
      </c>
      <c r="AD828">
        <v>246</v>
      </c>
      <c r="AE828">
        <v>331029</v>
      </c>
      <c r="AF828">
        <v>9</v>
      </c>
      <c r="AJ828">
        <v>555</v>
      </c>
      <c r="AK828">
        <f t="shared" si="77"/>
        <v>36.585365853658537</v>
      </c>
      <c r="AL828">
        <f t="shared" si="78"/>
        <v>27.187950300426849</v>
      </c>
      <c r="BC828" t="str">
        <f t="shared" si="76"/>
        <v>8408_Industries alimentaires</v>
      </c>
      <c r="BD828" t="str">
        <f>INDEX(PDC!$J$1:$L$90,MATCH(BE828,PDC!$L:$L,0),MATCH(PDC!$J$1,PDC!$J$1:$L$1,0))</f>
        <v>Industrie</v>
      </c>
      <c r="BE828" t="s">
        <v>14</v>
      </c>
      <c r="BF828">
        <v>8408</v>
      </c>
      <c r="BG828">
        <v>2114</v>
      </c>
      <c r="BH828">
        <v>3541208</v>
      </c>
      <c r="BI828">
        <v>91</v>
      </c>
      <c r="BJ828">
        <v>5</v>
      </c>
      <c r="BK828">
        <v>42</v>
      </c>
      <c r="BL828">
        <v>2</v>
      </c>
      <c r="BN828">
        <v>5785</v>
      </c>
    </row>
    <row r="829" spans="26:66" x14ac:dyDescent="0.35">
      <c r="Z829" t="str">
        <f t="shared" si="75"/>
        <v>73_Fabrication de machines et équipements n.c.a.</v>
      </c>
      <c r="AA829" t="str">
        <f>INDEX(PDC!$J$1:$L$90,MATCH(AB829,PDC!$L:$L,0),MATCH(PDC!$J$1,PDC!$J$1:$L$1,0))</f>
        <v>Industrie</v>
      </c>
      <c r="AB829" t="s">
        <v>29</v>
      </c>
      <c r="AC829" t="s">
        <v>157</v>
      </c>
      <c r="AD829">
        <v>1393</v>
      </c>
      <c r="AE829">
        <v>2261705</v>
      </c>
      <c r="AF829">
        <v>69</v>
      </c>
      <c r="AG829">
        <v>3</v>
      </c>
      <c r="AH829">
        <v>21</v>
      </c>
      <c r="AJ829">
        <v>2033</v>
      </c>
      <c r="AK829">
        <f t="shared" si="77"/>
        <v>49.533381191672653</v>
      </c>
      <c r="AL829">
        <f t="shared" si="78"/>
        <v>30.507957492245893</v>
      </c>
      <c r="BC829" t="str">
        <f t="shared" si="76"/>
        <v>8408_Métallurgie</v>
      </c>
      <c r="BD829" t="str">
        <f>INDEX(PDC!$J$1:$L$90,MATCH(BE829,PDC!$L:$L,0),MATCH(PDC!$J$1,PDC!$J$1:$L$1,0))</f>
        <v>Industrie</v>
      </c>
      <c r="BE829" t="s">
        <v>26</v>
      </c>
      <c r="BF829">
        <v>8408</v>
      </c>
      <c r="BG829">
        <v>1513</v>
      </c>
      <c r="BH829">
        <v>2124851</v>
      </c>
      <c r="BI829">
        <v>20</v>
      </c>
      <c r="BJ829">
        <v>4</v>
      </c>
      <c r="BK829">
        <v>28</v>
      </c>
      <c r="BL829">
        <v>1</v>
      </c>
      <c r="BN829">
        <v>1258</v>
      </c>
    </row>
    <row r="830" spans="26:66" x14ac:dyDescent="0.35">
      <c r="Z830" t="str">
        <f t="shared" si="75"/>
        <v>73_Fabrication de meubles</v>
      </c>
      <c r="AA830" t="str">
        <f>INDEX(PDC!$J$1:$L$90,MATCH(AB830,PDC!$L:$L,0),MATCH(PDC!$J$1,PDC!$J$1:$L$1,0))</f>
        <v>Industrie</v>
      </c>
      <c r="AB830" t="s">
        <v>75</v>
      </c>
      <c r="AC830" t="s">
        <v>157</v>
      </c>
      <c r="AD830">
        <v>151</v>
      </c>
      <c r="AE830">
        <v>246030</v>
      </c>
      <c r="AF830">
        <v>13</v>
      </c>
      <c r="AJ830">
        <v>478</v>
      </c>
      <c r="AK830">
        <f t="shared" si="77"/>
        <v>86.092715231788077</v>
      </c>
      <c r="AL830">
        <f t="shared" si="78"/>
        <v>52.839084664471812</v>
      </c>
      <c r="BC830" t="str">
        <f t="shared" si="76"/>
        <v>8408_Organisation de jeux de hasard et d'argent</v>
      </c>
      <c r="BD830" t="str">
        <f>INDEX(PDC!$J$1:$L$90,MATCH(BE830,PDC!$L:$L,0),MATCH(PDC!$J$1,PDC!$J$1:$L$1,0))</f>
        <v>Services</v>
      </c>
      <c r="BE830" t="s">
        <v>91</v>
      </c>
      <c r="BF830">
        <v>8408</v>
      </c>
      <c r="BG830">
        <v>203</v>
      </c>
      <c r="BH830">
        <v>319023</v>
      </c>
      <c r="BI830">
        <v>3</v>
      </c>
      <c r="BN830">
        <v>96</v>
      </c>
    </row>
    <row r="831" spans="26:66" x14ac:dyDescent="0.35">
      <c r="Z831" t="str">
        <f t="shared" si="75"/>
        <v>73_Fabrication de produits en caoutchouc et en plastique</v>
      </c>
      <c r="AA831" t="str">
        <f>INDEX(PDC!$J$1:$L$90,MATCH(AB831,PDC!$L:$L,0),MATCH(PDC!$J$1,PDC!$J$1:$L$1,0))</f>
        <v>Industrie</v>
      </c>
      <c r="AB831" t="s">
        <v>25</v>
      </c>
      <c r="AC831" t="s">
        <v>157</v>
      </c>
      <c r="AD831">
        <v>395</v>
      </c>
      <c r="AE831">
        <v>625701</v>
      </c>
      <c r="AF831">
        <v>31</v>
      </c>
      <c r="AG831">
        <v>1</v>
      </c>
      <c r="AH831">
        <v>5</v>
      </c>
      <c r="AJ831">
        <v>1689</v>
      </c>
      <c r="AK831">
        <f t="shared" si="77"/>
        <v>78.481012658227854</v>
      </c>
      <c r="AL831">
        <f t="shared" si="78"/>
        <v>49.544430966228276</v>
      </c>
      <c r="BC831" t="str">
        <f t="shared" si="76"/>
        <v>8408_Production de films cinématographiques, de vidéo et de programmes de télévision ; enregistrement sonore et édition musicale</v>
      </c>
      <c r="BD831" t="str">
        <f>INDEX(PDC!$J$1:$L$90,MATCH(BE831,PDC!$L:$L,0),MATCH(PDC!$J$1,PDC!$J$1:$L$1,0))</f>
        <v>Services</v>
      </c>
      <c r="BE831" t="s">
        <v>82</v>
      </c>
      <c r="BF831">
        <v>8408</v>
      </c>
      <c r="BG831">
        <v>237</v>
      </c>
      <c r="BH831">
        <v>339720</v>
      </c>
      <c r="BI831">
        <v>5</v>
      </c>
      <c r="BN831">
        <v>79</v>
      </c>
    </row>
    <row r="832" spans="26:66" x14ac:dyDescent="0.35">
      <c r="Z832" t="str">
        <f t="shared" si="75"/>
        <v>73_Fabrication de produits informatiques, électroniques et optiques</v>
      </c>
      <c r="AA832" t="str">
        <f>INDEX(PDC!$J$1:$L$90,MATCH(AB832,PDC!$L:$L,0),MATCH(PDC!$J$1,PDC!$J$1:$L$1,0))</f>
        <v>Industrie</v>
      </c>
      <c r="AB832" t="s">
        <v>41</v>
      </c>
      <c r="AC832" t="s">
        <v>157</v>
      </c>
      <c r="AD832">
        <v>314</v>
      </c>
      <c r="AE832">
        <v>462869</v>
      </c>
      <c r="AF832">
        <v>2</v>
      </c>
      <c r="AG832">
        <v>1</v>
      </c>
      <c r="AH832">
        <v>8</v>
      </c>
      <c r="AJ832">
        <v>161</v>
      </c>
      <c r="AK832">
        <f t="shared" si="77"/>
        <v>6.369426751592357</v>
      </c>
      <c r="AL832">
        <f t="shared" si="78"/>
        <v>4.3208769651888552</v>
      </c>
      <c r="BC832" t="str">
        <f t="shared" si="76"/>
        <v>8408_Production et distribution d'électricité, de gaz, de vapeur et d'air conditionné</v>
      </c>
      <c r="BD832" t="str">
        <f>INDEX(PDC!$J$1:$L$90,MATCH(BE832,PDC!$L:$L,0),MATCH(PDC!$J$1,PDC!$J$1:$L$1,0))</f>
        <v>Industrie</v>
      </c>
      <c r="BE832" t="s">
        <v>76</v>
      </c>
      <c r="BF832">
        <v>8408</v>
      </c>
      <c r="BG832">
        <v>514</v>
      </c>
      <c r="BH832">
        <v>787747</v>
      </c>
      <c r="BI832">
        <v>11</v>
      </c>
      <c r="BJ832">
        <v>2</v>
      </c>
      <c r="BK832">
        <v>14</v>
      </c>
      <c r="BN832">
        <v>174</v>
      </c>
    </row>
    <row r="833" spans="26:66" x14ac:dyDescent="0.35">
      <c r="Z833" t="str">
        <f t="shared" si="75"/>
        <v>73_Fabrication de produits métalliques, à l'exception des machines et des équipements</v>
      </c>
      <c r="AA833" t="str">
        <f>INDEX(PDC!$J$1:$L$90,MATCH(AB833,PDC!$L:$L,0),MATCH(PDC!$J$1,PDC!$J$1:$L$1,0))</f>
        <v>Industrie</v>
      </c>
      <c r="AB833" t="s">
        <v>11</v>
      </c>
      <c r="AC833" t="s">
        <v>157</v>
      </c>
      <c r="AD833">
        <v>2883</v>
      </c>
      <c r="AE833">
        <v>4903750</v>
      </c>
      <c r="AF833">
        <v>190</v>
      </c>
      <c r="AG833">
        <v>18</v>
      </c>
      <c r="AH833">
        <v>208</v>
      </c>
      <c r="AJ833">
        <v>9506</v>
      </c>
      <c r="AK833">
        <f t="shared" si="77"/>
        <v>65.903572667360379</v>
      </c>
      <c r="AL833">
        <f t="shared" si="78"/>
        <v>38.745857761916895</v>
      </c>
      <c r="BC833" t="str">
        <f t="shared" si="76"/>
        <v>8408_Programmation et diffusion</v>
      </c>
      <c r="BD833" t="str">
        <f>INDEX(PDC!$J$1:$L$90,MATCH(BE833,PDC!$L:$L,0),MATCH(PDC!$J$1,PDC!$J$1:$L$1,0))</f>
        <v>Services</v>
      </c>
      <c r="BE833" t="s">
        <v>83</v>
      </c>
      <c r="BF833">
        <v>8408</v>
      </c>
      <c r="BG833">
        <v>81</v>
      </c>
      <c r="BH833">
        <v>88395</v>
      </c>
      <c r="BI833">
        <v>1</v>
      </c>
      <c r="BN833">
        <v>7</v>
      </c>
    </row>
    <row r="834" spans="26:66" x14ac:dyDescent="0.35">
      <c r="Z834" t="str">
        <f t="shared" si="75"/>
        <v>73_Fabrication de textiles</v>
      </c>
      <c r="AA834" t="str">
        <f>INDEX(PDC!$J$1:$L$90,MATCH(AB834,PDC!$L:$L,0),MATCH(PDC!$J$1,PDC!$J$1:$L$1,0))</f>
        <v>Industrie</v>
      </c>
      <c r="AB834" t="s">
        <v>19</v>
      </c>
      <c r="AC834" t="s">
        <v>157</v>
      </c>
      <c r="AD834">
        <v>104</v>
      </c>
      <c r="AE834">
        <v>179211</v>
      </c>
      <c r="AF834">
        <v>5</v>
      </c>
      <c r="AJ834">
        <v>75</v>
      </c>
      <c r="AK834">
        <f t="shared" si="77"/>
        <v>48.07692307692308</v>
      </c>
      <c r="AL834">
        <f t="shared" si="78"/>
        <v>27.90007309819152</v>
      </c>
      <c r="BC834" t="str">
        <f t="shared" si="76"/>
        <v>8408_Programmation, conseil et autres activités informatiques</v>
      </c>
      <c r="BD834" t="str">
        <f>INDEX(PDC!$J$1:$L$90,MATCH(BE834,PDC!$L:$L,0),MATCH(PDC!$J$1,PDC!$J$1:$L$1,0))</f>
        <v>Services</v>
      </c>
      <c r="BE834" t="s">
        <v>50</v>
      </c>
      <c r="BF834">
        <v>8408</v>
      </c>
      <c r="BG834">
        <v>1897</v>
      </c>
      <c r="BH834">
        <v>2955762</v>
      </c>
      <c r="BI834">
        <v>2</v>
      </c>
      <c r="BJ834">
        <v>1</v>
      </c>
      <c r="BK834">
        <v>10</v>
      </c>
      <c r="BL834">
        <v>1</v>
      </c>
      <c r="BN834">
        <v>27</v>
      </c>
    </row>
    <row r="835" spans="26:66" x14ac:dyDescent="0.35">
      <c r="Z835" t="str">
        <f t="shared" si="75"/>
        <v>73_Génie civil</v>
      </c>
      <c r="AA835" t="str">
        <f>INDEX(PDC!$J$1:$L$90,MATCH(AB835,PDC!$L:$L,0),MATCH(PDC!$J$1,PDC!$J$1:$L$1,0))</f>
        <v>Construction</v>
      </c>
      <c r="AB835" t="s">
        <v>22</v>
      </c>
      <c r="AC835" t="s">
        <v>157</v>
      </c>
      <c r="AD835">
        <v>1792</v>
      </c>
      <c r="AE835">
        <v>2457721</v>
      </c>
      <c r="AF835">
        <v>62</v>
      </c>
      <c r="AG835">
        <v>7</v>
      </c>
      <c r="AH835">
        <v>150</v>
      </c>
      <c r="AI835">
        <v>1</v>
      </c>
      <c r="AJ835">
        <v>6850</v>
      </c>
      <c r="AK835">
        <f t="shared" si="77"/>
        <v>34.598214285714285</v>
      </c>
      <c r="AL835">
        <f t="shared" si="78"/>
        <v>25.226622549915145</v>
      </c>
      <c r="BC835" t="str">
        <f t="shared" si="76"/>
        <v>8408_Publicité et études de marché</v>
      </c>
      <c r="BD835" t="str">
        <f>INDEX(PDC!$J$1:$L$90,MATCH(BE835,PDC!$L:$L,0),MATCH(PDC!$J$1,PDC!$J$1:$L$1,0))</f>
        <v>Services</v>
      </c>
      <c r="BE835" t="s">
        <v>33</v>
      </c>
      <c r="BF835">
        <v>8408</v>
      </c>
      <c r="BG835">
        <v>724</v>
      </c>
      <c r="BH835">
        <v>1116804</v>
      </c>
      <c r="BI835">
        <v>25</v>
      </c>
      <c r="BJ835">
        <v>1</v>
      </c>
      <c r="BK835">
        <v>2</v>
      </c>
      <c r="BN835">
        <v>1274</v>
      </c>
    </row>
    <row r="836" spans="26:66" x14ac:dyDescent="0.35">
      <c r="Z836" t="str">
        <f t="shared" si="75"/>
        <v>73_Hébergement</v>
      </c>
      <c r="AA836" t="str">
        <f>INDEX(PDC!$J$1:$L$90,MATCH(AB836,PDC!$L:$L,0),MATCH(PDC!$J$1,PDC!$J$1:$L$1,0))</f>
        <v>Services</v>
      </c>
      <c r="AB836" t="s">
        <v>20</v>
      </c>
      <c r="AC836" t="s">
        <v>157</v>
      </c>
      <c r="AD836">
        <v>7442</v>
      </c>
      <c r="AE836">
        <v>12065920</v>
      </c>
      <c r="AF836">
        <v>259</v>
      </c>
      <c r="AG836">
        <v>17</v>
      </c>
      <c r="AH836">
        <v>205</v>
      </c>
      <c r="AJ836">
        <v>12318</v>
      </c>
      <c r="AK836">
        <f t="shared" si="77"/>
        <v>34.802472453641492</v>
      </c>
      <c r="AL836">
        <f t="shared" si="78"/>
        <v>21.465416644565853</v>
      </c>
      <c r="BC836" t="str">
        <f t="shared" si="76"/>
        <v>8408_Recherche-développement scientifique</v>
      </c>
      <c r="BD836" t="str">
        <f>INDEX(PDC!$J$1:$L$90,MATCH(BE836,PDC!$L:$L,0),MATCH(PDC!$J$1,PDC!$J$1:$L$1,0))</f>
        <v>Services</v>
      </c>
      <c r="BE836" t="s">
        <v>46</v>
      </c>
      <c r="BF836">
        <v>8408</v>
      </c>
      <c r="BG836">
        <v>472</v>
      </c>
      <c r="BH836">
        <v>720711</v>
      </c>
      <c r="BI836">
        <v>4</v>
      </c>
      <c r="BN836">
        <v>57</v>
      </c>
    </row>
    <row r="837" spans="26:66" x14ac:dyDescent="0.35">
      <c r="Z837" t="str">
        <f t="shared" si="75"/>
        <v>73_Hébergement médico-social et social</v>
      </c>
      <c r="AA837" t="str">
        <f>INDEX(PDC!$J$1:$L$90,MATCH(AB837,PDC!$L:$L,0),MATCH(PDC!$J$1,PDC!$J$1:$L$1,0))</f>
        <v>Services</v>
      </c>
      <c r="AB837" t="s">
        <v>2</v>
      </c>
      <c r="AC837" t="s">
        <v>157</v>
      </c>
      <c r="AD837">
        <v>2796</v>
      </c>
      <c r="AE837">
        <v>4082763</v>
      </c>
      <c r="AF837">
        <v>145</v>
      </c>
      <c r="AG837">
        <v>11</v>
      </c>
      <c r="AH837">
        <v>85</v>
      </c>
      <c r="AJ837">
        <v>9801</v>
      </c>
      <c r="AK837">
        <f t="shared" si="77"/>
        <v>51.859799713876967</v>
      </c>
      <c r="AL837">
        <f t="shared" si="78"/>
        <v>35.515164607889311</v>
      </c>
      <c r="BC837" t="str">
        <f t="shared" ref="BC837:BC900" si="79">BF837&amp;"_"&amp;BE837</f>
        <v>8408_Restauration</v>
      </c>
      <c r="BD837" t="str">
        <f>INDEX(PDC!$J$1:$L$90,MATCH(BE837,PDC!$L:$L,0),MATCH(PDC!$J$1,PDC!$J$1:$L$1,0))</f>
        <v>Services</v>
      </c>
      <c r="BE837" t="s">
        <v>10</v>
      </c>
      <c r="BF837">
        <v>8408</v>
      </c>
      <c r="BG837">
        <v>4695</v>
      </c>
      <c r="BH837">
        <v>7257046</v>
      </c>
      <c r="BI837">
        <v>291</v>
      </c>
      <c r="BJ837">
        <v>10</v>
      </c>
      <c r="BK837">
        <v>84</v>
      </c>
      <c r="BL837">
        <v>4</v>
      </c>
      <c r="BN837">
        <v>12328</v>
      </c>
    </row>
    <row r="838" spans="26:66" x14ac:dyDescent="0.35">
      <c r="Z838" t="str">
        <f t="shared" ref="Z838:Z901" si="80">AC838&amp;"_"&amp;AB838</f>
        <v>73_Imprimerie et reproduction d'enregistrements</v>
      </c>
      <c r="AA838" t="str">
        <f>INDEX(PDC!$J$1:$L$90,MATCH(AB838,PDC!$L:$L,0),MATCH(PDC!$J$1,PDC!$J$1:$L$1,0))</f>
        <v>Industrie</v>
      </c>
      <c r="AB838" t="s">
        <v>72</v>
      </c>
      <c r="AC838" t="s">
        <v>157</v>
      </c>
      <c r="AD838">
        <v>221</v>
      </c>
      <c r="AE838">
        <v>366158</v>
      </c>
      <c r="AF838">
        <v>5</v>
      </c>
      <c r="AG838">
        <v>2</v>
      </c>
      <c r="AH838">
        <v>15</v>
      </c>
      <c r="AJ838">
        <v>1138</v>
      </c>
      <c r="AK838">
        <f t="shared" si="77"/>
        <v>22.624434389140269</v>
      </c>
      <c r="AL838">
        <f t="shared" si="78"/>
        <v>13.655307271724228</v>
      </c>
      <c r="BC838" t="str">
        <f t="shared" si="79"/>
        <v>8408_Réparation d'ordinateurs et de biens personnels et domestiques</v>
      </c>
      <c r="BD838" t="str">
        <f>INDEX(PDC!$J$1:$L$90,MATCH(BE838,PDC!$L:$L,0),MATCH(PDC!$J$1,PDC!$J$1:$L$1,0))</f>
        <v>Services</v>
      </c>
      <c r="BE838" t="s">
        <v>92</v>
      </c>
      <c r="BF838">
        <v>8408</v>
      </c>
      <c r="BG838">
        <v>177</v>
      </c>
      <c r="BH838">
        <v>301588</v>
      </c>
      <c r="BI838">
        <v>8</v>
      </c>
      <c r="BN838">
        <v>402</v>
      </c>
    </row>
    <row r="839" spans="26:66" x14ac:dyDescent="0.35">
      <c r="Z839" t="str">
        <f t="shared" si="80"/>
        <v>73_Industrie automobile</v>
      </c>
      <c r="AA839" t="str">
        <f>INDEX(PDC!$J$1:$L$90,MATCH(AB839,PDC!$L:$L,0),MATCH(PDC!$J$1,PDC!$J$1:$L$1,0))</f>
        <v>Industrie</v>
      </c>
      <c r="AB839" t="s">
        <v>24</v>
      </c>
      <c r="AC839" t="s">
        <v>157</v>
      </c>
      <c r="AD839">
        <v>231</v>
      </c>
      <c r="AE839">
        <v>333067</v>
      </c>
      <c r="AF839">
        <v>11</v>
      </c>
      <c r="AJ839">
        <v>352</v>
      </c>
      <c r="AK839">
        <f t="shared" ref="AK839:AK902" si="81">AF839/AD839*1000</f>
        <v>47.619047619047613</v>
      </c>
      <c r="AL839">
        <f t="shared" ref="AL839:AL902" si="82">AF839/AE839*1000000</f>
        <v>33.02638808407918</v>
      </c>
      <c r="BC839" t="str">
        <f t="shared" si="79"/>
        <v>8408_Réparation et installation de machines et d'équipements</v>
      </c>
      <c r="BD839" t="str">
        <f>INDEX(PDC!$J$1:$L$90,MATCH(BE839,PDC!$L:$L,0),MATCH(PDC!$J$1,PDC!$J$1:$L$1,0))</f>
        <v>Industrie</v>
      </c>
      <c r="BE839" t="s">
        <v>23</v>
      </c>
      <c r="BF839">
        <v>8408</v>
      </c>
      <c r="BG839">
        <v>1357</v>
      </c>
      <c r="BH839">
        <v>2126813</v>
      </c>
      <c r="BI839">
        <v>82</v>
      </c>
      <c r="BJ839">
        <v>8</v>
      </c>
      <c r="BK839">
        <v>99</v>
      </c>
      <c r="BL839">
        <v>2</v>
      </c>
      <c r="BN839">
        <v>4879</v>
      </c>
    </row>
    <row r="840" spans="26:66" x14ac:dyDescent="0.35">
      <c r="Z840" t="str">
        <f t="shared" si="80"/>
        <v>73_Industrie chimique</v>
      </c>
      <c r="AA840" t="str">
        <f>INDEX(PDC!$J$1:$L$90,MATCH(AB840,PDC!$L:$L,0),MATCH(PDC!$J$1,PDC!$J$1:$L$1,0))</f>
        <v>Industrie</v>
      </c>
      <c r="AB840" t="s">
        <v>40</v>
      </c>
      <c r="AC840" t="s">
        <v>157</v>
      </c>
      <c r="AD840">
        <v>820</v>
      </c>
      <c r="AE840">
        <v>1189278</v>
      </c>
      <c r="AF840">
        <v>23</v>
      </c>
      <c r="AG840">
        <v>2</v>
      </c>
      <c r="AH840">
        <v>30</v>
      </c>
      <c r="AJ840">
        <v>2771</v>
      </c>
      <c r="AK840">
        <f t="shared" si="81"/>
        <v>28.04878048780488</v>
      </c>
      <c r="AL840">
        <f t="shared" si="82"/>
        <v>19.33946478451632</v>
      </c>
      <c r="BC840" t="str">
        <f t="shared" si="79"/>
        <v>8408_Services d'information</v>
      </c>
      <c r="BD840" t="str">
        <f>INDEX(PDC!$J$1:$L$90,MATCH(BE840,PDC!$L:$L,0),MATCH(PDC!$J$1,PDC!$J$1:$L$1,0))</f>
        <v>Services</v>
      </c>
      <c r="BE840" t="s">
        <v>85</v>
      </c>
      <c r="BF840">
        <v>8408</v>
      </c>
      <c r="BG840">
        <v>96</v>
      </c>
      <c r="BH840">
        <v>173609</v>
      </c>
      <c r="BN840">
        <v>0</v>
      </c>
    </row>
    <row r="841" spans="26:66" x14ac:dyDescent="0.35">
      <c r="Z841" t="str">
        <f t="shared" si="80"/>
        <v>73_Industrie de l'habillement</v>
      </c>
      <c r="AA841" t="str">
        <f>INDEX(PDC!$J$1:$L$90,MATCH(AB841,PDC!$L:$L,0),MATCH(PDC!$J$1,PDC!$J$1:$L$1,0))</f>
        <v>Industrie</v>
      </c>
      <c r="AB841" t="s">
        <v>68</v>
      </c>
      <c r="AC841" t="s">
        <v>157</v>
      </c>
      <c r="AD841">
        <v>33</v>
      </c>
      <c r="AE841">
        <v>49790</v>
      </c>
      <c r="AJ841">
        <v>228</v>
      </c>
      <c r="AK841">
        <f t="shared" si="81"/>
        <v>0</v>
      </c>
      <c r="AL841">
        <f t="shared" si="82"/>
        <v>0</v>
      </c>
      <c r="BC841" t="str">
        <f t="shared" si="79"/>
        <v>8408_Services relatifs aux bâtiments et aménagement paysager</v>
      </c>
      <c r="BD841" t="str">
        <f>INDEX(PDC!$J$1:$L$90,MATCH(BE841,PDC!$L:$L,0),MATCH(PDC!$J$1,PDC!$J$1:$L$1,0))</f>
        <v>Services</v>
      </c>
      <c r="BE841" t="s">
        <v>9</v>
      </c>
      <c r="BF841">
        <v>8408</v>
      </c>
      <c r="BG841">
        <v>2375</v>
      </c>
      <c r="BH841">
        <v>3188725</v>
      </c>
      <c r="BI841">
        <v>113</v>
      </c>
      <c r="BJ841">
        <v>10</v>
      </c>
      <c r="BK841">
        <v>110</v>
      </c>
      <c r="BL841">
        <v>4</v>
      </c>
      <c r="BN841">
        <v>9628</v>
      </c>
    </row>
    <row r="842" spans="26:66" x14ac:dyDescent="0.35">
      <c r="Z842" t="str">
        <f t="shared" si="80"/>
        <v>73_Industrie du cuir et de la chaussure</v>
      </c>
      <c r="AA842" t="str">
        <f>INDEX(PDC!$J$1:$L$90,MATCH(AB842,PDC!$L:$L,0),MATCH(PDC!$J$1,PDC!$J$1:$L$1,0))</f>
        <v>Industrie</v>
      </c>
      <c r="AB842" t="s">
        <v>69</v>
      </c>
      <c r="AC842" t="s">
        <v>157</v>
      </c>
      <c r="AD842">
        <v>257</v>
      </c>
      <c r="AE842">
        <v>397578</v>
      </c>
      <c r="AF842">
        <v>7</v>
      </c>
      <c r="AJ842">
        <v>96</v>
      </c>
      <c r="AK842">
        <f t="shared" si="81"/>
        <v>27.237354085603112</v>
      </c>
      <c r="AL842">
        <f t="shared" si="82"/>
        <v>17.606608011509692</v>
      </c>
      <c r="BC842" t="str">
        <f t="shared" si="79"/>
        <v>8408_Sylviculture et exploitation forestière</v>
      </c>
      <c r="BD842" t="str">
        <f>INDEX(PDC!$J$1:$L$90,MATCH(BE842,PDC!$L:$L,0),MATCH(PDC!$J$1,PDC!$J$1:$L$1,0))</f>
        <v>Agriculture</v>
      </c>
      <c r="BE842" t="s">
        <v>63</v>
      </c>
      <c r="BF842">
        <v>8408</v>
      </c>
      <c r="BG842">
        <v>6</v>
      </c>
      <c r="BH842">
        <v>11458</v>
      </c>
      <c r="BN842">
        <v>0</v>
      </c>
    </row>
    <row r="843" spans="26:66" x14ac:dyDescent="0.35">
      <c r="Z843" t="str">
        <f t="shared" si="80"/>
        <v>73_Industrie du papier et du carton</v>
      </c>
      <c r="AA843" t="str">
        <f>INDEX(PDC!$J$1:$L$90,MATCH(AB843,PDC!$L:$L,0),MATCH(PDC!$J$1,PDC!$J$1:$L$1,0))</f>
        <v>Industrie</v>
      </c>
      <c r="AB843" t="s">
        <v>71</v>
      </c>
      <c r="AC843" t="s">
        <v>157</v>
      </c>
      <c r="AD843">
        <v>547</v>
      </c>
      <c r="AE843">
        <v>692120</v>
      </c>
      <c r="AF843">
        <v>22</v>
      </c>
      <c r="AG843">
        <v>6</v>
      </c>
      <c r="AH843">
        <v>84</v>
      </c>
      <c r="AJ843">
        <v>2859</v>
      </c>
      <c r="AK843">
        <f t="shared" si="81"/>
        <v>40.219378427787937</v>
      </c>
      <c r="AL843">
        <f t="shared" si="82"/>
        <v>31.78639542275906</v>
      </c>
      <c r="BC843" t="str">
        <f t="shared" si="79"/>
        <v>8408_Transports aériens</v>
      </c>
      <c r="BD843" t="str">
        <f>INDEX(PDC!$J$1:$L$90,MATCH(BE843,PDC!$L:$L,0),MATCH(PDC!$J$1,PDC!$J$1:$L$1,0))</f>
        <v>Services</v>
      </c>
      <c r="BE843" t="s">
        <v>81</v>
      </c>
      <c r="BF843">
        <v>8408</v>
      </c>
      <c r="BG843">
        <v>422</v>
      </c>
      <c r="BH843">
        <v>764937</v>
      </c>
      <c r="BI843">
        <v>11</v>
      </c>
      <c r="BJ843">
        <v>1</v>
      </c>
      <c r="BK843">
        <v>3</v>
      </c>
      <c r="BN843">
        <v>721</v>
      </c>
    </row>
    <row r="844" spans="26:66" x14ac:dyDescent="0.35">
      <c r="Z844" t="str">
        <f t="shared" si="80"/>
        <v>73_Industries alimentaires</v>
      </c>
      <c r="AA844" t="str">
        <f>INDEX(PDC!$J$1:$L$90,MATCH(AB844,PDC!$L:$L,0),MATCH(PDC!$J$1,PDC!$J$1:$L$1,0))</f>
        <v>Industrie</v>
      </c>
      <c r="AB844" t="s">
        <v>14</v>
      </c>
      <c r="AC844" t="s">
        <v>157</v>
      </c>
      <c r="AD844">
        <v>2604</v>
      </c>
      <c r="AE844">
        <v>4320010</v>
      </c>
      <c r="AF844">
        <v>148</v>
      </c>
      <c r="AG844">
        <v>10</v>
      </c>
      <c r="AH844">
        <v>154</v>
      </c>
      <c r="AI844">
        <v>1</v>
      </c>
      <c r="AJ844">
        <v>7923</v>
      </c>
      <c r="AK844">
        <f t="shared" si="81"/>
        <v>56.835637480798773</v>
      </c>
      <c r="AL844">
        <f t="shared" si="82"/>
        <v>34.259179955601951</v>
      </c>
      <c r="BC844" t="str">
        <f t="shared" si="79"/>
        <v>8408_Transports terrestres et transport par conduites</v>
      </c>
      <c r="BD844" t="str">
        <f>INDEX(PDC!$J$1:$L$90,MATCH(BE844,PDC!$L:$L,0),MATCH(PDC!$J$1,PDC!$J$1:$L$1,0))</f>
        <v>Services</v>
      </c>
      <c r="BE844" t="s">
        <v>5</v>
      </c>
      <c r="BF844">
        <v>8408</v>
      </c>
      <c r="BG844">
        <v>4627</v>
      </c>
      <c r="BH844">
        <v>8224922</v>
      </c>
      <c r="BI844">
        <v>348</v>
      </c>
      <c r="BJ844">
        <v>24</v>
      </c>
      <c r="BK844">
        <v>315</v>
      </c>
      <c r="BL844">
        <v>11</v>
      </c>
      <c r="BM844">
        <v>1</v>
      </c>
      <c r="BN844">
        <v>23057</v>
      </c>
    </row>
    <row r="845" spans="26:66" x14ac:dyDescent="0.35">
      <c r="Z845" t="str">
        <f t="shared" si="80"/>
        <v>73_Métallurgie</v>
      </c>
      <c r="AA845" t="str">
        <f>INDEX(PDC!$J$1:$L$90,MATCH(AB845,PDC!$L:$L,0),MATCH(PDC!$J$1,PDC!$J$1:$L$1,0))</f>
        <v>Industrie</v>
      </c>
      <c r="AB845" t="s">
        <v>26</v>
      </c>
      <c r="AC845" t="s">
        <v>157</v>
      </c>
      <c r="AD845">
        <v>2870</v>
      </c>
      <c r="AE845">
        <v>4553398</v>
      </c>
      <c r="AF845">
        <v>64</v>
      </c>
      <c r="AG845">
        <v>7</v>
      </c>
      <c r="AH845">
        <v>25</v>
      </c>
      <c r="AJ845">
        <v>3982</v>
      </c>
      <c r="AK845">
        <f t="shared" si="81"/>
        <v>22.299651567944252</v>
      </c>
      <c r="AL845">
        <f t="shared" si="82"/>
        <v>14.055437280026917</v>
      </c>
      <c r="BC845" t="str">
        <f t="shared" si="79"/>
        <v>8408_Travail du bois et fabrication d'articles en bois et en liège, à l'exception des meubles ; fabrication d'articles en vannerie et sparterie</v>
      </c>
      <c r="BD845" t="str">
        <f>INDEX(PDC!$J$1:$L$90,MATCH(BE845,PDC!$L:$L,0),MATCH(PDC!$J$1,PDC!$J$1:$L$1,0))</f>
        <v>Industrie</v>
      </c>
      <c r="BE845" t="s">
        <v>70</v>
      </c>
      <c r="BF845">
        <v>8408</v>
      </c>
      <c r="BG845">
        <v>219</v>
      </c>
      <c r="BH845">
        <v>345320</v>
      </c>
      <c r="BI845">
        <v>19</v>
      </c>
      <c r="BN845">
        <v>924</v>
      </c>
    </row>
    <row r="846" spans="26:66" x14ac:dyDescent="0.35">
      <c r="Z846" t="str">
        <f t="shared" si="80"/>
        <v>73_Organisation de jeux de hasard et d'argent</v>
      </c>
      <c r="AA846" t="str">
        <f>INDEX(PDC!$J$1:$L$90,MATCH(AB846,PDC!$L:$L,0),MATCH(PDC!$J$1,PDC!$J$1:$L$1,0))</f>
        <v>Services</v>
      </c>
      <c r="AB846" t="s">
        <v>91</v>
      </c>
      <c r="AC846" t="s">
        <v>157</v>
      </c>
      <c r="AD846">
        <v>143</v>
      </c>
      <c r="AE846">
        <v>228857</v>
      </c>
      <c r="AF846">
        <v>4</v>
      </c>
      <c r="AJ846">
        <v>86</v>
      </c>
      <c r="AK846">
        <f t="shared" si="81"/>
        <v>27.972027972027973</v>
      </c>
      <c r="AL846">
        <f t="shared" si="82"/>
        <v>17.478163219827231</v>
      </c>
      <c r="BC846" t="str">
        <f t="shared" si="79"/>
        <v>8408_Travaux de construction spécialisés</v>
      </c>
      <c r="BD846" t="str">
        <f>INDEX(PDC!$J$1:$L$90,MATCH(BE846,PDC!$L:$L,0),MATCH(PDC!$J$1,PDC!$J$1:$L$1,0))</f>
        <v>Construction</v>
      </c>
      <c r="BE846" t="s">
        <v>3</v>
      </c>
      <c r="BF846">
        <v>8408</v>
      </c>
      <c r="BG846">
        <v>9398</v>
      </c>
      <c r="BH846">
        <v>14585443</v>
      </c>
      <c r="BI846">
        <v>819</v>
      </c>
      <c r="BJ846">
        <v>56</v>
      </c>
      <c r="BK846">
        <v>703</v>
      </c>
      <c r="BL846">
        <v>22</v>
      </c>
      <c r="BM846">
        <v>1</v>
      </c>
      <c r="BN846">
        <v>52317</v>
      </c>
    </row>
    <row r="847" spans="26:66" x14ac:dyDescent="0.35">
      <c r="Z847" t="str">
        <f t="shared" si="80"/>
        <v>73_Production de films cinématographiques, de vidéo et de programmes de télévision ; enregistrement sonore et édition musicale</v>
      </c>
      <c r="AA847" t="str">
        <f>INDEX(PDC!$J$1:$L$90,MATCH(AB847,PDC!$L:$L,0),MATCH(PDC!$J$1,PDC!$J$1:$L$1,0))</f>
        <v>Services</v>
      </c>
      <c r="AB847" t="s">
        <v>82</v>
      </c>
      <c r="AC847" t="s">
        <v>157</v>
      </c>
      <c r="AD847">
        <v>101</v>
      </c>
      <c r="AE847">
        <v>132175</v>
      </c>
      <c r="AF847">
        <v>2</v>
      </c>
      <c r="AJ847">
        <v>55</v>
      </c>
      <c r="AK847">
        <f t="shared" si="81"/>
        <v>19.801980198019802</v>
      </c>
      <c r="AL847">
        <f t="shared" si="82"/>
        <v>15.131454511064875</v>
      </c>
      <c r="BC847" t="str">
        <f t="shared" si="79"/>
        <v>8408_Télécommunications</v>
      </c>
      <c r="BD847" t="str">
        <f>INDEX(PDC!$J$1:$L$90,MATCH(BE847,PDC!$L:$L,0),MATCH(PDC!$J$1,PDC!$J$1:$L$1,0))</f>
        <v>Services</v>
      </c>
      <c r="BE847" t="s">
        <v>84</v>
      </c>
      <c r="BF847">
        <v>8408</v>
      </c>
      <c r="BG847">
        <v>207</v>
      </c>
      <c r="BH847">
        <v>317681</v>
      </c>
      <c r="BI847">
        <v>1</v>
      </c>
      <c r="BN847">
        <v>11</v>
      </c>
    </row>
    <row r="848" spans="26:66" x14ac:dyDescent="0.35">
      <c r="Z848" t="str">
        <f t="shared" si="80"/>
        <v>73_Production et distribution d'électricité, de gaz, de vapeur et d'air conditionné</v>
      </c>
      <c r="AA848" t="str">
        <f>INDEX(PDC!$J$1:$L$90,MATCH(AB848,PDC!$L:$L,0),MATCH(PDC!$J$1,PDC!$J$1:$L$1,0))</f>
        <v>Industrie</v>
      </c>
      <c r="AB848" t="s">
        <v>76</v>
      </c>
      <c r="AC848" t="s">
        <v>157</v>
      </c>
      <c r="AD848">
        <v>663</v>
      </c>
      <c r="AE848">
        <v>1025640</v>
      </c>
      <c r="AF848">
        <v>5</v>
      </c>
      <c r="AJ848">
        <v>442</v>
      </c>
      <c r="AK848">
        <f t="shared" si="81"/>
        <v>7.5414781297134237</v>
      </c>
      <c r="AL848">
        <f t="shared" si="82"/>
        <v>4.8750048750048744</v>
      </c>
      <c r="BC848" t="str">
        <f t="shared" si="79"/>
        <v>8408_Édition</v>
      </c>
      <c r="BD848" t="str">
        <f>INDEX(PDC!$J$1:$L$90,MATCH(BE848,PDC!$L:$L,0),MATCH(PDC!$J$1,PDC!$J$1:$L$1,0))</f>
        <v>Services</v>
      </c>
      <c r="BE848" t="s">
        <v>49</v>
      </c>
      <c r="BF848">
        <v>8408</v>
      </c>
      <c r="BG848">
        <v>1001</v>
      </c>
      <c r="BH848">
        <v>1550033</v>
      </c>
      <c r="BI848">
        <v>15</v>
      </c>
      <c r="BN848">
        <v>973</v>
      </c>
    </row>
    <row r="849" spans="26:66" x14ac:dyDescent="0.35">
      <c r="Z849" t="str">
        <f t="shared" si="80"/>
        <v>73_Programmation et diffusion</v>
      </c>
      <c r="AA849" t="str">
        <f>INDEX(PDC!$J$1:$L$90,MATCH(AB849,PDC!$L:$L,0),MATCH(PDC!$J$1,PDC!$J$1:$L$1,0))</f>
        <v>Services</v>
      </c>
      <c r="AB849" t="s">
        <v>83</v>
      </c>
      <c r="AC849" t="s">
        <v>157</v>
      </c>
      <c r="AD849">
        <v>78</v>
      </c>
      <c r="AE849">
        <v>88867</v>
      </c>
      <c r="AF849">
        <v>1</v>
      </c>
      <c r="AJ849">
        <v>39</v>
      </c>
      <c r="AK849">
        <f t="shared" si="81"/>
        <v>12.820512820512819</v>
      </c>
      <c r="AL849">
        <f t="shared" si="82"/>
        <v>11.252770994857483</v>
      </c>
      <c r="BC849" t="str">
        <f t="shared" si="79"/>
        <v>8409_NC</v>
      </c>
      <c r="BD849" t="s">
        <v>355</v>
      </c>
      <c r="BE849" t="s">
        <v>355</v>
      </c>
      <c r="BF849">
        <v>8409</v>
      </c>
      <c r="BJ849">
        <v>3</v>
      </c>
      <c r="BK849">
        <v>47</v>
      </c>
      <c r="BL849">
        <v>2</v>
      </c>
      <c r="BN849">
        <v>5302</v>
      </c>
    </row>
    <row r="850" spans="26:66" x14ac:dyDescent="0.35">
      <c r="Z850" t="str">
        <f t="shared" si="80"/>
        <v>73_Programmation, conseil et autres activités informatiques</v>
      </c>
      <c r="AA850" t="str">
        <f>INDEX(PDC!$J$1:$L$90,MATCH(AB850,PDC!$L:$L,0),MATCH(PDC!$J$1,PDC!$J$1:$L$1,0))</f>
        <v>Services</v>
      </c>
      <c r="AB850" t="s">
        <v>50</v>
      </c>
      <c r="AC850" t="s">
        <v>157</v>
      </c>
      <c r="AD850">
        <v>624</v>
      </c>
      <c r="AE850">
        <v>915238</v>
      </c>
      <c r="AF850">
        <v>1</v>
      </c>
      <c r="AJ850">
        <v>23</v>
      </c>
      <c r="AK850">
        <f t="shared" si="81"/>
        <v>1.6025641025641024</v>
      </c>
      <c r="AL850">
        <f t="shared" si="82"/>
        <v>1.092611976338395</v>
      </c>
      <c r="BC850" t="str">
        <f t="shared" si="79"/>
        <v>8409_Action sociale sans hébergement</v>
      </c>
      <c r="BD850" t="str">
        <f>INDEX(PDC!$J$1:$L$90,MATCH(BE850,PDC!$L:$L,0),MATCH(PDC!$J$1,PDC!$J$1:$L$1,0))</f>
        <v>Services</v>
      </c>
      <c r="BE850" t="s">
        <v>8</v>
      </c>
      <c r="BF850">
        <v>8409</v>
      </c>
      <c r="BG850">
        <v>7082</v>
      </c>
      <c r="BH850">
        <v>9821644</v>
      </c>
      <c r="BI850">
        <v>413</v>
      </c>
      <c r="BJ850">
        <v>36</v>
      </c>
      <c r="BK850">
        <v>312</v>
      </c>
      <c r="BL850">
        <v>14</v>
      </c>
      <c r="BN850">
        <v>40913</v>
      </c>
    </row>
    <row r="851" spans="26:66" x14ac:dyDescent="0.35">
      <c r="Z851" t="str">
        <f t="shared" si="80"/>
        <v>73_Publicité et études de marché</v>
      </c>
      <c r="AA851" t="str">
        <f>INDEX(PDC!$J$1:$L$90,MATCH(AB851,PDC!$L:$L,0),MATCH(PDC!$J$1,PDC!$J$1:$L$1,0))</f>
        <v>Services</v>
      </c>
      <c r="AB851" t="s">
        <v>33</v>
      </c>
      <c r="AC851" t="s">
        <v>157</v>
      </c>
      <c r="AD851">
        <v>326</v>
      </c>
      <c r="AE851">
        <v>492554</v>
      </c>
      <c r="AF851">
        <v>7</v>
      </c>
      <c r="AG851">
        <v>1</v>
      </c>
      <c r="AH851">
        <v>5</v>
      </c>
      <c r="AJ851">
        <v>370</v>
      </c>
      <c r="AK851">
        <f t="shared" si="81"/>
        <v>21.472392638036812</v>
      </c>
      <c r="AL851">
        <f t="shared" si="82"/>
        <v>14.211639738993085</v>
      </c>
      <c r="BC851" t="str">
        <f t="shared" si="79"/>
        <v>8409_Activités administratives et autres activités de soutien aux entreprises</v>
      </c>
      <c r="BD851" t="str">
        <f>INDEX(PDC!$J$1:$L$90,MATCH(BE851,PDC!$L:$L,0),MATCH(PDC!$J$1,PDC!$J$1:$L$1,0))</f>
        <v>Services</v>
      </c>
      <c r="BE851" t="s">
        <v>35</v>
      </c>
      <c r="BF851">
        <v>8409</v>
      </c>
      <c r="BG851">
        <v>2593</v>
      </c>
      <c r="BH851">
        <v>3355469</v>
      </c>
      <c r="BI851">
        <v>46</v>
      </c>
      <c r="BJ851">
        <v>5</v>
      </c>
      <c r="BK851">
        <v>49</v>
      </c>
      <c r="BL851">
        <v>1</v>
      </c>
      <c r="BN851">
        <v>4984</v>
      </c>
    </row>
    <row r="852" spans="26:66" x14ac:dyDescent="0.35">
      <c r="Z852" t="str">
        <f t="shared" si="80"/>
        <v>73_Pêche et aquaculture</v>
      </c>
      <c r="AA852" t="str">
        <f>INDEX(PDC!$J$1:$L$90,MATCH(AB852,PDC!$L:$L,0),MATCH(PDC!$J$1,PDC!$J$1:$L$1,0))</f>
        <v>Agriculture</v>
      </c>
      <c r="AB852" t="s">
        <v>107</v>
      </c>
      <c r="AC852" t="s">
        <v>157</v>
      </c>
      <c r="AD852">
        <v>1</v>
      </c>
      <c r="AE852">
        <v>2028</v>
      </c>
      <c r="AK852">
        <f t="shared" si="81"/>
        <v>0</v>
      </c>
      <c r="AL852">
        <f t="shared" si="82"/>
        <v>0</v>
      </c>
      <c r="BC852" t="str">
        <f t="shared" si="79"/>
        <v>8409_Activités auxiliaires de services financiers et d'assurance</v>
      </c>
      <c r="BD852" t="str">
        <f>INDEX(PDC!$J$1:$L$90,MATCH(BE852,PDC!$L:$L,0),MATCH(PDC!$J$1,PDC!$J$1:$L$1,0))</f>
        <v>Services</v>
      </c>
      <c r="BE852" t="s">
        <v>48</v>
      </c>
      <c r="BF852">
        <v>8409</v>
      </c>
      <c r="BG852">
        <v>1058</v>
      </c>
      <c r="BH852">
        <v>1668566</v>
      </c>
      <c r="BI852">
        <v>6</v>
      </c>
      <c r="BJ852">
        <v>2</v>
      </c>
      <c r="BK852">
        <v>13</v>
      </c>
      <c r="BN852">
        <v>462</v>
      </c>
    </row>
    <row r="853" spans="26:66" x14ac:dyDescent="0.35">
      <c r="Z853" t="str">
        <f t="shared" si="80"/>
        <v>73_Recherche-développement scientifique</v>
      </c>
      <c r="AA853" t="str">
        <f>INDEX(PDC!$J$1:$L$90,MATCH(AB853,PDC!$L:$L,0),MATCH(PDC!$J$1,PDC!$J$1:$L$1,0))</f>
        <v>Services</v>
      </c>
      <c r="AB853" t="s">
        <v>46</v>
      </c>
      <c r="AC853" t="s">
        <v>157</v>
      </c>
      <c r="AD853">
        <v>428</v>
      </c>
      <c r="AE853">
        <v>684238</v>
      </c>
      <c r="AF853">
        <v>3</v>
      </c>
      <c r="AJ853">
        <v>57</v>
      </c>
      <c r="AK853">
        <f t="shared" si="81"/>
        <v>7.009345794392523</v>
      </c>
      <c r="AL853">
        <f t="shared" si="82"/>
        <v>4.3844393325129563</v>
      </c>
      <c r="BC853" t="str">
        <f t="shared" si="79"/>
        <v>8409_Activités créatives, artistiques et de spectacle</v>
      </c>
      <c r="BD853" t="str">
        <f>INDEX(PDC!$J$1:$L$90,MATCH(BE853,PDC!$L:$L,0),MATCH(PDC!$J$1,PDC!$J$1:$L$1,0))</f>
        <v>Services</v>
      </c>
      <c r="BE853" t="s">
        <v>42</v>
      </c>
      <c r="BF853">
        <v>8409</v>
      </c>
      <c r="BG853">
        <v>1765</v>
      </c>
      <c r="BH853">
        <v>1283488</v>
      </c>
      <c r="BI853">
        <v>16</v>
      </c>
      <c r="BN853">
        <v>1076</v>
      </c>
    </row>
    <row r="854" spans="26:66" x14ac:dyDescent="0.35">
      <c r="Z854" t="str">
        <f t="shared" si="80"/>
        <v>73_Restauration</v>
      </c>
      <c r="AA854" t="str">
        <f>INDEX(PDC!$J$1:$L$90,MATCH(AB854,PDC!$L:$L,0),MATCH(PDC!$J$1,PDC!$J$1:$L$1,0))</f>
        <v>Services</v>
      </c>
      <c r="AB854" t="s">
        <v>10</v>
      </c>
      <c r="AC854" t="s">
        <v>157</v>
      </c>
      <c r="AD854">
        <v>6502</v>
      </c>
      <c r="AE854">
        <v>10153063</v>
      </c>
      <c r="AF854">
        <v>222</v>
      </c>
      <c r="AG854">
        <v>7</v>
      </c>
      <c r="AH854">
        <v>51</v>
      </c>
      <c r="AJ854">
        <v>12202</v>
      </c>
      <c r="AK854">
        <f t="shared" si="81"/>
        <v>34.143340510612113</v>
      </c>
      <c r="AL854">
        <f t="shared" si="82"/>
        <v>21.865322809481238</v>
      </c>
      <c r="BC854" t="str">
        <f t="shared" si="79"/>
        <v>8409_Activités d'architecture et d'ingénierie ; activités de contrôle et analyses techniques</v>
      </c>
      <c r="BD854" t="str">
        <f>INDEX(PDC!$J$1:$L$90,MATCH(BE854,PDC!$L:$L,0),MATCH(PDC!$J$1,PDC!$J$1:$L$1,0))</f>
        <v>Services</v>
      </c>
      <c r="BE854" t="s">
        <v>43</v>
      </c>
      <c r="BF854">
        <v>8409</v>
      </c>
      <c r="BG854">
        <v>5646</v>
      </c>
      <c r="BH854">
        <v>8785564</v>
      </c>
      <c r="BI854">
        <v>49</v>
      </c>
      <c r="BJ854">
        <v>1</v>
      </c>
      <c r="BK854">
        <v>5</v>
      </c>
      <c r="BN854">
        <v>3649</v>
      </c>
    </row>
    <row r="855" spans="26:66" x14ac:dyDescent="0.35">
      <c r="Z855" t="str">
        <f t="shared" si="80"/>
        <v>73_Réparation d'ordinateurs et de biens personnels et domestiques</v>
      </c>
      <c r="AA855" t="str">
        <f>INDEX(PDC!$J$1:$L$90,MATCH(AB855,PDC!$L:$L,0),MATCH(PDC!$J$1,PDC!$J$1:$L$1,0))</f>
        <v>Services</v>
      </c>
      <c r="AB855" t="s">
        <v>92</v>
      </c>
      <c r="AC855" t="s">
        <v>157</v>
      </c>
      <c r="AD855">
        <v>168</v>
      </c>
      <c r="AE855">
        <v>247827</v>
      </c>
      <c r="AF855">
        <v>6</v>
      </c>
      <c r="AG855">
        <v>1</v>
      </c>
      <c r="AH855">
        <v>12</v>
      </c>
      <c r="AJ855">
        <v>120</v>
      </c>
      <c r="AK855">
        <f t="shared" si="81"/>
        <v>35.714285714285715</v>
      </c>
      <c r="AL855">
        <f t="shared" si="82"/>
        <v>24.21043711944219</v>
      </c>
      <c r="BC855" t="str">
        <f t="shared" si="79"/>
        <v>8409_Activités de location et location-bail</v>
      </c>
      <c r="BD855" t="str">
        <f>INDEX(PDC!$J$1:$L$90,MATCH(BE855,PDC!$L:$L,0),MATCH(PDC!$J$1,PDC!$J$1:$L$1,0))</f>
        <v>Services</v>
      </c>
      <c r="BE855" t="s">
        <v>88</v>
      </c>
      <c r="BF855">
        <v>8409</v>
      </c>
      <c r="BG855">
        <v>993</v>
      </c>
      <c r="BH855">
        <v>1557973</v>
      </c>
      <c r="BI855">
        <v>48</v>
      </c>
      <c r="BJ855">
        <v>3</v>
      </c>
      <c r="BK855">
        <v>36</v>
      </c>
      <c r="BL855">
        <v>2</v>
      </c>
      <c r="BN855">
        <v>4809</v>
      </c>
    </row>
    <row r="856" spans="26:66" x14ac:dyDescent="0.35">
      <c r="Z856" t="str">
        <f t="shared" si="80"/>
        <v>73_Réparation et installation de machines et d'équipements</v>
      </c>
      <c r="AA856" t="str">
        <f>INDEX(PDC!$J$1:$L$90,MATCH(AB856,PDC!$L:$L,0),MATCH(PDC!$J$1,PDC!$J$1:$L$1,0))</f>
        <v>Industrie</v>
      </c>
      <c r="AB856" t="s">
        <v>23</v>
      </c>
      <c r="AC856" t="s">
        <v>157</v>
      </c>
      <c r="AD856">
        <v>777</v>
      </c>
      <c r="AE856">
        <v>1390734</v>
      </c>
      <c r="AF856">
        <v>36</v>
      </c>
      <c r="AG856">
        <v>2</v>
      </c>
      <c r="AH856">
        <v>10</v>
      </c>
      <c r="AJ856">
        <v>2235</v>
      </c>
      <c r="AK856">
        <f t="shared" si="81"/>
        <v>46.332046332046332</v>
      </c>
      <c r="AL856">
        <f t="shared" si="82"/>
        <v>25.885611482857254</v>
      </c>
      <c r="BC856" t="str">
        <f t="shared" si="79"/>
        <v>8409_Activités de poste et de courrier</v>
      </c>
      <c r="BD856" t="str">
        <f>INDEX(PDC!$J$1:$L$90,MATCH(BE856,PDC!$L:$L,0),MATCH(PDC!$J$1,PDC!$J$1:$L$1,0))</f>
        <v>Services</v>
      </c>
      <c r="BE856" t="s">
        <v>13</v>
      </c>
      <c r="BF856">
        <v>8409</v>
      </c>
      <c r="BG856">
        <v>1293</v>
      </c>
      <c r="BH856">
        <v>1967318</v>
      </c>
      <c r="BI856">
        <v>87</v>
      </c>
      <c r="BJ856">
        <v>1</v>
      </c>
      <c r="BK856">
        <v>5</v>
      </c>
      <c r="BN856">
        <v>6247</v>
      </c>
    </row>
    <row r="857" spans="26:66" x14ac:dyDescent="0.35">
      <c r="Z857" t="str">
        <f t="shared" si="80"/>
        <v>73_Services d'information</v>
      </c>
      <c r="AA857" t="str">
        <f>INDEX(PDC!$J$1:$L$90,MATCH(AB857,PDC!$L:$L,0),MATCH(PDC!$J$1,PDC!$J$1:$L$1,0))</f>
        <v>Services</v>
      </c>
      <c r="AB857" t="s">
        <v>85</v>
      </c>
      <c r="AC857" t="s">
        <v>157</v>
      </c>
      <c r="AD857">
        <v>169</v>
      </c>
      <c r="AE857">
        <v>253941</v>
      </c>
      <c r="AF857">
        <v>1</v>
      </c>
      <c r="AG857">
        <v>1</v>
      </c>
      <c r="AH857">
        <v>2</v>
      </c>
      <c r="AJ857">
        <v>423</v>
      </c>
      <c r="AK857">
        <f t="shared" si="81"/>
        <v>5.9171597633136095</v>
      </c>
      <c r="AL857">
        <f t="shared" si="82"/>
        <v>3.9379225883177589</v>
      </c>
      <c r="BC857" t="str">
        <f t="shared" si="79"/>
        <v>8409_Activités des agences de voyage, voyagistes, services de réservation et activités connexes</v>
      </c>
      <c r="BD857" t="str">
        <f>INDEX(PDC!$J$1:$L$90,MATCH(BE857,PDC!$L:$L,0),MATCH(PDC!$J$1,PDC!$J$1:$L$1,0))</f>
        <v>Services</v>
      </c>
      <c r="BE857" t="s">
        <v>89</v>
      </c>
      <c r="BF857">
        <v>8409</v>
      </c>
      <c r="BG857">
        <v>563</v>
      </c>
      <c r="BH857">
        <v>854228</v>
      </c>
      <c r="BI857">
        <v>12</v>
      </c>
      <c r="BJ857">
        <v>2</v>
      </c>
      <c r="BK857">
        <v>9</v>
      </c>
      <c r="BN857">
        <v>851</v>
      </c>
    </row>
    <row r="858" spans="26:66" x14ac:dyDescent="0.35">
      <c r="Z858" t="str">
        <f t="shared" si="80"/>
        <v>73_Services relatifs aux bâtiments et aménagement paysager</v>
      </c>
      <c r="AA858" t="str">
        <f>INDEX(PDC!$J$1:$L$90,MATCH(AB858,PDC!$L:$L,0),MATCH(PDC!$J$1,PDC!$J$1:$L$1,0))</f>
        <v>Services</v>
      </c>
      <c r="AB858" t="s">
        <v>9</v>
      </c>
      <c r="AC858" t="s">
        <v>157</v>
      </c>
      <c r="AD858">
        <v>2557</v>
      </c>
      <c r="AE858">
        <v>3248616</v>
      </c>
      <c r="AF858">
        <v>102</v>
      </c>
      <c r="AG858">
        <v>9</v>
      </c>
      <c r="AH858">
        <v>132</v>
      </c>
      <c r="AJ858">
        <v>9227</v>
      </c>
      <c r="AK858">
        <f t="shared" si="81"/>
        <v>39.890496675791944</v>
      </c>
      <c r="AL858">
        <f t="shared" si="82"/>
        <v>31.39798609623298</v>
      </c>
      <c r="BC858" t="str">
        <f t="shared" si="79"/>
        <v>8409_Activités des organisations associatives</v>
      </c>
      <c r="BD858" t="str">
        <f>INDEX(PDC!$J$1:$L$90,MATCH(BE858,PDC!$L:$L,0),MATCH(PDC!$J$1,PDC!$J$1:$L$1,0))</f>
        <v>Services</v>
      </c>
      <c r="BE858" t="s">
        <v>32</v>
      </c>
      <c r="BF858">
        <v>8409</v>
      </c>
      <c r="BG858">
        <v>3032</v>
      </c>
      <c r="BH858">
        <v>3762068</v>
      </c>
      <c r="BI858">
        <v>57</v>
      </c>
      <c r="BJ858">
        <v>5</v>
      </c>
      <c r="BK858">
        <v>33</v>
      </c>
      <c r="BL858">
        <v>1</v>
      </c>
      <c r="BN858">
        <v>4610</v>
      </c>
    </row>
    <row r="859" spans="26:66" x14ac:dyDescent="0.35">
      <c r="Z859" t="str">
        <f t="shared" si="80"/>
        <v>73_Sylviculture et exploitation forestière</v>
      </c>
      <c r="AA859" t="str">
        <f>INDEX(PDC!$J$1:$L$90,MATCH(AB859,PDC!$L:$L,0),MATCH(PDC!$J$1,PDC!$J$1:$L$1,0))</f>
        <v>Agriculture</v>
      </c>
      <c r="AB859" t="s">
        <v>63</v>
      </c>
      <c r="AC859" t="s">
        <v>157</v>
      </c>
      <c r="AD859">
        <v>2</v>
      </c>
      <c r="AE859">
        <v>2335</v>
      </c>
      <c r="AK859">
        <f t="shared" si="81"/>
        <v>0</v>
      </c>
      <c r="AL859">
        <f t="shared" si="82"/>
        <v>0</v>
      </c>
      <c r="BC859" t="str">
        <f t="shared" si="79"/>
        <v>8409_Activités des organisations et organismes extraterritoriaux</v>
      </c>
      <c r="BD859" t="str">
        <f>INDEX(PDC!$J$1:$L$90,MATCH(BE859,PDC!$L:$L,0),MATCH(PDC!$J$1,PDC!$J$1:$L$1,0))</f>
        <v>Services</v>
      </c>
      <c r="BE859" t="s">
        <v>93</v>
      </c>
      <c r="BF859">
        <v>8409</v>
      </c>
      <c r="BG859">
        <v>25</v>
      </c>
      <c r="BH859">
        <v>48922</v>
      </c>
      <c r="BN859">
        <v>0</v>
      </c>
    </row>
    <row r="860" spans="26:66" x14ac:dyDescent="0.35">
      <c r="Z860" t="str">
        <f t="shared" si="80"/>
        <v>73_Transports aériens</v>
      </c>
      <c r="AA860" t="str">
        <f>INDEX(PDC!$J$1:$L$90,MATCH(AB860,PDC!$L:$L,0),MATCH(PDC!$J$1,PDC!$J$1:$L$1,0))</f>
        <v>Services</v>
      </c>
      <c r="AB860" t="s">
        <v>81</v>
      </c>
      <c r="AC860" t="s">
        <v>157</v>
      </c>
      <c r="AD860">
        <v>112</v>
      </c>
      <c r="AE860">
        <v>186003</v>
      </c>
      <c r="AJ860">
        <v>0</v>
      </c>
      <c r="AK860">
        <f t="shared" si="81"/>
        <v>0</v>
      </c>
      <c r="AL860">
        <f t="shared" si="82"/>
        <v>0</v>
      </c>
      <c r="BC860" t="str">
        <f t="shared" si="79"/>
        <v>8409_Activités des services financiers, hors assurance et caisses de retraite</v>
      </c>
      <c r="BD860" t="str">
        <f>INDEX(PDC!$J$1:$L$90,MATCH(BE860,PDC!$L:$L,0),MATCH(PDC!$J$1,PDC!$J$1:$L$1,0))</f>
        <v>Services</v>
      </c>
      <c r="BE860" t="s">
        <v>47</v>
      </c>
      <c r="BF860">
        <v>8409</v>
      </c>
      <c r="BG860">
        <v>3611</v>
      </c>
      <c r="BH860">
        <v>5282495</v>
      </c>
      <c r="BI860">
        <v>20</v>
      </c>
      <c r="BJ860">
        <v>4</v>
      </c>
      <c r="BK860">
        <v>154</v>
      </c>
      <c r="BL860">
        <v>3</v>
      </c>
      <c r="BM860">
        <v>1</v>
      </c>
      <c r="BN860">
        <v>2491</v>
      </c>
    </row>
    <row r="861" spans="26:66" x14ac:dyDescent="0.35">
      <c r="Z861" t="str">
        <f t="shared" si="80"/>
        <v>73_Transports par eau</v>
      </c>
      <c r="AA861" t="str">
        <f>INDEX(PDC!$J$1:$L$90,MATCH(AB861,PDC!$L:$L,0),MATCH(PDC!$J$1,PDC!$J$1:$L$1,0))</f>
        <v>Services</v>
      </c>
      <c r="AB861" t="s">
        <v>80</v>
      </c>
      <c r="AC861" t="s">
        <v>157</v>
      </c>
      <c r="AD861">
        <v>34</v>
      </c>
      <c r="AE861">
        <v>56095</v>
      </c>
      <c r="AK861">
        <f t="shared" si="81"/>
        <v>0</v>
      </c>
      <c r="AL861">
        <f t="shared" si="82"/>
        <v>0</v>
      </c>
      <c r="BC861" t="str">
        <f t="shared" si="79"/>
        <v>8409_Activités des sièges sociaux ; conseil de gestion</v>
      </c>
      <c r="BD861" t="str">
        <f>INDEX(PDC!$J$1:$L$90,MATCH(BE861,PDC!$L:$L,0),MATCH(PDC!$J$1,PDC!$J$1:$L$1,0))</f>
        <v>Services</v>
      </c>
      <c r="BE861" t="s">
        <v>44</v>
      </c>
      <c r="BF861">
        <v>8409</v>
      </c>
      <c r="BG861">
        <v>2367</v>
      </c>
      <c r="BH861">
        <v>3517924</v>
      </c>
      <c r="BI861">
        <v>15</v>
      </c>
      <c r="BJ861">
        <v>2</v>
      </c>
      <c r="BK861">
        <v>60</v>
      </c>
      <c r="BL861">
        <v>1</v>
      </c>
      <c r="BN861">
        <v>3316</v>
      </c>
    </row>
    <row r="862" spans="26:66" x14ac:dyDescent="0.35">
      <c r="Z862" t="str">
        <f t="shared" si="80"/>
        <v>73_Transports terrestres et transport par conduites</v>
      </c>
      <c r="AA862" t="str">
        <f>INDEX(PDC!$J$1:$L$90,MATCH(AB862,PDC!$L:$L,0),MATCH(PDC!$J$1,PDC!$J$1:$L$1,0))</f>
        <v>Services</v>
      </c>
      <c r="AB862" t="s">
        <v>5</v>
      </c>
      <c r="AC862" t="s">
        <v>157</v>
      </c>
      <c r="AD862">
        <v>7115</v>
      </c>
      <c r="AE862">
        <v>11987352</v>
      </c>
      <c r="AF862">
        <v>568</v>
      </c>
      <c r="AG862">
        <v>51</v>
      </c>
      <c r="AH862">
        <v>652</v>
      </c>
      <c r="AI862">
        <v>2</v>
      </c>
      <c r="AJ862">
        <v>34959</v>
      </c>
      <c r="AK862">
        <f t="shared" si="81"/>
        <v>79.831342234715379</v>
      </c>
      <c r="AL862">
        <f t="shared" si="82"/>
        <v>47.383275305505336</v>
      </c>
      <c r="BC862" t="str">
        <f t="shared" si="79"/>
        <v>8409_Activités immobilières</v>
      </c>
      <c r="BD862" t="str">
        <f>INDEX(PDC!$J$1:$L$90,MATCH(BE862,PDC!$L:$L,0),MATCH(PDC!$J$1,PDC!$J$1:$L$1,0))</f>
        <v>Services</v>
      </c>
      <c r="BE862" t="s">
        <v>31</v>
      </c>
      <c r="BF862">
        <v>8409</v>
      </c>
      <c r="BG862">
        <v>2578</v>
      </c>
      <c r="BH862">
        <v>3665391</v>
      </c>
      <c r="BI862">
        <v>78</v>
      </c>
      <c r="BJ862">
        <v>7</v>
      </c>
      <c r="BK862">
        <v>79</v>
      </c>
      <c r="BL862">
        <v>3</v>
      </c>
      <c r="BN862">
        <v>7991</v>
      </c>
    </row>
    <row r="863" spans="26:66" x14ac:dyDescent="0.35">
      <c r="Z863" t="str">
        <f t="shared" si="80"/>
        <v>73_Travail du bois et fabrication d'articles en bois et en liège, à l'exception des meubles ; fabrication d'articles en vannerie et sparterie</v>
      </c>
      <c r="AA863" t="str">
        <f>INDEX(PDC!$J$1:$L$90,MATCH(AB863,PDC!$L:$L,0),MATCH(PDC!$J$1,PDC!$J$1:$L$1,0))</f>
        <v>Industrie</v>
      </c>
      <c r="AB863" t="s">
        <v>70</v>
      </c>
      <c r="AC863" t="s">
        <v>157</v>
      </c>
      <c r="AD863">
        <v>310</v>
      </c>
      <c r="AE863">
        <v>516778</v>
      </c>
      <c r="AF863">
        <v>32</v>
      </c>
      <c r="AG863">
        <v>1</v>
      </c>
      <c r="AH863">
        <v>9</v>
      </c>
      <c r="AJ863">
        <v>2115</v>
      </c>
      <c r="AK863">
        <f t="shared" si="81"/>
        <v>103.2258064516129</v>
      </c>
      <c r="AL863">
        <f t="shared" si="82"/>
        <v>61.92214064840222</v>
      </c>
      <c r="BC863" t="str">
        <f t="shared" si="79"/>
        <v>8409_Activités juridiques et comptables</v>
      </c>
      <c r="BD863" t="str">
        <f>INDEX(PDC!$J$1:$L$90,MATCH(BE863,PDC!$L:$L,0),MATCH(PDC!$J$1,PDC!$J$1:$L$1,0))</f>
        <v>Services</v>
      </c>
      <c r="BE863" t="s">
        <v>51</v>
      </c>
      <c r="BF863">
        <v>8409</v>
      </c>
      <c r="BG863">
        <v>2459</v>
      </c>
      <c r="BH863">
        <v>4112816</v>
      </c>
      <c r="BI863">
        <v>5</v>
      </c>
      <c r="BN863">
        <v>763</v>
      </c>
    </row>
    <row r="864" spans="26:66" x14ac:dyDescent="0.35">
      <c r="Z864" t="str">
        <f t="shared" si="80"/>
        <v>73_Travaux de construction spécialisés</v>
      </c>
      <c r="AA864" t="str">
        <f>INDEX(PDC!$J$1:$L$90,MATCH(AB864,PDC!$L:$L,0),MATCH(PDC!$J$1,PDC!$J$1:$L$1,0))</f>
        <v>Construction</v>
      </c>
      <c r="AB864" t="s">
        <v>3</v>
      </c>
      <c r="AC864" t="s">
        <v>157</v>
      </c>
      <c r="AD864">
        <v>10625</v>
      </c>
      <c r="AE864">
        <v>16793067</v>
      </c>
      <c r="AF864">
        <v>913</v>
      </c>
      <c r="AG864">
        <v>83</v>
      </c>
      <c r="AH864">
        <v>1015</v>
      </c>
      <c r="AI864">
        <v>2</v>
      </c>
      <c r="AJ864">
        <v>60480</v>
      </c>
      <c r="AK864">
        <f t="shared" si="81"/>
        <v>85.929411764705875</v>
      </c>
      <c r="AL864">
        <f t="shared" si="82"/>
        <v>54.367674469470053</v>
      </c>
      <c r="BC864" t="str">
        <f t="shared" si="79"/>
        <v>8409_Activités liées à l'emploi</v>
      </c>
      <c r="BD864" t="str">
        <f>INDEX(PDC!$J$1:$L$90,MATCH(BE864,PDC!$L:$L,0),MATCH(PDC!$J$1,PDC!$J$1:$L$1,0))</f>
        <v>Services</v>
      </c>
      <c r="BE864" t="s">
        <v>6</v>
      </c>
      <c r="BF864">
        <v>8409</v>
      </c>
      <c r="BG864">
        <v>8192</v>
      </c>
      <c r="BH864">
        <v>10970745</v>
      </c>
      <c r="BI864">
        <v>538</v>
      </c>
      <c r="BJ864">
        <v>35</v>
      </c>
      <c r="BK864">
        <v>341</v>
      </c>
      <c r="BL864">
        <v>10</v>
      </c>
      <c r="BM864">
        <v>1</v>
      </c>
      <c r="BN864">
        <v>50566</v>
      </c>
    </row>
    <row r="865" spans="26:66" x14ac:dyDescent="0.35">
      <c r="Z865" t="str">
        <f t="shared" si="80"/>
        <v>73_Télécommunications</v>
      </c>
      <c r="AA865" t="str">
        <f>INDEX(PDC!$J$1:$L$90,MATCH(AB865,PDC!$L:$L,0),MATCH(PDC!$J$1,PDC!$J$1:$L$1,0))</f>
        <v>Services</v>
      </c>
      <c r="AB865" t="s">
        <v>84</v>
      </c>
      <c r="AC865" t="s">
        <v>157</v>
      </c>
      <c r="AD865">
        <v>86</v>
      </c>
      <c r="AE865">
        <v>144148</v>
      </c>
      <c r="AF865">
        <v>2</v>
      </c>
      <c r="AJ865">
        <v>33</v>
      </c>
      <c r="AK865">
        <f t="shared" si="81"/>
        <v>23.255813953488371</v>
      </c>
      <c r="AL865">
        <f t="shared" si="82"/>
        <v>13.874628853678164</v>
      </c>
      <c r="BC865" t="str">
        <f t="shared" si="79"/>
        <v>8409_Activités pour la santé humaine</v>
      </c>
      <c r="BD865" t="str">
        <f>INDEX(PDC!$J$1:$L$90,MATCH(BE865,PDC!$L:$L,0),MATCH(PDC!$J$1,PDC!$J$1:$L$1,0))</f>
        <v>Services</v>
      </c>
      <c r="BE865" t="s">
        <v>27</v>
      </c>
      <c r="BF865">
        <v>8409</v>
      </c>
      <c r="BG865">
        <v>8984</v>
      </c>
      <c r="BH865">
        <v>13968000</v>
      </c>
      <c r="BI865">
        <v>310</v>
      </c>
      <c r="BJ865">
        <v>19</v>
      </c>
      <c r="BK865">
        <v>196</v>
      </c>
      <c r="BL865">
        <v>10</v>
      </c>
      <c r="BN865">
        <v>26559</v>
      </c>
    </row>
    <row r="866" spans="26:66" x14ac:dyDescent="0.35">
      <c r="Z866" t="str">
        <f t="shared" si="80"/>
        <v>73_Édition</v>
      </c>
      <c r="AA866" t="str">
        <f>INDEX(PDC!$J$1:$L$90,MATCH(AB866,PDC!$L:$L,0),MATCH(PDC!$J$1,PDC!$J$1:$L$1,0))</f>
        <v>Services</v>
      </c>
      <c r="AB866" t="s">
        <v>49</v>
      </c>
      <c r="AC866" t="s">
        <v>157</v>
      </c>
      <c r="AD866">
        <v>269</v>
      </c>
      <c r="AE866">
        <v>435486</v>
      </c>
      <c r="AF866">
        <v>4</v>
      </c>
      <c r="AJ866">
        <v>64</v>
      </c>
      <c r="AK866">
        <f t="shared" si="81"/>
        <v>14.869888475836431</v>
      </c>
      <c r="AL866">
        <f t="shared" si="82"/>
        <v>9.1851402800549273</v>
      </c>
      <c r="BC866" t="str">
        <f t="shared" si="79"/>
        <v>8409_Activités sportives, récréatives et de loisirs</v>
      </c>
      <c r="BD866" t="str">
        <f>INDEX(PDC!$J$1:$L$90,MATCH(BE866,PDC!$L:$L,0),MATCH(PDC!$J$1,PDC!$J$1:$L$1,0))</f>
        <v>Services</v>
      </c>
      <c r="BE866" t="s">
        <v>12</v>
      </c>
      <c r="BF866">
        <v>8409</v>
      </c>
      <c r="BG866">
        <v>1432</v>
      </c>
      <c r="BH866">
        <v>1697270</v>
      </c>
      <c r="BI866">
        <v>138</v>
      </c>
      <c r="BJ866">
        <v>2</v>
      </c>
      <c r="BK866">
        <v>10</v>
      </c>
      <c r="BN866">
        <v>6938</v>
      </c>
    </row>
    <row r="867" spans="26:66" x14ac:dyDescent="0.35">
      <c r="Z867" t="str">
        <f t="shared" si="80"/>
        <v>74_NC</v>
      </c>
      <c r="AA867" t="s">
        <v>355</v>
      </c>
      <c r="AB867" t="s">
        <v>355</v>
      </c>
      <c r="AC867" t="s">
        <v>159</v>
      </c>
      <c r="AD867">
        <v>5</v>
      </c>
      <c r="AE867">
        <v>4456</v>
      </c>
      <c r="AJ867">
        <v>3475</v>
      </c>
      <c r="AK867">
        <f t="shared" si="81"/>
        <v>0</v>
      </c>
      <c r="AL867">
        <f t="shared" si="82"/>
        <v>0</v>
      </c>
      <c r="BC867" t="str">
        <f t="shared" si="79"/>
        <v>8409_Activités vétérinaires</v>
      </c>
      <c r="BD867" t="str">
        <f>INDEX(PDC!$J$1:$L$90,MATCH(BE867,PDC!$L:$L,0),MATCH(PDC!$J$1,PDC!$J$1:$L$1,0))</f>
        <v>Services</v>
      </c>
      <c r="BE867" t="s">
        <v>87</v>
      </c>
      <c r="BF867">
        <v>8409</v>
      </c>
      <c r="BG867">
        <v>90</v>
      </c>
      <c r="BH867">
        <v>133138</v>
      </c>
      <c r="BI867">
        <v>7</v>
      </c>
      <c r="BN867">
        <v>189</v>
      </c>
    </row>
    <row r="868" spans="26:66" x14ac:dyDescent="0.35">
      <c r="Z868" t="str">
        <f t="shared" si="80"/>
        <v>74_Action sociale sans hébergement</v>
      </c>
      <c r="AA868" t="str">
        <f>INDEX(PDC!$J$1:$L$90,MATCH(AB868,PDC!$L:$L,0),MATCH(PDC!$J$1,PDC!$J$1:$L$1,0))</f>
        <v>Services</v>
      </c>
      <c r="AB868" t="s">
        <v>8</v>
      </c>
      <c r="AC868" t="s">
        <v>159</v>
      </c>
      <c r="AD868">
        <v>5375</v>
      </c>
      <c r="AE868">
        <v>7764559</v>
      </c>
      <c r="AF868">
        <v>297</v>
      </c>
      <c r="AG868">
        <v>17</v>
      </c>
      <c r="AH868">
        <v>141</v>
      </c>
      <c r="AJ868">
        <v>16526</v>
      </c>
      <c r="AK868">
        <f t="shared" si="81"/>
        <v>55.255813953488371</v>
      </c>
      <c r="AL868">
        <f t="shared" si="82"/>
        <v>38.250723576187653</v>
      </c>
      <c r="BC868" t="str">
        <f t="shared" si="79"/>
        <v>8409_Administration publique et défense ; sécurité sociale obligatoire</v>
      </c>
      <c r="BD868" t="str">
        <f>INDEX(PDC!$J$1:$L$90,MATCH(BE868,PDC!$L:$L,0),MATCH(PDC!$J$1,PDC!$J$1:$L$1,0))</f>
        <v>Services</v>
      </c>
      <c r="BE868" t="s">
        <v>36</v>
      </c>
      <c r="BF868">
        <v>8409</v>
      </c>
      <c r="BG868">
        <v>22837</v>
      </c>
      <c r="BH868">
        <v>32513219</v>
      </c>
      <c r="BI868">
        <v>242</v>
      </c>
      <c r="BJ868">
        <v>13</v>
      </c>
      <c r="BK868">
        <v>127</v>
      </c>
      <c r="BL868">
        <v>4</v>
      </c>
      <c r="BN868">
        <v>14688</v>
      </c>
    </row>
    <row r="869" spans="26:66" x14ac:dyDescent="0.35">
      <c r="Z869" t="str">
        <f t="shared" si="80"/>
        <v>74_Activités administratives et autres activités de soutien aux entreprises</v>
      </c>
      <c r="AA869" t="str">
        <f>INDEX(PDC!$J$1:$L$90,MATCH(AB869,PDC!$L:$L,0),MATCH(PDC!$J$1,PDC!$J$1:$L$1,0))</f>
        <v>Services</v>
      </c>
      <c r="AB869" t="s">
        <v>35</v>
      </c>
      <c r="AC869" t="s">
        <v>159</v>
      </c>
      <c r="AD869">
        <v>1573</v>
      </c>
      <c r="AE869">
        <v>2348250</v>
      </c>
      <c r="AF869">
        <v>35</v>
      </c>
      <c r="AG869">
        <v>1</v>
      </c>
      <c r="AH869">
        <v>15</v>
      </c>
      <c r="AJ869">
        <v>2653</v>
      </c>
      <c r="AK869">
        <f t="shared" si="81"/>
        <v>22.250476795931341</v>
      </c>
      <c r="AL869">
        <f t="shared" si="82"/>
        <v>14.904716278079421</v>
      </c>
      <c r="BC869" t="str">
        <f t="shared" si="79"/>
        <v>8409_Assurance</v>
      </c>
      <c r="BD869" t="str">
        <f>INDEX(PDC!$J$1:$L$90,MATCH(BE869,PDC!$L:$L,0),MATCH(PDC!$J$1,PDC!$J$1:$L$1,0))</f>
        <v>Services</v>
      </c>
      <c r="BE869" t="s">
        <v>45</v>
      </c>
      <c r="BF869">
        <v>8409</v>
      </c>
      <c r="BG869">
        <v>1076</v>
      </c>
      <c r="BH869">
        <v>1478772</v>
      </c>
      <c r="BI869">
        <v>8</v>
      </c>
      <c r="BJ869">
        <v>2</v>
      </c>
      <c r="BK869">
        <v>43</v>
      </c>
      <c r="BL869">
        <v>1</v>
      </c>
      <c r="BN869">
        <v>420</v>
      </c>
    </row>
    <row r="870" spans="26:66" x14ac:dyDescent="0.35">
      <c r="Z870" t="str">
        <f t="shared" si="80"/>
        <v>74_Activités auxiliaires de services financiers et d'assurance</v>
      </c>
      <c r="AA870" t="str">
        <f>INDEX(PDC!$J$1:$L$90,MATCH(AB870,PDC!$L:$L,0),MATCH(PDC!$J$1,PDC!$J$1:$L$1,0))</f>
        <v>Services</v>
      </c>
      <c r="AB870" t="s">
        <v>48</v>
      </c>
      <c r="AC870" t="s">
        <v>159</v>
      </c>
      <c r="AD870">
        <v>1098</v>
      </c>
      <c r="AE870">
        <v>1808421</v>
      </c>
      <c r="AF870">
        <v>5</v>
      </c>
      <c r="AJ870">
        <v>493</v>
      </c>
      <c r="AK870">
        <f t="shared" si="81"/>
        <v>4.5537340619307836</v>
      </c>
      <c r="AL870">
        <f t="shared" si="82"/>
        <v>2.7648429209791301</v>
      </c>
      <c r="BC870" t="str">
        <f t="shared" si="79"/>
        <v>8409_Autres activités spécialisées, scientifiques et techniques</v>
      </c>
      <c r="BD870" t="str">
        <f>INDEX(PDC!$J$1:$L$90,MATCH(BE870,PDC!$L:$L,0),MATCH(PDC!$J$1,PDC!$J$1:$L$1,0))</f>
        <v>Services</v>
      </c>
      <c r="BE870" t="s">
        <v>86</v>
      </c>
      <c r="BF870">
        <v>8409</v>
      </c>
      <c r="BG870">
        <v>703</v>
      </c>
      <c r="BH870">
        <v>1152920</v>
      </c>
      <c r="BI870">
        <v>8</v>
      </c>
      <c r="BJ870">
        <v>1</v>
      </c>
      <c r="BK870">
        <v>5</v>
      </c>
      <c r="BN870">
        <v>293</v>
      </c>
    </row>
    <row r="871" spans="26:66" x14ac:dyDescent="0.35">
      <c r="Z871" t="str">
        <f t="shared" si="80"/>
        <v>74_Activités créatives, artistiques et de spectacle</v>
      </c>
      <c r="AA871" t="str">
        <f>INDEX(PDC!$J$1:$L$90,MATCH(AB871,PDC!$L:$L,0),MATCH(PDC!$J$1,PDC!$J$1:$L$1,0))</f>
        <v>Services</v>
      </c>
      <c r="AB871" t="s">
        <v>42</v>
      </c>
      <c r="AC871" t="s">
        <v>159</v>
      </c>
      <c r="AD871">
        <v>904</v>
      </c>
      <c r="AE871">
        <v>719805</v>
      </c>
      <c r="AF871">
        <v>5</v>
      </c>
      <c r="AG871">
        <v>2</v>
      </c>
      <c r="AH871">
        <v>32</v>
      </c>
      <c r="AJ871">
        <v>279</v>
      </c>
      <c r="AK871">
        <f t="shared" si="81"/>
        <v>5.5309734513274336</v>
      </c>
      <c r="AL871">
        <f t="shared" si="82"/>
        <v>6.9463257409992982</v>
      </c>
      <c r="BC871" t="str">
        <f t="shared" si="79"/>
        <v>8409_Autres industries extractives</v>
      </c>
      <c r="BD871" t="str">
        <f>INDEX(PDC!$J$1:$L$90,MATCH(BE871,PDC!$L:$L,0),MATCH(PDC!$J$1,PDC!$J$1:$L$1,0))</f>
        <v>Industrie</v>
      </c>
      <c r="BE871" t="s">
        <v>64</v>
      </c>
      <c r="BF871">
        <v>8409</v>
      </c>
      <c r="BG871">
        <v>110</v>
      </c>
      <c r="BH871">
        <v>179255</v>
      </c>
      <c r="BI871">
        <v>2</v>
      </c>
      <c r="BN871">
        <v>470</v>
      </c>
    </row>
    <row r="872" spans="26:66" x14ac:dyDescent="0.35">
      <c r="Z872" t="str">
        <f t="shared" si="80"/>
        <v>74_Activités d'architecture et d'ingénierie ; activités de contrôle et analyses techniques</v>
      </c>
      <c r="AA872" t="str">
        <f>INDEX(PDC!$J$1:$L$90,MATCH(AB872,PDC!$L:$L,0),MATCH(PDC!$J$1,PDC!$J$1:$L$1,0))</f>
        <v>Services</v>
      </c>
      <c r="AB872" t="s">
        <v>43</v>
      </c>
      <c r="AC872" t="s">
        <v>159</v>
      </c>
      <c r="AD872">
        <v>2807</v>
      </c>
      <c r="AE872">
        <v>4681908</v>
      </c>
      <c r="AF872">
        <v>28</v>
      </c>
      <c r="AG872">
        <v>3</v>
      </c>
      <c r="AH872">
        <v>33</v>
      </c>
      <c r="AJ872">
        <v>902</v>
      </c>
      <c r="AK872">
        <f t="shared" si="81"/>
        <v>9.9750623441396513</v>
      </c>
      <c r="AL872">
        <f t="shared" si="82"/>
        <v>5.980467792190705</v>
      </c>
      <c r="BC872" t="str">
        <f t="shared" si="79"/>
        <v>8409_Autres industries manufacturières</v>
      </c>
      <c r="BD872" t="str">
        <f>INDEX(PDC!$J$1:$L$90,MATCH(BE872,PDC!$L:$L,0),MATCH(PDC!$J$1,PDC!$J$1:$L$1,0))</f>
        <v>Industrie</v>
      </c>
      <c r="BE872" t="s">
        <v>37</v>
      </c>
      <c r="BF872">
        <v>8409</v>
      </c>
      <c r="BG872">
        <v>2793</v>
      </c>
      <c r="BH872">
        <v>4710201</v>
      </c>
      <c r="BI872">
        <v>61</v>
      </c>
      <c r="BJ872">
        <v>2</v>
      </c>
      <c r="BK872">
        <v>7</v>
      </c>
      <c r="BN872">
        <v>4740</v>
      </c>
    </row>
    <row r="873" spans="26:66" x14ac:dyDescent="0.35">
      <c r="Z873" t="str">
        <f t="shared" si="80"/>
        <v>74_Activités de location et location-bail</v>
      </c>
      <c r="AA873" t="str">
        <f>INDEX(PDC!$J$1:$L$90,MATCH(AB873,PDC!$L:$L,0),MATCH(PDC!$J$1,PDC!$J$1:$L$1,0))</f>
        <v>Services</v>
      </c>
      <c r="AB873" t="s">
        <v>88</v>
      </c>
      <c r="AC873" t="s">
        <v>159</v>
      </c>
      <c r="AD873">
        <v>646</v>
      </c>
      <c r="AE873">
        <v>970374</v>
      </c>
      <c r="AF873">
        <v>13</v>
      </c>
      <c r="AG873">
        <v>1</v>
      </c>
      <c r="AH873">
        <v>3</v>
      </c>
      <c r="AJ873">
        <v>1196</v>
      </c>
      <c r="AK873">
        <f t="shared" si="81"/>
        <v>20.123839009287927</v>
      </c>
      <c r="AL873">
        <f t="shared" si="82"/>
        <v>13.396896454356773</v>
      </c>
      <c r="BC873" t="str">
        <f t="shared" si="79"/>
        <v>8409_Autres services personnels</v>
      </c>
      <c r="BD873" t="str">
        <f>INDEX(PDC!$J$1:$L$90,MATCH(BE873,PDC!$L:$L,0),MATCH(PDC!$J$1,PDC!$J$1:$L$1,0))</f>
        <v>Services</v>
      </c>
      <c r="BE873" t="s">
        <v>30</v>
      </c>
      <c r="BF873">
        <v>8409</v>
      </c>
      <c r="BG873">
        <v>1603</v>
      </c>
      <c r="BH873">
        <v>2454287</v>
      </c>
      <c r="BI873">
        <v>60</v>
      </c>
      <c r="BJ873">
        <v>2</v>
      </c>
      <c r="BK873">
        <v>51</v>
      </c>
      <c r="BL873">
        <v>1</v>
      </c>
      <c r="BN873">
        <v>5292</v>
      </c>
    </row>
    <row r="874" spans="26:66" x14ac:dyDescent="0.35">
      <c r="Z874" t="str">
        <f t="shared" si="80"/>
        <v>74_Activités de poste et de courrier</v>
      </c>
      <c r="AA874" t="str">
        <f>INDEX(PDC!$J$1:$L$90,MATCH(AB874,PDC!$L:$L,0),MATCH(PDC!$J$1,PDC!$J$1:$L$1,0))</f>
        <v>Services</v>
      </c>
      <c r="AB874" t="s">
        <v>13</v>
      </c>
      <c r="AC874" t="s">
        <v>159</v>
      </c>
      <c r="AD874">
        <v>1178</v>
      </c>
      <c r="AE874">
        <v>1783567</v>
      </c>
      <c r="AF874">
        <v>117</v>
      </c>
      <c r="AG874">
        <v>4</v>
      </c>
      <c r="AH874">
        <v>51</v>
      </c>
      <c r="AJ874">
        <v>6081</v>
      </c>
      <c r="AK874">
        <f t="shared" si="81"/>
        <v>99.320882852292016</v>
      </c>
      <c r="AL874">
        <f t="shared" si="82"/>
        <v>65.598881342837132</v>
      </c>
      <c r="BC874" t="str">
        <f t="shared" si="79"/>
        <v>8409_Bibliothèques, archives, musées et autres activités culturelles</v>
      </c>
      <c r="BD874" t="str">
        <f>INDEX(PDC!$J$1:$L$90,MATCH(BE874,PDC!$L:$L,0),MATCH(PDC!$J$1,PDC!$J$1:$L$1,0))</f>
        <v>Services</v>
      </c>
      <c r="BE874" t="s">
        <v>90</v>
      </c>
      <c r="BF874">
        <v>8409</v>
      </c>
      <c r="BG874">
        <v>41</v>
      </c>
      <c r="BH874">
        <v>65477</v>
      </c>
      <c r="BN874">
        <v>0</v>
      </c>
    </row>
    <row r="875" spans="26:66" x14ac:dyDescent="0.35">
      <c r="Z875" t="str">
        <f t="shared" si="80"/>
        <v>74_Activités des agences de voyage, voyagistes, services de réservation et activités connexes</v>
      </c>
      <c r="AA875" t="str">
        <f>INDEX(PDC!$J$1:$L$90,MATCH(AB875,PDC!$L:$L,0),MATCH(PDC!$J$1,PDC!$J$1:$L$1,0))</f>
        <v>Services</v>
      </c>
      <c r="AB875" t="s">
        <v>89</v>
      </c>
      <c r="AC875" t="s">
        <v>159</v>
      </c>
      <c r="AD875">
        <v>690</v>
      </c>
      <c r="AE875">
        <v>1111152</v>
      </c>
      <c r="AF875">
        <v>4</v>
      </c>
      <c r="AJ875">
        <v>161</v>
      </c>
      <c r="AK875">
        <f t="shared" si="81"/>
        <v>5.7971014492753623</v>
      </c>
      <c r="AL875">
        <f t="shared" si="82"/>
        <v>3.5998675248750844</v>
      </c>
      <c r="BC875" t="str">
        <f t="shared" si="79"/>
        <v>8409_Captage, traitement et distribution d'eau</v>
      </c>
      <c r="BD875" t="str">
        <f>INDEX(PDC!$J$1:$L$90,MATCH(BE875,PDC!$L:$L,0),MATCH(PDC!$J$1,PDC!$J$1:$L$1,0))</f>
        <v>Industrie</v>
      </c>
      <c r="BE875" t="s">
        <v>77</v>
      </c>
      <c r="BF875">
        <v>8409</v>
      </c>
      <c r="BG875">
        <v>313</v>
      </c>
      <c r="BH875">
        <v>499744</v>
      </c>
      <c r="BI875">
        <v>11</v>
      </c>
      <c r="BJ875">
        <v>2</v>
      </c>
      <c r="BK875">
        <v>17</v>
      </c>
      <c r="BL875">
        <v>1</v>
      </c>
      <c r="BN875">
        <v>675</v>
      </c>
    </row>
    <row r="876" spans="26:66" x14ac:dyDescent="0.35">
      <c r="Z876" t="str">
        <f t="shared" si="80"/>
        <v>74_Activités des organisations associatives</v>
      </c>
      <c r="AA876" t="str">
        <f>INDEX(PDC!$J$1:$L$90,MATCH(AB876,PDC!$L:$L,0),MATCH(PDC!$J$1,PDC!$J$1:$L$1,0))</f>
        <v>Services</v>
      </c>
      <c r="AB876" t="s">
        <v>32</v>
      </c>
      <c r="AC876" t="s">
        <v>159</v>
      </c>
      <c r="AD876">
        <v>3430</v>
      </c>
      <c r="AE876">
        <v>4994702</v>
      </c>
      <c r="AF876">
        <v>35</v>
      </c>
      <c r="AJ876">
        <v>1694</v>
      </c>
      <c r="AK876">
        <f t="shared" si="81"/>
        <v>10.204081632653061</v>
      </c>
      <c r="AL876">
        <f t="shared" si="82"/>
        <v>7.0074250676016314</v>
      </c>
      <c r="BC876" t="str">
        <f t="shared" si="79"/>
        <v>8409_Collecte et traitement des eaux usées</v>
      </c>
      <c r="BD876" t="str">
        <f>INDEX(PDC!$J$1:$L$90,MATCH(BE876,PDC!$L:$L,0),MATCH(PDC!$J$1,PDC!$J$1:$L$1,0))</f>
        <v>Industrie</v>
      </c>
      <c r="BE876" t="s">
        <v>78</v>
      </c>
      <c r="BF876">
        <v>8409</v>
      </c>
      <c r="BG876">
        <v>74</v>
      </c>
      <c r="BH876">
        <v>123949</v>
      </c>
      <c r="BI876">
        <v>3</v>
      </c>
      <c r="BN876">
        <v>86</v>
      </c>
    </row>
    <row r="877" spans="26:66" x14ac:dyDescent="0.35">
      <c r="Z877" t="str">
        <f t="shared" si="80"/>
        <v>74_Activités des services financiers, hors assurance et caisses de retraite</v>
      </c>
      <c r="AA877" t="str">
        <f>INDEX(PDC!$J$1:$L$90,MATCH(AB877,PDC!$L:$L,0),MATCH(PDC!$J$1,PDC!$J$1:$L$1,0))</f>
        <v>Services</v>
      </c>
      <c r="AB877" t="s">
        <v>47</v>
      </c>
      <c r="AC877" t="s">
        <v>159</v>
      </c>
      <c r="AD877">
        <v>3252</v>
      </c>
      <c r="AE877">
        <v>5143274</v>
      </c>
      <c r="AF877">
        <v>12</v>
      </c>
      <c r="AG877">
        <v>2</v>
      </c>
      <c r="AH877">
        <v>11</v>
      </c>
      <c r="AJ877">
        <v>1589</v>
      </c>
      <c r="AK877">
        <f t="shared" si="81"/>
        <v>3.6900369003690034</v>
      </c>
      <c r="AL877">
        <f t="shared" si="82"/>
        <v>2.3331442190324685</v>
      </c>
      <c r="BC877" t="str">
        <f t="shared" si="79"/>
        <v>8409_Collecte, traitement et élimination des déchets ; récupération</v>
      </c>
      <c r="BD877" t="str">
        <f>INDEX(PDC!$J$1:$L$90,MATCH(BE877,PDC!$L:$L,0),MATCH(PDC!$J$1,PDC!$J$1:$L$1,0))</f>
        <v>Industrie</v>
      </c>
      <c r="BE877" t="s">
        <v>4</v>
      </c>
      <c r="BF877">
        <v>8409</v>
      </c>
      <c r="BG877">
        <v>692</v>
      </c>
      <c r="BH877">
        <v>1082310</v>
      </c>
      <c r="BI877">
        <v>56</v>
      </c>
      <c r="BJ877">
        <v>4</v>
      </c>
      <c r="BK877">
        <v>43</v>
      </c>
      <c r="BL877">
        <v>2</v>
      </c>
      <c r="BN877">
        <v>4760</v>
      </c>
    </row>
    <row r="878" spans="26:66" x14ac:dyDescent="0.35">
      <c r="Z878" t="str">
        <f t="shared" si="80"/>
        <v>74_Activités des sièges sociaux ; conseil de gestion</v>
      </c>
      <c r="AA878" t="str">
        <f>INDEX(PDC!$J$1:$L$90,MATCH(AB878,PDC!$L:$L,0),MATCH(PDC!$J$1,PDC!$J$1:$L$1,0))</f>
        <v>Services</v>
      </c>
      <c r="AB878" t="s">
        <v>44</v>
      </c>
      <c r="AC878" t="s">
        <v>159</v>
      </c>
      <c r="AD878">
        <v>1664</v>
      </c>
      <c r="AE878">
        <v>2567690</v>
      </c>
      <c r="AF878">
        <v>24</v>
      </c>
      <c r="AG878">
        <v>5</v>
      </c>
      <c r="AH878">
        <v>42</v>
      </c>
      <c r="AJ878">
        <v>1795</v>
      </c>
      <c r="AK878">
        <f t="shared" si="81"/>
        <v>14.423076923076923</v>
      </c>
      <c r="AL878">
        <f t="shared" si="82"/>
        <v>9.3469227204218583</v>
      </c>
      <c r="BC878" t="str">
        <f t="shared" si="79"/>
        <v>8409_Commerce de détail, à l'exception des automobiles et des motocycles</v>
      </c>
      <c r="BD878" t="str">
        <f>INDEX(PDC!$J$1:$L$90,MATCH(BE878,PDC!$L:$L,0),MATCH(PDC!$J$1,PDC!$J$1:$L$1,0))</f>
        <v>Commerce</v>
      </c>
      <c r="BE878" t="s">
        <v>16</v>
      </c>
      <c r="BF878">
        <v>8409</v>
      </c>
      <c r="BG878">
        <v>14518</v>
      </c>
      <c r="BH878">
        <v>21890295</v>
      </c>
      <c r="BI878">
        <v>687</v>
      </c>
      <c r="BJ878">
        <v>44</v>
      </c>
      <c r="BK878">
        <v>402</v>
      </c>
      <c r="BL878">
        <v>13</v>
      </c>
      <c r="BN878">
        <v>63848</v>
      </c>
    </row>
    <row r="879" spans="26:66" x14ac:dyDescent="0.35">
      <c r="Z879" t="str">
        <f t="shared" si="80"/>
        <v>74_Activités immobilières</v>
      </c>
      <c r="AA879" t="str">
        <f>INDEX(PDC!$J$1:$L$90,MATCH(AB879,PDC!$L:$L,0),MATCH(PDC!$J$1,PDC!$J$1:$L$1,0))</f>
        <v>Services</v>
      </c>
      <c r="AB879" t="s">
        <v>31</v>
      </c>
      <c r="AC879" t="s">
        <v>159</v>
      </c>
      <c r="AD879">
        <v>3560</v>
      </c>
      <c r="AE879">
        <v>5053244</v>
      </c>
      <c r="AF879">
        <v>48</v>
      </c>
      <c r="AG879">
        <v>4</v>
      </c>
      <c r="AH879">
        <v>61</v>
      </c>
      <c r="AJ879">
        <v>2482</v>
      </c>
      <c r="AK879">
        <f t="shared" si="81"/>
        <v>13.483146067415731</v>
      </c>
      <c r="AL879">
        <f t="shared" si="82"/>
        <v>9.4988486603852902</v>
      </c>
      <c r="BC879" t="str">
        <f t="shared" si="79"/>
        <v>8409_Commerce de gros, à l'exception des automobiles et des motocycles</v>
      </c>
      <c r="BD879" t="str">
        <f>INDEX(PDC!$J$1:$L$90,MATCH(BE879,PDC!$L:$L,0),MATCH(PDC!$J$1,PDC!$J$1:$L$1,0))</f>
        <v>Commerce</v>
      </c>
      <c r="BE879" t="s">
        <v>28</v>
      </c>
      <c r="BF879">
        <v>8409</v>
      </c>
      <c r="BG879">
        <v>7510</v>
      </c>
      <c r="BH879">
        <v>11406497</v>
      </c>
      <c r="BI879">
        <v>193</v>
      </c>
      <c r="BJ879">
        <v>17</v>
      </c>
      <c r="BK879">
        <v>113</v>
      </c>
      <c r="BL879">
        <v>5</v>
      </c>
      <c r="BN879">
        <v>15186</v>
      </c>
    </row>
    <row r="880" spans="26:66" x14ac:dyDescent="0.35">
      <c r="Z880" t="str">
        <f t="shared" si="80"/>
        <v>74_Activités juridiques et comptables</v>
      </c>
      <c r="AA880" t="str">
        <f>INDEX(PDC!$J$1:$L$90,MATCH(AB880,PDC!$L:$L,0),MATCH(PDC!$J$1,PDC!$J$1:$L$1,0))</f>
        <v>Services</v>
      </c>
      <c r="AB880" t="s">
        <v>51</v>
      </c>
      <c r="AC880" t="s">
        <v>159</v>
      </c>
      <c r="AD880">
        <v>3032</v>
      </c>
      <c r="AE880">
        <v>5175543</v>
      </c>
      <c r="AF880">
        <v>5</v>
      </c>
      <c r="AJ880">
        <v>175</v>
      </c>
      <c r="AK880">
        <f t="shared" si="81"/>
        <v>1.6490765171503958</v>
      </c>
      <c r="AL880">
        <f t="shared" si="82"/>
        <v>0.96608220625352736</v>
      </c>
      <c r="BC880" t="str">
        <f t="shared" si="79"/>
        <v>8409_Commerce et réparation d'automobiles et de motocycles</v>
      </c>
      <c r="BD880" t="str">
        <f>INDEX(PDC!$J$1:$L$90,MATCH(BE880,PDC!$L:$L,0),MATCH(PDC!$J$1,PDC!$J$1:$L$1,0))</f>
        <v>Commerce</v>
      </c>
      <c r="BE880" t="s">
        <v>21</v>
      </c>
      <c r="BF880">
        <v>8409</v>
      </c>
      <c r="BG880">
        <v>3328</v>
      </c>
      <c r="BH880">
        <v>5458177</v>
      </c>
      <c r="BI880">
        <v>144</v>
      </c>
      <c r="BJ880">
        <v>9</v>
      </c>
      <c r="BK880">
        <v>79</v>
      </c>
      <c r="BL880">
        <v>3</v>
      </c>
      <c r="BN880">
        <v>8979</v>
      </c>
    </row>
    <row r="881" spans="26:66" x14ac:dyDescent="0.35">
      <c r="Z881" t="str">
        <f t="shared" si="80"/>
        <v>74_Activités liées à l'emploi</v>
      </c>
      <c r="AA881" t="str">
        <f>INDEX(PDC!$J$1:$L$90,MATCH(AB881,PDC!$L:$L,0),MATCH(PDC!$J$1,PDC!$J$1:$L$1,0))</f>
        <v>Services</v>
      </c>
      <c r="AB881" t="s">
        <v>6</v>
      </c>
      <c r="AC881" t="s">
        <v>159</v>
      </c>
      <c r="AD881">
        <v>10285</v>
      </c>
      <c r="AE881">
        <v>13532998</v>
      </c>
      <c r="AF881">
        <v>546</v>
      </c>
      <c r="AG881">
        <v>32</v>
      </c>
      <c r="AH881">
        <v>408</v>
      </c>
      <c r="AJ881">
        <v>30811</v>
      </c>
      <c r="AK881">
        <f t="shared" si="81"/>
        <v>53.087019931939722</v>
      </c>
      <c r="AL881">
        <f t="shared" si="82"/>
        <v>40.345827288232805</v>
      </c>
      <c r="BC881" t="str">
        <f t="shared" si="79"/>
        <v>8409_Construction de bâtiments</v>
      </c>
      <c r="BD881" t="str">
        <f>INDEX(PDC!$J$1:$L$90,MATCH(BE881,PDC!$L:$L,0),MATCH(PDC!$J$1,PDC!$J$1:$L$1,0))</f>
        <v>Construction</v>
      </c>
      <c r="BE881" t="s">
        <v>17</v>
      </c>
      <c r="BF881">
        <v>8409</v>
      </c>
      <c r="BG881">
        <v>1296</v>
      </c>
      <c r="BH881">
        <v>1871278</v>
      </c>
      <c r="BI881">
        <v>77</v>
      </c>
      <c r="BJ881">
        <v>5</v>
      </c>
      <c r="BK881">
        <v>75</v>
      </c>
      <c r="BL881">
        <v>3</v>
      </c>
      <c r="BN881">
        <v>6848</v>
      </c>
    </row>
    <row r="882" spans="26:66" x14ac:dyDescent="0.35">
      <c r="Z882" t="str">
        <f t="shared" si="80"/>
        <v>74_Activités pour la santé humaine</v>
      </c>
      <c r="AA882" t="str">
        <f>INDEX(PDC!$J$1:$L$90,MATCH(AB882,PDC!$L:$L,0),MATCH(PDC!$J$1,PDC!$J$1:$L$1,0))</f>
        <v>Services</v>
      </c>
      <c r="AB882" t="s">
        <v>27</v>
      </c>
      <c r="AC882" t="s">
        <v>159</v>
      </c>
      <c r="AD882">
        <v>8111</v>
      </c>
      <c r="AE882">
        <v>12552516</v>
      </c>
      <c r="AF882">
        <v>221</v>
      </c>
      <c r="AG882">
        <v>17</v>
      </c>
      <c r="AH882">
        <v>156</v>
      </c>
      <c r="AJ882">
        <v>14466</v>
      </c>
      <c r="AK882">
        <f t="shared" si="81"/>
        <v>27.246948588336828</v>
      </c>
      <c r="AL882">
        <f t="shared" si="82"/>
        <v>17.606032129335663</v>
      </c>
      <c r="BC882" t="str">
        <f t="shared" si="79"/>
        <v>8409_Culture et production animale, chasse et services annexes</v>
      </c>
      <c r="BD882" t="str">
        <f>INDEX(PDC!$J$1:$L$90,MATCH(BE882,PDC!$L:$L,0),MATCH(PDC!$J$1,PDC!$J$1:$L$1,0))</f>
        <v>Agriculture</v>
      </c>
      <c r="BE882" t="s">
        <v>62</v>
      </c>
      <c r="BF882">
        <v>8409</v>
      </c>
      <c r="BG882">
        <v>13</v>
      </c>
      <c r="BH882">
        <v>16813</v>
      </c>
    </row>
    <row r="883" spans="26:66" x14ac:dyDescent="0.35">
      <c r="Z883" t="str">
        <f t="shared" si="80"/>
        <v>74_Activités sportives, récréatives et de loisirs</v>
      </c>
      <c r="AA883" t="str">
        <f>INDEX(PDC!$J$1:$L$90,MATCH(AB883,PDC!$L:$L,0),MATCH(PDC!$J$1,PDC!$J$1:$L$1,0))</f>
        <v>Services</v>
      </c>
      <c r="AB883" t="s">
        <v>12</v>
      </c>
      <c r="AC883" t="s">
        <v>159</v>
      </c>
      <c r="AD883">
        <v>1992</v>
      </c>
      <c r="AE883">
        <v>2496132</v>
      </c>
      <c r="AF883">
        <v>107</v>
      </c>
      <c r="AG883">
        <v>7</v>
      </c>
      <c r="AH883">
        <v>41</v>
      </c>
      <c r="AJ883">
        <v>5267</v>
      </c>
      <c r="AK883">
        <f t="shared" si="81"/>
        <v>53.714859437751002</v>
      </c>
      <c r="AL883">
        <f t="shared" si="82"/>
        <v>42.86632277459686</v>
      </c>
      <c r="BC883" t="str">
        <f t="shared" si="79"/>
        <v>8409_Dépollution et autres services de gestion des déchets</v>
      </c>
      <c r="BD883" t="str">
        <f>INDEX(PDC!$J$1:$L$90,MATCH(BE883,PDC!$L:$L,0),MATCH(PDC!$J$1,PDC!$J$1:$L$1,0))</f>
        <v>Industrie</v>
      </c>
      <c r="BE883" t="s">
        <v>79</v>
      </c>
      <c r="BF883">
        <v>8409</v>
      </c>
      <c r="BG883">
        <v>17</v>
      </c>
      <c r="BH883">
        <v>28177</v>
      </c>
      <c r="BI883">
        <v>1</v>
      </c>
      <c r="BN883">
        <v>16</v>
      </c>
    </row>
    <row r="884" spans="26:66" x14ac:dyDescent="0.35">
      <c r="Z884" t="str">
        <f t="shared" si="80"/>
        <v>74_Activités vétérinaires</v>
      </c>
      <c r="AA884" t="str">
        <f>INDEX(PDC!$J$1:$L$90,MATCH(AB884,PDC!$L:$L,0),MATCH(PDC!$J$1,PDC!$J$1:$L$1,0))</f>
        <v>Services</v>
      </c>
      <c r="AB884" t="s">
        <v>87</v>
      </c>
      <c r="AC884" t="s">
        <v>159</v>
      </c>
      <c r="AD884">
        <v>181</v>
      </c>
      <c r="AE884">
        <v>286083</v>
      </c>
      <c r="AJ884">
        <v>0</v>
      </c>
      <c r="AK884">
        <f t="shared" si="81"/>
        <v>0</v>
      </c>
      <c r="AL884">
        <f t="shared" si="82"/>
        <v>0</v>
      </c>
      <c r="BC884" t="str">
        <f t="shared" si="79"/>
        <v>8409_Enquêtes et sécurité</v>
      </c>
      <c r="BD884" t="str">
        <f>INDEX(PDC!$J$1:$L$90,MATCH(BE884,PDC!$L:$L,0),MATCH(PDC!$J$1,PDC!$J$1:$L$1,0))</f>
        <v>Services</v>
      </c>
      <c r="BE884" t="s">
        <v>15</v>
      </c>
      <c r="BF884">
        <v>8409</v>
      </c>
      <c r="BG884">
        <v>995</v>
      </c>
      <c r="BH884">
        <v>1410690</v>
      </c>
      <c r="BI884">
        <v>45</v>
      </c>
      <c r="BJ884">
        <v>6</v>
      </c>
      <c r="BK884">
        <v>93</v>
      </c>
      <c r="BL884">
        <v>5</v>
      </c>
      <c r="BN884">
        <v>5395</v>
      </c>
    </row>
    <row r="885" spans="26:66" x14ac:dyDescent="0.35">
      <c r="Z885" t="str">
        <f t="shared" si="80"/>
        <v>74_Administration publique et défense ; sécurité sociale obligatoire</v>
      </c>
      <c r="AA885" t="str">
        <f>INDEX(PDC!$J$1:$L$90,MATCH(AB885,PDC!$L:$L,0),MATCH(PDC!$J$1,PDC!$J$1:$L$1,0))</f>
        <v>Services</v>
      </c>
      <c r="AB885" t="s">
        <v>36</v>
      </c>
      <c r="AC885" t="s">
        <v>159</v>
      </c>
      <c r="AD885">
        <v>8911</v>
      </c>
      <c r="AE885">
        <v>10751277</v>
      </c>
      <c r="AF885">
        <v>216</v>
      </c>
      <c r="AG885">
        <v>8</v>
      </c>
      <c r="AH885">
        <v>45</v>
      </c>
      <c r="AJ885">
        <v>8260</v>
      </c>
      <c r="AK885">
        <f t="shared" si="81"/>
        <v>24.239703736954326</v>
      </c>
      <c r="AL885">
        <f t="shared" si="82"/>
        <v>20.090636675066598</v>
      </c>
      <c r="BC885" t="str">
        <f t="shared" si="79"/>
        <v>8409_Enseignement</v>
      </c>
      <c r="BD885" t="str">
        <f>INDEX(PDC!$J$1:$L$90,MATCH(BE885,PDC!$L:$L,0),MATCH(PDC!$J$1,PDC!$J$1:$L$1,0))</f>
        <v>Services</v>
      </c>
      <c r="BE885" t="s">
        <v>34</v>
      </c>
      <c r="BF885">
        <v>8409</v>
      </c>
      <c r="BG885">
        <v>4305</v>
      </c>
      <c r="BH885">
        <v>5446477</v>
      </c>
      <c r="BI885">
        <v>67</v>
      </c>
      <c r="BJ885">
        <v>4</v>
      </c>
      <c r="BK885">
        <v>21</v>
      </c>
      <c r="BN885">
        <v>3029</v>
      </c>
    </row>
    <row r="886" spans="26:66" x14ac:dyDescent="0.35">
      <c r="Z886" t="str">
        <f t="shared" si="80"/>
        <v>74_Assurance</v>
      </c>
      <c r="AA886" t="str">
        <f>INDEX(PDC!$J$1:$L$90,MATCH(AB886,PDC!$L:$L,0),MATCH(PDC!$J$1,PDC!$J$1:$L$1,0))</f>
        <v>Services</v>
      </c>
      <c r="AB886" t="s">
        <v>45</v>
      </c>
      <c r="AC886" t="s">
        <v>159</v>
      </c>
      <c r="AD886">
        <v>581</v>
      </c>
      <c r="AE886">
        <v>879647</v>
      </c>
      <c r="AF886">
        <v>4</v>
      </c>
      <c r="AJ886">
        <v>288</v>
      </c>
      <c r="AK886">
        <f t="shared" si="81"/>
        <v>6.8846815834767643</v>
      </c>
      <c r="AL886">
        <f t="shared" si="82"/>
        <v>4.5472786242663252</v>
      </c>
      <c r="BC886" t="str">
        <f t="shared" si="79"/>
        <v>8409_Entreposage et services auxiliaires des transports</v>
      </c>
      <c r="BD886" t="str">
        <f>INDEX(PDC!$J$1:$L$90,MATCH(BE886,PDC!$L:$L,0),MATCH(PDC!$J$1,PDC!$J$1:$L$1,0))</f>
        <v>Services</v>
      </c>
      <c r="BE886" t="s">
        <v>7</v>
      </c>
      <c r="BF886">
        <v>8409</v>
      </c>
      <c r="BG886">
        <v>1308</v>
      </c>
      <c r="BH886">
        <v>2007431</v>
      </c>
      <c r="BI886">
        <v>116</v>
      </c>
      <c r="BJ886">
        <v>7</v>
      </c>
      <c r="BK886">
        <v>93</v>
      </c>
      <c r="BL886">
        <v>2</v>
      </c>
      <c r="BN886">
        <v>9902</v>
      </c>
    </row>
    <row r="887" spans="26:66" x14ac:dyDescent="0.35">
      <c r="Z887" t="str">
        <f t="shared" si="80"/>
        <v>74_Autres activités spécialisées, scientifiques et techniques</v>
      </c>
      <c r="AA887" t="str">
        <f>INDEX(PDC!$J$1:$L$90,MATCH(AB887,PDC!$L:$L,0),MATCH(PDC!$J$1,PDC!$J$1:$L$1,0))</f>
        <v>Services</v>
      </c>
      <c r="AB887" t="s">
        <v>86</v>
      </c>
      <c r="AC887" t="s">
        <v>159</v>
      </c>
      <c r="AD887">
        <v>280</v>
      </c>
      <c r="AE887">
        <v>429168</v>
      </c>
      <c r="AJ887">
        <v>72</v>
      </c>
      <c r="AK887">
        <f t="shared" si="81"/>
        <v>0</v>
      </c>
      <c r="AL887">
        <f t="shared" si="82"/>
        <v>0</v>
      </c>
      <c r="BC887" t="str">
        <f t="shared" si="79"/>
        <v>8409_Fabrication d'autres matériels de transport</v>
      </c>
      <c r="BD887" t="str">
        <f>INDEX(PDC!$J$1:$L$90,MATCH(BE887,PDC!$L:$L,0),MATCH(PDC!$J$1,PDC!$J$1:$L$1,0))</f>
        <v>Industrie</v>
      </c>
      <c r="BE887" t="s">
        <v>74</v>
      </c>
      <c r="BF887">
        <v>8409</v>
      </c>
      <c r="BG887">
        <v>2</v>
      </c>
      <c r="BH887">
        <v>3709</v>
      </c>
    </row>
    <row r="888" spans="26:66" x14ac:dyDescent="0.35">
      <c r="Z888" t="str">
        <f t="shared" si="80"/>
        <v>74_Autres industries extractives</v>
      </c>
      <c r="AA888" t="str">
        <f>INDEX(PDC!$J$1:$L$90,MATCH(AB888,PDC!$L:$L,0),MATCH(PDC!$J$1,PDC!$J$1:$L$1,0))</f>
        <v>Industrie</v>
      </c>
      <c r="AB888" t="s">
        <v>64</v>
      </c>
      <c r="AC888" t="s">
        <v>159</v>
      </c>
      <c r="AD888">
        <v>259</v>
      </c>
      <c r="AE888">
        <v>448097</v>
      </c>
      <c r="AF888">
        <v>14</v>
      </c>
      <c r="AG888">
        <v>2</v>
      </c>
      <c r="AH888">
        <v>10</v>
      </c>
      <c r="AJ888">
        <v>711</v>
      </c>
      <c r="AK888">
        <f t="shared" si="81"/>
        <v>54.054054054054056</v>
      </c>
      <c r="AL888">
        <f t="shared" si="82"/>
        <v>31.243235281646609</v>
      </c>
      <c r="BC888" t="str">
        <f t="shared" si="79"/>
        <v>8409_Fabrication d'autres produits minéraux non métalliques</v>
      </c>
      <c r="BD888" t="str">
        <f>INDEX(PDC!$J$1:$L$90,MATCH(BE888,PDC!$L:$L,0),MATCH(PDC!$J$1,PDC!$J$1:$L$1,0))</f>
        <v>Industrie</v>
      </c>
      <c r="BE888" t="s">
        <v>18</v>
      </c>
      <c r="BF888">
        <v>8409</v>
      </c>
      <c r="BG888">
        <v>554</v>
      </c>
      <c r="BH888">
        <v>883575</v>
      </c>
      <c r="BI888">
        <v>23</v>
      </c>
      <c r="BJ888">
        <v>5</v>
      </c>
      <c r="BK888">
        <v>59</v>
      </c>
      <c r="BL888">
        <v>2</v>
      </c>
      <c r="BN888">
        <v>1621</v>
      </c>
    </row>
    <row r="889" spans="26:66" x14ac:dyDescent="0.35">
      <c r="Z889" t="str">
        <f t="shared" si="80"/>
        <v>74_Autres industries manufacturières</v>
      </c>
      <c r="AA889" t="str">
        <f>INDEX(PDC!$J$1:$L$90,MATCH(AB889,PDC!$L:$L,0),MATCH(PDC!$J$1,PDC!$J$1:$L$1,0))</f>
        <v>Industrie</v>
      </c>
      <c r="AB889" t="s">
        <v>37</v>
      </c>
      <c r="AC889" t="s">
        <v>159</v>
      </c>
      <c r="AD889">
        <v>2489</v>
      </c>
      <c r="AE889">
        <v>3994377</v>
      </c>
      <c r="AF889">
        <v>49</v>
      </c>
      <c r="AG889">
        <v>4</v>
      </c>
      <c r="AH889">
        <v>39</v>
      </c>
      <c r="AJ889">
        <v>2906</v>
      </c>
      <c r="AK889">
        <f t="shared" si="81"/>
        <v>19.686621132985135</v>
      </c>
      <c r="AL889">
        <f t="shared" si="82"/>
        <v>12.267244679207796</v>
      </c>
      <c r="BC889" t="str">
        <f t="shared" si="79"/>
        <v>8409_Fabrication d'équipements électriques</v>
      </c>
      <c r="BD889" t="str">
        <f>INDEX(PDC!$J$1:$L$90,MATCH(BE889,PDC!$L:$L,0),MATCH(PDC!$J$1,PDC!$J$1:$L$1,0))</f>
        <v>Industrie</v>
      </c>
      <c r="BE889" t="s">
        <v>38</v>
      </c>
      <c r="BF889">
        <v>8409</v>
      </c>
      <c r="BG889">
        <v>6481</v>
      </c>
      <c r="BH889">
        <v>9565256</v>
      </c>
      <c r="BI889">
        <v>56</v>
      </c>
      <c r="BJ889">
        <v>7</v>
      </c>
      <c r="BK889">
        <v>74</v>
      </c>
      <c r="BL889">
        <v>4</v>
      </c>
      <c r="BN889">
        <v>5439</v>
      </c>
    </row>
    <row r="890" spans="26:66" x14ac:dyDescent="0.35">
      <c r="Z890" t="str">
        <f t="shared" si="80"/>
        <v>74_Autres services personnels</v>
      </c>
      <c r="AA890" t="str">
        <f>INDEX(PDC!$J$1:$L$90,MATCH(AB890,PDC!$L:$L,0),MATCH(PDC!$J$1,PDC!$J$1:$L$1,0))</f>
        <v>Services</v>
      </c>
      <c r="AB890" t="s">
        <v>30</v>
      </c>
      <c r="AC890" t="s">
        <v>159</v>
      </c>
      <c r="AD890">
        <v>2314</v>
      </c>
      <c r="AE890">
        <v>3528998</v>
      </c>
      <c r="AF890">
        <v>39</v>
      </c>
      <c r="AG890">
        <v>3</v>
      </c>
      <c r="AH890">
        <v>55</v>
      </c>
      <c r="AJ890">
        <v>2071</v>
      </c>
      <c r="AK890">
        <f t="shared" si="81"/>
        <v>16.853932584269664</v>
      </c>
      <c r="AL890">
        <f t="shared" si="82"/>
        <v>11.051295580218522</v>
      </c>
      <c r="BC890" t="str">
        <f t="shared" si="79"/>
        <v>8409_Fabrication de boissons</v>
      </c>
      <c r="BD890" t="str">
        <f>INDEX(PDC!$J$1:$L$90,MATCH(BE890,PDC!$L:$L,0),MATCH(PDC!$J$1,PDC!$J$1:$L$1,0))</f>
        <v>Industrie</v>
      </c>
      <c r="BE890" t="s">
        <v>66</v>
      </c>
      <c r="BF890">
        <v>8409</v>
      </c>
      <c r="BG890">
        <v>319</v>
      </c>
      <c r="BH890">
        <v>481781</v>
      </c>
      <c r="BI890">
        <v>4</v>
      </c>
      <c r="BJ890">
        <v>1</v>
      </c>
      <c r="BK890">
        <v>2</v>
      </c>
      <c r="BN890">
        <v>54</v>
      </c>
    </row>
    <row r="891" spans="26:66" x14ac:dyDescent="0.35">
      <c r="Z891" t="str">
        <f t="shared" si="80"/>
        <v>74_Bibliothèques, archives, musées et autres activités culturelles</v>
      </c>
      <c r="AA891" t="str">
        <f>INDEX(PDC!$J$1:$L$90,MATCH(AB891,PDC!$L:$L,0),MATCH(PDC!$J$1,PDC!$J$1:$L$1,0))</f>
        <v>Services</v>
      </c>
      <c r="AB891" t="s">
        <v>90</v>
      </c>
      <c r="AC891" t="s">
        <v>159</v>
      </c>
      <c r="AD891">
        <v>78</v>
      </c>
      <c r="AE891">
        <v>137235</v>
      </c>
      <c r="AF891">
        <v>3</v>
      </c>
      <c r="AJ891">
        <v>82</v>
      </c>
      <c r="AK891">
        <f t="shared" si="81"/>
        <v>38.461538461538467</v>
      </c>
      <c r="AL891">
        <f t="shared" si="82"/>
        <v>21.860312602470216</v>
      </c>
      <c r="BC891" t="str">
        <f t="shared" si="79"/>
        <v>8409_Fabrication de machines et équipements n.c.a.</v>
      </c>
      <c r="BD891" t="str">
        <f>INDEX(PDC!$J$1:$L$90,MATCH(BE891,PDC!$L:$L,0),MATCH(PDC!$J$1,PDC!$J$1:$L$1,0))</f>
        <v>Industrie</v>
      </c>
      <c r="BE891" t="s">
        <v>29</v>
      </c>
      <c r="BF891">
        <v>8409</v>
      </c>
      <c r="BG891">
        <v>5313</v>
      </c>
      <c r="BH891">
        <v>7349197</v>
      </c>
      <c r="BI891">
        <v>114</v>
      </c>
      <c r="BJ891">
        <v>14</v>
      </c>
      <c r="BK891">
        <v>164</v>
      </c>
      <c r="BL891">
        <v>7</v>
      </c>
      <c r="BN891">
        <v>10752</v>
      </c>
    </row>
    <row r="892" spans="26:66" x14ac:dyDescent="0.35">
      <c r="Z892" t="str">
        <f t="shared" si="80"/>
        <v>74_Captage, traitement et distribution d'eau</v>
      </c>
      <c r="AA892" t="str">
        <f>INDEX(PDC!$J$1:$L$90,MATCH(AB892,PDC!$L:$L,0),MATCH(PDC!$J$1,PDC!$J$1:$L$1,0))</f>
        <v>Industrie</v>
      </c>
      <c r="AB892" t="s">
        <v>77</v>
      </c>
      <c r="AC892" t="s">
        <v>159</v>
      </c>
      <c r="AD892">
        <v>148</v>
      </c>
      <c r="AE892">
        <v>212844</v>
      </c>
      <c r="AF892">
        <v>7</v>
      </c>
      <c r="AJ892">
        <v>260</v>
      </c>
      <c r="AK892">
        <f t="shared" si="81"/>
        <v>47.297297297297298</v>
      </c>
      <c r="AL892">
        <f t="shared" si="82"/>
        <v>32.887936704816667</v>
      </c>
      <c r="BC892" t="str">
        <f t="shared" si="79"/>
        <v>8409_Fabrication de meubles</v>
      </c>
      <c r="BD892" t="str">
        <f>INDEX(PDC!$J$1:$L$90,MATCH(BE892,PDC!$L:$L,0),MATCH(PDC!$J$1,PDC!$J$1:$L$1,0))</f>
        <v>Industrie</v>
      </c>
      <c r="BE892" t="s">
        <v>75</v>
      </c>
      <c r="BF892">
        <v>8409</v>
      </c>
      <c r="BG892">
        <v>166</v>
      </c>
      <c r="BH892">
        <v>256215</v>
      </c>
      <c r="BI892">
        <v>8</v>
      </c>
      <c r="BN892">
        <v>91</v>
      </c>
    </row>
    <row r="893" spans="26:66" x14ac:dyDescent="0.35">
      <c r="Z893" t="str">
        <f t="shared" si="80"/>
        <v>74_Collecte et traitement des eaux usées</v>
      </c>
      <c r="AA893" t="str">
        <f>INDEX(PDC!$J$1:$L$90,MATCH(AB893,PDC!$L:$L,0),MATCH(PDC!$J$1,PDC!$J$1:$L$1,0))</f>
        <v>Industrie</v>
      </c>
      <c r="AB893" t="s">
        <v>78</v>
      </c>
      <c r="AC893" t="s">
        <v>159</v>
      </c>
      <c r="AD893">
        <v>226</v>
      </c>
      <c r="AE893">
        <v>359238</v>
      </c>
      <c r="AF893">
        <v>8</v>
      </c>
      <c r="AG893">
        <v>2</v>
      </c>
      <c r="AH893">
        <v>14</v>
      </c>
      <c r="AJ893">
        <v>912</v>
      </c>
      <c r="AK893">
        <f t="shared" si="81"/>
        <v>35.398230088495573</v>
      </c>
      <c r="AL893">
        <f t="shared" si="82"/>
        <v>22.269359032173657</v>
      </c>
      <c r="BC893" t="str">
        <f t="shared" si="79"/>
        <v>8409_Fabrication de produits en caoutchouc et en plastique</v>
      </c>
      <c r="BD893" t="str">
        <f>INDEX(PDC!$J$1:$L$90,MATCH(BE893,PDC!$L:$L,0),MATCH(PDC!$J$1,PDC!$J$1:$L$1,0))</f>
        <v>Industrie</v>
      </c>
      <c r="BE893" t="s">
        <v>25</v>
      </c>
      <c r="BF893">
        <v>8409</v>
      </c>
      <c r="BG893">
        <v>497</v>
      </c>
      <c r="BH893">
        <v>785495</v>
      </c>
      <c r="BI893">
        <v>24</v>
      </c>
      <c r="BJ893">
        <v>1</v>
      </c>
      <c r="BK893">
        <v>13</v>
      </c>
      <c r="BL893">
        <v>1</v>
      </c>
      <c r="BN893">
        <v>1532</v>
      </c>
    </row>
    <row r="894" spans="26:66" x14ac:dyDescent="0.35">
      <c r="Z894" t="str">
        <f t="shared" si="80"/>
        <v>74_Collecte, traitement et élimination des déchets ; récupération</v>
      </c>
      <c r="AA894" t="str">
        <f>INDEX(PDC!$J$1:$L$90,MATCH(AB894,PDC!$L:$L,0),MATCH(PDC!$J$1,PDC!$J$1:$L$1,0))</f>
        <v>Industrie</v>
      </c>
      <c r="AB894" t="s">
        <v>4</v>
      </c>
      <c r="AC894" t="s">
        <v>159</v>
      </c>
      <c r="AD894">
        <v>509</v>
      </c>
      <c r="AE894">
        <v>861743</v>
      </c>
      <c r="AF894">
        <v>36</v>
      </c>
      <c r="AG894">
        <v>2</v>
      </c>
      <c r="AH894">
        <v>25</v>
      </c>
      <c r="AJ894">
        <v>2406</v>
      </c>
      <c r="AK894">
        <f t="shared" si="81"/>
        <v>70.72691552062868</v>
      </c>
      <c r="AL894">
        <f t="shared" si="82"/>
        <v>41.775796264083375</v>
      </c>
      <c r="BC894" t="str">
        <f t="shared" si="79"/>
        <v>8409_Fabrication de produits informatiques, électroniques et optiques</v>
      </c>
      <c r="BD894" t="str">
        <f>INDEX(PDC!$J$1:$L$90,MATCH(BE894,PDC!$L:$L,0),MATCH(PDC!$J$1,PDC!$J$1:$L$1,0))</f>
        <v>Industrie</v>
      </c>
      <c r="BE894" t="s">
        <v>41</v>
      </c>
      <c r="BF894">
        <v>8409</v>
      </c>
      <c r="BG894">
        <v>9399</v>
      </c>
      <c r="BH894">
        <v>14121716</v>
      </c>
      <c r="BI894">
        <v>92</v>
      </c>
      <c r="BJ894">
        <v>6</v>
      </c>
      <c r="BK894">
        <v>30</v>
      </c>
      <c r="BL894">
        <v>1</v>
      </c>
      <c r="BN894">
        <v>6635</v>
      </c>
    </row>
    <row r="895" spans="26:66" x14ac:dyDescent="0.35">
      <c r="Z895" t="str">
        <f t="shared" si="80"/>
        <v>74_Commerce de détail, à l'exception des automobiles et des motocycles</v>
      </c>
      <c r="AA895" t="str">
        <f>INDEX(PDC!$J$1:$L$90,MATCH(AB895,PDC!$L:$L,0),MATCH(PDC!$J$1,PDC!$J$1:$L$1,0))</f>
        <v>Commerce</v>
      </c>
      <c r="AB895" t="s">
        <v>16</v>
      </c>
      <c r="AC895" t="s">
        <v>159</v>
      </c>
      <c r="AD895">
        <v>21671</v>
      </c>
      <c r="AE895">
        <v>34026224</v>
      </c>
      <c r="AF895">
        <v>806</v>
      </c>
      <c r="AG895">
        <v>31</v>
      </c>
      <c r="AH895">
        <v>376</v>
      </c>
      <c r="AI895">
        <v>1</v>
      </c>
      <c r="AJ895">
        <v>43167</v>
      </c>
      <c r="AK895">
        <f t="shared" si="81"/>
        <v>37.192561487702463</v>
      </c>
      <c r="AL895">
        <f t="shared" si="82"/>
        <v>23.687612236961705</v>
      </c>
      <c r="BC895" t="str">
        <f t="shared" si="79"/>
        <v>8409_Fabrication de produits métalliques, à l'exception des machines et des équipements</v>
      </c>
      <c r="BD895" t="str">
        <f>INDEX(PDC!$J$1:$L$90,MATCH(BE895,PDC!$L:$L,0),MATCH(PDC!$J$1,PDC!$J$1:$L$1,0))</f>
        <v>Industrie</v>
      </c>
      <c r="BE895" t="s">
        <v>11</v>
      </c>
      <c r="BF895">
        <v>8409</v>
      </c>
      <c r="BG895">
        <v>3158</v>
      </c>
      <c r="BH895">
        <v>5283211</v>
      </c>
      <c r="BI895">
        <v>155</v>
      </c>
      <c r="BJ895">
        <v>16</v>
      </c>
      <c r="BK895">
        <v>129</v>
      </c>
      <c r="BL895">
        <v>6</v>
      </c>
      <c r="BN895">
        <v>11573</v>
      </c>
    </row>
    <row r="896" spans="26:66" x14ac:dyDescent="0.35">
      <c r="Z896" t="str">
        <f t="shared" si="80"/>
        <v>74_Commerce de gros, à l'exception des automobiles et des motocycles</v>
      </c>
      <c r="AA896" t="str">
        <f>INDEX(PDC!$J$1:$L$90,MATCH(AB896,PDC!$L:$L,0),MATCH(PDC!$J$1,PDC!$J$1:$L$1,0))</f>
        <v>Commerce</v>
      </c>
      <c r="AB896" t="s">
        <v>28</v>
      </c>
      <c r="AC896" t="s">
        <v>159</v>
      </c>
      <c r="AD896">
        <v>10427</v>
      </c>
      <c r="AE896">
        <v>16020834</v>
      </c>
      <c r="AF896">
        <v>361</v>
      </c>
      <c r="AG896">
        <v>27</v>
      </c>
      <c r="AH896">
        <v>431</v>
      </c>
      <c r="AI896">
        <v>1</v>
      </c>
      <c r="AJ896">
        <v>18011</v>
      </c>
      <c r="AK896">
        <f t="shared" si="81"/>
        <v>34.62165531792462</v>
      </c>
      <c r="AL896">
        <f t="shared" si="82"/>
        <v>22.533159010323683</v>
      </c>
      <c r="BC896" t="str">
        <f t="shared" si="79"/>
        <v>8409_Fabrication de textiles</v>
      </c>
      <c r="BD896" t="str">
        <f>INDEX(PDC!$J$1:$L$90,MATCH(BE896,PDC!$L:$L,0),MATCH(PDC!$J$1,PDC!$J$1:$L$1,0))</f>
        <v>Industrie</v>
      </c>
      <c r="BE896" t="s">
        <v>19</v>
      </c>
      <c r="BF896">
        <v>8409</v>
      </c>
      <c r="BG896">
        <v>46</v>
      </c>
      <c r="BH896">
        <v>73530</v>
      </c>
      <c r="BI896">
        <v>3</v>
      </c>
      <c r="BN896">
        <v>68</v>
      </c>
    </row>
    <row r="897" spans="26:66" x14ac:dyDescent="0.35">
      <c r="Z897" t="str">
        <f t="shared" si="80"/>
        <v>74_Commerce et réparation d'automobiles et de motocycles</v>
      </c>
      <c r="AA897" t="str">
        <f>INDEX(PDC!$J$1:$L$90,MATCH(AB897,PDC!$L:$L,0),MATCH(PDC!$J$1,PDC!$J$1:$L$1,0))</f>
        <v>Commerce</v>
      </c>
      <c r="AB897" t="s">
        <v>21</v>
      </c>
      <c r="AC897" t="s">
        <v>159</v>
      </c>
      <c r="AD897">
        <v>5057</v>
      </c>
      <c r="AE897">
        <v>8330476</v>
      </c>
      <c r="AF897">
        <v>203</v>
      </c>
      <c r="AG897">
        <v>15</v>
      </c>
      <c r="AH897">
        <v>168</v>
      </c>
      <c r="AJ897">
        <v>8473</v>
      </c>
      <c r="AK897">
        <f t="shared" si="81"/>
        <v>40.142376903302349</v>
      </c>
      <c r="AL897">
        <f t="shared" si="82"/>
        <v>24.368355421706994</v>
      </c>
      <c r="BC897" t="str">
        <f t="shared" si="79"/>
        <v>8409_Génie civil</v>
      </c>
      <c r="BD897" t="str">
        <f>INDEX(PDC!$J$1:$L$90,MATCH(BE897,PDC!$L:$L,0),MATCH(PDC!$J$1,PDC!$J$1:$L$1,0))</f>
        <v>Construction</v>
      </c>
      <c r="BE897" t="s">
        <v>22</v>
      </c>
      <c r="BF897">
        <v>8409</v>
      </c>
      <c r="BG897">
        <v>1474</v>
      </c>
      <c r="BH897">
        <v>2180057</v>
      </c>
      <c r="BI897">
        <v>59</v>
      </c>
      <c r="BJ897">
        <v>10</v>
      </c>
      <c r="BK897">
        <v>105</v>
      </c>
      <c r="BL897">
        <v>4</v>
      </c>
      <c r="BN897">
        <v>5375</v>
      </c>
    </row>
    <row r="898" spans="26:66" x14ac:dyDescent="0.35">
      <c r="Z898" t="str">
        <f t="shared" si="80"/>
        <v>74_Construction de bâtiments</v>
      </c>
      <c r="AA898" t="str">
        <f>INDEX(PDC!$J$1:$L$90,MATCH(AB898,PDC!$L:$L,0),MATCH(PDC!$J$1,PDC!$J$1:$L$1,0))</f>
        <v>Construction</v>
      </c>
      <c r="AB898" t="s">
        <v>17</v>
      </c>
      <c r="AC898" t="s">
        <v>159</v>
      </c>
      <c r="AD898">
        <v>1305</v>
      </c>
      <c r="AE898">
        <v>1965831</v>
      </c>
      <c r="AF898">
        <v>64</v>
      </c>
      <c r="AG898">
        <v>5</v>
      </c>
      <c r="AH898">
        <v>64</v>
      </c>
      <c r="AJ898">
        <v>5957</v>
      </c>
      <c r="AK898">
        <f t="shared" si="81"/>
        <v>49.042145593869733</v>
      </c>
      <c r="AL898">
        <f t="shared" si="82"/>
        <v>32.556206510122188</v>
      </c>
      <c r="BC898" t="str">
        <f t="shared" si="79"/>
        <v>8409_Hébergement</v>
      </c>
      <c r="BD898" t="str">
        <f>INDEX(PDC!$J$1:$L$90,MATCH(BE898,PDC!$L:$L,0),MATCH(PDC!$J$1,PDC!$J$1:$L$1,0))</f>
        <v>Services</v>
      </c>
      <c r="BE898" t="s">
        <v>20</v>
      </c>
      <c r="BF898">
        <v>8409</v>
      </c>
      <c r="BG898">
        <v>2632</v>
      </c>
      <c r="BH898">
        <v>4178486</v>
      </c>
      <c r="BI898">
        <v>112</v>
      </c>
      <c r="BJ898">
        <v>3</v>
      </c>
      <c r="BK898">
        <v>22</v>
      </c>
      <c r="BL898">
        <v>1</v>
      </c>
      <c r="BN898">
        <v>8746</v>
      </c>
    </row>
    <row r="899" spans="26:66" x14ac:dyDescent="0.35">
      <c r="Z899" t="str">
        <f t="shared" si="80"/>
        <v>74_Culture et production animale, chasse et services annexes</v>
      </c>
      <c r="AA899" t="str">
        <f>INDEX(PDC!$J$1:$L$90,MATCH(AB899,PDC!$L:$L,0),MATCH(PDC!$J$1,PDC!$J$1:$L$1,0))</f>
        <v>Agriculture</v>
      </c>
      <c r="AB899" t="s">
        <v>62</v>
      </c>
      <c r="AC899" t="s">
        <v>159</v>
      </c>
      <c r="AD899">
        <v>5</v>
      </c>
      <c r="AE899">
        <v>3413</v>
      </c>
      <c r="AJ899">
        <v>0</v>
      </c>
      <c r="AK899">
        <f t="shared" si="81"/>
        <v>0</v>
      </c>
      <c r="AL899">
        <f t="shared" si="82"/>
        <v>0</v>
      </c>
      <c r="BC899" t="str">
        <f t="shared" si="79"/>
        <v>8409_Hébergement médico-social et social</v>
      </c>
      <c r="BD899" t="str">
        <f>INDEX(PDC!$J$1:$L$90,MATCH(BE899,PDC!$L:$L,0),MATCH(PDC!$J$1,PDC!$J$1:$L$1,0))</f>
        <v>Services</v>
      </c>
      <c r="BE899" t="s">
        <v>2</v>
      </c>
      <c r="BF899">
        <v>8409</v>
      </c>
      <c r="BG899">
        <v>4249</v>
      </c>
      <c r="BH899">
        <v>6058821</v>
      </c>
      <c r="BI899">
        <v>367</v>
      </c>
      <c r="BJ899">
        <v>22</v>
      </c>
      <c r="BK899">
        <v>200</v>
      </c>
      <c r="BL899">
        <v>6</v>
      </c>
      <c r="BN899">
        <v>26610</v>
      </c>
    </row>
    <row r="900" spans="26:66" x14ac:dyDescent="0.35">
      <c r="Z900" t="str">
        <f t="shared" si="80"/>
        <v>74_Dépollution et autres services de gestion des déchets</v>
      </c>
      <c r="AA900" t="str">
        <f>INDEX(PDC!$J$1:$L$90,MATCH(AB900,PDC!$L:$L,0),MATCH(PDC!$J$1,PDC!$J$1:$L$1,0))</f>
        <v>Industrie</v>
      </c>
      <c r="AB900" t="s">
        <v>79</v>
      </c>
      <c r="AC900" t="s">
        <v>159</v>
      </c>
      <c r="AD900">
        <v>6</v>
      </c>
      <c r="AE900">
        <v>7004</v>
      </c>
      <c r="AF900">
        <v>2</v>
      </c>
      <c r="AJ900">
        <v>110</v>
      </c>
      <c r="AK900">
        <f t="shared" si="81"/>
        <v>333.33333333333331</v>
      </c>
      <c r="AL900">
        <f t="shared" si="82"/>
        <v>285.55111364934322</v>
      </c>
      <c r="BC900" t="str">
        <f t="shared" si="79"/>
        <v>8409_Imprimerie et reproduction d'enregistrements</v>
      </c>
      <c r="BD900" t="str">
        <f>INDEX(PDC!$J$1:$L$90,MATCH(BE900,PDC!$L:$L,0),MATCH(PDC!$J$1,PDC!$J$1:$L$1,0))</f>
        <v>Industrie</v>
      </c>
      <c r="BE900" t="s">
        <v>72</v>
      </c>
      <c r="BF900">
        <v>8409</v>
      </c>
      <c r="BG900">
        <v>625</v>
      </c>
      <c r="BH900">
        <v>1056180</v>
      </c>
      <c r="BI900">
        <v>13</v>
      </c>
      <c r="BN900">
        <v>386</v>
      </c>
    </row>
    <row r="901" spans="26:66" x14ac:dyDescent="0.35">
      <c r="Z901" t="str">
        <f t="shared" si="80"/>
        <v>74_Enquêtes et sécurité</v>
      </c>
      <c r="AA901" t="str">
        <f>INDEX(PDC!$J$1:$L$90,MATCH(AB901,PDC!$L:$L,0),MATCH(PDC!$J$1,PDC!$J$1:$L$1,0))</f>
        <v>Services</v>
      </c>
      <c r="AB901" t="s">
        <v>15</v>
      </c>
      <c r="AC901" t="s">
        <v>159</v>
      </c>
      <c r="AD901">
        <v>643</v>
      </c>
      <c r="AE901">
        <v>1048218</v>
      </c>
      <c r="AF901">
        <v>20</v>
      </c>
      <c r="AG901">
        <v>1</v>
      </c>
      <c r="AH901">
        <v>5</v>
      </c>
      <c r="AJ901">
        <v>1241</v>
      </c>
      <c r="AK901">
        <f t="shared" si="81"/>
        <v>31.104199066874031</v>
      </c>
      <c r="AL901">
        <f t="shared" si="82"/>
        <v>19.080000534240014</v>
      </c>
      <c r="BC901" t="str">
        <f t="shared" ref="BC901:BC964" si="83">BF901&amp;"_"&amp;BE901</f>
        <v>8409_Industrie automobile</v>
      </c>
      <c r="BD901" t="str">
        <f>INDEX(PDC!$J$1:$L$90,MATCH(BE901,PDC!$L:$L,0),MATCH(PDC!$J$1,PDC!$J$1:$L$1,0))</f>
        <v>Industrie</v>
      </c>
      <c r="BE901" t="s">
        <v>24</v>
      </c>
      <c r="BF901">
        <v>8409</v>
      </c>
      <c r="BG901">
        <v>316</v>
      </c>
      <c r="BH901">
        <v>573176</v>
      </c>
      <c r="BI901">
        <v>6</v>
      </c>
      <c r="BN901">
        <v>225</v>
      </c>
    </row>
    <row r="902" spans="26:66" x14ac:dyDescent="0.35">
      <c r="Z902" t="str">
        <f t="shared" ref="Z902:Z934" si="84">AC902&amp;"_"&amp;AB902</f>
        <v>74_Enseignement</v>
      </c>
      <c r="AA902" t="str">
        <f>INDEX(PDC!$J$1:$L$90,MATCH(AB902,PDC!$L:$L,0),MATCH(PDC!$J$1,PDC!$J$1:$L$1,0))</f>
        <v>Services</v>
      </c>
      <c r="AB902" t="s">
        <v>34</v>
      </c>
      <c r="AC902" t="s">
        <v>159</v>
      </c>
      <c r="AD902">
        <v>3130</v>
      </c>
      <c r="AE902">
        <v>4224965</v>
      </c>
      <c r="AF902">
        <v>60</v>
      </c>
      <c r="AG902">
        <v>6</v>
      </c>
      <c r="AH902">
        <v>66</v>
      </c>
      <c r="AJ902">
        <v>5148</v>
      </c>
      <c r="AK902">
        <f t="shared" si="81"/>
        <v>19.169329073482427</v>
      </c>
      <c r="AL902">
        <f t="shared" si="82"/>
        <v>14.201301075866901</v>
      </c>
      <c r="BC902" t="str">
        <f t="shared" si="83"/>
        <v>8409_Industrie chimique</v>
      </c>
      <c r="BD902" t="str">
        <f>INDEX(PDC!$J$1:$L$90,MATCH(BE902,PDC!$L:$L,0),MATCH(PDC!$J$1,PDC!$J$1:$L$1,0))</f>
        <v>Industrie</v>
      </c>
      <c r="BE902" t="s">
        <v>40</v>
      </c>
      <c r="BF902">
        <v>8409</v>
      </c>
      <c r="BG902">
        <v>1575</v>
      </c>
      <c r="BH902">
        <v>2279886</v>
      </c>
      <c r="BI902">
        <v>19</v>
      </c>
      <c r="BJ902">
        <v>2</v>
      </c>
      <c r="BK902">
        <v>48</v>
      </c>
      <c r="BL902">
        <v>1</v>
      </c>
      <c r="BN902">
        <v>2087</v>
      </c>
    </row>
    <row r="903" spans="26:66" x14ac:dyDescent="0.35">
      <c r="Z903" t="str">
        <f t="shared" si="84"/>
        <v>74_Entreposage et services auxiliaires des transports</v>
      </c>
      <c r="AA903" t="str">
        <f>INDEX(PDC!$J$1:$L$90,MATCH(AB903,PDC!$L:$L,0),MATCH(PDC!$J$1,PDC!$J$1:$L$1,0))</f>
        <v>Services</v>
      </c>
      <c r="AB903" t="s">
        <v>7</v>
      </c>
      <c r="AC903" t="s">
        <v>159</v>
      </c>
      <c r="AD903">
        <v>1398</v>
      </c>
      <c r="AE903">
        <v>2289640</v>
      </c>
      <c r="AF903">
        <v>51</v>
      </c>
      <c r="AG903">
        <v>4</v>
      </c>
      <c r="AH903">
        <v>28</v>
      </c>
      <c r="AJ903">
        <v>3796</v>
      </c>
      <c r="AK903">
        <f t="shared" ref="AK903:AK934" si="85">AF903/AD903*1000</f>
        <v>36.480686695278969</v>
      </c>
      <c r="AL903">
        <f t="shared" ref="AL903:AL934" si="86">AF903/AE903*1000000</f>
        <v>22.274243985954126</v>
      </c>
      <c r="BC903" t="str">
        <f t="shared" si="83"/>
        <v>8409_Industrie de l'habillement</v>
      </c>
      <c r="BD903" t="str">
        <f>INDEX(PDC!$J$1:$L$90,MATCH(BE903,PDC!$L:$L,0),MATCH(PDC!$J$1,PDC!$J$1:$L$1,0))</f>
        <v>Industrie</v>
      </c>
      <c r="BE903" t="s">
        <v>68</v>
      </c>
      <c r="BF903">
        <v>8409</v>
      </c>
      <c r="BG903">
        <v>81</v>
      </c>
      <c r="BH903">
        <v>119486</v>
      </c>
      <c r="BI903">
        <v>2</v>
      </c>
      <c r="BN903">
        <v>645</v>
      </c>
    </row>
    <row r="904" spans="26:66" x14ac:dyDescent="0.35">
      <c r="Z904" t="str">
        <f t="shared" si="84"/>
        <v>74_Fabrication d'autres matériels de transport</v>
      </c>
      <c r="AA904" t="str">
        <f>INDEX(PDC!$J$1:$L$90,MATCH(AB904,PDC!$L:$L,0),MATCH(PDC!$J$1,PDC!$J$1:$L$1,0))</f>
        <v>Industrie</v>
      </c>
      <c r="AB904" t="s">
        <v>74</v>
      </c>
      <c r="AC904" t="s">
        <v>159</v>
      </c>
      <c r="AD904">
        <v>757</v>
      </c>
      <c r="AE904">
        <v>1330265</v>
      </c>
      <c r="AF904">
        <v>11</v>
      </c>
      <c r="AJ904">
        <v>377</v>
      </c>
      <c r="AK904">
        <f t="shared" si="85"/>
        <v>14.531043593130779</v>
      </c>
      <c r="AL904">
        <f t="shared" si="86"/>
        <v>8.2690291032237937</v>
      </c>
      <c r="BC904" t="str">
        <f t="shared" si="83"/>
        <v>8409_Industrie du cuir et de la chaussure</v>
      </c>
      <c r="BD904" t="str">
        <f>INDEX(PDC!$J$1:$L$90,MATCH(BE904,PDC!$L:$L,0),MATCH(PDC!$J$1,PDC!$J$1:$L$1,0))</f>
        <v>Industrie</v>
      </c>
      <c r="BE904" t="s">
        <v>69</v>
      </c>
      <c r="BF904">
        <v>8409</v>
      </c>
      <c r="BG904">
        <v>39</v>
      </c>
      <c r="BH904">
        <v>67213</v>
      </c>
      <c r="BN904">
        <v>0</v>
      </c>
    </row>
    <row r="905" spans="26:66" x14ac:dyDescent="0.35">
      <c r="Z905" t="str">
        <f t="shared" si="84"/>
        <v>74_Fabrication d'autres produits minéraux non métalliques</v>
      </c>
      <c r="AA905" t="str">
        <f>INDEX(PDC!$J$1:$L$90,MATCH(AB905,PDC!$L:$L,0),MATCH(PDC!$J$1,PDC!$J$1:$L$1,0))</f>
        <v>Industrie</v>
      </c>
      <c r="AB905" t="s">
        <v>18</v>
      </c>
      <c r="AC905" t="s">
        <v>159</v>
      </c>
      <c r="AD905">
        <v>759</v>
      </c>
      <c r="AE905">
        <v>1252263</v>
      </c>
      <c r="AF905">
        <v>43</v>
      </c>
      <c r="AG905">
        <v>2</v>
      </c>
      <c r="AH905">
        <v>30</v>
      </c>
      <c r="AJ905">
        <v>3382</v>
      </c>
      <c r="AK905">
        <f t="shared" si="85"/>
        <v>56.653491436100126</v>
      </c>
      <c r="AL905">
        <f t="shared" si="86"/>
        <v>34.337834783907212</v>
      </c>
      <c r="BC905" t="str">
        <f t="shared" si="83"/>
        <v>8409_Industrie du papier et du carton</v>
      </c>
      <c r="BD905" t="str">
        <f>INDEX(PDC!$J$1:$L$90,MATCH(BE905,PDC!$L:$L,0),MATCH(PDC!$J$1,PDC!$J$1:$L$1,0))</f>
        <v>Industrie</v>
      </c>
      <c r="BE905" t="s">
        <v>71</v>
      </c>
      <c r="BF905">
        <v>8409</v>
      </c>
      <c r="BG905">
        <v>896</v>
      </c>
      <c r="BH905">
        <v>1239139</v>
      </c>
      <c r="BI905">
        <v>27</v>
      </c>
      <c r="BJ905">
        <v>4</v>
      </c>
      <c r="BK905">
        <v>30</v>
      </c>
      <c r="BL905">
        <v>1</v>
      </c>
      <c r="BN905">
        <v>2985</v>
      </c>
    </row>
    <row r="906" spans="26:66" x14ac:dyDescent="0.35">
      <c r="Z906" t="str">
        <f t="shared" si="84"/>
        <v>74_Fabrication d'équipements électriques</v>
      </c>
      <c r="AA906" t="str">
        <f>INDEX(PDC!$J$1:$L$90,MATCH(AB906,PDC!$L:$L,0),MATCH(PDC!$J$1,PDC!$J$1:$L$1,0))</f>
        <v>Industrie</v>
      </c>
      <c r="AB906" t="s">
        <v>38</v>
      </c>
      <c r="AC906" t="s">
        <v>159</v>
      </c>
      <c r="AD906">
        <v>2190</v>
      </c>
      <c r="AE906">
        <v>2378518</v>
      </c>
      <c r="AF906">
        <v>30</v>
      </c>
      <c r="AJ906">
        <v>2597</v>
      </c>
      <c r="AK906">
        <f t="shared" si="85"/>
        <v>13.698630136986301</v>
      </c>
      <c r="AL906">
        <f t="shared" si="86"/>
        <v>12.612895929313968</v>
      </c>
      <c r="BC906" t="str">
        <f t="shared" si="83"/>
        <v>8409_Industrie pharmaceutique</v>
      </c>
      <c r="BD906" t="str">
        <f>INDEX(PDC!$J$1:$L$90,MATCH(BE906,PDC!$L:$L,0),MATCH(PDC!$J$1,PDC!$J$1:$L$1,0))</f>
        <v>Industrie</v>
      </c>
      <c r="BE906" t="s">
        <v>39</v>
      </c>
      <c r="BF906">
        <v>8409</v>
      </c>
      <c r="BG906">
        <v>129</v>
      </c>
      <c r="BH906">
        <v>174404</v>
      </c>
      <c r="BN906">
        <v>0</v>
      </c>
    </row>
    <row r="907" spans="26:66" x14ac:dyDescent="0.35">
      <c r="Z907" t="str">
        <f t="shared" si="84"/>
        <v>74_Fabrication de boissons</v>
      </c>
      <c r="AA907" t="str">
        <f>INDEX(PDC!$J$1:$L$90,MATCH(AB907,PDC!$L:$L,0),MATCH(PDC!$J$1,PDC!$J$1:$L$1,0))</f>
        <v>Industrie</v>
      </c>
      <c r="AB907" t="s">
        <v>66</v>
      </c>
      <c r="AC907" t="s">
        <v>159</v>
      </c>
      <c r="AD907">
        <v>1236</v>
      </c>
      <c r="AE907">
        <v>2180396</v>
      </c>
      <c r="AF907">
        <v>18</v>
      </c>
      <c r="AG907">
        <v>2</v>
      </c>
      <c r="AH907">
        <v>21</v>
      </c>
      <c r="AJ907">
        <v>1657</v>
      </c>
      <c r="AK907">
        <f t="shared" si="85"/>
        <v>14.563106796116505</v>
      </c>
      <c r="AL907">
        <f t="shared" si="86"/>
        <v>8.2553811326016007</v>
      </c>
      <c r="BC907" t="str">
        <f t="shared" si="83"/>
        <v>8409_Industries alimentaires</v>
      </c>
      <c r="BD907" t="str">
        <f>INDEX(PDC!$J$1:$L$90,MATCH(BE907,PDC!$L:$L,0),MATCH(PDC!$J$1,PDC!$J$1:$L$1,0))</f>
        <v>Industrie</v>
      </c>
      <c r="BE907" t="s">
        <v>14</v>
      </c>
      <c r="BF907">
        <v>8409</v>
      </c>
      <c r="BG907">
        <v>1567</v>
      </c>
      <c r="BH907">
        <v>2604452</v>
      </c>
      <c r="BI907">
        <v>67</v>
      </c>
      <c r="BJ907">
        <v>3</v>
      </c>
      <c r="BK907">
        <v>17</v>
      </c>
      <c r="BL907">
        <v>1</v>
      </c>
      <c r="BN907">
        <v>6634</v>
      </c>
    </row>
    <row r="908" spans="26:66" x14ac:dyDescent="0.35">
      <c r="Z908" t="str">
        <f t="shared" si="84"/>
        <v>74_Fabrication de machines et équipements n.c.a.</v>
      </c>
      <c r="AA908" t="str">
        <f>INDEX(PDC!$J$1:$L$90,MATCH(AB908,PDC!$L:$L,0),MATCH(PDC!$J$1,PDC!$J$1:$L$1,0))</f>
        <v>Industrie</v>
      </c>
      <c r="AB908" t="s">
        <v>29</v>
      </c>
      <c r="AC908" t="s">
        <v>159</v>
      </c>
      <c r="AD908">
        <v>6525</v>
      </c>
      <c r="AE908">
        <v>9539958</v>
      </c>
      <c r="AF908">
        <v>121</v>
      </c>
      <c r="AG908">
        <v>10</v>
      </c>
      <c r="AH908">
        <v>151</v>
      </c>
      <c r="AJ908">
        <v>6622</v>
      </c>
      <c r="AK908">
        <f t="shared" si="85"/>
        <v>18.544061302681992</v>
      </c>
      <c r="AL908">
        <f t="shared" si="86"/>
        <v>12.683493994418006</v>
      </c>
      <c r="BC908" t="str">
        <f t="shared" si="83"/>
        <v>8409_Métallurgie</v>
      </c>
      <c r="BD908" t="str">
        <f>INDEX(PDC!$J$1:$L$90,MATCH(BE908,PDC!$L:$L,0),MATCH(PDC!$J$1,PDC!$J$1:$L$1,0))</f>
        <v>Industrie</v>
      </c>
      <c r="BE908" t="s">
        <v>26</v>
      </c>
      <c r="BF908">
        <v>8409</v>
      </c>
      <c r="BG908">
        <v>1389</v>
      </c>
      <c r="BH908">
        <v>2033769</v>
      </c>
      <c r="BI908">
        <v>43</v>
      </c>
      <c r="BJ908">
        <v>4</v>
      </c>
      <c r="BK908">
        <v>46</v>
      </c>
      <c r="BL908">
        <v>3</v>
      </c>
      <c r="BN908">
        <v>3964</v>
      </c>
    </row>
    <row r="909" spans="26:66" x14ac:dyDescent="0.35">
      <c r="Z909" t="str">
        <f t="shared" si="84"/>
        <v>74_Fabrication de meubles</v>
      </c>
      <c r="AA909" t="str">
        <f>INDEX(PDC!$J$1:$L$90,MATCH(AB909,PDC!$L:$L,0),MATCH(PDC!$J$1,PDC!$J$1:$L$1,0))</f>
        <v>Industrie</v>
      </c>
      <c r="AB909" t="s">
        <v>75</v>
      </c>
      <c r="AC909" t="s">
        <v>159</v>
      </c>
      <c r="AD909">
        <v>1344</v>
      </c>
      <c r="AE909">
        <v>2092786</v>
      </c>
      <c r="AF909">
        <v>76</v>
      </c>
      <c r="AG909">
        <v>6</v>
      </c>
      <c r="AH909">
        <v>52</v>
      </c>
      <c r="AJ909">
        <v>2319</v>
      </c>
      <c r="AK909">
        <f t="shared" si="85"/>
        <v>56.547619047619051</v>
      </c>
      <c r="AL909">
        <f t="shared" si="86"/>
        <v>36.315227643915819</v>
      </c>
      <c r="BC909" t="str">
        <f t="shared" si="83"/>
        <v>8409_Organisation de jeux de hasard et d'argent</v>
      </c>
      <c r="BD909" t="str">
        <f>INDEX(PDC!$J$1:$L$90,MATCH(BE909,PDC!$L:$L,0),MATCH(PDC!$J$1,PDC!$J$1:$L$1,0))</f>
        <v>Services</v>
      </c>
      <c r="BE909" t="s">
        <v>91</v>
      </c>
      <c r="BF909">
        <v>8409</v>
      </c>
      <c r="BG909">
        <v>171</v>
      </c>
      <c r="BH909">
        <v>259552</v>
      </c>
      <c r="BI909">
        <v>9</v>
      </c>
      <c r="BN909">
        <v>390</v>
      </c>
    </row>
    <row r="910" spans="26:66" x14ac:dyDescent="0.35">
      <c r="Z910" t="str">
        <f t="shared" si="84"/>
        <v>74_Fabrication de produits en caoutchouc et en plastique</v>
      </c>
      <c r="AA910" t="str">
        <f>INDEX(PDC!$J$1:$L$90,MATCH(AB910,PDC!$L:$L,0),MATCH(PDC!$J$1,PDC!$J$1:$L$1,0))</f>
        <v>Industrie</v>
      </c>
      <c r="AB910" t="s">
        <v>25</v>
      </c>
      <c r="AC910" t="s">
        <v>159</v>
      </c>
      <c r="AD910">
        <v>1209</v>
      </c>
      <c r="AE910">
        <v>1946982</v>
      </c>
      <c r="AF910">
        <v>65</v>
      </c>
      <c r="AG910">
        <v>4</v>
      </c>
      <c r="AH910">
        <v>50</v>
      </c>
      <c r="AJ910">
        <v>3596</v>
      </c>
      <c r="AK910">
        <f t="shared" si="85"/>
        <v>53.763440860215056</v>
      </c>
      <c r="AL910">
        <f t="shared" si="86"/>
        <v>33.385003045739509</v>
      </c>
      <c r="BC910" t="str">
        <f t="shared" si="83"/>
        <v>8409_Production de films cinématographiques, de vidéo et de programmes de télévision ; enregistrement sonore et édition musicale</v>
      </c>
      <c r="BD910" t="str">
        <f>INDEX(PDC!$J$1:$L$90,MATCH(BE910,PDC!$L:$L,0),MATCH(PDC!$J$1,PDC!$J$1:$L$1,0))</f>
        <v>Services</v>
      </c>
      <c r="BE910" t="s">
        <v>82</v>
      </c>
      <c r="BF910">
        <v>8409</v>
      </c>
      <c r="BG910">
        <v>331</v>
      </c>
      <c r="BH910">
        <v>349195</v>
      </c>
      <c r="BI910">
        <v>2</v>
      </c>
      <c r="BN910">
        <v>80</v>
      </c>
    </row>
    <row r="911" spans="26:66" x14ac:dyDescent="0.35">
      <c r="Z911" t="str">
        <f t="shared" si="84"/>
        <v>74_Fabrication de produits informatiques, électroniques et optiques</v>
      </c>
      <c r="AA911" t="str">
        <f>INDEX(PDC!$J$1:$L$90,MATCH(AB911,PDC!$L:$L,0),MATCH(PDC!$J$1,PDC!$J$1:$L$1,0))</f>
        <v>Industrie</v>
      </c>
      <c r="AB911" t="s">
        <v>41</v>
      </c>
      <c r="AC911" t="s">
        <v>159</v>
      </c>
      <c r="AD911">
        <v>1557</v>
      </c>
      <c r="AE911">
        <v>2332511</v>
      </c>
      <c r="AF911">
        <v>26</v>
      </c>
      <c r="AG911">
        <v>3</v>
      </c>
      <c r="AH911">
        <v>10</v>
      </c>
      <c r="AJ911">
        <v>1139</v>
      </c>
      <c r="AK911">
        <f t="shared" si="85"/>
        <v>16.698779704560053</v>
      </c>
      <c r="AL911">
        <f t="shared" si="86"/>
        <v>11.146785588578146</v>
      </c>
      <c r="BC911" t="str">
        <f t="shared" si="83"/>
        <v>8409_Production et distribution d'électricité, de gaz, de vapeur et d'air conditionné</v>
      </c>
      <c r="BD911" t="str">
        <f>INDEX(PDC!$J$1:$L$90,MATCH(BE911,PDC!$L:$L,0),MATCH(PDC!$J$1,PDC!$J$1:$L$1,0))</f>
        <v>Industrie</v>
      </c>
      <c r="BE911" t="s">
        <v>76</v>
      </c>
      <c r="BF911">
        <v>8409</v>
      </c>
      <c r="BG911">
        <v>1389</v>
      </c>
      <c r="BH911">
        <v>1995852</v>
      </c>
      <c r="BI911">
        <v>22</v>
      </c>
      <c r="BJ911">
        <v>1</v>
      </c>
      <c r="BK911">
        <v>99</v>
      </c>
      <c r="BL911">
        <v>1</v>
      </c>
      <c r="BM911">
        <v>1</v>
      </c>
      <c r="BN911">
        <v>1298</v>
      </c>
    </row>
    <row r="912" spans="26:66" x14ac:dyDescent="0.35">
      <c r="Z912" t="str">
        <f t="shared" si="84"/>
        <v>74_Fabrication de produits métalliques, à l'exception des machines et des équipements</v>
      </c>
      <c r="AA912" t="str">
        <f>INDEX(PDC!$J$1:$L$90,MATCH(AB912,PDC!$L:$L,0),MATCH(PDC!$J$1,PDC!$J$1:$L$1,0))</f>
        <v>Industrie</v>
      </c>
      <c r="AB912" t="s">
        <v>11</v>
      </c>
      <c r="AC912" t="s">
        <v>159</v>
      </c>
      <c r="AD912">
        <v>14209</v>
      </c>
      <c r="AE912">
        <v>23597179</v>
      </c>
      <c r="AF912">
        <v>579</v>
      </c>
      <c r="AG912">
        <v>35</v>
      </c>
      <c r="AH912">
        <v>388</v>
      </c>
      <c r="AI912">
        <v>1</v>
      </c>
      <c r="AJ912">
        <v>24265</v>
      </c>
      <c r="AK912">
        <f t="shared" si="85"/>
        <v>40.748821169681193</v>
      </c>
      <c r="AL912">
        <f t="shared" si="86"/>
        <v>24.536831288180675</v>
      </c>
      <c r="BC912" t="str">
        <f t="shared" si="83"/>
        <v>8409_Programmation et diffusion</v>
      </c>
      <c r="BD912" t="str">
        <f>INDEX(PDC!$J$1:$L$90,MATCH(BE912,PDC!$L:$L,0),MATCH(PDC!$J$1,PDC!$J$1:$L$1,0))</f>
        <v>Services</v>
      </c>
      <c r="BE912" t="s">
        <v>83</v>
      </c>
      <c r="BF912">
        <v>8409</v>
      </c>
      <c r="BG912">
        <v>213</v>
      </c>
      <c r="BH912">
        <v>332956</v>
      </c>
      <c r="BN912">
        <v>0</v>
      </c>
    </row>
    <row r="913" spans="26:66" x14ac:dyDescent="0.35">
      <c r="Z913" t="str">
        <f t="shared" si="84"/>
        <v>74_Fabrication de textiles</v>
      </c>
      <c r="AA913" t="str">
        <f>INDEX(PDC!$J$1:$L$90,MATCH(AB913,PDC!$L:$L,0),MATCH(PDC!$J$1,PDC!$J$1:$L$1,0))</f>
        <v>Industrie</v>
      </c>
      <c r="AB913" t="s">
        <v>19</v>
      </c>
      <c r="AC913" t="s">
        <v>159</v>
      </c>
      <c r="AD913">
        <v>103</v>
      </c>
      <c r="AE913">
        <v>170710</v>
      </c>
      <c r="AF913">
        <v>1</v>
      </c>
      <c r="AJ913">
        <v>32</v>
      </c>
      <c r="AK913">
        <f t="shared" si="85"/>
        <v>9.7087378640776691</v>
      </c>
      <c r="AL913">
        <f t="shared" si="86"/>
        <v>5.8578876457149551</v>
      </c>
      <c r="BC913" t="str">
        <f t="shared" si="83"/>
        <v>8409_Programmation, conseil et autres activités informatiques</v>
      </c>
      <c r="BD913" t="str">
        <f>INDEX(PDC!$J$1:$L$90,MATCH(BE913,PDC!$L:$L,0),MATCH(PDC!$J$1,PDC!$J$1:$L$1,0))</f>
        <v>Services</v>
      </c>
      <c r="BE913" t="s">
        <v>50</v>
      </c>
      <c r="BF913">
        <v>8409</v>
      </c>
      <c r="BG913">
        <v>6807</v>
      </c>
      <c r="BH913">
        <v>10126530</v>
      </c>
      <c r="BI913">
        <v>20</v>
      </c>
      <c r="BJ913">
        <v>1</v>
      </c>
      <c r="BK913">
        <v>3</v>
      </c>
      <c r="BN913">
        <v>2411</v>
      </c>
    </row>
    <row r="914" spans="26:66" x14ac:dyDescent="0.35">
      <c r="Z914" t="str">
        <f t="shared" si="84"/>
        <v>74_Génie civil</v>
      </c>
      <c r="AA914" t="str">
        <f>INDEX(PDC!$J$1:$L$90,MATCH(AB914,PDC!$L:$L,0),MATCH(PDC!$J$1,PDC!$J$1:$L$1,0))</f>
        <v>Construction</v>
      </c>
      <c r="AB914" t="s">
        <v>22</v>
      </c>
      <c r="AC914" t="s">
        <v>159</v>
      </c>
      <c r="AD914">
        <v>1606</v>
      </c>
      <c r="AE914">
        <v>2468772</v>
      </c>
      <c r="AF914">
        <v>68</v>
      </c>
      <c r="AG914">
        <v>12</v>
      </c>
      <c r="AH914">
        <v>171</v>
      </c>
      <c r="AJ914">
        <v>5907</v>
      </c>
      <c r="AK914">
        <f t="shared" si="85"/>
        <v>42.34122042341221</v>
      </c>
      <c r="AL914">
        <f t="shared" si="86"/>
        <v>27.544058341556045</v>
      </c>
      <c r="BC914" t="str">
        <f t="shared" si="83"/>
        <v>8409_Publicité et études de marché</v>
      </c>
      <c r="BD914" t="str">
        <f>INDEX(PDC!$J$1:$L$90,MATCH(BE914,PDC!$L:$L,0),MATCH(PDC!$J$1,PDC!$J$1:$L$1,0))</f>
        <v>Services</v>
      </c>
      <c r="BE914" t="s">
        <v>33</v>
      </c>
      <c r="BF914">
        <v>8409</v>
      </c>
      <c r="BG914">
        <v>551</v>
      </c>
      <c r="BH914">
        <v>831350</v>
      </c>
      <c r="BI914">
        <v>10</v>
      </c>
      <c r="BN914">
        <v>2042</v>
      </c>
    </row>
    <row r="915" spans="26:66" x14ac:dyDescent="0.35">
      <c r="Z915" t="str">
        <f t="shared" si="84"/>
        <v>74_Hébergement</v>
      </c>
      <c r="AA915" t="str">
        <f>INDEX(PDC!$J$1:$L$90,MATCH(AB915,PDC!$L:$L,0),MATCH(PDC!$J$1,PDC!$J$1:$L$1,0))</f>
        <v>Services</v>
      </c>
      <c r="AB915" t="s">
        <v>20</v>
      </c>
      <c r="AC915" t="s">
        <v>159</v>
      </c>
      <c r="AD915">
        <v>6501</v>
      </c>
      <c r="AE915">
        <v>10269581</v>
      </c>
      <c r="AF915">
        <v>178</v>
      </c>
      <c r="AG915">
        <v>15</v>
      </c>
      <c r="AH915">
        <v>116</v>
      </c>
      <c r="AJ915">
        <v>11703</v>
      </c>
      <c r="AK915">
        <f t="shared" si="85"/>
        <v>27.38040301492078</v>
      </c>
      <c r="AL915">
        <f t="shared" si="86"/>
        <v>17.332742202432602</v>
      </c>
      <c r="BC915" t="str">
        <f t="shared" si="83"/>
        <v>8409_Recherche-développement scientifique</v>
      </c>
      <c r="BD915" t="str">
        <f>INDEX(PDC!$J$1:$L$90,MATCH(BE915,PDC!$L:$L,0),MATCH(PDC!$J$1,PDC!$J$1:$L$1,0))</f>
        <v>Services</v>
      </c>
      <c r="BE915" t="s">
        <v>46</v>
      </c>
      <c r="BF915">
        <v>8409</v>
      </c>
      <c r="BG915">
        <v>9117</v>
      </c>
      <c r="BH915">
        <v>14945431</v>
      </c>
      <c r="BI915">
        <v>54</v>
      </c>
      <c r="BJ915">
        <v>5</v>
      </c>
      <c r="BK915">
        <v>25</v>
      </c>
      <c r="BL915">
        <v>1</v>
      </c>
      <c r="BN915">
        <v>2282</v>
      </c>
    </row>
    <row r="916" spans="26:66" x14ac:dyDescent="0.35">
      <c r="Z916" t="str">
        <f t="shared" si="84"/>
        <v>74_Hébergement médico-social et social</v>
      </c>
      <c r="AA916" t="str">
        <f>INDEX(PDC!$J$1:$L$90,MATCH(AB916,PDC!$L:$L,0),MATCH(PDC!$J$1,PDC!$J$1:$L$1,0))</f>
        <v>Services</v>
      </c>
      <c r="AB916" t="s">
        <v>2</v>
      </c>
      <c r="AC916" t="s">
        <v>159</v>
      </c>
      <c r="AD916">
        <v>4429</v>
      </c>
      <c r="AE916">
        <v>6539498</v>
      </c>
      <c r="AF916">
        <v>282</v>
      </c>
      <c r="AG916">
        <v>13</v>
      </c>
      <c r="AH916">
        <v>114</v>
      </c>
      <c r="AJ916">
        <v>14974</v>
      </c>
      <c r="AK916">
        <f t="shared" si="85"/>
        <v>63.671257620230307</v>
      </c>
      <c r="AL916">
        <f t="shared" si="86"/>
        <v>43.122576075411295</v>
      </c>
      <c r="BC916" t="str">
        <f t="shared" si="83"/>
        <v>8409_Restauration</v>
      </c>
      <c r="BD916" t="str">
        <f>INDEX(PDC!$J$1:$L$90,MATCH(BE916,PDC!$L:$L,0),MATCH(PDC!$J$1,PDC!$J$1:$L$1,0))</f>
        <v>Services</v>
      </c>
      <c r="BE916" t="s">
        <v>10</v>
      </c>
      <c r="BF916">
        <v>8409</v>
      </c>
      <c r="BG916">
        <v>6525</v>
      </c>
      <c r="BH916">
        <v>9772231</v>
      </c>
      <c r="BI916">
        <v>403</v>
      </c>
      <c r="BJ916">
        <v>26</v>
      </c>
      <c r="BK916">
        <v>225</v>
      </c>
      <c r="BL916">
        <v>6</v>
      </c>
      <c r="BN916">
        <v>26309</v>
      </c>
    </row>
    <row r="917" spans="26:66" x14ac:dyDescent="0.35">
      <c r="Z917" t="str">
        <f t="shared" si="84"/>
        <v>74_Imprimerie et reproduction d'enregistrements</v>
      </c>
      <c r="AA917" t="str">
        <f>INDEX(PDC!$J$1:$L$90,MATCH(AB917,PDC!$L:$L,0),MATCH(PDC!$J$1,PDC!$J$1:$L$1,0))</f>
        <v>Industrie</v>
      </c>
      <c r="AB917" t="s">
        <v>72</v>
      </c>
      <c r="AC917" t="s">
        <v>159</v>
      </c>
      <c r="AD917">
        <v>346</v>
      </c>
      <c r="AE917">
        <v>560289</v>
      </c>
      <c r="AF917">
        <v>5</v>
      </c>
      <c r="AJ917">
        <v>80</v>
      </c>
      <c r="AK917">
        <f t="shared" si="85"/>
        <v>14.450867052023121</v>
      </c>
      <c r="AL917">
        <f t="shared" si="86"/>
        <v>8.9239660246765506</v>
      </c>
      <c r="BC917" t="str">
        <f t="shared" si="83"/>
        <v>8409_Réparation d'ordinateurs et de biens personnels et domestiques</v>
      </c>
      <c r="BD917" t="str">
        <f>INDEX(PDC!$J$1:$L$90,MATCH(BE917,PDC!$L:$L,0),MATCH(PDC!$J$1,PDC!$J$1:$L$1,0))</f>
        <v>Services</v>
      </c>
      <c r="BE917" t="s">
        <v>92</v>
      </c>
      <c r="BF917">
        <v>8409</v>
      </c>
      <c r="BG917">
        <v>219</v>
      </c>
      <c r="BH917">
        <v>358189</v>
      </c>
      <c r="BI917">
        <v>12</v>
      </c>
      <c r="BN917">
        <v>589</v>
      </c>
    </row>
    <row r="918" spans="26:66" x14ac:dyDescent="0.35">
      <c r="Z918" t="str">
        <f t="shared" si="84"/>
        <v>74_Industrie automobile</v>
      </c>
      <c r="AA918" t="str">
        <f>INDEX(PDC!$J$1:$L$90,MATCH(AB918,PDC!$L:$L,0),MATCH(PDC!$J$1,PDC!$J$1:$L$1,0))</f>
        <v>Industrie</v>
      </c>
      <c r="AB918" t="s">
        <v>24</v>
      </c>
      <c r="AC918" t="s">
        <v>159</v>
      </c>
      <c r="AD918">
        <v>957</v>
      </c>
      <c r="AE918">
        <v>1382564</v>
      </c>
      <c r="AF918">
        <v>33</v>
      </c>
      <c r="AG918">
        <v>3</v>
      </c>
      <c r="AH918">
        <v>31</v>
      </c>
      <c r="AJ918">
        <v>1453</v>
      </c>
      <c r="AK918">
        <f t="shared" si="85"/>
        <v>34.482758620689651</v>
      </c>
      <c r="AL918">
        <f t="shared" si="86"/>
        <v>23.868696132692591</v>
      </c>
      <c r="BC918" t="str">
        <f t="shared" si="83"/>
        <v>8409_Réparation et installation de machines et d'équipements</v>
      </c>
      <c r="BD918" t="str">
        <f>INDEX(PDC!$J$1:$L$90,MATCH(BE918,PDC!$L:$L,0),MATCH(PDC!$J$1,PDC!$J$1:$L$1,0))</f>
        <v>Industrie</v>
      </c>
      <c r="BE918" t="s">
        <v>23</v>
      </c>
      <c r="BF918">
        <v>8409</v>
      </c>
      <c r="BG918">
        <v>2400</v>
      </c>
      <c r="BH918">
        <v>3897275</v>
      </c>
      <c r="BI918">
        <v>125</v>
      </c>
      <c r="BJ918">
        <v>2</v>
      </c>
      <c r="BK918">
        <v>22</v>
      </c>
      <c r="BL918">
        <v>2</v>
      </c>
      <c r="BN918">
        <v>8381</v>
      </c>
    </row>
    <row r="919" spans="26:66" x14ac:dyDescent="0.35">
      <c r="Z919" t="str">
        <f t="shared" si="84"/>
        <v>74_Industrie chimique</v>
      </c>
      <c r="AA919" t="str">
        <f>INDEX(PDC!$J$1:$L$90,MATCH(AB919,PDC!$L:$L,0),MATCH(PDC!$J$1,PDC!$J$1:$L$1,0))</f>
        <v>Industrie</v>
      </c>
      <c r="AB919" t="s">
        <v>40</v>
      </c>
      <c r="AC919" t="s">
        <v>159</v>
      </c>
      <c r="AD919">
        <v>779</v>
      </c>
      <c r="AE919">
        <v>1333498</v>
      </c>
      <c r="AF919">
        <v>35</v>
      </c>
      <c r="AG919">
        <v>1</v>
      </c>
      <c r="AH919">
        <v>30</v>
      </c>
      <c r="AJ919">
        <v>1451</v>
      </c>
      <c r="AK919">
        <f t="shared" si="85"/>
        <v>44.929396662387674</v>
      </c>
      <c r="AL919">
        <f t="shared" si="86"/>
        <v>26.246758525322122</v>
      </c>
      <c r="BC919" t="str">
        <f t="shared" si="83"/>
        <v>8409_Services d'information</v>
      </c>
      <c r="BD919" t="str">
        <f>INDEX(PDC!$J$1:$L$90,MATCH(BE919,PDC!$L:$L,0),MATCH(PDC!$J$1,PDC!$J$1:$L$1,0))</f>
        <v>Services</v>
      </c>
      <c r="BE919" t="s">
        <v>85</v>
      </c>
      <c r="BF919">
        <v>8409</v>
      </c>
      <c r="BG919">
        <v>275</v>
      </c>
      <c r="BH919">
        <v>443909</v>
      </c>
      <c r="BI919">
        <v>4</v>
      </c>
      <c r="BJ919">
        <v>1</v>
      </c>
      <c r="BK919">
        <v>1</v>
      </c>
      <c r="BN919">
        <v>103</v>
      </c>
    </row>
    <row r="920" spans="26:66" x14ac:dyDescent="0.35">
      <c r="Z920" t="str">
        <f t="shared" si="84"/>
        <v>74_Industrie de l'habillement</v>
      </c>
      <c r="AA920" t="str">
        <f>INDEX(PDC!$J$1:$L$90,MATCH(AB920,PDC!$L:$L,0),MATCH(PDC!$J$1,PDC!$J$1:$L$1,0))</f>
        <v>Industrie</v>
      </c>
      <c r="AB920" t="s">
        <v>68</v>
      </c>
      <c r="AC920" t="s">
        <v>159</v>
      </c>
      <c r="AD920">
        <v>234</v>
      </c>
      <c r="AE920">
        <v>345949</v>
      </c>
      <c r="AF920">
        <v>3</v>
      </c>
      <c r="AJ920">
        <v>82</v>
      </c>
      <c r="AK920">
        <f t="shared" si="85"/>
        <v>12.820512820512819</v>
      </c>
      <c r="AL920">
        <f t="shared" si="86"/>
        <v>8.671798444279359</v>
      </c>
      <c r="BC920" t="str">
        <f t="shared" si="83"/>
        <v>8409_Services de soutien aux industries extractives</v>
      </c>
      <c r="BD920" t="str">
        <f>INDEX(PDC!$J$1:$L$90,MATCH(BE920,PDC!$L:$L,0),MATCH(PDC!$J$1,PDC!$J$1:$L$1,0))</f>
        <v>Industrie</v>
      </c>
      <c r="BE920" t="s">
        <v>65</v>
      </c>
      <c r="BF920">
        <v>8409</v>
      </c>
      <c r="BG920">
        <v>1</v>
      </c>
      <c r="BH920">
        <v>455</v>
      </c>
    </row>
    <row r="921" spans="26:66" x14ac:dyDescent="0.35">
      <c r="Z921" t="str">
        <f t="shared" si="84"/>
        <v>74_Industrie du cuir et de la chaussure</v>
      </c>
      <c r="AA921" t="str">
        <f>INDEX(PDC!$J$1:$L$90,MATCH(AB921,PDC!$L:$L,0),MATCH(PDC!$J$1,PDC!$J$1:$L$1,0))</f>
        <v>Industrie</v>
      </c>
      <c r="AB921" t="s">
        <v>69</v>
      </c>
      <c r="AC921" t="s">
        <v>159</v>
      </c>
      <c r="AD921">
        <v>168</v>
      </c>
      <c r="AE921">
        <v>258196</v>
      </c>
      <c r="AF921">
        <v>7</v>
      </c>
      <c r="AJ921">
        <v>165</v>
      </c>
      <c r="AK921">
        <f t="shared" si="85"/>
        <v>41.666666666666664</v>
      </c>
      <c r="AL921">
        <f t="shared" si="86"/>
        <v>27.11118685029977</v>
      </c>
      <c r="BC921" t="str">
        <f t="shared" si="83"/>
        <v>8409_Services relatifs aux bâtiments et aménagement paysager</v>
      </c>
      <c r="BD921" t="str">
        <f>INDEX(PDC!$J$1:$L$90,MATCH(BE921,PDC!$L:$L,0),MATCH(PDC!$J$1,PDC!$J$1:$L$1,0))</f>
        <v>Services</v>
      </c>
      <c r="BE921" t="s">
        <v>9</v>
      </c>
      <c r="BF921">
        <v>8409</v>
      </c>
      <c r="BG921">
        <v>4495</v>
      </c>
      <c r="BH921">
        <v>6193921</v>
      </c>
      <c r="BI921">
        <v>296</v>
      </c>
      <c r="BJ921">
        <v>48</v>
      </c>
      <c r="BK921">
        <v>461</v>
      </c>
      <c r="BL921">
        <v>14</v>
      </c>
      <c r="BM921">
        <v>1</v>
      </c>
      <c r="BN921">
        <v>44769</v>
      </c>
    </row>
    <row r="922" spans="26:66" x14ac:dyDescent="0.35">
      <c r="Z922" t="str">
        <f t="shared" si="84"/>
        <v>74_Industrie du papier et du carton</v>
      </c>
      <c r="AA922" t="str">
        <f>INDEX(PDC!$J$1:$L$90,MATCH(AB922,PDC!$L:$L,0),MATCH(PDC!$J$1,PDC!$J$1:$L$1,0))</f>
        <v>Industrie</v>
      </c>
      <c r="AB922" t="s">
        <v>71</v>
      </c>
      <c r="AC922" t="s">
        <v>159</v>
      </c>
      <c r="AD922">
        <v>343</v>
      </c>
      <c r="AE922">
        <v>487035</v>
      </c>
      <c r="AF922">
        <v>16</v>
      </c>
      <c r="AG922">
        <v>2</v>
      </c>
      <c r="AH922">
        <v>68</v>
      </c>
      <c r="AJ922">
        <v>1172</v>
      </c>
      <c r="AK922">
        <f t="shared" si="85"/>
        <v>46.647230320699705</v>
      </c>
      <c r="AL922">
        <f t="shared" si="86"/>
        <v>32.851848429784312</v>
      </c>
      <c r="BC922" t="str">
        <f t="shared" si="83"/>
        <v>8409_Sylviculture et exploitation forestière</v>
      </c>
      <c r="BD922" t="str">
        <f>INDEX(PDC!$J$1:$L$90,MATCH(BE922,PDC!$L:$L,0),MATCH(PDC!$J$1,PDC!$J$1:$L$1,0))</f>
        <v>Agriculture</v>
      </c>
      <c r="BE922" t="s">
        <v>63</v>
      </c>
      <c r="BF922">
        <v>8409</v>
      </c>
    </row>
    <row r="923" spans="26:66" x14ac:dyDescent="0.35">
      <c r="Z923" t="str">
        <f t="shared" si="84"/>
        <v>74_Industrie pharmaceutique</v>
      </c>
      <c r="AA923" t="str">
        <f>INDEX(PDC!$J$1:$L$90,MATCH(AB923,PDC!$L:$L,0),MATCH(PDC!$J$1,PDC!$J$1:$L$1,0))</f>
        <v>Industrie</v>
      </c>
      <c r="AB923" t="s">
        <v>39</v>
      </c>
      <c r="AC923" t="s">
        <v>159</v>
      </c>
      <c r="AD923">
        <v>1111</v>
      </c>
      <c r="AE923">
        <v>1013961</v>
      </c>
      <c r="AF923">
        <v>20</v>
      </c>
      <c r="AJ923">
        <v>424</v>
      </c>
      <c r="AK923">
        <f t="shared" si="85"/>
        <v>18.001800180018002</v>
      </c>
      <c r="AL923">
        <f t="shared" si="86"/>
        <v>19.724624517116535</v>
      </c>
      <c r="BC923" t="str">
        <f t="shared" si="83"/>
        <v>8409_Transports aériens</v>
      </c>
      <c r="BD923" t="str">
        <f>INDEX(PDC!$J$1:$L$90,MATCH(BE923,PDC!$L:$L,0),MATCH(PDC!$J$1,PDC!$J$1:$L$1,0))</f>
        <v>Services</v>
      </c>
      <c r="BE923" t="s">
        <v>81</v>
      </c>
      <c r="BF923">
        <v>8409</v>
      </c>
      <c r="BG923">
        <v>6</v>
      </c>
      <c r="BH923">
        <v>9154</v>
      </c>
    </row>
    <row r="924" spans="26:66" x14ac:dyDescent="0.35">
      <c r="Z924" t="str">
        <f t="shared" si="84"/>
        <v>74_Industries alimentaires</v>
      </c>
      <c r="AA924" t="str">
        <f>INDEX(PDC!$J$1:$L$90,MATCH(AB924,PDC!$L:$L,0),MATCH(PDC!$J$1,PDC!$J$1:$L$1,0))</f>
        <v>Industrie</v>
      </c>
      <c r="AB924" t="s">
        <v>14</v>
      </c>
      <c r="AC924" t="s">
        <v>159</v>
      </c>
      <c r="AD924">
        <v>4572</v>
      </c>
      <c r="AE924">
        <v>7322896</v>
      </c>
      <c r="AF924">
        <v>178</v>
      </c>
      <c r="AG924">
        <v>8</v>
      </c>
      <c r="AH924">
        <v>99</v>
      </c>
      <c r="AJ924">
        <v>10159</v>
      </c>
      <c r="AK924">
        <f t="shared" si="85"/>
        <v>38.932633420822398</v>
      </c>
      <c r="AL924">
        <f t="shared" si="86"/>
        <v>24.307323222943488</v>
      </c>
      <c r="BC924" t="str">
        <f t="shared" si="83"/>
        <v>8409_Transports par eau</v>
      </c>
      <c r="BD924" t="str">
        <f>INDEX(PDC!$J$1:$L$90,MATCH(BE924,PDC!$L:$L,0),MATCH(PDC!$J$1,PDC!$J$1:$L$1,0))</f>
        <v>Services</v>
      </c>
      <c r="BE924" t="s">
        <v>80</v>
      </c>
      <c r="BF924">
        <v>8409</v>
      </c>
      <c r="BG924">
        <v>5</v>
      </c>
      <c r="BH924">
        <v>9464</v>
      </c>
    </row>
    <row r="925" spans="26:66" x14ac:dyDescent="0.35">
      <c r="Z925" t="str">
        <f t="shared" si="84"/>
        <v>74_Métallurgie</v>
      </c>
      <c r="AA925" t="str">
        <f>INDEX(PDC!$J$1:$L$90,MATCH(AB925,PDC!$L:$L,0),MATCH(PDC!$J$1,PDC!$J$1:$L$1,0))</f>
        <v>Industrie</v>
      </c>
      <c r="AB925" t="s">
        <v>26</v>
      </c>
      <c r="AC925" t="s">
        <v>159</v>
      </c>
      <c r="AD925">
        <v>276</v>
      </c>
      <c r="AE925">
        <v>438941</v>
      </c>
      <c r="AF925">
        <v>8</v>
      </c>
      <c r="AG925">
        <v>2</v>
      </c>
      <c r="AH925">
        <v>15</v>
      </c>
      <c r="AJ925">
        <v>351</v>
      </c>
      <c r="AK925">
        <f t="shared" si="85"/>
        <v>28.985507246376812</v>
      </c>
      <c r="AL925">
        <f t="shared" si="86"/>
        <v>18.225684089661254</v>
      </c>
      <c r="BC925" t="str">
        <f t="shared" si="83"/>
        <v>8409_Transports terrestres et transport par conduites</v>
      </c>
      <c r="BD925" t="str">
        <f>INDEX(PDC!$J$1:$L$90,MATCH(BE925,PDC!$L:$L,0),MATCH(PDC!$J$1,PDC!$J$1:$L$1,0))</f>
        <v>Services</v>
      </c>
      <c r="BE925" t="s">
        <v>5</v>
      </c>
      <c r="BF925">
        <v>8409</v>
      </c>
      <c r="BG925">
        <v>5337</v>
      </c>
      <c r="BH925">
        <v>8713645</v>
      </c>
      <c r="BI925">
        <v>444</v>
      </c>
      <c r="BJ925">
        <v>39</v>
      </c>
      <c r="BK925">
        <v>409</v>
      </c>
      <c r="BL925">
        <v>16</v>
      </c>
      <c r="BM925">
        <v>1</v>
      </c>
      <c r="BN925">
        <v>53344</v>
      </c>
    </row>
    <row r="926" spans="26:66" x14ac:dyDescent="0.35">
      <c r="Z926" t="str">
        <f t="shared" si="84"/>
        <v>74_Organisation de jeux de hasard et d'argent</v>
      </c>
      <c r="AA926" t="str">
        <f>INDEX(PDC!$J$1:$L$90,MATCH(AB926,PDC!$L:$L,0),MATCH(PDC!$J$1,PDC!$J$1:$L$1,0))</f>
        <v>Services</v>
      </c>
      <c r="AB926" t="s">
        <v>91</v>
      </c>
      <c r="AC926" t="s">
        <v>159</v>
      </c>
      <c r="AD926">
        <v>298</v>
      </c>
      <c r="AE926">
        <v>475834</v>
      </c>
      <c r="AF926">
        <v>7</v>
      </c>
      <c r="AG926">
        <v>1</v>
      </c>
      <c r="AH926">
        <v>15</v>
      </c>
      <c r="AJ926">
        <v>737</v>
      </c>
      <c r="AK926">
        <f t="shared" si="85"/>
        <v>23.48993288590604</v>
      </c>
      <c r="AL926">
        <f t="shared" si="86"/>
        <v>14.71101266408033</v>
      </c>
      <c r="BC926" t="str">
        <f t="shared" si="83"/>
        <v>8409_Travail du bois et fabrication d'articles en bois et en liège, à l'exception des meubles ; fabrication d'articles en vannerie et sparterie</v>
      </c>
      <c r="BD926" t="str">
        <f>INDEX(PDC!$J$1:$L$90,MATCH(BE926,PDC!$L:$L,0),MATCH(PDC!$J$1,PDC!$J$1:$L$1,0))</f>
        <v>Industrie</v>
      </c>
      <c r="BE926" t="s">
        <v>70</v>
      </c>
      <c r="BF926">
        <v>8409</v>
      </c>
      <c r="BG926">
        <v>180</v>
      </c>
      <c r="BH926">
        <v>285253</v>
      </c>
      <c r="BI926">
        <v>17</v>
      </c>
      <c r="BN926">
        <v>1141</v>
      </c>
    </row>
    <row r="927" spans="26:66" x14ac:dyDescent="0.35">
      <c r="Z927" t="str">
        <f t="shared" si="84"/>
        <v>74_Production de films cinématographiques, de vidéo et de programmes de télévision ; enregistrement sonore et édition musicale</v>
      </c>
      <c r="AA927" t="str">
        <f>INDEX(PDC!$J$1:$L$90,MATCH(AB927,PDC!$L:$L,0),MATCH(PDC!$J$1,PDC!$J$1:$L$1,0))</f>
        <v>Services</v>
      </c>
      <c r="AB927" t="s">
        <v>82</v>
      </c>
      <c r="AC927" t="s">
        <v>159</v>
      </c>
      <c r="AD927">
        <v>323</v>
      </c>
      <c r="AE927">
        <v>521669</v>
      </c>
      <c r="AF927">
        <v>2</v>
      </c>
      <c r="AJ927">
        <v>24</v>
      </c>
      <c r="AK927">
        <f t="shared" si="85"/>
        <v>6.1919504643962853</v>
      </c>
      <c r="AL927">
        <f t="shared" si="86"/>
        <v>3.8338486664915874</v>
      </c>
      <c r="BC927" t="str">
        <f t="shared" si="83"/>
        <v>8409_Travaux de construction spécialisés</v>
      </c>
      <c r="BD927" t="str">
        <f>INDEX(PDC!$J$1:$L$90,MATCH(BE927,PDC!$L:$L,0),MATCH(PDC!$J$1,PDC!$J$1:$L$1,0))</f>
        <v>Construction</v>
      </c>
      <c r="BE927" t="s">
        <v>3</v>
      </c>
      <c r="BF927">
        <v>8409</v>
      </c>
      <c r="BG927">
        <v>10928</v>
      </c>
      <c r="BH927">
        <v>16811447</v>
      </c>
      <c r="BI927">
        <v>1009</v>
      </c>
      <c r="BJ927">
        <v>89</v>
      </c>
      <c r="BK927">
        <v>879</v>
      </c>
      <c r="BL927">
        <v>37</v>
      </c>
      <c r="BN927">
        <v>86124</v>
      </c>
    </row>
    <row r="928" spans="26:66" x14ac:dyDescent="0.35">
      <c r="Z928" t="str">
        <f t="shared" si="84"/>
        <v>74_Production et distribution d'électricité, de gaz, de vapeur et d'air conditionné</v>
      </c>
      <c r="AA928" t="str">
        <f>INDEX(PDC!$J$1:$L$90,MATCH(AB928,PDC!$L:$L,0),MATCH(PDC!$J$1,PDC!$J$1:$L$1,0))</f>
        <v>Industrie</v>
      </c>
      <c r="AB928" t="s">
        <v>76</v>
      </c>
      <c r="AC928" t="s">
        <v>159</v>
      </c>
      <c r="AD928">
        <v>459</v>
      </c>
      <c r="AE928">
        <v>764525</v>
      </c>
      <c r="AF928">
        <v>9</v>
      </c>
      <c r="AJ928">
        <v>344</v>
      </c>
      <c r="AK928">
        <f t="shared" si="85"/>
        <v>19.607843137254903</v>
      </c>
      <c r="AL928">
        <f t="shared" si="86"/>
        <v>11.772015303619895</v>
      </c>
      <c r="BC928" t="str">
        <f t="shared" si="83"/>
        <v>8409_Télécommunications</v>
      </c>
      <c r="BD928" t="str">
        <f>INDEX(PDC!$J$1:$L$90,MATCH(BE928,PDC!$L:$L,0),MATCH(PDC!$J$1,PDC!$J$1:$L$1,0))</f>
        <v>Services</v>
      </c>
      <c r="BE928" t="s">
        <v>84</v>
      </c>
      <c r="BF928">
        <v>8409</v>
      </c>
      <c r="BG928">
        <v>732</v>
      </c>
      <c r="BH928">
        <v>1165968</v>
      </c>
      <c r="BI928">
        <v>4</v>
      </c>
      <c r="BJ928">
        <v>1</v>
      </c>
      <c r="BK928">
        <v>8</v>
      </c>
      <c r="BN928">
        <v>190</v>
      </c>
    </row>
    <row r="929" spans="26:66" x14ac:dyDescent="0.35">
      <c r="Z929" t="str">
        <f t="shared" si="84"/>
        <v>74_Programmation et diffusion</v>
      </c>
      <c r="AA929" t="str">
        <f>INDEX(PDC!$J$1:$L$90,MATCH(AB929,PDC!$L:$L,0),MATCH(PDC!$J$1,PDC!$J$1:$L$1,0))</f>
        <v>Services</v>
      </c>
      <c r="AB929" t="s">
        <v>83</v>
      </c>
      <c r="AC929" t="s">
        <v>159</v>
      </c>
      <c r="AD929">
        <v>82</v>
      </c>
      <c r="AE929">
        <v>138604</v>
      </c>
      <c r="AF929">
        <v>1</v>
      </c>
      <c r="AJ929">
        <v>178</v>
      </c>
      <c r="AK929">
        <f t="shared" si="85"/>
        <v>12.195121951219512</v>
      </c>
      <c r="AL929">
        <f t="shared" si="86"/>
        <v>7.2147989956999803</v>
      </c>
      <c r="BC929" t="str">
        <f t="shared" si="83"/>
        <v>8409_Édition</v>
      </c>
      <c r="BD929" t="str">
        <f>INDEX(PDC!$J$1:$L$90,MATCH(BE929,PDC!$L:$L,0),MATCH(PDC!$J$1,PDC!$J$1:$L$1,0))</f>
        <v>Services</v>
      </c>
      <c r="BE929" t="s">
        <v>49</v>
      </c>
      <c r="BF929">
        <v>8409</v>
      </c>
      <c r="BG929">
        <v>2307</v>
      </c>
      <c r="BH929">
        <v>3045554</v>
      </c>
      <c r="BI929">
        <v>8</v>
      </c>
      <c r="BJ929">
        <v>1</v>
      </c>
      <c r="BK929">
        <v>1</v>
      </c>
      <c r="BN929">
        <v>1015</v>
      </c>
    </row>
    <row r="930" spans="26:66" x14ac:dyDescent="0.35">
      <c r="Z930" t="str">
        <f t="shared" si="84"/>
        <v>74_Programmation, conseil et autres activités informatiques</v>
      </c>
      <c r="AA930" t="str">
        <f>INDEX(PDC!$J$1:$L$90,MATCH(AB930,PDC!$L:$L,0),MATCH(PDC!$J$1,PDC!$J$1:$L$1,0))</f>
        <v>Services</v>
      </c>
      <c r="AB930" t="s">
        <v>50</v>
      </c>
      <c r="AC930" t="s">
        <v>159</v>
      </c>
      <c r="AD930">
        <v>1036</v>
      </c>
      <c r="AE930">
        <v>1586754</v>
      </c>
      <c r="AF930">
        <v>4</v>
      </c>
      <c r="AJ930">
        <v>83</v>
      </c>
      <c r="AK930">
        <f t="shared" si="85"/>
        <v>3.8610038610038613</v>
      </c>
      <c r="AL930">
        <f t="shared" si="86"/>
        <v>2.5208696496117233</v>
      </c>
      <c r="BC930" t="str">
        <f t="shared" si="83"/>
        <v>8410_NC</v>
      </c>
      <c r="BD930" t="s">
        <v>355</v>
      </c>
      <c r="BE930" t="s">
        <v>355</v>
      </c>
      <c r="BF930">
        <v>8410</v>
      </c>
      <c r="BN930">
        <v>0</v>
      </c>
    </row>
    <row r="931" spans="26:66" x14ac:dyDescent="0.35">
      <c r="Z931" t="str">
        <f t="shared" si="84"/>
        <v>74_Publicité et études de marché</v>
      </c>
      <c r="AA931" t="str">
        <f>INDEX(PDC!$J$1:$L$90,MATCH(AB931,PDC!$L:$L,0),MATCH(PDC!$J$1,PDC!$J$1:$L$1,0))</f>
        <v>Services</v>
      </c>
      <c r="AB931" t="s">
        <v>33</v>
      </c>
      <c r="AC931" t="s">
        <v>159</v>
      </c>
      <c r="AD931">
        <v>748</v>
      </c>
      <c r="AE931">
        <v>1041288</v>
      </c>
      <c r="AF931">
        <v>14</v>
      </c>
      <c r="AG931">
        <v>2</v>
      </c>
      <c r="AH931">
        <v>7</v>
      </c>
      <c r="AJ931">
        <v>936</v>
      </c>
      <c r="AK931">
        <f t="shared" si="85"/>
        <v>18.71657754010695</v>
      </c>
      <c r="AL931">
        <f t="shared" si="86"/>
        <v>13.444887485498729</v>
      </c>
      <c r="BC931" t="str">
        <f t="shared" si="83"/>
        <v>8410_Action sociale sans hébergement</v>
      </c>
      <c r="BD931" t="str">
        <f>INDEX(PDC!$J$1:$L$90,MATCH(BE931,PDC!$L:$L,0),MATCH(PDC!$J$1,PDC!$J$1:$L$1,0))</f>
        <v>Services</v>
      </c>
      <c r="BE931" t="s">
        <v>8</v>
      </c>
      <c r="BF931">
        <v>8410</v>
      </c>
      <c r="BG931">
        <v>819</v>
      </c>
      <c r="BH931">
        <v>1183555</v>
      </c>
      <c r="BI931">
        <v>45</v>
      </c>
      <c r="BJ931">
        <v>4</v>
      </c>
      <c r="BK931">
        <v>21</v>
      </c>
      <c r="BN931">
        <v>3040</v>
      </c>
    </row>
    <row r="932" spans="26:66" x14ac:dyDescent="0.35">
      <c r="Z932" t="str">
        <f t="shared" si="84"/>
        <v>74_Pêche et aquaculture</v>
      </c>
      <c r="AA932" t="str">
        <f>INDEX(PDC!$J$1:$L$90,MATCH(AB932,PDC!$L:$L,0),MATCH(PDC!$J$1,PDC!$J$1:$L$1,0))</f>
        <v>Agriculture</v>
      </c>
      <c r="AB932" t="s">
        <v>107</v>
      </c>
      <c r="AC932" t="s">
        <v>159</v>
      </c>
      <c r="AD932">
        <v>3</v>
      </c>
      <c r="AE932">
        <v>3309</v>
      </c>
      <c r="AK932">
        <f t="shared" si="85"/>
        <v>0</v>
      </c>
      <c r="AL932">
        <f t="shared" si="86"/>
        <v>0</v>
      </c>
      <c r="BC932" t="str">
        <f t="shared" si="83"/>
        <v>8410_Activités administratives et autres activités de soutien aux entreprises</v>
      </c>
      <c r="BD932" t="str">
        <f>INDEX(PDC!$J$1:$L$90,MATCH(BE932,PDC!$L:$L,0),MATCH(PDC!$J$1,PDC!$J$1:$L$1,0))</f>
        <v>Services</v>
      </c>
      <c r="BE932" t="s">
        <v>35</v>
      </c>
      <c r="BF932">
        <v>8410</v>
      </c>
      <c r="BG932">
        <v>172</v>
      </c>
      <c r="BH932">
        <v>275808</v>
      </c>
      <c r="BI932">
        <v>3</v>
      </c>
      <c r="BJ932">
        <v>1</v>
      </c>
      <c r="BK932">
        <v>5</v>
      </c>
      <c r="BN932">
        <v>403</v>
      </c>
    </row>
    <row r="933" spans="26:66" x14ac:dyDescent="0.35">
      <c r="Z933" t="str">
        <f t="shared" si="84"/>
        <v>74_Recherche-développement scientifique</v>
      </c>
      <c r="AA933" t="str">
        <f>INDEX(PDC!$J$1:$L$90,MATCH(AB933,PDC!$L:$L,0),MATCH(PDC!$J$1,PDC!$J$1:$L$1,0))</f>
        <v>Services</v>
      </c>
      <c r="AB933" t="s">
        <v>46</v>
      </c>
      <c r="AC933" t="s">
        <v>159</v>
      </c>
      <c r="AD933">
        <v>278</v>
      </c>
      <c r="AE933">
        <v>439707</v>
      </c>
      <c r="AJ933">
        <v>0</v>
      </c>
      <c r="AK933">
        <f t="shared" si="85"/>
        <v>0</v>
      </c>
      <c r="AL933">
        <f t="shared" si="86"/>
        <v>0</v>
      </c>
      <c r="BC933" t="str">
        <f t="shared" si="83"/>
        <v>8410_Activités auxiliaires de services financiers et d'assurance</v>
      </c>
      <c r="BD933" t="str">
        <f>INDEX(PDC!$J$1:$L$90,MATCH(BE933,PDC!$L:$L,0),MATCH(PDC!$J$1,PDC!$J$1:$L$1,0))</f>
        <v>Services</v>
      </c>
      <c r="BE933" t="s">
        <v>48</v>
      </c>
      <c r="BF933">
        <v>8410</v>
      </c>
      <c r="BG933">
        <v>82</v>
      </c>
      <c r="BH933">
        <v>133004</v>
      </c>
    </row>
    <row r="934" spans="26:66" x14ac:dyDescent="0.35">
      <c r="Z934" t="str">
        <f t="shared" si="84"/>
        <v>74_Restauration</v>
      </c>
      <c r="AA934" t="str">
        <f>INDEX(PDC!$J$1:$L$90,MATCH(AB934,PDC!$L:$L,0),MATCH(PDC!$J$1,PDC!$J$1:$L$1,0))</f>
        <v>Services</v>
      </c>
      <c r="AB934" t="s">
        <v>10</v>
      </c>
      <c r="AC934" t="s">
        <v>159</v>
      </c>
      <c r="AD934">
        <v>10607</v>
      </c>
      <c r="AE934">
        <v>16797472</v>
      </c>
      <c r="AF934">
        <v>354</v>
      </c>
      <c r="AG934">
        <v>9</v>
      </c>
      <c r="AH934">
        <v>59</v>
      </c>
      <c r="AJ934">
        <v>14780</v>
      </c>
      <c r="AK934">
        <f t="shared" si="85"/>
        <v>33.374186857735459</v>
      </c>
      <c r="AL934">
        <f t="shared" si="86"/>
        <v>21.07459979692182</v>
      </c>
      <c r="BC934" t="str">
        <f t="shared" si="83"/>
        <v>8410_Activités créatives, artistiques et de spectacle</v>
      </c>
      <c r="BD934" t="str">
        <f>INDEX(PDC!$J$1:$L$90,MATCH(BE934,PDC!$L:$L,0),MATCH(PDC!$J$1,PDC!$J$1:$L$1,0))</f>
        <v>Services</v>
      </c>
      <c r="BE934" t="s">
        <v>42</v>
      </c>
      <c r="BF934">
        <v>8410</v>
      </c>
      <c r="BG934">
        <v>47</v>
      </c>
      <c r="BH934">
        <v>35388</v>
      </c>
    </row>
    <row r="935" spans="26:66" x14ac:dyDescent="0.35">
      <c r="Z935" t="str">
        <f t="shared" ref="Z935:Z947" si="87">AC935&amp;"_"&amp;AB935</f>
        <v>74_Réparation d'ordinateurs et de biens personnels et domestiques</v>
      </c>
      <c r="AA935" t="str">
        <f>INDEX(PDC!$J$1:$L$90,MATCH(AB935,PDC!$L:$L,0),MATCH(PDC!$J$1,PDC!$J$1:$L$1,0))</f>
        <v>Services</v>
      </c>
      <c r="AB935" t="s">
        <v>92</v>
      </c>
      <c r="AC935" t="s">
        <v>159</v>
      </c>
      <c r="AD935" s="10">
        <v>160</v>
      </c>
      <c r="AE935" s="10">
        <v>259488</v>
      </c>
      <c r="AF935" s="10">
        <v>6</v>
      </c>
      <c r="AG935" s="10"/>
      <c r="AH935" s="10"/>
      <c r="AI935" s="10"/>
      <c r="AJ935" s="10">
        <v>115</v>
      </c>
      <c r="AK935">
        <f t="shared" ref="AK935:AK947" si="88">AF935/AD935*1000</f>
        <v>37.5</v>
      </c>
      <c r="AL935">
        <f t="shared" ref="AL935:AL947" si="89">AF935/AE935*1000000</f>
        <v>23.122456529781726</v>
      </c>
      <c r="BC935" t="str">
        <f t="shared" si="83"/>
        <v>8410_Activités d'architecture et d'ingénierie ; activités de contrôle et analyses techniques</v>
      </c>
      <c r="BD935" t="str">
        <f>INDEX(PDC!$J$1:$L$90,MATCH(BE935,PDC!$L:$L,0),MATCH(PDC!$J$1,PDC!$J$1:$L$1,0))</f>
        <v>Services</v>
      </c>
      <c r="BE935" t="s">
        <v>43</v>
      </c>
      <c r="BF935">
        <v>8410</v>
      </c>
      <c r="BG935">
        <v>86</v>
      </c>
      <c r="BH935">
        <v>138518</v>
      </c>
      <c r="BN935">
        <v>2</v>
      </c>
    </row>
    <row r="936" spans="26:66" x14ac:dyDescent="0.35">
      <c r="Z936" t="str">
        <f t="shared" si="87"/>
        <v>74_Réparation et installation de machines et d'équipements</v>
      </c>
      <c r="AA936" t="str">
        <f>INDEX(PDC!$J$1:$L$90,MATCH(AB936,PDC!$L:$L,0),MATCH(PDC!$J$1,PDC!$J$1:$L$1,0))</f>
        <v>Industrie</v>
      </c>
      <c r="AB936" t="s">
        <v>23</v>
      </c>
      <c r="AC936" t="s">
        <v>159</v>
      </c>
      <c r="AD936" s="10">
        <v>798</v>
      </c>
      <c r="AE936" s="10">
        <v>1366271</v>
      </c>
      <c r="AF936" s="10">
        <v>43</v>
      </c>
      <c r="AG936" s="10"/>
      <c r="AH936" s="10"/>
      <c r="AI936" s="10"/>
      <c r="AJ936" s="10">
        <v>1218</v>
      </c>
      <c r="AK936">
        <f t="shared" si="88"/>
        <v>53.884711779448615</v>
      </c>
      <c r="AL936">
        <f t="shared" si="89"/>
        <v>31.472526314325638</v>
      </c>
      <c r="BC936" t="str">
        <f t="shared" si="83"/>
        <v>8410_Activités de location et location-bail</v>
      </c>
      <c r="BD936" t="str">
        <f>INDEX(PDC!$J$1:$L$90,MATCH(BE936,PDC!$L:$L,0),MATCH(PDC!$J$1,PDC!$J$1:$L$1,0))</f>
        <v>Services</v>
      </c>
      <c r="BE936" t="s">
        <v>88</v>
      </c>
      <c r="BF936">
        <v>8410</v>
      </c>
      <c r="BG936">
        <v>22</v>
      </c>
      <c r="BH936">
        <v>33009</v>
      </c>
      <c r="BI936">
        <v>1</v>
      </c>
      <c r="BJ936">
        <v>1</v>
      </c>
      <c r="BK936">
        <v>2</v>
      </c>
      <c r="BN936">
        <v>32</v>
      </c>
    </row>
    <row r="937" spans="26:66" x14ac:dyDescent="0.35">
      <c r="Z937" t="str">
        <f t="shared" si="87"/>
        <v>74_Services d'information</v>
      </c>
      <c r="AA937" t="str">
        <f>INDEX(PDC!$J$1:$L$90,MATCH(AB937,PDC!$L:$L,0),MATCH(PDC!$J$1,PDC!$J$1:$L$1,0))</f>
        <v>Services</v>
      </c>
      <c r="AB937" t="s">
        <v>85</v>
      </c>
      <c r="AC937" t="s">
        <v>159</v>
      </c>
      <c r="AD937" s="10">
        <v>298</v>
      </c>
      <c r="AE937" s="10">
        <v>473944</v>
      </c>
      <c r="AF937" s="10">
        <v>9</v>
      </c>
      <c r="AG937" s="10"/>
      <c r="AH937" s="10"/>
      <c r="AI937" s="10"/>
      <c r="AJ937" s="10">
        <v>581</v>
      </c>
      <c r="AK937">
        <f t="shared" si="88"/>
        <v>30.201342281879196</v>
      </c>
      <c r="AL937">
        <f t="shared" si="89"/>
        <v>18.989585267457759</v>
      </c>
      <c r="BC937" t="str">
        <f t="shared" si="83"/>
        <v>8410_Activités de poste et de courrier</v>
      </c>
      <c r="BD937" t="str">
        <f>INDEX(PDC!$J$1:$L$90,MATCH(BE937,PDC!$L:$L,0),MATCH(PDC!$J$1,PDC!$J$1:$L$1,0))</f>
        <v>Services</v>
      </c>
      <c r="BE937" t="s">
        <v>13</v>
      </c>
      <c r="BF937">
        <v>8410</v>
      </c>
      <c r="BG937">
        <v>150</v>
      </c>
      <c r="BH937">
        <v>233120</v>
      </c>
      <c r="BI937">
        <v>3</v>
      </c>
      <c r="BN937">
        <v>41</v>
      </c>
    </row>
    <row r="938" spans="26:66" x14ac:dyDescent="0.35">
      <c r="Z938" t="str">
        <f t="shared" si="87"/>
        <v>74_Services relatifs aux bâtiments et aménagement paysager</v>
      </c>
      <c r="AA938" t="str">
        <f>INDEX(PDC!$J$1:$L$90,MATCH(AB938,PDC!$L:$L,0),MATCH(PDC!$J$1,PDC!$J$1:$L$1,0))</f>
        <v>Services</v>
      </c>
      <c r="AB938" t="s">
        <v>9</v>
      </c>
      <c r="AC938" t="s">
        <v>159</v>
      </c>
      <c r="AD938" s="10">
        <v>4446</v>
      </c>
      <c r="AE938" s="10">
        <v>5667894</v>
      </c>
      <c r="AF938" s="10">
        <v>178</v>
      </c>
      <c r="AG938" s="10">
        <v>19</v>
      </c>
      <c r="AH938" s="10">
        <v>166</v>
      </c>
      <c r="AI938" s="10"/>
      <c r="AJ938" s="10">
        <v>18526</v>
      </c>
      <c r="AK938">
        <f t="shared" si="88"/>
        <v>40.035987404408459</v>
      </c>
      <c r="AL938">
        <f t="shared" si="89"/>
        <v>31.404962760418595</v>
      </c>
      <c r="BC938" t="str">
        <f t="shared" si="83"/>
        <v>8410_Activités des agences de voyage, voyagistes, services de réservation et activités connexes</v>
      </c>
      <c r="BD938" t="str">
        <f>INDEX(PDC!$J$1:$L$90,MATCH(BE938,PDC!$L:$L,0),MATCH(PDC!$J$1,PDC!$J$1:$L$1,0))</f>
        <v>Services</v>
      </c>
      <c r="BE938" t="s">
        <v>89</v>
      </c>
      <c r="BF938">
        <v>8410</v>
      </c>
      <c r="BG938">
        <v>15</v>
      </c>
      <c r="BH938">
        <v>24097</v>
      </c>
    </row>
    <row r="939" spans="26:66" x14ac:dyDescent="0.35">
      <c r="Z939" t="str">
        <f t="shared" si="87"/>
        <v>74_Sylviculture et exploitation forestière</v>
      </c>
      <c r="AA939" t="str">
        <f>INDEX(PDC!$J$1:$L$90,MATCH(AB939,PDC!$L:$L,0),MATCH(PDC!$J$1,PDC!$J$1:$L$1,0))</f>
        <v>Agriculture</v>
      </c>
      <c r="AB939" t="s">
        <v>63</v>
      </c>
      <c r="AC939" t="s">
        <v>159</v>
      </c>
      <c r="AD939" s="10"/>
      <c r="AE939" s="10"/>
      <c r="AF939" s="10"/>
      <c r="AG939" s="10"/>
      <c r="AH939" s="10"/>
      <c r="AI939" s="10"/>
      <c r="AJ939" s="10"/>
      <c r="AK939" t="e">
        <f t="shared" si="88"/>
        <v>#DIV/0!</v>
      </c>
      <c r="AL939" t="e">
        <f t="shared" si="89"/>
        <v>#DIV/0!</v>
      </c>
      <c r="BC939" t="str">
        <f t="shared" si="83"/>
        <v>8410_Activités des organisations associatives</v>
      </c>
      <c r="BD939" t="str">
        <f>INDEX(PDC!$J$1:$L$90,MATCH(BE939,PDC!$L:$L,0),MATCH(PDC!$J$1,PDC!$J$1:$L$1,0))</f>
        <v>Services</v>
      </c>
      <c r="BE939" t="s">
        <v>32</v>
      </c>
      <c r="BF939">
        <v>8410</v>
      </c>
      <c r="BG939">
        <v>111</v>
      </c>
      <c r="BH939">
        <v>125907</v>
      </c>
      <c r="BN939">
        <v>0</v>
      </c>
    </row>
    <row r="940" spans="26:66" x14ac:dyDescent="0.35">
      <c r="Z940" t="str">
        <f t="shared" si="87"/>
        <v>74_Transports aériens</v>
      </c>
      <c r="AA940" t="str">
        <f>INDEX(PDC!$J$1:$L$90,MATCH(AB940,PDC!$L:$L,0),MATCH(PDC!$J$1,PDC!$J$1:$L$1,0))</f>
        <v>Services</v>
      </c>
      <c r="AB940" t="s">
        <v>81</v>
      </c>
      <c r="AC940" t="s">
        <v>159</v>
      </c>
      <c r="AD940" s="10">
        <v>107</v>
      </c>
      <c r="AE940" s="10">
        <v>188071</v>
      </c>
      <c r="AF940" s="10"/>
      <c r="AG940" s="10"/>
      <c r="AH940" s="10"/>
      <c r="AI940" s="10"/>
      <c r="AJ940" s="10">
        <v>366</v>
      </c>
      <c r="AK940">
        <f t="shared" si="88"/>
        <v>0</v>
      </c>
      <c r="AL940">
        <f t="shared" si="89"/>
        <v>0</v>
      </c>
      <c r="BC940" t="str">
        <f t="shared" si="83"/>
        <v>8410_Activités des services financiers, hors assurance et caisses de retraite</v>
      </c>
      <c r="BD940" t="str">
        <f>INDEX(PDC!$J$1:$L$90,MATCH(BE940,PDC!$L:$L,0),MATCH(PDC!$J$1,PDC!$J$1:$L$1,0))</f>
        <v>Services</v>
      </c>
      <c r="BE940" t="s">
        <v>47</v>
      </c>
      <c r="BF940">
        <v>8410</v>
      </c>
      <c r="BG940">
        <v>207</v>
      </c>
      <c r="BH940">
        <v>325971</v>
      </c>
      <c r="BI940">
        <v>1</v>
      </c>
      <c r="BN940">
        <v>20</v>
      </c>
    </row>
    <row r="941" spans="26:66" x14ac:dyDescent="0.35">
      <c r="Z941" t="str">
        <f t="shared" si="87"/>
        <v>74_Transports par eau</v>
      </c>
      <c r="AA941" t="str">
        <f>INDEX(PDC!$J$1:$L$90,MATCH(AB941,PDC!$L:$L,0),MATCH(PDC!$J$1,PDC!$J$1:$L$1,0))</f>
        <v>Services</v>
      </c>
      <c r="AB941" t="s">
        <v>80</v>
      </c>
      <c r="AC941" t="s">
        <v>159</v>
      </c>
      <c r="AD941" s="10">
        <v>41</v>
      </c>
      <c r="AE941" s="10">
        <v>75222</v>
      </c>
      <c r="AF941" s="10">
        <v>3</v>
      </c>
      <c r="AG941" s="10"/>
      <c r="AH941" s="10"/>
      <c r="AI941" s="10"/>
      <c r="AJ941" s="10">
        <v>285</v>
      </c>
      <c r="AK941">
        <f t="shared" si="88"/>
        <v>73.170731707317074</v>
      </c>
      <c r="AL941">
        <f t="shared" si="89"/>
        <v>39.88194942968812</v>
      </c>
      <c r="BC941" t="str">
        <f t="shared" si="83"/>
        <v>8410_Activités des sièges sociaux ; conseil de gestion</v>
      </c>
      <c r="BD941" t="str">
        <f>INDEX(PDC!$J$1:$L$90,MATCH(BE941,PDC!$L:$L,0),MATCH(PDC!$J$1,PDC!$J$1:$L$1,0))</f>
        <v>Services</v>
      </c>
      <c r="BE941" t="s">
        <v>44</v>
      </c>
      <c r="BF941">
        <v>8410</v>
      </c>
      <c r="BG941">
        <v>64</v>
      </c>
      <c r="BH941">
        <v>104347</v>
      </c>
      <c r="BI941">
        <v>1</v>
      </c>
      <c r="BN941">
        <v>400</v>
      </c>
    </row>
    <row r="942" spans="26:66" x14ac:dyDescent="0.35">
      <c r="Z942" t="str">
        <f t="shared" si="87"/>
        <v>74_Transports terrestres et transport par conduites</v>
      </c>
      <c r="AA942" t="str">
        <f>INDEX(PDC!$J$1:$L$90,MATCH(AB942,PDC!$L:$L,0),MATCH(PDC!$J$1,PDC!$J$1:$L$1,0))</f>
        <v>Services</v>
      </c>
      <c r="AB942" t="s">
        <v>5</v>
      </c>
      <c r="AC942" t="s">
        <v>159</v>
      </c>
      <c r="AD942" s="10">
        <v>6442</v>
      </c>
      <c r="AE942" s="10">
        <v>10858328</v>
      </c>
      <c r="AF942" s="10">
        <v>465</v>
      </c>
      <c r="AG942" s="10">
        <v>31</v>
      </c>
      <c r="AH942" s="10">
        <v>371</v>
      </c>
      <c r="AI942" s="10">
        <v>1</v>
      </c>
      <c r="AJ942" s="10">
        <v>27724</v>
      </c>
      <c r="AK942">
        <f t="shared" si="88"/>
        <v>72.182552002483703</v>
      </c>
      <c r="AL942">
        <f t="shared" si="89"/>
        <v>42.824272760962835</v>
      </c>
      <c r="BC942" t="str">
        <f t="shared" si="83"/>
        <v>8410_Activités immobilières</v>
      </c>
      <c r="BD942" t="str">
        <f>INDEX(PDC!$J$1:$L$90,MATCH(BE942,PDC!$L:$L,0),MATCH(PDC!$J$1,PDC!$J$1:$L$1,0))</f>
        <v>Services</v>
      </c>
      <c r="BE942" t="s">
        <v>31</v>
      </c>
      <c r="BF942">
        <v>8410</v>
      </c>
      <c r="BG942">
        <v>142</v>
      </c>
      <c r="BH942">
        <v>203373</v>
      </c>
      <c r="BI942">
        <v>3</v>
      </c>
      <c r="BN942">
        <v>67</v>
      </c>
    </row>
    <row r="943" spans="26:66" x14ac:dyDescent="0.35">
      <c r="Z943" t="str">
        <f t="shared" si="87"/>
        <v>74_Travail du bois et fabrication d'articles en bois et en liège, à l'exception des meubles ; fabrication d'articles en vannerie et sparterie</v>
      </c>
      <c r="AA943" t="str">
        <f>INDEX(PDC!$J$1:$L$90,MATCH(AB943,PDC!$L:$L,0),MATCH(PDC!$J$1,PDC!$J$1:$L$1,0))</f>
        <v>Industrie</v>
      </c>
      <c r="AB943" t="s">
        <v>70</v>
      </c>
      <c r="AC943" t="s">
        <v>159</v>
      </c>
      <c r="AD943" s="10">
        <v>850</v>
      </c>
      <c r="AE943" s="10">
        <v>1441384</v>
      </c>
      <c r="AF943" s="10">
        <v>81</v>
      </c>
      <c r="AG943" s="10">
        <v>7</v>
      </c>
      <c r="AH943" s="10">
        <v>82</v>
      </c>
      <c r="AI943" s="10"/>
      <c r="AJ943" s="10">
        <v>4475</v>
      </c>
      <c r="AK943">
        <f t="shared" si="88"/>
        <v>95.294117647058826</v>
      </c>
      <c r="AL943">
        <f t="shared" si="89"/>
        <v>56.195989410177994</v>
      </c>
      <c r="BC943" t="str">
        <f t="shared" si="83"/>
        <v>8410_Activités juridiques et comptables</v>
      </c>
      <c r="BD943" t="str">
        <f>INDEX(PDC!$J$1:$L$90,MATCH(BE943,PDC!$L:$L,0),MATCH(PDC!$J$1,PDC!$J$1:$L$1,0))</f>
        <v>Services</v>
      </c>
      <c r="BE943" t="s">
        <v>51</v>
      </c>
      <c r="BF943">
        <v>8410</v>
      </c>
      <c r="BG943">
        <v>151</v>
      </c>
      <c r="BH943">
        <v>263076</v>
      </c>
      <c r="BI943">
        <v>1</v>
      </c>
      <c r="BN943">
        <v>18</v>
      </c>
    </row>
    <row r="944" spans="26:66" x14ac:dyDescent="0.35">
      <c r="Z944" t="str">
        <f t="shared" si="87"/>
        <v>74_Travaux de construction spécialisés</v>
      </c>
      <c r="AA944" t="str">
        <f>INDEX(PDC!$J$1:$L$90,MATCH(AB944,PDC!$L:$L,0),MATCH(PDC!$J$1,PDC!$J$1:$L$1,0))</f>
        <v>Construction</v>
      </c>
      <c r="AB944" t="s">
        <v>3</v>
      </c>
      <c r="AC944" t="s">
        <v>159</v>
      </c>
      <c r="AD944" s="10">
        <v>16251</v>
      </c>
      <c r="AE944" s="10">
        <v>26088802</v>
      </c>
      <c r="AF944" s="10">
        <v>1429</v>
      </c>
      <c r="AG944" s="10">
        <v>116</v>
      </c>
      <c r="AH944" s="10">
        <v>1427</v>
      </c>
      <c r="AI944" s="10"/>
      <c r="AJ944" s="10">
        <v>86168</v>
      </c>
      <c r="AK944">
        <f t="shared" si="88"/>
        <v>87.933050273829309</v>
      </c>
      <c r="AL944">
        <f t="shared" si="89"/>
        <v>54.774458405564197</v>
      </c>
      <c r="BC944" t="str">
        <f t="shared" si="83"/>
        <v>8410_Activités liées à l'emploi</v>
      </c>
      <c r="BD944" t="str">
        <f>INDEX(PDC!$J$1:$L$90,MATCH(BE944,PDC!$L:$L,0),MATCH(PDC!$J$1,PDC!$J$1:$L$1,0))</f>
        <v>Services</v>
      </c>
      <c r="BE944" t="s">
        <v>6</v>
      </c>
      <c r="BF944">
        <v>8410</v>
      </c>
      <c r="BG944">
        <v>1269</v>
      </c>
      <c r="BH944">
        <v>1723862</v>
      </c>
      <c r="BI944">
        <v>58</v>
      </c>
      <c r="BJ944">
        <v>3</v>
      </c>
      <c r="BK944">
        <v>21</v>
      </c>
      <c r="BL944">
        <v>1</v>
      </c>
      <c r="BN944">
        <v>3080</v>
      </c>
    </row>
    <row r="945" spans="26:66" x14ac:dyDescent="0.35">
      <c r="Z945" t="str">
        <f t="shared" si="87"/>
        <v>74_Télécommunications</v>
      </c>
      <c r="AA945" t="str">
        <f>INDEX(PDC!$J$1:$L$90,MATCH(AB945,PDC!$L:$L,0),MATCH(PDC!$J$1,PDC!$J$1:$L$1,0))</f>
        <v>Services</v>
      </c>
      <c r="AB945" t="s">
        <v>84</v>
      </c>
      <c r="AC945" t="s">
        <v>159</v>
      </c>
      <c r="AD945" s="10">
        <v>295</v>
      </c>
      <c r="AE945" s="10">
        <v>458561</v>
      </c>
      <c r="AF945" s="10">
        <v>3</v>
      </c>
      <c r="AG945" s="10">
        <v>2</v>
      </c>
      <c r="AH945" s="10">
        <v>107</v>
      </c>
      <c r="AI945" s="10"/>
      <c r="AJ945" s="10">
        <v>347</v>
      </c>
      <c r="AK945">
        <f t="shared" si="88"/>
        <v>10.169491525423728</v>
      </c>
      <c r="AL945">
        <f t="shared" si="89"/>
        <v>6.5422048538798547</v>
      </c>
      <c r="BC945" t="str">
        <f t="shared" si="83"/>
        <v>8410_Activités pour la santé humaine</v>
      </c>
      <c r="BD945" t="str">
        <f>INDEX(PDC!$J$1:$L$90,MATCH(BE945,PDC!$L:$L,0),MATCH(PDC!$J$1,PDC!$J$1:$L$1,0))</f>
        <v>Services</v>
      </c>
      <c r="BE945" t="s">
        <v>27</v>
      </c>
      <c r="BF945">
        <v>8410</v>
      </c>
      <c r="BG945">
        <v>552</v>
      </c>
      <c r="BH945">
        <v>819092</v>
      </c>
      <c r="BI945">
        <v>7</v>
      </c>
      <c r="BN945">
        <v>709</v>
      </c>
    </row>
    <row r="946" spans="26:66" x14ac:dyDescent="0.35">
      <c r="Z946" t="str">
        <f t="shared" si="87"/>
        <v>74_Édition</v>
      </c>
      <c r="AA946" t="str">
        <f>INDEX(PDC!$J$1:$L$90,MATCH(AB946,PDC!$L:$L,0),MATCH(PDC!$J$1,PDC!$J$1:$L$1,0))</f>
        <v>Services</v>
      </c>
      <c r="AB946" t="s">
        <v>49</v>
      </c>
      <c r="AC946" t="s">
        <v>159</v>
      </c>
      <c r="AD946" s="10">
        <v>743</v>
      </c>
      <c r="AE946" s="10">
        <v>1097568</v>
      </c>
      <c r="AF946" s="10">
        <v>1</v>
      </c>
      <c r="AG946" s="10"/>
      <c r="AH946" s="10"/>
      <c r="AI946" s="10"/>
      <c r="AJ946" s="10">
        <v>13</v>
      </c>
      <c r="AK946">
        <f t="shared" si="88"/>
        <v>1.3458950201884252</v>
      </c>
      <c r="AL946">
        <f t="shared" si="89"/>
        <v>0.91110528003731883</v>
      </c>
      <c r="BC946" t="str">
        <f t="shared" si="83"/>
        <v>8410_Activités sportives, récréatives et de loisirs</v>
      </c>
      <c r="BD946" t="str">
        <f>INDEX(PDC!$J$1:$L$90,MATCH(BE946,PDC!$L:$L,0),MATCH(PDC!$J$1,PDC!$J$1:$L$1,0))</f>
        <v>Services</v>
      </c>
      <c r="BE946" t="s">
        <v>12</v>
      </c>
      <c r="BF946">
        <v>8410</v>
      </c>
      <c r="BG946">
        <v>111</v>
      </c>
      <c r="BH946">
        <v>96574</v>
      </c>
    </row>
    <row r="947" spans="26:66" x14ac:dyDescent="0.35">
      <c r="Z947" t="str">
        <f t="shared" si="87"/>
        <v>37_Génie civil</v>
      </c>
      <c r="AA947" t="str">
        <f>INDEX(PDC!$J$1:$L$90,MATCH(AB947,PDC!$L:$L,0),MATCH(PDC!$J$1,PDC!$J$1:$L$1,0))</f>
        <v>Construction</v>
      </c>
      <c r="AB947" t="s">
        <v>22</v>
      </c>
      <c r="AC947" t="s">
        <v>197</v>
      </c>
      <c r="AD947" s="10">
        <v>1</v>
      </c>
      <c r="AE947" s="10">
        <v>508</v>
      </c>
      <c r="AG947">
        <v>1</v>
      </c>
      <c r="AH947">
        <v>10</v>
      </c>
      <c r="AJ947">
        <v>153</v>
      </c>
      <c r="AK947">
        <f t="shared" si="88"/>
        <v>0</v>
      </c>
      <c r="AL947">
        <f t="shared" si="89"/>
        <v>0</v>
      </c>
      <c r="BC947" t="str">
        <f t="shared" si="83"/>
        <v>8410_Activités vétérinaires</v>
      </c>
      <c r="BD947" t="str">
        <f>INDEX(PDC!$J$1:$L$90,MATCH(BE947,PDC!$L:$L,0),MATCH(PDC!$J$1,PDC!$J$1:$L$1,0))</f>
        <v>Services</v>
      </c>
      <c r="BE947" t="s">
        <v>87</v>
      </c>
      <c r="BF947">
        <v>8410</v>
      </c>
      <c r="BG947">
        <v>26</v>
      </c>
      <c r="BH947">
        <v>43537</v>
      </c>
      <c r="BI947">
        <v>2</v>
      </c>
      <c r="BN947">
        <v>139</v>
      </c>
    </row>
    <row r="948" spans="26:66" x14ac:dyDescent="0.35">
      <c r="BC948" t="str">
        <f t="shared" si="83"/>
        <v>8410_Administration publique et défense ; sécurité sociale obligatoire</v>
      </c>
      <c r="BD948" t="str">
        <f>INDEX(PDC!$J$1:$L$90,MATCH(BE948,PDC!$L:$L,0),MATCH(PDC!$J$1,PDC!$J$1:$L$1,0))</f>
        <v>Services</v>
      </c>
      <c r="BE948" t="s">
        <v>36</v>
      </c>
      <c r="BF948">
        <v>8410</v>
      </c>
      <c r="BG948">
        <v>1005</v>
      </c>
      <c r="BH948">
        <v>1075333</v>
      </c>
      <c r="BI948">
        <v>19</v>
      </c>
      <c r="BJ948">
        <v>1</v>
      </c>
      <c r="BK948">
        <v>5</v>
      </c>
      <c r="BN948">
        <v>966</v>
      </c>
    </row>
    <row r="949" spans="26:66" x14ac:dyDescent="0.35">
      <c r="BC949" t="str">
        <f t="shared" si="83"/>
        <v>8410_Assurance</v>
      </c>
      <c r="BD949" t="str">
        <f>INDEX(PDC!$J$1:$L$90,MATCH(BE949,PDC!$L:$L,0),MATCH(PDC!$J$1,PDC!$J$1:$L$1,0))</f>
        <v>Services</v>
      </c>
      <c r="BE949" t="s">
        <v>45</v>
      </c>
      <c r="BF949">
        <v>8410</v>
      </c>
      <c r="BG949">
        <v>13</v>
      </c>
      <c r="BH949">
        <v>21934</v>
      </c>
    </row>
    <row r="950" spans="26:66" x14ac:dyDescent="0.35">
      <c r="BC950" t="str">
        <f t="shared" si="83"/>
        <v>8410_Autres activités spécialisées, scientifiques et techniques</v>
      </c>
      <c r="BD950" t="str">
        <f>INDEX(PDC!$J$1:$L$90,MATCH(BE950,PDC!$L:$L,0),MATCH(PDC!$J$1,PDC!$J$1:$L$1,0))</f>
        <v>Services</v>
      </c>
      <c r="BE950" t="s">
        <v>86</v>
      </c>
      <c r="BF950">
        <v>8410</v>
      </c>
      <c r="BG950">
        <v>4</v>
      </c>
      <c r="BH950">
        <v>3404</v>
      </c>
    </row>
    <row r="951" spans="26:66" x14ac:dyDescent="0.35">
      <c r="BC951" t="str">
        <f t="shared" si="83"/>
        <v>8410_Autres industries extractives</v>
      </c>
      <c r="BD951" t="str">
        <f>INDEX(PDC!$J$1:$L$90,MATCH(BE951,PDC!$L:$L,0),MATCH(PDC!$J$1,PDC!$J$1:$L$1,0))</f>
        <v>Industrie</v>
      </c>
      <c r="BE951" t="s">
        <v>64</v>
      </c>
      <c r="BF951">
        <v>8410</v>
      </c>
      <c r="BG951">
        <v>36</v>
      </c>
      <c r="BH951">
        <v>62924</v>
      </c>
      <c r="BI951">
        <v>1</v>
      </c>
      <c r="BN951">
        <v>7</v>
      </c>
    </row>
    <row r="952" spans="26:66" x14ac:dyDescent="0.35">
      <c r="BC952" t="str">
        <f t="shared" si="83"/>
        <v>8410_Autres industries manufacturières</v>
      </c>
      <c r="BD952" t="str">
        <f>INDEX(PDC!$J$1:$L$90,MATCH(BE952,PDC!$L:$L,0),MATCH(PDC!$J$1,PDC!$J$1:$L$1,0))</f>
        <v>Industrie</v>
      </c>
      <c r="BE952" t="s">
        <v>37</v>
      </c>
      <c r="BF952">
        <v>8410</v>
      </c>
      <c r="BG952">
        <v>59</v>
      </c>
      <c r="BH952">
        <v>109898</v>
      </c>
      <c r="BI952">
        <v>1</v>
      </c>
      <c r="BJ952">
        <v>1</v>
      </c>
      <c r="BK952">
        <v>12</v>
      </c>
      <c r="BL952">
        <v>1</v>
      </c>
      <c r="BN952">
        <v>26</v>
      </c>
    </row>
    <row r="953" spans="26:66" x14ac:dyDescent="0.35">
      <c r="BC953" t="str">
        <f t="shared" si="83"/>
        <v>8410_Autres services personnels</v>
      </c>
      <c r="BD953" t="str">
        <f>INDEX(PDC!$J$1:$L$90,MATCH(BE953,PDC!$L:$L,0),MATCH(PDC!$J$1,PDC!$J$1:$L$1,0))</f>
        <v>Services</v>
      </c>
      <c r="BE953" t="s">
        <v>30</v>
      </c>
      <c r="BF953">
        <v>8410</v>
      </c>
      <c r="BG953">
        <v>167</v>
      </c>
      <c r="BH953">
        <v>250488</v>
      </c>
      <c r="BI953">
        <v>4</v>
      </c>
      <c r="BN953">
        <v>61</v>
      </c>
    </row>
    <row r="954" spans="26:66" x14ac:dyDescent="0.35">
      <c r="BC954" t="str">
        <f t="shared" si="83"/>
        <v>8410_Bibliothèques, archives, musées et autres activités culturelles</v>
      </c>
      <c r="BD954" t="str">
        <f>INDEX(PDC!$J$1:$L$90,MATCH(BE954,PDC!$L:$L,0),MATCH(PDC!$J$1,PDC!$J$1:$L$1,0))</f>
        <v>Services</v>
      </c>
      <c r="BE954" t="s">
        <v>90</v>
      </c>
      <c r="BF954">
        <v>8410</v>
      </c>
      <c r="BG954">
        <v>16</v>
      </c>
      <c r="BH954">
        <v>25679</v>
      </c>
    </row>
    <row r="955" spans="26:66" x14ac:dyDescent="0.35">
      <c r="BC955" t="str">
        <f t="shared" si="83"/>
        <v>8410_Captage, traitement et distribution d'eau</v>
      </c>
      <c r="BD955" t="str">
        <f>INDEX(PDC!$J$1:$L$90,MATCH(BE955,PDC!$L:$L,0),MATCH(PDC!$J$1,PDC!$J$1:$L$1,0))</f>
        <v>Industrie</v>
      </c>
      <c r="BE955" t="s">
        <v>77</v>
      </c>
      <c r="BF955">
        <v>8410</v>
      </c>
      <c r="BG955">
        <v>24</v>
      </c>
      <c r="BH955">
        <v>34980</v>
      </c>
      <c r="BN955">
        <v>0</v>
      </c>
    </row>
    <row r="956" spans="26:66" x14ac:dyDescent="0.35">
      <c r="BC956" t="str">
        <f t="shared" si="83"/>
        <v>8410_Collecte et traitement des eaux usées</v>
      </c>
      <c r="BD956" t="str">
        <f>INDEX(PDC!$J$1:$L$90,MATCH(BE956,PDC!$L:$L,0),MATCH(PDC!$J$1,PDC!$J$1:$L$1,0))</f>
        <v>Industrie</v>
      </c>
      <c r="BE956" t="s">
        <v>78</v>
      </c>
      <c r="BF956">
        <v>8410</v>
      </c>
      <c r="BG956">
        <v>2</v>
      </c>
      <c r="BH956">
        <v>2081</v>
      </c>
    </row>
    <row r="957" spans="26:66" x14ac:dyDescent="0.35">
      <c r="BC957" t="str">
        <f t="shared" si="83"/>
        <v>8410_Collecte, traitement et élimination des déchets ; récupération</v>
      </c>
      <c r="BD957" t="str">
        <f>INDEX(PDC!$J$1:$L$90,MATCH(BE957,PDC!$L:$L,0),MATCH(PDC!$J$1,PDC!$J$1:$L$1,0))</f>
        <v>Industrie</v>
      </c>
      <c r="BE957" t="s">
        <v>4</v>
      </c>
      <c r="BF957">
        <v>8410</v>
      </c>
      <c r="BG957">
        <v>159</v>
      </c>
      <c r="BH957">
        <v>285423</v>
      </c>
      <c r="BI957">
        <v>19</v>
      </c>
      <c r="BJ957">
        <v>1</v>
      </c>
      <c r="BK957">
        <v>15</v>
      </c>
      <c r="BL957">
        <v>1</v>
      </c>
      <c r="BN957">
        <v>907</v>
      </c>
    </row>
    <row r="958" spans="26:66" x14ac:dyDescent="0.35">
      <c r="BC958" t="str">
        <f t="shared" si="83"/>
        <v>8410_Commerce de détail, à l'exception des automobiles et des motocycles</v>
      </c>
      <c r="BD958" t="str">
        <f>INDEX(PDC!$J$1:$L$90,MATCH(BE958,PDC!$L:$L,0),MATCH(PDC!$J$1,PDC!$J$1:$L$1,0))</f>
        <v>Commerce</v>
      </c>
      <c r="BE958" t="s">
        <v>16</v>
      </c>
      <c r="BF958">
        <v>8410</v>
      </c>
      <c r="BG958">
        <v>1738</v>
      </c>
      <c r="BH958">
        <v>2765283</v>
      </c>
      <c r="BI958">
        <v>52</v>
      </c>
      <c r="BJ958">
        <v>4</v>
      </c>
      <c r="BK958">
        <v>48</v>
      </c>
      <c r="BL958">
        <v>4</v>
      </c>
      <c r="BN958">
        <v>3685</v>
      </c>
    </row>
    <row r="959" spans="26:66" x14ac:dyDescent="0.35">
      <c r="BC959" t="str">
        <f t="shared" si="83"/>
        <v>8410_Commerce de gros, à l'exception des automobiles et des motocycles</v>
      </c>
      <c r="BD959" t="str">
        <f>INDEX(PDC!$J$1:$L$90,MATCH(BE959,PDC!$L:$L,0),MATCH(PDC!$J$1,PDC!$J$1:$L$1,0))</f>
        <v>Commerce</v>
      </c>
      <c r="BE959" t="s">
        <v>28</v>
      </c>
      <c r="BF959">
        <v>8410</v>
      </c>
      <c r="BG959">
        <v>494</v>
      </c>
      <c r="BH959">
        <v>883214</v>
      </c>
      <c r="BI959">
        <v>22</v>
      </c>
      <c r="BJ959">
        <v>1</v>
      </c>
      <c r="BK959">
        <v>12</v>
      </c>
      <c r="BL959">
        <v>1</v>
      </c>
      <c r="BN959">
        <v>642</v>
      </c>
    </row>
    <row r="960" spans="26:66" x14ac:dyDescent="0.35">
      <c r="BC960" t="str">
        <f t="shared" si="83"/>
        <v>8410_Commerce et réparation d'automobiles et de motocycles</v>
      </c>
      <c r="BD960" t="str">
        <f>INDEX(PDC!$J$1:$L$90,MATCH(BE960,PDC!$L:$L,0),MATCH(PDC!$J$1,PDC!$J$1:$L$1,0))</f>
        <v>Commerce</v>
      </c>
      <c r="BE960" t="s">
        <v>21</v>
      </c>
      <c r="BF960">
        <v>8410</v>
      </c>
      <c r="BG960">
        <v>408</v>
      </c>
      <c r="BH960">
        <v>678963</v>
      </c>
      <c r="BI960">
        <v>15</v>
      </c>
      <c r="BJ960">
        <v>1</v>
      </c>
      <c r="BK960">
        <v>2</v>
      </c>
      <c r="BN960">
        <v>371</v>
      </c>
    </row>
    <row r="961" spans="55:66" x14ac:dyDescent="0.35">
      <c r="BC961" t="str">
        <f t="shared" si="83"/>
        <v>8410_Construction de bâtiments</v>
      </c>
      <c r="BD961" t="str">
        <f>INDEX(PDC!$J$1:$L$90,MATCH(BE961,PDC!$L:$L,0),MATCH(PDC!$J$1,PDC!$J$1:$L$1,0))</f>
        <v>Construction</v>
      </c>
      <c r="BE961" t="s">
        <v>17</v>
      </c>
      <c r="BF961">
        <v>8410</v>
      </c>
      <c r="BG961">
        <v>152</v>
      </c>
      <c r="BH961">
        <v>237826</v>
      </c>
      <c r="BI961">
        <v>16</v>
      </c>
      <c r="BN961">
        <v>339</v>
      </c>
    </row>
    <row r="962" spans="55:66" x14ac:dyDescent="0.35">
      <c r="BC962" t="str">
        <f t="shared" si="83"/>
        <v>8410_Culture et production animale, chasse et services annexes</v>
      </c>
      <c r="BD962" t="str">
        <f>INDEX(PDC!$J$1:$L$90,MATCH(BE962,PDC!$L:$L,0),MATCH(PDC!$J$1,PDC!$J$1:$L$1,0))</f>
        <v>Agriculture</v>
      </c>
      <c r="BE962" t="s">
        <v>62</v>
      </c>
      <c r="BF962">
        <v>8410</v>
      </c>
      <c r="BG962">
        <v>3</v>
      </c>
      <c r="BH962">
        <v>4535</v>
      </c>
      <c r="BI962">
        <v>1</v>
      </c>
      <c r="BN962">
        <v>3</v>
      </c>
    </row>
    <row r="963" spans="55:66" x14ac:dyDescent="0.35">
      <c r="BC963" t="str">
        <f t="shared" si="83"/>
        <v>8410_Enquêtes et sécurité</v>
      </c>
      <c r="BD963" t="str">
        <f>INDEX(PDC!$J$1:$L$90,MATCH(BE963,PDC!$L:$L,0),MATCH(PDC!$J$1,PDC!$J$1:$L$1,0))</f>
        <v>Services</v>
      </c>
      <c r="BE963" t="s">
        <v>15</v>
      </c>
      <c r="BF963">
        <v>8410</v>
      </c>
      <c r="BG963">
        <v>14</v>
      </c>
      <c r="BH963">
        <v>24023</v>
      </c>
    </row>
    <row r="964" spans="55:66" x14ac:dyDescent="0.35">
      <c r="BC964" t="str">
        <f t="shared" si="83"/>
        <v>8410_Enseignement</v>
      </c>
      <c r="BD964" t="str">
        <f>INDEX(PDC!$J$1:$L$90,MATCH(BE964,PDC!$L:$L,0),MATCH(PDC!$J$1,PDC!$J$1:$L$1,0))</f>
        <v>Services</v>
      </c>
      <c r="BE964" t="s">
        <v>34</v>
      </c>
      <c r="BF964">
        <v>8410</v>
      </c>
      <c r="BG964">
        <v>221</v>
      </c>
      <c r="BH964">
        <v>304373</v>
      </c>
      <c r="BI964">
        <v>4</v>
      </c>
      <c r="BN964">
        <v>151</v>
      </c>
    </row>
    <row r="965" spans="55:66" x14ac:dyDescent="0.35">
      <c r="BC965" t="str">
        <f t="shared" ref="BC965:BC1028" si="90">BF965&amp;"_"&amp;BE965</f>
        <v>8410_Entreposage et services auxiliaires des transports</v>
      </c>
      <c r="BD965" t="str">
        <f>INDEX(PDC!$J$1:$L$90,MATCH(BE965,PDC!$L:$L,0),MATCH(PDC!$J$1,PDC!$J$1:$L$1,0))</f>
        <v>Services</v>
      </c>
      <c r="BE965" t="s">
        <v>7</v>
      </c>
      <c r="BF965">
        <v>8410</v>
      </c>
      <c r="BG965">
        <v>49</v>
      </c>
      <c r="BH965">
        <v>83382</v>
      </c>
      <c r="BI965">
        <v>3</v>
      </c>
      <c r="BJ965">
        <v>2</v>
      </c>
      <c r="BK965">
        <v>13</v>
      </c>
      <c r="BN965">
        <v>400</v>
      </c>
    </row>
    <row r="966" spans="55:66" x14ac:dyDescent="0.35">
      <c r="BC966" t="str">
        <f t="shared" si="90"/>
        <v>8410_Fabrication d'autres matériels de transport</v>
      </c>
      <c r="BD966" t="str">
        <f>INDEX(PDC!$J$1:$L$90,MATCH(BE966,PDC!$L:$L,0),MATCH(PDC!$J$1,PDC!$J$1:$L$1,0))</f>
        <v>Industrie</v>
      </c>
      <c r="BE966" t="s">
        <v>74</v>
      </c>
      <c r="BF966">
        <v>8410</v>
      </c>
      <c r="BG966">
        <v>285</v>
      </c>
      <c r="BH966">
        <v>510114</v>
      </c>
      <c r="BI966">
        <v>9</v>
      </c>
      <c r="BJ966">
        <v>2</v>
      </c>
      <c r="BK966">
        <v>14</v>
      </c>
      <c r="BN966">
        <v>321</v>
      </c>
    </row>
    <row r="967" spans="55:66" x14ac:dyDescent="0.35">
      <c r="BC967" t="str">
        <f t="shared" si="90"/>
        <v>8410_Fabrication d'autres produits minéraux non métalliques</v>
      </c>
      <c r="BD967" t="str">
        <f>INDEX(PDC!$J$1:$L$90,MATCH(BE967,PDC!$L:$L,0),MATCH(PDC!$J$1,PDC!$J$1:$L$1,0))</f>
        <v>Industrie</v>
      </c>
      <c r="BE967" t="s">
        <v>18</v>
      </c>
      <c r="BF967">
        <v>8410</v>
      </c>
      <c r="BG967">
        <v>125</v>
      </c>
      <c r="BH967">
        <v>207536</v>
      </c>
      <c r="BI967">
        <v>6</v>
      </c>
      <c r="BN967">
        <v>241</v>
      </c>
    </row>
    <row r="968" spans="55:66" x14ac:dyDescent="0.35">
      <c r="BC968" t="str">
        <f t="shared" si="90"/>
        <v>8410_Fabrication d'équipements électriques</v>
      </c>
      <c r="BD968" t="str">
        <f>INDEX(PDC!$J$1:$L$90,MATCH(BE968,PDC!$L:$L,0),MATCH(PDC!$J$1,PDC!$J$1:$L$1,0))</f>
        <v>Industrie</v>
      </c>
      <c r="BE968" t="s">
        <v>38</v>
      </c>
      <c r="BF968">
        <v>8410</v>
      </c>
      <c r="BG968">
        <v>128</v>
      </c>
      <c r="BH968">
        <v>196451</v>
      </c>
      <c r="BI968">
        <v>2</v>
      </c>
      <c r="BN968">
        <v>2</v>
      </c>
    </row>
    <row r="969" spans="55:66" x14ac:dyDescent="0.35">
      <c r="BC969" t="str">
        <f t="shared" si="90"/>
        <v>8410_Fabrication de boissons</v>
      </c>
      <c r="BD969" t="str">
        <f>INDEX(PDC!$J$1:$L$90,MATCH(BE969,PDC!$L:$L,0),MATCH(PDC!$J$1,PDC!$J$1:$L$1,0))</f>
        <v>Industrie</v>
      </c>
      <c r="BE969" t="s">
        <v>66</v>
      </c>
      <c r="BF969">
        <v>8410</v>
      </c>
      <c r="BG969">
        <v>18</v>
      </c>
      <c r="BH969">
        <v>23843</v>
      </c>
    </row>
    <row r="970" spans="55:66" x14ac:dyDescent="0.35">
      <c r="BC970" t="str">
        <f t="shared" si="90"/>
        <v>8410_Fabrication de machines et équipements n.c.a.</v>
      </c>
      <c r="BD970" t="str">
        <f>INDEX(PDC!$J$1:$L$90,MATCH(BE970,PDC!$L:$L,0),MATCH(PDC!$J$1,PDC!$J$1:$L$1,0))</f>
        <v>Industrie</v>
      </c>
      <c r="BE970" t="s">
        <v>29</v>
      </c>
      <c r="BF970">
        <v>8410</v>
      </c>
      <c r="BG970">
        <v>76</v>
      </c>
      <c r="BH970">
        <v>133679</v>
      </c>
      <c r="BI970">
        <v>1</v>
      </c>
      <c r="BN970">
        <v>5</v>
      </c>
    </row>
    <row r="971" spans="55:66" x14ac:dyDescent="0.35">
      <c r="BC971" t="str">
        <f t="shared" si="90"/>
        <v>8410_Fabrication de meubles</v>
      </c>
      <c r="BD971" t="str">
        <f>INDEX(PDC!$J$1:$L$90,MATCH(BE971,PDC!$L:$L,0),MATCH(PDC!$J$1,PDC!$J$1:$L$1,0))</f>
        <v>Industrie</v>
      </c>
      <c r="BE971" t="s">
        <v>75</v>
      </c>
      <c r="BF971">
        <v>8410</v>
      </c>
      <c r="BG971">
        <v>57</v>
      </c>
      <c r="BH971">
        <v>102464</v>
      </c>
      <c r="BI971">
        <v>4</v>
      </c>
      <c r="BN971">
        <v>257</v>
      </c>
    </row>
    <row r="972" spans="55:66" x14ac:dyDescent="0.35">
      <c r="BC972" t="str">
        <f t="shared" si="90"/>
        <v>8410_Fabrication de produits en caoutchouc et en plastique</v>
      </c>
      <c r="BD972" t="str">
        <f>INDEX(PDC!$J$1:$L$90,MATCH(BE972,PDC!$L:$L,0),MATCH(PDC!$J$1,PDC!$J$1:$L$1,0))</f>
        <v>Industrie</v>
      </c>
      <c r="BE972" t="s">
        <v>25</v>
      </c>
      <c r="BF972">
        <v>8410</v>
      </c>
      <c r="BG972">
        <v>16</v>
      </c>
      <c r="BH972">
        <v>29991</v>
      </c>
      <c r="BI972">
        <v>1</v>
      </c>
      <c r="BN972">
        <v>6</v>
      </c>
    </row>
    <row r="973" spans="55:66" x14ac:dyDescent="0.35">
      <c r="BC973" t="str">
        <f t="shared" si="90"/>
        <v>8410_Fabrication de produits informatiques, électroniques et optiques</v>
      </c>
      <c r="BD973" t="str">
        <f>INDEX(PDC!$J$1:$L$90,MATCH(BE973,PDC!$L:$L,0),MATCH(PDC!$J$1,PDC!$J$1:$L$1,0))</f>
        <v>Industrie</v>
      </c>
      <c r="BE973" t="s">
        <v>41</v>
      </c>
      <c r="BF973">
        <v>8410</v>
      </c>
      <c r="BG973">
        <v>8</v>
      </c>
      <c r="BH973">
        <v>11724</v>
      </c>
      <c r="BN973">
        <v>365</v>
      </c>
    </row>
    <row r="974" spans="55:66" x14ac:dyDescent="0.35">
      <c r="BC974" t="str">
        <f t="shared" si="90"/>
        <v>8410_Fabrication de produits métalliques, à l'exception des machines et des équipements</v>
      </c>
      <c r="BD974" t="str">
        <f>INDEX(PDC!$J$1:$L$90,MATCH(BE974,PDC!$L:$L,0),MATCH(PDC!$J$1,PDC!$J$1:$L$1,0))</f>
        <v>Industrie</v>
      </c>
      <c r="BE974" t="s">
        <v>11</v>
      </c>
      <c r="BF974">
        <v>8410</v>
      </c>
      <c r="BG974">
        <v>1092</v>
      </c>
      <c r="BH974">
        <v>1757930</v>
      </c>
      <c r="BI974">
        <v>61</v>
      </c>
      <c r="BJ974">
        <v>4</v>
      </c>
      <c r="BK974">
        <v>101</v>
      </c>
      <c r="BL974">
        <v>2</v>
      </c>
      <c r="BN974">
        <v>1958</v>
      </c>
    </row>
    <row r="975" spans="55:66" x14ac:dyDescent="0.35">
      <c r="BC975" t="str">
        <f t="shared" si="90"/>
        <v>8410_Fabrication de textiles</v>
      </c>
      <c r="BD975" t="str">
        <f>INDEX(PDC!$J$1:$L$90,MATCH(BE975,PDC!$L:$L,0),MATCH(PDC!$J$1,PDC!$J$1:$L$1,0))</f>
        <v>Industrie</v>
      </c>
      <c r="BE975" t="s">
        <v>19</v>
      </c>
      <c r="BF975">
        <v>8410</v>
      </c>
      <c r="BG975">
        <v>6</v>
      </c>
      <c r="BH975">
        <v>10262</v>
      </c>
    </row>
    <row r="976" spans="55:66" x14ac:dyDescent="0.35">
      <c r="BC976" t="str">
        <f t="shared" si="90"/>
        <v>8410_Génie civil</v>
      </c>
      <c r="BD976" t="str">
        <f>INDEX(PDC!$J$1:$L$90,MATCH(BE976,PDC!$L:$L,0),MATCH(PDC!$J$1,PDC!$J$1:$L$1,0))</f>
        <v>Construction</v>
      </c>
      <c r="BE976" t="s">
        <v>22</v>
      </c>
      <c r="BF976">
        <v>8410</v>
      </c>
      <c r="BG976">
        <v>176</v>
      </c>
      <c r="BH976">
        <v>265652</v>
      </c>
      <c r="BI976">
        <v>5</v>
      </c>
      <c r="BJ976">
        <v>1</v>
      </c>
      <c r="BK976">
        <v>56</v>
      </c>
      <c r="BL976">
        <v>1</v>
      </c>
      <c r="BN976">
        <v>231</v>
      </c>
    </row>
    <row r="977" spans="55:66" x14ac:dyDescent="0.35">
      <c r="BC977" t="str">
        <f t="shared" si="90"/>
        <v>8410_Hébergement</v>
      </c>
      <c r="BD977" t="str">
        <f>INDEX(PDC!$J$1:$L$90,MATCH(BE977,PDC!$L:$L,0),MATCH(PDC!$J$1,PDC!$J$1:$L$1,0))</f>
        <v>Services</v>
      </c>
      <c r="BE977" t="s">
        <v>20</v>
      </c>
      <c r="BF977">
        <v>8410</v>
      </c>
      <c r="BG977">
        <v>625</v>
      </c>
      <c r="BH977">
        <v>977381</v>
      </c>
      <c r="BI977">
        <v>23</v>
      </c>
      <c r="BJ977">
        <v>1</v>
      </c>
      <c r="BK977">
        <v>5</v>
      </c>
      <c r="BN977">
        <v>797</v>
      </c>
    </row>
    <row r="978" spans="55:66" x14ac:dyDescent="0.35">
      <c r="BC978" t="str">
        <f t="shared" si="90"/>
        <v>8410_Hébergement médico-social et social</v>
      </c>
      <c r="BD978" t="str">
        <f>INDEX(PDC!$J$1:$L$90,MATCH(BE978,PDC!$L:$L,0),MATCH(PDC!$J$1,PDC!$J$1:$L$1,0))</f>
        <v>Services</v>
      </c>
      <c r="BE978" t="s">
        <v>2</v>
      </c>
      <c r="BF978">
        <v>8410</v>
      </c>
      <c r="BG978">
        <v>561</v>
      </c>
      <c r="BH978">
        <v>891221</v>
      </c>
      <c r="BI978">
        <v>45</v>
      </c>
      <c r="BJ978">
        <v>2</v>
      </c>
      <c r="BK978">
        <v>27</v>
      </c>
      <c r="BL978">
        <v>1</v>
      </c>
      <c r="BN978">
        <v>1907</v>
      </c>
    </row>
    <row r="979" spans="55:66" x14ac:dyDescent="0.35">
      <c r="BC979" t="str">
        <f t="shared" si="90"/>
        <v>8410_Imprimerie et reproduction d'enregistrements</v>
      </c>
      <c r="BD979" t="str">
        <f>INDEX(PDC!$J$1:$L$90,MATCH(BE979,PDC!$L:$L,0),MATCH(PDC!$J$1,PDC!$J$1:$L$1,0))</f>
        <v>Industrie</v>
      </c>
      <c r="BE979" t="s">
        <v>72</v>
      </c>
      <c r="BF979">
        <v>8410</v>
      </c>
      <c r="BG979">
        <v>6</v>
      </c>
      <c r="BH979">
        <v>13683</v>
      </c>
    </row>
    <row r="980" spans="55:66" x14ac:dyDescent="0.35">
      <c r="BC980" t="str">
        <f t="shared" si="90"/>
        <v>8410_Industrie automobile</v>
      </c>
      <c r="BD980" t="str">
        <f>INDEX(PDC!$J$1:$L$90,MATCH(BE980,PDC!$L:$L,0),MATCH(PDC!$J$1,PDC!$J$1:$L$1,0))</f>
        <v>Industrie</v>
      </c>
      <c r="BE980" t="s">
        <v>24</v>
      </c>
      <c r="BF980">
        <v>8410</v>
      </c>
      <c r="BG980">
        <v>1461</v>
      </c>
      <c r="BH980">
        <v>1693747</v>
      </c>
      <c r="BI980">
        <v>21</v>
      </c>
      <c r="BJ980">
        <v>1</v>
      </c>
      <c r="BK980">
        <v>5</v>
      </c>
      <c r="BN980">
        <v>1583</v>
      </c>
    </row>
    <row r="981" spans="55:66" x14ac:dyDescent="0.35">
      <c r="BC981" t="str">
        <f t="shared" si="90"/>
        <v>8410_Industrie chimique</v>
      </c>
      <c r="BD981" t="str">
        <f>INDEX(PDC!$J$1:$L$90,MATCH(BE981,PDC!$L:$L,0),MATCH(PDC!$J$1,PDC!$J$1:$L$1,0))</f>
        <v>Industrie</v>
      </c>
      <c r="BE981" t="s">
        <v>40</v>
      </c>
      <c r="BF981">
        <v>8410</v>
      </c>
      <c r="BG981">
        <v>20</v>
      </c>
      <c r="BH981">
        <v>38538</v>
      </c>
      <c r="BI981">
        <v>1</v>
      </c>
      <c r="BN981">
        <v>2</v>
      </c>
    </row>
    <row r="982" spans="55:66" x14ac:dyDescent="0.35">
      <c r="BC982" t="str">
        <f t="shared" si="90"/>
        <v>8410_Industrie de l'habillement</v>
      </c>
      <c r="BD982" t="str">
        <f>INDEX(PDC!$J$1:$L$90,MATCH(BE982,PDC!$L:$L,0),MATCH(PDC!$J$1,PDC!$J$1:$L$1,0))</f>
        <v>Industrie</v>
      </c>
      <c r="BE982" t="s">
        <v>68</v>
      </c>
      <c r="BF982">
        <v>8410</v>
      </c>
      <c r="BG982">
        <v>1</v>
      </c>
      <c r="BH982">
        <v>1520</v>
      </c>
    </row>
    <row r="983" spans="55:66" x14ac:dyDescent="0.35">
      <c r="BC983" t="str">
        <f t="shared" si="90"/>
        <v>8410_Industrie du cuir et de la chaussure</v>
      </c>
      <c r="BD983" t="str">
        <f>INDEX(PDC!$J$1:$L$90,MATCH(BE983,PDC!$L:$L,0),MATCH(PDC!$J$1,PDC!$J$1:$L$1,0))</f>
        <v>Industrie</v>
      </c>
      <c r="BE983" t="s">
        <v>69</v>
      </c>
      <c r="BF983">
        <v>8410</v>
      </c>
      <c r="BG983">
        <v>20</v>
      </c>
      <c r="BH983">
        <v>30754</v>
      </c>
      <c r="BI983">
        <v>3</v>
      </c>
      <c r="BN983">
        <v>357</v>
      </c>
    </row>
    <row r="984" spans="55:66" x14ac:dyDescent="0.35">
      <c r="BC984" t="str">
        <f t="shared" si="90"/>
        <v>8410_Industrie du papier et du carton</v>
      </c>
      <c r="BD984" t="str">
        <f>INDEX(PDC!$J$1:$L$90,MATCH(BE984,PDC!$L:$L,0),MATCH(PDC!$J$1,PDC!$J$1:$L$1,0))</f>
        <v>Industrie</v>
      </c>
      <c r="BE984" t="s">
        <v>71</v>
      </c>
      <c r="BF984">
        <v>8410</v>
      </c>
      <c r="BG984">
        <v>89</v>
      </c>
      <c r="BH984">
        <v>158738</v>
      </c>
      <c r="BI984">
        <v>2</v>
      </c>
      <c r="BN984">
        <v>28</v>
      </c>
    </row>
    <row r="985" spans="55:66" x14ac:dyDescent="0.35">
      <c r="BC985" t="str">
        <f t="shared" si="90"/>
        <v>8410_Industries alimentaires</v>
      </c>
      <c r="BD985" t="str">
        <f>INDEX(PDC!$J$1:$L$90,MATCH(BE985,PDC!$L:$L,0),MATCH(PDC!$J$1,PDC!$J$1:$L$1,0))</f>
        <v>Industrie</v>
      </c>
      <c r="BE985" t="s">
        <v>14</v>
      </c>
      <c r="BF985">
        <v>8410</v>
      </c>
      <c r="BG985">
        <v>651</v>
      </c>
      <c r="BH985">
        <v>1140807</v>
      </c>
      <c r="BI985">
        <v>36</v>
      </c>
      <c r="BJ985">
        <v>2</v>
      </c>
      <c r="BK985">
        <v>24</v>
      </c>
      <c r="BL985">
        <v>2</v>
      </c>
      <c r="BN985">
        <v>1336</v>
      </c>
    </row>
    <row r="986" spans="55:66" x14ac:dyDescent="0.35">
      <c r="BC986" t="str">
        <f t="shared" si="90"/>
        <v>8410_Métallurgie</v>
      </c>
      <c r="BD986" t="str">
        <f>INDEX(PDC!$J$1:$L$90,MATCH(BE986,PDC!$L:$L,0),MATCH(PDC!$J$1,PDC!$J$1:$L$1,0))</f>
        <v>Industrie</v>
      </c>
      <c r="BE986" t="s">
        <v>26</v>
      </c>
      <c r="BF986">
        <v>8410</v>
      </c>
      <c r="BG986">
        <v>1452</v>
      </c>
      <c r="BH986">
        <v>2514071</v>
      </c>
      <c r="BI986">
        <v>13</v>
      </c>
      <c r="BJ986">
        <v>4</v>
      </c>
      <c r="BK986">
        <v>29</v>
      </c>
      <c r="BL986">
        <v>1</v>
      </c>
      <c r="BN986">
        <v>959</v>
      </c>
    </row>
    <row r="987" spans="55:66" x14ac:dyDescent="0.35">
      <c r="BC987" t="str">
        <f t="shared" si="90"/>
        <v>8410_Organisation de jeux de hasard et d'argent</v>
      </c>
      <c r="BD987" t="str">
        <f>INDEX(PDC!$J$1:$L$90,MATCH(BE987,PDC!$L:$L,0),MATCH(PDC!$J$1,PDC!$J$1:$L$1,0))</f>
        <v>Services</v>
      </c>
      <c r="BE987" t="s">
        <v>91</v>
      </c>
      <c r="BF987">
        <v>8410</v>
      </c>
      <c r="BG987">
        <v>23</v>
      </c>
      <c r="BH987">
        <v>32702</v>
      </c>
    </row>
    <row r="988" spans="55:66" x14ac:dyDescent="0.35">
      <c r="BC988" t="str">
        <f t="shared" si="90"/>
        <v>8410_Production de films cinématographiques, de vidéo et de programmes de télévision ; enregistrement sonore et édition musicale</v>
      </c>
      <c r="BD988" t="str">
        <f>INDEX(PDC!$J$1:$L$90,MATCH(BE988,PDC!$L:$L,0),MATCH(PDC!$J$1,PDC!$J$1:$L$1,0))</f>
        <v>Services</v>
      </c>
      <c r="BE988" t="s">
        <v>82</v>
      </c>
      <c r="BF988">
        <v>8410</v>
      </c>
      <c r="BG988">
        <v>9</v>
      </c>
      <c r="BH988">
        <v>8783</v>
      </c>
    </row>
    <row r="989" spans="55:66" x14ac:dyDescent="0.35">
      <c r="BC989" t="str">
        <f t="shared" si="90"/>
        <v>8410_Production et distribution d'électricité, de gaz, de vapeur et d'air conditionné</v>
      </c>
      <c r="BD989" t="str">
        <f>INDEX(PDC!$J$1:$L$90,MATCH(BE989,PDC!$L:$L,0),MATCH(PDC!$J$1,PDC!$J$1:$L$1,0))</f>
        <v>Industrie</v>
      </c>
      <c r="BE989" t="s">
        <v>76</v>
      </c>
      <c r="BF989">
        <v>8410</v>
      </c>
      <c r="BG989">
        <v>14</v>
      </c>
      <c r="BH989">
        <v>14216</v>
      </c>
      <c r="BN989">
        <v>0</v>
      </c>
    </row>
    <row r="990" spans="55:66" x14ac:dyDescent="0.35">
      <c r="BC990" t="str">
        <f t="shared" si="90"/>
        <v>8410_Programmation, conseil et autres activités informatiques</v>
      </c>
      <c r="BD990" t="str">
        <f>INDEX(PDC!$J$1:$L$90,MATCH(BE990,PDC!$L:$L,0),MATCH(PDC!$J$1,PDC!$J$1:$L$1,0))</f>
        <v>Services</v>
      </c>
      <c r="BE990" t="s">
        <v>50</v>
      </c>
      <c r="BF990">
        <v>8410</v>
      </c>
      <c r="BG990">
        <v>39</v>
      </c>
      <c r="BH990">
        <v>57988</v>
      </c>
    </row>
    <row r="991" spans="55:66" x14ac:dyDescent="0.35">
      <c r="BC991" t="str">
        <f t="shared" si="90"/>
        <v>8410_Publicité et études de marché</v>
      </c>
      <c r="BD991" t="str">
        <f>INDEX(PDC!$J$1:$L$90,MATCH(BE991,PDC!$L:$L,0),MATCH(PDC!$J$1,PDC!$J$1:$L$1,0))</f>
        <v>Services</v>
      </c>
      <c r="BE991" t="s">
        <v>33</v>
      </c>
      <c r="BF991">
        <v>8410</v>
      </c>
      <c r="BG991">
        <v>12</v>
      </c>
      <c r="BH991">
        <v>20155</v>
      </c>
    </row>
    <row r="992" spans="55:66" x14ac:dyDescent="0.35">
      <c r="BC992" t="str">
        <f t="shared" si="90"/>
        <v>8410_Recherche-développement scientifique</v>
      </c>
      <c r="BD992" t="str">
        <f>INDEX(PDC!$J$1:$L$90,MATCH(BE992,PDC!$L:$L,0),MATCH(PDC!$J$1,PDC!$J$1:$L$1,0))</f>
        <v>Services</v>
      </c>
      <c r="BE992" t="s">
        <v>46</v>
      </c>
      <c r="BF992">
        <v>8410</v>
      </c>
      <c r="BG992">
        <v>6</v>
      </c>
      <c r="BH992">
        <v>9102</v>
      </c>
      <c r="BI992">
        <v>1</v>
      </c>
      <c r="BN992">
        <v>4</v>
      </c>
    </row>
    <row r="993" spans="55:66" x14ac:dyDescent="0.35">
      <c r="BC993" t="str">
        <f t="shared" si="90"/>
        <v>8410_Restauration</v>
      </c>
      <c r="BD993" t="str">
        <f>INDEX(PDC!$J$1:$L$90,MATCH(BE993,PDC!$L:$L,0),MATCH(PDC!$J$1,PDC!$J$1:$L$1,0))</f>
        <v>Services</v>
      </c>
      <c r="BE993" t="s">
        <v>10</v>
      </c>
      <c r="BF993">
        <v>8410</v>
      </c>
      <c r="BG993">
        <v>544</v>
      </c>
      <c r="BH993">
        <v>850238</v>
      </c>
      <c r="BI993">
        <v>17</v>
      </c>
      <c r="BJ993">
        <v>3</v>
      </c>
      <c r="BK993">
        <v>23</v>
      </c>
      <c r="BL993">
        <v>1</v>
      </c>
      <c r="BN993">
        <v>839</v>
      </c>
    </row>
    <row r="994" spans="55:66" x14ac:dyDescent="0.35">
      <c r="BC994" t="str">
        <f t="shared" si="90"/>
        <v>8410_Réparation d'ordinateurs et de biens personnels et domestiques</v>
      </c>
      <c r="BD994" t="str">
        <f>INDEX(PDC!$J$1:$L$90,MATCH(BE994,PDC!$L:$L,0),MATCH(PDC!$J$1,PDC!$J$1:$L$1,0))</f>
        <v>Services</v>
      </c>
      <c r="BE994" t="s">
        <v>92</v>
      </c>
      <c r="BF994">
        <v>8410</v>
      </c>
      <c r="BG994">
        <v>22</v>
      </c>
      <c r="BH994">
        <v>30285</v>
      </c>
      <c r="BN994">
        <v>2</v>
      </c>
    </row>
    <row r="995" spans="55:66" x14ac:dyDescent="0.35">
      <c r="BC995" t="str">
        <f t="shared" si="90"/>
        <v>8410_Réparation et installation de machines et d'équipements</v>
      </c>
      <c r="BD995" t="str">
        <f>INDEX(PDC!$J$1:$L$90,MATCH(BE995,PDC!$L:$L,0),MATCH(PDC!$J$1,PDC!$J$1:$L$1,0))</f>
        <v>Industrie</v>
      </c>
      <c r="BE995" t="s">
        <v>23</v>
      </c>
      <c r="BF995">
        <v>8410</v>
      </c>
      <c r="BG995">
        <v>197</v>
      </c>
      <c r="BH995">
        <v>335474</v>
      </c>
      <c r="BI995">
        <v>12</v>
      </c>
      <c r="BN995">
        <v>1059</v>
      </c>
    </row>
    <row r="996" spans="55:66" x14ac:dyDescent="0.35">
      <c r="BC996" t="str">
        <f t="shared" si="90"/>
        <v>8410_Services d'information</v>
      </c>
      <c r="BD996" t="str">
        <f>INDEX(PDC!$J$1:$L$90,MATCH(BE996,PDC!$L:$L,0),MATCH(PDC!$J$1,PDC!$J$1:$L$1,0))</f>
        <v>Services</v>
      </c>
      <c r="BE996" t="s">
        <v>85</v>
      </c>
      <c r="BF996">
        <v>8410</v>
      </c>
      <c r="BG996">
        <v>3</v>
      </c>
      <c r="BH996">
        <v>2998</v>
      </c>
    </row>
    <row r="997" spans="55:66" x14ac:dyDescent="0.35">
      <c r="BC997" t="str">
        <f t="shared" si="90"/>
        <v>8410_Services relatifs aux bâtiments et aménagement paysager</v>
      </c>
      <c r="BD997" t="str">
        <f>INDEX(PDC!$J$1:$L$90,MATCH(BE997,PDC!$L:$L,0),MATCH(PDC!$J$1,PDC!$J$1:$L$1,0))</f>
        <v>Services</v>
      </c>
      <c r="BE997" t="s">
        <v>9</v>
      </c>
      <c r="BF997">
        <v>8410</v>
      </c>
      <c r="BG997">
        <v>125</v>
      </c>
      <c r="BH997">
        <v>182056</v>
      </c>
      <c r="BI997">
        <v>9</v>
      </c>
      <c r="BJ997">
        <v>1</v>
      </c>
      <c r="BK997">
        <v>5</v>
      </c>
      <c r="BN997">
        <v>167</v>
      </c>
    </row>
    <row r="998" spans="55:66" x14ac:dyDescent="0.35">
      <c r="BC998" t="str">
        <f t="shared" si="90"/>
        <v>8410_Transports aériens</v>
      </c>
      <c r="BD998" t="str">
        <f>INDEX(PDC!$J$1:$L$90,MATCH(BE998,PDC!$L:$L,0),MATCH(PDC!$J$1,PDC!$J$1:$L$1,0))</f>
        <v>Services</v>
      </c>
      <c r="BE998" t="s">
        <v>81</v>
      </c>
      <c r="BF998">
        <v>8410</v>
      </c>
      <c r="BG998">
        <v>1</v>
      </c>
      <c r="BH998">
        <v>992</v>
      </c>
    </row>
    <row r="999" spans="55:66" x14ac:dyDescent="0.35">
      <c r="BC999" t="str">
        <f t="shared" si="90"/>
        <v>8410_Transports terrestres et transport par conduites</v>
      </c>
      <c r="BD999" t="str">
        <f>INDEX(PDC!$J$1:$L$90,MATCH(BE999,PDC!$L:$L,0),MATCH(PDC!$J$1,PDC!$J$1:$L$1,0))</f>
        <v>Services</v>
      </c>
      <c r="BE999" t="s">
        <v>5</v>
      </c>
      <c r="BF999">
        <v>8410</v>
      </c>
      <c r="BG999">
        <v>537</v>
      </c>
      <c r="BH999">
        <v>950360</v>
      </c>
      <c r="BI999">
        <v>40</v>
      </c>
      <c r="BJ999">
        <v>3</v>
      </c>
      <c r="BK999">
        <v>45</v>
      </c>
      <c r="BL999">
        <v>3</v>
      </c>
      <c r="BN999">
        <v>2157</v>
      </c>
    </row>
    <row r="1000" spans="55:66" x14ac:dyDescent="0.35">
      <c r="BC1000" t="str">
        <f t="shared" si="90"/>
        <v>8410_Travail du bois et fabrication d'articles en bois et en liège, à l'exception des meubles ; fabrication d'articles en vannerie et sparterie</v>
      </c>
      <c r="BD1000" t="str">
        <f>INDEX(PDC!$J$1:$L$90,MATCH(BE1000,PDC!$L:$L,0),MATCH(PDC!$J$1,PDC!$J$1:$L$1,0))</f>
        <v>Industrie</v>
      </c>
      <c r="BE1000" t="s">
        <v>70</v>
      </c>
      <c r="BF1000">
        <v>8410</v>
      </c>
      <c r="BG1000">
        <v>123</v>
      </c>
      <c r="BH1000">
        <v>202587</v>
      </c>
      <c r="BI1000">
        <v>17</v>
      </c>
      <c r="BN1000">
        <v>541</v>
      </c>
    </row>
    <row r="1001" spans="55:66" x14ac:dyDescent="0.35">
      <c r="BC1001" t="str">
        <f t="shared" si="90"/>
        <v>8410_Travaux de construction spécialisés</v>
      </c>
      <c r="BD1001" t="str">
        <f>INDEX(PDC!$J$1:$L$90,MATCH(BE1001,PDC!$L:$L,0),MATCH(PDC!$J$1,PDC!$J$1:$L$1,0))</f>
        <v>Construction</v>
      </c>
      <c r="BE1001" t="s">
        <v>3</v>
      </c>
      <c r="BF1001">
        <v>8410</v>
      </c>
      <c r="BG1001">
        <v>1062</v>
      </c>
      <c r="BH1001">
        <v>1584297</v>
      </c>
      <c r="BI1001">
        <v>114</v>
      </c>
      <c r="BJ1001">
        <v>3</v>
      </c>
      <c r="BK1001">
        <v>19</v>
      </c>
      <c r="BL1001">
        <v>1</v>
      </c>
      <c r="BN1001">
        <v>6889</v>
      </c>
    </row>
    <row r="1002" spans="55:66" x14ac:dyDescent="0.35">
      <c r="BC1002" t="str">
        <f t="shared" si="90"/>
        <v>8410_Télécommunications</v>
      </c>
      <c r="BD1002" t="str">
        <f>INDEX(PDC!$J$1:$L$90,MATCH(BE1002,PDC!$L:$L,0),MATCH(PDC!$J$1,PDC!$J$1:$L$1,0))</f>
        <v>Services</v>
      </c>
      <c r="BE1002" t="s">
        <v>84</v>
      </c>
      <c r="BF1002">
        <v>8410</v>
      </c>
      <c r="BG1002">
        <v>39</v>
      </c>
      <c r="BH1002">
        <v>67611</v>
      </c>
      <c r="BN1002">
        <v>0</v>
      </c>
    </row>
    <row r="1003" spans="55:66" x14ac:dyDescent="0.35">
      <c r="BC1003" t="str">
        <f t="shared" si="90"/>
        <v>8410_Édition</v>
      </c>
      <c r="BD1003" t="str">
        <f>INDEX(PDC!$J$1:$L$90,MATCH(BE1003,PDC!$L:$L,0),MATCH(PDC!$J$1,PDC!$J$1:$L$1,0))</f>
        <v>Services</v>
      </c>
      <c r="BE1003" t="s">
        <v>49</v>
      </c>
      <c r="BF1003">
        <v>8410</v>
      </c>
      <c r="BG1003">
        <v>27</v>
      </c>
      <c r="BH1003">
        <v>46356</v>
      </c>
      <c r="BN1003">
        <v>0</v>
      </c>
    </row>
    <row r="1004" spans="55:66" x14ac:dyDescent="0.35">
      <c r="BC1004" t="str">
        <f t="shared" si="90"/>
        <v>8411_NC</v>
      </c>
      <c r="BD1004" t="s">
        <v>355</v>
      </c>
      <c r="BE1004" t="s">
        <v>355</v>
      </c>
      <c r="BF1004">
        <v>8411</v>
      </c>
      <c r="BN1004">
        <v>0</v>
      </c>
    </row>
    <row r="1005" spans="55:66" x14ac:dyDescent="0.35">
      <c r="BC1005" t="str">
        <f t="shared" si="90"/>
        <v>8411_Action sociale sans hébergement</v>
      </c>
      <c r="BD1005" t="str">
        <f>INDEX(PDC!$J$1:$L$90,MATCH(BE1005,PDC!$L:$L,0),MATCH(PDC!$J$1,PDC!$J$1:$L$1,0))</f>
        <v>Services</v>
      </c>
      <c r="BE1005" t="s">
        <v>8</v>
      </c>
      <c r="BF1005">
        <v>8411</v>
      </c>
      <c r="BG1005">
        <v>336</v>
      </c>
      <c r="BH1005">
        <v>517042</v>
      </c>
      <c r="BI1005">
        <v>19</v>
      </c>
      <c r="BN1005">
        <v>302</v>
      </c>
    </row>
    <row r="1006" spans="55:66" x14ac:dyDescent="0.35">
      <c r="BC1006" t="str">
        <f t="shared" si="90"/>
        <v>8411_Activités administratives et autres activités de soutien aux entreprises</v>
      </c>
      <c r="BD1006" t="str">
        <f>INDEX(PDC!$J$1:$L$90,MATCH(BE1006,PDC!$L:$L,0),MATCH(PDC!$J$1,PDC!$J$1:$L$1,0))</f>
        <v>Services</v>
      </c>
      <c r="BE1006" t="s">
        <v>35</v>
      </c>
      <c r="BF1006">
        <v>8411</v>
      </c>
      <c r="BG1006">
        <v>21</v>
      </c>
      <c r="BH1006">
        <v>35112</v>
      </c>
      <c r="BI1006">
        <v>3</v>
      </c>
      <c r="BN1006">
        <v>248</v>
      </c>
    </row>
    <row r="1007" spans="55:66" x14ac:dyDescent="0.35">
      <c r="BC1007" t="str">
        <f t="shared" si="90"/>
        <v>8411_Activités auxiliaires de services financiers et d'assurance</v>
      </c>
      <c r="BD1007" t="str">
        <f>INDEX(PDC!$J$1:$L$90,MATCH(BE1007,PDC!$L:$L,0),MATCH(PDC!$J$1,PDC!$J$1:$L$1,0))</f>
        <v>Services</v>
      </c>
      <c r="BE1007" t="s">
        <v>48</v>
      </c>
      <c r="BF1007">
        <v>8411</v>
      </c>
      <c r="BG1007">
        <v>29</v>
      </c>
      <c r="BH1007">
        <v>45644</v>
      </c>
    </row>
    <row r="1008" spans="55:66" x14ac:dyDescent="0.35">
      <c r="BC1008" t="str">
        <f t="shared" si="90"/>
        <v>8411_Activités créatives, artistiques et de spectacle</v>
      </c>
      <c r="BD1008" t="str">
        <f>INDEX(PDC!$J$1:$L$90,MATCH(BE1008,PDC!$L:$L,0),MATCH(PDC!$J$1,PDC!$J$1:$L$1,0))</f>
        <v>Services</v>
      </c>
      <c r="BE1008" t="s">
        <v>42</v>
      </c>
      <c r="BF1008">
        <v>8411</v>
      </c>
      <c r="BG1008">
        <v>25</v>
      </c>
      <c r="BH1008">
        <v>28101</v>
      </c>
    </row>
    <row r="1009" spans="55:66" x14ac:dyDescent="0.35">
      <c r="BC1009" t="str">
        <f t="shared" si="90"/>
        <v>8411_Activités d'architecture et d'ingénierie ; activités de contrôle et analyses techniques</v>
      </c>
      <c r="BD1009" t="str">
        <f>INDEX(PDC!$J$1:$L$90,MATCH(BE1009,PDC!$L:$L,0),MATCH(PDC!$J$1,PDC!$J$1:$L$1,0))</f>
        <v>Services</v>
      </c>
      <c r="BE1009" t="s">
        <v>43</v>
      </c>
      <c r="BF1009">
        <v>8411</v>
      </c>
      <c r="BG1009">
        <v>40</v>
      </c>
      <c r="BH1009">
        <v>65132</v>
      </c>
      <c r="BN1009">
        <v>0</v>
      </c>
    </row>
    <row r="1010" spans="55:66" x14ac:dyDescent="0.35">
      <c r="BC1010" t="str">
        <f t="shared" si="90"/>
        <v>8411_Activités de location et location-bail</v>
      </c>
      <c r="BD1010" t="str">
        <f>INDEX(PDC!$J$1:$L$90,MATCH(BE1010,PDC!$L:$L,0),MATCH(PDC!$J$1,PDC!$J$1:$L$1,0))</f>
        <v>Services</v>
      </c>
      <c r="BE1010" t="s">
        <v>88</v>
      </c>
      <c r="BF1010">
        <v>8411</v>
      </c>
      <c r="BG1010">
        <v>72</v>
      </c>
      <c r="BH1010">
        <v>121760</v>
      </c>
      <c r="BI1010">
        <v>1</v>
      </c>
      <c r="BN1010">
        <v>45</v>
      </c>
    </row>
    <row r="1011" spans="55:66" x14ac:dyDescent="0.35">
      <c r="BC1011" t="str">
        <f t="shared" si="90"/>
        <v>8411_Activités de poste et de courrier</v>
      </c>
      <c r="BD1011" t="str">
        <f>INDEX(PDC!$J$1:$L$90,MATCH(BE1011,PDC!$L:$L,0),MATCH(PDC!$J$1,PDC!$J$1:$L$1,0))</f>
        <v>Services</v>
      </c>
      <c r="BE1011" t="s">
        <v>13</v>
      </c>
      <c r="BF1011">
        <v>8411</v>
      </c>
      <c r="BG1011">
        <v>77</v>
      </c>
      <c r="BH1011">
        <v>111237</v>
      </c>
      <c r="BI1011">
        <v>6</v>
      </c>
      <c r="BN1011">
        <v>110</v>
      </c>
    </row>
    <row r="1012" spans="55:66" x14ac:dyDescent="0.35">
      <c r="BC1012" t="str">
        <f t="shared" si="90"/>
        <v>8411_Activités des agences de voyage, voyagistes, services de réservation et activités connexes</v>
      </c>
      <c r="BD1012" t="str">
        <f>INDEX(PDC!$J$1:$L$90,MATCH(BE1012,PDC!$L:$L,0),MATCH(PDC!$J$1,PDC!$J$1:$L$1,0))</f>
        <v>Services</v>
      </c>
      <c r="BE1012" t="s">
        <v>89</v>
      </c>
      <c r="BF1012">
        <v>8411</v>
      </c>
      <c r="BG1012">
        <v>155</v>
      </c>
      <c r="BH1012">
        <v>247654</v>
      </c>
      <c r="BI1012">
        <v>1</v>
      </c>
      <c r="BN1012">
        <v>5</v>
      </c>
    </row>
    <row r="1013" spans="55:66" x14ac:dyDescent="0.35">
      <c r="BC1013" t="str">
        <f t="shared" si="90"/>
        <v>8411_Activités des organisations associatives</v>
      </c>
      <c r="BD1013" t="str">
        <f>INDEX(PDC!$J$1:$L$90,MATCH(BE1013,PDC!$L:$L,0),MATCH(PDC!$J$1,PDC!$J$1:$L$1,0))</f>
        <v>Services</v>
      </c>
      <c r="BE1013" t="s">
        <v>32</v>
      </c>
      <c r="BF1013">
        <v>8411</v>
      </c>
      <c r="BG1013">
        <v>185</v>
      </c>
      <c r="BH1013">
        <v>256523</v>
      </c>
      <c r="BI1013">
        <v>3</v>
      </c>
      <c r="BN1013">
        <v>36</v>
      </c>
    </row>
    <row r="1014" spans="55:66" x14ac:dyDescent="0.35">
      <c r="BC1014" t="str">
        <f t="shared" si="90"/>
        <v>8411_Activités des services financiers, hors assurance et caisses de retraite</v>
      </c>
      <c r="BD1014" t="str">
        <f>INDEX(PDC!$J$1:$L$90,MATCH(BE1014,PDC!$L:$L,0),MATCH(PDC!$J$1,PDC!$J$1:$L$1,0))</f>
        <v>Services</v>
      </c>
      <c r="BE1014" t="s">
        <v>47</v>
      </c>
      <c r="BF1014">
        <v>8411</v>
      </c>
      <c r="BG1014">
        <v>98</v>
      </c>
      <c r="BH1014">
        <v>161664</v>
      </c>
      <c r="BN1014">
        <v>0</v>
      </c>
    </row>
    <row r="1015" spans="55:66" x14ac:dyDescent="0.35">
      <c r="BC1015" t="str">
        <f t="shared" si="90"/>
        <v>8411_Activités des sièges sociaux ; conseil de gestion</v>
      </c>
      <c r="BD1015" t="str">
        <f>INDEX(PDC!$J$1:$L$90,MATCH(BE1015,PDC!$L:$L,0),MATCH(PDC!$J$1,PDC!$J$1:$L$1,0))</f>
        <v>Services</v>
      </c>
      <c r="BE1015" t="s">
        <v>44</v>
      </c>
      <c r="BF1015">
        <v>8411</v>
      </c>
      <c r="BG1015">
        <v>39</v>
      </c>
      <c r="BH1015">
        <v>56510</v>
      </c>
    </row>
    <row r="1016" spans="55:66" x14ac:dyDescent="0.35">
      <c r="BC1016" t="str">
        <f t="shared" si="90"/>
        <v>8411_Activités immobilières</v>
      </c>
      <c r="BD1016" t="str">
        <f>INDEX(PDC!$J$1:$L$90,MATCH(BE1016,PDC!$L:$L,0),MATCH(PDC!$J$1,PDC!$J$1:$L$1,0))</f>
        <v>Services</v>
      </c>
      <c r="BE1016" t="s">
        <v>31</v>
      </c>
      <c r="BF1016">
        <v>8411</v>
      </c>
      <c r="BG1016">
        <v>163</v>
      </c>
      <c r="BH1016">
        <v>220997</v>
      </c>
      <c r="BI1016">
        <v>5</v>
      </c>
      <c r="BN1016">
        <v>251</v>
      </c>
    </row>
    <row r="1017" spans="55:66" x14ac:dyDescent="0.35">
      <c r="BC1017" t="str">
        <f t="shared" si="90"/>
        <v>8411_Activités juridiques et comptables</v>
      </c>
      <c r="BD1017" t="str">
        <f>INDEX(PDC!$J$1:$L$90,MATCH(BE1017,PDC!$L:$L,0),MATCH(PDC!$J$1,PDC!$J$1:$L$1,0))</f>
        <v>Services</v>
      </c>
      <c r="BE1017" t="s">
        <v>51</v>
      </c>
      <c r="BF1017">
        <v>8411</v>
      </c>
      <c r="BG1017">
        <v>121</v>
      </c>
      <c r="BH1017">
        <v>210249</v>
      </c>
      <c r="BN1017">
        <v>0</v>
      </c>
    </row>
    <row r="1018" spans="55:66" x14ac:dyDescent="0.35">
      <c r="BC1018" t="str">
        <f t="shared" si="90"/>
        <v>8411_Activités liées à l'emploi</v>
      </c>
      <c r="BD1018" t="str">
        <f>INDEX(PDC!$J$1:$L$90,MATCH(BE1018,PDC!$L:$L,0),MATCH(PDC!$J$1,PDC!$J$1:$L$1,0))</f>
        <v>Services</v>
      </c>
      <c r="BE1018" t="s">
        <v>6</v>
      </c>
      <c r="BF1018">
        <v>8411</v>
      </c>
      <c r="BG1018">
        <v>709</v>
      </c>
      <c r="BH1018">
        <v>1189245</v>
      </c>
      <c r="BI1018">
        <v>49</v>
      </c>
      <c r="BJ1018">
        <v>8</v>
      </c>
      <c r="BK1018">
        <v>85</v>
      </c>
      <c r="BL1018">
        <v>4</v>
      </c>
      <c r="BN1018">
        <v>4172</v>
      </c>
    </row>
    <row r="1019" spans="55:66" x14ac:dyDescent="0.35">
      <c r="BC1019" t="str">
        <f t="shared" si="90"/>
        <v>8411_Activités pour la santé humaine</v>
      </c>
      <c r="BD1019" t="str">
        <f>INDEX(PDC!$J$1:$L$90,MATCH(BE1019,PDC!$L:$L,0),MATCH(PDC!$J$1,PDC!$J$1:$L$1,0))</f>
        <v>Services</v>
      </c>
      <c r="BE1019" t="s">
        <v>27</v>
      </c>
      <c r="BF1019">
        <v>8411</v>
      </c>
      <c r="BG1019">
        <v>326</v>
      </c>
      <c r="BH1019">
        <v>467031</v>
      </c>
      <c r="BI1019">
        <v>15</v>
      </c>
      <c r="BN1019">
        <v>382</v>
      </c>
    </row>
    <row r="1020" spans="55:66" x14ac:dyDescent="0.35">
      <c r="BC1020" t="str">
        <f t="shared" si="90"/>
        <v>8411_Activités sportives, récréatives et de loisirs</v>
      </c>
      <c r="BD1020" t="str">
        <f>INDEX(PDC!$J$1:$L$90,MATCH(BE1020,PDC!$L:$L,0),MATCH(PDC!$J$1,PDC!$J$1:$L$1,0))</f>
        <v>Services</v>
      </c>
      <c r="BE1020" t="s">
        <v>12</v>
      </c>
      <c r="BF1020">
        <v>8411</v>
      </c>
      <c r="BG1020">
        <v>220</v>
      </c>
      <c r="BH1020">
        <v>299912</v>
      </c>
      <c r="BI1020">
        <v>22</v>
      </c>
      <c r="BJ1020">
        <v>1</v>
      </c>
      <c r="BK1020">
        <v>10</v>
      </c>
      <c r="BL1020">
        <v>1</v>
      </c>
      <c r="BN1020">
        <v>1280</v>
      </c>
    </row>
    <row r="1021" spans="55:66" x14ac:dyDescent="0.35">
      <c r="BC1021" t="str">
        <f t="shared" si="90"/>
        <v>8411_Activités vétérinaires</v>
      </c>
      <c r="BD1021" t="str">
        <f>INDEX(PDC!$J$1:$L$90,MATCH(BE1021,PDC!$L:$L,0),MATCH(PDC!$J$1,PDC!$J$1:$L$1,0))</f>
        <v>Services</v>
      </c>
      <c r="BE1021" t="s">
        <v>87</v>
      </c>
      <c r="BF1021">
        <v>8411</v>
      </c>
      <c r="BG1021">
        <v>7</v>
      </c>
      <c r="BH1021">
        <v>12763</v>
      </c>
    </row>
    <row r="1022" spans="55:66" x14ac:dyDescent="0.35">
      <c r="BC1022" t="str">
        <f t="shared" si="90"/>
        <v>8411_Administration publique et défense ; sécurité sociale obligatoire</v>
      </c>
      <c r="BD1022" t="str">
        <f>INDEX(PDC!$J$1:$L$90,MATCH(BE1022,PDC!$L:$L,0),MATCH(PDC!$J$1,PDC!$J$1:$L$1,0))</f>
        <v>Services</v>
      </c>
      <c r="BE1022" t="s">
        <v>36</v>
      </c>
      <c r="BF1022">
        <v>8411</v>
      </c>
      <c r="BG1022">
        <v>619</v>
      </c>
      <c r="BH1022">
        <v>613334</v>
      </c>
      <c r="BI1022">
        <v>8</v>
      </c>
      <c r="BJ1022">
        <v>1</v>
      </c>
      <c r="BK1022">
        <v>5</v>
      </c>
      <c r="BN1022">
        <v>488</v>
      </c>
    </row>
    <row r="1023" spans="55:66" x14ac:dyDescent="0.35">
      <c r="BC1023" t="str">
        <f t="shared" si="90"/>
        <v>8411_Assurance</v>
      </c>
      <c r="BD1023" t="str">
        <f>INDEX(PDC!$J$1:$L$90,MATCH(BE1023,PDC!$L:$L,0),MATCH(PDC!$J$1,PDC!$J$1:$L$1,0))</f>
        <v>Services</v>
      </c>
      <c r="BE1023" t="s">
        <v>45</v>
      </c>
      <c r="BF1023">
        <v>8411</v>
      </c>
      <c r="BG1023">
        <v>12</v>
      </c>
      <c r="BH1023">
        <v>20448</v>
      </c>
    </row>
    <row r="1024" spans="55:66" x14ac:dyDescent="0.35">
      <c r="BC1024" t="str">
        <f t="shared" si="90"/>
        <v>8411_Autres activités spécialisées, scientifiques et techniques</v>
      </c>
      <c r="BD1024" t="str">
        <f>INDEX(PDC!$J$1:$L$90,MATCH(BE1024,PDC!$L:$L,0),MATCH(PDC!$J$1,PDC!$J$1:$L$1,0))</f>
        <v>Services</v>
      </c>
      <c r="BE1024" t="s">
        <v>86</v>
      </c>
      <c r="BF1024">
        <v>8411</v>
      </c>
      <c r="BG1024">
        <v>14</v>
      </c>
      <c r="BH1024">
        <v>18572</v>
      </c>
      <c r="BI1024">
        <v>1</v>
      </c>
      <c r="BN1024">
        <v>271</v>
      </c>
    </row>
    <row r="1025" spans="55:66" x14ac:dyDescent="0.35">
      <c r="BC1025" t="str">
        <f t="shared" si="90"/>
        <v>8411_Autres industries extractives</v>
      </c>
      <c r="BD1025" t="str">
        <f>INDEX(PDC!$J$1:$L$90,MATCH(BE1025,PDC!$L:$L,0),MATCH(PDC!$J$1,PDC!$J$1:$L$1,0))</f>
        <v>Industrie</v>
      </c>
      <c r="BE1025" t="s">
        <v>64</v>
      </c>
      <c r="BF1025">
        <v>8411</v>
      </c>
      <c r="BG1025">
        <v>29</v>
      </c>
      <c r="BH1025">
        <v>45926</v>
      </c>
      <c r="BI1025">
        <v>1</v>
      </c>
      <c r="BJ1025">
        <v>1</v>
      </c>
      <c r="BK1025">
        <v>48</v>
      </c>
      <c r="BL1025">
        <v>1</v>
      </c>
      <c r="BN1025">
        <v>74</v>
      </c>
    </row>
    <row r="1026" spans="55:66" x14ac:dyDescent="0.35">
      <c r="BC1026" t="str">
        <f t="shared" si="90"/>
        <v>8411_Autres services personnels</v>
      </c>
      <c r="BD1026" t="str">
        <f>INDEX(PDC!$J$1:$L$90,MATCH(BE1026,PDC!$L:$L,0),MATCH(PDC!$J$1,PDC!$J$1:$L$1,0))</f>
        <v>Services</v>
      </c>
      <c r="BE1026" t="s">
        <v>30</v>
      </c>
      <c r="BF1026">
        <v>8411</v>
      </c>
      <c r="BG1026">
        <v>112</v>
      </c>
      <c r="BH1026">
        <v>149341</v>
      </c>
      <c r="BI1026">
        <v>2</v>
      </c>
      <c r="BN1026">
        <v>172</v>
      </c>
    </row>
    <row r="1027" spans="55:66" x14ac:dyDescent="0.35">
      <c r="BC1027" t="str">
        <f t="shared" si="90"/>
        <v>8411_Bibliothèques, archives, musées et autres activités culturelles</v>
      </c>
      <c r="BD1027" t="str">
        <f>INDEX(PDC!$J$1:$L$90,MATCH(BE1027,PDC!$L:$L,0),MATCH(PDC!$J$1,PDC!$J$1:$L$1,0))</f>
        <v>Services</v>
      </c>
      <c r="BE1027" t="s">
        <v>90</v>
      </c>
      <c r="BF1027">
        <v>8411</v>
      </c>
      <c r="BG1027">
        <v>8</v>
      </c>
      <c r="BH1027">
        <v>11863</v>
      </c>
    </row>
    <row r="1028" spans="55:66" x14ac:dyDescent="0.35">
      <c r="BC1028" t="str">
        <f t="shared" si="90"/>
        <v>8411_Captage, traitement et distribution d'eau</v>
      </c>
      <c r="BD1028" t="str">
        <f>INDEX(PDC!$J$1:$L$90,MATCH(BE1028,PDC!$L:$L,0),MATCH(PDC!$J$1,PDC!$J$1:$L$1,0))</f>
        <v>Industrie</v>
      </c>
      <c r="BE1028" t="s">
        <v>77</v>
      </c>
      <c r="BF1028">
        <v>8411</v>
      </c>
      <c r="BG1028">
        <v>7</v>
      </c>
      <c r="BH1028">
        <v>10226</v>
      </c>
    </row>
    <row r="1029" spans="55:66" x14ac:dyDescent="0.35">
      <c r="BC1029" t="str">
        <f t="shared" ref="BC1029:BC1092" si="91">BF1029&amp;"_"&amp;BE1029</f>
        <v>8411_Collecte et traitement des eaux usées</v>
      </c>
      <c r="BD1029" t="str">
        <f>INDEX(PDC!$J$1:$L$90,MATCH(BE1029,PDC!$L:$L,0),MATCH(PDC!$J$1,PDC!$J$1:$L$1,0))</f>
        <v>Industrie</v>
      </c>
      <c r="BE1029" t="s">
        <v>78</v>
      </c>
      <c r="BF1029">
        <v>8411</v>
      </c>
      <c r="BG1029">
        <v>14</v>
      </c>
      <c r="BH1029">
        <v>19934</v>
      </c>
      <c r="BN1029">
        <v>0</v>
      </c>
    </row>
    <row r="1030" spans="55:66" x14ac:dyDescent="0.35">
      <c r="BC1030" t="str">
        <f t="shared" si="91"/>
        <v>8411_Collecte, traitement et élimination des déchets ; récupération</v>
      </c>
      <c r="BD1030" t="str">
        <f>INDEX(PDC!$J$1:$L$90,MATCH(BE1030,PDC!$L:$L,0),MATCH(PDC!$J$1,PDC!$J$1:$L$1,0))</f>
        <v>Industrie</v>
      </c>
      <c r="BE1030" t="s">
        <v>4</v>
      </c>
      <c r="BF1030">
        <v>8411</v>
      </c>
      <c r="BG1030">
        <v>46</v>
      </c>
      <c r="BH1030">
        <v>79397</v>
      </c>
      <c r="BI1030">
        <v>3</v>
      </c>
      <c r="BJ1030">
        <v>1</v>
      </c>
      <c r="BK1030">
        <v>8</v>
      </c>
      <c r="BN1030">
        <v>316</v>
      </c>
    </row>
    <row r="1031" spans="55:66" x14ac:dyDescent="0.35">
      <c r="BC1031" t="str">
        <f t="shared" si="91"/>
        <v>8411_Commerce de détail, à l'exception des automobiles et des motocycles</v>
      </c>
      <c r="BD1031" t="str">
        <f>INDEX(PDC!$J$1:$L$90,MATCH(BE1031,PDC!$L:$L,0),MATCH(PDC!$J$1,PDC!$J$1:$L$1,0))</f>
        <v>Commerce</v>
      </c>
      <c r="BE1031" t="s">
        <v>16</v>
      </c>
      <c r="BF1031">
        <v>8411</v>
      </c>
      <c r="BG1031">
        <v>1217</v>
      </c>
      <c r="BH1031">
        <v>1934322</v>
      </c>
      <c r="BI1031">
        <v>31</v>
      </c>
      <c r="BN1031">
        <v>1733</v>
      </c>
    </row>
    <row r="1032" spans="55:66" x14ac:dyDescent="0.35">
      <c r="BC1032" t="str">
        <f t="shared" si="91"/>
        <v>8411_Commerce de gros, à l'exception des automobiles et des motocycles</v>
      </c>
      <c r="BD1032" t="str">
        <f>INDEX(PDC!$J$1:$L$90,MATCH(BE1032,PDC!$L:$L,0),MATCH(PDC!$J$1,PDC!$J$1:$L$1,0))</f>
        <v>Commerce</v>
      </c>
      <c r="BE1032" t="s">
        <v>28</v>
      </c>
      <c r="BF1032">
        <v>8411</v>
      </c>
      <c r="BG1032">
        <v>136</v>
      </c>
      <c r="BH1032">
        <v>212651</v>
      </c>
      <c r="BI1032">
        <v>3</v>
      </c>
      <c r="BJ1032">
        <v>1</v>
      </c>
      <c r="BK1032">
        <v>10</v>
      </c>
      <c r="BL1032">
        <v>1</v>
      </c>
      <c r="BN1032">
        <v>345</v>
      </c>
    </row>
    <row r="1033" spans="55:66" x14ac:dyDescent="0.35">
      <c r="BC1033" t="str">
        <f t="shared" si="91"/>
        <v>8411_Commerce et réparation d'automobiles et de motocycles</v>
      </c>
      <c r="BD1033" t="str">
        <f>INDEX(PDC!$J$1:$L$90,MATCH(BE1033,PDC!$L:$L,0),MATCH(PDC!$J$1,PDC!$J$1:$L$1,0))</f>
        <v>Commerce</v>
      </c>
      <c r="BE1033" t="s">
        <v>21</v>
      </c>
      <c r="BF1033">
        <v>8411</v>
      </c>
      <c r="BG1033">
        <v>221</v>
      </c>
      <c r="BH1033">
        <v>376293</v>
      </c>
      <c r="BI1033">
        <v>6</v>
      </c>
      <c r="BN1033">
        <v>386</v>
      </c>
    </row>
    <row r="1034" spans="55:66" x14ac:dyDescent="0.35">
      <c r="BC1034" t="str">
        <f t="shared" si="91"/>
        <v>8411_Construction de bâtiments</v>
      </c>
      <c r="BD1034" t="str">
        <f>INDEX(PDC!$J$1:$L$90,MATCH(BE1034,PDC!$L:$L,0),MATCH(PDC!$J$1,PDC!$J$1:$L$1,0))</f>
        <v>Construction</v>
      </c>
      <c r="BE1034" t="s">
        <v>17</v>
      </c>
      <c r="BF1034">
        <v>8411</v>
      </c>
      <c r="BG1034">
        <v>49</v>
      </c>
      <c r="BH1034">
        <v>74529</v>
      </c>
      <c r="BI1034">
        <v>4</v>
      </c>
      <c r="BJ1034">
        <v>1</v>
      </c>
      <c r="BK1034">
        <v>12</v>
      </c>
      <c r="BL1034">
        <v>1</v>
      </c>
      <c r="BN1034">
        <v>281</v>
      </c>
    </row>
    <row r="1035" spans="55:66" x14ac:dyDescent="0.35">
      <c r="BC1035" t="str">
        <f t="shared" si="91"/>
        <v>8411_Culture et production animale, chasse et services annexes</v>
      </c>
      <c r="BD1035" t="str">
        <f>INDEX(PDC!$J$1:$L$90,MATCH(BE1035,PDC!$L:$L,0),MATCH(PDC!$J$1,PDC!$J$1:$L$1,0))</f>
        <v>Agriculture</v>
      </c>
      <c r="BE1035" t="s">
        <v>62</v>
      </c>
      <c r="BF1035">
        <v>8411</v>
      </c>
      <c r="BG1035">
        <v>1</v>
      </c>
      <c r="BH1035">
        <v>1807</v>
      </c>
    </row>
    <row r="1036" spans="55:66" x14ac:dyDescent="0.35">
      <c r="BC1036" t="str">
        <f t="shared" si="91"/>
        <v>8411_Enquêtes et sécurité</v>
      </c>
      <c r="BD1036" t="str">
        <f>INDEX(PDC!$J$1:$L$90,MATCH(BE1036,PDC!$L:$L,0),MATCH(PDC!$J$1,PDC!$J$1:$L$1,0))</f>
        <v>Services</v>
      </c>
      <c r="BE1036" t="s">
        <v>15</v>
      </c>
      <c r="BF1036">
        <v>8411</v>
      </c>
      <c r="BG1036">
        <v>39</v>
      </c>
      <c r="BH1036">
        <v>33502</v>
      </c>
      <c r="BI1036">
        <v>3</v>
      </c>
      <c r="BN1036">
        <v>44</v>
      </c>
    </row>
    <row r="1037" spans="55:66" x14ac:dyDescent="0.35">
      <c r="BC1037" t="str">
        <f t="shared" si="91"/>
        <v>8411_Enseignement</v>
      </c>
      <c r="BD1037" t="str">
        <f>INDEX(PDC!$J$1:$L$90,MATCH(BE1037,PDC!$L:$L,0),MATCH(PDC!$J$1,PDC!$J$1:$L$1,0))</f>
        <v>Services</v>
      </c>
      <c r="BE1037" t="s">
        <v>34</v>
      </c>
      <c r="BF1037">
        <v>8411</v>
      </c>
      <c r="BG1037">
        <v>51</v>
      </c>
      <c r="BH1037">
        <v>75300</v>
      </c>
      <c r="BN1037">
        <v>10</v>
      </c>
    </row>
    <row r="1038" spans="55:66" x14ac:dyDescent="0.35">
      <c r="BC1038" t="str">
        <f t="shared" si="91"/>
        <v>8411_Entreposage et services auxiliaires des transports</v>
      </c>
      <c r="BD1038" t="str">
        <f>INDEX(PDC!$J$1:$L$90,MATCH(BE1038,PDC!$L:$L,0),MATCH(PDC!$J$1,PDC!$J$1:$L$1,0))</f>
        <v>Services</v>
      </c>
      <c r="BE1038" t="s">
        <v>7</v>
      </c>
      <c r="BF1038">
        <v>8411</v>
      </c>
      <c r="BG1038">
        <v>149</v>
      </c>
      <c r="BH1038">
        <v>217079</v>
      </c>
      <c r="BI1038">
        <v>1</v>
      </c>
      <c r="BN1038">
        <v>26</v>
      </c>
    </row>
    <row r="1039" spans="55:66" x14ac:dyDescent="0.35">
      <c r="BC1039" t="str">
        <f t="shared" si="91"/>
        <v>8411_Fabrication d'autres produits minéraux non métalliques</v>
      </c>
      <c r="BD1039" t="str">
        <f>INDEX(PDC!$J$1:$L$90,MATCH(BE1039,PDC!$L:$L,0),MATCH(PDC!$J$1,PDC!$J$1:$L$1,0))</f>
        <v>Industrie</v>
      </c>
      <c r="BE1039" t="s">
        <v>18</v>
      </c>
      <c r="BF1039">
        <v>8411</v>
      </c>
      <c r="BG1039">
        <v>24</v>
      </c>
      <c r="BH1039">
        <v>33036</v>
      </c>
      <c r="BJ1039">
        <v>1</v>
      </c>
      <c r="BK1039">
        <v>31</v>
      </c>
      <c r="BL1039">
        <v>1</v>
      </c>
      <c r="BN1039">
        <v>76</v>
      </c>
    </row>
    <row r="1040" spans="55:66" x14ac:dyDescent="0.35">
      <c r="BC1040" t="str">
        <f t="shared" si="91"/>
        <v>8411_Fabrication d'équipements électriques</v>
      </c>
      <c r="BD1040" t="str">
        <f>INDEX(PDC!$J$1:$L$90,MATCH(BE1040,PDC!$L:$L,0),MATCH(PDC!$J$1,PDC!$J$1:$L$1,0))</f>
        <v>Industrie</v>
      </c>
      <c r="BE1040" t="s">
        <v>38</v>
      </c>
      <c r="BF1040">
        <v>8411</v>
      </c>
      <c r="BG1040">
        <v>150</v>
      </c>
      <c r="BH1040">
        <v>203573</v>
      </c>
      <c r="BI1040">
        <v>10</v>
      </c>
      <c r="BN1040">
        <v>879</v>
      </c>
    </row>
    <row r="1041" spans="55:66" x14ac:dyDescent="0.35">
      <c r="BC1041" t="str">
        <f t="shared" si="91"/>
        <v>8411_Fabrication de boissons</v>
      </c>
      <c r="BD1041" t="str">
        <f>INDEX(PDC!$J$1:$L$90,MATCH(BE1041,PDC!$L:$L,0),MATCH(PDC!$J$1,PDC!$J$1:$L$1,0))</f>
        <v>Industrie</v>
      </c>
      <c r="BE1041" t="s">
        <v>66</v>
      </c>
      <c r="BF1041">
        <v>8411</v>
      </c>
      <c r="BG1041">
        <v>0</v>
      </c>
      <c r="BH1041">
        <v>0</v>
      </c>
    </row>
    <row r="1042" spans="55:66" x14ac:dyDescent="0.35">
      <c r="BC1042" t="str">
        <f t="shared" si="91"/>
        <v>8411_Fabrication de machines et équipements n.c.a.</v>
      </c>
      <c r="BD1042" t="str">
        <f>INDEX(PDC!$J$1:$L$90,MATCH(BE1042,PDC!$L:$L,0),MATCH(PDC!$J$1,PDC!$J$1:$L$1,0))</f>
        <v>Industrie</v>
      </c>
      <c r="BE1042" t="s">
        <v>29</v>
      </c>
      <c r="BF1042">
        <v>8411</v>
      </c>
      <c r="BG1042">
        <v>62</v>
      </c>
      <c r="BH1042">
        <v>108369</v>
      </c>
      <c r="BI1042">
        <v>3</v>
      </c>
      <c r="BN1042">
        <v>16</v>
      </c>
    </row>
    <row r="1043" spans="55:66" x14ac:dyDescent="0.35">
      <c r="BC1043" t="str">
        <f t="shared" si="91"/>
        <v>8411_Fabrication de meubles</v>
      </c>
      <c r="BD1043" t="str">
        <f>INDEX(PDC!$J$1:$L$90,MATCH(BE1043,PDC!$L:$L,0),MATCH(PDC!$J$1,PDC!$J$1:$L$1,0))</f>
        <v>Industrie</v>
      </c>
      <c r="BE1043" t="s">
        <v>75</v>
      </c>
      <c r="BF1043">
        <v>8411</v>
      </c>
      <c r="BG1043">
        <v>15</v>
      </c>
      <c r="BH1043">
        <v>21954</v>
      </c>
      <c r="BI1043">
        <v>1</v>
      </c>
      <c r="BN1043">
        <v>26</v>
      </c>
    </row>
    <row r="1044" spans="55:66" x14ac:dyDescent="0.35">
      <c r="BC1044" t="str">
        <f t="shared" si="91"/>
        <v>8411_Fabrication de produits en caoutchouc et en plastique</v>
      </c>
      <c r="BD1044" t="str">
        <f>INDEX(PDC!$J$1:$L$90,MATCH(BE1044,PDC!$L:$L,0),MATCH(PDC!$J$1,PDC!$J$1:$L$1,0))</f>
        <v>Industrie</v>
      </c>
      <c r="BE1044" t="s">
        <v>25</v>
      </c>
      <c r="BF1044">
        <v>8411</v>
      </c>
      <c r="BG1044">
        <v>14</v>
      </c>
      <c r="BH1044">
        <v>24587</v>
      </c>
      <c r="BI1044">
        <v>1</v>
      </c>
      <c r="BN1044">
        <v>4</v>
      </c>
    </row>
    <row r="1045" spans="55:66" x14ac:dyDescent="0.35">
      <c r="BC1045" t="str">
        <f t="shared" si="91"/>
        <v>8411_Fabrication de produits informatiques, électroniques et optiques</v>
      </c>
      <c r="BD1045" t="str">
        <f>INDEX(PDC!$J$1:$L$90,MATCH(BE1045,PDC!$L:$L,0),MATCH(PDC!$J$1,PDC!$J$1:$L$1,0))</f>
        <v>Industrie</v>
      </c>
      <c r="BE1045" t="s">
        <v>41</v>
      </c>
      <c r="BF1045">
        <v>8411</v>
      </c>
      <c r="BG1045">
        <v>74</v>
      </c>
      <c r="BH1045">
        <v>113966</v>
      </c>
      <c r="BI1045">
        <v>1</v>
      </c>
      <c r="BN1045">
        <v>8</v>
      </c>
    </row>
    <row r="1046" spans="55:66" x14ac:dyDescent="0.35">
      <c r="BC1046" t="str">
        <f t="shared" si="91"/>
        <v>8411_Fabrication de produits métalliques, à l'exception des machines et des équipements</v>
      </c>
      <c r="BD1046" t="str">
        <f>INDEX(PDC!$J$1:$L$90,MATCH(BE1046,PDC!$L:$L,0),MATCH(PDC!$J$1,PDC!$J$1:$L$1,0))</f>
        <v>Industrie</v>
      </c>
      <c r="BE1046" t="s">
        <v>11</v>
      </c>
      <c r="BF1046">
        <v>8411</v>
      </c>
      <c r="BG1046">
        <v>150</v>
      </c>
      <c r="BH1046">
        <v>257561</v>
      </c>
      <c r="BI1046">
        <v>15</v>
      </c>
      <c r="BJ1046">
        <v>3</v>
      </c>
      <c r="BK1046">
        <v>20</v>
      </c>
      <c r="BN1046">
        <v>619</v>
      </c>
    </row>
    <row r="1047" spans="55:66" x14ac:dyDescent="0.35">
      <c r="BC1047" t="str">
        <f t="shared" si="91"/>
        <v>8411_Fabrication de textiles</v>
      </c>
      <c r="BD1047" t="str">
        <f>INDEX(PDC!$J$1:$L$90,MATCH(BE1047,PDC!$L:$L,0),MATCH(PDC!$J$1,PDC!$J$1:$L$1,0))</f>
        <v>Industrie</v>
      </c>
      <c r="BE1047" t="s">
        <v>19</v>
      </c>
      <c r="BF1047">
        <v>8411</v>
      </c>
      <c r="BG1047">
        <v>3</v>
      </c>
      <c r="BH1047">
        <v>4770</v>
      </c>
    </row>
    <row r="1048" spans="55:66" x14ac:dyDescent="0.35">
      <c r="BC1048" t="str">
        <f t="shared" si="91"/>
        <v>8411_Génie civil</v>
      </c>
      <c r="BD1048" t="str">
        <f>INDEX(PDC!$J$1:$L$90,MATCH(BE1048,PDC!$L:$L,0),MATCH(PDC!$J$1,PDC!$J$1:$L$1,0))</f>
        <v>Construction</v>
      </c>
      <c r="BE1048" t="s">
        <v>22</v>
      </c>
      <c r="BF1048">
        <v>8411</v>
      </c>
      <c r="BG1048">
        <v>211</v>
      </c>
      <c r="BH1048">
        <v>311862</v>
      </c>
      <c r="BI1048">
        <v>5</v>
      </c>
      <c r="BJ1048">
        <v>1</v>
      </c>
      <c r="BK1048">
        <v>15</v>
      </c>
      <c r="BL1048">
        <v>1</v>
      </c>
      <c r="BN1048">
        <v>602</v>
      </c>
    </row>
    <row r="1049" spans="55:66" x14ac:dyDescent="0.35">
      <c r="BC1049" t="str">
        <f t="shared" si="91"/>
        <v>8411_Hébergement</v>
      </c>
      <c r="BD1049" t="str">
        <f>INDEX(PDC!$J$1:$L$90,MATCH(BE1049,PDC!$L:$L,0),MATCH(PDC!$J$1,PDC!$J$1:$L$1,0))</f>
        <v>Services</v>
      </c>
      <c r="BE1049" t="s">
        <v>20</v>
      </c>
      <c r="BF1049">
        <v>8411</v>
      </c>
      <c r="BG1049">
        <v>953</v>
      </c>
      <c r="BH1049">
        <v>1399951</v>
      </c>
      <c r="BI1049">
        <v>35</v>
      </c>
      <c r="BJ1049">
        <v>2</v>
      </c>
      <c r="BK1049">
        <v>25</v>
      </c>
      <c r="BL1049">
        <v>1</v>
      </c>
      <c r="BN1049">
        <v>2233</v>
      </c>
    </row>
    <row r="1050" spans="55:66" x14ac:dyDescent="0.35">
      <c r="BC1050" t="str">
        <f t="shared" si="91"/>
        <v>8411_Hébergement médico-social et social</v>
      </c>
      <c r="BD1050" t="str">
        <f>INDEX(PDC!$J$1:$L$90,MATCH(BE1050,PDC!$L:$L,0),MATCH(PDC!$J$1,PDC!$J$1:$L$1,0))</f>
        <v>Services</v>
      </c>
      <c r="BE1050" t="s">
        <v>2</v>
      </c>
      <c r="BF1050">
        <v>8411</v>
      </c>
      <c r="BG1050">
        <v>129</v>
      </c>
      <c r="BH1050">
        <v>160354</v>
      </c>
      <c r="BI1050">
        <v>6</v>
      </c>
      <c r="BJ1050">
        <v>1</v>
      </c>
      <c r="BK1050">
        <v>5</v>
      </c>
      <c r="BN1050">
        <v>500</v>
      </c>
    </row>
    <row r="1051" spans="55:66" x14ac:dyDescent="0.35">
      <c r="BC1051" t="str">
        <f t="shared" si="91"/>
        <v>8411_Imprimerie et reproduction d'enregistrements</v>
      </c>
      <c r="BD1051" t="str">
        <f>INDEX(PDC!$J$1:$L$90,MATCH(BE1051,PDC!$L:$L,0),MATCH(PDC!$J$1,PDC!$J$1:$L$1,0))</f>
        <v>Industrie</v>
      </c>
      <c r="BE1051" t="s">
        <v>72</v>
      </c>
      <c r="BF1051">
        <v>8411</v>
      </c>
      <c r="BG1051">
        <v>9</v>
      </c>
      <c r="BH1051">
        <v>11960</v>
      </c>
    </row>
    <row r="1052" spans="55:66" x14ac:dyDescent="0.35">
      <c r="BC1052" t="str">
        <f t="shared" si="91"/>
        <v>8411_Industrie automobile</v>
      </c>
      <c r="BD1052" t="str">
        <f>INDEX(PDC!$J$1:$L$90,MATCH(BE1052,PDC!$L:$L,0),MATCH(PDC!$J$1,PDC!$J$1:$L$1,0))</f>
        <v>Industrie</v>
      </c>
      <c r="BE1052" t="s">
        <v>24</v>
      </c>
      <c r="BF1052">
        <v>8411</v>
      </c>
      <c r="BG1052">
        <v>117</v>
      </c>
      <c r="BH1052">
        <v>157442</v>
      </c>
      <c r="BI1052">
        <v>5</v>
      </c>
      <c r="BN1052">
        <v>89</v>
      </c>
    </row>
    <row r="1053" spans="55:66" x14ac:dyDescent="0.35">
      <c r="BC1053" t="str">
        <f t="shared" si="91"/>
        <v>8411_Industrie chimique</v>
      </c>
      <c r="BD1053" t="str">
        <f>INDEX(PDC!$J$1:$L$90,MATCH(BE1053,PDC!$L:$L,0),MATCH(PDC!$J$1,PDC!$J$1:$L$1,0))</f>
        <v>Industrie</v>
      </c>
      <c r="BE1053" t="s">
        <v>40</v>
      </c>
      <c r="BF1053">
        <v>8411</v>
      </c>
      <c r="BG1053">
        <v>202</v>
      </c>
      <c r="BH1053">
        <v>312726</v>
      </c>
      <c r="BI1053">
        <v>1</v>
      </c>
      <c r="BN1053">
        <v>3</v>
      </c>
    </row>
    <row r="1054" spans="55:66" x14ac:dyDescent="0.35">
      <c r="BC1054" t="str">
        <f t="shared" si="91"/>
        <v>8411_Industrie de l'habillement</v>
      </c>
      <c r="BD1054" t="str">
        <f>INDEX(PDC!$J$1:$L$90,MATCH(BE1054,PDC!$L:$L,0),MATCH(PDC!$J$1,PDC!$J$1:$L$1,0))</f>
        <v>Industrie</v>
      </c>
      <c r="BE1054" t="s">
        <v>68</v>
      </c>
      <c r="BF1054">
        <v>8411</v>
      </c>
      <c r="BG1054">
        <v>1</v>
      </c>
      <c r="BH1054">
        <v>1047</v>
      </c>
    </row>
    <row r="1055" spans="55:66" x14ac:dyDescent="0.35">
      <c r="BC1055" t="str">
        <f t="shared" si="91"/>
        <v>8411_Industrie du cuir et de la chaussure</v>
      </c>
      <c r="BD1055" t="str">
        <f>INDEX(PDC!$J$1:$L$90,MATCH(BE1055,PDC!$L:$L,0),MATCH(PDC!$J$1,PDC!$J$1:$L$1,0))</f>
        <v>Industrie</v>
      </c>
      <c r="BE1055" t="s">
        <v>69</v>
      </c>
      <c r="BF1055">
        <v>8411</v>
      </c>
      <c r="BG1055">
        <v>1</v>
      </c>
      <c r="BH1055">
        <v>438</v>
      </c>
    </row>
    <row r="1056" spans="55:66" x14ac:dyDescent="0.35">
      <c r="BC1056" t="str">
        <f t="shared" si="91"/>
        <v>8411_Industries alimentaires</v>
      </c>
      <c r="BD1056" t="str">
        <f>INDEX(PDC!$J$1:$L$90,MATCH(BE1056,PDC!$L:$L,0),MATCH(PDC!$J$1,PDC!$J$1:$L$1,0))</f>
        <v>Industrie</v>
      </c>
      <c r="BE1056" t="s">
        <v>14</v>
      </c>
      <c r="BF1056">
        <v>8411</v>
      </c>
      <c r="BG1056">
        <v>105</v>
      </c>
      <c r="BH1056">
        <v>183831</v>
      </c>
      <c r="BN1056">
        <v>0</v>
      </c>
    </row>
    <row r="1057" spans="55:66" x14ac:dyDescent="0.35">
      <c r="BC1057" t="str">
        <f t="shared" si="91"/>
        <v>8411_Métallurgie</v>
      </c>
      <c r="BD1057" t="str">
        <f>INDEX(PDC!$J$1:$L$90,MATCH(BE1057,PDC!$L:$L,0),MATCH(PDC!$J$1,PDC!$J$1:$L$1,0))</f>
        <v>Industrie</v>
      </c>
      <c r="BE1057" t="s">
        <v>26</v>
      </c>
      <c r="BF1057">
        <v>8411</v>
      </c>
      <c r="BG1057">
        <v>997</v>
      </c>
      <c r="BH1057">
        <v>1429700</v>
      </c>
      <c r="BI1057">
        <v>26</v>
      </c>
      <c r="BJ1057">
        <v>4</v>
      </c>
      <c r="BK1057">
        <v>15</v>
      </c>
      <c r="BN1057">
        <v>2232</v>
      </c>
    </row>
    <row r="1058" spans="55:66" x14ac:dyDescent="0.35">
      <c r="BC1058" t="str">
        <f t="shared" si="91"/>
        <v>8411_Production de films cinématographiques, de vidéo et de programmes de télévision ; enregistrement sonore et édition musicale</v>
      </c>
      <c r="BD1058" t="str">
        <f>INDEX(PDC!$J$1:$L$90,MATCH(BE1058,PDC!$L:$L,0),MATCH(PDC!$J$1,PDC!$J$1:$L$1,0))</f>
        <v>Services</v>
      </c>
      <c r="BE1058" t="s">
        <v>82</v>
      </c>
      <c r="BF1058">
        <v>8411</v>
      </c>
      <c r="BG1058">
        <v>8</v>
      </c>
      <c r="BH1058">
        <v>10614</v>
      </c>
      <c r="BN1058">
        <v>0</v>
      </c>
    </row>
    <row r="1059" spans="55:66" x14ac:dyDescent="0.35">
      <c r="BC1059" t="str">
        <f t="shared" si="91"/>
        <v>8411_Production et distribution d'électricité, de gaz, de vapeur et d'air conditionné</v>
      </c>
      <c r="BD1059" t="str">
        <f>INDEX(PDC!$J$1:$L$90,MATCH(BE1059,PDC!$L:$L,0),MATCH(PDC!$J$1,PDC!$J$1:$L$1,0))</f>
        <v>Industrie</v>
      </c>
      <c r="BE1059" t="s">
        <v>76</v>
      </c>
      <c r="BF1059">
        <v>8411</v>
      </c>
      <c r="BG1059">
        <v>87</v>
      </c>
      <c r="BH1059">
        <v>146076</v>
      </c>
      <c r="BI1059">
        <v>1</v>
      </c>
      <c r="BN1059">
        <v>9</v>
      </c>
    </row>
    <row r="1060" spans="55:66" x14ac:dyDescent="0.35">
      <c r="BC1060" t="str">
        <f t="shared" si="91"/>
        <v>8411_Programmation et diffusion</v>
      </c>
      <c r="BD1060" t="str">
        <f>INDEX(PDC!$J$1:$L$90,MATCH(BE1060,PDC!$L:$L,0),MATCH(PDC!$J$1,PDC!$J$1:$L$1,0))</f>
        <v>Services</v>
      </c>
      <c r="BE1060" t="s">
        <v>83</v>
      </c>
      <c r="BF1060">
        <v>8411</v>
      </c>
      <c r="BG1060">
        <v>2</v>
      </c>
      <c r="BH1060">
        <v>4129</v>
      </c>
    </row>
    <row r="1061" spans="55:66" x14ac:dyDescent="0.35">
      <c r="BC1061" t="str">
        <f t="shared" si="91"/>
        <v>8411_Programmation, conseil et autres activités informatiques</v>
      </c>
      <c r="BD1061" t="str">
        <f>INDEX(PDC!$J$1:$L$90,MATCH(BE1061,PDC!$L:$L,0),MATCH(PDC!$J$1,PDC!$J$1:$L$1,0))</f>
        <v>Services</v>
      </c>
      <c r="BE1061" t="s">
        <v>50</v>
      </c>
      <c r="BF1061">
        <v>8411</v>
      </c>
      <c r="BG1061">
        <v>19</v>
      </c>
      <c r="BH1061">
        <v>26252</v>
      </c>
    </row>
    <row r="1062" spans="55:66" x14ac:dyDescent="0.35">
      <c r="BC1062" t="str">
        <f t="shared" si="91"/>
        <v>8411_Publicité et études de marché</v>
      </c>
      <c r="BD1062" t="str">
        <f>INDEX(PDC!$J$1:$L$90,MATCH(BE1062,PDC!$L:$L,0),MATCH(PDC!$J$1,PDC!$J$1:$L$1,0))</f>
        <v>Services</v>
      </c>
      <c r="BE1062" t="s">
        <v>33</v>
      </c>
      <c r="BF1062">
        <v>8411</v>
      </c>
      <c r="BG1062">
        <v>11</v>
      </c>
      <c r="BH1062">
        <v>13766</v>
      </c>
    </row>
    <row r="1063" spans="55:66" x14ac:dyDescent="0.35">
      <c r="BC1063" t="str">
        <f t="shared" si="91"/>
        <v>8411_Recherche-développement scientifique</v>
      </c>
      <c r="BD1063" t="str">
        <f>INDEX(PDC!$J$1:$L$90,MATCH(BE1063,PDC!$L:$L,0),MATCH(PDC!$J$1,PDC!$J$1:$L$1,0))</f>
        <v>Services</v>
      </c>
      <c r="BE1063" t="s">
        <v>46</v>
      </c>
      <c r="BF1063">
        <v>8411</v>
      </c>
      <c r="BG1063">
        <v>161</v>
      </c>
      <c r="BH1063">
        <v>273847</v>
      </c>
      <c r="BI1063">
        <v>1</v>
      </c>
      <c r="BN1063">
        <v>27</v>
      </c>
    </row>
    <row r="1064" spans="55:66" x14ac:dyDescent="0.35">
      <c r="BC1064" t="str">
        <f t="shared" si="91"/>
        <v>8411_Restauration</v>
      </c>
      <c r="BD1064" t="str">
        <f>INDEX(PDC!$J$1:$L$90,MATCH(BE1064,PDC!$L:$L,0),MATCH(PDC!$J$1,PDC!$J$1:$L$1,0))</f>
        <v>Services</v>
      </c>
      <c r="BE1064" t="s">
        <v>10</v>
      </c>
      <c r="BF1064">
        <v>8411</v>
      </c>
      <c r="BG1064">
        <v>686</v>
      </c>
      <c r="BH1064">
        <v>972768</v>
      </c>
      <c r="BI1064">
        <v>15</v>
      </c>
      <c r="BJ1064">
        <v>1</v>
      </c>
      <c r="BK1064">
        <v>6</v>
      </c>
      <c r="BN1064">
        <v>873</v>
      </c>
    </row>
    <row r="1065" spans="55:66" x14ac:dyDescent="0.35">
      <c r="BC1065" t="str">
        <f t="shared" si="91"/>
        <v>8411_Réparation d'ordinateurs et de biens personnels et domestiques</v>
      </c>
      <c r="BD1065" t="str">
        <f>INDEX(PDC!$J$1:$L$90,MATCH(BE1065,PDC!$L:$L,0),MATCH(PDC!$J$1,PDC!$J$1:$L$1,0))</f>
        <v>Services</v>
      </c>
      <c r="BE1065" t="s">
        <v>92</v>
      </c>
      <c r="BF1065">
        <v>8411</v>
      </c>
      <c r="BG1065">
        <v>7</v>
      </c>
      <c r="BH1065">
        <v>9413</v>
      </c>
    </row>
    <row r="1066" spans="55:66" x14ac:dyDescent="0.35">
      <c r="BC1066" t="str">
        <f t="shared" si="91"/>
        <v>8411_Réparation et installation de machines et d'équipements</v>
      </c>
      <c r="BD1066" t="str">
        <f>INDEX(PDC!$J$1:$L$90,MATCH(BE1066,PDC!$L:$L,0),MATCH(PDC!$J$1,PDC!$J$1:$L$1,0))</f>
        <v>Industrie</v>
      </c>
      <c r="BE1066" t="s">
        <v>23</v>
      </c>
      <c r="BF1066">
        <v>8411</v>
      </c>
      <c r="BG1066">
        <v>53</v>
      </c>
      <c r="BH1066">
        <v>95515</v>
      </c>
      <c r="BI1066">
        <v>2</v>
      </c>
      <c r="BN1066">
        <v>374</v>
      </c>
    </row>
    <row r="1067" spans="55:66" x14ac:dyDescent="0.35">
      <c r="BC1067" t="str">
        <f t="shared" si="91"/>
        <v>8411_Services relatifs aux bâtiments et aménagement paysager</v>
      </c>
      <c r="BD1067" t="str">
        <f>INDEX(PDC!$J$1:$L$90,MATCH(BE1067,PDC!$L:$L,0),MATCH(PDC!$J$1,PDC!$J$1:$L$1,0))</f>
        <v>Services</v>
      </c>
      <c r="BE1067" t="s">
        <v>9</v>
      </c>
      <c r="BF1067">
        <v>8411</v>
      </c>
      <c r="BG1067">
        <v>179</v>
      </c>
      <c r="BH1067">
        <v>186265</v>
      </c>
      <c r="BI1067">
        <v>4</v>
      </c>
      <c r="BN1067">
        <v>849</v>
      </c>
    </row>
    <row r="1068" spans="55:66" x14ac:dyDescent="0.35">
      <c r="BC1068" t="str">
        <f t="shared" si="91"/>
        <v>8411_Transports terrestres et transport par conduites</v>
      </c>
      <c r="BD1068" t="str">
        <f>INDEX(PDC!$J$1:$L$90,MATCH(BE1068,PDC!$L:$L,0),MATCH(PDC!$J$1,PDC!$J$1:$L$1,0))</f>
        <v>Services</v>
      </c>
      <c r="BE1068" t="s">
        <v>5</v>
      </c>
      <c r="BF1068">
        <v>8411</v>
      </c>
      <c r="BG1068">
        <v>1258</v>
      </c>
      <c r="BH1068">
        <v>1911331</v>
      </c>
      <c r="BI1068">
        <v>79</v>
      </c>
      <c r="BJ1068">
        <v>6</v>
      </c>
      <c r="BK1068">
        <v>76</v>
      </c>
      <c r="BL1068">
        <v>4</v>
      </c>
      <c r="BN1068">
        <v>4264</v>
      </c>
    </row>
    <row r="1069" spans="55:66" x14ac:dyDescent="0.35">
      <c r="BC1069" t="str">
        <f t="shared" si="91"/>
        <v>8411_Travail du bois et fabrication d'articles en bois et en liège, à l'exception des meubles ; fabrication d'articles en vannerie et sparterie</v>
      </c>
      <c r="BD1069" t="str">
        <f>INDEX(PDC!$J$1:$L$90,MATCH(BE1069,PDC!$L:$L,0),MATCH(PDC!$J$1,PDC!$J$1:$L$1,0))</f>
        <v>Industrie</v>
      </c>
      <c r="BE1069" t="s">
        <v>70</v>
      </c>
      <c r="BF1069">
        <v>8411</v>
      </c>
      <c r="BG1069">
        <v>3</v>
      </c>
      <c r="BH1069">
        <v>5767</v>
      </c>
    </row>
    <row r="1070" spans="55:66" x14ac:dyDescent="0.35">
      <c r="BC1070" t="str">
        <f t="shared" si="91"/>
        <v>8411_Travaux de construction spécialisés</v>
      </c>
      <c r="BD1070" t="str">
        <f>INDEX(PDC!$J$1:$L$90,MATCH(BE1070,PDC!$L:$L,0),MATCH(PDC!$J$1,PDC!$J$1:$L$1,0))</f>
        <v>Construction</v>
      </c>
      <c r="BE1070" t="s">
        <v>3</v>
      </c>
      <c r="BF1070">
        <v>8411</v>
      </c>
      <c r="BG1070">
        <v>1027</v>
      </c>
      <c r="BH1070">
        <v>1709156</v>
      </c>
      <c r="BI1070">
        <v>77</v>
      </c>
      <c r="BJ1070">
        <v>5</v>
      </c>
      <c r="BK1070">
        <v>48</v>
      </c>
      <c r="BL1070">
        <v>1</v>
      </c>
      <c r="BN1070">
        <v>4426</v>
      </c>
    </row>
    <row r="1071" spans="55:66" x14ac:dyDescent="0.35">
      <c r="BC1071" t="str">
        <f t="shared" si="91"/>
        <v>8411_Édition</v>
      </c>
      <c r="BD1071" t="str">
        <f>INDEX(PDC!$J$1:$L$90,MATCH(BE1071,PDC!$L:$L,0),MATCH(PDC!$J$1,PDC!$J$1:$L$1,0))</f>
        <v>Services</v>
      </c>
      <c r="BE1071" t="s">
        <v>49</v>
      </c>
      <c r="BF1071">
        <v>8411</v>
      </c>
      <c r="BG1071">
        <v>10</v>
      </c>
      <c r="BH1071">
        <v>17944</v>
      </c>
    </row>
    <row r="1072" spans="55:66" x14ac:dyDescent="0.35">
      <c r="BC1072" t="str">
        <f t="shared" si="91"/>
        <v>8412_NC</v>
      </c>
      <c r="BD1072" t="s">
        <v>355</v>
      </c>
      <c r="BE1072" t="s">
        <v>355</v>
      </c>
      <c r="BF1072">
        <v>8412</v>
      </c>
      <c r="BN1072">
        <v>256</v>
      </c>
    </row>
    <row r="1073" spans="55:66" x14ac:dyDescent="0.35">
      <c r="BC1073" t="str">
        <f t="shared" si="91"/>
        <v>8412_Action sociale sans hébergement</v>
      </c>
      <c r="BD1073" t="str">
        <f>INDEX(PDC!$J$1:$L$90,MATCH(BE1073,PDC!$L:$L,0),MATCH(PDC!$J$1,PDC!$J$1:$L$1,0))</f>
        <v>Services</v>
      </c>
      <c r="BE1073" t="s">
        <v>8</v>
      </c>
      <c r="BF1073">
        <v>8412</v>
      </c>
      <c r="BG1073">
        <v>596</v>
      </c>
      <c r="BH1073">
        <v>948388</v>
      </c>
      <c r="BI1073">
        <v>21</v>
      </c>
      <c r="BJ1073">
        <v>1</v>
      </c>
      <c r="BK1073">
        <v>9</v>
      </c>
      <c r="BN1073">
        <v>725</v>
      </c>
    </row>
    <row r="1074" spans="55:66" x14ac:dyDescent="0.35">
      <c r="BC1074" t="str">
        <f t="shared" si="91"/>
        <v>8412_Activités administratives et autres activités de soutien aux entreprises</v>
      </c>
      <c r="BD1074" t="str">
        <f>INDEX(PDC!$J$1:$L$90,MATCH(BE1074,PDC!$L:$L,0),MATCH(PDC!$J$1,PDC!$J$1:$L$1,0))</f>
        <v>Services</v>
      </c>
      <c r="BE1074" t="s">
        <v>35</v>
      </c>
      <c r="BF1074">
        <v>8412</v>
      </c>
      <c r="BG1074">
        <v>77</v>
      </c>
      <c r="BH1074">
        <v>119322</v>
      </c>
      <c r="BN1074">
        <v>0</v>
      </c>
    </row>
    <row r="1075" spans="55:66" x14ac:dyDescent="0.35">
      <c r="BC1075" t="str">
        <f t="shared" si="91"/>
        <v>8412_Activités auxiliaires de services financiers et d'assurance</v>
      </c>
      <c r="BD1075" t="str">
        <f>INDEX(PDC!$J$1:$L$90,MATCH(BE1075,PDC!$L:$L,0),MATCH(PDC!$J$1,PDC!$J$1:$L$1,0))</f>
        <v>Services</v>
      </c>
      <c r="BE1075" t="s">
        <v>48</v>
      </c>
      <c r="BF1075">
        <v>8412</v>
      </c>
      <c r="BG1075">
        <v>67</v>
      </c>
      <c r="BH1075">
        <v>117308</v>
      </c>
      <c r="BI1075">
        <v>1</v>
      </c>
      <c r="BN1075">
        <v>14</v>
      </c>
    </row>
    <row r="1076" spans="55:66" x14ac:dyDescent="0.35">
      <c r="BC1076" t="str">
        <f t="shared" si="91"/>
        <v>8412_Activités créatives, artistiques et de spectacle</v>
      </c>
      <c r="BD1076" t="str">
        <f>INDEX(PDC!$J$1:$L$90,MATCH(BE1076,PDC!$L:$L,0),MATCH(PDC!$J$1,PDC!$J$1:$L$1,0))</f>
        <v>Services</v>
      </c>
      <c r="BE1076" t="s">
        <v>42</v>
      </c>
      <c r="BF1076">
        <v>8412</v>
      </c>
      <c r="BG1076">
        <v>122</v>
      </c>
      <c r="BH1076">
        <v>96077</v>
      </c>
      <c r="BI1076">
        <v>1</v>
      </c>
      <c r="BJ1076">
        <v>2</v>
      </c>
      <c r="BK1076">
        <v>10</v>
      </c>
      <c r="BN1076">
        <v>11</v>
      </c>
    </row>
    <row r="1077" spans="55:66" x14ac:dyDescent="0.35">
      <c r="BC1077" t="str">
        <f t="shared" si="91"/>
        <v>8412_Activités d'architecture et d'ingénierie ; activités de contrôle et analyses techniques</v>
      </c>
      <c r="BD1077" t="str">
        <f>INDEX(PDC!$J$1:$L$90,MATCH(BE1077,PDC!$L:$L,0),MATCH(PDC!$J$1,PDC!$J$1:$L$1,0))</f>
        <v>Services</v>
      </c>
      <c r="BE1077" t="s">
        <v>43</v>
      </c>
      <c r="BF1077">
        <v>8412</v>
      </c>
      <c r="BG1077">
        <v>515</v>
      </c>
      <c r="BH1077">
        <v>802115</v>
      </c>
      <c r="BI1077">
        <v>10</v>
      </c>
      <c r="BN1077">
        <v>281</v>
      </c>
    </row>
    <row r="1078" spans="55:66" x14ac:dyDescent="0.35">
      <c r="BC1078" t="str">
        <f t="shared" si="91"/>
        <v>8412_Activités de location et location-bail</v>
      </c>
      <c r="BD1078" t="str">
        <f>INDEX(PDC!$J$1:$L$90,MATCH(BE1078,PDC!$L:$L,0),MATCH(PDC!$J$1,PDC!$J$1:$L$1,0))</f>
        <v>Services</v>
      </c>
      <c r="BE1078" t="s">
        <v>88</v>
      </c>
      <c r="BF1078">
        <v>8412</v>
      </c>
      <c r="BG1078">
        <v>17</v>
      </c>
      <c r="BH1078">
        <v>26035</v>
      </c>
      <c r="BI1078">
        <v>1</v>
      </c>
      <c r="BN1078">
        <v>10</v>
      </c>
    </row>
    <row r="1079" spans="55:66" x14ac:dyDescent="0.35">
      <c r="BC1079" t="str">
        <f t="shared" si="91"/>
        <v>8412_Activités de poste et de courrier</v>
      </c>
      <c r="BD1079" t="str">
        <f>INDEX(PDC!$J$1:$L$90,MATCH(BE1079,PDC!$L:$L,0),MATCH(PDC!$J$1,PDC!$J$1:$L$1,0))</f>
        <v>Services</v>
      </c>
      <c r="BE1079" t="s">
        <v>13</v>
      </c>
      <c r="BF1079">
        <v>8412</v>
      </c>
      <c r="BG1079">
        <v>116</v>
      </c>
      <c r="BH1079">
        <v>184792</v>
      </c>
      <c r="BI1079">
        <v>8</v>
      </c>
      <c r="BN1079">
        <v>110</v>
      </c>
    </row>
    <row r="1080" spans="55:66" x14ac:dyDescent="0.35">
      <c r="BC1080" t="str">
        <f t="shared" si="91"/>
        <v>8412_Activités des agences de voyage, voyagistes, services de réservation et activités connexes</v>
      </c>
      <c r="BD1080" t="str">
        <f>INDEX(PDC!$J$1:$L$90,MATCH(BE1080,PDC!$L:$L,0),MATCH(PDC!$J$1,PDC!$J$1:$L$1,0))</f>
        <v>Services</v>
      </c>
      <c r="BE1080" t="s">
        <v>89</v>
      </c>
      <c r="BF1080">
        <v>8412</v>
      </c>
      <c r="BG1080">
        <v>32</v>
      </c>
      <c r="BH1080">
        <v>50173</v>
      </c>
      <c r="BI1080">
        <v>1</v>
      </c>
      <c r="BN1080">
        <v>2</v>
      </c>
    </row>
    <row r="1081" spans="55:66" x14ac:dyDescent="0.35">
      <c r="BC1081" t="str">
        <f t="shared" si="91"/>
        <v>8412_Activités des organisations associatives</v>
      </c>
      <c r="BD1081" t="str">
        <f>INDEX(PDC!$J$1:$L$90,MATCH(BE1081,PDC!$L:$L,0),MATCH(PDC!$J$1,PDC!$J$1:$L$1,0))</f>
        <v>Services</v>
      </c>
      <c r="BE1081" t="s">
        <v>32</v>
      </c>
      <c r="BF1081">
        <v>8412</v>
      </c>
      <c r="BG1081">
        <v>135</v>
      </c>
      <c r="BH1081">
        <v>134451</v>
      </c>
      <c r="BI1081">
        <v>1</v>
      </c>
      <c r="BN1081">
        <v>6</v>
      </c>
    </row>
    <row r="1082" spans="55:66" x14ac:dyDescent="0.35">
      <c r="BC1082" t="str">
        <f t="shared" si="91"/>
        <v>8412_Activités des services financiers, hors assurance et caisses de retraite</v>
      </c>
      <c r="BD1082" t="str">
        <f>INDEX(PDC!$J$1:$L$90,MATCH(BE1082,PDC!$L:$L,0),MATCH(PDC!$J$1,PDC!$J$1:$L$1,0))</f>
        <v>Services</v>
      </c>
      <c r="BE1082" t="s">
        <v>47</v>
      </c>
      <c r="BF1082">
        <v>8412</v>
      </c>
      <c r="BG1082">
        <v>261</v>
      </c>
      <c r="BH1082">
        <v>403149</v>
      </c>
    </row>
    <row r="1083" spans="55:66" x14ac:dyDescent="0.35">
      <c r="BC1083" t="str">
        <f t="shared" si="91"/>
        <v>8412_Activités des sièges sociaux ; conseil de gestion</v>
      </c>
      <c r="BD1083" t="str">
        <f>INDEX(PDC!$J$1:$L$90,MATCH(BE1083,PDC!$L:$L,0),MATCH(PDC!$J$1,PDC!$J$1:$L$1,0))</f>
        <v>Services</v>
      </c>
      <c r="BE1083" t="s">
        <v>44</v>
      </c>
      <c r="BF1083">
        <v>8412</v>
      </c>
      <c r="BG1083">
        <v>116</v>
      </c>
      <c r="BH1083">
        <v>194637</v>
      </c>
      <c r="BI1083">
        <v>1</v>
      </c>
      <c r="BN1083">
        <v>57</v>
      </c>
    </row>
    <row r="1084" spans="55:66" x14ac:dyDescent="0.35">
      <c r="BC1084" t="str">
        <f t="shared" si="91"/>
        <v>8412_Activités immobilières</v>
      </c>
      <c r="BD1084" t="str">
        <f>INDEX(PDC!$J$1:$L$90,MATCH(BE1084,PDC!$L:$L,0),MATCH(PDC!$J$1,PDC!$J$1:$L$1,0))</f>
        <v>Services</v>
      </c>
      <c r="BE1084" t="s">
        <v>31</v>
      </c>
      <c r="BF1084">
        <v>8412</v>
      </c>
      <c r="BG1084">
        <v>122</v>
      </c>
      <c r="BH1084">
        <v>179979</v>
      </c>
      <c r="BI1084">
        <v>5</v>
      </c>
      <c r="BN1084">
        <v>118</v>
      </c>
    </row>
    <row r="1085" spans="55:66" x14ac:dyDescent="0.35">
      <c r="BC1085" t="str">
        <f t="shared" si="91"/>
        <v>8412_Activités juridiques et comptables</v>
      </c>
      <c r="BD1085" t="str">
        <f>INDEX(PDC!$J$1:$L$90,MATCH(BE1085,PDC!$L:$L,0),MATCH(PDC!$J$1,PDC!$J$1:$L$1,0))</f>
        <v>Services</v>
      </c>
      <c r="BE1085" t="s">
        <v>51</v>
      </c>
      <c r="BF1085">
        <v>8412</v>
      </c>
      <c r="BG1085">
        <v>249</v>
      </c>
      <c r="BH1085">
        <v>415200</v>
      </c>
      <c r="BI1085">
        <v>4</v>
      </c>
      <c r="BN1085">
        <v>280</v>
      </c>
    </row>
    <row r="1086" spans="55:66" x14ac:dyDescent="0.35">
      <c r="BC1086" t="str">
        <f t="shared" si="91"/>
        <v>8412_Activités liées à l'emploi</v>
      </c>
      <c r="BD1086" t="str">
        <f>INDEX(PDC!$J$1:$L$90,MATCH(BE1086,PDC!$L:$L,0),MATCH(PDC!$J$1,PDC!$J$1:$L$1,0))</f>
        <v>Services</v>
      </c>
      <c r="BE1086" t="s">
        <v>6</v>
      </c>
      <c r="BF1086">
        <v>8412</v>
      </c>
      <c r="BG1086">
        <v>941</v>
      </c>
      <c r="BH1086">
        <v>1311713</v>
      </c>
      <c r="BI1086">
        <v>82</v>
      </c>
      <c r="BJ1086">
        <v>2</v>
      </c>
      <c r="BK1086">
        <v>23</v>
      </c>
      <c r="BL1086">
        <v>1</v>
      </c>
      <c r="BN1086">
        <v>4643</v>
      </c>
    </row>
    <row r="1087" spans="55:66" x14ac:dyDescent="0.35">
      <c r="BC1087" t="str">
        <f t="shared" si="91"/>
        <v>8412_Activités pour la santé humaine</v>
      </c>
      <c r="BD1087" t="str">
        <f>INDEX(PDC!$J$1:$L$90,MATCH(BE1087,PDC!$L:$L,0),MATCH(PDC!$J$1,PDC!$J$1:$L$1,0))</f>
        <v>Services</v>
      </c>
      <c r="BE1087" t="s">
        <v>27</v>
      </c>
      <c r="BF1087">
        <v>8412</v>
      </c>
      <c r="BG1087">
        <v>898</v>
      </c>
      <c r="BH1087">
        <v>1393310</v>
      </c>
      <c r="BI1087">
        <v>33</v>
      </c>
      <c r="BJ1087">
        <v>5</v>
      </c>
      <c r="BK1087">
        <v>36</v>
      </c>
      <c r="BL1087">
        <v>2</v>
      </c>
      <c r="BN1087">
        <v>2081</v>
      </c>
    </row>
    <row r="1088" spans="55:66" x14ac:dyDescent="0.35">
      <c r="BC1088" t="str">
        <f t="shared" si="91"/>
        <v>8412_Activités sportives, récréatives et de loisirs</v>
      </c>
      <c r="BD1088" t="str">
        <f>INDEX(PDC!$J$1:$L$90,MATCH(BE1088,PDC!$L:$L,0),MATCH(PDC!$J$1,PDC!$J$1:$L$1,0))</f>
        <v>Services</v>
      </c>
      <c r="BE1088" t="s">
        <v>12</v>
      </c>
      <c r="BF1088">
        <v>8412</v>
      </c>
      <c r="BG1088">
        <v>124</v>
      </c>
      <c r="BH1088">
        <v>98936</v>
      </c>
      <c r="BI1088">
        <v>8</v>
      </c>
      <c r="BN1088">
        <v>195</v>
      </c>
    </row>
    <row r="1089" spans="55:66" x14ac:dyDescent="0.35">
      <c r="BC1089" t="str">
        <f t="shared" si="91"/>
        <v>8412_Activités vétérinaires</v>
      </c>
      <c r="BD1089" t="str">
        <f>INDEX(PDC!$J$1:$L$90,MATCH(BE1089,PDC!$L:$L,0),MATCH(PDC!$J$1,PDC!$J$1:$L$1,0))</f>
        <v>Services</v>
      </c>
      <c r="BE1089" t="s">
        <v>87</v>
      </c>
      <c r="BF1089">
        <v>8412</v>
      </c>
      <c r="BG1089">
        <v>33</v>
      </c>
      <c r="BH1089">
        <v>62777</v>
      </c>
      <c r="BI1089">
        <v>2</v>
      </c>
      <c r="BN1089">
        <v>24</v>
      </c>
    </row>
    <row r="1090" spans="55:66" x14ac:dyDescent="0.35">
      <c r="BC1090" t="str">
        <f t="shared" si="91"/>
        <v>8412_Administration publique et défense ; sécurité sociale obligatoire</v>
      </c>
      <c r="BD1090" t="str">
        <f>INDEX(PDC!$J$1:$L$90,MATCH(BE1090,PDC!$L:$L,0),MATCH(PDC!$J$1,PDC!$J$1:$L$1,0))</f>
        <v>Services</v>
      </c>
      <c r="BE1090" t="s">
        <v>36</v>
      </c>
      <c r="BF1090">
        <v>8412</v>
      </c>
      <c r="BG1090">
        <v>845</v>
      </c>
      <c r="BH1090">
        <v>889295</v>
      </c>
      <c r="BI1090">
        <v>10</v>
      </c>
      <c r="BJ1090">
        <v>1</v>
      </c>
      <c r="BK1090">
        <v>6</v>
      </c>
      <c r="BN1090">
        <v>372</v>
      </c>
    </row>
    <row r="1091" spans="55:66" x14ac:dyDescent="0.35">
      <c r="BC1091" t="str">
        <f t="shared" si="91"/>
        <v>8412_Assurance</v>
      </c>
      <c r="BD1091" t="str">
        <f>INDEX(PDC!$J$1:$L$90,MATCH(BE1091,PDC!$L:$L,0),MATCH(PDC!$J$1,PDC!$J$1:$L$1,0))</f>
        <v>Services</v>
      </c>
      <c r="BE1091" t="s">
        <v>45</v>
      </c>
      <c r="BF1091">
        <v>8412</v>
      </c>
      <c r="BG1091">
        <v>11</v>
      </c>
      <c r="BH1091">
        <v>19690</v>
      </c>
    </row>
    <row r="1092" spans="55:66" x14ac:dyDescent="0.35">
      <c r="BC1092" t="str">
        <f t="shared" si="91"/>
        <v>8412_Autres activités spécialisées, scientifiques et techniques</v>
      </c>
      <c r="BD1092" t="str">
        <f>INDEX(PDC!$J$1:$L$90,MATCH(BE1092,PDC!$L:$L,0),MATCH(PDC!$J$1,PDC!$J$1:$L$1,0))</f>
        <v>Services</v>
      </c>
      <c r="BE1092" t="s">
        <v>86</v>
      </c>
      <c r="BF1092">
        <v>8412</v>
      </c>
      <c r="BG1092">
        <v>7</v>
      </c>
      <c r="BH1092">
        <v>8256</v>
      </c>
    </row>
    <row r="1093" spans="55:66" x14ac:dyDescent="0.35">
      <c r="BC1093" t="str">
        <f t="shared" ref="BC1093:BC1156" si="92">BF1093&amp;"_"&amp;BE1093</f>
        <v>8412_Autres industries extractives</v>
      </c>
      <c r="BD1093" t="str">
        <f>INDEX(PDC!$J$1:$L$90,MATCH(BE1093,PDC!$L:$L,0),MATCH(PDC!$J$1,PDC!$J$1:$L$1,0))</f>
        <v>Industrie</v>
      </c>
      <c r="BE1093" t="s">
        <v>64</v>
      </c>
      <c r="BF1093">
        <v>8412</v>
      </c>
      <c r="BG1093">
        <v>60</v>
      </c>
      <c r="BH1093">
        <v>98411</v>
      </c>
      <c r="BI1093">
        <v>1</v>
      </c>
      <c r="BN1093">
        <v>11</v>
      </c>
    </row>
    <row r="1094" spans="55:66" x14ac:dyDescent="0.35">
      <c r="BC1094" t="str">
        <f t="shared" si="92"/>
        <v>8412_Autres industries manufacturières</v>
      </c>
      <c r="BD1094" t="str">
        <f>INDEX(PDC!$J$1:$L$90,MATCH(BE1094,PDC!$L:$L,0),MATCH(PDC!$J$1,PDC!$J$1:$L$1,0))</f>
        <v>Industrie</v>
      </c>
      <c r="BE1094" t="s">
        <v>37</v>
      </c>
      <c r="BF1094">
        <v>8412</v>
      </c>
      <c r="BG1094">
        <v>98</v>
      </c>
      <c r="BH1094">
        <v>176854</v>
      </c>
      <c r="BI1094">
        <v>2</v>
      </c>
      <c r="BN1094">
        <v>53</v>
      </c>
    </row>
    <row r="1095" spans="55:66" x14ac:dyDescent="0.35">
      <c r="BC1095" t="str">
        <f t="shared" si="92"/>
        <v>8412_Autres services personnels</v>
      </c>
      <c r="BD1095" t="str">
        <f>INDEX(PDC!$J$1:$L$90,MATCH(BE1095,PDC!$L:$L,0),MATCH(PDC!$J$1,PDC!$J$1:$L$1,0))</f>
        <v>Services</v>
      </c>
      <c r="BE1095" t="s">
        <v>30</v>
      </c>
      <c r="BF1095">
        <v>8412</v>
      </c>
      <c r="BG1095">
        <v>173</v>
      </c>
      <c r="BH1095">
        <v>256023</v>
      </c>
      <c r="BI1095">
        <v>1</v>
      </c>
      <c r="BN1095">
        <v>13</v>
      </c>
    </row>
    <row r="1096" spans="55:66" x14ac:dyDescent="0.35">
      <c r="BC1096" t="str">
        <f t="shared" si="92"/>
        <v>8412_Bibliothèques, archives, musées et autres activités culturelles</v>
      </c>
      <c r="BD1096" t="str">
        <f>INDEX(PDC!$J$1:$L$90,MATCH(BE1096,PDC!$L:$L,0),MATCH(PDC!$J$1,PDC!$J$1:$L$1,0))</f>
        <v>Services</v>
      </c>
      <c r="BE1096" t="s">
        <v>90</v>
      </c>
      <c r="BF1096">
        <v>8412</v>
      </c>
      <c r="BG1096">
        <v>21</v>
      </c>
      <c r="BH1096">
        <v>29615</v>
      </c>
    </row>
    <row r="1097" spans="55:66" x14ac:dyDescent="0.35">
      <c r="BC1097" t="str">
        <f t="shared" si="92"/>
        <v>8412_Captage, traitement et distribution d'eau</v>
      </c>
      <c r="BD1097" t="str">
        <f>INDEX(PDC!$J$1:$L$90,MATCH(BE1097,PDC!$L:$L,0),MATCH(PDC!$J$1,PDC!$J$1:$L$1,0))</f>
        <v>Industrie</v>
      </c>
      <c r="BE1097" t="s">
        <v>77</v>
      </c>
      <c r="BF1097">
        <v>8412</v>
      </c>
      <c r="BG1097">
        <v>34</v>
      </c>
      <c r="BH1097">
        <v>43511</v>
      </c>
      <c r="BI1097">
        <v>1</v>
      </c>
      <c r="BN1097">
        <v>54</v>
      </c>
    </row>
    <row r="1098" spans="55:66" x14ac:dyDescent="0.35">
      <c r="BC1098" t="str">
        <f t="shared" si="92"/>
        <v>8412_Collecte et traitement des eaux usées</v>
      </c>
      <c r="BD1098" t="str">
        <f>INDEX(PDC!$J$1:$L$90,MATCH(BE1098,PDC!$L:$L,0),MATCH(PDC!$J$1,PDC!$J$1:$L$1,0))</f>
        <v>Industrie</v>
      </c>
      <c r="BE1098" t="s">
        <v>78</v>
      </c>
      <c r="BF1098">
        <v>8412</v>
      </c>
      <c r="BG1098">
        <v>1</v>
      </c>
      <c r="BH1098">
        <v>1025</v>
      </c>
    </row>
    <row r="1099" spans="55:66" x14ac:dyDescent="0.35">
      <c r="BC1099" t="str">
        <f t="shared" si="92"/>
        <v>8412_Collecte, traitement et élimination des déchets ; récupération</v>
      </c>
      <c r="BD1099" t="str">
        <f>INDEX(PDC!$J$1:$L$90,MATCH(BE1099,PDC!$L:$L,0),MATCH(PDC!$J$1,PDC!$J$1:$L$1,0))</f>
        <v>Industrie</v>
      </c>
      <c r="BE1099" t="s">
        <v>4</v>
      </c>
      <c r="BF1099">
        <v>8412</v>
      </c>
      <c r="BG1099">
        <v>104</v>
      </c>
      <c r="BH1099">
        <v>179067</v>
      </c>
      <c r="BI1099">
        <v>3</v>
      </c>
      <c r="BN1099">
        <v>396</v>
      </c>
    </row>
    <row r="1100" spans="55:66" x14ac:dyDescent="0.35">
      <c r="BC1100" t="str">
        <f t="shared" si="92"/>
        <v>8412_Commerce de détail, à l'exception des automobiles et des motocycles</v>
      </c>
      <c r="BD1100" t="str">
        <f>INDEX(PDC!$J$1:$L$90,MATCH(BE1100,PDC!$L:$L,0),MATCH(PDC!$J$1,PDC!$J$1:$L$1,0))</f>
        <v>Commerce</v>
      </c>
      <c r="BE1100" t="s">
        <v>16</v>
      </c>
      <c r="BF1100">
        <v>8412</v>
      </c>
      <c r="BG1100">
        <v>1541</v>
      </c>
      <c r="BH1100">
        <v>2412896</v>
      </c>
      <c r="BI1100">
        <v>49</v>
      </c>
      <c r="BJ1100">
        <v>2</v>
      </c>
      <c r="BK1100">
        <v>9</v>
      </c>
      <c r="BN1100">
        <v>1885</v>
      </c>
    </row>
    <row r="1101" spans="55:66" x14ac:dyDescent="0.35">
      <c r="BC1101" t="str">
        <f t="shared" si="92"/>
        <v>8412_Commerce de gros, à l'exception des automobiles et des motocycles</v>
      </c>
      <c r="BD1101" t="str">
        <f>INDEX(PDC!$J$1:$L$90,MATCH(BE1101,PDC!$L:$L,0),MATCH(PDC!$J$1,PDC!$J$1:$L$1,0))</f>
        <v>Commerce</v>
      </c>
      <c r="BE1101" t="s">
        <v>28</v>
      </c>
      <c r="BF1101">
        <v>8412</v>
      </c>
      <c r="BG1101">
        <v>705</v>
      </c>
      <c r="BH1101">
        <v>1056712</v>
      </c>
      <c r="BI1101">
        <v>13</v>
      </c>
      <c r="BJ1101">
        <v>4</v>
      </c>
      <c r="BK1101">
        <v>29</v>
      </c>
      <c r="BL1101">
        <v>1</v>
      </c>
      <c r="BN1101">
        <v>1033</v>
      </c>
    </row>
    <row r="1102" spans="55:66" x14ac:dyDescent="0.35">
      <c r="BC1102" t="str">
        <f t="shared" si="92"/>
        <v>8412_Commerce et réparation d'automobiles et de motocycles</v>
      </c>
      <c r="BD1102" t="str">
        <f>INDEX(PDC!$J$1:$L$90,MATCH(BE1102,PDC!$L:$L,0),MATCH(PDC!$J$1,PDC!$J$1:$L$1,0))</f>
        <v>Commerce</v>
      </c>
      <c r="BE1102" t="s">
        <v>21</v>
      </c>
      <c r="BF1102">
        <v>8412</v>
      </c>
      <c r="BG1102">
        <v>503</v>
      </c>
      <c r="BH1102">
        <v>873102</v>
      </c>
      <c r="BI1102">
        <v>21</v>
      </c>
      <c r="BN1102">
        <v>509</v>
      </c>
    </row>
    <row r="1103" spans="55:66" x14ac:dyDescent="0.35">
      <c r="BC1103" t="str">
        <f t="shared" si="92"/>
        <v>8412_Construction de bâtiments</v>
      </c>
      <c r="BD1103" t="str">
        <f>INDEX(PDC!$J$1:$L$90,MATCH(BE1103,PDC!$L:$L,0),MATCH(PDC!$J$1,PDC!$J$1:$L$1,0))</f>
        <v>Construction</v>
      </c>
      <c r="BE1103" t="s">
        <v>17</v>
      </c>
      <c r="BF1103">
        <v>8412</v>
      </c>
      <c r="BG1103">
        <v>135</v>
      </c>
      <c r="BH1103">
        <v>221210</v>
      </c>
      <c r="BI1103">
        <v>10</v>
      </c>
      <c r="BN1103">
        <v>336</v>
      </c>
    </row>
    <row r="1104" spans="55:66" x14ac:dyDescent="0.35">
      <c r="BC1104" t="str">
        <f t="shared" si="92"/>
        <v>8412_Dépollution et autres services de gestion des déchets</v>
      </c>
      <c r="BD1104" t="str">
        <f>INDEX(PDC!$J$1:$L$90,MATCH(BE1104,PDC!$L:$L,0),MATCH(PDC!$J$1,PDC!$J$1:$L$1,0))</f>
        <v>Industrie</v>
      </c>
      <c r="BE1104" t="s">
        <v>79</v>
      </c>
      <c r="BF1104">
        <v>8412</v>
      </c>
      <c r="BG1104">
        <v>9</v>
      </c>
      <c r="BH1104">
        <v>13880</v>
      </c>
      <c r="BI1104">
        <v>4</v>
      </c>
      <c r="BN1104">
        <v>14</v>
      </c>
    </row>
    <row r="1105" spans="55:66" x14ac:dyDescent="0.35">
      <c r="BC1105" t="str">
        <f t="shared" si="92"/>
        <v>8412_Enseignement</v>
      </c>
      <c r="BD1105" t="str">
        <f>INDEX(PDC!$J$1:$L$90,MATCH(BE1105,PDC!$L:$L,0),MATCH(PDC!$J$1,PDC!$J$1:$L$1,0))</f>
        <v>Services</v>
      </c>
      <c r="BE1105" t="s">
        <v>34</v>
      </c>
      <c r="BF1105">
        <v>8412</v>
      </c>
      <c r="BG1105">
        <v>224</v>
      </c>
      <c r="BH1105">
        <v>325617</v>
      </c>
      <c r="BI1105">
        <v>4</v>
      </c>
      <c r="BN1105">
        <v>429</v>
      </c>
    </row>
    <row r="1106" spans="55:66" x14ac:dyDescent="0.35">
      <c r="BC1106" t="str">
        <f t="shared" si="92"/>
        <v>8412_Entreposage et services auxiliaires des transports</v>
      </c>
      <c r="BD1106" t="str">
        <f>INDEX(PDC!$J$1:$L$90,MATCH(BE1106,PDC!$L:$L,0),MATCH(PDC!$J$1,PDC!$J$1:$L$1,0))</f>
        <v>Services</v>
      </c>
      <c r="BE1106" t="s">
        <v>7</v>
      </c>
      <c r="BF1106">
        <v>8412</v>
      </c>
      <c r="BG1106">
        <v>101</v>
      </c>
      <c r="BH1106">
        <v>176857</v>
      </c>
      <c r="BI1106">
        <v>4</v>
      </c>
      <c r="BN1106">
        <v>307</v>
      </c>
    </row>
    <row r="1107" spans="55:66" x14ac:dyDescent="0.35">
      <c r="BC1107" t="str">
        <f t="shared" si="92"/>
        <v>8412_Fabrication d'autres matériels de transport</v>
      </c>
      <c r="BD1107" t="str">
        <f>INDEX(PDC!$J$1:$L$90,MATCH(BE1107,PDC!$L:$L,0),MATCH(PDC!$J$1,PDC!$J$1:$L$1,0))</f>
        <v>Industrie</v>
      </c>
      <c r="BE1107" t="s">
        <v>74</v>
      </c>
      <c r="BF1107">
        <v>8412</v>
      </c>
      <c r="BG1107">
        <v>6</v>
      </c>
      <c r="BH1107">
        <v>9358</v>
      </c>
    </row>
    <row r="1108" spans="55:66" x14ac:dyDescent="0.35">
      <c r="BC1108" t="str">
        <f t="shared" si="92"/>
        <v>8412_Fabrication d'autres produits minéraux non métalliques</v>
      </c>
      <c r="BD1108" t="str">
        <f>INDEX(PDC!$J$1:$L$90,MATCH(BE1108,PDC!$L:$L,0),MATCH(PDC!$J$1,PDC!$J$1:$L$1,0))</f>
        <v>Industrie</v>
      </c>
      <c r="BE1108" t="s">
        <v>18</v>
      </c>
      <c r="BF1108">
        <v>8412</v>
      </c>
      <c r="BG1108">
        <v>44</v>
      </c>
      <c r="BH1108">
        <v>65397</v>
      </c>
      <c r="BI1108">
        <v>6</v>
      </c>
      <c r="BN1108">
        <v>517</v>
      </c>
    </row>
    <row r="1109" spans="55:66" x14ac:dyDescent="0.35">
      <c r="BC1109" t="str">
        <f t="shared" si="92"/>
        <v>8412_Fabrication d'équipements électriques</v>
      </c>
      <c r="BD1109" t="str">
        <f>INDEX(PDC!$J$1:$L$90,MATCH(BE1109,PDC!$L:$L,0),MATCH(PDC!$J$1,PDC!$J$1:$L$1,0))</f>
        <v>Industrie</v>
      </c>
      <c r="BE1109" t="s">
        <v>38</v>
      </c>
      <c r="BF1109">
        <v>8412</v>
      </c>
      <c r="BG1109">
        <v>8</v>
      </c>
      <c r="BH1109">
        <v>14790</v>
      </c>
    </row>
    <row r="1110" spans="55:66" x14ac:dyDescent="0.35">
      <c r="BC1110" t="str">
        <f t="shared" si="92"/>
        <v>8412_Fabrication de machines et équipements n.c.a.</v>
      </c>
      <c r="BD1110" t="str">
        <f>INDEX(PDC!$J$1:$L$90,MATCH(BE1110,PDC!$L:$L,0),MATCH(PDC!$J$1,PDC!$J$1:$L$1,0))</f>
        <v>Industrie</v>
      </c>
      <c r="BE1110" t="s">
        <v>29</v>
      </c>
      <c r="BF1110">
        <v>8412</v>
      </c>
      <c r="BG1110">
        <v>258</v>
      </c>
      <c r="BH1110">
        <v>439724</v>
      </c>
      <c r="BI1110">
        <v>8</v>
      </c>
      <c r="BN1110">
        <v>782</v>
      </c>
    </row>
    <row r="1111" spans="55:66" x14ac:dyDescent="0.35">
      <c r="BC1111" t="str">
        <f t="shared" si="92"/>
        <v>8412_Fabrication de meubles</v>
      </c>
      <c r="BD1111" t="str">
        <f>INDEX(PDC!$J$1:$L$90,MATCH(BE1111,PDC!$L:$L,0),MATCH(PDC!$J$1,PDC!$J$1:$L$1,0))</f>
        <v>Industrie</v>
      </c>
      <c r="BE1111" t="s">
        <v>75</v>
      </c>
      <c r="BF1111">
        <v>8412</v>
      </c>
      <c r="BG1111">
        <v>130</v>
      </c>
      <c r="BH1111">
        <v>232976</v>
      </c>
      <c r="BI1111">
        <v>6</v>
      </c>
      <c r="BJ1111">
        <v>2</v>
      </c>
      <c r="BK1111">
        <v>19</v>
      </c>
      <c r="BL1111">
        <v>1</v>
      </c>
      <c r="BN1111">
        <v>342</v>
      </c>
    </row>
    <row r="1112" spans="55:66" x14ac:dyDescent="0.35">
      <c r="BC1112" t="str">
        <f t="shared" si="92"/>
        <v>8412_Fabrication de produits en caoutchouc et en plastique</v>
      </c>
      <c r="BD1112" t="str">
        <f>INDEX(PDC!$J$1:$L$90,MATCH(BE1112,PDC!$L:$L,0),MATCH(PDC!$J$1,PDC!$J$1:$L$1,0))</f>
        <v>Industrie</v>
      </c>
      <c r="BE1112" t="s">
        <v>25</v>
      </c>
      <c r="BF1112">
        <v>8412</v>
      </c>
      <c r="BG1112">
        <v>4</v>
      </c>
      <c r="BH1112">
        <v>6662</v>
      </c>
    </row>
    <row r="1113" spans="55:66" x14ac:dyDescent="0.35">
      <c r="BC1113" t="str">
        <f t="shared" si="92"/>
        <v>8412_Fabrication de produits informatiques, électroniques et optiques</v>
      </c>
      <c r="BD1113" t="str">
        <f>INDEX(PDC!$J$1:$L$90,MATCH(BE1113,PDC!$L:$L,0),MATCH(PDC!$J$1,PDC!$J$1:$L$1,0))</f>
        <v>Industrie</v>
      </c>
      <c r="BE1113" t="s">
        <v>41</v>
      </c>
      <c r="BF1113">
        <v>8412</v>
      </c>
      <c r="BG1113">
        <v>13</v>
      </c>
      <c r="BH1113">
        <v>19635</v>
      </c>
      <c r="BN1113">
        <v>4</v>
      </c>
    </row>
    <row r="1114" spans="55:66" x14ac:dyDescent="0.35">
      <c r="BC1114" t="str">
        <f t="shared" si="92"/>
        <v>8412_Fabrication de produits métalliques, à l'exception des machines et des équipements</v>
      </c>
      <c r="BD1114" t="str">
        <f>INDEX(PDC!$J$1:$L$90,MATCH(BE1114,PDC!$L:$L,0),MATCH(PDC!$J$1,PDC!$J$1:$L$1,0))</f>
        <v>Industrie</v>
      </c>
      <c r="BE1114" t="s">
        <v>11</v>
      </c>
      <c r="BF1114">
        <v>8412</v>
      </c>
      <c r="BG1114">
        <v>1365</v>
      </c>
      <c r="BH1114">
        <v>2321831</v>
      </c>
      <c r="BI1114">
        <v>61</v>
      </c>
      <c r="BJ1114">
        <v>3</v>
      </c>
      <c r="BK1114">
        <v>15</v>
      </c>
      <c r="BN1114">
        <v>2341</v>
      </c>
    </row>
    <row r="1115" spans="55:66" x14ac:dyDescent="0.35">
      <c r="BC1115" t="str">
        <f t="shared" si="92"/>
        <v>8412_Fabrication de textiles</v>
      </c>
      <c r="BD1115" t="str">
        <f>INDEX(PDC!$J$1:$L$90,MATCH(BE1115,PDC!$L:$L,0),MATCH(PDC!$J$1,PDC!$J$1:$L$1,0))</f>
        <v>Industrie</v>
      </c>
      <c r="BE1115" t="s">
        <v>19</v>
      </c>
      <c r="BF1115">
        <v>8412</v>
      </c>
      <c r="BG1115">
        <v>492</v>
      </c>
      <c r="BH1115">
        <v>788703</v>
      </c>
      <c r="BI1115">
        <v>6</v>
      </c>
      <c r="BN1115">
        <v>492</v>
      </c>
    </row>
    <row r="1116" spans="55:66" x14ac:dyDescent="0.35">
      <c r="BC1116" t="str">
        <f t="shared" si="92"/>
        <v>8412_Génie civil</v>
      </c>
      <c r="BD1116" t="str">
        <f>INDEX(PDC!$J$1:$L$90,MATCH(BE1116,PDC!$L:$L,0),MATCH(PDC!$J$1,PDC!$J$1:$L$1,0))</f>
        <v>Construction</v>
      </c>
      <c r="BE1116" t="s">
        <v>22</v>
      </c>
      <c r="BF1116">
        <v>8412</v>
      </c>
      <c r="BG1116">
        <v>107</v>
      </c>
      <c r="BH1116">
        <v>153205</v>
      </c>
      <c r="BI1116">
        <v>11</v>
      </c>
      <c r="BJ1116">
        <v>1</v>
      </c>
      <c r="BK1116">
        <v>4</v>
      </c>
      <c r="BN1116">
        <v>529</v>
      </c>
    </row>
    <row r="1117" spans="55:66" x14ac:dyDescent="0.35">
      <c r="BC1117" t="str">
        <f t="shared" si="92"/>
        <v>8412_Hébergement</v>
      </c>
      <c r="BD1117" t="str">
        <f>INDEX(PDC!$J$1:$L$90,MATCH(BE1117,PDC!$L:$L,0),MATCH(PDC!$J$1,PDC!$J$1:$L$1,0))</f>
        <v>Services</v>
      </c>
      <c r="BE1117" t="s">
        <v>20</v>
      </c>
      <c r="BF1117">
        <v>8412</v>
      </c>
      <c r="BG1117">
        <v>65</v>
      </c>
      <c r="BH1117">
        <v>94012</v>
      </c>
      <c r="BI1117">
        <v>3</v>
      </c>
      <c r="BN1117">
        <v>45</v>
      </c>
    </row>
    <row r="1118" spans="55:66" x14ac:dyDescent="0.35">
      <c r="BC1118" t="str">
        <f t="shared" si="92"/>
        <v>8412_Hébergement médico-social et social</v>
      </c>
      <c r="BD1118" t="str">
        <f>INDEX(PDC!$J$1:$L$90,MATCH(BE1118,PDC!$L:$L,0),MATCH(PDC!$J$1,PDC!$J$1:$L$1,0))</f>
        <v>Services</v>
      </c>
      <c r="BE1118" t="s">
        <v>2</v>
      </c>
      <c r="BF1118">
        <v>8412</v>
      </c>
      <c r="BG1118">
        <v>605</v>
      </c>
      <c r="BH1118">
        <v>967665</v>
      </c>
      <c r="BI1118">
        <v>24</v>
      </c>
      <c r="BJ1118">
        <v>1</v>
      </c>
      <c r="BK1118">
        <v>12</v>
      </c>
      <c r="BL1118">
        <v>1</v>
      </c>
      <c r="BN1118">
        <v>1912</v>
      </c>
    </row>
    <row r="1119" spans="55:66" x14ac:dyDescent="0.35">
      <c r="BC1119" t="str">
        <f t="shared" si="92"/>
        <v>8412_Imprimerie et reproduction d'enregistrements</v>
      </c>
      <c r="BD1119" t="str">
        <f>INDEX(PDC!$J$1:$L$90,MATCH(BE1119,PDC!$L:$L,0),MATCH(PDC!$J$1,PDC!$J$1:$L$1,0))</f>
        <v>Industrie</v>
      </c>
      <c r="BE1119" t="s">
        <v>72</v>
      </c>
      <c r="BF1119">
        <v>8412</v>
      </c>
      <c r="BG1119">
        <v>178</v>
      </c>
      <c r="BH1119">
        <v>300244</v>
      </c>
      <c r="BI1119">
        <v>5</v>
      </c>
      <c r="BN1119">
        <v>130</v>
      </c>
    </row>
    <row r="1120" spans="55:66" x14ac:dyDescent="0.35">
      <c r="BC1120" t="str">
        <f t="shared" si="92"/>
        <v>8412_Industrie automobile</v>
      </c>
      <c r="BD1120" t="str">
        <f>INDEX(PDC!$J$1:$L$90,MATCH(BE1120,PDC!$L:$L,0),MATCH(PDC!$J$1,PDC!$J$1:$L$1,0))</f>
        <v>Industrie</v>
      </c>
      <c r="BE1120" t="s">
        <v>24</v>
      </c>
      <c r="BF1120">
        <v>8412</v>
      </c>
      <c r="BG1120">
        <v>227</v>
      </c>
      <c r="BH1120">
        <v>331410</v>
      </c>
      <c r="BI1120">
        <v>13</v>
      </c>
      <c r="BJ1120">
        <v>3</v>
      </c>
      <c r="BK1120">
        <v>32</v>
      </c>
      <c r="BL1120">
        <v>3</v>
      </c>
      <c r="BN1120">
        <v>917</v>
      </c>
    </row>
    <row r="1121" spans="55:66" x14ac:dyDescent="0.35">
      <c r="BC1121" t="str">
        <f t="shared" si="92"/>
        <v>8412_Industrie chimique</v>
      </c>
      <c r="BD1121" t="str">
        <f>INDEX(PDC!$J$1:$L$90,MATCH(BE1121,PDC!$L:$L,0),MATCH(PDC!$J$1,PDC!$J$1:$L$1,0))</f>
        <v>Industrie</v>
      </c>
      <c r="BE1121" t="s">
        <v>40</v>
      </c>
      <c r="BF1121">
        <v>8412</v>
      </c>
      <c r="BG1121">
        <v>560</v>
      </c>
      <c r="BH1121">
        <v>822777</v>
      </c>
      <c r="BI1121">
        <v>9</v>
      </c>
      <c r="BN1121">
        <v>791</v>
      </c>
    </row>
    <row r="1122" spans="55:66" x14ac:dyDescent="0.35">
      <c r="BC1122" t="str">
        <f t="shared" si="92"/>
        <v>8412_Industrie de l'habillement</v>
      </c>
      <c r="BD1122" t="str">
        <f>INDEX(PDC!$J$1:$L$90,MATCH(BE1122,PDC!$L:$L,0),MATCH(PDC!$J$1,PDC!$J$1:$L$1,0))</f>
        <v>Industrie</v>
      </c>
      <c r="BE1122" t="s">
        <v>68</v>
      </c>
      <c r="BF1122">
        <v>8412</v>
      </c>
      <c r="BG1122">
        <v>107</v>
      </c>
      <c r="BH1122">
        <v>196624</v>
      </c>
      <c r="BI1122">
        <v>1</v>
      </c>
      <c r="BN1122">
        <v>6</v>
      </c>
    </row>
    <row r="1123" spans="55:66" x14ac:dyDescent="0.35">
      <c r="BC1123" t="str">
        <f t="shared" si="92"/>
        <v>8412_Industrie du cuir et de la chaussure</v>
      </c>
      <c r="BD1123" t="str">
        <f>INDEX(PDC!$J$1:$L$90,MATCH(BE1123,PDC!$L:$L,0),MATCH(PDC!$J$1,PDC!$J$1:$L$1,0))</f>
        <v>Industrie</v>
      </c>
      <c r="BE1123" t="s">
        <v>69</v>
      </c>
      <c r="BF1123">
        <v>8412</v>
      </c>
      <c r="BG1123">
        <v>1</v>
      </c>
      <c r="BH1123">
        <v>1163</v>
      </c>
    </row>
    <row r="1124" spans="55:66" x14ac:dyDescent="0.35">
      <c r="BC1124" t="str">
        <f t="shared" si="92"/>
        <v>8412_Industrie du papier et du carton</v>
      </c>
      <c r="BD1124" t="str">
        <f>INDEX(PDC!$J$1:$L$90,MATCH(BE1124,PDC!$L:$L,0),MATCH(PDC!$J$1,PDC!$J$1:$L$1,0))</f>
        <v>Industrie</v>
      </c>
      <c r="BE1124" t="s">
        <v>71</v>
      </c>
      <c r="BF1124">
        <v>8412</v>
      </c>
      <c r="BG1124">
        <v>129</v>
      </c>
      <c r="BH1124">
        <v>188862</v>
      </c>
      <c r="BI1124">
        <v>5</v>
      </c>
      <c r="BN1124">
        <v>51</v>
      </c>
    </row>
    <row r="1125" spans="55:66" x14ac:dyDescent="0.35">
      <c r="BC1125" t="str">
        <f t="shared" si="92"/>
        <v>8412_Industries alimentaires</v>
      </c>
      <c r="BD1125" t="str">
        <f>INDEX(PDC!$J$1:$L$90,MATCH(BE1125,PDC!$L:$L,0),MATCH(PDC!$J$1,PDC!$J$1:$L$1,0))</f>
        <v>Industrie</v>
      </c>
      <c r="BE1125" t="s">
        <v>14</v>
      </c>
      <c r="BF1125">
        <v>8412</v>
      </c>
      <c r="BG1125">
        <v>874</v>
      </c>
      <c r="BH1125">
        <v>1392021</v>
      </c>
      <c r="BI1125">
        <v>45</v>
      </c>
      <c r="BJ1125">
        <v>3</v>
      </c>
      <c r="BK1125">
        <v>30</v>
      </c>
      <c r="BL1125">
        <v>1</v>
      </c>
      <c r="BN1125">
        <v>1202</v>
      </c>
    </row>
    <row r="1126" spans="55:66" x14ac:dyDescent="0.35">
      <c r="BC1126" t="str">
        <f t="shared" si="92"/>
        <v>8412_Métallurgie</v>
      </c>
      <c r="BD1126" t="str">
        <f>INDEX(PDC!$J$1:$L$90,MATCH(BE1126,PDC!$L:$L,0),MATCH(PDC!$J$1,PDC!$J$1:$L$1,0))</f>
        <v>Industrie</v>
      </c>
      <c r="BE1126" t="s">
        <v>26</v>
      </c>
      <c r="BF1126">
        <v>8412</v>
      </c>
      <c r="BG1126">
        <v>411</v>
      </c>
      <c r="BH1126">
        <v>595300</v>
      </c>
      <c r="BI1126">
        <v>26</v>
      </c>
      <c r="BJ1126">
        <v>5</v>
      </c>
      <c r="BK1126">
        <v>105</v>
      </c>
      <c r="BL1126">
        <v>3</v>
      </c>
      <c r="BN1126">
        <v>3428</v>
      </c>
    </row>
    <row r="1127" spans="55:66" x14ac:dyDescent="0.35">
      <c r="BC1127" t="str">
        <f t="shared" si="92"/>
        <v>8412_Production de films cinématographiques, de vidéo et de programmes de télévision ; enregistrement sonore et édition musicale</v>
      </c>
      <c r="BD1127" t="str">
        <f>INDEX(PDC!$J$1:$L$90,MATCH(BE1127,PDC!$L:$L,0),MATCH(PDC!$J$1,PDC!$J$1:$L$1,0))</f>
        <v>Services</v>
      </c>
      <c r="BE1127" t="s">
        <v>82</v>
      </c>
      <c r="BF1127">
        <v>8412</v>
      </c>
      <c r="BG1127">
        <v>9</v>
      </c>
      <c r="BH1127">
        <v>10237</v>
      </c>
    </row>
    <row r="1128" spans="55:66" x14ac:dyDescent="0.35">
      <c r="BC1128" t="str">
        <f t="shared" si="92"/>
        <v>8412_Production et distribution d'électricité, de gaz, de vapeur et d'air conditionné</v>
      </c>
      <c r="BD1128" t="str">
        <f>INDEX(PDC!$J$1:$L$90,MATCH(BE1128,PDC!$L:$L,0),MATCH(PDC!$J$1,PDC!$J$1:$L$1,0))</f>
        <v>Industrie</v>
      </c>
      <c r="BE1128" t="s">
        <v>76</v>
      </c>
      <c r="BF1128">
        <v>8412</v>
      </c>
      <c r="BG1128">
        <v>27</v>
      </c>
      <c r="BH1128">
        <v>35786</v>
      </c>
    </row>
    <row r="1129" spans="55:66" x14ac:dyDescent="0.35">
      <c r="BC1129" t="str">
        <f t="shared" si="92"/>
        <v>8412_Programmation et diffusion</v>
      </c>
      <c r="BD1129" t="str">
        <f>INDEX(PDC!$J$1:$L$90,MATCH(BE1129,PDC!$L:$L,0),MATCH(PDC!$J$1,PDC!$J$1:$L$1,0))</f>
        <v>Services</v>
      </c>
      <c r="BE1129" t="s">
        <v>83</v>
      </c>
      <c r="BF1129">
        <v>8412</v>
      </c>
    </row>
    <row r="1130" spans="55:66" x14ac:dyDescent="0.35">
      <c r="BC1130" t="str">
        <f t="shared" si="92"/>
        <v>8412_Programmation, conseil et autres activités informatiques</v>
      </c>
      <c r="BD1130" t="str">
        <f>INDEX(PDC!$J$1:$L$90,MATCH(BE1130,PDC!$L:$L,0),MATCH(PDC!$J$1,PDC!$J$1:$L$1,0))</f>
        <v>Services</v>
      </c>
      <c r="BE1130" t="s">
        <v>50</v>
      </c>
      <c r="BF1130">
        <v>8412</v>
      </c>
      <c r="BG1130">
        <v>13</v>
      </c>
      <c r="BH1130">
        <v>19209</v>
      </c>
    </row>
    <row r="1131" spans="55:66" x14ac:dyDescent="0.35">
      <c r="BC1131" t="str">
        <f t="shared" si="92"/>
        <v>8412_Publicité et études de marché</v>
      </c>
      <c r="BD1131" t="str">
        <f>INDEX(PDC!$J$1:$L$90,MATCH(BE1131,PDC!$L:$L,0),MATCH(PDC!$J$1,PDC!$J$1:$L$1,0))</f>
        <v>Services</v>
      </c>
      <c r="BE1131" t="s">
        <v>33</v>
      </c>
      <c r="BF1131">
        <v>8412</v>
      </c>
      <c r="BG1131">
        <v>16</v>
      </c>
      <c r="BH1131">
        <v>23505</v>
      </c>
    </row>
    <row r="1132" spans="55:66" x14ac:dyDescent="0.35">
      <c r="BC1132" t="str">
        <f t="shared" si="92"/>
        <v>8412_Recherche-développement scientifique</v>
      </c>
      <c r="BD1132" t="str">
        <f>INDEX(PDC!$J$1:$L$90,MATCH(BE1132,PDC!$L:$L,0),MATCH(PDC!$J$1,PDC!$J$1:$L$1,0))</f>
        <v>Services</v>
      </c>
      <c r="BE1132" t="s">
        <v>46</v>
      </c>
      <c r="BF1132">
        <v>8412</v>
      </c>
      <c r="BG1132">
        <v>2</v>
      </c>
      <c r="BH1132">
        <v>5195</v>
      </c>
    </row>
    <row r="1133" spans="55:66" x14ac:dyDescent="0.35">
      <c r="BC1133" t="str">
        <f t="shared" si="92"/>
        <v>8412_Restauration</v>
      </c>
      <c r="BD1133" t="str">
        <f>INDEX(PDC!$J$1:$L$90,MATCH(BE1133,PDC!$L:$L,0),MATCH(PDC!$J$1,PDC!$J$1:$L$1,0))</f>
        <v>Services</v>
      </c>
      <c r="BE1133" t="s">
        <v>10</v>
      </c>
      <c r="BF1133">
        <v>8412</v>
      </c>
      <c r="BG1133">
        <v>462</v>
      </c>
      <c r="BH1133">
        <v>686303</v>
      </c>
      <c r="BI1133">
        <v>23</v>
      </c>
      <c r="BN1133">
        <v>712</v>
      </c>
    </row>
    <row r="1134" spans="55:66" x14ac:dyDescent="0.35">
      <c r="BC1134" t="str">
        <f t="shared" si="92"/>
        <v>8412_Réparation d'ordinateurs et de biens personnels et domestiques</v>
      </c>
      <c r="BD1134" t="str">
        <f>INDEX(PDC!$J$1:$L$90,MATCH(BE1134,PDC!$L:$L,0),MATCH(PDC!$J$1,PDC!$J$1:$L$1,0))</f>
        <v>Services</v>
      </c>
      <c r="BE1134" t="s">
        <v>92</v>
      </c>
      <c r="BF1134">
        <v>8412</v>
      </c>
      <c r="BG1134">
        <v>26</v>
      </c>
      <c r="BH1134">
        <v>47327</v>
      </c>
    </row>
    <row r="1135" spans="55:66" x14ac:dyDescent="0.35">
      <c r="BC1135" t="str">
        <f t="shared" si="92"/>
        <v>8412_Réparation et installation de machines et d'équipements</v>
      </c>
      <c r="BD1135" t="str">
        <f>INDEX(PDC!$J$1:$L$90,MATCH(BE1135,PDC!$L:$L,0),MATCH(PDC!$J$1,PDC!$J$1:$L$1,0))</f>
        <v>Industrie</v>
      </c>
      <c r="BE1135" t="s">
        <v>23</v>
      </c>
      <c r="BF1135">
        <v>8412</v>
      </c>
      <c r="BG1135">
        <v>159</v>
      </c>
      <c r="BH1135">
        <v>258807</v>
      </c>
      <c r="BI1135">
        <v>12</v>
      </c>
      <c r="BJ1135">
        <v>1</v>
      </c>
      <c r="BK1135">
        <v>3</v>
      </c>
      <c r="BN1135">
        <v>332</v>
      </c>
    </row>
    <row r="1136" spans="55:66" x14ac:dyDescent="0.35">
      <c r="BC1136" t="str">
        <f t="shared" si="92"/>
        <v>8412_Services d'information</v>
      </c>
      <c r="BD1136" t="str">
        <f>INDEX(PDC!$J$1:$L$90,MATCH(BE1136,PDC!$L:$L,0),MATCH(PDC!$J$1,PDC!$J$1:$L$1,0))</f>
        <v>Services</v>
      </c>
      <c r="BE1136" t="s">
        <v>85</v>
      </c>
      <c r="BF1136">
        <v>8412</v>
      </c>
      <c r="BG1136">
        <v>5</v>
      </c>
      <c r="BH1136">
        <v>7727</v>
      </c>
    </row>
    <row r="1137" spans="55:66" x14ac:dyDescent="0.35">
      <c r="BC1137" t="str">
        <f t="shared" si="92"/>
        <v>8412_Services relatifs aux bâtiments et aménagement paysager</v>
      </c>
      <c r="BD1137" t="str">
        <f>INDEX(PDC!$J$1:$L$90,MATCH(BE1137,PDC!$L:$L,0),MATCH(PDC!$J$1,PDC!$J$1:$L$1,0))</f>
        <v>Services</v>
      </c>
      <c r="BE1137" t="s">
        <v>9</v>
      </c>
      <c r="BF1137">
        <v>8412</v>
      </c>
      <c r="BG1137">
        <v>148</v>
      </c>
      <c r="BH1137">
        <v>193100</v>
      </c>
      <c r="BI1137">
        <v>7</v>
      </c>
      <c r="BN1137">
        <v>515</v>
      </c>
    </row>
    <row r="1138" spans="55:66" x14ac:dyDescent="0.35">
      <c r="BC1138" t="str">
        <f t="shared" si="92"/>
        <v>8412_Transports terrestres et transport par conduites</v>
      </c>
      <c r="BD1138" t="str">
        <f>INDEX(PDC!$J$1:$L$90,MATCH(BE1138,PDC!$L:$L,0),MATCH(PDC!$J$1,PDC!$J$1:$L$1,0))</f>
        <v>Services</v>
      </c>
      <c r="BE1138" t="s">
        <v>5</v>
      </c>
      <c r="BF1138">
        <v>8412</v>
      </c>
      <c r="BG1138">
        <v>503</v>
      </c>
      <c r="BH1138">
        <v>884041</v>
      </c>
      <c r="BI1138">
        <v>27</v>
      </c>
      <c r="BJ1138">
        <v>2</v>
      </c>
      <c r="BK1138">
        <v>15</v>
      </c>
      <c r="BL1138">
        <v>1</v>
      </c>
      <c r="BN1138">
        <v>1899</v>
      </c>
    </row>
    <row r="1139" spans="55:66" x14ac:dyDescent="0.35">
      <c r="BC1139" t="str">
        <f t="shared" si="92"/>
        <v>8412_Travail du bois et fabrication d'articles en bois et en liège, à l'exception des meubles ; fabrication d'articles en vannerie et sparterie</v>
      </c>
      <c r="BD1139" t="str">
        <f>INDEX(PDC!$J$1:$L$90,MATCH(BE1139,PDC!$L:$L,0),MATCH(PDC!$J$1,PDC!$J$1:$L$1,0))</f>
        <v>Industrie</v>
      </c>
      <c r="BE1139" t="s">
        <v>70</v>
      </c>
      <c r="BF1139">
        <v>8412</v>
      </c>
      <c r="BG1139">
        <v>168</v>
      </c>
      <c r="BH1139">
        <v>286206</v>
      </c>
      <c r="BI1139">
        <v>20</v>
      </c>
      <c r="BJ1139">
        <v>2</v>
      </c>
      <c r="BK1139">
        <v>13</v>
      </c>
      <c r="BN1139">
        <v>766</v>
      </c>
    </row>
    <row r="1140" spans="55:66" x14ac:dyDescent="0.35">
      <c r="BC1140" t="str">
        <f t="shared" si="92"/>
        <v>8412_Travaux de construction spécialisés</v>
      </c>
      <c r="BD1140" t="str">
        <f>INDEX(PDC!$J$1:$L$90,MATCH(BE1140,PDC!$L:$L,0),MATCH(PDC!$J$1,PDC!$J$1:$L$1,0))</f>
        <v>Construction</v>
      </c>
      <c r="BE1140" t="s">
        <v>3</v>
      </c>
      <c r="BF1140">
        <v>8412</v>
      </c>
      <c r="BG1140">
        <v>2160</v>
      </c>
      <c r="BH1140">
        <v>3524386</v>
      </c>
      <c r="BI1140">
        <v>198</v>
      </c>
      <c r="BJ1140">
        <v>21</v>
      </c>
      <c r="BK1140">
        <v>350</v>
      </c>
      <c r="BL1140">
        <v>11</v>
      </c>
      <c r="BM1140">
        <v>1</v>
      </c>
      <c r="BN1140">
        <v>10141</v>
      </c>
    </row>
    <row r="1141" spans="55:66" x14ac:dyDescent="0.35">
      <c r="BC1141" t="str">
        <f t="shared" si="92"/>
        <v>8412_Télécommunications</v>
      </c>
      <c r="BD1141" t="str">
        <f>INDEX(PDC!$J$1:$L$90,MATCH(BE1141,PDC!$L:$L,0),MATCH(PDC!$J$1,PDC!$J$1:$L$1,0))</f>
        <v>Services</v>
      </c>
      <c r="BE1141" t="s">
        <v>84</v>
      </c>
      <c r="BF1141">
        <v>8412</v>
      </c>
    </row>
    <row r="1142" spans="55:66" x14ac:dyDescent="0.35">
      <c r="BC1142" t="str">
        <f t="shared" si="92"/>
        <v>8412_Édition</v>
      </c>
      <c r="BD1142" t="str">
        <f>INDEX(PDC!$J$1:$L$90,MATCH(BE1142,PDC!$L:$L,0),MATCH(PDC!$J$1,PDC!$J$1:$L$1,0))</f>
        <v>Services</v>
      </c>
      <c r="BE1142" t="s">
        <v>49</v>
      </c>
      <c r="BF1142">
        <v>8412</v>
      </c>
      <c r="BG1142">
        <v>15</v>
      </c>
      <c r="BH1142">
        <v>20578</v>
      </c>
    </row>
    <row r="1143" spans="55:66" x14ac:dyDescent="0.35">
      <c r="BC1143" t="str">
        <f t="shared" si="92"/>
        <v>8413_NC</v>
      </c>
      <c r="BD1143" t="s">
        <v>355</v>
      </c>
      <c r="BE1143" t="s">
        <v>355</v>
      </c>
      <c r="BF1143">
        <v>8413</v>
      </c>
      <c r="BN1143">
        <v>1073</v>
      </c>
    </row>
    <row r="1144" spans="55:66" x14ac:dyDescent="0.35">
      <c r="BC1144" t="str">
        <f t="shared" si="92"/>
        <v>8413_Action sociale sans hébergement</v>
      </c>
      <c r="BD1144" t="str">
        <f>INDEX(PDC!$J$1:$L$90,MATCH(BE1144,PDC!$L:$L,0),MATCH(PDC!$J$1,PDC!$J$1:$L$1,0))</f>
        <v>Services</v>
      </c>
      <c r="BE1144" t="s">
        <v>8</v>
      </c>
      <c r="BF1144">
        <v>8413</v>
      </c>
      <c r="BG1144">
        <v>848</v>
      </c>
      <c r="BH1144">
        <v>1199873</v>
      </c>
      <c r="BI1144">
        <v>33</v>
      </c>
      <c r="BJ1144">
        <v>3</v>
      </c>
      <c r="BK1144">
        <v>31</v>
      </c>
      <c r="BL1144">
        <v>2</v>
      </c>
      <c r="BN1144">
        <v>2802</v>
      </c>
    </row>
    <row r="1145" spans="55:66" x14ac:dyDescent="0.35">
      <c r="BC1145" t="str">
        <f t="shared" si="92"/>
        <v>8413_Activités administratives et autres activités de soutien aux entreprises</v>
      </c>
      <c r="BD1145" t="str">
        <f>INDEX(PDC!$J$1:$L$90,MATCH(BE1145,PDC!$L:$L,0),MATCH(PDC!$J$1,PDC!$J$1:$L$1,0))</f>
        <v>Services</v>
      </c>
      <c r="BE1145" t="s">
        <v>35</v>
      </c>
      <c r="BF1145">
        <v>8413</v>
      </c>
      <c r="BG1145">
        <v>88</v>
      </c>
      <c r="BH1145">
        <v>129009</v>
      </c>
      <c r="BI1145">
        <v>1</v>
      </c>
      <c r="BN1145">
        <v>38</v>
      </c>
    </row>
    <row r="1146" spans="55:66" x14ac:dyDescent="0.35">
      <c r="BC1146" t="str">
        <f t="shared" si="92"/>
        <v>8413_Activités auxiliaires de services financiers et d'assurance</v>
      </c>
      <c r="BD1146" t="str">
        <f>INDEX(PDC!$J$1:$L$90,MATCH(BE1146,PDC!$L:$L,0),MATCH(PDC!$J$1,PDC!$J$1:$L$1,0))</f>
        <v>Services</v>
      </c>
      <c r="BE1146" t="s">
        <v>48</v>
      </c>
      <c r="BF1146">
        <v>8413</v>
      </c>
      <c r="BG1146">
        <v>168</v>
      </c>
      <c r="BH1146">
        <v>272342</v>
      </c>
      <c r="BN1146">
        <v>0</v>
      </c>
    </row>
    <row r="1147" spans="55:66" x14ac:dyDescent="0.35">
      <c r="BC1147" t="str">
        <f t="shared" si="92"/>
        <v>8413_Activités créatives, artistiques et de spectacle</v>
      </c>
      <c r="BD1147" t="str">
        <f>INDEX(PDC!$J$1:$L$90,MATCH(BE1147,PDC!$L:$L,0),MATCH(PDC!$J$1,PDC!$J$1:$L$1,0))</f>
        <v>Services</v>
      </c>
      <c r="BE1147" t="s">
        <v>42</v>
      </c>
      <c r="BF1147">
        <v>8413</v>
      </c>
      <c r="BG1147">
        <v>76</v>
      </c>
      <c r="BH1147">
        <v>43256</v>
      </c>
    </row>
    <row r="1148" spans="55:66" x14ac:dyDescent="0.35">
      <c r="BC1148" t="str">
        <f t="shared" si="92"/>
        <v>8413_Activités d'architecture et d'ingénierie ; activités de contrôle et analyses techniques</v>
      </c>
      <c r="BD1148" t="str">
        <f>INDEX(PDC!$J$1:$L$90,MATCH(BE1148,PDC!$L:$L,0),MATCH(PDC!$J$1,PDC!$J$1:$L$1,0))</f>
        <v>Services</v>
      </c>
      <c r="BE1148" t="s">
        <v>43</v>
      </c>
      <c r="BF1148">
        <v>8413</v>
      </c>
      <c r="BG1148">
        <v>338</v>
      </c>
      <c r="BH1148">
        <v>587155</v>
      </c>
      <c r="BI1148">
        <v>6</v>
      </c>
      <c r="BN1148">
        <v>107</v>
      </c>
    </row>
    <row r="1149" spans="55:66" x14ac:dyDescent="0.35">
      <c r="BC1149" t="str">
        <f t="shared" si="92"/>
        <v>8413_Activités de location et location-bail</v>
      </c>
      <c r="BD1149" t="str">
        <f>INDEX(PDC!$J$1:$L$90,MATCH(BE1149,PDC!$L:$L,0),MATCH(PDC!$J$1,PDC!$J$1:$L$1,0))</f>
        <v>Services</v>
      </c>
      <c r="BE1149" t="s">
        <v>88</v>
      </c>
      <c r="BF1149">
        <v>8413</v>
      </c>
      <c r="BG1149">
        <v>219</v>
      </c>
      <c r="BH1149">
        <v>348768</v>
      </c>
      <c r="BI1149">
        <v>2</v>
      </c>
      <c r="BJ1149">
        <v>1</v>
      </c>
      <c r="BK1149">
        <v>2</v>
      </c>
      <c r="BN1149">
        <v>465</v>
      </c>
    </row>
    <row r="1150" spans="55:66" x14ac:dyDescent="0.35">
      <c r="BC1150" t="str">
        <f t="shared" si="92"/>
        <v>8413_Activités de poste et de courrier</v>
      </c>
      <c r="BD1150" t="str">
        <f>INDEX(PDC!$J$1:$L$90,MATCH(BE1150,PDC!$L:$L,0),MATCH(PDC!$J$1,PDC!$J$1:$L$1,0))</f>
        <v>Services</v>
      </c>
      <c r="BE1150" t="s">
        <v>13</v>
      </c>
      <c r="BF1150">
        <v>8413</v>
      </c>
      <c r="BG1150">
        <v>229</v>
      </c>
      <c r="BH1150">
        <v>349597</v>
      </c>
      <c r="BI1150">
        <v>12</v>
      </c>
      <c r="BJ1150">
        <v>1</v>
      </c>
      <c r="BK1150">
        <v>3</v>
      </c>
      <c r="BN1150">
        <v>1168</v>
      </c>
    </row>
    <row r="1151" spans="55:66" x14ac:dyDescent="0.35">
      <c r="BC1151" t="str">
        <f t="shared" si="92"/>
        <v>8413_Activités des agences de voyage, voyagistes, services de réservation et activités connexes</v>
      </c>
      <c r="BD1151" t="str">
        <f>INDEX(PDC!$J$1:$L$90,MATCH(BE1151,PDC!$L:$L,0),MATCH(PDC!$J$1,PDC!$J$1:$L$1,0))</f>
        <v>Services</v>
      </c>
      <c r="BE1151" t="s">
        <v>89</v>
      </c>
      <c r="BF1151">
        <v>8413</v>
      </c>
      <c r="BG1151">
        <v>466</v>
      </c>
      <c r="BH1151">
        <v>847103</v>
      </c>
      <c r="BI1151">
        <v>10</v>
      </c>
      <c r="BJ1151">
        <v>1</v>
      </c>
      <c r="BK1151">
        <v>3</v>
      </c>
      <c r="BN1151">
        <v>423</v>
      </c>
    </row>
    <row r="1152" spans="55:66" x14ac:dyDescent="0.35">
      <c r="BC1152" t="str">
        <f t="shared" si="92"/>
        <v>8413_Activités des organisations associatives</v>
      </c>
      <c r="BD1152" t="str">
        <f>INDEX(PDC!$J$1:$L$90,MATCH(BE1152,PDC!$L:$L,0),MATCH(PDC!$J$1,PDC!$J$1:$L$1,0))</f>
        <v>Services</v>
      </c>
      <c r="BE1152" t="s">
        <v>32</v>
      </c>
      <c r="BF1152">
        <v>8413</v>
      </c>
      <c r="BG1152">
        <v>285</v>
      </c>
      <c r="BH1152">
        <v>416079</v>
      </c>
      <c r="BI1152">
        <v>3</v>
      </c>
      <c r="BN1152">
        <v>192</v>
      </c>
    </row>
    <row r="1153" spans="55:66" x14ac:dyDescent="0.35">
      <c r="BC1153" t="str">
        <f t="shared" si="92"/>
        <v>8413_Activités des services financiers, hors assurance et caisses de retraite</v>
      </c>
      <c r="BD1153" t="str">
        <f>INDEX(PDC!$J$1:$L$90,MATCH(BE1153,PDC!$L:$L,0),MATCH(PDC!$J$1,PDC!$J$1:$L$1,0))</f>
        <v>Services</v>
      </c>
      <c r="BE1153" t="s">
        <v>47</v>
      </c>
      <c r="BF1153">
        <v>8413</v>
      </c>
      <c r="BG1153">
        <v>419</v>
      </c>
      <c r="BH1153">
        <v>689996</v>
      </c>
      <c r="BI1153">
        <v>1</v>
      </c>
      <c r="BN1153">
        <v>5</v>
      </c>
    </row>
    <row r="1154" spans="55:66" x14ac:dyDescent="0.35">
      <c r="BC1154" t="str">
        <f t="shared" si="92"/>
        <v>8413_Activités des sièges sociaux ; conseil de gestion</v>
      </c>
      <c r="BD1154" t="str">
        <f>INDEX(PDC!$J$1:$L$90,MATCH(BE1154,PDC!$L:$L,0),MATCH(PDC!$J$1,PDC!$J$1:$L$1,0))</f>
        <v>Services</v>
      </c>
      <c r="BE1154" t="s">
        <v>44</v>
      </c>
      <c r="BF1154">
        <v>8413</v>
      </c>
      <c r="BG1154">
        <v>252</v>
      </c>
      <c r="BH1154">
        <v>359847</v>
      </c>
      <c r="BI1154">
        <v>2</v>
      </c>
      <c r="BN1154">
        <v>8</v>
      </c>
    </row>
    <row r="1155" spans="55:66" x14ac:dyDescent="0.35">
      <c r="BC1155" t="str">
        <f t="shared" si="92"/>
        <v>8413_Activités immobilières</v>
      </c>
      <c r="BD1155" t="str">
        <f>INDEX(PDC!$J$1:$L$90,MATCH(BE1155,PDC!$L:$L,0),MATCH(PDC!$J$1,PDC!$J$1:$L$1,0))</f>
        <v>Services</v>
      </c>
      <c r="BE1155" t="s">
        <v>31</v>
      </c>
      <c r="BF1155">
        <v>8413</v>
      </c>
      <c r="BG1155">
        <v>1151</v>
      </c>
      <c r="BH1155">
        <v>1624523</v>
      </c>
      <c r="BI1155">
        <v>18</v>
      </c>
      <c r="BN1155">
        <v>812</v>
      </c>
    </row>
    <row r="1156" spans="55:66" x14ac:dyDescent="0.35">
      <c r="BC1156" t="str">
        <f t="shared" si="92"/>
        <v>8413_Activités juridiques et comptables</v>
      </c>
      <c r="BD1156" t="str">
        <f>INDEX(PDC!$J$1:$L$90,MATCH(BE1156,PDC!$L:$L,0),MATCH(PDC!$J$1,PDC!$J$1:$L$1,0))</f>
        <v>Services</v>
      </c>
      <c r="BE1156" t="s">
        <v>51</v>
      </c>
      <c r="BF1156">
        <v>8413</v>
      </c>
      <c r="BG1156">
        <v>504</v>
      </c>
      <c r="BH1156">
        <v>844832</v>
      </c>
    </row>
    <row r="1157" spans="55:66" x14ac:dyDescent="0.35">
      <c r="BC1157" t="str">
        <f t="shared" ref="BC1157:BC1220" si="93">BF1157&amp;"_"&amp;BE1157</f>
        <v>8413_Activités liées à l'emploi</v>
      </c>
      <c r="BD1157" t="str">
        <f>INDEX(PDC!$J$1:$L$90,MATCH(BE1157,PDC!$L:$L,0),MATCH(PDC!$J$1,PDC!$J$1:$L$1,0))</f>
        <v>Services</v>
      </c>
      <c r="BE1157" t="s">
        <v>6</v>
      </c>
      <c r="BF1157">
        <v>8413</v>
      </c>
      <c r="BG1157">
        <v>1038</v>
      </c>
      <c r="BH1157">
        <v>1371830</v>
      </c>
      <c r="BI1157">
        <v>63</v>
      </c>
      <c r="BJ1157">
        <v>9</v>
      </c>
      <c r="BK1157">
        <v>90</v>
      </c>
      <c r="BL1157">
        <v>4</v>
      </c>
      <c r="BN1157">
        <v>5556</v>
      </c>
    </row>
    <row r="1158" spans="55:66" x14ac:dyDescent="0.35">
      <c r="BC1158" t="str">
        <f t="shared" si="93"/>
        <v>8413_Activités pour la santé humaine</v>
      </c>
      <c r="BD1158" t="str">
        <f>INDEX(PDC!$J$1:$L$90,MATCH(BE1158,PDC!$L:$L,0),MATCH(PDC!$J$1,PDC!$J$1:$L$1,0))</f>
        <v>Services</v>
      </c>
      <c r="BE1158" t="s">
        <v>27</v>
      </c>
      <c r="BF1158">
        <v>8413</v>
      </c>
      <c r="BG1158">
        <v>705</v>
      </c>
      <c r="BH1158">
        <v>1116012</v>
      </c>
      <c r="BI1158">
        <v>26</v>
      </c>
      <c r="BJ1158">
        <v>1</v>
      </c>
      <c r="BK1158">
        <v>3</v>
      </c>
      <c r="BN1158">
        <v>1712</v>
      </c>
    </row>
    <row r="1159" spans="55:66" x14ac:dyDescent="0.35">
      <c r="BC1159" t="str">
        <f t="shared" si="93"/>
        <v>8413_Activités sportives, récréatives et de loisirs</v>
      </c>
      <c r="BD1159" t="str">
        <f>INDEX(PDC!$J$1:$L$90,MATCH(BE1159,PDC!$L:$L,0),MATCH(PDC!$J$1,PDC!$J$1:$L$1,0))</f>
        <v>Services</v>
      </c>
      <c r="BE1159" t="s">
        <v>12</v>
      </c>
      <c r="BF1159">
        <v>8413</v>
      </c>
      <c r="BG1159">
        <v>837</v>
      </c>
      <c r="BH1159">
        <v>1268226</v>
      </c>
      <c r="BI1159">
        <v>73</v>
      </c>
      <c r="BJ1159">
        <v>3</v>
      </c>
      <c r="BK1159">
        <v>13</v>
      </c>
      <c r="BN1159">
        <v>2846</v>
      </c>
    </row>
    <row r="1160" spans="55:66" x14ac:dyDescent="0.35">
      <c r="BC1160" t="str">
        <f t="shared" si="93"/>
        <v>8413_Activités vétérinaires</v>
      </c>
      <c r="BD1160" t="str">
        <f>INDEX(PDC!$J$1:$L$90,MATCH(BE1160,PDC!$L:$L,0),MATCH(PDC!$J$1,PDC!$J$1:$L$1,0))</f>
        <v>Services</v>
      </c>
      <c r="BE1160" t="s">
        <v>87</v>
      </c>
      <c r="BF1160">
        <v>8413</v>
      </c>
      <c r="BG1160">
        <v>14</v>
      </c>
      <c r="BH1160">
        <v>20676</v>
      </c>
      <c r="BI1160">
        <v>2</v>
      </c>
      <c r="BN1160">
        <v>24</v>
      </c>
    </row>
    <row r="1161" spans="55:66" x14ac:dyDescent="0.35">
      <c r="BC1161" t="str">
        <f t="shared" si="93"/>
        <v>8413_Administration publique et défense ; sécurité sociale obligatoire</v>
      </c>
      <c r="BD1161" t="str">
        <f>INDEX(PDC!$J$1:$L$90,MATCH(BE1161,PDC!$L:$L,0),MATCH(PDC!$J$1,PDC!$J$1:$L$1,0))</f>
        <v>Services</v>
      </c>
      <c r="BE1161" t="s">
        <v>36</v>
      </c>
      <c r="BF1161">
        <v>8413</v>
      </c>
      <c r="BG1161">
        <v>1586</v>
      </c>
      <c r="BH1161">
        <v>1950628</v>
      </c>
      <c r="BI1161">
        <v>52</v>
      </c>
      <c r="BJ1161">
        <v>3</v>
      </c>
      <c r="BK1161">
        <v>16</v>
      </c>
      <c r="BN1161">
        <v>2940</v>
      </c>
    </row>
    <row r="1162" spans="55:66" x14ac:dyDescent="0.35">
      <c r="BC1162" t="str">
        <f t="shared" si="93"/>
        <v>8413_Assurance</v>
      </c>
      <c r="BD1162" t="str">
        <f>INDEX(PDC!$J$1:$L$90,MATCH(BE1162,PDC!$L:$L,0),MATCH(PDC!$J$1,PDC!$J$1:$L$1,0))</f>
        <v>Services</v>
      </c>
      <c r="BE1162" t="s">
        <v>45</v>
      </c>
      <c r="BF1162">
        <v>8413</v>
      </c>
      <c r="BG1162">
        <v>22</v>
      </c>
      <c r="BH1162">
        <v>38919</v>
      </c>
    </row>
    <row r="1163" spans="55:66" x14ac:dyDescent="0.35">
      <c r="BC1163" t="str">
        <f t="shared" si="93"/>
        <v>8413_Autres activités spécialisées, scientifiques et techniques</v>
      </c>
      <c r="BD1163" t="str">
        <f>INDEX(PDC!$J$1:$L$90,MATCH(BE1163,PDC!$L:$L,0),MATCH(PDC!$J$1,PDC!$J$1:$L$1,0))</f>
        <v>Services</v>
      </c>
      <c r="BE1163" t="s">
        <v>86</v>
      </c>
      <c r="BF1163">
        <v>8413</v>
      </c>
      <c r="BG1163">
        <v>68</v>
      </c>
      <c r="BH1163">
        <v>84048</v>
      </c>
      <c r="BI1163">
        <v>1</v>
      </c>
      <c r="BN1163">
        <v>16</v>
      </c>
    </row>
    <row r="1164" spans="55:66" x14ac:dyDescent="0.35">
      <c r="BC1164" t="str">
        <f t="shared" si="93"/>
        <v>8413_Autres industries extractives</v>
      </c>
      <c r="BD1164" t="str">
        <f>INDEX(PDC!$J$1:$L$90,MATCH(BE1164,PDC!$L:$L,0),MATCH(PDC!$J$1,PDC!$J$1:$L$1,0))</f>
        <v>Industrie</v>
      </c>
      <c r="BE1164" t="s">
        <v>64</v>
      </c>
      <c r="BF1164">
        <v>8413</v>
      </c>
      <c r="BG1164">
        <v>32</v>
      </c>
      <c r="BH1164">
        <v>49757</v>
      </c>
      <c r="BI1164">
        <v>1</v>
      </c>
      <c r="BJ1164">
        <v>1</v>
      </c>
      <c r="BK1164">
        <v>5</v>
      </c>
      <c r="BN1164">
        <v>143</v>
      </c>
    </row>
    <row r="1165" spans="55:66" x14ac:dyDescent="0.35">
      <c r="BC1165" t="str">
        <f t="shared" si="93"/>
        <v>8413_Autres industries manufacturières</v>
      </c>
      <c r="BD1165" t="str">
        <f>INDEX(PDC!$J$1:$L$90,MATCH(BE1165,PDC!$L:$L,0),MATCH(PDC!$J$1,PDC!$J$1:$L$1,0))</f>
        <v>Industrie</v>
      </c>
      <c r="BE1165" t="s">
        <v>37</v>
      </c>
      <c r="BF1165">
        <v>8413</v>
      </c>
      <c r="BG1165">
        <v>18</v>
      </c>
      <c r="BH1165">
        <v>26608</v>
      </c>
      <c r="BI1165">
        <v>2</v>
      </c>
      <c r="BN1165">
        <v>52</v>
      </c>
    </row>
    <row r="1166" spans="55:66" x14ac:dyDescent="0.35">
      <c r="BC1166" t="str">
        <f t="shared" si="93"/>
        <v>8413_Autres services personnels</v>
      </c>
      <c r="BD1166" t="str">
        <f>INDEX(PDC!$J$1:$L$90,MATCH(BE1166,PDC!$L:$L,0),MATCH(PDC!$J$1,PDC!$J$1:$L$1,0))</f>
        <v>Services</v>
      </c>
      <c r="BE1166" t="s">
        <v>30</v>
      </c>
      <c r="BF1166">
        <v>8413</v>
      </c>
      <c r="BG1166">
        <v>656</v>
      </c>
      <c r="BH1166">
        <v>967100</v>
      </c>
      <c r="BI1166">
        <v>11</v>
      </c>
      <c r="BJ1166">
        <v>1</v>
      </c>
      <c r="BK1166">
        <v>8</v>
      </c>
      <c r="BN1166">
        <v>778</v>
      </c>
    </row>
    <row r="1167" spans="55:66" x14ac:dyDescent="0.35">
      <c r="BC1167" t="str">
        <f t="shared" si="93"/>
        <v>8413_Bibliothèques, archives, musées et autres activités culturelles</v>
      </c>
      <c r="BD1167" t="str">
        <f>INDEX(PDC!$J$1:$L$90,MATCH(BE1167,PDC!$L:$L,0),MATCH(PDC!$J$1,PDC!$J$1:$L$1,0))</f>
        <v>Services</v>
      </c>
      <c r="BE1167" t="s">
        <v>90</v>
      </c>
      <c r="BF1167">
        <v>8413</v>
      </c>
      <c r="BG1167">
        <v>1</v>
      </c>
      <c r="BH1167">
        <v>0</v>
      </c>
    </row>
    <row r="1168" spans="55:66" x14ac:dyDescent="0.35">
      <c r="BC1168" t="str">
        <f t="shared" si="93"/>
        <v>8413_Captage, traitement et distribution d'eau</v>
      </c>
      <c r="BD1168" t="str">
        <f>INDEX(PDC!$J$1:$L$90,MATCH(BE1168,PDC!$L:$L,0),MATCH(PDC!$J$1,PDC!$J$1:$L$1,0))</f>
        <v>Industrie</v>
      </c>
      <c r="BE1168" t="s">
        <v>77</v>
      </c>
      <c r="BF1168">
        <v>8413</v>
      </c>
      <c r="BG1168">
        <v>54</v>
      </c>
      <c r="BH1168">
        <v>82354</v>
      </c>
      <c r="BN1168">
        <v>0</v>
      </c>
    </row>
    <row r="1169" spans="55:66" x14ac:dyDescent="0.35">
      <c r="BC1169" t="str">
        <f t="shared" si="93"/>
        <v>8413_Collecte et traitement des eaux usées</v>
      </c>
      <c r="BD1169" t="str">
        <f>INDEX(PDC!$J$1:$L$90,MATCH(BE1169,PDC!$L:$L,0),MATCH(PDC!$J$1,PDC!$J$1:$L$1,0))</f>
        <v>Industrie</v>
      </c>
      <c r="BE1169" t="s">
        <v>78</v>
      </c>
      <c r="BF1169">
        <v>8413</v>
      </c>
      <c r="BG1169">
        <v>33</v>
      </c>
      <c r="BH1169">
        <v>62267</v>
      </c>
      <c r="BI1169">
        <v>1</v>
      </c>
      <c r="BJ1169">
        <v>1</v>
      </c>
      <c r="BK1169">
        <v>15</v>
      </c>
      <c r="BL1169">
        <v>1</v>
      </c>
      <c r="BN1169">
        <v>251</v>
      </c>
    </row>
    <row r="1170" spans="55:66" x14ac:dyDescent="0.35">
      <c r="BC1170" t="str">
        <f t="shared" si="93"/>
        <v>8413_Collecte, traitement et élimination des déchets ; récupération</v>
      </c>
      <c r="BD1170" t="str">
        <f>INDEX(PDC!$J$1:$L$90,MATCH(BE1170,PDC!$L:$L,0),MATCH(PDC!$J$1,PDC!$J$1:$L$1,0))</f>
        <v>Industrie</v>
      </c>
      <c r="BE1170" t="s">
        <v>4</v>
      </c>
      <c r="BF1170">
        <v>8413</v>
      </c>
      <c r="BG1170">
        <v>193</v>
      </c>
      <c r="BH1170">
        <v>315554</v>
      </c>
      <c r="BI1170">
        <v>38</v>
      </c>
      <c r="BJ1170">
        <v>1</v>
      </c>
      <c r="BK1170">
        <v>3</v>
      </c>
      <c r="BN1170">
        <v>1421</v>
      </c>
    </row>
    <row r="1171" spans="55:66" x14ac:dyDescent="0.35">
      <c r="BC1171" t="str">
        <f t="shared" si="93"/>
        <v>8413_Commerce de détail, à l'exception des automobiles et des motocycles</v>
      </c>
      <c r="BD1171" t="str">
        <f>INDEX(PDC!$J$1:$L$90,MATCH(BE1171,PDC!$L:$L,0),MATCH(PDC!$J$1,PDC!$J$1:$L$1,0))</f>
        <v>Commerce</v>
      </c>
      <c r="BE1171" t="s">
        <v>16</v>
      </c>
      <c r="BF1171">
        <v>8413</v>
      </c>
      <c r="BG1171">
        <v>4281</v>
      </c>
      <c r="BH1171">
        <v>7136709</v>
      </c>
      <c r="BI1171">
        <v>90</v>
      </c>
      <c r="BJ1171">
        <v>8</v>
      </c>
      <c r="BK1171">
        <v>106</v>
      </c>
      <c r="BL1171">
        <v>5</v>
      </c>
      <c r="BN1171">
        <v>7535</v>
      </c>
    </row>
    <row r="1172" spans="55:66" x14ac:dyDescent="0.35">
      <c r="BC1172" t="str">
        <f t="shared" si="93"/>
        <v>8413_Commerce de gros, à l'exception des automobiles et des motocycles</v>
      </c>
      <c r="BD1172" t="str">
        <f>INDEX(PDC!$J$1:$L$90,MATCH(BE1172,PDC!$L:$L,0),MATCH(PDC!$J$1,PDC!$J$1:$L$1,0))</f>
        <v>Commerce</v>
      </c>
      <c r="BE1172" t="s">
        <v>28</v>
      </c>
      <c r="BF1172">
        <v>8413</v>
      </c>
      <c r="BG1172">
        <v>950</v>
      </c>
      <c r="BH1172">
        <v>1597796</v>
      </c>
      <c r="BI1172">
        <v>41</v>
      </c>
      <c r="BJ1172">
        <v>2</v>
      </c>
      <c r="BK1172">
        <v>7</v>
      </c>
      <c r="BN1172">
        <v>2261</v>
      </c>
    </row>
    <row r="1173" spans="55:66" x14ac:dyDescent="0.35">
      <c r="BC1173" t="str">
        <f t="shared" si="93"/>
        <v>8413_Commerce et réparation d'automobiles et de motocycles</v>
      </c>
      <c r="BD1173" t="str">
        <f>INDEX(PDC!$J$1:$L$90,MATCH(BE1173,PDC!$L:$L,0),MATCH(PDC!$J$1,PDC!$J$1:$L$1,0))</f>
        <v>Commerce</v>
      </c>
      <c r="BE1173" t="s">
        <v>21</v>
      </c>
      <c r="BF1173">
        <v>8413</v>
      </c>
      <c r="BG1173">
        <v>841</v>
      </c>
      <c r="BH1173">
        <v>1413310</v>
      </c>
      <c r="BI1173">
        <v>33</v>
      </c>
      <c r="BN1173">
        <v>1904</v>
      </c>
    </row>
    <row r="1174" spans="55:66" x14ac:dyDescent="0.35">
      <c r="BC1174" t="str">
        <f t="shared" si="93"/>
        <v>8413_Construction de bâtiments</v>
      </c>
      <c r="BD1174" t="str">
        <f>INDEX(PDC!$J$1:$L$90,MATCH(BE1174,PDC!$L:$L,0),MATCH(PDC!$J$1,PDC!$J$1:$L$1,0))</f>
        <v>Construction</v>
      </c>
      <c r="BE1174" t="s">
        <v>17</v>
      </c>
      <c r="BF1174">
        <v>8413</v>
      </c>
      <c r="BG1174">
        <v>263</v>
      </c>
      <c r="BH1174">
        <v>450590</v>
      </c>
      <c r="BI1174">
        <v>31</v>
      </c>
      <c r="BJ1174">
        <v>3</v>
      </c>
      <c r="BK1174">
        <v>67</v>
      </c>
      <c r="BL1174">
        <v>2</v>
      </c>
      <c r="BN1174">
        <v>1852</v>
      </c>
    </row>
    <row r="1175" spans="55:66" x14ac:dyDescent="0.35">
      <c r="BC1175" t="str">
        <f t="shared" si="93"/>
        <v>8413_Enquêtes et sécurité</v>
      </c>
      <c r="BD1175" t="str">
        <f>INDEX(PDC!$J$1:$L$90,MATCH(BE1175,PDC!$L:$L,0),MATCH(PDC!$J$1,PDC!$J$1:$L$1,0))</f>
        <v>Services</v>
      </c>
      <c r="BE1175" t="s">
        <v>15</v>
      </c>
      <c r="BF1175">
        <v>8413</v>
      </c>
      <c r="BG1175">
        <v>85</v>
      </c>
      <c r="BH1175">
        <v>146541</v>
      </c>
      <c r="BI1175">
        <v>2</v>
      </c>
      <c r="BJ1175">
        <v>1</v>
      </c>
      <c r="BK1175">
        <v>10</v>
      </c>
      <c r="BL1175">
        <v>1</v>
      </c>
      <c r="BN1175">
        <v>511</v>
      </c>
    </row>
    <row r="1176" spans="55:66" x14ac:dyDescent="0.35">
      <c r="BC1176" t="str">
        <f t="shared" si="93"/>
        <v>8413_Enseignement</v>
      </c>
      <c r="BD1176" t="str">
        <f>INDEX(PDC!$J$1:$L$90,MATCH(BE1176,PDC!$L:$L,0),MATCH(PDC!$J$1,PDC!$J$1:$L$1,0))</f>
        <v>Services</v>
      </c>
      <c r="BE1176" t="s">
        <v>34</v>
      </c>
      <c r="BF1176">
        <v>8413</v>
      </c>
      <c r="BG1176">
        <v>439</v>
      </c>
      <c r="BH1176">
        <v>489514</v>
      </c>
      <c r="BI1176">
        <v>14</v>
      </c>
      <c r="BN1176">
        <v>677</v>
      </c>
    </row>
    <row r="1177" spans="55:66" x14ac:dyDescent="0.35">
      <c r="BC1177" t="str">
        <f t="shared" si="93"/>
        <v>8413_Entreposage et services auxiliaires des transports</v>
      </c>
      <c r="BD1177" t="str">
        <f>INDEX(PDC!$J$1:$L$90,MATCH(BE1177,PDC!$L:$L,0),MATCH(PDC!$J$1,PDC!$J$1:$L$1,0))</f>
        <v>Services</v>
      </c>
      <c r="BE1177" t="s">
        <v>7</v>
      </c>
      <c r="BF1177">
        <v>8413</v>
      </c>
      <c r="BG1177">
        <v>161</v>
      </c>
      <c r="BH1177">
        <v>257160</v>
      </c>
      <c r="BI1177">
        <v>5</v>
      </c>
      <c r="BJ1177">
        <v>1</v>
      </c>
      <c r="BK1177">
        <v>18</v>
      </c>
      <c r="BL1177">
        <v>1</v>
      </c>
      <c r="BN1177">
        <v>651</v>
      </c>
    </row>
    <row r="1178" spans="55:66" x14ac:dyDescent="0.35">
      <c r="BC1178" t="str">
        <f t="shared" si="93"/>
        <v>8413_Fabrication d'autres produits minéraux non métalliques</v>
      </c>
      <c r="BD1178" t="str">
        <f>INDEX(PDC!$J$1:$L$90,MATCH(BE1178,PDC!$L:$L,0),MATCH(PDC!$J$1,PDC!$J$1:$L$1,0))</f>
        <v>Industrie</v>
      </c>
      <c r="BE1178" t="s">
        <v>18</v>
      </c>
      <c r="BF1178">
        <v>8413</v>
      </c>
      <c r="BG1178">
        <v>575</v>
      </c>
      <c r="BH1178">
        <v>785208</v>
      </c>
      <c r="BI1178">
        <v>11</v>
      </c>
      <c r="BJ1178">
        <v>2</v>
      </c>
      <c r="BK1178">
        <v>28</v>
      </c>
      <c r="BL1178">
        <v>1</v>
      </c>
      <c r="BN1178">
        <v>833</v>
      </c>
    </row>
    <row r="1179" spans="55:66" x14ac:dyDescent="0.35">
      <c r="BC1179" t="str">
        <f t="shared" si="93"/>
        <v>8413_Fabrication d'équipements électriques</v>
      </c>
      <c r="BD1179" t="str">
        <f>INDEX(PDC!$J$1:$L$90,MATCH(BE1179,PDC!$L:$L,0),MATCH(PDC!$J$1,PDC!$J$1:$L$1,0))</f>
        <v>Industrie</v>
      </c>
      <c r="BE1179" t="s">
        <v>38</v>
      </c>
      <c r="BF1179">
        <v>8413</v>
      </c>
      <c r="BG1179">
        <v>60</v>
      </c>
      <c r="BH1179">
        <v>97884</v>
      </c>
      <c r="BI1179">
        <v>1</v>
      </c>
      <c r="BN1179">
        <v>8</v>
      </c>
    </row>
    <row r="1180" spans="55:66" x14ac:dyDescent="0.35">
      <c r="BC1180" t="str">
        <f t="shared" si="93"/>
        <v>8413_Fabrication de boissons</v>
      </c>
      <c r="BD1180" t="str">
        <f>INDEX(PDC!$J$1:$L$90,MATCH(BE1180,PDC!$L:$L,0),MATCH(PDC!$J$1,PDC!$J$1:$L$1,0))</f>
        <v>Industrie</v>
      </c>
      <c r="BE1180" t="s">
        <v>66</v>
      </c>
      <c r="BF1180">
        <v>8413</v>
      </c>
      <c r="BG1180">
        <v>2</v>
      </c>
      <c r="BH1180">
        <v>3255</v>
      </c>
    </row>
    <row r="1181" spans="55:66" x14ac:dyDescent="0.35">
      <c r="BC1181" t="str">
        <f t="shared" si="93"/>
        <v>8413_Fabrication de machines et équipements n.c.a.</v>
      </c>
      <c r="BD1181" t="str">
        <f>INDEX(PDC!$J$1:$L$90,MATCH(BE1181,PDC!$L:$L,0),MATCH(PDC!$J$1,PDC!$J$1:$L$1,0))</f>
        <v>Industrie</v>
      </c>
      <c r="BE1181" t="s">
        <v>29</v>
      </c>
      <c r="BF1181">
        <v>8413</v>
      </c>
      <c r="BG1181">
        <v>180</v>
      </c>
      <c r="BH1181">
        <v>330492</v>
      </c>
      <c r="BI1181">
        <v>18</v>
      </c>
      <c r="BJ1181">
        <v>1</v>
      </c>
      <c r="BK1181">
        <v>10</v>
      </c>
      <c r="BL1181">
        <v>1</v>
      </c>
      <c r="BN1181">
        <v>330</v>
      </c>
    </row>
    <row r="1182" spans="55:66" x14ac:dyDescent="0.35">
      <c r="BC1182" t="str">
        <f t="shared" si="93"/>
        <v>8413_Fabrication de meubles</v>
      </c>
      <c r="BD1182" t="str">
        <f>INDEX(PDC!$J$1:$L$90,MATCH(BE1182,PDC!$L:$L,0),MATCH(PDC!$J$1,PDC!$J$1:$L$1,0))</f>
        <v>Industrie</v>
      </c>
      <c r="BE1182" t="s">
        <v>75</v>
      </c>
      <c r="BF1182">
        <v>8413</v>
      </c>
      <c r="BG1182">
        <v>44</v>
      </c>
      <c r="BH1182">
        <v>56233</v>
      </c>
      <c r="BI1182">
        <v>2</v>
      </c>
      <c r="BN1182">
        <v>38</v>
      </c>
    </row>
    <row r="1183" spans="55:66" x14ac:dyDescent="0.35">
      <c r="BC1183" t="str">
        <f t="shared" si="93"/>
        <v>8413_Fabrication de produits en caoutchouc et en plastique</v>
      </c>
      <c r="BD1183" t="str">
        <f>INDEX(PDC!$J$1:$L$90,MATCH(BE1183,PDC!$L:$L,0),MATCH(PDC!$J$1,PDC!$J$1:$L$1,0))</f>
        <v>Industrie</v>
      </c>
      <c r="BE1183" t="s">
        <v>25</v>
      </c>
      <c r="BF1183">
        <v>8413</v>
      </c>
      <c r="BG1183">
        <v>23</v>
      </c>
      <c r="BH1183">
        <v>36474</v>
      </c>
      <c r="BI1183">
        <v>1</v>
      </c>
      <c r="BN1183">
        <v>6</v>
      </c>
    </row>
    <row r="1184" spans="55:66" x14ac:dyDescent="0.35">
      <c r="BC1184" t="str">
        <f t="shared" si="93"/>
        <v>8413_Fabrication de produits métalliques, à l'exception des machines et des équipements</v>
      </c>
      <c r="BD1184" t="str">
        <f>INDEX(PDC!$J$1:$L$90,MATCH(BE1184,PDC!$L:$L,0),MATCH(PDC!$J$1,PDC!$J$1:$L$1,0))</f>
        <v>Industrie</v>
      </c>
      <c r="BE1184" t="s">
        <v>11</v>
      </c>
      <c r="BF1184">
        <v>8413</v>
      </c>
      <c r="BG1184">
        <v>750</v>
      </c>
      <c r="BH1184">
        <v>1250770</v>
      </c>
      <c r="BI1184">
        <v>37</v>
      </c>
      <c r="BJ1184">
        <v>5</v>
      </c>
      <c r="BK1184">
        <v>46</v>
      </c>
      <c r="BL1184">
        <v>2</v>
      </c>
      <c r="BN1184">
        <v>2415</v>
      </c>
    </row>
    <row r="1185" spans="55:66" x14ac:dyDescent="0.35">
      <c r="BC1185" t="str">
        <f t="shared" si="93"/>
        <v>8413_Fabrication de textiles</v>
      </c>
      <c r="BD1185" t="str">
        <f>INDEX(PDC!$J$1:$L$90,MATCH(BE1185,PDC!$L:$L,0),MATCH(PDC!$J$1,PDC!$J$1:$L$1,0))</f>
        <v>Industrie</v>
      </c>
      <c r="BE1185" t="s">
        <v>19</v>
      </c>
      <c r="BF1185">
        <v>8413</v>
      </c>
      <c r="BG1185">
        <v>16</v>
      </c>
      <c r="BH1185">
        <v>27402</v>
      </c>
      <c r="BI1185">
        <v>1</v>
      </c>
      <c r="BN1185">
        <v>27</v>
      </c>
    </row>
    <row r="1186" spans="55:66" x14ac:dyDescent="0.35">
      <c r="BC1186" t="str">
        <f t="shared" si="93"/>
        <v>8413_Génie civil</v>
      </c>
      <c r="BD1186" t="str">
        <f>INDEX(PDC!$J$1:$L$90,MATCH(BE1186,PDC!$L:$L,0),MATCH(PDC!$J$1,PDC!$J$1:$L$1,0))</f>
        <v>Construction</v>
      </c>
      <c r="BE1186" t="s">
        <v>22</v>
      </c>
      <c r="BF1186">
        <v>8413</v>
      </c>
      <c r="BG1186">
        <v>422</v>
      </c>
      <c r="BH1186">
        <v>624563</v>
      </c>
      <c r="BI1186">
        <v>11</v>
      </c>
      <c r="BJ1186">
        <v>2</v>
      </c>
      <c r="BK1186">
        <v>104</v>
      </c>
      <c r="BL1186">
        <v>1</v>
      </c>
      <c r="BM1186">
        <v>1</v>
      </c>
      <c r="BN1186">
        <v>632</v>
      </c>
    </row>
    <row r="1187" spans="55:66" x14ac:dyDescent="0.35">
      <c r="BC1187" t="str">
        <f t="shared" si="93"/>
        <v>8413_Hébergement</v>
      </c>
      <c r="BD1187" t="str">
        <f>INDEX(PDC!$J$1:$L$90,MATCH(BE1187,PDC!$L:$L,0),MATCH(PDC!$J$1,PDC!$J$1:$L$1,0))</f>
        <v>Services</v>
      </c>
      <c r="BE1187" t="s">
        <v>20</v>
      </c>
      <c r="BF1187">
        <v>8413</v>
      </c>
      <c r="BG1187">
        <v>5125</v>
      </c>
      <c r="BH1187">
        <v>8479410</v>
      </c>
      <c r="BI1187">
        <v>176</v>
      </c>
      <c r="BJ1187">
        <v>9</v>
      </c>
      <c r="BK1187">
        <v>115</v>
      </c>
      <c r="BL1187">
        <v>3</v>
      </c>
      <c r="BN1187">
        <v>6271</v>
      </c>
    </row>
    <row r="1188" spans="55:66" x14ac:dyDescent="0.35">
      <c r="BC1188" t="str">
        <f t="shared" si="93"/>
        <v>8413_Hébergement médico-social et social</v>
      </c>
      <c r="BD1188" t="str">
        <f>INDEX(PDC!$J$1:$L$90,MATCH(BE1188,PDC!$L:$L,0),MATCH(PDC!$J$1,PDC!$J$1:$L$1,0))</f>
        <v>Services</v>
      </c>
      <c r="BE1188" t="s">
        <v>2</v>
      </c>
      <c r="BF1188">
        <v>8413</v>
      </c>
      <c r="BG1188">
        <v>574</v>
      </c>
      <c r="BH1188">
        <v>880256</v>
      </c>
      <c r="BI1188">
        <v>33</v>
      </c>
      <c r="BJ1188">
        <v>1</v>
      </c>
      <c r="BK1188">
        <v>5</v>
      </c>
      <c r="BN1188">
        <v>1998</v>
      </c>
    </row>
    <row r="1189" spans="55:66" x14ac:dyDescent="0.35">
      <c r="BC1189" t="str">
        <f t="shared" si="93"/>
        <v>8413_Imprimerie et reproduction d'enregistrements</v>
      </c>
      <c r="BD1189" t="str">
        <f>INDEX(PDC!$J$1:$L$90,MATCH(BE1189,PDC!$L:$L,0),MATCH(PDC!$J$1,PDC!$J$1:$L$1,0))</f>
        <v>Industrie</v>
      </c>
      <c r="BE1189" t="s">
        <v>72</v>
      </c>
      <c r="BF1189">
        <v>8413</v>
      </c>
      <c r="BG1189">
        <v>44</v>
      </c>
      <c r="BH1189">
        <v>74080</v>
      </c>
      <c r="BN1189">
        <v>0</v>
      </c>
    </row>
    <row r="1190" spans="55:66" x14ac:dyDescent="0.35">
      <c r="BC1190" t="str">
        <f t="shared" si="93"/>
        <v>8413_Industrie chimique</v>
      </c>
      <c r="BD1190" t="str">
        <f>INDEX(PDC!$J$1:$L$90,MATCH(BE1190,PDC!$L:$L,0),MATCH(PDC!$J$1,PDC!$J$1:$L$1,0))</f>
        <v>Industrie</v>
      </c>
      <c r="BE1190" t="s">
        <v>40</v>
      </c>
      <c r="BF1190">
        <v>8413</v>
      </c>
      <c r="BG1190">
        <v>313</v>
      </c>
      <c r="BH1190">
        <v>459945</v>
      </c>
      <c r="BI1190">
        <v>14</v>
      </c>
      <c r="BJ1190">
        <v>2</v>
      </c>
      <c r="BK1190">
        <v>30</v>
      </c>
      <c r="BL1190">
        <v>1</v>
      </c>
      <c r="BN1190">
        <v>1346</v>
      </c>
    </row>
    <row r="1191" spans="55:66" x14ac:dyDescent="0.35">
      <c r="BC1191" t="str">
        <f t="shared" si="93"/>
        <v>8413_Industrie de l'habillement</v>
      </c>
      <c r="BD1191" t="str">
        <f>INDEX(PDC!$J$1:$L$90,MATCH(BE1191,PDC!$L:$L,0),MATCH(PDC!$J$1,PDC!$J$1:$L$1,0))</f>
        <v>Industrie</v>
      </c>
      <c r="BE1191" t="s">
        <v>68</v>
      </c>
      <c r="BF1191">
        <v>8413</v>
      </c>
      <c r="BG1191">
        <v>1</v>
      </c>
      <c r="BH1191">
        <v>962</v>
      </c>
    </row>
    <row r="1192" spans="55:66" x14ac:dyDescent="0.35">
      <c r="BC1192" t="str">
        <f t="shared" si="93"/>
        <v>8413_Industrie du cuir et de la chaussure</v>
      </c>
      <c r="BD1192" t="str">
        <f>INDEX(PDC!$J$1:$L$90,MATCH(BE1192,PDC!$L:$L,0),MATCH(PDC!$J$1,PDC!$J$1:$L$1,0))</f>
        <v>Industrie</v>
      </c>
      <c r="BE1192" t="s">
        <v>69</v>
      </c>
      <c r="BF1192">
        <v>8413</v>
      </c>
      <c r="BG1192">
        <v>1</v>
      </c>
      <c r="BH1192">
        <v>2190</v>
      </c>
    </row>
    <row r="1193" spans="55:66" x14ac:dyDescent="0.35">
      <c r="BC1193" t="str">
        <f t="shared" si="93"/>
        <v>8413_Industrie du papier et du carton</v>
      </c>
      <c r="BD1193" t="str">
        <f>INDEX(PDC!$J$1:$L$90,MATCH(BE1193,PDC!$L:$L,0),MATCH(PDC!$J$1,PDC!$J$1:$L$1,0))</f>
        <v>Industrie</v>
      </c>
      <c r="BE1193" t="s">
        <v>71</v>
      </c>
      <c r="BF1193">
        <v>8413</v>
      </c>
      <c r="BG1193">
        <v>22</v>
      </c>
      <c r="BH1193">
        <v>36875</v>
      </c>
    </row>
    <row r="1194" spans="55:66" x14ac:dyDescent="0.35">
      <c r="BC1194" t="str">
        <f t="shared" si="93"/>
        <v>8413_Industries alimentaires</v>
      </c>
      <c r="BD1194" t="str">
        <f>INDEX(PDC!$J$1:$L$90,MATCH(BE1194,PDC!$L:$L,0),MATCH(PDC!$J$1,PDC!$J$1:$L$1,0))</f>
        <v>Industrie</v>
      </c>
      <c r="BE1194" t="s">
        <v>14</v>
      </c>
      <c r="BF1194">
        <v>8413</v>
      </c>
      <c r="BG1194">
        <v>600</v>
      </c>
      <c r="BH1194">
        <v>1034845</v>
      </c>
      <c r="BI1194">
        <v>25</v>
      </c>
      <c r="BJ1194">
        <v>2</v>
      </c>
      <c r="BK1194">
        <v>104</v>
      </c>
      <c r="BL1194">
        <v>1</v>
      </c>
      <c r="BM1194">
        <v>1</v>
      </c>
      <c r="BN1194">
        <v>966</v>
      </c>
    </row>
    <row r="1195" spans="55:66" x14ac:dyDescent="0.35">
      <c r="BC1195" t="str">
        <f t="shared" si="93"/>
        <v>8413_Métallurgie</v>
      </c>
      <c r="BD1195" t="str">
        <f>INDEX(PDC!$J$1:$L$90,MATCH(BE1195,PDC!$L:$L,0),MATCH(PDC!$J$1,PDC!$J$1:$L$1,0))</f>
        <v>Industrie</v>
      </c>
      <c r="BE1195" t="s">
        <v>26</v>
      </c>
      <c r="BF1195">
        <v>8413</v>
      </c>
      <c r="BG1195">
        <v>1853</v>
      </c>
      <c r="BH1195">
        <v>3091298</v>
      </c>
      <c r="BI1195">
        <v>37</v>
      </c>
      <c r="BJ1195">
        <v>3</v>
      </c>
      <c r="BK1195">
        <v>10</v>
      </c>
      <c r="BN1195">
        <v>1744</v>
      </c>
    </row>
    <row r="1196" spans="55:66" x14ac:dyDescent="0.35">
      <c r="BC1196" t="str">
        <f t="shared" si="93"/>
        <v>8413_Organisation de jeux de hasard et d'argent</v>
      </c>
      <c r="BD1196" t="str">
        <f>INDEX(PDC!$J$1:$L$90,MATCH(BE1196,PDC!$L:$L,0),MATCH(PDC!$J$1,PDC!$J$1:$L$1,0))</f>
        <v>Services</v>
      </c>
      <c r="BE1196" t="s">
        <v>91</v>
      </c>
      <c r="BF1196">
        <v>8413</v>
      </c>
      <c r="BG1196">
        <v>36</v>
      </c>
      <c r="BH1196">
        <v>49277</v>
      </c>
    </row>
    <row r="1197" spans="55:66" x14ac:dyDescent="0.35">
      <c r="BC1197" t="str">
        <f t="shared" si="93"/>
        <v>8413_Production de films cinématographiques, de vidéo et de programmes de télévision ; enregistrement sonore et édition musicale</v>
      </c>
      <c r="BD1197" t="str">
        <f>INDEX(PDC!$J$1:$L$90,MATCH(BE1197,PDC!$L:$L,0),MATCH(PDC!$J$1,PDC!$J$1:$L$1,0))</f>
        <v>Services</v>
      </c>
      <c r="BE1197" t="s">
        <v>82</v>
      </c>
      <c r="BF1197">
        <v>8413</v>
      </c>
      <c r="BG1197">
        <v>37</v>
      </c>
      <c r="BH1197">
        <v>43831</v>
      </c>
    </row>
    <row r="1198" spans="55:66" x14ac:dyDescent="0.35">
      <c r="BC1198" t="str">
        <f t="shared" si="93"/>
        <v>8413_Production et distribution d'électricité, de gaz, de vapeur et d'air conditionné</v>
      </c>
      <c r="BD1198" t="str">
        <f>INDEX(PDC!$J$1:$L$90,MATCH(BE1198,PDC!$L:$L,0),MATCH(PDC!$J$1,PDC!$J$1:$L$1,0))</f>
        <v>Industrie</v>
      </c>
      <c r="BE1198" t="s">
        <v>76</v>
      </c>
      <c r="BF1198">
        <v>8413</v>
      </c>
      <c r="BG1198">
        <v>297</v>
      </c>
      <c r="BH1198">
        <v>457749</v>
      </c>
      <c r="BI1198">
        <v>2</v>
      </c>
      <c r="BN1198">
        <v>419</v>
      </c>
    </row>
    <row r="1199" spans="55:66" x14ac:dyDescent="0.35">
      <c r="BC1199" t="str">
        <f t="shared" si="93"/>
        <v>8413_Programmation et diffusion</v>
      </c>
      <c r="BD1199" t="str">
        <f>INDEX(PDC!$J$1:$L$90,MATCH(BE1199,PDC!$L:$L,0),MATCH(PDC!$J$1,PDC!$J$1:$L$1,0))</f>
        <v>Services</v>
      </c>
      <c r="BE1199" t="s">
        <v>83</v>
      </c>
      <c r="BF1199">
        <v>8413</v>
      </c>
      <c r="BG1199">
        <v>14</v>
      </c>
      <c r="BH1199">
        <v>22724</v>
      </c>
      <c r="BI1199">
        <v>1</v>
      </c>
      <c r="BN1199">
        <v>39</v>
      </c>
    </row>
    <row r="1200" spans="55:66" x14ac:dyDescent="0.35">
      <c r="BC1200" t="str">
        <f t="shared" si="93"/>
        <v>8413_Programmation, conseil et autres activités informatiques</v>
      </c>
      <c r="BD1200" t="str">
        <f>INDEX(PDC!$J$1:$L$90,MATCH(BE1200,PDC!$L:$L,0),MATCH(PDC!$J$1,PDC!$J$1:$L$1,0))</f>
        <v>Services</v>
      </c>
      <c r="BE1200" t="s">
        <v>50</v>
      </c>
      <c r="BF1200">
        <v>8413</v>
      </c>
      <c r="BG1200">
        <v>39</v>
      </c>
      <c r="BH1200">
        <v>43077</v>
      </c>
    </row>
    <row r="1201" spans="55:66" x14ac:dyDescent="0.35">
      <c r="BC1201" t="str">
        <f t="shared" si="93"/>
        <v>8413_Publicité et études de marché</v>
      </c>
      <c r="BD1201" t="str">
        <f>INDEX(PDC!$J$1:$L$90,MATCH(BE1201,PDC!$L:$L,0),MATCH(PDC!$J$1,PDC!$J$1:$L$1,0))</f>
        <v>Services</v>
      </c>
      <c r="BE1201" t="s">
        <v>33</v>
      </c>
      <c r="BF1201">
        <v>8413</v>
      </c>
      <c r="BG1201">
        <v>66</v>
      </c>
      <c r="BH1201">
        <v>125039</v>
      </c>
      <c r="BI1201">
        <v>1</v>
      </c>
      <c r="BN1201">
        <v>6</v>
      </c>
    </row>
    <row r="1202" spans="55:66" x14ac:dyDescent="0.35">
      <c r="BC1202" t="str">
        <f t="shared" si="93"/>
        <v>8413_Restauration</v>
      </c>
      <c r="BD1202" t="str">
        <f>INDEX(PDC!$J$1:$L$90,MATCH(BE1202,PDC!$L:$L,0),MATCH(PDC!$J$1,PDC!$J$1:$L$1,0))</f>
        <v>Services</v>
      </c>
      <c r="BE1202" t="s">
        <v>10</v>
      </c>
      <c r="BF1202">
        <v>8413</v>
      </c>
      <c r="BG1202">
        <v>3257</v>
      </c>
      <c r="BH1202">
        <v>5055445</v>
      </c>
      <c r="BI1202">
        <v>99</v>
      </c>
      <c r="BJ1202">
        <v>2</v>
      </c>
      <c r="BK1202">
        <v>7</v>
      </c>
      <c r="BN1202">
        <v>6839</v>
      </c>
    </row>
    <row r="1203" spans="55:66" x14ac:dyDescent="0.35">
      <c r="BC1203" t="str">
        <f t="shared" si="93"/>
        <v>8413_Réparation d'ordinateurs et de biens personnels et domestiques</v>
      </c>
      <c r="BD1203" t="str">
        <f>INDEX(PDC!$J$1:$L$90,MATCH(BE1203,PDC!$L:$L,0),MATCH(PDC!$J$1,PDC!$J$1:$L$1,0))</f>
        <v>Services</v>
      </c>
      <c r="BE1203" t="s">
        <v>92</v>
      </c>
      <c r="BF1203">
        <v>8413</v>
      </c>
      <c r="BG1203">
        <v>59</v>
      </c>
      <c r="BH1203">
        <v>84721</v>
      </c>
      <c r="BI1203">
        <v>1</v>
      </c>
      <c r="BN1203">
        <v>59</v>
      </c>
    </row>
    <row r="1204" spans="55:66" x14ac:dyDescent="0.35">
      <c r="BC1204" t="str">
        <f t="shared" si="93"/>
        <v>8413_Réparation et installation de machines et d'équipements</v>
      </c>
      <c r="BD1204" t="str">
        <f>INDEX(PDC!$J$1:$L$90,MATCH(BE1204,PDC!$L:$L,0),MATCH(PDC!$J$1,PDC!$J$1:$L$1,0))</f>
        <v>Industrie</v>
      </c>
      <c r="BE1204" t="s">
        <v>23</v>
      </c>
      <c r="BF1204">
        <v>8413</v>
      </c>
      <c r="BG1204">
        <v>153</v>
      </c>
      <c r="BH1204">
        <v>292420</v>
      </c>
      <c r="BI1204">
        <v>15</v>
      </c>
      <c r="BN1204">
        <v>990</v>
      </c>
    </row>
    <row r="1205" spans="55:66" x14ac:dyDescent="0.35">
      <c r="BC1205" t="str">
        <f t="shared" si="93"/>
        <v>8413_Services d'information</v>
      </c>
      <c r="BD1205" t="str">
        <f>INDEX(PDC!$J$1:$L$90,MATCH(BE1205,PDC!$L:$L,0),MATCH(PDC!$J$1,PDC!$J$1:$L$1,0))</f>
        <v>Services</v>
      </c>
      <c r="BE1205" t="s">
        <v>85</v>
      </c>
      <c r="BF1205">
        <v>8413</v>
      </c>
      <c r="BG1205">
        <v>13</v>
      </c>
      <c r="BH1205">
        <v>20226</v>
      </c>
    </row>
    <row r="1206" spans="55:66" x14ac:dyDescent="0.35">
      <c r="BC1206" t="str">
        <f t="shared" si="93"/>
        <v>8413_Services relatifs aux bâtiments et aménagement paysager</v>
      </c>
      <c r="BD1206" t="str">
        <f>INDEX(PDC!$J$1:$L$90,MATCH(BE1206,PDC!$L:$L,0),MATCH(PDC!$J$1,PDC!$J$1:$L$1,0))</f>
        <v>Services</v>
      </c>
      <c r="BE1206" t="s">
        <v>9</v>
      </c>
      <c r="BF1206">
        <v>8413</v>
      </c>
      <c r="BG1206">
        <v>1040</v>
      </c>
      <c r="BH1206">
        <v>1150220</v>
      </c>
      <c r="BI1206">
        <v>30</v>
      </c>
      <c r="BJ1206">
        <v>1</v>
      </c>
      <c r="BK1206">
        <v>5</v>
      </c>
      <c r="BN1206">
        <v>1267</v>
      </c>
    </row>
    <row r="1207" spans="55:66" x14ac:dyDescent="0.35">
      <c r="BC1207" t="str">
        <f t="shared" si="93"/>
        <v>8413_Transports aériens</v>
      </c>
      <c r="BD1207" t="str">
        <f>INDEX(PDC!$J$1:$L$90,MATCH(BE1207,PDC!$L:$L,0),MATCH(PDC!$J$1,PDC!$J$1:$L$1,0))</f>
        <v>Services</v>
      </c>
      <c r="BE1207" t="s">
        <v>81</v>
      </c>
      <c r="BF1207">
        <v>8413</v>
      </c>
      <c r="BG1207">
        <v>71</v>
      </c>
      <c r="BH1207">
        <v>110877</v>
      </c>
      <c r="BN1207">
        <v>0</v>
      </c>
    </row>
    <row r="1208" spans="55:66" x14ac:dyDescent="0.35">
      <c r="BC1208" t="str">
        <f t="shared" si="93"/>
        <v>8413_Transports terrestres et transport par conduites</v>
      </c>
      <c r="BD1208" t="str">
        <f>INDEX(PDC!$J$1:$L$90,MATCH(BE1208,PDC!$L:$L,0),MATCH(PDC!$J$1,PDC!$J$1:$L$1,0))</f>
        <v>Services</v>
      </c>
      <c r="BE1208" t="s">
        <v>5</v>
      </c>
      <c r="BF1208">
        <v>8413</v>
      </c>
      <c r="BG1208">
        <v>3009</v>
      </c>
      <c r="BH1208">
        <v>5045308</v>
      </c>
      <c r="BI1208">
        <v>254</v>
      </c>
      <c r="BJ1208">
        <v>21</v>
      </c>
      <c r="BK1208">
        <v>222</v>
      </c>
      <c r="BL1208">
        <v>7</v>
      </c>
      <c r="BN1208">
        <v>16318</v>
      </c>
    </row>
    <row r="1209" spans="55:66" x14ac:dyDescent="0.35">
      <c r="BC1209" t="str">
        <f t="shared" si="93"/>
        <v>8413_Travail du bois et fabrication d'articles en bois et en liège, à l'exception des meubles ; fabrication d'articles en vannerie et sparterie</v>
      </c>
      <c r="BD1209" t="str">
        <f>INDEX(PDC!$J$1:$L$90,MATCH(BE1209,PDC!$L:$L,0),MATCH(PDC!$J$1,PDC!$J$1:$L$1,0))</f>
        <v>Industrie</v>
      </c>
      <c r="BE1209" t="s">
        <v>70</v>
      </c>
      <c r="BF1209">
        <v>8413</v>
      </c>
      <c r="BG1209">
        <v>122</v>
      </c>
      <c r="BH1209">
        <v>209734</v>
      </c>
      <c r="BI1209">
        <v>8</v>
      </c>
      <c r="BN1209">
        <v>986</v>
      </c>
    </row>
    <row r="1210" spans="55:66" x14ac:dyDescent="0.35">
      <c r="BC1210" t="str">
        <f t="shared" si="93"/>
        <v>8413_Travaux de construction spécialisés</v>
      </c>
      <c r="BD1210" t="str">
        <f>INDEX(PDC!$J$1:$L$90,MATCH(BE1210,PDC!$L:$L,0),MATCH(PDC!$J$1,PDC!$J$1:$L$1,0))</f>
        <v>Construction</v>
      </c>
      <c r="BE1210" t="s">
        <v>3</v>
      </c>
      <c r="BF1210">
        <v>8413</v>
      </c>
      <c r="BG1210">
        <v>3525</v>
      </c>
      <c r="BH1210">
        <v>5581986</v>
      </c>
      <c r="BI1210">
        <v>294</v>
      </c>
      <c r="BJ1210">
        <v>24</v>
      </c>
      <c r="BK1210">
        <v>413</v>
      </c>
      <c r="BL1210">
        <v>9</v>
      </c>
      <c r="BM1210">
        <v>2</v>
      </c>
      <c r="BN1210">
        <v>16737</v>
      </c>
    </row>
    <row r="1211" spans="55:66" x14ac:dyDescent="0.35">
      <c r="BC1211" t="str">
        <f t="shared" si="93"/>
        <v>8413_Télécommunications</v>
      </c>
      <c r="BD1211" t="str">
        <f>INDEX(PDC!$J$1:$L$90,MATCH(BE1211,PDC!$L:$L,0),MATCH(PDC!$J$1,PDC!$J$1:$L$1,0))</f>
        <v>Services</v>
      </c>
      <c r="BE1211" t="s">
        <v>84</v>
      </c>
      <c r="BF1211">
        <v>8413</v>
      </c>
      <c r="BG1211">
        <v>3</v>
      </c>
      <c r="BH1211">
        <v>4044</v>
      </c>
    </row>
    <row r="1212" spans="55:66" x14ac:dyDescent="0.35">
      <c r="BC1212" t="str">
        <f t="shared" si="93"/>
        <v>8413_Édition</v>
      </c>
      <c r="BD1212" t="str">
        <f>INDEX(PDC!$J$1:$L$90,MATCH(BE1212,PDC!$L:$L,0),MATCH(PDC!$J$1,PDC!$J$1:$L$1,0))</f>
        <v>Services</v>
      </c>
      <c r="BE1212" t="s">
        <v>49</v>
      </c>
      <c r="BF1212">
        <v>8413</v>
      </c>
      <c r="BG1212">
        <v>19</v>
      </c>
      <c r="BH1212">
        <v>17620</v>
      </c>
    </row>
    <row r="1213" spans="55:66" x14ac:dyDescent="0.35">
      <c r="BC1213" t="str">
        <f t="shared" si="93"/>
        <v>8414_NC</v>
      </c>
      <c r="BD1213" t="s">
        <v>355</v>
      </c>
      <c r="BE1213" t="s">
        <v>355</v>
      </c>
      <c r="BF1213">
        <v>8414</v>
      </c>
      <c r="BN1213">
        <v>728</v>
      </c>
    </row>
    <row r="1214" spans="55:66" x14ac:dyDescent="0.35">
      <c r="BC1214" t="str">
        <f t="shared" si="93"/>
        <v>8414_Action sociale sans hébergement</v>
      </c>
      <c r="BD1214" t="str">
        <f>INDEX(PDC!$J$1:$L$90,MATCH(BE1214,PDC!$L:$L,0),MATCH(PDC!$J$1,PDC!$J$1:$L$1,0))</f>
        <v>Services</v>
      </c>
      <c r="BE1214" t="s">
        <v>8</v>
      </c>
      <c r="BF1214">
        <v>8414</v>
      </c>
      <c r="BG1214">
        <v>759</v>
      </c>
      <c r="BH1214">
        <v>1134784</v>
      </c>
      <c r="BI1214">
        <v>56</v>
      </c>
      <c r="BJ1214">
        <v>4</v>
      </c>
      <c r="BK1214">
        <v>28</v>
      </c>
      <c r="BL1214">
        <v>1</v>
      </c>
      <c r="BN1214">
        <v>2904</v>
      </c>
    </row>
    <row r="1215" spans="55:66" x14ac:dyDescent="0.35">
      <c r="BC1215" t="str">
        <f t="shared" si="93"/>
        <v>8414_Activités administratives et autres activités de soutien aux entreprises</v>
      </c>
      <c r="BD1215" t="str">
        <f>INDEX(PDC!$J$1:$L$90,MATCH(BE1215,PDC!$L:$L,0),MATCH(PDC!$J$1,PDC!$J$1:$L$1,0))</f>
        <v>Services</v>
      </c>
      <c r="BE1215" t="s">
        <v>35</v>
      </c>
      <c r="BF1215">
        <v>8414</v>
      </c>
      <c r="BG1215">
        <v>153</v>
      </c>
      <c r="BH1215">
        <v>207258</v>
      </c>
      <c r="BI1215">
        <v>6</v>
      </c>
      <c r="BN1215">
        <v>74</v>
      </c>
    </row>
    <row r="1216" spans="55:66" x14ac:dyDescent="0.35">
      <c r="BC1216" t="str">
        <f t="shared" si="93"/>
        <v>8414_Activités auxiliaires de services financiers et d'assurance</v>
      </c>
      <c r="BD1216" t="str">
        <f>INDEX(PDC!$J$1:$L$90,MATCH(BE1216,PDC!$L:$L,0),MATCH(PDC!$J$1,PDC!$J$1:$L$1,0))</f>
        <v>Services</v>
      </c>
      <c r="BE1216" t="s">
        <v>48</v>
      </c>
      <c r="BF1216">
        <v>8414</v>
      </c>
      <c r="BG1216">
        <v>79</v>
      </c>
      <c r="BH1216">
        <v>139763</v>
      </c>
    </row>
    <row r="1217" spans="55:66" x14ac:dyDescent="0.35">
      <c r="BC1217" t="str">
        <f t="shared" si="93"/>
        <v>8414_Activités créatives, artistiques et de spectacle</v>
      </c>
      <c r="BD1217" t="str">
        <f>INDEX(PDC!$J$1:$L$90,MATCH(BE1217,PDC!$L:$L,0),MATCH(PDC!$J$1,PDC!$J$1:$L$1,0))</f>
        <v>Services</v>
      </c>
      <c r="BE1217" t="s">
        <v>42</v>
      </c>
      <c r="BF1217">
        <v>8414</v>
      </c>
      <c r="BG1217">
        <v>67</v>
      </c>
      <c r="BH1217">
        <v>77060</v>
      </c>
      <c r="BN1217">
        <v>0</v>
      </c>
    </row>
    <row r="1218" spans="55:66" x14ac:dyDescent="0.35">
      <c r="BC1218" t="str">
        <f t="shared" si="93"/>
        <v>8414_Activités d'architecture et d'ingénierie ; activités de contrôle et analyses techniques</v>
      </c>
      <c r="BD1218" t="str">
        <f>INDEX(PDC!$J$1:$L$90,MATCH(BE1218,PDC!$L:$L,0),MATCH(PDC!$J$1,PDC!$J$1:$L$1,0))</f>
        <v>Services</v>
      </c>
      <c r="BE1218" t="s">
        <v>43</v>
      </c>
      <c r="BF1218">
        <v>8414</v>
      </c>
      <c r="BG1218">
        <v>259</v>
      </c>
      <c r="BH1218">
        <v>418635</v>
      </c>
      <c r="BI1218">
        <v>4</v>
      </c>
      <c r="BJ1218">
        <v>2</v>
      </c>
      <c r="BK1218">
        <v>28</v>
      </c>
      <c r="BL1218">
        <v>1</v>
      </c>
      <c r="BN1218">
        <v>270</v>
      </c>
    </row>
    <row r="1219" spans="55:66" x14ac:dyDescent="0.35">
      <c r="BC1219" t="str">
        <f t="shared" si="93"/>
        <v>8414_Activités de location et location-bail</v>
      </c>
      <c r="BD1219" t="str">
        <f>INDEX(PDC!$J$1:$L$90,MATCH(BE1219,PDC!$L:$L,0),MATCH(PDC!$J$1,PDC!$J$1:$L$1,0))</f>
        <v>Services</v>
      </c>
      <c r="BE1219" t="s">
        <v>88</v>
      </c>
      <c r="BF1219">
        <v>8414</v>
      </c>
      <c r="BG1219">
        <v>61</v>
      </c>
      <c r="BH1219">
        <v>89250</v>
      </c>
      <c r="BI1219">
        <v>1</v>
      </c>
      <c r="BN1219">
        <v>16</v>
      </c>
    </row>
    <row r="1220" spans="55:66" x14ac:dyDescent="0.35">
      <c r="BC1220" t="str">
        <f t="shared" si="93"/>
        <v>8414_Activités de poste et de courrier</v>
      </c>
      <c r="BD1220" t="str">
        <f>INDEX(PDC!$J$1:$L$90,MATCH(BE1220,PDC!$L:$L,0),MATCH(PDC!$J$1,PDC!$J$1:$L$1,0))</f>
        <v>Services</v>
      </c>
      <c r="BE1220" t="s">
        <v>13</v>
      </c>
      <c r="BF1220">
        <v>8414</v>
      </c>
      <c r="BG1220">
        <v>108</v>
      </c>
      <c r="BH1220">
        <v>163287</v>
      </c>
      <c r="BI1220">
        <v>8</v>
      </c>
      <c r="BN1220">
        <v>272</v>
      </c>
    </row>
    <row r="1221" spans="55:66" x14ac:dyDescent="0.35">
      <c r="BC1221" t="str">
        <f t="shared" ref="BC1221:BC1284" si="94">BF1221&amp;"_"&amp;BE1221</f>
        <v>8414_Activités des agences de voyage, voyagistes, services de réservation et activités connexes</v>
      </c>
      <c r="BD1221" t="str">
        <f>INDEX(PDC!$J$1:$L$90,MATCH(BE1221,PDC!$L:$L,0),MATCH(PDC!$J$1,PDC!$J$1:$L$1,0))</f>
        <v>Services</v>
      </c>
      <c r="BE1221" t="s">
        <v>89</v>
      </c>
      <c r="BF1221">
        <v>8414</v>
      </c>
      <c r="BG1221">
        <v>75</v>
      </c>
      <c r="BH1221">
        <v>112828</v>
      </c>
      <c r="BI1221">
        <v>1</v>
      </c>
      <c r="BN1221">
        <v>17</v>
      </c>
    </row>
    <row r="1222" spans="55:66" x14ac:dyDescent="0.35">
      <c r="BC1222" t="str">
        <f t="shared" si="94"/>
        <v>8414_Activités des organisations associatives</v>
      </c>
      <c r="BD1222" t="str">
        <f>INDEX(PDC!$J$1:$L$90,MATCH(BE1222,PDC!$L:$L,0),MATCH(PDC!$J$1,PDC!$J$1:$L$1,0))</f>
        <v>Services</v>
      </c>
      <c r="BE1222" t="s">
        <v>32</v>
      </c>
      <c r="BF1222">
        <v>8414</v>
      </c>
      <c r="BG1222">
        <v>107</v>
      </c>
      <c r="BH1222">
        <v>134959</v>
      </c>
      <c r="BI1222">
        <v>1</v>
      </c>
      <c r="BN1222">
        <v>7</v>
      </c>
    </row>
    <row r="1223" spans="55:66" x14ac:dyDescent="0.35">
      <c r="BC1223" t="str">
        <f t="shared" si="94"/>
        <v>8414_Activités des services financiers, hors assurance et caisses de retraite</v>
      </c>
      <c r="BD1223" t="str">
        <f>INDEX(PDC!$J$1:$L$90,MATCH(BE1223,PDC!$L:$L,0),MATCH(PDC!$J$1,PDC!$J$1:$L$1,0))</f>
        <v>Services</v>
      </c>
      <c r="BE1223" t="s">
        <v>47</v>
      </c>
      <c r="BF1223">
        <v>8414</v>
      </c>
      <c r="BG1223">
        <v>378</v>
      </c>
      <c r="BH1223">
        <v>615706</v>
      </c>
      <c r="BI1223">
        <v>2</v>
      </c>
      <c r="BN1223">
        <v>337</v>
      </c>
    </row>
    <row r="1224" spans="55:66" x14ac:dyDescent="0.35">
      <c r="BC1224" t="str">
        <f t="shared" si="94"/>
        <v>8414_Activités des sièges sociaux ; conseil de gestion</v>
      </c>
      <c r="BD1224" t="str">
        <f>INDEX(PDC!$J$1:$L$90,MATCH(BE1224,PDC!$L:$L,0),MATCH(PDC!$J$1,PDC!$J$1:$L$1,0))</f>
        <v>Services</v>
      </c>
      <c r="BE1224" t="s">
        <v>44</v>
      </c>
      <c r="BF1224">
        <v>8414</v>
      </c>
      <c r="BG1224">
        <v>114</v>
      </c>
      <c r="BH1224">
        <v>159403</v>
      </c>
      <c r="BI1224">
        <v>1</v>
      </c>
      <c r="BN1224">
        <v>6</v>
      </c>
    </row>
    <row r="1225" spans="55:66" x14ac:dyDescent="0.35">
      <c r="BC1225" t="str">
        <f t="shared" si="94"/>
        <v>8414_Activités immobilières</v>
      </c>
      <c r="BD1225" t="str">
        <f>INDEX(PDC!$J$1:$L$90,MATCH(BE1225,PDC!$L:$L,0),MATCH(PDC!$J$1,PDC!$J$1:$L$1,0))</f>
        <v>Services</v>
      </c>
      <c r="BE1225" t="s">
        <v>31</v>
      </c>
      <c r="BF1225">
        <v>8414</v>
      </c>
      <c r="BG1225">
        <v>326</v>
      </c>
      <c r="BH1225">
        <v>493634</v>
      </c>
      <c r="BI1225">
        <v>6</v>
      </c>
      <c r="BN1225">
        <v>350</v>
      </c>
    </row>
    <row r="1226" spans="55:66" x14ac:dyDescent="0.35">
      <c r="BC1226" t="str">
        <f t="shared" si="94"/>
        <v>8414_Activités juridiques et comptables</v>
      </c>
      <c r="BD1226" t="str">
        <f>INDEX(PDC!$J$1:$L$90,MATCH(BE1226,PDC!$L:$L,0),MATCH(PDC!$J$1,PDC!$J$1:$L$1,0))</f>
        <v>Services</v>
      </c>
      <c r="BE1226" t="s">
        <v>51</v>
      </c>
      <c r="BF1226">
        <v>8414</v>
      </c>
      <c r="BG1226">
        <v>366</v>
      </c>
      <c r="BH1226">
        <v>615436</v>
      </c>
      <c r="BN1226">
        <v>0</v>
      </c>
    </row>
    <row r="1227" spans="55:66" x14ac:dyDescent="0.35">
      <c r="BC1227" t="str">
        <f t="shared" si="94"/>
        <v>8414_Activités liées à l'emploi</v>
      </c>
      <c r="BD1227" t="str">
        <f>INDEX(PDC!$J$1:$L$90,MATCH(BE1227,PDC!$L:$L,0),MATCH(PDC!$J$1,PDC!$J$1:$L$1,0))</f>
        <v>Services</v>
      </c>
      <c r="BE1227" t="s">
        <v>6</v>
      </c>
      <c r="BF1227">
        <v>8414</v>
      </c>
      <c r="BG1227">
        <v>2966</v>
      </c>
      <c r="BH1227">
        <v>4181002</v>
      </c>
      <c r="BI1227">
        <v>160</v>
      </c>
      <c r="BJ1227">
        <v>13</v>
      </c>
      <c r="BK1227">
        <v>188</v>
      </c>
      <c r="BL1227">
        <v>6</v>
      </c>
      <c r="BN1227">
        <v>9105</v>
      </c>
    </row>
    <row r="1228" spans="55:66" x14ac:dyDescent="0.35">
      <c r="BC1228" t="str">
        <f t="shared" si="94"/>
        <v>8414_Activités pour la santé humaine</v>
      </c>
      <c r="BD1228" t="str">
        <f>INDEX(PDC!$J$1:$L$90,MATCH(BE1228,PDC!$L:$L,0),MATCH(PDC!$J$1,PDC!$J$1:$L$1,0))</f>
        <v>Services</v>
      </c>
      <c r="BE1228" t="s">
        <v>27</v>
      </c>
      <c r="BF1228">
        <v>8414</v>
      </c>
      <c r="BG1228">
        <v>618</v>
      </c>
      <c r="BH1228">
        <v>978926</v>
      </c>
      <c r="BI1228">
        <v>24</v>
      </c>
      <c r="BN1228">
        <v>714</v>
      </c>
    </row>
    <row r="1229" spans="55:66" x14ac:dyDescent="0.35">
      <c r="BC1229" t="str">
        <f t="shared" si="94"/>
        <v>8414_Activités sportives, récréatives et de loisirs</v>
      </c>
      <c r="BD1229" t="str">
        <f>INDEX(PDC!$J$1:$L$90,MATCH(BE1229,PDC!$L:$L,0),MATCH(PDC!$J$1,PDC!$J$1:$L$1,0))</f>
        <v>Services</v>
      </c>
      <c r="BE1229" t="s">
        <v>12</v>
      </c>
      <c r="BF1229">
        <v>8414</v>
      </c>
      <c r="BG1229">
        <v>120</v>
      </c>
      <c r="BH1229">
        <v>125560</v>
      </c>
      <c r="BI1229">
        <v>13</v>
      </c>
      <c r="BJ1229">
        <v>1</v>
      </c>
      <c r="BK1229">
        <v>3</v>
      </c>
      <c r="BN1229">
        <v>542</v>
      </c>
    </row>
    <row r="1230" spans="55:66" x14ac:dyDescent="0.35">
      <c r="BC1230" t="str">
        <f t="shared" si="94"/>
        <v>8414_Activités vétérinaires</v>
      </c>
      <c r="BD1230" t="str">
        <f>INDEX(PDC!$J$1:$L$90,MATCH(BE1230,PDC!$L:$L,0),MATCH(PDC!$J$1,PDC!$J$1:$L$1,0))</f>
        <v>Services</v>
      </c>
      <c r="BE1230" t="s">
        <v>87</v>
      </c>
      <c r="BF1230">
        <v>8414</v>
      </c>
      <c r="BG1230">
        <v>10</v>
      </c>
      <c r="BH1230">
        <v>15955</v>
      </c>
    </row>
    <row r="1231" spans="55:66" x14ac:dyDescent="0.35">
      <c r="BC1231" t="str">
        <f t="shared" si="94"/>
        <v>8414_Administration publique et défense ; sécurité sociale obligatoire</v>
      </c>
      <c r="BD1231" t="str">
        <f>INDEX(PDC!$J$1:$L$90,MATCH(BE1231,PDC!$L:$L,0),MATCH(PDC!$J$1,PDC!$J$1:$L$1,0))</f>
        <v>Services</v>
      </c>
      <c r="BE1231" t="s">
        <v>36</v>
      </c>
      <c r="BF1231">
        <v>8414</v>
      </c>
      <c r="BG1231">
        <v>916</v>
      </c>
      <c r="BH1231">
        <v>1031162</v>
      </c>
      <c r="BI1231">
        <v>25</v>
      </c>
      <c r="BN1231">
        <v>1008</v>
      </c>
    </row>
    <row r="1232" spans="55:66" x14ac:dyDescent="0.35">
      <c r="BC1232" t="str">
        <f t="shared" si="94"/>
        <v>8414_Assurance</v>
      </c>
      <c r="BD1232" t="str">
        <f>INDEX(PDC!$J$1:$L$90,MATCH(BE1232,PDC!$L:$L,0),MATCH(PDC!$J$1,PDC!$J$1:$L$1,0))</f>
        <v>Services</v>
      </c>
      <c r="BE1232" t="s">
        <v>45</v>
      </c>
      <c r="BF1232">
        <v>8414</v>
      </c>
      <c r="BG1232">
        <v>27</v>
      </c>
      <c r="BH1232">
        <v>42411</v>
      </c>
    </row>
    <row r="1233" spans="55:66" x14ac:dyDescent="0.35">
      <c r="BC1233" t="str">
        <f t="shared" si="94"/>
        <v>8414_Autres activités spécialisées, scientifiques et techniques</v>
      </c>
      <c r="BD1233" t="str">
        <f>INDEX(PDC!$J$1:$L$90,MATCH(BE1233,PDC!$L:$L,0),MATCH(PDC!$J$1,PDC!$J$1:$L$1,0))</f>
        <v>Services</v>
      </c>
      <c r="BE1233" t="s">
        <v>86</v>
      </c>
      <c r="BF1233">
        <v>8414</v>
      </c>
      <c r="BG1233">
        <v>9</v>
      </c>
      <c r="BH1233">
        <v>11799</v>
      </c>
      <c r="BN1233">
        <v>72</v>
      </c>
    </row>
    <row r="1234" spans="55:66" x14ac:dyDescent="0.35">
      <c r="BC1234" t="str">
        <f t="shared" si="94"/>
        <v>8414_Autres industries extractives</v>
      </c>
      <c r="BD1234" t="str">
        <f>INDEX(PDC!$J$1:$L$90,MATCH(BE1234,PDC!$L:$L,0),MATCH(PDC!$J$1,PDC!$J$1:$L$1,0))</f>
        <v>Industrie</v>
      </c>
      <c r="BE1234" t="s">
        <v>64</v>
      </c>
      <c r="BF1234">
        <v>8414</v>
      </c>
      <c r="BG1234">
        <v>24</v>
      </c>
      <c r="BH1234">
        <v>38507</v>
      </c>
    </row>
    <row r="1235" spans="55:66" x14ac:dyDescent="0.35">
      <c r="BC1235" t="str">
        <f t="shared" si="94"/>
        <v>8414_Autres industries manufacturières</v>
      </c>
      <c r="BD1235" t="str">
        <f>INDEX(PDC!$J$1:$L$90,MATCH(BE1235,PDC!$L:$L,0),MATCH(PDC!$J$1,PDC!$J$1:$L$1,0))</f>
        <v>Industrie</v>
      </c>
      <c r="BE1235" t="s">
        <v>37</v>
      </c>
      <c r="BF1235">
        <v>8414</v>
      </c>
      <c r="BG1235">
        <v>43</v>
      </c>
      <c r="BH1235">
        <v>66068</v>
      </c>
      <c r="BN1235">
        <v>0</v>
      </c>
    </row>
    <row r="1236" spans="55:66" x14ac:dyDescent="0.35">
      <c r="BC1236" t="str">
        <f t="shared" si="94"/>
        <v>8414_Autres services personnels</v>
      </c>
      <c r="BD1236" t="str">
        <f>INDEX(PDC!$J$1:$L$90,MATCH(BE1236,PDC!$L:$L,0),MATCH(PDC!$J$1,PDC!$J$1:$L$1,0))</f>
        <v>Services</v>
      </c>
      <c r="BE1236" t="s">
        <v>30</v>
      </c>
      <c r="BF1236">
        <v>8414</v>
      </c>
      <c r="BG1236">
        <v>149</v>
      </c>
      <c r="BH1236">
        <v>219649</v>
      </c>
      <c r="BI1236">
        <v>3</v>
      </c>
      <c r="BN1236">
        <v>43</v>
      </c>
    </row>
    <row r="1237" spans="55:66" x14ac:dyDescent="0.35">
      <c r="BC1237" t="str">
        <f t="shared" si="94"/>
        <v>8414_Bibliothèques, archives, musées et autres activités culturelles</v>
      </c>
      <c r="BD1237" t="str">
        <f>INDEX(PDC!$J$1:$L$90,MATCH(BE1237,PDC!$L:$L,0),MATCH(PDC!$J$1,PDC!$J$1:$L$1,0))</f>
        <v>Services</v>
      </c>
      <c r="BE1237" t="s">
        <v>90</v>
      </c>
      <c r="BF1237">
        <v>8414</v>
      </c>
      <c r="BG1237">
        <v>5</v>
      </c>
      <c r="BH1237">
        <v>6394</v>
      </c>
    </row>
    <row r="1238" spans="55:66" x14ac:dyDescent="0.35">
      <c r="BC1238" t="str">
        <f t="shared" si="94"/>
        <v>8414_Captage, traitement et distribution d'eau</v>
      </c>
      <c r="BD1238" t="str">
        <f>INDEX(PDC!$J$1:$L$90,MATCH(BE1238,PDC!$L:$L,0),MATCH(PDC!$J$1,PDC!$J$1:$L$1,0))</f>
        <v>Industrie</v>
      </c>
      <c r="BE1238" t="s">
        <v>77</v>
      </c>
      <c r="BF1238">
        <v>8414</v>
      </c>
      <c r="BG1238">
        <v>37</v>
      </c>
      <c r="BH1238">
        <v>51883</v>
      </c>
    </row>
    <row r="1239" spans="55:66" x14ac:dyDescent="0.35">
      <c r="BC1239" t="str">
        <f t="shared" si="94"/>
        <v>8414_Collecte et traitement des eaux usées</v>
      </c>
      <c r="BD1239" t="str">
        <f>INDEX(PDC!$J$1:$L$90,MATCH(BE1239,PDC!$L:$L,0),MATCH(PDC!$J$1,PDC!$J$1:$L$1,0))</f>
        <v>Industrie</v>
      </c>
      <c r="BE1239" t="s">
        <v>78</v>
      </c>
      <c r="BF1239">
        <v>8414</v>
      </c>
      <c r="BG1239">
        <v>8</v>
      </c>
      <c r="BH1239">
        <v>14935</v>
      </c>
      <c r="BI1239">
        <v>1</v>
      </c>
      <c r="BN1239">
        <v>6</v>
      </c>
    </row>
    <row r="1240" spans="55:66" x14ac:dyDescent="0.35">
      <c r="BC1240" t="str">
        <f t="shared" si="94"/>
        <v>8414_Collecte, traitement et élimination des déchets ; récupération</v>
      </c>
      <c r="BD1240" t="str">
        <f>INDEX(PDC!$J$1:$L$90,MATCH(BE1240,PDC!$L:$L,0),MATCH(PDC!$J$1,PDC!$J$1:$L$1,0))</f>
        <v>Industrie</v>
      </c>
      <c r="BE1240" t="s">
        <v>4</v>
      </c>
      <c r="BF1240">
        <v>8414</v>
      </c>
      <c r="BG1240">
        <v>84</v>
      </c>
      <c r="BH1240">
        <v>145596</v>
      </c>
      <c r="BI1240">
        <v>6</v>
      </c>
      <c r="BN1240">
        <v>464</v>
      </c>
    </row>
    <row r="1241" spans="55:66" x14ac:dyDescent="0.35">
      <c r="BC1241" t="str">
        <f t="shared" si="94"/>
        <v>8414_Commerce de détail, à l'exception des automobiles et des motocycles</v>
      </c>
      <c r="BD1241" t="str">
        <f>INDEX(PDC!$J$1:$L$90,MATCH(BE1241,PDC!$L:$L,0),MATCH(PDC!$J$1,PDC!$J$1:$L$1,0))</f>
        <v>Commerce</v>
      </c>
      <c r="BE1241" t="s">
        <v>16</v>
      </c>
      <c r="BF1241">
        <v>8414</v>
      </c>
      <c r="BG1241">
        <v>1899</v>
      </c>
      <c r="BH1241">
        <v>3154311</v>
      </c>
      <c r="BI1241">
        <v>80</v>
      </c>
      <c r="BJ1241">
        <v>4</v>
      </c>
      <c r="BK1241">
        <v>17</v>
      </c>
      <c r="BN1241">
        <v>4317</v>
      </c>
    </row>
    <row r="1242" spans="55:66" x14ac:dyDescent="0.35">
      <c r="BC1242" t="str">
        <f t="shared" si="94"/>
        <v>8414_Commerce de gros, à l'exception des automobiles et des motocycles</v>
      </c>
      <c r="BD1242" t="str">
        <f>INDEX(PDC!$J$1:$L$90,MATCH(BE1242,PDC!$L:$L,0),MATCH(PDC!$J$1,PDC!$J$1:$L$1,0))</f>
        <v>Commerce</v>
      </c>
      <c r="BE1242" t="s">
        <v>28</v>
      </c>
      <c r="BF1242">
        <v>8414</v>
      </c>
      <c r="BG1242">
        <v>1028</v>
      </c>
      <c r="BH1242">
        <v>1680536</v>
      </c>
      <c r="BI1242">
        <v>41</v>
      </c>
      <c r="BJ1242">
        <v>4</v>
      </c>
      <c r="BK1242">
        <v>129</v>
      </c>
      <c r="BL1242">
        <v>3</v>
      </c>
      <c r="BM1242">
        <v>1</v>
      </c>
      <c r="BN1242">
        <v>2682</v>
      </c>
    </row>
    <row r="1243" spans="55:66" x14ac:dyDescent="0.35">
      <c r="BC1243" t="str">
        <f t="shared" si="94"/>
        <v>8414_Commerce et réparation d'automobiles et de motocycles</v>
      </c>
      <c r="BD1243" t="str">
        <f>INDEX(PDC!$J$1:$L$90,MATCH(BE1243,PDC!$L:$L,0),MATCH(PDC!$J$1,PDC!$J$1:$L$1,0))</f>
        <v>Commerce</v>
      </c>
      <c r="BE1243" t="s">
        <v>21</v>
      </c>
      <c r="BF1243">
        <v>8414</v>
      </c>
      <c r="BG1243">
        <v>510</v>
      </c>
      <c r="BH1243">
        <v>780693</v>
      </c>
      <c r="BI1243">
        <v>28</v>
      </c>
      <c r="BJ1243">
        <v>2</v>
      </c>
      <c r="BK1243">
        <v>70</v>
      </c>
      <c r="BL1243">
        <v>2</v>
      </c>
      <c r="BN1243">
        <v>428</v>
      </c>
    </row>
    <row r="1244" spans="55:66" x14ac:dyDescent="0.35">
      <c r="BC1244" t="str">
        <f t="shared" si="94"/>
        <v>8414_Construction de bâtiments</v>
      </c>
      <c r="BD1244" t="str">
        <f>INDEX(PDC!$J$1:$L$90,MATCH(BE1244,PDC!$L:$L,0),MATCH(PDC!$J$1,PDC!$J$1:$L$1,0))</f>
        <v>Construction</v>
      </c>
      <c r="BE1244" t="s">
        <v>17</v>
      </c>
      <c r="BF1244">
        <v>8414</v>
      </c>
      <c r="BG1244">
        <v>44</v>
      </c>
      <c r="BH1244">
        <v>60590</v>
      </c>
      <c r="BI1244">
        <v>3</v>
      </c>
      <c r="BN1244">
        <v>627</v>
      </c>
    </row>
    <row r="1245" spans="55:66" x14ac:dyDescent="0.35">
      <c r="BC1245" t="str">
        <f t="shared" si="94"/>
        <v>8414_Enquêtes et sécurité</v>
      </c>
      <c r="BD1245" t="str">
        <f>INDEX(PDC!$J$1:$L$90,MATCH(BE1245,PDC!$L:$L,0),MATCH(PDC!$J$1,PDC!$J$1:$L$1,0))</f>
        <v>Services</v>
      </c>
      <c r="BE1245" t="s">
        <v>15</v>
      </c>
      <c r="BF1245">
        <v>8414</v>
      </c>
      <c r="BG1245">
        <v>13</v>
      </c>
      <c r="BH1245">
        <v>23611</v>
      </c>
    </row>
    <row r="1246" spans="55:66" x14ac:dyDescent="0.35">
      <c r="BC1246" t="str">
        <f t="shared" si="94"/>
        <v>8414_Enseignement</v>
      </c>
      <c r="BD1246" t="str">
        <f>INDEX(PDC!$J$1:$L$90,MATCH(BE1246,PDC!$L:$L,0),MATCH(PDC!$J$1,PDC!$J$1:$L$1,0))</f>
        <v>Services</v>
      </c>
      <c r="BE1246" t="s">
        <v>34</v>
      </c>
      <c r="BF1246">
        <v>8414</v>
      </c>
      <c r="BG1246">
        <v>261</v>
      </c>
      <c r="BH1246">
        <v>389519</v>
      </c>
      <c r="BI1246">
        <v>3</v>
      </c>
      <c r="BJ1246">
        <v>1</v>
      </c>
      <c r="BK1246">
        <v>2</v>
      </c>
      <c r="BN1246">
        <v>61</v>
      </c>
    </row>
    <row r="1247" spans="55:66" x14ac:dyDescent="0.35">
      <c r="BC1247" t="str">
        <f t="shared" si="94"/>
        <v>8414_Entreposage et services auxiliaires des transports</v>
      </c>
      <c r="BD1247" t="str">
        <f>INDEX(PDC!$J$1:$L$90,MATCH(BE1247,PDC!$L:$L,0),MATCH(PDC!$J$1,PDC!$J$1:$L$1,0))</f>
        <v>Services</v>
      </c>
      <c r="BE1247" t="s">
        <v>7</v>
      </c>
      <c r="BF1247">
        <v>8414</v>
      </c>
      <c r="BG1247">
        <v>380</v>
      </c>
      <c r="BH1247">
        <v>595162</v>
      </c>
      <c r="BI1247">
        <v>14</v>
      </c>
      <c r="BJ1247">
        <v>2</v>
      </c>
      <c r="BK1247">
        <v>16</v>
      </c>
      <c r="BL1247">
        <v>1</v>
      </c>
      <c r="BN1247">
        <v>1098</v>
      </c>
    </row>
    <row r="1248" spans="55:66" x14ac:dyDescent="0.35">
      <c r="BC1248" t="str">
        <f t="shared" si="94"/>
        <v>8414_Fabrication d'autres matériels de transport</v>
      </c>
      <c r="BD1248" t="str">
        <f>INDEX(PDC!$J$1:$L$90,MATCH(BE1248,PDC!$L:$L,0),MATCH(PDC!$J$1,PDC!$J$1:$L$1,0))</f>
        <v>Industrie</v>
      </c>
      <c r="BE1248" t="s">
        <v>74</v>
      </c>
      <c r="BF1248">
        <v>8414</v>
      </c>
      <c r="BG1248">
        <v>1</v>
      </c>
      <c r="BH1248">
        <v>227</v>
      </c>
    </row>
    <row r="1249" spans="55:66" x14ac:dyDescent="0.35">
      <c r="BC1249" t="str">
        <f t="shared" si="94"/>
        <v>8414_Fabrication d'autres produits minéraux non métalliques</v>
      </c>
      <c r="BD1249" t="str">
        <f>INDEX(PDC!$J$1:$L$90,MATCH(BE1249,PDC!$L:$L,0),MATCH(PDC!$J$1,PDC!$J$1:$L$1,0))</f>
        <v>Industrie</v>
      </c>
      <c r="BE1249" t="s">
        <v>18</v>
      </c>
      <c r="BF1249">
        <v>8414</v>
      </c>
      <c r="BG1249">
        <v>44</v>
      </c>
      <c r="BH1249">
        <v>76460</v>
      </c>
      <c r="BI1249">
        <v>1</v>
      </c>
      <c r="BN1249">
        <v>660</v>
      </c>
    </row>
    <row r="1250" spans="55:66" x14ac:dyDescent="0.35">
      <c r="BC1250" t="str">
        <f t="shared" si="94"/>
        <v>8414_Fabrication d'équipements électriques</v>
      </c>
      <c r="BD1250" t="str">
        <f>INDEX(PDC!$J$1:$L$90,MATCH(BE1250,PDC!$L:$L,0),MATCH(PDC!$J$1,PDC!$J$1:$L$1,0))</f>
        <v>Industrie</v>
      </c>
      <c r="BE1250" t="s">
        <v>38</v>
      </c>
      <c r="BF1250">
        <v>8414</v>
      </c>
      <c r="BG1250">
        <v>1513</v>
      </c>
      <c r="BH1250">
        <v>1246891</v>
      </c>
      <c r="BI1250">
        <v>20</v>
      </c>
      <c r="BN1250">
        <v>659</v>
      </c>
    </row>
    <row r="1251" spans="55:66" x14ac:dyDescent="0.35">
      <c r="BC1251" t="str">
        <f t="shared" si="94"/>
        <v>8414_Fabrication de boissons</v>
      </c>
      <c r="BD1251" t="str">
        <f>INDEX(PDC!$J$1:$L$90,MATCH(BE1251,PDC!$L:$L,0),MATCH(PDC!$J$1,PDC!$J$1:$L$1,0))</f>
        <v>Industrie</v>
      </c>
      <c r="BE1251" t="s">
        <v>66</v>
      </c>
      <c r="BF1251">
        <v>8414</v>
      </c>
      <c r="BG1251">
        <v>7</v>
      </c>
      <c r="BH1251">
        <v>11945</v>
      </c>
    </row>
    <row r="1252" spans="55:66" x14ac:dyDescent="0.35">
      <c r="BC1252" t="str">
        <f t="shared" si="94"/>
        <v>8414_Fabrication de machines et équipements n.c.a.</v>
      </c>
      <c r="BD1252" t="str">
        <f>INDEX(PDC!$J$1:$L$90,MATCH(BE1252,PDC!$L:$L,0),MATCH(PDC!$J$1,PDC!$J$1:$L$1,0))</f>
        <v>Industrie</v>
      </c>
      <c r="BE1252" t="s">
        <v>29</v>
      </c>
      <c r="BF1252">
        <v>8414</v>
      </c>
      <c r="BG1252">
        <v>660</v>
      </c>
      <c r="BH1252">
        <v>1021079</v>
      </c>
      <c r="BI1252">
        <v>22</v>
      </c>
      <c r="BJ1252">
        <v>2</v>
      </c>
      <c r="BK1252">
        <v>6</v>
      </c>
      <c r="BN1252">
        <v>1071</v>
      </c>
    </row>
    <row r="1253" spans="55:66" x14ac:dyDescent="0.35">
      <c r="BC1253" t="str">
        <f t="shared" si="94"/>
        <v>8414_Fabrication de meubles</v>
      </c>
      <c r="BD1253" t="str">
        <f>INDEX(PDC!$J$1:$L$90,MATCH(BE1253,PDC!$L:$L,0),MATCH(PDC!$J$1,PDC!$J$1:$L$1,0))</f>
        <v>Industrie</v>
      </c>
      <c r="BE1253" t="s">
        <v>75</v>
      </c>
      <c r="BF1253">
        <v>8414</v>
      </c>
      <c r="BG1253">
        <v>12</v>
      </c>
      <c r="BH1253">
        <v>19031</v>
      </c>
      <c r="BN1253">
        <v>0</v>
      </c>
    </row>
    <row r="1254" spans="55:66" x14ac:dyDescent="0.35">
      <c r="BC1254" t="str">
        <f t="shared" si="94"/>
        <v>8414_Fabrication de produits en caoutchouc et en plastique</v>
      </c>
      <c r="BD1254" t="str">
        <f>INDEX(PDC!$J$1:$L$90,MATCH(BE1254,PDC!$L:$L,0),MATCH(PDC!$J$1,PDC!$J$1:$L$1,0))</f>
        <v>Industrie</v>
      </c>
      <c r="BE1254" t="s">
        <v>25</v>
      </c>
      <c r="BF1254">
        <v>8414</v>
      </c>
      <c r="BG1254">
        <v>214</v>
      </c>
      <c r="BH1254">
        <v>334845</v>
      </c>
      <c r="BI1254">
        <v>12</v>
      </c>
      <c r="BN1254">
        <v>573</v>
      </c>
    </row>
    <row r="1255" spans="55:66" x14ac:dyDescent="0.35">
      <c r="BC1255" t="str">
        <f t="shared" si="94"/>
        <v>8414_Fabrication de produits informatiques, électroniques et optiques</v>
      </c>
      <c r="BD1255" t="str">
        <f>INDEX(PDC!$J$1:$L$90,MATCH(BE1255,PDC!$L:$L,0),MATCH(PDC!$J$1,PDC!$J$1:$L$1,0))</f>
        <v>Industrie</v>
      </c>
      <c r="BE1255" t="s">
        <v>41</v>
      </c>
      <c r="BF1255">
        <v>8414</v>
      </c>
      <c r="BG1255">
        <v>446</v>
      </c>
      <c r="BH1255">
        <v>622434</v>
      </c>
      <c r="BI1255">
        <v>8</v>
      </c>
      <c r="BJ1255">
        <v>2</v>
      </c>
      <c r="BK1255">
        <v>6</v>
      </c>
      <c r="BN1255">
        <v>327</v>
      </c>
    </row>
    <row r="1256" spans="55:66" x14ac:dyDescent="0.35">
      <c r="BC1256" t="str">
        <f t="shared" si="94"/>
        <v>8414_Fabrication de produits métalliques, à l'exception des machines et des équipements</v>
      </c>
      <c r="BD1256" t="str">
        <f>INDEX(PDC!$J$1:$L$90,MATCH(BE1256,PDC!$L:$L,0),MATCH(PDC!$J$1,PDC!$J$1:$L$1,0))</f>
        <v>Industrie</v>
      </c>
      <c r="BE1256" t="s">
        <v>11</v>
      </c>
      <c r="BF1256">
        <v>8414</v>
      </c>
      <c r="BG1256">
        <v>8730</v>
      </c>
      <c r="BH1256">
        <v>14953809</v>
      </c>
      <c r="BI1256">
        <v>381</v>
      </c>
      <c r="BJ1256">
        <v>30</v>
      </c>
      <c r="BK1256">
        <v>362</v>
      </c>
      <c r="BL1256">
        <v>14</v>
      </c>
      <c r="BM1256">
        <v>1</v>
      </c>
      <c r="BN1256">
        <v>15391</v>
      </c>
    </row>
    <row r="1257" spans="55:66" x14ac:dyDescent="0.35">
      <c r="BC1257" t="str">
        <f t="shared" si="94"/>
        <v>8414_Génie civil</v>
      </c>
      <c r="BD1257" t="str">
        <f>INDEX(PDC!$J$1:$L$90,MATCH(BE1257,PDC!$L:$L,0),MATCH(PDC!$J$1,PDC!$J$1:$L$1,0))</f>
        <v>Construction</v>
      </c>
      <c r="BE1257" t="s">
        <v>22</v>
      </c>
      <c r="BF1257">
        <v>8414</v>
      </c>
      <c r="BG1257">
        <v>282</v>
      </c>
      <c r="BH1257">
        <v>450382</v>
      </c>
      <c r="BI1257">
        <v>5</v>
      </c>
      <c r="BJ1257">
        <v>2</v>
      </c>
      <c r="BK1257">
        <v>15</v>
      </c>
      <c r="BL1257">
        <v>1</v>
      </c>
      <c r="BN1257">
        <v>242</v>
      </c>
    </row>
    <row r="1258" spans="55:66" x14ac:dyDescent="0.35">
      <c r="BC1258" t="str">
        <f t="shared" si="94"/>
        <v>8414_Hébergement</v>
      </c>
      <c r="BD1258" t="str">
        <f>INDEX(PDC!$J$1:$L$90,MATCH(BE1258,PDC!$L:$L,0),MATCH(PDC!$J$1,PDC!$J$1:$L$1,0))</f>
        <v>Services</v>
      </c>
      <c r="BE1258" t="s">
        <v>20</v>
      </c>
      <c r="BF1258">
        <v>8414</v>
      </c>
      <c r="BG1258">
        <v>603</v>
      </c>
      <c r="BH1258">
        <v>933564</v>
      </c>
      <c r="BI1258">
        <v>21</v>
      </c>
      <c r="BN1258">
        <v>1324</v>
      </c>
    </row>
    <row r="1259" spans="55:66" x14ac:dyDescent="0.35">
      <c r="BC1259" t="str">
        <f t="shared" si="94"/>
        <v>8414_Hébergement médico-social et social</v>
      </c>
      <c r="BD1259" t="str">
        <f>INDEX(PDC!$J$1:$L$90,MATCH(BE1259,PDC!$L:$L,0),MATCH(PDC!$J$1,PDC!$J$1:$L$1,0))</f>
        <v>Services</v>
      </c>
      <c r="BE1259" t="s">
        <v>2</v>
      </c>
      <c r="BF1259">
        <v>8414</v>
      </c>
      <c r="BG1259">
        <v>407</v>
      </c>
      <c r="BH1259">
        <v>653722</v>
      </c>
      <c r="BI1259">
        <v>21</v>
      </c>
      <c r="BJ1259">
        <v>2</v>
      </c>
      <c r="BK1259">
        <v>13</v>
      </c>
      <c r="BL1259">
        <v>1</v>
      </c>
      <c r="BN1259">
        <v>941</v>
      </c>
    </row>
    <row r="1260" spans="55:66" x14ac:dyDescent="0.35">
      <c r="BC1260" t="str">
        <f t="shared" si="94"/>
        <v>8414_Imprimerie et reproduction d'enregistrements</v>
      </c>
      <c r="BD1260" t="str">
        <f>INDEX(PDC!$J$1:$L$90,MATCH(BE1260,PDC!$L:$L,0),MATCH(PDC!$J$1,PDC!$J$1:$L$1,0))</f>
        <v>Industrie</v>
      </c>
      <c r="BE1260" t="s">
        <v>72</v>
      </c>
      <c r="BF1260">
        <v>8414</v>
      </c>
      <c r="BG1260">
        <v>41</v>
      </c>
      <c r="BH1260">
        <v>72475</v>
      </c>
      <c r="BN1260">
        <v>0</v>
      </c>
    </row>
    <row r="1261" spans="55:66" x14ac:dyDescent="0.35">
      <c r="BC1261" t="str">
        <f t="shared" si="94"/>
        <v>8414_Industrie automobile</v>
      </c>
      <c r="BD1261" t="str">
        <f>INDEX(PDC!$J$1:$L$90,MATCH(BE1261,PDC!$L:$L,0),MATCH(PDC!$J$1,PDC!$J$1:$L$1,0))</f>
        <v>Industrie</v>
      </c>
      <c r="BE1261" t="s">
        <v>24</v>
      </c>
      <c r="BF1261">
        <v>8414</v>
      </c>
      <c r="BG1261">
        <v>551</v>
      </c>
      <c r="BH1261">
        <v>937485</v>
      </c>
      <c r="BI1261">
        <v>23</v>
      </c>
      <c r="BJ1261">
        <v>1</v>
      </c>
      <c r="BK1261">
        <v>19</v>
      </c>
      <c r="BL1261">
        <v>1</v>
      </c>
      <c r="BN1261">
        <v>1133</v>
      </c>
    </row>
    <row r="1262" spans="55:66" x14ac:dyDescent="0.35">
      <c r="BC1262" t="str">
        <f t="shared" si="94"/>
        <v>8414_Industrie chimique</v>
      </c>
      <c r="BD1262" t="str">
        <f>INDEX(PDC!$J$1:$L$90,MATCH(BE1262,PDC!$L:$L,0),MATCH(PDC!$J$1,PDC!$J$1:$L$1,0))</f>
        <v>Industrie</v>
      </c>
      <c r="BE1262" t="s">
        <v>40</v>
      </c>
      <c r="BF1262">
        <v>8414</v>
      </c>
      <c r="BG1262">
        <v>167</v>
      </c>
      <c r="BH1262">
        <v>290530</v>
      </c>
      <c r="BI1262">
        <v>2</v>
      </c>
      <c r="BN1262">
        <v>126</v>
      </c>
    </row>
    <row r="1263" spans="55:66" x14ac:dyDescent="0.35">
      <c r="BC1263" t="str">
        <f t="shared" si="94"/>
        <v>8414_Industrie de l'habillement</v>
      </c>
      <c r="BD1263" t="str">
        <f>INDEX(PDC!$J$1:$L$90,MATCH(BE1263,PDC!$L:$L,0),MATCH(PDC!$J$1,PDC!$J$1:$L$1,0))</f>
        <v>Industrie</v>
      </c>
      <c r="BE1263" t="s">
        <v>68</v>
      </c>
      <c r="BF1263">
        <v>8414</v>
      </c>
      <c r="BG1263">
        <v>33</v>
      </c>
      <c r="BH1263">
        <v>59353</v>
      </c>
      <c r="BN1263">
        <v>0</v>
      </c>
    </row>
    <row r="1264" spans="55:66" x14ac:dyDescent="0.35">
      <c r="BC1264" t="str">
        <f t="shared" si="94"/>
        <v>8414_Industrie du cuir et de la chaussure</v>
      </c>
      <c r="BD1264" t="str">
        <f>INDEX(PDC!$J$1:$L$90,MATCH(BE1264,PDC!$L:$L,0),MATCH(PDC!$J$1,PDC!$J$1:$L$1,0))</f>
        <v>Industrie</v>
      </c>
      <c r="BE1264" t="s">
        <v>69</v>
      </c>
      <c r="BF1264">
        <v>8414</v>
      </c>
      <c r="BG1264">
        <v>1</v>
      </c>
      <c r="BH1264">
        <v>888</v>
      </c>
    </row>
    <row r="1265" spans="55:66" x14ac:dyDescent="0.35">
      <c r="BC1265" t="str">
        <f t="shared" si="94"/>
        <v>8414_Industries alimentaires</v>
      </c>
      <c r="BD1265" t="str">
        <f>INDEX(PDC!$J$1:$L$90,MATCH(BE1265,PDC!$L:$L,0),MATCH(PDC!$J$1,PDC!$J$1:$L$1,0))</f>
        <v>Industrie</v>
      </c>
      <c r="BE1265" t="s">
        <v>14</v>
      </c>
      <c r="BF1265">
        <v>8414</v>
      </c>
      <c r="BG1265">
        <v>398</v>
      </c>
      <c r="BH1265">
        <v>659045</v>
      </c>
      <c r="BI1265">
        <v>15</v>
      </c>
      <c r="BN1265">
        <v>312</v>
      </c>
    </row>
    <row r="1266" spans="55:66" x14ac:dyDescent="0.35">
      <c r="BC1266" t="str">
        <f t="shared" si="94"/>
        <v>8414_Métallurgie</v>
      </c>
      <c r="BD1266" t="str">
        <f>INDEX(PDC!$J$1:$L$90,MATCH(BE1266,PDC!$L:$L,0),MATCH(PDC!$J$1,PDC!$J$1:$L$1,0))</f>
        <v>Industrie</v>
      </c>
      <c r="BE1266" t="s">
        <v>26</v>
      </c>
      <c r="BF1266">
        <v>8414</v>
      </c>
      <c r="BG1266">
        <v>38</v>
      </c>
      <c r="BH1266">
        <v>53234</v>
      </c>
      <c r="BI1266">
        <v>3</v>
      </c>
      <c r="BN1266">
        <v>25</v>
      </c>
    </row>
    <row r="1267" spans="55:66" x14ac:dyDescent="0.35">
      <c r="BC1267" t="str">
        <f t="shared" si="94"/>
        <v>8414_Production de films cinématographiques, de vidéo et de programmes de télévision ; enregistrement sonore et édition musicale</v>
      </c>
      <c r="BD1267" t="str">
        <f>INDEX(PDC!$J$1:$L$90,MATCH(BE1267,PDC!$L:$L,0),MATCH(PDC!$J$1,PDC!$J$1:$L$1,0))</f>
        <v>Services</v>
      </c>
      <c r="BE1267" t="s">
        <v>82</v>
      </c>
      <c r="BF1267">
        <v>8414</v>
      </c>
      <c r="BG1267">
        <v>5</v>
      </c>
      <c r="BH1267">
        <v>3824</v>
      </c>
    </row>
    <row r="1268" spans="55:66" x14ac:dyDescent="0.35">
      <c r="BC1268" t="str">
        <f t="shared" si="94"/>
        <v>8414_Production et distribution d'électricité, de gaz, de vapeur et d'air conditionné</v>
      </c>
      <c r="BD1268" t="str">
        <f>INDEX(PDC!$J$1:$L$90,MATCH(BE1268,PDC!$L:$L,0),MATCH(PDC!$J$1,PDC!$J$1:$L$1,0))</f>
        <v>Industrie</v>
      </c>
      <c r="BE1268" t="s">
        <v>76</v>
      </c>
      <c r="BF1268">
        <v>8414</v>
      </c>
      <c r="BG1268">
        <v>37</v>
      </c>
      <c r="BH1268">
        <v>47922</v>
      </c>
      <c r="BN1268">
        <v>0</v>
      </c>
    </row>
    <row r="1269" spans="55:66" x14ac:dyDescent="0.35">
      <c r="BC1269" t="str">
        <f t="shared" si="94"/>
        <v>8414_Programmation et diffusion</v>
      </c>
      <c r="BD1269" t="str">
        <f>INDEX(PDC!$J$1:$L$90,MATCH(BE1269,PDC!$L:$L,0),MATCH(PDC!$J$1,PDC!$J$1:$L$1,0))</f>
        <v>Services</v>
      </c>
      <c r="BE1269" t="s">
        <v>83</v>
      </c>
      <c r="BF1269">
        <v>8414</v>
      </c>
      <c r="BG1269">
        <v>15</v>
      </c>
      <c r="BH1269">
        <v>27556</v>
      </c>
      <c r="BI1269">
        <v>1</v>
      </c>
      <c r="BN1269">
        <v>178</v>
      </c>
    </row>
    <row r="1270" spans="55:66" x14ac:dyDescent="0.35">
      <c r="BC1270" t="str">
        <f t="shared" si="94"/>
        <v>8414_Programmation, conseil et autres activités informatiques</v>
      </c>
      <c r="BD1270" t="str">
        <f>INDEX(PDC!$J$1:$L$90,MATCH(BE1270,PDC!$L:$L,0),MATCH(PDC!$J$1,PDC!$J$1:$L$1,0))</f>
        <v>Services</v>
      </c>
      <c r="BE1270" t="s">
        <v>50</v>
      </c>
      <c r="BF1270">
        <v>8414</v>
      </c>
      <c r="BG1270">
        <v>24</v>
      </c>
      <c r="BH1270">
        <v>40966</v>
      </c>
    </row>
    <row r="1271" spans="55:66" x14ac:dyDescent="0.35">
      <c r="BC1271" t="str">
        <f t="shared" si="94"/>
        <v>8414_Publicité et études de marché</v>
      </c>
      <c r="BD1271" t="str">
        <f>INDEX(PDC!$J$1:$L$90,MATCH(BE1271,PDC!$L:$L,0),MATCH(PDC!$J$1,PDC!$J$1:$L$1,0))</f>
        <v>Services</v>
      </c>
      <c r="BE1271" t="s">
        <v>33</v>
      </c>
      <c r="BF1271">
        <v>8414</v>
      </c>
      <c r="BG1271">
        <v>65</v>
      </c>
      <c r="BH1271">
        <v>108990</v>
      </c>
      <c r="BI1271">
        <v>5</v>
      </c>
      <c r="BJ1271">
        <v>1</v>
      </c>
      <c r="BK1271">
        <v>4</v>
      </c>
      <c r="BN1271">
        <v>102</v>
      </c>
    </row>
    <row r="1272" spans="55:66" x14ac:dyDescent="0.35">
      <c r="BC1272" t="str">
        <f t="shared" si="94"/>
        <v>8414_Recherche-développement scientifique</v>
      </c>
      <c r="BD1272" t="str">
        <f>INDEX(PDC!$J$1:$L$90,MATCH(BE1272,PDC!$L:$L,0),MATCH(PDC!$J$1,PDC!$J$1:$L$1,0))</f>
        <v>Services</v>
      </c>
      <c r="BE1272" t="s">
        <v>46</v>
      </c>
      <c r="BF1272">
        <v>8414</v>
      </c>
      <c r="BG1272">
        <v>56</v>
      </c>
      <c r="BH1272">
        <v>93515</v>
      </c>
    </row>
    <row r="1273" spans="55:66" x14ac:dyDescent="0.35">
      <c r="BC1273" t="str">
        <f t="shared" si="94"/>
        <v>8414_Restauration</v>
      </c>
      <c r="BD1273" t="str">
        <f>INDEX(PDC!$J$1:$L$90,MATCH(BE1273,PDC!$L:$L,0),MATCH(PDC!$J$1,PDC!$J$1:$L$1,0))</f>
        <v>Services</v>
      </c>
      <c r="BE1273" t="s">
        <v>10</v>
      </c>
      <c r="BF1273">
        <v>8414</v>
      </c>
      <c r="BG1273">
        <v>965</v>
      </c>
      <c r="BH1273">
        <v>1369093</v>
      </c>
      <c r="BI1273">
        <v>29</v>
      </c>
      <c r="BJ1273">
        <v>1</v>
      </c>
      <c r="BK1273">
        <v>6</v>
      </c>
      <c r="BN1273">
        <v>1041</v>
      </c>
    </row>
    <row r="1274" spans="55:66" x14ac:dyDescent="0.35">
      <c r="BC1274" t="str">
        <f t="shared" si="94"/>
        <v>8414_Réparation d'ordinateurs et de biens personnels et domestiques</v>
      </c>
      <c r="BD1274" t="str">
        <f>INDEX(PDC!$J$1:$L$90,MATCH(BE1274,PDC!$L:$L,0),MATCH(PDC!$J$1,PDC!$J$1:$L$1,0))</f>
        <v>Services</v>
      </c>
      <c r="BE1274" t="s">
        <v>92</v>
      </c>
      <c r="BF1274">
        <v>8414</v>
      </c>
      <c r="BG1274">
        <v>17</v>
      </c>
      <c r="BH1274">
        <v>25457</v>
      </c>
      <c r="BI1274">
        <v>2</v>
      </c>
      <c r="BN1274">
        <v>52</v>
      </c>
    </row>
    <row r="1275" spans="55:66" x14ac:dyDescent="0.35">
      <c r="BC1275" t="str">
        <f t="shared" si="94"/>
        <v>8414_Réparation et installation de machines et d'équipements</v>
      </c>
      <c r="BD1275" t="str">
        <f>INDEX(PDC!$J$1:$L$90,MATCH(BE1275,PDC!$L:$L,0),MATCH(PDC!$J$1,PDC!$J$1:$L$1,0))</f>
        <v>Industrie</v>
      </c>
      <c r="BE1275" t="s">
        <v>23</v>
      </c>
      <c r="BF1275">
        <v>8414</v>
      </c>
      <c r="BG1275">
        <v>112</v>
      </c>
      <c r="BH1275">
        <v>197915</v>
      </c>
      <c r="BI1275">
        <v>2</v>
      </c>
      <c r="BN1275">
        <v>10</v>
      </c>
    </row>
    <row r="1276" spans="55:66" x14ac:dyDescent="0.35">
      <c r="BC1276" t="str">
        <f t="shared" si="94"/>
        <v>8414_Services d'information</v>
      </c>
      <c r="BD1276" t="str">
        <f>INDEX(PDC!$J$1:$L$90,MATCH(BE1276,PDC!$L:$L,0),MATCH(PDC!$J$1,PDC!$J$1:$L$1,0))</f>
        <v>Services</v>
      </c>
      <c r="BE1276" t="s">
        <v>85</v>
      </c>
      <c r="BF1276">
        <v>8414</v>
      </c>
      <c r="BG1276">
        <v>1</v>
      </c>
      <c r="BH1276">
        <v>2165</v>
      </c>
    </row>
    <row r="1277" spans="55:66" x14ac:dyDescent="0.35">
      <c r="BC1277" t="str">
        <f t="shared" si="94"/>
        <v>8414_Services relatifs aux bâtiments et aménagement paysager</v>
      </c>
      <c r="BD1277" t="str">
        <f>INDEX(PDC!$J$1:$L$90,MATCH(BE1277,PDC!$L:$L,0),MATCH(PDC!$J$1,PDC!$J$1:$L$1,0))</f>
        <v>Services</v>
      </c>
      <c r="BE1277" t="s">
        <v>9</v>
      </c>
      <c r="BF1277">
        <v>8414</v>
      </c>
      <c r="BG1277">
        <v>374</v>
      </c>
      <c r="BH1277">
        <v>513438</v>
      </c>
      <c r="BI1277">
        <v>20</v>
      </c>
      <c r="BJ1277">
        <v>5</v>
      </c>
      <c r="BK1277">
        <v>43</v>
      </c>
      <c r="BL1277">
        <v>1</v>
      </c>
      <c r="BN1277">
        <v>3006</v>
      </c>
    </row>
    <row r="1278" spans="55:66" x14ac:dyDescent="0.35">
      <c r="BC1278" t="str">
        <f t="shared" si="94"/>
        <v>8414_Transports aériens</v>
      </c>
      <c r="BD1278" t="str">
        <f>INDEX(PDC!$J$1:$L$90,MATCH(BE1278,PDC!$L:$L,0),MATCH(PDC!$J$1,PDC!$J$1:$L$1,0))</f>
        <v>Services</v>
      </c>
      <c r="BE1278" t="s">
        <v>81</v>
      </c>
      <c r="BF1278">
        <v>8414</v>
      </c>
      <c r="BG1278">
        <v>1</v>
      </c>
      <c r="BH1278">
        <v>1820</v>
      </c>
    </row>
    <row r="1279" spans="55:66" x14ac:dyDescent="0.35">
      <c r="BC1279" t="str">
        <f t="shared" si="94"/>
        <v>8414_Transports terrestres et transport par conduites</v>
      </c>
      <c r="BD1279" t="str">
        <f>INDEX(PDC!$J$1:$L$90,MATCH(BE1279,PDC!$L:$L,0),MATCH(PDC!$J$1,PDC!$J$1:$L$1,0))</f>
        <v>Services</v>
      </c>
      <c r="BE1279" t="s">
        <v>5</v>
      </c>
      <c r="BF1279">
        <v>8414</v>
      </c>
      <c r="BG1279">
        <v>904</v>
      </c>
      <c r="BH1279">
        <v>1561396</v>
      </c>
      <c r="BI1279">
        <v>79</v>
      </c>
      <c r="BJ1279">
        <v>8</v>
      </c>
      <c r="BK1279">
        <v>73</v>
      </c>
      <c r="BL1279">
        <v>3</v>
      </c>
      <c r="BN1279">
        <v>4964</v>
      </c>
    </row>
    <row r="1280" spans="55:66" x14ac:dyDescent="0.35">
      <c r="BC1280" t="str">
        <f t="shared" si="94"/>
        <v>8414_Travail du bois et fabrication d'articles en bois et en liège, à l'exception des meubles ; fabrication d'articles en vannerie et sparterie</v>
      </c>
      <c r="BD1280" t="str">
        <f>INDEX(PDC!$J$1:$L$90,MATCH(BE1280,PDC!$L:$L,0),MATCH(PDC!$J$1,PDC!$J$1:$L$1,0))</f>
        <v>Industrie</v>
      </c>
      <c r="BE1280" t="s">
        <v>70</v>
      </c>
      <c r="BF1280">
        <v>8414</v>
      </c>
      <c r="BG1280">
        <v>48</v>
      </c>
      <c r="BH1280">
        <v>82133</v>
      </c>
      <c r="BI1280">
        <v>1</v>
      </c>
      <c r="BN1280">
        <v>38</v>
      </c>
    </row>
    <row r="1281" spans="55:66" x14ac:dyDescent="0.35">
      <c r="BC1281" t="str">
        <f t="shared" si="94"/>
        <v>8414_Travaux de construction spécialisés</v>
      </c>
      <c r="BD1281" t="str">
        <f>INDEX(PDC!$J$1:$L$90,MATCH(BE1281,PDC!$L:$L,0),MATCH(PDC!$J$1,PDC!$J$1:$L$1,0))</f>
        <v>Construction</v>
      </c>
      <c r="BE1281" t="s">
        <v>3</v>
      </c>
      <c r="BF1281">
        <v>8414</v>
      </c>
      <c r="BG1281">
        <v>1632</v>
      </c>
      <c r="BH1281">
        <v>2520945</v>
      </c>
      <c r="BI1281">
        <v>157</v>
      </c>
      <c r="BJ1281">
        <v>14</v>
      </c>
      <c r="BK1281">
        <v>130</v>
      </c>
      <c r="BL1281">
        <v>6</v>
      </c>
      <c r="BN1281">
        <v>9135</v>
      </c>
    </row>
    <row r="1282" spans="55:66" x14ac:dyDescent="0.35">
      <c r="BC1282" t="str">
        <f t="shared" si="94"/>
        <v>8414_Télécommunications</v>
      </c>
      <c r="BD1282" t="str">
        <f>INDEX(PDC!$J$1:$L$90,MATCH(BE1282,PDC!$L:$L,0),MATCH(PDC!$J$1,PDC!$J$1:$L$1,0))</f>
        <v>Services</v>
      </c>
      <c r="BE1282" t="s">
        <v>84</v>
      </c>
      <c r="BF1282">
        <v>8414</v>
      </c>
      <c r="BG1282">
        <v>1</v>
      </c>
      <c r="BH1282">
        <v>1362</v>
      </c>
    </row>
    <row r="1283" spans="55:66" x14ac:dyDescent="0.35">
      <c r="BC1283" t="str">
        <f t="shared" si="94"/>
        <v>8414_Édition</v>
      </c>
      <c r="BD1283" t="str">
        <f>INDEX(PDC!$J$1:$L$90,MATCH(BE1283,PDC!$L:$L,0),MATCH(PDC!$J$1,PDC!$J$1:$L$1,0))</f>
        <v>Services</v>
      </c>
      <c r="BE1283" t="s">
        <v>49</v>
      </c>
      <c r="BF1283">
        <v>8414</v>
      </c>
      <c r="BG1283">
        <v>47</v>
      </c>
      <c r="BH1283">
        <v>75543</v>
      </c>
    </row>
    <row r="1284" spans="55:66" x14ac:dyDescent="0.35">
      <c r="BC1284" t="str">
        <f t="shared" si="94"/>
        <v>8415_NC</v>
      </c>
      <c r="BD1284" t="s">
        <v>355</v>
      </c>
      <c r="BE1284" t="s">
        <v>355</v>
      </c>
      <c r="BF1284">
        <v>8415</v>
      </c>
      <c r="BN1284">
        <v>366</v>
      </c>
    </row>
    <row r="1285" spans="55:66" x14ac:dyDescent="0.35">
      <c r="BC1285" t="str">
        <f t="shared" ref="BC1285:BC1348" si="95">BF1285&amp;"_"&amp;BE1285</f>
        <v>8415_Action sociale sans hébergement</v>
      </c>
      <c r="BD1285" t="str">
        <f>INDEX(PDC!$J$1:$L$90,MATCH(BE1285,PDC!$L:$L,0),MATCH(PDC!$J$1,PDC!$J$1:$L$1,0))</f>
        <v>Services</v>
      </c>
      <c r="BE1285" t="s">
        <v>8</v>
      </c>
      <c r="BF1285">
        <v>8415</v>
      </c>
      <c r="BG1285">
        <v>752</v>
      </c>
      <c r="BH1285">
        <v>1081753</v>
      </c>
      <c r="BI1285">
        <v>27</v>
      </c>
      <c r="BJ1285">
        <v>2</v>
      </c>
      <c r="BK1285">
        <v>22</v>
      </c>
      <c r="BL1285">
        <v>1</v>
      </c>
      <c r="BN1285">
        <v>1345</v>
      </c>
    </row>
    <row r="1286" spans="55:66" x14ac:dyDescent="0.35">
      <c r="BC1286" t="str">
        <f t="shared" si="95"/>
        <v>8415_Activités administratives et autres activités de soutien aux entreprises</v>
      </c>
      <c r="BD1286" t="str">
        <f>INDEX(PDC!$J$1:$L$90,MATCH(BE1286,PDC!$L:$L,0),MATCH(PDC!$J$1,PDC!$J$1:$L$1,0))</f>
        <v>Services</v>
      </c>
      <c r="BE1286" t="s">
        <v>35</v>
      </c>
      <c r="BF1286">
        <v>8415</v>
      </c>
      <c r="BG1286">
        <v>89</v>
      </c>
      <c r="BH1286">
        <v>145577</v>
      </c>
      <c r="BN1286">
        <v>0</v>
      </c>
    </row>
    <row r="1287" spans="55:66" x14ac:dyDescent="0.35">
      <c r="BC1287" t="str">
        <f t="shared" si="95"/>
        <v>8415_Activités auxiliaires de services financiers et d'assurance</v>
      </c>
      <c r="BD1287" t="str">
        <f>INDEX(PDC!$J$1:$L$90,MATCH(BE1287,PDC!$L:$L,0),MATCH(PDC!$J$1,PDC!$J$1:$L$1,0))</f>
        <v>Services</v>
      </c>
      <c r="BE1287" t="s">
        <v>48</v>
      </c>
      <c r="BF1287">
        <v>8415</v>
      </c>
      <c r="BG1287">
        <v>96</v>
      </c>
      <c r="BH1287">
        <v>158010</v>
      </c>
    </row>
    <row r="1288" spans="55:66" x14ac:dyDescent="0.35">
      <c r="BC1288" t="str">
        <f t="shared" si="95"/>
        <v>8415_Activités créatives, artistiques et de spectacle</v>
      </c>
      <c r="BD1288" t="str">
        <f>INDEX(PDC!$J$1:$L$90,MATCH(BE1288,PDC!$L:$L,0),MATCH(PDC!$J$1,PDC!$J$1:$L$1,0))</f>
        <v>Services</v>
      </c>
      <c r="BE1288" t="s">
        <v>42</v>
      </c>
      <c r="BF1288">
        <v>8415</v>
      </c>
      <c r="BG1288">
        <v>89</v>
      </c>
      <c r="BH1288">
        <v>98866</v>
      </c>
      <c r="BJ1288">
        <v>1</v>
      </c>
      <c r="BK1288">
        <v>5</v>
      </c>
      <c r="BN1288">
        <v>0</v>
      </c>
    </row>
    <row r="1289" spans="55:66" x14ac:dyDescent="0.35">
      <c r="BC1289" t="str">
        <f t="shared" si="95"/>
        <v>8415_Activités d'architecture et d'ingénierie ; activités de contrôle et analyses techniques</v>
      </c>
      <c r="BD1289" t="str">
        <f>INDEX(PDC!$J$1:$L$90,MATCH(BE1289,PDC!$L:$L,0),MATCH(PDC!$J$1,PDC!$J$1:$L$1,0))</f>
        <v>Services</v>
      </c>
      <c r="BE1289" t="s">
        <v>43</v>
      </c>
      <c r="BF1289">
        <v>8415</v>
      </c>
      <c r="BG1289">
        <v>212</v>
      </c>
      <c r="BH1289">
        <v>382785</v>
      </c>
      <c r="BI1289">
        <v>3</v>
      </c>
      <c r="BN1289">
        <v>90</v>
      </c>
    </row>
    <row r="1290" spans="55:66" x14ac:dyDescent="0.35">
      <c r="BC1290" t="str">
        <f t="shared" si="95"/>
        <v>8415_Activités de location et location-bail</v>
      </c>
      <c r="BD1290" t="str">
        <f>INDEX(PDC!$J$1:$L$90,MATCH(BE1290,PDC!$L:$L,0),MATCH(PDC!$J$1,PDC!$J$1:$L$1,0))</f>
        <v>Services</v>
      </c>
      <c r="BE1290" t="s">
        <v>88</v>
      </c>
      <c r="BF1290">
        <v>8415</v>
      </c>
      <c r="BG1290">
        <v>75</v>
      </c>
      <c r="BH1290">
        <v>94467</v>
      </c>
      <c r="BI1290">
        <v>1</v>
      </c>
      <c r="BJ1290">
        <v>1</v>
      </c>
      <c r="BK1290">
        <v>3</v>
      </c>
      <c r="BN1290">
        <v>187</v>
      </c>
    </row>
    <row r="1291" spans="55:66" x14ac:dyDescent="0.35">
      <c r="BC1291" t="str">
        <f t="shared" si="95"/>
        <v>8415_Activités de poste et de courrier</v>
      </c>
      <c r="BD1291" t="str">
        <f>INDEX(PDC!$J$1:$L$90,MATCH(BE1291,PDC!$L:$L,0),MATCH(PDC!$J$1,PDC!$J$1:$L$1,0))</f>
        <v>Services</v>
      </c>
      <c r="BE1291" t="s">
        <v>13</v>
      </c>
      <c r="BF1291">
        <v>8415</v>
      </c>
      <c r="BG1291">
        <v>145</v>
      </c>
      <c r="BH1291">
        <v>226733</v>
      </c>
      <c r="BI1291">
        <v>13</v>
      </c>
      <c r="BN1291">
        <v>1004</v>
      </c>
    </row>
    <row r="1292" spans="55:66" x14ac:dyDescent="0.35">
      <c r="BC1292" t="str">
        <f t="shared" si="95"/>
        <v>8415_Activités des agences de voyage, voyagistes, services de réservation et activités connexes</v>
      </c>
      <c r="BD1292" t="str">
        <f>INDEX(PDC!$J$1:$L$90,MATCH(BE1292,PDC!$L:$L,0),MATCH(PDC!$J$1,PDC!$J$1:$L$1,0))</f>
        <v>Services</v>
      </c>
      <c r="BE1292" t="s">
        <v>89</v>
      </c>
      <c r="BF1292">
        <v>8415</v>
      </c>
      <c r="BG1292">
        <v>157</v>
      </c>
      <c r="BH1292">
        <v>257300</v>
      </c>
      <c r="BN1292">
        <v>0</v>
      </c>
    </row>
    <row r="1293" spans="55:66" x14ac:dyDescent="0.35">
      <c r="BC1293" t="str">
        <f t="shared" si="95"/>
        <v>8415_Activités des organisations associatives</v>
      </c>
      <c r="BD1293" t="str">
        <f>INDEX(PDC!$J$1:$L$90,MATCH(BE1293,PDC!$L:$L,0),MATCH(PDC!$J$1,PDC!$J$1:$L$1,0))</f>
        <v>Services</v>
      </c>
      <c r="BE1293" t="s">
        <v>32</v>
      </c>
      <c r="BF1293">
        <v>8415</v>
      </c>
      <c r="BG1293">
        <v>267</v>
      </c>
      <c r="BH1293">
        <v>389917</v>
      </c>
      <c r="BI1293">
        <v>12</v>
      </c>
      <c r="BN1293">
        <v>296</v>
      </c>
    </row>
    <row r="1294" spans="55:66" x14ac:dyDescent="0.35">
      <c r="BC1294" t="str">
        <f t="shared" si="95"/>
        <v>8415_Activités des services financiers, hors assurance et caisses de retraite</v>
      </c>
      <c r="BD1294" t="str">
        <f>INDEX(PDC!$J$1:$L$90,MATCH(BE1294,PDC!$L:$L,0),MATCH(PDC!$J$1,PDC!$J$1:$L$1,0))</f>
        <v>Services</v>
      </c>
      <c r="BE1294" t="s">
        <v>47</v>
      </c>
      <c r="BF1294">
        <v>8415</v>
      </c>
      <c r="BG1294">
        <v>327</v>
      </c>
      <c r="BH1294">
        <v>512243</v>
      </c>
      <c r="BI1294">
        <v>1</v>
      </c>
      <c r="BN1294">
        <v>2</v>
      </c>
    </row>
    <row r="1295" spans="55:66" x14ac:dyDescent="0.35">
      <c r="BC1295" t="str">
        <f t="shared" si="95"/>
        <v>8415_Activités des sièges sociaux ; conseil de gestion</v>
      </c>
      <c r="BD1295" t="str">
        <f>INDEX(PDC!$J$1:$L$90,MATCH(BE1295,PDC!$L:$L,0),MATCH(PDC!$J$1,PDC!$J$1:$L$1,0))</f>
        <v>Services</v>
      </c>
      <c r="BE1295" t="s">
        <v>44</v>
      </c>
      <c r="BF1295">
        <v>8415</v>
      </c>
      <c r="BG1295">
        <v>136</v>
      </c>
      <c r="BH1295">
        <v>194587</v>
      </c>
      <c r="BI1295">
        <v>3</v>
      </c>
      <c r="BJ1295">
        <v>1</v>
      </c>
      <c r="BK1295">
        <v>15</v>
      </c>
      <c r="BL1295">
        <v>1</v>
      </c>
      <c r="BN1295">
        <v>502</v>
      </c>
    </row>
    <row r="1296" spans="55:66" x14ac:dyDescent="0.35">
      <c r="BC1296" t="str">
        <f t="shared" si="95"/>
        <v>8415_Activités immobilières</v>
      </c>
      <c r="BD1296" t="str">
        <f>INDEX(PDC!$J$1:$L$90,MATCH(BE1296,PDC!$L:$L,0),MATCH(PDC!$J$1,PDC!$J$1:$L$1,0))</f>
        <v>Services</v>
      </c>
      <c r="BE1296" t="s">
        <v>31</v>
      </c>
      <c r="BF1296">
        <v>8415</v>
      </c>
      <c r="BG1296">
        <v>561</v>
      </c>
      <c r="BH1296">
        <v>857854</v>
      </c>
      <c r="BI1296">
        <v>4</v>
      </c>
      <c r="BJ1296">
        <v>1</v>
      </c>
      <c r="BK1296">
        <v>20</v>
      </c>
      <c r="BL1296">
        <v>1</v>
      </c>
      <c r="BN1296">
        <v>346</v>
      </c>
    </row>
    <row r="1297" spans="55:66" x14ac:dyDescent="0.35">
      <c r="BC1297" t="str">
        <f t="shared" si="95"/>
        <v>8415_Activités juridiques et comptables</v>
      </c>
      <c r="BD1297" t="str">
        <f>INDEX(PDC!$J$1:$L$90,MATCH(BE1297,PDC!$L:$L,0),MATCH(PDC!$J$1,PDC!$J$1:$L$1,0))</f>
        <v>Services</v>
      </c>
      <c r="BE1297" t="s">
        <v>51</v>
      </c>
      <c r="BF1297">
        <v>8415</v>
      </c>
      <c r="BG1297">
        <v>494</v>
      </c>
      <c r="BH1297">
        <v>887922</v>
      </c>
      <c r="BN1297">
        <v>0</v>
      </c>
    </row>
    <row r="1298" spans="55:66" x14ac:dyDescent="0.35">
      <c r="BC1298" t="str">
        <f t="shared" si="95"/>
        <v>8415_Activités liées à l'emploi</v>
      </c>
      <c r="BD1298" t="str">
        <f>INDEX(PDC!$J$1:$L$90,MATCH(BE1298,PDC!$L:$L,0),MATCH(PDC!$J$1,PDC!$J$1:$L$1,0))</f>
        <v>Services</v>
      </c>
      <c r="BE1298" t="s">
        <v>6</v>
      </c>
      <c r="BF1298">
        <v>8415</v>
      </c>
      <c r="BG1298">
        <v>833</v>
      </c>
      <c r="BH1298">
        <v>1150385</v>
      </c>
      <c r="BI1298">
        <v>46</v>
      </c>
      <c r="BJ1298">
        <v>7</v>
      </c>
      <c r="BK1298">
        <v>102</v>
      </c>
      <c r="BL1298">
        <v>5</v>
      </c>
      <c r="BN1298">
        <v>2371</v>
      </c>
    </row>
    <row r="1299" spans="55:66" x14ac:dyDescent="0.35">
      <c r="BC1299" t="str">
        <f t="shared" si="95"/>
        <v>8415_Activités pour la santé humaine</v>
      </c>
      <c r="BD1299" t="str">
        <f>INDEX(PDC!$J$1:$L$90,MATCH(BE1299,PDC!$L:$L,0),MATCH(PDC!$J$1,PDC!$J$1:$L$1,0))</f>
        <v>Services</v>
      </c>
      <c r="BE1299" t="s">
        <v>27</v>
      </c>
      <c r="BF1299">
        <v>8415</v>
      </c>
      <c r="BG1299">
        <v>1357</v>
      </c>
      <c r="BH1299">
        <v>1810889</v>
      </c>
      <c r="BI1299">
        <v>49</v>
      </c>
      <c r="BJ1299">
        <v>3</v>
      </c>
      <c r="BK1299">
        <v>45</v>
      </c>
      <c r="BL1299">
        <v>2</v>
      </c>
      <c r="BN1299">
        <v>2844</v>
      </c>
    </row>
    <row r="1300" spans="55:66" x14ac:dyDescent="0.35">
      <c r="BC1300" t="str">
        <f t="shared" si="95"/>
        <v>8415_Activités sportives, récréatives et de loisirs</v>
      </c>
      <c r="BD1300" t="str">
        <f>INDEX(PDC!$J$1:$L$90,MATCH(BE1300,PDC!$L:$L,0),MATCH(PDC!$J$1,PDC!$J$1:$L$1,0))</f>
        <v>Services</v>
      </c>
      <c r="BE1300" t="s">
        <v>12</v>
      </c>
      <c r="BF1300">
        <v>8415</v>
      </c>
      <c r="BG1300">
        <v>404</v>
      </c>
      <c r="BH1300">
        <v>569836</v>
      </c>
      <c r="BI1300">
        <v>47</v>
      </c>
      <c r="BJ1300">
        <v>1</v>
      </c>
      <c r="BK1300">
        <v>2</v>
      </c>
      <c r="BN1300">
        <v>1887</v>
      </c>
    </row>
    <row r="1301" spans="55:66" x14ac:dyDescent="0.35">
      <c r="BC1301" t="str">
        <f t="shared" si="95"/>
        <v>8415_Activités vétérinaires</v>
      </c>
      <c r="BD1301" t="str">
        <f>INDEX(PDC!$J$1:$L$90,MATCH(BE1301,PDC!$L:$L,0),MATCH(PDC!$J$1,PDC!$J$1:$L$1,0))</f>
        <v>Services</v>
      </c>
      <c r="BE1301" t="s">
        <v>87</v>
      </c>
      <c r="BF1301">
        <v>8415</v>
      </c>
      <c r="BG1301">
        <v>21</v>
      </c>
      <c r="BH1301">
        <v>32247</v>
      </c>
    </row>
    <row r="1302" spans="55:66" x14ac:dyDescent="0.35">
      <c r="BC1302" t="str">
        <f t="shared" si="95"/>
        <v>8415_Administration publique et défense ; sécurité sociale obligatoire</v>
      </c>
      <c r="BD1302" t="str">
        <f>INDEX(PDC!$J$1:$L$90,MATCH(BE1302,PDC!$L:$L,0),MATCH(PDC!$J$1,PDC!$J$1:$L$1,0))</f>
        <v>Services</v>
      </c>
      <c r="BE1302" t="s">
        <v>36</v>
      </c>
      <c r="BF1302">
        <v>8415</v>
      </c>
      <c r="BG1302">
        <v>734</v>
      </c>
      <c r="BH1302">
        <v>933761</v>
      </c>
      <c r="BI1302">
        <v>27</v>
      </c>
      <c r="BN1302">
        <v>459</v>
      </c>
    </row>
    <row r="1303" spans="55:66" x14ac:dyDescent="0.35">
      <c r="BC1303" t="str">
        <f t="shared" si="95"/>
        <v>8415_Assurance</v>
      </c>
      <c r="BD1303" t="str">
        <f>INDEX(PDC!$J$1:$L$90,MATCH(BE1303,PDC!$L:$L,0),MATCH(PDC!$J$1,PDC!$J$1:$L$1,0))</f>
        <v>Services</v>
      </c>
      <c r="BE1303" t="s">
        <v>45</v>
      </c>
      <c r="BF1303">
        <v>8415</v>
      </c>
      <c r="BG1303">
        <v>17</v>
      </c>
      <c r="BH1303">
        <v>27179</v>
      </c>
    </row>
    <row r="1304" spans="55:66" x14ac:dyDescent="0.35">
      <c r="BC1304" t="str">
        <f t="shared" si="95"/>
        <v>8415_Autres activités spécialisées, scientifiques et techniques</v>
      </c>
      <c r="BD1304" t="str">
        <f>INDEX(PDC!$J$1:$L$90,MATCH(BE1304,PDC!$L:$L,0),MATCH(PDC!$J$1,PDC!$J$1:$L$1,0))</f>
        <v>Services</v>
      </c>
      <c r="BE1304" t="s">
        <v>86</v>
      </c>
      <c r="BF1304">
        <v>8415</v>
      </c>
      <c r="BG1304">
        <v>34</v>
      </c>
      <c r="BH1304">
        <v>54984</v>
      </c>
    </row>
    <row r="1305" spans="55:66" x14ac:dyDescent="0.35">
      <c r="BC1305" t="str">
        <f t="shared" si="95"/>
        <v>8415_Autres industries extractives</v>
      </c>
      <c r="BD1305" t="str">
        <f>INDEX(PDC!$J$1:$L$90,MATCH(BE1305,PDC!$L:$L,0),MATCH(PDC!$J$1,PDC!$J$1:$L$1,0))</f>
        <v>Industrie</v>
      </c>
      <c r="BE1305" t="s">
        <v>64</v>
      </c>
      <c r="BF1305">
        <v>8415</v>
      </c>
      <c r="BG1305">
        <v>75</v>
      </c>
      <c r="BH1305">
        <v>138602</v>
      </c>
      <c r="BI1305">
        <v>7</v>
      </c>
      <c r="BJ1305">
        <v>1</v>
      </c>
      <c r="BK1305">
        <v>3</v>
      </c>
      <c r="BN1305">
        <v>148</v>
      </c>
    </row>
    <row r="1306" spans="55:66" x14ac:dyDescent="0.35">
      <c r="BC1306" t="str">
        <f t="shared" si="95"/>
        <v>8415_Autres industries manufacturières</v>
      </c>
      <c r="BD1306" t="str">
        <f>INDEX(PDC!$J$1:$L$90,MATCH(BE1306,PDC!$L:$L,0),MATCH(PDC!$J$1,PDC!$J$1:$L$1,0))</f>
        <v>Industrie</v>
      </c>
      <c r="BE1306" t="s">
        <v>37</v>
      </c>
      <c r="BF1306">
        <v>8415</v>
      </c>
      <c r="BG1306">
        <v>146</v>
      </c>
      <c r="BH1306">
        <v>251817</v>
      </c>
      <c r="BI1306">
        <v>7</v>
      </c>
      <c r="BN1306">
        <v>94</v>
      </c>
    </row>
    <row r="1307" spans="55:66" x14ac:dyDescent="0.35">
      <c r="BC1307" t="str">
        <f t="shared" si="95"/>
        <v>8415_Autres services personnels</v>
      </c>
      <c r="BD1307" t="str">
        <f>INDEX(PDC!$J$1:$L$90,MATCH(BE1307,PDC!$L:$L,0),MATCH(PDC!$J$1,PDC!$J$1:$L$1,0))</f>
        <v>Services</v>
      </c>
      <c r="BE1307" t="s">
        <v>30</v>
      </c>
      <c r="BF1307">
        <v>8415</v>
      </c>
      <c r="BG1307">
        <v>417</v>
      </c>
      <c r="BH1307">
        <v>652869</v>
      </c>
      <c r="BI1307">
        <v>15</v>
      </c>
      <c r="BN1307">
        <v>563</v>
      </c>
    </row>
    <row r="1308" spans="55:66" x14ac:dyDescent="0.35">
      <c r="BC1308" t="str">
        <f t="shared" si="95"/>
        <v>8415_Bibliothèques, archives, musées et autres activités culturelles</v>
      </c>
      <c r="BD1308" t="str">
        <f>INDEX(PDC!$J$1:$L$90,MATCH(BE1308,PDC!$L:$L,0),MATCH(PDC!$J$1,PDC!$J$1:$L$1,0))</f>
        <v>Services</v>
      </c>
      <c r="BE1308" t="s">
        <v>90</v>
      </c>
      <c r="BF1308">
        <v>8415</v>
      </c>
      <c r="BG1308">
        <v>13</v>
      </c>
      <c r="BH1308">
        <v>23948</v>
      </c>
    </row>
    <row r="1309" spans="55:66" x14ac:dyDescent="0.35">
      <c r="BC1309" t="str">
        <f t="shared" si="95"/>
        <v>8415_Captage, traitement et distribution d'eau</v>
      </c>
      <c r="BD1309" t="str">
        <f>INDEX(PDC!$J$1:$L$90,MATCH(BE1309,PDC!$L:$L,0),MATCH(PDC!$J$1,PDC!$J$1:$L$1,0))</f>
        <v>Industrie</v>
      </c>
      <c r="BE1309" t="s">
        <v>77</v>
      </c>
      <c r="BF1309">
        <v>8415</v>
      </c>
      <c r="BG1309">
        <v>4</v>
      </c>
      <c r="BH1309">
        <v>4262</v>
      </c>
    </row>
    <row r="1310" spans="55:66" x14ac:dyDescent="0.35">
      <c r="BC1310" t="str">
        <f t="shared" si="95"/>
        <v>8415_Collecte et traitement des eaux usées</v>
      </c>
      <c r="BD1310" t="str">
        <f>INDEX(PDC!$J$1:$L$90,MATCH(BE1310,PDC!$L:$L,0),MATCH(PDC!$J$1,PDC!$J$1:$L$1,0))</f>
        <v>Industrie</v>
      </c>
      <c r="BE1310" t="s">
        <v>78</v>
      </c>
      <c r="BF1310">
        <v>8415</v>
      </c>
      <c r="BG1310">
        <v>61</v>
      </c>
      <c r="BH1310">
        <v>89686</v>
      </c>
      <c r="BI1310">
        <v>3</v>
      </c>
      <c r="BJ1310">
        <v>1</v>
      </c>
      <c r="BK1310">
        <v>9</v>
      </c>
      <c r="BN1310">
        <v>230</v>
      </c>
    </row>
    <row r="1311" spans="55:66" x14ac:dyDescent="0.35">
      <c r="BC1311" t="str">
        <f t="shared" si="95"/>
        <v>8415_Collecte, traitement et élimination des déchets ; récupération</v>
      </c>
      <c r="BD1311" t="str">
        <f>INDEX(PDC!$J$1:$L$90,MATCH(BE1311,PDC!$L:$L,0),MATCH(PDC!$J$1,PDC!$J$1:$L$1,0))</f>
        <v>Industrie</v>
      </c>
      <c r="BE1311" t="s">
        <v>4</v>
      </c>
      <c r="BF1311">
        <v>8415</v>
      </c>
      <c r="BG1311">
        <v>92</v>
      </c>
      <c r="BH1311">
        <v>164660</v>
      </c>
      <c r="BI1311">
        <v>2</v>
      </c>
      <c r="BN1311">
        <v>13</v>
      </c>
    </row>
    <row r="1312" spans="55:66" x14ac:dyDescent="0.35">
      <c r="BC1312" t="str">
        <f t="shared" si="95"/>
        <v>8415_Commerce de détail, à l'exception des automobiles et des motocycles</v>
      </c>
      <c r="BD1312" t="str">
        <f>INDEX(PDC!$J$1:$L$90,MATCH(BE1312,PDC!$L:$L,0),MATCH(PDC!$J$1,PDC!$J$1:$L$1,0))</f>
        <v>Commerce</v>
      </c>
      <c r="BE1312" t="s">
        <v>16</v>
      </c>
      <c r="BF1312">
        <v>8415</v>
      </c>
      <c r="BG1312">
        <v>3226</v>
      </c>
      <c r="BH1312">
        <v>5441366</v>
      </c>
      <c r="BI1312">
        <v>118</v>
      </c>
      <c r="BJ1312">
        <v>6</v>
      </c>
      <c r="BK1312">
        <v>85</v>
      </c>
      <c r="BL1312">
        <v>4</v>
      </c>
      <c r="BN1312">
        <v>6149</v>
      </c>
    </row>
    <row r="1313" spans="55:66" x14ac:dyDescent="0.35">
      <c r="BC1313" t="str">
        <f t="shared" si="95"/>
        <v>8415_Commerce de gros, à l'exception des automobiles et des motocycles</v>
      </c>
      <c r="BD1313" t="str">
        <f>INDEX(PDC!$J$1:$L$90,MATCH(BE1313,PDC!$L:$L,0),MATCH(PDC!$J$1,PDC!$J$1:$L$1,0))</f>
        <v>Commerce</v>
      </c>
      <c r="BE1313" t="s">
        <v>28</v>
      </c>
      <c r="BF1313">
        <v>8415</v>
      </c>
      <c r="BG1313">
        <v>763</v>
      </c>
      <c r="BH1313">
        <v>1252499</v>
      </c>
      <c r="BI1313">
        <v>24</v>
      </c>
      <c r="BJ1313">
        <v>3</v>
      </c>
      <c r="BK1313">
        <v>56</v>
      </c>
      <c r="BL1313">
        <v>3</v>
      </c>
      <c r="BN1313">
        <v>2377</v>
      </c>
    </row>
    <row r="1314" spans="55:66" x14ac:dyDescent="0.35">
      <c r="BC1314" t="str">
        <f t="shared" si="95"/>
        <v>8415_Commerce et réparation d'automobiles et de motocycles</v>
      </c>
      <c r="BD1314" t="str">
        <f>INDEX(PDC!$J$1:$L$90,MATCH(BE1314,PDC!$L:$L,0),MATCH(PDC!$J$1,PDC!$J$1:$L$1,0))</f>
        <v>Commerce</v>
      </c>
      <c r="BE1314" t="s">
        <v>21</v>
      </c>
      <c r="BF1314">
        <v>8415</v>
      </c>
      <c r="BG1314">
        <v>642</v>
      </c>
      <c r="BH1314">
        <v>1124796</v>
      </c>
      <c r="BI1314">
        <v>29</v>
      </c>
      <c r="BJ1314">
        <v>2</v>
      </c>
      <c r="BK1314">
        <v>10</v>
      </c>
      <c r="BN1314">
        <v>1339</v>
      </c>
    </row>
    <row r="1315" spans="55:66" x14ac:dyDescent="0.35">
      <c r="BC1315" t="str">
        <f t="shared" si="95"/>
        <v>8415_Construction de bâtiments</v>
      </c>
      <c r="BD1315" t="str">
        <f>INDEX(PDC!$J$1:$L$90,MATCH(BE1315,PDC!$L:$L,0),MATCH(PDC!$J$1,PDC!$J$1:$L$1,0))</f>
        <v>Construction</v>
      </c>
      <c r="BE1315" t="s">
        <v>17</v>
      </c>
      <c r="BF1315">
        <v>8415</v>
      </c>
      <c r="BG1315">
        <v>230</v>
      </c>
      <c r="BH1315">
        <v>368741</v>
      </c>
      <c r="BI1315">
        <v>10</v>
      </c>
      <c r="BJ1315">
        <v>2</v>
      </c>
      <c r="BK1315">
        <v>31</v>
      </c>
      <c r="BL1315">
        <v>1</v>
      </c>
      <c r="BN1315">
        <v>1541</v>
      </c>
    </row>
    <row r="1316" spans="55:66" x14ac:dyDescent="0.35">
      <c r="BC1316" t="str">
        <f t="shared" si="95"/>
        <v>8415_Culture et production animale, chasse et services annexes</v>
      </c>
      <c r="BD1316" t="str">
        <f>INDEX(PDC!$J$1:$L$90,MATCH(BE1316,PDC!$L:$L,0),MATCH(PDC!$J$1,PDC!$J$1:$L$1,0))</f>
        <v>Agriculture</v>
      </c>
      <c r="BE1316" t="s">
        <v>62</v>
      </c>
      <c r="BF1316">
        <v>8415</v>
      </c>
      <c r="BG1316">
        <v>1</v>
      </c>
      <c r="BH1316">
        <v>673</v>
      </c>
    </row>
    <row r="1317" spans="55:66" x14ac:dyDescent="0.35">
      <c r="BC1317" t="str">
        <f t="shared" si="95"/>
        <v>8415_Dépollution et autres services de gestion des déchets</v>
      </c>
      <c r="BD1317" t="str">
        <f>INDEX(PDC!$J$1:$L$90,MATCH(BE1317,PDC!$L:$L,0),MATCH(PDC!$J$1,PDC!$J$1:$L$1,0))</f>
        <v>Industrie</v>
      </c>
      <c r="BE1317" t="s">
        <v>79</v>
      </c>
      <c r="BF1317">
        <v>8415</v>
      </c>
      <c r="BG1317">
        <v>5</v>
      </c>
      <c r="BH1317">
        <v>6817</v>
      </c>
      <c r="BI1317">
        <v>2</v>
      </c>
      <c r="BN1317">
        <v>110</v>
      </c>
    </row>
    <row r="1318" spans="55:66" x14ac:dyDescent="0.35">
      <c r="BC1318" t="str">
        <f t="shared" si="95"/>
        <v>8415_Enquêtes et sécurité</v>
      </c>
      <c r="BD1318" t="str">
        <f>INDEX(PDC!$J$1:$L$90,MATCH(BE1318,PDC!$L:$L,0),MATCH(PDC!$J$1,PDC!$J$1:$L$1,0))</f>
        <v>Services</v>
      </c>
      <c r="BE1318" t="s">
        <v>15</v>
      </c>
      <c r="BF1318">
        <v>8415</v>
      </c>
      <c r="BG1318">
        <v>80</v>
      </c>
      <c r="BH1318">
        <v>144979</v>
      </c>
      <c r="BI1318">
        <v>1</v>
      </c>
      <c r="BN1318">
        <v>43</v>
      </c>
    </row>
    <row r="1319" spans="55:66" x14ac:dyDescent="0.35">
      <c r="BC1319" t="str">
        <f t="shared" si="95"/>
        <v>8415_Enseignement</v>
      </c>
      <c r="BD1319" t="str">
        <f>INDEX(PDC!$J$1:$L$90,MATCH(BE1319,PDC!$L:$L,0),MATCH(PDC!$J$1,PDC!$J$1:$L$1,0))</f>
        <v>Services</v>
      </c>
      <c r="BE1319" t="s">
        <v>34</v>
      </c>
      <c r="BF1319">
        <v>8415</v>
      </c>
      <c r="BG1319">
        <v>409</v>
      </c>
      <c r="BH1319">
        <v>574012</v>
      </c>
      <c r="BI1319">
        <v>12</v>
      </c>
      <c r="BN1319">
        <v>684</v>
      </c>
    </row>
    <row r="1320" spans="55:66" x14ac:dyDescent="0.35">
      <c r="BC1320" t="str">
        <f t="shared" si="95"/>
        <v>8415_Entreposage et services auxiliaires des transports</v>
      </c>
      <c r="BD1320" t="str">
        <f>INDEX(PDC!$J$1:$L$90,MATCH(BE1320,PDC!$L:$L,0),MATCH(PDC!$J$1,PDC!$J$1:$L$1,0))</f>
        <v>Services</v>
      </c>
      <c r="BE1320" t="s">
        <v>7</v>
      </c>
      <c r="BF1320">
        <v>8415</v>
      </c>
      <c r="BG1320">
        <v>57</v>
      </c>
      <c r="BH1320">
        <v>82565</v>
      </c>
      <c r="BI1320">
        <v>1</v>
      </c>
      <c r="BN1320">
        <v>13</v>
      </c>
    </row>
    <row r="1321" spans="55:66" x14ac:dyDescent="0.35">
      <c r="BC1321" t="str">
        <f t="shared" si="95"/>
        <v>8415_Fabrication d'autres matériels de transport</v>
      </c>
      <c r="BD1321" t="str">
        <f>INDEX(PDC!$J$1:$L$90,MATCH(BE1321,PDC!$L:$L,0),MATCH(PDC!$J$1,PDC!$J$1:$L$1,0))</f>
        <v>Industrie</v>
      </c>
      <c r="BE1321" t="s">
        <v>74</v>
      </c>
      <c r="BF1321">
        <v>8415</v>
      </c>
      <c r="BG1321">
        <v>1</v>
      </c>
      <c r="BH1321">
        <v>1575</v>
      </c>
    </row>
    <row r="1322" spans="55:66" x14ac:dyDescent="0.35">
      <c r="BC1322" t="str">
        <f t="shared" si="95"/>
        <v>8415_Fabrication d'autres produits minéraux non métalliques</v>
      </c>
      <c r="BD1322" t="str">
        <f>INDEX(PDC!$J$1:$L$90,MATCH(BE1322,PDC!$L:$L,0),MATCH(PDC!$J$1,PDC!$J$1:$L$1,0))</f>
        <v>Industrie</v>
      </c>
      <c r="BE1322" t="s">
        <v>18</v>
      </c>
      <c r="BF1322">
        <v>8415</v>
      </c>
      <c r="BG1322">
        <v>109</v>
      </c>
      <c r="BH1322">
        <v>172388</v>
      </c>
      <c r="BI1322">
        <v>12</v>
      </c>
      <c r="BJ1322">
        <v>1</v>
      </c>
      <c r="BK1322">
        <v>20</v>
      </c>
      <c r="BL1322">
        <v>1</v>
      </c>
      <c r="BN1322">
        <v>1468</v>
      </c>
    </row>
    <row r="1323" spans="55:66" x14ac:dyDescent="0.35">
      <c r="BC1323" t="str">
        <f t="shared" si="95"/>
        <v>8415_Fabrication d'équipements électriques</v>
      </c>
      <c r="BD1323" t="str">
        <f>INDEX(PDC!$J$1:$L$90,MATCH(BE1323,PDC!$L:$L,0),MATCH(PDC!$J$1,PDC!$J$1:$L$1,0))</f>
        <v>Industrie</v>
      </c>
      <c r="BE1323" t="s">
        <v>38</v>
      </c>
      <c r="BF1323">
        <v>8415</v>
      </c>
      <c r="BG1323">
        <v>2</v>
      </c>
      <c r="BH1323">
        <v>3010</v>
      </c>
    </row>
    <row r="1324" spans="55:66" x14ac:dyDescent="0.35">
      <c r="BC1324" t="str">
        <f t="shared" si="95"/>
        <v>8415_Fabrication de boissons</v>
      </c>
      <c r="BD1324" t="str">
        <f>INDEX(PDC!$J$1:$L$90,MATCH(BE1324,PDC!$L:$L,0),MATCH(PDC!$J$1,PDC!$J$1:$L$1,0))</f>
        <v>Industrie</v>
      </c>
      <c r="BE1324" t="s">
        <v>66</v>
      </c>
      <c r="BF1324">
        <v>8415</v>
      </c>
      <c r="BG1324">
        <v>1213</v>
      </c>
      <c r="BH1324">
        <v>2143326</v>
      </c>
      <c r="BI1324">
        <v>17</v>
      </c>
      <c r="BJ1324">
        <v>2</v>
      </c>
      <c r="BK1324">
        <v>21</v>
      </c>
      <c r="BL1324">
        <v>1</v>
      </c>
      <c r="BN1324">
        <v>1642</v>
      </c>
    </row>
    <row r="1325" spans="55:66" x14ac:dyDescent="0.35">
      <c r="BC1325" t="str">
        <f t="shared" si="95"/>
        <v>8415_Fabrication de machines et équipements n.c.a.</v>
      </c>
      <c r="BD1325" t="str">
        <f>INDEX(PDC!$J$1:$L$90,MATCH(BE1325,PDC!$L:$L,0),MATCH(PDC!$J$1,PDC!$J$1:$L$1,0))</f>
        <v>Industrie</v>
      </c>
      <c r="BE1325" t="s">
        <v>29</v>
      </c>
      <c r="BF1325">
        <v>8415</v>
      </c>
      <c r="BG1325">
        <v>161</v>
      </c>
      <c r="BH1325">
        <v>243866</v>
      </c>
      <c r="BI1325">
        <v>6</v>
      </c>
      <c r="BJ1325">
        <v>1</v>
      </c>
      <c r="BK1325">
        <v>55</v>
      </c>
      <c r="BL1325">
        <v>1</v>
      </c>
      <c r="BN1325">
        <v>991</v>
      </c>
    </row>
    <row r="1326" spans="55:66" x14ac:dyDescent="0.35">
      <c r="BC1326" t="str">
        <f t="shared" si="95"/>
        <v>8415_Fabrication de meubles</v>
      </c>
      <c r="BD1326" t="str">
        <f>INDEX(PDC!$J$1:$L$90,MATCH(BE1326,PDC!$L:$L,0),MATCH(PDC!$J$1,PDC!$J$1:$L$1,0))</f>
        <v>Industrie</v>
      </c>
      <c r="BE1326" t="s">
        <v>75</v>
      </c>
      <c r="BF1326">
        <v>8415</v>
      </c>
      <c r="BG1326">
        <v>147</v>
      </c>
      <c r="BH1326">
        <v>242364</v>
      </c>
      <c r="BI1326">
        <v>15</v>
      </c>
      <c r="BJ1326">
        <v>4</v>
      </c>
      <c r="BK1326">
        <v>19</v>
      </c>
      <c r="BN1326">
        <v>928</v>
      </c>
    </row>
    <row r="1327" spans="55:66" x14ac:dyDescent="0.35">
      <c r="BC1327" t="str">
        <f t="shared" si="95"/>
        <v>8415_Fabrication de produits en caoutchouc et en plastique</v>
      </c>
      <c r="BD1327" t="str">
        <f>INDEX(PDC!$J$1:$L$90,MATCH(BE1327,PDC!$L:$L,0),MATCH(PDC!$J$1,PDC!$J$1:$L$1,0))</f>
        <v>Industrie</v>
      </c>
      <c r="BE1327" t="s">
        <v>25</v>
      </c>
      <c r="BF1327">
        <v>8415</v>
      </c>
      <c r="BG1327">
        <v>281</v>
      </c>
      <c r="BH1327">
        <v>465927</v>
      </c>
      <c r="BI1327">
        <v>17</v>
      </c>
      <c r="BJ1327">
        <v>3</v>
      </c>
      <c r="BK1327">
        <v>42</v>
      </c>
      <c r="BL1327">
        <v>2</v>
      </c>
      <c r="BN1327">
        <v>874</v>
      </c>
    </row>
    <row r="1328" spans="55:66" x14ac:dyDescent="0.35">
      <c r="BC1328" t="str">
        <f t="shared" si="95"/>
        <v>8415_Fabrication de produits informatiques, électroniques et optiques</v>
      </c>
      <c r="BD1328" t="str">
        <f>INDEX(PDC!$J$1:$L$90,MATCH(BE1328,PDC!$L:$L,0),MATCH(PDC!$J$1,PDC!$J$1:$L$1,0))</f>
        <v>Industrie</v>
      </c>
      <c r="BE1328" t="s">
        <v>41</v>
      </c>
      <c r="BF1328">
        <v>8415</v>
      </c>
      <c r="BG1328">
        <v>410</v>
      </c>
      <c r="BH1328">
        <v>592711</v>
      </c>
      <c r="BI1328">
        <v>9</v>
      </c>
      <c r="BJ1328">
        <v>1</v>
      </c>
      <c r="BK1328">
        <v>4</v>
      </c>
      <c r="BN1328">
        <v>423</v>
      </c>
    </row>
    <row r="1329" spans="55:66" x14ac:dyDescent="0.35">
      <c r="BC1329" t="str">
        <f t="shared" si="95"/>
        <v>8415_Fabrication de produits métalliques, à l'exception des machines et des équipements</v>
      </c>
      <c r="BD1329" t="str">
        <f>INDEX(PDC!$J$1:$L$90,MATCH(BE1329,PDC!$L:$L,0),MATCH(PDC!$J$1,PDC!$J$1:$L$1,0))</f>
        <v>Industrie</v>
      </c>
      <c r="BE1329" t="s">
        <v>11</v>
      </c>
      <c r="BF1329">
        <v>8415</v>
      </c>
      <c r="BG1329">
        <v>334</v>
      </c>
      <c r="BH1329">
        <v>584361</v>
      </c>
      <c r="BI1329">
        <v>26</v>
      </c>
      <c r="BN1329">
        <v>899</v>
      </c>
    </row>
    <row r="1330" spans="55:66" x14ac:dyDescent="0.35">
      <c r="BC1330" t="str">
        <f t="shared" si="95"/>
        <v>8415_Fabrication de textiles</v>
      </c>
      <c r="BD1330" t="str">
        <f>INDEX(PDC!$J$1:$L$90,MATCH(BE1330,PDC!$L:$L,0),MATCH(PDC!$J$1,PDC!$J$1:$L$1,0))</f>
        <v>Industrie</v>
      </c>
      <c r="BE1330" t="s">
        <v>19</v>
      </c>
      <c r="BF1330">
        <v>8415</v>
      </c>
      <c r="BG1330">
        <v>1</v>
      </c>
      <c r="BH1330">
        <v>1333</v>
      </c>
    </row>
    <row r="1331" spans="55:66" x14ac:dyDescent="0.35">
      <c r="BC1331" t="str">
        <f t="shared" si="95"/>
        <v>8415_Génie civil</v>
      </c>
      <c r="BD1331" t="str">
        <f>INDEX(PDC!$J$1:$L$90,MATCH(BE1331,PDC!$L:$L,0),MATCH(PDC!$J$1,PDC!$J$1:$L$1,0))</f>
        <v>Construction</v>
      </c>
      <c r="BE1331" t="s">
        <v>22</v>
      </c>
      <c r="BF1331">
        <v>8415</v>
      </c>
      <c r="BG1331">
        <v>260</v>
      </c>
      <c r="BH1331">
        <v>392822</v>
      </c>
      <c r="BI1331">
        <v>8</v>
      </c>
      <c r="BN1331">
        <v>1069</v>
      </c>
    </row>
    <row r="1332" spans="55:66" x14ac:dyDescent="0.35">
      <c r="BC1332" t="str">
        <f t="shared" si="95"/>
        <v>8415_Hébergement</v>
      </c>
      <c r="BD1332" t="str">
        <f>INDEX(PDC!$J$1:$L$90,MATCH(BE1332,PDC!$L:$L,0),MATCH(PDC!$J$1,PDC!$J$1:$L$1,0))</f>
        <v>Services</v>
      </c>
      <c r="BE1332" t="s">
        <v>20</v>
      </c>
      <c r="BF1332">
        <v>8415</v>
      </c>
      <c r="BG1332">
        <v>1613</v>
      </c>
      <c r="BH1332">
        <v>2347169</v>
      </c>
      <c r="BI1332">
        <v>41</v>
      </c>
      <c r="BJ1332">
        <v>6</v>
      </c>
      <c r="BK1332">
        <v>64</v>
      </c>
      <c r="BL1332">
        <v>4</v>
      </c>
      <c r="BN1332">
        <v>2521</v>
      </c>
    </row>
    <row r="1333" spans="55:66" x14ac:dyDescent="0.35">
      <c r="BC1333" t="str">
        <f t="shared" si="95"/>
        <v>8415_Hébergement médico-social et social</v>
      </c>
      <c r="BD1333" t="str">
        <f>INDEX(PDC!$J$1:$L$90,MATCH(BE1333,PDC!$L:$L,0),MATCH(PDC!$J$1,PDC!$J$1:$L$1,0))</f>
        <v>Services</v>
      </c>
      <c r="BE1333" t="s">
        <v>2</v>
      </c>
      <c r="BF1333">
        <v>8415</v>
      </c>
      <c r="BG1333">
        <v>601</v>
      </c>
      <c r="BH1333">
        <v>957929</v>
      </c>
      <c r="BI1333">
        <v>33</v>
      </c>
      <c r="BJ1333">
        <v>1</v>
      </c>
      <c r="BK1333">
        <v>35</v>
      </c>
      <c r="BL1333">
        <v>1</v>
      </c>
      <c r="BN1333">
        <v>2020</v>
      </c>
    </row>
    <row r="1334" spans="55:66" x14ac:dyDescent="0.35">
      <c r="BC1334" t="str">
        <f t="shared" si="95"/>
        <v>8415_Imprimerie et reproduction d'enregistrements</v>
      </c>
      <c r="BD1334" t="str">
        <f>INDEX(PDC!$J$1:$L$90,MATCH(BE1334,PDC!$L:$L,0),MATCH(PDC!$J$1,PDC!$J$1:$L$1,0))</f>
        <v>Industrie</v>
      </c>
      <c r="BE1334" t="s">
        <v>72</v>
      </c>
      <c r="BF1334">
        <v>8415</v>
      </c>
      <c r="BG1334">
        <v>20</v>
      </c>
      <c r="BH1334">
        <v>33045</v>
      </c>
    </row>
    <row r="1335" spans="55:66" x14ac:dyDescent="0.35">
      <c r="BC1335" t="str">
        <f t="shared" si="95"/>
        <v>8415_Industrie chimique</v>
      </c>
      <c r="BD1335" t="str">
        <f>INDEX(PDC!$J$1:$L$90,MATCH(BE1335,PDC!$L:$L,0),MATCH(PDC!$J$1,PDC!$J$1:$L$1,0))</f>
        <v>Industrie</v>
      </c>
      <c r="BE1335" t="s">
        <v>40</v>
      </c>
      <c r="BF1335">
        <v>8415</v>
      </c>
      <c r="BG1335">
        <v>10</v>
      </c>
      <c r="BH1335">
        <v>19247</v>
      </c>
      <c r="BI1335">
        <v>1</v>
      </c>
      <c r="BN1335">
        <v>18</v>
      </c>
    </row>
    <row r="1336" spans="55:66" x14ac:dyDescent="0.35">
      <c r="BC1336" t="str">
        <f t="shared" si="95"/>
        <v>8415_Industrie de l'habillement</v>
      </c>
      <c r="BD1336" t="str">
        <f>INDEX(PDC!$J$1:$L$90,MATCH(BE1336,PDC!$L:$L,0),MATCH(PDC!$J$1,PDC!$J$1:$L$1,0))</f>
        <v>Industrie</v>
      </c>
      <c r="BE1336" t="s">
        <v>68</v>
      </c>
      <c r="BF1336">
        <v>8415</v>
      </c>
      <c r="BG1336">
        <v>1</v>
      </c>
      <c r="BH1336">
        <v>2689</v>
      </c>
    </row>
    <row r="1337" spans="55:66" x14ac:dyDescent="0.35">
      <c r="BC1337" t="str">
        <f t="shared" si="95"/>
        <v>8415_Industrie du cuir et de la chaussure</v>
      </c>
      <c r="BD1337" t="str">
        <f>INDEX(PDC!$J$1:$L$90,MATCH(BE1337,PDC!$L:$L,0),MATCH(PDC!$J$1,PDC!$J$1:$L$1,0))</f>
        <v>Industrie</v>
      </c>
      <c r="BE1337" t="s">
        <v>69</v>
      </c>
      <c r="BF1337">
        <v>8415</v>
      </c>
      <c r="BG1337">
        <v>4</v>
      </c>
      <c r="BH1337">
        <v>5522</v>
      </c>
    </row>
    <row r="1338" spans="55:66" x14ac:dyDescent="0.35">
      <c r="BC1338" t="str">
        <f t="shared" si="95"/>
        <v>8415_Industrie du papier et du carton</v>
      </c>
      <c r="BD1338" t="str">
        <f>INDEX(PDC!$J$1:$L$90,MATCH(BE1338,PDC!$L:$L,0),MATCH(PDC!$J$1,PDC!$J$1:$L$1,0))</f>
        <v>Industrie</v>
      </c>
      <c r="BE1338" t="s">
        <v>71</v>
      </c>
      <c r="BF1338">
        <v>8415</v>
      </c>
      <c r="BG1338">
        <v>289</v>
      </c>
      <c r="BH1338">
        <v>388575</v>
      </c>
      <c r="BI1338">
        <v>16</v>
      </c>
      <c r="BJ1338">
        <v>2</v>
      </c>
      <c r="BK1338">
        <v>68</v>
      </c>
      <c r="BL1338">
        <v>1</v>
      </c>
      <c r="BN1338">
        <v>1172</v>
      </c>
    </row>
    <row r="1339" spans="55:66" x14ac:dyDescent="0.35">
      <c r="BC1339" t="str">
        <f t="shared" si="95"/>
        <v>8415_Industries alimentaires</v>
      </c>
      <c r="BD1339" t="str">
        <f>INDEX(PDC!$J$1:$L$90,MATCH(BE1339,PDC!$L:$L,0),MATCH(PDC!$J$1,PDC!$J$1:$L$1,0))</f>
        <v>Industrie</v>
      </c>
      <c r="BE1339" t="s">
        <v>14</v>
      </c>
      <c r="BF1339">
        <v>8415</v>
      </c>
      <c r="BG1339">
        <v>427</v>
      </c>
      <c r="BH1339">
        <v>724412</v>
      </c>
      <c r="BI1339">
        <v>7</v>
      </c>
      <c r="BJ1339">
        <v>1</v>
      </c>
      <c r="BK1339">
        <v>25</v>
      </c>
      <c r="BL1339">
        <v>1</v>
      </c>
      <c r="BN1339">
        <v>281</v>
      </c>
    </row>
    <row r="1340" spans="55:66" x14ac:dyDescent="0.35">
      <c r="BC1340" t="str">
        <f t="shared" si="95"/>
        <v>8415_Métallurgie</v>
      </c>
      <c r="BD1340" t="str">
        <f>INDEX(PDC!$J$1:$L$90,MATCH(BE1340,PDC!$L:$L,0),MATCH(PDC!$J$1,PDC!$J$1:$L$1,0))</f>
        <v>Industrie</v>
      </c>
      <c r="BE1340" t="s">
        <v>26</v>
      </c>
      <c r="BF1340">
        <v>8415</v>
      </c>
      <c r="BG1340">
        <v>128</v>
      </c>
      <c r="BH1340">
        <v>235134</v>
      </c>
      <c r="BJ1340">
        <v>1</v>
      </c>
      <c r="BK1340">
        <v>6</v>
      </c>
      <c r="BN1340">
        <v>246</v>
      </c>
    </row>
    <row r="1341" spans="55:66" x14ac:dyDescent="0.35">
      <c r="BC1341" t="str">
        <f t="shared" si="95"/>
        <v>8415_Production de films cinématographiques, de vidéo et de programmes de télévision ; enregistrement sonore et édition musicale</v>
      </c>
      <c r="BD1341" t="str">
        <f>INDEX(PDC!$J$1:$L$90,MATCH(BE1341,PDC!$L:$L,0),MATCH(PDC!$J$1,PDC!$J$1:$L$1,0))</f>
        <v>Services</v>
      </c>
      <c r="BE1341" t="s">
        <v>82</v>
      </c>
      <c r="BF1341">
        <v>8415</v>
      </c>
      <c r="BG1341">
        <v>33</v>
      </c>
      <c r="BH1341">
        <v>51022</v>
      </c>
    </row>
    <row r="1342" spans="55:66" x14ac:dyDescent="0.35">
      <c r="BC1342" t="str">
        <f t="shared" si="95"/>
        <v>8415_Production et distribution d'électricité, de gaz, de vapeur et d'air conditionné</v>
      </c>
      <c r="BD1342" t="str">
        <f>INDEX(PDC!$J$1:$L$90,MATCH(BE1342,PDC!$L:$L,0),MATCH(PDC!$J$1,PDC!$J$1:$L$1,0))</f>
        <v>Industrie</v>
      </c>
      <c r="BE1342" t="s">
        <v>76</v>
      </c>
      <c r="BF1342">
        <v>8415</v>
      </c>
      <c r="BG1342">
        <v>10</v>
      </c>
      <c r="BH1342">
        <v>17338</v>
      </c>
      <c r="BN1342">
        <v>25</v>
      </c>
    </row>
    <row r="1343" spans="55:66" x14ac:dyDescent="0.35">
      <c r="BC1343" t="str">
        <f t="shared" si="95"/>
        <v>8415_Programmation et diffusion</v>
      </c>
      <c r="BD1343" t="str">
        <f>INDEX(PDC!$J$1:$L$90,MATCH(BE1343,PDC!$L:$L,0),MATCH(PDC!$J$1,PDC!$J$1:$L$1,0))</f>
        <v>Services</v>
      </c>
      <c r="BE1343" t="s">
        <v>83</v>
      </c>
      <c r="BF1343">
        <v>8415</v>
      </c>
      <c r="BG1343">
        <v>2</v>
      </c>
      <c r="BH1343">
        <v>2624</v>
      </c>
    </row>
    <row r="1344" spans="55:66" x14ac:dyDescent="0.35">
      <c r="BC1344" t="str">
        <f t="shared" si="95"/>
        <v>8415_Programmation, conseil et autres activités informatiques</v>
      </c>
      <c r="BD1344" t="str">
        <f>INDEX(PDC!$J$1:$L$90,MATCH(BE1344,PDC!$L:$L,0),MATCH(PDC!$J$1,PDC!$J$1:$L$1,0))</f>
        <v>Services</v>
      </c>
      <c r="BE1344" t="s">
        <v>50</v>
      </c>
      <c r="BF1344">
        <v>8415</v>
      </c>
      <c r="BG1344">
        <v>19</v>
      </c>
      <c r="BH1344">
        <v>28330</v>
      </c>
      <c r="BI1344">
        <v>1</v>
      </c>
      <c r="BN1344">
        <v>12</v>
      </c>
    </row>
    <row r="1345" spans="55:66" x14ac:dyDescent="0.35">
      <c r="BC1345" t="str">
        <f t="shared" si="95"/>
        <v>8415_Publicité et études de marché</v>
      </c>
      <c r="BD1345" t="str">
        <f>INDEX(PDC!$J$1:$L$90,MATCH(BE1345,PDC!$L:$L,0),MATCH(PDC!$J$1,PDC!$J$1:$L$1,0))</f>
        <v>Services</v>
      </c>
      <c r="BE1345" t="s">
        <v>33</v>
      </c>
      <c r="BF1345">
        <v>8415</v>
      </c>
      <c r="BG1345">
        <v>62</v>
      </c>
      <c r="BH1345">
        <v>121728</v>
      </c>
      <c r="BI1345">
        <v>2</v>
      </c>
      <c r="BN1345">
        <v>10</v>
      </c>
    </row>
    <row r="1346" spans="55:66" x14ac:dyDescent="0.35">
      <c r="BC1346" t="str">
        <f t="shared" si="95"/>
        <v>8415_Pêche et aquaculture</v>
      </c>
      <c r="BD1346" t="str">
        <f>INDEX(PDC!$J$1:$L$90,MATCH(BE1346,PDC!$L:$L,0),MATCH(PDC!$J$1,PDC!$J$1:$L$1,0))</f>
        <v>Agriculture</v>
      </c>
      <c r="BE1346" t="s">
        <v>107</v>
      </c>
      <c r="BF1346">
        <v>8415</v>
      </c>
      <c r="BG1346">
        <v>1</v>
      </c>
      <c r="BH1346">
        <v>1074</v>
      </c>
    </row>
    <row r="1347" spans="55:66" x14ac:dyDescent="0.35">
      <c r="BC1347" t="str">
        <f t="shared" si="95"/>
        <v>8415_Recherche-développement scientifique</v>
      </c>
      <c r="BD1347" t="str">
        <f>INDEX(PDC!$J$1:$L$90,MATCH(BE1347,PDC!$L:$L,0),MATCH(PDC!$J$1,PDC!$J$1:$L$1,0))</f>
        <v>Services</v>
      </c>
      <c r="BE1347" t="s">
        <v>46</v>
      </c>
      <c r="BF1347">
        <v>8415</v>
      </c>
      <c r="BG1347">
        <v>4</v>
      </c>
      <c r="BH1347">
        <v>0</v>
      </c>
    </row>
    <row r="1348" spans="55:66" x14ac:dyDescent="0.35">
      <c r="BC1348" t="str">
        <f t="shared" si="95"/>
        <v>8415_Restauration</v>
      </c>
      <c r="BD1348" t="str">
        <f>INDEX(PDC!$J$1:$L$90,MATCH(BE1348,PDC!$L:$L,0),MATCH(PDC!$J$1,PDC!$J$1:$L$1,0))</f>
        <v>Services</v>
      </c>
      <c r="BE1348" t="s">
        <v>10</v>
      </c>
      <c r="BF1348">
        <v>8415</v>
      </c>
      <c r="BG1348">
        <v>2351</v>
      </c>
      <c r="BH1348">
        <v>3712605</v>
      </c>
      <c r="BI1348">
        <v>80</v>
      </c>
      <c r="BJ1348">
        <v>2</v>
      </c>
      <c r="BK1348">
        <v>8</v>
      </c>
      <c r="BN1348">
        <v>3392</v>
      </c>
    </row>
    <row r="1349" spans="55:66" x14ac:dyDescent="0.35">
      <c r="BC1349" t="str">
        <f t="shared" ref="BC1349:BC1412" si="96">BF1349&amp;"_"&amp;BE1349</f>
        <v>8415_Réparation d'ordinateurs et de biens personnels et domestiques</v>
      </c>
      <c r="BD1349" t="str">
        <f>INDEX(PDC!$J$1:$L$90,MATCH(BE1349,PDC!$L:$L,0),MATCH(PDC!$J$1,PDC!$J$1:$L$1,0))</f>
        <v>Services</v>
      </c>
      <c r="BE1349" t="s">
        <v>92</v>
      </c>
      <c r="BF1349">
        <v>8415</v>
      </c>
      <c r="BG1349">
        <v>35</v>
      </c>
      <c r="BH1349">
        <v>51268</v>
      </c>
      <c r="BI1349">
        <v>1</v>
      </c>
      <c r="BN1349">
        <v>38</v>
      </c>
    </row>
    <row r="1350" spans="55:66" x14ac:dyDescent="0.35">
      <c r="BC1350" t="str">
        <f t="shared" si="96"/>
        <v>8415_Réparation et installation de machines et d'équipements</v>
      </c>
      <c r="BD1350" t="str">
        <f>INDEX(PDC!$J$1:$L$90,MATCH(BE1350,PDC!$L:$L,0),MATCH(PDC!$J$1,PDC!$J$1:$L$1,0))</f>
        <v>Industrie</v>
      </c>
      <c r="BE1350" t="s">
        <v>23</v>
      </c>
      <c r="BF1350">
        <v>8415</v>
      </c>
      <c r="BG1350">
        <v>44</v>
      </c>
      <c r="BH1350">
        <v>70147</v>
      </c>
      <c r="BI1350">
        <v>6</v>
      </c>
      <c r="BN1350">
        <v>212</v>
      </c>
    </row>
    <row r="1351" spans="55:66" x14ac:dyDescent="0.35">
      <c r="BC1351" t="str">
        <f t="shared" si="96"/>
        <v>8415_Services d'information</v>
      </c>
      <c r="BD1351" t="str">
        <f>INDEX(PDC!$J$1:$L$90,MATCH(BE1351,PDC!$L:$L,0),MATCH(PDC!$J$1,PDC!$J$1:$L$1,0))</f>
        <v>Services</v>
      </c>
      <c r="BE1351" t="s">
        <v>85</v>
      </c>
      <c r="BF1351">
        <v>8415</v>
      </c>
      <c r="BG1351">
        <v>5</v>
      </c>
      <c r="BH1351">
        <v>2840</v>
      </c>
    </row>
    <row r="1352" spans="55:66" x14ac:dyDescent="0.35">
      <c r="BC1352" t="str">
        <f t="shared" si="96"/>
        <v>8415_Services relatifs aux bâtiments et aménagement paysager</v>
      </c>
      <c r="BD1352" t="str">
        <f>INDEX(PDC!$J$1:$L$90,MATCH(BE1352,PDC!$L:$L,0),MATCH(PDC!$J$1,PDC!$J$1:$L$1,0))</f>
        <v>Services</v>
      </c>
      <c r="BE1352" t="s">
        <v>9</v>
      </c>
      <c r="BF1352">
        <v>8415</v>
      </c>
      <c r="BG1352">
        <v>390</v>
      </c>
      <c r="BH1352">
        <v>395054</v>
      </c>
      <c r="BI1352">
        <v>6</v>
      </c>
      <c r="BJ1352">
        <v>2</v>
      </c>
      <c r="BK1352">
        <v>25</v>
      </c>
      <c r="BL1352">
        <v>1</v>
      </c>
      <c r="BN1352">
        <v>984</v>
      </c>
    </row>
    <row r="1353" spans="55:66" x14ac:dyDescent="0.35">
      <c r="BC1353" t="str">
        <f t="shared" si="96"/>
        <v>8415_Transports aériens</v>
      </c>
      <c r="BD1353" t="str">
        <f>INDEX(PDC!$J$1:$L$90,MATCH(BE1353,PDC!$L:$L,0),MATCH(PDC!$J$1,PDC!$J$1:$L$1,0))</f>
        <v>Services</v>
      </c>
      <c r="BE1353" t="s">
        <v>81</v>
      </c>
      <c r="BF1353">
        <v>8415</v>
      </c>
      <c r="BG1353">
        <v>3</v>
      </c>
      <c r="BH1353">
        <v>3980</v>
      </c>
    </row>
    <row r="1354" spans="55:66" x14ac:dyDescent="0.35">
      <c r="BC1354" t="str">
        <f t="shared" si="96"/>
        <v>8415_Transports terrestres et transport par conduites</v>
      </c>
      <c r="BD1354" t="str">
        <f>INDEX(PDC!$J$1:$L$90,MATCH(BE1354,PDC!$L:$L,0),MATCH(PDC!$J$1,PDC!$J$1:$L$1,0))</f>
        <v>Services</v>
      </c>
      <c r="BE1354" t="s">
        <v>5</v>
      </c>
      <c r="BF1354">
        <v>8415</v>
      </c>
      <c r="BG1354">
        <v>1190</v>
      </c>
      <c r="BH1354">
        <v>1715778</v>
      </c>
      <c r="BI1354">
        <v>62</v>
      </c>
      <c r="BJ1354">
        <v>4</v>
      </c>
      <c r="BK1354">
        <v>35</v>
      </c>
      <c r="BL1354">
        <v>2</v>
      </c>
      <c r="BN1354">
        <v>4417</v>
      </c>
    </row>
    <row r="1355" spans="55:66" x14ac:dyDescent="0.35">
      <c r="BC1355" t="str">
        <f t="shared" si="96"/>
        <v>8415_Travail du bois et fabrication d'articles en bois et en liège, à l'exception des meubles ; fabrication d'articles en vannerie et sparterie</v>
      </c>
      <c r="BD1355" t="str">
        <f>INDEX(PDC!$J$1:$L$90,MATCH(BE1355,PDC!$L:$L,0),MATCH(PDC!$J$1,PDC!$J$1:$L$1,0))</f>
        <v>Industrie</v>
      </c>
      <c r="BE1355" t="s">
        <v>70</v>
      </c>
      <c r="BF1355">
        <v>8415</v>
      </c>
      <c r="BG1355">
        <v>56</v>
      </c>
      <c r="BH1355">
        <v>97189</v>
      </c>
      <c r="BI1355">
        <v>5</v>
      </c>
      <c r="BN1355">
        <v>168</v>
      </c>
    </row>
    <row r="1356" spans="55:66" x14ac:dyDescent="0.35">
      <c r="BC1356" t="str">
        <f t="shared" si="96"/>
        <v>8415_Travaux de construction spécialisés</v>
      </c>
      <c r="BD1356" t="str">
        <f>INDEX(PDC!$J$1:$L$90,MATCH(BE1356,PDC!$L:$L,0),MATCH(PDC!$J$1,PDC!$J$1:$L$1,0))</f>
        <v>Construction</v>
      </c>
      <c r="BE1356" t="s">
        <v>3</v>
      </c>
      <c r="BF1356">
        <v>8415</v>
      </c>
      <c r="BG1356">
        <v>2372</v>
      </c>
      <c r="BH1356">
        <v>3883740</v>
      </c>
      <c r="BI1356">
        <v>230</v>
      </c>
      <c r="BJ1356">
        <v>14</v>
      </c>
      <c r="BK1356">
        <v>128</v>
      </c>
      <c r="BL1356">
        <v>6</v>
      </c>
      <c r="BN1356">
        <v>13420</v>
      </c>
    </row>
    <row r="1357" spans="55:66" x14ac:dyDescent="0.35">
      <c r="BC1357" t="str">
        <f t="shared" si="96"/>
        <v>8415_Télécommunications</v>
      </c>
      <c r="BD1357" t="str">
        <f>INDEX(PDC!$J$1:$L$90,MATCH(BE1357,PDC!$L:$L,0),MATCH(PDC!$J$1,PDC!$J$1:$L$1,0))</f>
        <v>Services</v>
      </c>
      <c r="BE1357" t="s">
        <v>84</v>
      </c>
      <c r="BF1357">
        <v>8415</v>
      </c>
      <c r="BG1357">
        <v>10</v>
      </c>
      <c r="BH1357">
        <v>14129</v>
      </c>
    </row>
    <row r="1358" spans="55:66" x14ac:dyDescent="0.35">
      <c r="BC1358" t="str">
        <f t="shared" si="96"/>
        <v>8415_Édition</v>
      </c>
      <c r="BD1358" t="str">
        <f>INDEX(PDC!$J$1:$L$90,MATCH(BE1358,PDC!$L:$L,0),MATCH(PDC!$J$1,PDC!$J$1:$L$1,0))</f>
        <v>Services</v>
      </c>
      <c r="BE1358" t="s">
        <v>49</v>
      </c>
      <c r="BF1358">
        <v>8415</v>
      </c>
      <c r="BG1358">
        <v>56</v>
      </c>
      <c r="BH1358">
        <v>86671</v>
      </c>
    </row>
    <row r="1359" spans="55:66" x14ac:dyDescent="0.35">
      <c r="BC1359" t="str">
        <f t="shared" si="96"/>
        <v>8416_NC</v>
      </c>
      <c r="BD1359" t="s">
        <v>355</v>
      </c>
      <c r="BE1359" t="s">
        <v>355</v>
      </c>
      <c r="BF1359">
        <v>8416</v>
      </c>
      <c r="BG1359">
        <v>1</v>
      </c>
      <c r="BH1359">
        <v>140</v>
      </c>
      <c r="BN1359">
        <v>900</v>
      </c>
    </row>
    <row r="1360" spans="55:66" x14ac:dyDescent="0.35">
      <c r="BC1360" t="str">
        <f t="shared" si="96"/>
        <v>8416_Action sociale sans hébergement</v>
      </c>
      <c r="BD1360" t="str">
        <f>INDEX(PDC!$J$1:$L$90,MATCH(BE1360,PDC!$L:$L,0),MATCH(PDC!$J$1,PDC!$J$1:$L$1,0))</f>
        <v>Services</v>
      </c>
      <c r="BE1360" t="s">
        <v>8</v>
      </c>
      <c r="BF1360">
        <v>8416</v>
      </c>
      <c r="BG1360">
        <v>1401</v>
      </c>
      <c r="BH1360">
        <v>2123619</v>
      </c>
      <c r="BI1360">
        <v>86</v>
      </c>
      <c r="BJ1360">
        <v>5</v>
      </c>
      <c r="BK1360">
        <v>54</v>
      </c>
      <c r="BL1360">
        <v>3</v>
      </c>
      <c r="BN1360">
        <v>4318</v>
      </c>
    </row>
    <row r="1361" spans="55:66" x14ac:dyDescent="0.35">
      <c r="BC1361" t="str">
        <f t="shared" si="96"/>
        <v>8416_Activités administratives et autres activités de soutien aux entreprises</v>
      </c>
      <c r="BD1361" t="str">
        <f>INDEX(PDC!$J$1:$L$90,MATCH(BE1361,PDC!$L:$L,0),MATCH(PDC!$J$1,PDC!$J$1:$L$1,0))</f>
        <v>Services</v>
      </c>
      <c r="BE1361" t="s">
        <v>35</v>
      </c>
      <c r="BF1361">
        <v>8416</v>
      </c>
      <c r="BG1361">
        <v>432</v>
      </c>
      <c r="BH1361">
        <v>600862</v>
      </c>
      <c r="BI1361">
        <v>3</v>
      </c>
      <c r="BJ1361">
        <v>1</v>
      </c>
      <c r="BK1361">
        <v>15</v>
      </c>
      <c r="BL1361">
        <v>1</v>
      </c>
      <c r="BN1361">
        <v>225</v>
      </c>
    </row>
    <row r="1362" spans="55:66" x14ac:dyDescent="0.35">
      <c r="BC1362" t="str">
        <f t="shared" si="96"/>
        <v>8416_Activités auxiliaires de services financiers et d'assurance</v>
      </c>
      <c r="BD1362" t="str">
        <f>INDEX(PDC!$J$1:$L$90,MATCH(BE1362,PDC!$L:$L,0),MATCH(PDC!$J$1,PDC!$J$1:$L$1,0))</f>
        <v>Services</v>
      </c>
      <c r="BE1362" t="s">
        <v>48</v>
      </c>
      <c r="BF1362">
        <v>8416</v>
      </c>
      <c r="BG1362">
        <v>407</v>
      </c>
      <c r="BH1362">
        <v>670357</v>
      </c>
      <c r="BI1362">
        <v>1</v>
      </c>
      <c r="BN1362">
        <v>11</v>
      </c>
    </row>
    <row r="1363" spans="55:66" x14ac:dyDescent="0.35">
      <c r="BC1363" t="str">
        <f t="shared" si="96"/>
        <v>8416_Activités créatives, artistiques et de spectacle</v>
      </c>
      <c r="BD1363" t="str">
        <f>INDEX(PDC!$J$1:$L$90,MATCH(BE1363,PDC!$L:$L,0),MATCH(PDC!$J$1,PDC!$J$1:$L$1,0))</f>
        <v>Services</v>
      </c>
      <c r="BE1363" t="s">
        <v>42</v>
      </c>
      <c r="BF1363">
        <v>8416</v>
      </c>
      <c r="BG1363">
        <v>244</v>
      </c>
      <c r="BH1363">
        <v>191619</v>
      </c>
      <c r="BI1363">
        <v>4</v>
      </c>
      <c r="BN1363">
        <v>92</v>
      </c>
    </row>
    <row r="1364" spans="55:66" x14ac:dyDescent="0.35">
      <c r="BC1364" t="str">
        <f t="shared" si="96"/>
        <v>8416_Activités d'architecture et d'ingénierie ; activités de contrôle et analyses techniques</v>
      </c>
      <c r="BD1364" t="str">
        <f>INDEX(PDC!$J$1:$L$90,MATCH(BE1364,PDC!$L:$L,0),MATCH(PDC!$J$1,PDC!$J$1:$L$1,0))</f>
        <v>Services</v>
      </c>
      <c r="BE1364" t="s">
        <v>43</v>
      </c>
      <c r="BF1364">
        <v>8416</v>
      </c>
      <c r="BG1364">
        <v>489</v>
      </c>
      <c r="BH1364">
        <v>848484</v>
      </c>
      <c r="BI1364">
        <v>7</v>
      </c>
      <c r="BN1364">
        <v>454</v>
      </c>
    </row>
    <row r="1365" spans="55:66" x14ac:dyDescent="0.35">
      <c r="BC1365" t="str">
        <f t="shared" si="96"/>
        <v>8416_Activités de location et location-bail</v>
      </c>
      <c r="BD1365" t="str">
        <f>INDEX(PDC!$J$1:$L$90,MATCH(BE1365,PDC!$L:$L,0),MATCH(PDC!$J$1,PDC!$J$1:$L$1,0))</f>
        <v>Services</v>
      </c>
      <c r="BE1365" t="s">
        <v>88</v>
      </c>
      <c r="BF1365">
        <v>8416</v>
      </c>
      <c r="BG1365">
        <v>152</v>
      </c>
      <c r="BH1365">
        <v>231314</v>
      </c>
      <c r="BI1365">
        <v>3</v>
      </c>
      <c r="BN1365">
        <v>907</v>
      </c>
    </row>
    <row r="1366" spans="55:66" x14ac:dyDescent="0.35">
      <c r="BC1366" t="str">
        <f t="shared" si="96"/>
        <v>8416_Activités de poste et de courrier</v>
      </c>
      <c r="BD1366" t="str">
        <f>INDEX(PDC!$J$1:$L$90,MATCH(BE1366,PDC!$L:$L,0),MATCH(PDC!$J$1,PDC!$J$1:$L$1,0))</f>
        <v>Services</v>
      </c>
      <c r="BE1366" t="s">
        <v>13</v>
      </c>
      <c r="BF1366">
        <v>8416</v>
      </c>
      <c r="BG1366">
        <v>464</v>
      </c>
      <c r="BH1366">
        <v>712651</v>
      </c>
      <c r="BI1366">
        <v>39</v>
      </c>
      <c r="BN1366">
        <v>1652</v>
      </c>
    </row>
    <row r="1367" spans="55:66" x14ac:dyDescent="0.35">
      <c r="BC1367" t="str">
        <f t="shared" si="96"/>
        <v>8416_Activités des agences de voyage, voyagistes, services de réservation et activités connexes</v>
      </c>
      <c r="BD1367" t="str">
        <f>INDEX(PDC!$J$1:$L$90,MATCH(BE1367,PDC!$L:$L,0),MATCH(PDC!$J$1,PDC!$J$1:$L$1,0))</f>
        <v>Services</v>
      </c>
      <c r="BE1367" t="s">
        <v>89</v>
      </c>
      <c r="BF1367">
        <v>8416</v>
      </c>
      <c r="BG1367">
        <v>110</v>
      </c>
      <c r="BH1367">
        <v>178078</v>
      </c>
      <c r="BI1367">
        <v>1</v>
      </c>
      <c r="BN1367">
        <v>71</v>
      </c>
    </row>
    <row r="1368" spans="55:66" x14ac:dyDescent="0.35">
      <c r="BC1368" t="str">
        <f t="shared" si="96"/>
        <v>8416_Activités des organisations associatives</v>
      </c>
      <c r="BD1368" t="str">
        <f>INDEX(PDC!$J$1:$L$90,MATCH(BE1368,PDC!$L:$L,0),MATCH(PDC!$J$1,PDC!$J$1:$L$1,0))</f>
        <v>Services</v>
      </c>
      <c r="BE1368" t="s">
        <v>32</v>
      </c>
      <c r="BF1368">
        <v>8416</v>
      </c>
      <c r="BG1368">
        <v>584</v>
      </c>
      <c r="BH1368">
        <v>801223</v>
      </c>
      <c r="BI1368">
        <v>5</v>
      </c>
      <c r="BN1368">
        <v>370</v>
      </c>
    </row>
    <row r="1369" spans="55:66" x14ac:dyDescent="0.35">
      <c r="BC1369" t="str">
        <f t="shared" si="96"/>
        <v>8416_Activités des services financiers, hors assurance et caisses de retraite</v>
      </c>
      <c r="BD1369" t="str">
        <f>INDEX(PDC!$J$1:$L$90,MATCH(BE1369,PDC!$L:$L,0),MATCH(PDC!$J$1,PDC!$J$1:$L$1,0))</f>
        <v>Services</v>
      </c>
      <c r="BE1369" t="s">
        <v>47</v>
      </c>
      <c r="BF1369">
        <v>8416</v>
      </c>
      <c r="BG1369">
        <v>947</v>
      </c>
      <c r="BH1369">
        <v>1534775</v>
      </c>
      <c r="BI1369">
        <v>1</v>
      </c>
      <c r="BN1369">
        <v>423</v>
      </c>
    </row>
    <row r="1370" spans="55:66" x14ac:dyDescent="0.35">
      <c r="BC1370" t="str">
        <f t="shared" si="96"/>
        <v>8416_Activités des sièges sociaux ; conseil de gestion</v>
      </c>
      <c r="BD1370" t="str">
        <f>INDEX(PDC!$J$1:$L$90,MATCH(BE1370,PDC!$L:$L,0),MATCH(PDC!$J$1,PDC!$J$1:$L$1,0))</f>
        <v>Services</v>
      </c>
      <c r="BE1370" t="s">
        <v>44</v>
      </c>
      <c r="BF1370">
        <v>8416</v>
      </c>
      <c r="BG1370">
        <v>515</v>
      </c>
      <c r="BH1370">
        <v>624048</v>
      </c>
      <c r="BI1370">
        <v>1</v>
      </c>
      <c r="BJ1370">
        <v>1</v>
      </c>
      <c r="BK1370">
        <v>2</v>
      </c>
      <c r="BN1370">
        <v>411</v>
      </c>
    </row>
    <row r="1371" spans="55:66" x14ac:dyDescent="0.35">
      <c r="BC1371" t="str">
        <f t="shared" si="96"/>
        <v>8416_Activités immobilières</v>
      </c>
      <c r="BD1371" t="str">
        <f>INDEX(PDC!$J$1:$L$90,MATCH(BE1371,PDC!$L:$L,0),MATCH(PDC!$J$1,PDC!$J$1:$L$1,0))</f>
        <v>Services</v>
      </c>
      <c r="BE1371" t="s">
        <v>31</v>
      </c>
      <c r="BF1371">
        <v>8416</v>
      </c>
      <c r="BG1371">
        <v>1108</v>
      </c>
      <c r="BH1371">
        <v>1622490</v>
      </c>
      <c r="BI1371">
        <v>10</v>
      </c>
      <c r="BJ1371">
        <v>3</v>
      </c>
      <c r="BK1371">
        <v>23</v>
      </c>
      <c r="BL1371">
        <v>1</v>
      </c>
      <c r="BN1371">
        <v>490</v>
      </c>
    </row>
    <row r="1372" spans="55:66" x14ac:dyDescent="0.35">
      <c r="BC1372" t="str">
        <f t="shared" si="96"/>
        <v>8416_Activités juridiques et comptables</v>
      </c>
      <c r="BD1372" t="str">
        <f>INDEX(PDC!$J$1:$L$90,MATCH(BE1372,PDC!$L:$L,0),MATCH(PDC!$J$1,PDC!$J$1:$L$1,0))</f>
        <v>Services</v>
      </c>
      <c r="BE1372" t="s">
        <v>51</v>
      </c>
      <c r="BF1372">
        <v>8416</v>
      </c>
      <c r="BG1372">
        <v>780</v>
      </c>
      <c r="BH1372">
        <v>1335813</v>
      </c>
      <c r="BN1372">
        <v>0</v>
      </c>
    </row>
    <row r="1373" spans="55:66" x14ac:dyDescent="0.35">
      <c r="BC1373" t="str">
        <f t="shared" si="96"/>
        <v>8416_Activités liées à l'emploi</v>
      </c>
      <c r="BD1373" t="str">
        <f>INDEX(PDC!$J$1:$L$90,MATCH(BE1373,PDC!$L:$L,0),MATCH(PDC!$J$1,PDC!$J$1:$L$1,0))</f>
        <v>Services</v>
      </c>
      <c r="BE1373" t="s">
        <v>6</v>
      </c>
      <c r="BF1373">
        <v>8416</v>
      </c>
      <c r="BG1373">
        <v>2140</v>
      </c>
      <c r="BH1373">
        <v>2801238</v>
      </c>
      <c r="BI1373">
        <v>128</v>
      </c>
      <c r="BJ1373">
        <v>8</v>
      </c>
      <c r="BK1373">
        <v>77</v>
      </c>
      <c r="BL1373">
        <v>4</v>
      </c>
      <c r="BN1373">
        <v>7991</v>
      </c>
    </row>
    <row r="1374" spans="55:66" x14ac:dyDescent="0.35">
      <c r="BC1374" t="str">
        <f t="shared" si="96"/>
        <v>8416_Activités pour la santé humaine</v>
      </c>
      <c r="BD1374" t="str">
        <f>INDEX(PDC!$J$1:$L$90,MATCH(BE1374,PDC!$L:$L,0),MATCH(PDC!$J$1,PDC!$J$1:$L$1,0))</f>
        <v>Services</v>
      </c>
      <c r="BE1374" t="s">
        <v>27</v>
      </c>
      <c r="BF1374">
        <v>8416</v>
      </c>
      <c r="BG1374">
        <v>2455</v>
      </c>
      <c r="BH1374">
        <v>3798030</v>
      </c>
      <c r="BI1374">
        <v>68</v>
      </c>
      <c r="BJ1374">
        <v>5</v>
      </c>
      <c r="BK1374">
        <v>42</v>
      </c>
      <c r="BL1374">
        <v>1</v>
      </c>
      <c r="BN1374">
        <v>4106</v>
      </c>
    </row>
    <row r="1375" spans="55:66" x14ac:dyDescent="0.35">
      <c r="BC1375" t="str">
        <f t="shared" si="96"/>
        <v>8416_Activités sportives, récréatives et de loisirs</v>
      </c>
      <c r="BD1375" t="str">
        <f>INDEX(PDC!$J$1:$L$90,MATCH(BE1375,PDC!$L:$L,0),MATCH(PDC!$J$1,PDC!$J$1:$L$1,0))</f>
        <v>Services</v>
      </c>
      <c r="BE1375" t="s">
        <v>12</v>
      </c>
      <c r="BF1375">
        <v>8416</v>
      </c>
      <c r="BG1375">
        <v>665</v>
      </c>
      <c r="BH1375">
        <v>846855</v>
      </c>
      <c r="BI1375">
        <v>14</v>
      </c>
      <c r="BJ1375">
        <v>2</v>
      </c>
      <c r="BK1375">
        <v>29</v>
      </c>
      <c r="BL1375">
        <v>2</v>
      </c>
      <c r="BN1375">
        <v>1054</v>
      </c>
    </row>
    <row r="1376" spans="55:66" x14ac:dyDescent="0.35">
      <c r="BC1376" t="str">
        <f t="shared" si="96"/>
        <v>8416_Activités vétérinaires</v>
      </c>
      <c r="BD1376" t="str">
        <f>INDEX(PDC!$J$1:$L$90,MATCH(BE1376,PDC!$L:$L,0),MATCH(PDC!$J$1,PDC!$J$1:$L$1,0))</f>
        <v>Services</v>
      </c>
      <c r="BE1376" t="s">
        <v>87</v>
      </c>
      <c r="BF1376">
        <v>8416</v>
      </c>
      <c r="BG1376">
        <v>95</v>
      </c>
      <c r="BH1376">
        <v>167815</v>
      </c>
      <c r="BI1376">
        <v>1</v>
      </c>
      <c r="BN1376">
        <v>9</v>
      </c>
    </row>
    <row r="1377" spans="55:66" x14ac:dyDescent="0.35">
      <c r="BC1377" t="str">
        <f t="shared" si="96"/>
        <v>8416_Administration publique et défense ; sécurité sociale obligatoire</v>
      </c>
      <c r="BD1377" t="str">
        <f>INDEX(PDC!$J$1:$L$90,MATCH(BE1377,PDC!$L:$L,0),MATCH(PDC!$J$1,PDC!$J$1:$L$1,0))</f>
        <v>Services</v>
      </c>
      <c r="BE1377" t="s">
        <v>36</v>
      </c>
      <c r="BF1377">
        <v>8416</v>
      </c>
      <c r="BG1377">
        <v>2479</v>
      </c>
      <c r="BH1377">
        <v>2705603</v>
      </c>
      <c r="BI1377">
        <v>42</v>
      </c>
      <c r="BJ1377">
        <v>2</v>
      </c>
      <c r="BK1377">
        <v>15</v>
      </c>
      <c r="BL1377">
        <v>1</v>
      </c>
      <c r="BN1377">
        <v>928</v>
      </c>
    </row>
    <row r="1378" spans="55:66" x14ac:dyDescent="0.35">
      <c r="BC1378" t="str">
        <f t="shared" si="96"/>
        <v>8416_Assurance</v>
      </c>
      <c r="BD1378" t="str">
        <f>INDEX(PDC!$J$1:$L$90,MATCH(BE1378,PDC!$L:$L,0),MATCH(PDC!$J$1,PDC!$J$1:$L$1,0))</f>
        <v>Services</v>
      </c>
      <c r="BE1378" t="s">
        <v>45</v>
      </c>
      <c r="BF1378">
        <v>8416</v>
      </c>
      <c r="BG1378">
        <v>54</v>
      </c>
      <c r="BH1378">
        <v>87510</v>
      </c>
      <c r="BN1378">
        <v>0</v>
      </c>
    </row>
    <row r="1379" spans="55:66" x14ac:dyDescent="0.35">
      <c r="BC1379" t="str">
        <f t="shared" si="96"/>
        <v>8416_Autres activités spécialisées, scientifiques et techniques</v>
      </c>
      <c r="BD1379" t="str">
        <f>INDEX(PDC!$J$1:$L$90,MATCH(BE1379,PDC!$L:$L,0),MATCH(PDC!$J$1,PDC!$J$1:$L$1,0))</f>
        <v>Services</v>
      </c>
      <c r="BE1379" t="s">
        <v>86</v>
      </c>
      <c r="BF1379">
        <v>8416</v>
      </c>
      <c r="BG1379">
        <v>50</v>
      </c>
      <c r="BH1379">
        <v>70377</v>
      </c>
      <c r="BN1379">
        <v>0</v>
      </c>
    </row>
    <row r="1380" spans="55:66" x14ac:dyDescent="0.35">
      <c r="BC1380" t="str">
        <f t="shared" si="96"/>
        <v>8416_Autres industries extractives</v>
      </c>
      <c r="BD1380" t="str">
        <f>INDEX(PDC!$J$1:$L$90,MATCH(BE1380,PDC!$L:$L,0),MATCH(PDC!$J$1,PDC!$J$1:$L$1,0))</f>
        <v>Industrie</v>
      </c>
      <c r="BE1380" t="s">
        <v>64</v>
      </c>
      <c r="BF1380">
        <v>8416</v>
      </c>
      <c r="BG1380">
        <v>97</v>
      </c>
      <c r="BH1380">
        <v>149838</v>
      </c>
      <c r="BI1380">
        <v>2</v>
      </c>
      <c r="BJ1380">
        <v>1</v>
      </c>
      <c r="BK1380">
        <v>7</v>
      </c>
      <c r="BN1380">
        <v>966</v>
      </c>
    </row>
    <row r="1381" spans="55:66" x14ac:dyDescent="0.35">
      <c r="BC1381" t="str">
        <f t="shared" si="96"/>
        <v>8416_Autres industries manufacturières</v>
      </c>
      <c r="BD1381" t="str">
        <f>INDEX(PDC!$J$1:$L$90,MATCH(BE1381,PDC!$L:$L,0),MATCH(PDC!$J$1,PDC!$J$1:$L$1,0))</f>
        <v>Industrie</v>
      </c>
      <c r="BE1381" t="s">
        <v>37</v>
      </c>
      <c r="BF1381">
        <v>8416</v>
      </c>
      <c r="BG1381">
        <v>246</v>
      </c>
      <c r="BH1381">
        <v>406549</v>
      </c>
      <c r="BI1381">
        <v>3</v>
      </c>
      <c r="BN1381">
        <v>343</v>
      </c>
    </row>
    <row r="1382" spans="55:66" x14ac:dyDescent="0.35">
      <c r="BC1382" t="str">
        <f t="shared" si="96"/>
        <v>8416_Autres services personnels</v>
      </c>
      <c r="BD1382" t="str">
        <f>INDEX(PDC!$J$1:$L$90,MATCH(BE1382,PDC!$L:$L,0),MATCH(PDC!$J$1,PDC!$J$1:$L$1,0))</f>
        <v>Services</v>
      </c>
      <c r="BE1382" t="s">
        <v>30</v>
      </c>
      <c r="BF1382">
        <v>8416</v>
      </c>
      <c r="BG1382">
        <v>880</v>
      </c>
      <c r="BH1382">
        <v>1364265</v>
      </c>
      <c r="BI1382">
        <v>13</v>
      </c>
      <c r="BN1382">
        <v>933</v>
      </c>
    </row>
    <row r="1383" spans="55:66" x14ac:dyDescent="0.35">
      <c r="BC1383" t="str">
        <f t="shared" si="96"/>
        <v>8416_Bibliothèques, archives, musées et autres activités culturelles</v>
      </c>
      <c r="BD1383" t="str">
        <f>INDEX(PDC!$J$1:$L$90,MATCH(BE1383,PDC!$L:$L,0),MATCH(PDC!$J$1,PDC!$J$1:$L$1,0))</f>
        <v>Services</v>
      </c>
      <c r="BE1383" t="s">
        <v>90</v>
      </c>
      <c r="BF1383">
        <v>8416</v>
      </c>
      <c r="BG1383">
        <v>9</v>
      </c>
      <c r="BH1383">
        <v>11436</v>
      </c>
    </row>
    <row r="1384" spans="55:66" x14ac:dyDescent="0.35">
      <c r="BC1384" t="str">
        <f t="shared" si="96"/>
        <v>8416_Captage, traitement et distribution d'eau</v>
      </c>
      <c r="BD1384" t="str">
        <f>INDEX(PDC!$J$1:$L$90,MATCH(BE1384,PDC!$L:$L,0),MATCH(PDC!$J$1,PDC!$J$1:$L$1,0))</f>
        <v>Industrie</v>
      </c>
      <c r="BE1384" t="s">
        <v>77</v>
      </c>
      <c r="BF1384">
        <v>8416</v>
      </c>
      <c r="BG1384">
        <v>50</v>
      </c>
      <c r="BH1384">
        <v>74222</v>
      </c>
      <c r="BI1384">
        <v>5</v>
      </c>
      <c r="BN1384">
        <v>88</v>
      </c>
    </row>
    <row r="1385" spans="55:66" x14ac:dyDescent="0.35">
      <c r="BC1385" t="str">
        <f t="shared" si="96"/>
        <v>8416_Collecte et traitement des eaux usées</v>
      </c>
      <c r="BD1385" t="str">
        <f>INDEX(PDC!$J$1:$L$90,MATCH(BE1385,PDC!$L:$L,0),MATCH(PDC!$J$1,PDC!$J$1:$L$1,0))</f>
        <v>Industrie</v>
      </c>
      <c r="BE1385" t="s">
        <v>78</v>
      </c>
      <c r="BF1385">
        <v>8416</v>
      </c>
      <c r="BG1385">
        <v>63</v>
      </c>
      <c r="BH1385">
        <v>112203</v>
      </c>
      <c r="BI1385">
        <v>5</v>
      </c>
      <c r="BN1385">
        <v>490</v>
      </c>
    </row>
    <row r="1386" spans="55:66" x14ac:dyDescent="0.35">
      <c r="BC1386" t="str">
        <f t="shared" si="96"/>
        <v>8416_Collecte, traitement et élimination des déchets ; récupération</v>
      </c>
      <c r="BD1386" t="str">
        <f>INDEX(PDC!$J$1:$L$90,MATCH(BE1386,PDC!$L:$L,0),MATCH(PDC!$J$1,PDC!$J$1:$L$1,0))</f>
        <v>Industrie</v>
      </c>
      <c r="BE1386" t="s">
        <v>4</v>
      </c>
      <c r="BF1386">
        <v>8416</v>
      </c>
      <c r="BG1386">
        <v>158</v>
      </c>
      <c r="BH1386">
        <v>258676</v>
      </c>
      <c r="BI1386">
        <v>14</v>
      </c>
      <c r="BN1386">
        <v>1515</v>
      </c>
    </row>
    <row r="1387" spans="55:66" x14ac:dyDescent="0.35">
      <c r="BC1387" t="str">
        <f t="shared" si="96"/>
        <v>8416_Commerce de détail, à l'exception des automobiles et des motocycles</v>
      </c>
      <c r="BD1387" t="str">
        <f>INDEX(PDC!$J$1:$L$90,MATCH(BE1387,PDC!$L:$L,0),MATCH(PDC!$J$1,PDC!$J$1:$L$1,0))</f>
        <v>Commerce</v>
      </c>
      <c r="BE1387" t="s">
        <v>16</v>
      </c>
      <c r="BF1387">
        <v>8416</v>
      </c>
      <c r="BG1387">
        <v>8078</v>
      </c>
      <c r="BH1387">
        <v>13251312</v>
      </c>
      <c r="BI1387">
        <v>357</v>
      </c>
      <c r="BJ1387">
        <v>14</v>
      </c>
      <c r="BK1387">
        <v>229</v>
      </c>
      <c r="BL1387">
        <v>5</v>
      </c>
      <c r="BM1387">
        <v>1</v>
      </c>
      <c r="BN1387">
        <v>21472</v>
      </c>
    </row>
    <row r="1388" spans="55:66" x14ac:dyDescent="0.35">
      <c r="BC1388" t="str">
        <f t="shared" si="96"/>
        <v>8416_Commerce de gros, à l'exception des automobiles et des motocycles</v>
      </c>
      <c r="BD1388" t="str">
        <f>INDEX(PDC!$J$1:$L$90,MATCH(BE1388,PDC!$L:$L,0),MATCH(PDC!$J$1,PDC!$J$1:$L$1,0))</f>
        <v>Commerce</v>
      </c>
      <c r="BE1388" t="s">
        <v>28</v>
      </c>
      <c r="BF1388">
        <v>8416</v>
      </c>
      <c r="BG1388">
        <v>2500</v>
      </c>
      <c r="BH1388">
        <v>3754230</v>
      </c>
      <c r="BI1388">
        <v>98</v>
      </c>
      <c r="BJ1388">
        <v>9</v>
      </c>
      <c r="BK1388">
        <v>111</v>
      </c>
      <c r="BL1388">
        <v>3</v>
      </c>
      <c r="BN1388">
        <v>4424</v>
      </c>
    </row>
    <row r="1389" spans="55:66" x14ac:dyDescent="0.35">
      <c r="BC1389" t="str">
        <f t="shared" si="96"/>
        <v>8416_Commerce et réparation d'automobiles et de motocycles</v>
      </c>
      <c r="BD1389" t="str">
        <f>INDEX(PDC!$J$1:$L$90,MATCH(BE1389,PDC!$L:$L,0),MATCH(PDC!$J$1,PDC!$J$1:$L$1,0))</f>
        <v>Commerce</v>
      </c>
      <c r="BE1389" t="s">
        <v>21</v>
      </c>
      <c r="BF1389">
        <v>8416</v>
      </c>
      <c r="BG1389">
        <v>2155</v>
      </c>
      <c r="BH1389">
        <v>3778422</v>
      </c>
      <c r="BI1389">
        <v>82</v>
      </c>
      <c r="BJ1389">
        <v>8</v>
      </c>
      <c r="BK1389">
        <v>55</v>
      </c>
      <c r="BL1389">
        <v>1</v>
      </c>
      <c r="BN1389">
        <v>3487</v>
      </c>
    </row>
    <row r="1390" spans="55:66" x14ac:dyDescent="0.35">
      <c r="BC1390" t="str">
        <f t="shared" si="96"/>
        <v>8416_Construction de bâtiments</v>
      </c>
      <c r="BD1390" t="str">
        <f>INDEX(PDC!$J$1:$L$90,MATCH(BE1390,PDC!$L:$L,0),MATCH(PDC!$J$1,PDC!$J$1:$L$1,0))</f>
        <v>Construction</v>
      </c>
      <c r="BE1390" t="s">
        <v>17</v>
      </c>
      <c r="BF1390">
        <v>8416</v>
      </c>
      <c r="BG1390">
        <v>307</v>
      </c>
      <c r="BH1390">
        <v>462318</v>
      </c>
      <c r="BI1390">
        <v>22</v>
      </c>
      <c r="BJ1390">
        <v>1</v>
      </c>
      <c r="BK1390">
        <v>6</v>
      </c>
      <c r="BN1390">
        <v>1056</v>
      </c>
    </row>
    <row r="1391" spans="55:66" x14ac:dyDescent="0.35">
      <c r="BC1391" t="str">
        <f t="shared" si="96"/>
        <v>8416_Culture et production animale, chasse et services annexes</v>
      </c>
      <c r="BD1391" t="str">
        <f>INDEX(PDC!$J$1:$L$90,MATCH(BE1391,PDC!$L:$L,0),MATCH(PDC!$J$1,PDC!$J$1:$L$1,0))</f>
        <v>Agriculture</v>
      </c>
      <c r="BE1391" t="s">
        <v>62</v>
      </c>
      <c r="BF1391">
        <v>8416</v>
      </c>
      <c r="BG1391">
        <v>4</v>
      </c>
      <c r="BH1391">
        <v>3210</v>
      </c>
      <c r="BN1391">
        <v>0</v>
      </c>
    </row>
    <row r="1392" spans="55:66" x14ac:dyDescent="0.35">
      <c r="BC1392" t="str">
        <f t="shared" si="96"/>
        <v>8416_Enquêtes et sécurité</v>
      </c>
      <c r="BD1392" t="str">
        <f>INDEX(PDC!$J$1:$L$90,MATCH(BE1392,PDC!$L:$L,0),MATCH(PDC!$J$1,PDC!$J$1:$L$1,0))</f>
        <v>Services</v>
      </c>
      <c r="BE1392" t="s">
        <v>15</v>
      </c>
      <c r="BF1392">
        <v>8416</v>
      </c>
      <c r="BG1392">
        <v>321</v>
      </c>
      <c r="BH1392">
        <v>536855</v>
      </c>
      <c r="BI1392">
        <v>14</v>
      </c>
      <c r="BN1392">
        <v>485</v>
      </c>
    </row>
    <row r="1393" spans="55:66" x14ac:dyDescent="0.35">
      <c r="BC1393" t="str">
        <f t="shared" si="96"/>
        <v>8416_Enseignement</v>
      </c>
      <c r="BD1393" t="str">
        <f>INDEX(PDC!$J$1:$L$90,MATCH(BE1393,PDC!$L:$L,0),MATCH(PDC!$J$1,PDC!$J$1:$L$1,0))</f>
        <v>Services</v>
      </c>
      <c r="BE1393" t="s">
        <v>34</v>
      </c>
      <c r="BF1393">
        <v>8416</v>
      </c>
      <c r="BG1393">
        <v>1054</v>
      </c>
      <c r="BH1393">
        <v>1447478</v>
      </c>
      <c r="BI1393">
        <v>23</v>
      </c>
      <c r="BN1393">
        <v>929</v>
      </c>
    </row>
    <row r="1394" spans="55:66" x14ac:dyDescent="0.35">
      <c r="BC1394" t="str">
        <f t="shared" si="96"/>
        <v>8416_Entreposage et services auxiliaires des transports</v>
      </c>
      <c r="BD1394" t="str">
        <f>INDEX(PDC!$J$1:$L$90,MATCH(BE1394,PDC!$L:$L,0),MATCH(PDC!$J$1,PDC!$J$1:$L$1,0))</f>
        <v>Services</v>
      </c>
      <c r="BE1394" t="s">
        <v>7</v>
      </c>
      <c r="BF1394">
        <v>8416</v>
      </c>
      <c r="BG1394">
        <v>306</v>
      </c>
      <c r="BH1394">
        <v>537633</v>
      </c>
      <c r="BI1394">
        <v>5</v>
      </c>
      <c r="BJ1394">
        <v>1</v>
      </c>
      <c r="BK1394">
        <v>5</v>
      </c>
      <c r="BN1394">
        <v>100</v>
      </c>
    </row>
    <row r="1395" spans="55:66" x14ac:dyDescent="0.35">
      <c r="BC1395" t="str">
        <f t="shared" si="96"/>
        <v>8416_Fabrication d'autres produits minéraux non métalliques</v>
      </c>
      <c r="BD1395" t="str">
        <f>INDEX(PDC!$J$1:$L$90,MATCH(BE1395,PDC!$L:$L,0),MATCH(PDC!$J$1,PDC!$J$1:$L$1,0))</f>
        <v>Industrie</v>
      </c>
      <c r="BE1395" t="s">
        <v>18</v>
      </c>
      <c r="BF1395">
        <v>8416</v>
      </c>
      <c r="BG1395">
        <v>160</v>
      </c>
      <c r="BH1395">
        <v>270356</v>
      </c>
      <c r="BI1395">
        <v>9</v>
      </c>
      <c r="BN1395">
        <v>307</v>
      </c>
    </row>
    <row r="1396" spans="55:66" x14ac:dyDescent="0.35">
      <c r="BC1396" t="str">
        <f t="shared" si="96"/>
        <v>8416_Fabrication d'équipements électriques</v>
      </c>
      <c r="BD1396" t="str">
        <f>INDEX(PDC!$J$1:$L$90,MATCH(BE1396,PDC!$L:$L,0),MATCH(PDC!$J$1,PDC!$J$1:$L$1,0))</f>
        <v>Industrie</v>
      </c>
      <c r="BE1396" t="s">
        <v>38</v>
      </c>
      <c r="BF1396">
        <v>8416</v>
      </c>
      <c r="BG1396">
        <v>173</v>
      </c>
      <c r="BH1396">
        <v>300603</v>
      </c>
      <c r="BI1396">
        <v>1</v>
      </c>
      <c r="BN1396">
        <v>385</v>
      </c>
    </row>
    <row r="1397" spans="55:66" x14ac:dyDescent="0.35">
      <c r="BC1397" t="str">
        <f t="shared" si="96"/>
        <v>8416_Fabrication de boissons</v>
      </c>
      <c r="BD1397" t="str">
        <f>INDEX(PDC!$J$1:$L$90,MATCH(BE1397,PDC!$L:$L,0),MATCH(PDC!$J$1,PDC!$J$1:$L$1,0))</f>
        <v>Industrie</v>
      </c>
      <c r="BE1397" t="s">
        <v>66</v>
      </c>
      <c r="BF1397">
        <v>8416</v>
      </c>
      <c r="BG1397">
        <v>3</v>
      </c>
      <c r="BH1397">
        <v>3686</v>
      </c>
      <c r="BN1397">
        <v>1</v>
      </c>
    </row>
    <row r="1398" spans="55:66" x14ac:dyDescent="0.35">
      <c r="BC1398" t="str">
        <f t="shared" si="96"/>
        <v>8416_Fabrication de machines et équipements n.c.a.</v>
      </c>
      <c r="BD1398" t="str">
        <f>INDEX(PDC!$J$1:$L$90,MATCH(BE1398,PDC!$L:$L,0),MATCH(PDC!$J$1,PDC!$J$1:$L$1,0))</f>
        <v>Industrie</v>
      </c>
      <c r="BE1398" t="s">
        <v>29</v>
      </c>
      <c r="BF1398">
        <v>8416</v>
      </c>
      <c r="BG1398">
        <v>514</v>
      </c>
      <c r="BH1398">
        <v>792319</v>
      </c>
      <c r="BI1398">
        <v>16</v>
      </c>
      <c r="BN1398">
        <v>568</v>
      </c>
    </row>
    <row r="1399" spans="55:66" x14ac:dyDescent="0.35">
      <c r="BC1399" t="str">
        <f t="shared" si="96"/>
        <v>8416_Fabrication de meubles</v>
      </c>
      <c r="BD1399" t="str">
        <f>INDEX(PDC!$J$1:$L$90,MATCH(BE1399,PDC!$L:$L,0),MATCH(PDC!$J$1,PDC!$J$1:$L$1,0))</f>
        <v>Industrie</v>
      </c>
      <c r="BE1399" t="s">
        <v>75</v>
      </c>
      <c r="BF1399">
        <v>8416</v>
      </c>
      <c r="BG1399">
        <v>78</v>
      </c>
      <c r="BH1399">
        <v>135673</v>
      </c>
      <c r="BI1399">
        <v>2</v>
      </c>
      <c r="BN1399">
        <v>62</v>
      </c>
    </row>
    <row r="1400" spans="55:66" x14ac:dyDescent="0.35">
      <c r="BC1400" t="str">
        <f t="shared" si="96"/>
        <v>8416_Fabrication de produits en caoutchouc et en plastique</v>
      </c>
      <c r="BD1400" t="str">
        <f>INDEX(PDC!$J$1:$L$90,MATCH(BE1400,PDC!$L:$L,0),MATCH(PDC!$J$1,PDC!$J$1:$L$1,0))</f>
        <v>Industrie</v>
      </c>
      <c r="BE1400" t="s">
        <v>25</v>
      </c>
      <c r="BF1400">
        <v>8416</v>
      </c>
      <c r="BG1400">
        <v>413</v>
      </c>
      <c r="BH1400">
        <v>658034</v>
      </c>
      <c r="BI1400">
        <v>15</v>
      </c>
      <c r="BJ1400">
        <v>1</v>
      </c>
      <c r="BK1400">
        <v>2</v>
      </c>
      <c r="BN1400">
        <v>1759</v>
      </c>
    </row>
    <row r="1401" spans="55:66" x14ac:dyDescent="0.35">
      <c r="BC1401" t="str">
        <f t="shared" si="96"/>
        <v>8416_Fabrication de produits informatiques, électroniques et optiques</v>
      </c>
      <c r="BD1401" t="str">
        <f>INDEX(PDC!$J$1:$L$90,MATCH(BE1401,PDC!$L:$L,0),MATCH(PDC!$J$1,PDC!$J$1:$L$1,0))</f>
        <v>Industrie</v>
      </c>
      <c r="BE1401" t="s">
        <v>41</v>
      </c>
      <c r="BF1401">
        <v>8416</v>
      </c>
      <c r="BG1401">
        <v>504</v>
      </c>
      <c r="BH1401">
        <v>807940</v>
      </c>
      <c r="BI1401">
        <v>6</v>
      </c>
      <c r="BN1401">
        <v>173</v>
      </c>
    </row>
    <row r="1402" spans="55:66" x14ac:dyDescent="0.35">
      <c r="BC1402" t="str">
        <f t="shared" si="96"/>
        <v>8416_Fabrication de produits métalliques, à l'exception des machines et des équipements</v>
      </c>
      <c r="BD1402" t="str">
        <f>INDEX(PDC!$J$1:$L$90,MATCH(BE1402,PDC!$L:$L,0),MATCH(PDC!$J$1,PDC!$J$1:$L$1,0))</f>
        <v>Industrie</v>
      </c>
      <c r="BE1402" t="s">
        <v>11</v>
      </c>
      <c r="BF1402">
        <v>8416</v>
      </c>
      <c r="BG1402">
        <v>1508</v>
      </c>
      <c r="BH1402">
        <v>2608270</v>
      </c>
      <c r="BI1402">
        <v>53</v>
      </c>
      <c r="BJ1402">
        <v>2</v>
      </c>
      <c r="BK1402">
        <v>14</v>
      </c>
      <c r="BN1402">
        <v>2075</v>
      </c>
    </row>
    <row r="1403" spans="55:66" x14ac:dyDescent="0.35">
      <c r="BC1403" t="str">
        <f t="shared" si="96"/>
        <v>8416_Fabrication de textiles</v>
      </c>
      <c r="BD1403" t="str">
        <f>INDEX(PDC!$J$1:$L$90,MATCH(BE1403,PDC!$L:$L,0),MATCH(PDC!$J$1,PDC!$J$1:$L$1,0))</f>
        <v>Industrie</v>
      </c>
      <c r="BE1403" t="s">
        <v>19</v>
      </c>
      <c r="BF1403">
        <v>8416</v>
      </c>
      <c r="BG1403">
        <v>75</v>
      </c>
      <c r="BH1403">
        <v>118119</v>
      </c>
      <c r="BI1403">
        <v>1</v>
      </c>
      <c r="BN1403">
        <v>22</v>
      </c>
    </row>
    <row r="1404" spans="55:66" x14ac:dyDescent="0.35">
      <c r="BC1404" t="str">
        <f t="shared" si="96"/>
        <v>8416_Génie civil</v>
      </c>
      <c r="BD1404" t="str">
        <f>INDEX(PDC!$J$1:$L$90,MATCH(BE1404,PDC!$L:$L,0),MATCH(PDC!$J$1,PDC!$J$1:$L$1,0))</f>
        <v>Construction</v>
      </c>
      <c r="BE1404" t="s">
        <v>22</v>
      </c>
      <c r="BF1404">
        <v>8416</v>
      </c>
      <c r="BG1404">
        <v>456</v>
      </c>
      <c r="BH1404">
        <v>655192</v>
      </c>
      <c r="BI1404">
        <v>31</v>
      </c>
      <c r="BJ1404">
        <v>5</v>
      </c>
      <c r="BK1404">
        <v>46</v>
      </c>
      <c r="BL1404">
        <v>1</v>
      </c>
      <c r="BN1404">
        <v>2904</v>
      </c>
    </row>
    <row r="1405" spans="55:66" x14ac:dyDescent="0.35">
      <c r="BC1405" t="str">
        <f t="shared" si="96"/>
        <v>8416_Hébergement</v>
      </c>
      <c r="BD1405" t="str">
        <f>INDEX(PDC!$J$1:$L$90,MATCH(BE1405,PDC!$L:$L,0),MATCH(PDC!$J$1,PDC!$J$1:$L$1,0))</f>
        <v>Services</v>
      </c>
      <c r="BE1405" t="s">
        <v>20</v>
      </c>
      <c r="BF1405">
        <v>8416</v>
      </c>
      <c r="BG1405">
        <v>1125</v>
      </c>
      <c r="BH1405">
        <v>1881714</v>
      </c>
      <c r="BI1405">
        <v>39</v>
      </c>
      <c r="BJ1405">
        <v>3</v>
      </c>
      <c r="BK1405">
        <v>40</v>
      </c>
      <c r="BL1405">
        <v>2</v>
      </c>
      <c r="BN1405">
        <v>2739</v>
      </c>
    </row>
    <row r="1406" spans="55:66" x14ac:dyDescent="0.35">
      <c r="BC1406" t="str">
        <f t="shared" si="96"/>
        <v>8416_Hébergement médico-social et social</v>
      </c>
      <c r="BD1406" t="str">
        <f>INDEX(PDC!$J$1:$L$90,MATCH(BE1406,PDC!$L:$L,0),MATCH(PDC!$J$1,PDC!$J$1:$L$1,0))</f>
        <v>Services</v>
      </c>
      <c r="BE1406" t="s">
        <v>2</v>
      </c>
      <c r="BF1406">
        <v>8416</v>
      </c>
      <c r="BG1406">
        <v>1812</v>
      </c>
      <c r="BH1406">
        <v>2619520</v>
      </c>
      <c r="BI1406">
        <v>129</v>
      </c>
      <c r="BJ1406">
        <v>6</v>
      </c>
      <c r="BK1406">
        <v>42</v>
      </c>
      <c r="BL1406">
        <v>2</v>
      </c>
      <c r="BN1406">
        <v>7821</v>
      </c>
    </row>
    <row r="1407" spans="55:66" x14ac:dyDescent="0.35">
      <c r="BC1407" t="str">
        <f t="shared" si="96"/>
        <v>8416_Imprimerie et reproduction d'enregistrements</v>
      </c>
      <c r="BD1407" t="str">
        <f>INDEX(PDC!$J$1:$L$90,MATCH(BE1407,PDC!$L:$L,0),MATCH(PDC!$J$1,PDC!$J$1:$L$1,0))</f>
        <v>Industrie</v>
      </c>
      <c r="BE1407" t="s">
        <v>72</v>
      </c>
      <c r="BF1407">
        <v>8416</v>
      </c>
      <c r="BG1407">
        <v>56</v>
      </c>
      <c r="BH1407">
        <v>93140</v>
      </c>
    </row>
    <row r="1408" spans="55:66" x14ac:dyDescent="0.35">
      <c r="BC1408" t="str">
        <f t="shared" si="96"/>
        <v>8416_Industrie automobile</v>
      </c>
      <c r="BD1408" t="str">
        <f>INDEX(PDC!$J$1:$L$90,MATCH(BE1408,PDC!$L:$L,0),MATCH(PDC!$J$1,PDC!$J$1:$L$1,0))</f>
        <v>Industrie</v>
      </c>
      <c r="BE1408" t="s">
        <v>24</v>
      </c>
      <c r="BF1408">
        <v>8416</v>
      </c>
      <c r="BG1408">
        <v>687</v>
      </c>
      <c r="BH1408">
        <v>858029</v>
      </c>
      <c r="BI1408">
        <v>14</v>
      </c>
      <c r="BJ1408">
        <v>3</v>
      </c>
      <c r="BK1408">
        <v>33</v>
      </c>
      <c r="BL1408">
        <v>2</v>
      </c>
      <c r="BN1408">
        <v>1139</v>
      </c>
    </row>
    <row r="1409" spans="55:66" x14ac:dyDescent="0.35">
      <c r="BC1409" t="str">
        <f t="shared" si="96"/>
        <v>8416_Industrie chimique</v>
      </c>
      <c r="BD1409" t="str">
        <f>INDEX(PDC!$J$1:$L$90,MATCH(BE1409,PDC!$L:$L,0),MATCH(PDC!$J$1,PDC!$J$1:$L$1,0))</f>
        <v>Industrie</v>
      </c>
      <c r="BE1409" t="s">
        <v>40</v>
      </c>
      <c r="BF1409">
        <v>8416</v>
      </c>
      <c r="BG1409">
        <v>446</v>
      </c>
      <c r="BH1409">
        <v>750302</v>
      </c>
      <c r="BI1409">
        <v>25</v>
      </c>
      <c r="BN1409">
        <v>979</v>
      </c>
    </row>
    <row r="1410" spans="55:66" x14ac:dyDescent="0.35">
      <c r="BC1410" t="str">
        <f t="shared" si="96"/>
        <v>8416_Industrie de l'habillement</v>
      </c>
      <c r="BD1410" t="str">
        <f>INDEX(PDC!$J$1:$L$90,MATCH(BE1410,PDC!$L:$L,0),MATCH(PDC!$J$1,PDC!$J$1:$L$1,0))</f>
        <v>Industrie</v>
      </c>
      <c r="BE1410" t="s">
        <v>68</v>
      </c>
      <c r="BF1410">
        <v>8416</v>
      </c>
      <c r="BG1410">
        <v>147</v>
      </c>
      <c r="BH1410">
        <v>205038</v>
      </c>
      <c r="BI1410">
        <v>2</v>
      </c>
      <c r="BN1410">
        <v>40</v>
      </c>
    </row>
    <row r="1411" spans="55:66" x14ac:dyDescent="0.35">
      <c r="BC1411" t="str">
        <f t="shared" si="96"/>
        <v>8416_Industrie du cuir et de la chaussure</v>
      </c>
      <c r="BD1411" t="str">
        <f>INDEX(PDC!$J$1:$L$90,MATCH(BE1411,PDC!$L:$L,0),MATCH(PDC!$J$1,PDC!$J$1:$L$1,0))</f>
        <v>Industrie</v>
      </c>
      <c r="BE1411" t="s">
        <v>69</v>
      </c>
      <c r="BF1411">
        <v>8416</v>
      </c>
      <c r="BG1411">
        <v>98</v>
      </c>
      <c r="BH1411">
        <v>148094</v>
      </c>
      <c r="BI1411">
        <v>3</v>
      </c>
      <c r="BN1411">
        <v>45</v>
      </c>
    </row>
    <row r="1412" spans="55:66" x14ac:dyDescent="0.35">
      <c r="BC1412" t="str">
        <f t="shared" si="96"/>
        <v>8416_Industrie du papier et du carton</v>
      </c>
      <c r="BD1412" t="str">
        <f>INDEX(PDC!$J$1:$L$90,MATCH(BE1412,PDC!$L:$L,0),MATCH(PDC!$J$1,PDC!$J$1:$L$1,0))</f>
        <v>Industrie</v>
      </c>
      <c r="BE1412" t="s">
        <v>71</v>
      </c>
      <c r="BF1412">
        <v>8416</v>
      </c>
      <c r="BG1412">
        <v>62</v>
      </c>
      <c r="BH1412">
        <v>100438</v>
      </c>
      <c r="BI1412">
        <v>2</v>
      </c>
      <c r="BN1412">
        <v>97</v>
      </c>
    </row>
    <row r="1413" spans="55:66" x14ac:dyDescent="0.35">
      <c r="BC1413" t="str">
        <f t="shared" ref="BC1413:BC1476" si="97">BF1413&amp;"_"&amp;BE1413</f>
        <v>8416_Industrie pharmaceutique</v>
      </c>
      <c r="BD1413" t="str">
        <f>INDEX(PDC!$J$1:$L$90,MATCH(BE1413,PDC!$L:$L,0),MATCH(PDC!$J$1,PDC!$J$1:$L$1,0))</f>
        <v>Industrie</v>
      </c>
      <c r="BE1413" t="s">
        <v>39</v>
      </c>
      <c r="BF1413">
        <v>8416</v>
      </c>
      <c r="BG1413">
        <v>821</v>
      </c>
      <c r="BH1413">
        <v>713268</v>
      </c>
      <c r="BI1413">
        <v>16</v>
      </c>
      <c r="BN1413">
        <v>326</v>
      </c>
    </row>
    <row r="1414" spans="55:66" x14ac:dyDescent="0.35">
      <c r="BC1414" t="str">
        <f t="shared" si="97"/>
        <v>8416_Industries alimentaires</v>
      </c>
      <c r="BD1414" t="str">
        <f>INDEX(PDC!$J$1:$L$90,MATCH(BE1414,PDC!$L:$L,0),MATCH(PDC!$J$1,PDC!$J$1:$L$1,0))</f>
        <v>Industrie</v>
      </c>
      <c r="BE1414" t="s">
        <v>14</v>
      </c>
      <c r="BF1414">
        <v>8416</v>
      </c>
      <c r="BG1414">
        <v>1648</v>
      </c>
      <c r="BH1414">
        <v>2746721</v>
      </c>
      <c r="BI1414">
        <v>85</v>
      </c>
      <c r="BJ1414">
        <v>6</v>
      </c>
      <c r="BK1414">
        <v>72</v>
      </c>
      <c r="BL1414">
        <v>1</v>
      </c>
      <c r="BN1414">
        <v>5640</v>
      </c>
    </row>
    <row r="1415" spans="55:66" x14ac:dyDescent="0.35">
      <c r="BC1415" t="str">
        <f t="shared" si="97"/>
        <v>8416_Métallurgie</v>
      </c>
      <c r="BD1415" t="str">
        <f>INDEX(PDC!$J$1:$L$90,MATCH(BE1415,PDC!$L:$L,0),MATCH(PDC!$J$1,PDC!$J$1:$L$1,0))</f>
        <v>Industrie</v>
      </c>
      <c r="BE1415" t="s">
        <v>26</v>
      </c>
      <c r="BF1415">
        <v>8416</v>
      </c>
      <c r="BG1415">
        <v>232</v>
      </c>
      <c r="BH1415">
        <v>324389</v>
      </c>
      <c r="BI1415">
        <v>10</v>
      </c>
      <c r="BJ1415">
        <v>3</v>
      </c>
      <c r="BK1415">
        <v>26</v>
      </c>
      <c r="BL1415">
        <v>1</v>
      </c>
      <c r="BN1415">
        <v>1215</v>
      </c>
    </row>
    <row r="1416" spans="55:66" x14ac:dyDescent="0.35">
      <c r="BC1416" t="str">
        <f t="shared" si="97"/>
        <v>8416_Organisation de jeux de hasard et d'argent</v>
      </c>
      <c r="BD1416" t="str">
        <f>INDEX(PDC!$J$1:$L$90,MATCH(BE1416,PDC!$L:$L,0),MATCH(PDC!$J$1,PDC!$J$1:$L$1,0))</f>
        <v>Services</v>
      </c>
      <c r="BE1416" t="s">
        <v>91</v>
      </c>
      <c r="BF1416">
        <v>8416</v>
      </c>
      <c r="BG1416">
        <v>521</v>
      </c>
      <c r="BH1416">
        <v>805311</v>
      </c>
      <c r="BI1416">
        <v>18</v>
      </c>
      <c r="BN1416">
        <v>845</v>
      </c>
    </row>
    <row r="1417" spans="55:66" x14ac:dyDescent="0.35">
      <c r="BC1417" t="str">
        <f t="shared" si="97"/>
        <v>8416_Production de films cinématographiques, de vidéo et de programmes de télévision ; enregistrement sonore et édition musicale</v>
      </c>
      <c r="BD1417" t="str">
        <f>INDEX(PDC!$J$1:$L$90,MATCH(BE1417,PDC!$L:$L,0),MATCH(PDC!$J$1,PDC!$J$1:$L$1,0))</f>
        <v>Services</v>
      </c>
      <c r="BE1417" t="s">
        <v>82</v>
      </c>
      <c r="BF1417">
        <v>8416</v>
      </c>
      <c r="BG1417">
        <v>42</v>
      </c>
      <c r="BH1417">
        <v>73723</v>
      </c>
      <c r="BI1417">
        <v>1</v>
      </c>
      <c r="BN1417">
        <v>6</v>
      </c>
    </row>
    <row r="1418" spans="55:66" x14ac:dyDescent="0.35">
      <c r="BC1418" t="str">
        <f t="shared" si="97"/>
        <v>8416_Production et distribution d'électricité, de gaz, de vapeur et d'air conditionné</v>
      </c>
      <c r="BD1418" t="str">
        <f>INDEX(PDC!$J$1:$L$90,MATCH(BE1418,PDC!$L:$L,0),MATCH(PDC!$J$1,PDC!$J$1:$L$1,0))</f>
        <v>Industrie</v>
      </c>
      <c r="BE1418" t="s">
        <v>76</v>
      </c>
      <c r="BF1418">
        <v>8416</v>
      </c>
      <c r="BG1418">
        <v>114</v>
      </c>
      <c r="BH1418">
        <v>191127</v>
      </c>
      <c r="BI1418">
        <v>1</v>
      </c>
      <c r="BN1418">
        <v>3</v>
      </c>
    </row>
    <row r="1419" spans="55:66" x14ac:dyDescent="0.35">
      <c r="BC1419" t="str">
        <f t="shared" si="97"/>
        <v>8416_Programmation et diffusion</v>
      </c>
      <c r="BD1419" t="str">
        <f>INDEX(PDC!$J$1:$L$90,MATCH(BE1419,PDC!$L:$L,0),MATCH(PDC!$J$1,PDC!$J$1:$L$1,0))</f>
        <v>Services</v>
      </c>
      <c r="BE1419" t="s">
        <v>83</v>
      </c>
      <c r="BF1419">
        <v>8416</v>
      </c>
      <c r="BG1419">
        <v>16</v>
      </c>
      <c r="BH1419">
        <v>23782</v>
      </c>
    </row>
    <row r="1420" spans="55:66" x14ac:dyDescent="0.35">
      <c r="BC1420" t="str">
        <f t="shared" si="97"/>
        <v>8416_Programmation, conseil et autres activités informatiques</v>
      </c>
      <c r="BD1420" t="str">
        <f>INDEX(PDC!$J$1:$L$90,MATCH(BE1420,PDC!$L:$L,0),MATCH(PDC!$J$1,PDC!$J$1:$L$1,0))</f>
        <v>Services</v>
      </c>
      <c r="BE1420" t="s">
        <v>50</v>
      </c>
      <c r="BF1420">
        <v>8416</v>
      </c>
      <c r="BG1420">
        <v>89</v>
      </c>
      <c r="BH1420">
        <v>137969</v>
      </c>
      <c r="BI1420">
        <v>2</v>
      </c>
      <c r="BN1420">
        <v>45</v>
      </c>
    </row>
    <row r="1421" spans="55:66" x14ac:dyDescent="0.35">
      <c r="BC1421" t="str">
        <f t="shared" si="97"/>
        <v>8416_Publicité et études de marché</v>
      </c>
      <c r="BD1421" t="str">
        <f>INDEX(PDC!$J$1:$L$90,MATCH(BE1421,PDC!$L:$L,0),MATCH(PDC!$J$1,PDC!$J$1:$L$1,0))</f>
        <v>Services</v>
      </c>
      <c r="BE1421" t="s">
        <v>33</v>
      </c>
      <c r="BF1421">
        <v>8416</v>
      </c>
      <c r="BG1421">
        <v>124</v>
      </c>
      <c r="BH1421">
        <v>185378</v>
      </c>
      <c r="BI1421">
        <v>4</v>
      </c>
      <c r="BN1421">
        <v>342</v>
      </c>
    </row>
    <row r="1422" spans="55:66" x14ac:dyDescent="0.35">
      <c r="BC1422" t="str">
        <f t="shared" si="97"/>
        <v>8416_Recherche-développement scientifique</v>
      </c>
      <c r="BD1422" t="str">
        <f>INDEX(PDC!$J$1:$L$90,MATCH(BE1422,PDC!$L:$L,0),MATCH(PDC!$J$1,PDC!$J$1:$L$1,0))</f>
        <v>Services</v>
      </c>
      <c r="BE1422" t="s">
        <v>46</v>
      </c>
      <c r="BF1422">
        <v>8416</v>
      </c>
      <c r="BG1422">
        <v>184</v>
      </c>
      <c r="BH1422">
        <v>290818</v>
      </c>
      <c r="BN1422">
        <v>0</v>
      </c>
    </row>
    <row r="1423" spans="55:66" x14ac:dyDescent="0.35">
      <c r="BC1423" t="str">
        <f t="shared" si="97"/>
        <v>8416_Restauration</v>
      </c>
      <c r="BD1423" t="str">
        <f>INDEX(PDC!$J$1:$L$90,MATCH(BE1423,PDC!$L:$L,0),MATCH(PDC!$J$1,PDC!$J$1:$L$1,0))</f>
        <v>Services</v>
      </c>
      <c r="BE1423" t="s">
        <v>10</v>
      </c>
      <c r="BF1423">
        <v>8416</v>
      </c>
      <c r="BG1423">
        <v>2678</v>
      </c>
      <c r="BH1423">
        <v>4292183</v>
      </c>
      <c r="BI1423">
        <v>83</v>
      </c>
      <c r="BJ1423">
        <v>2</v>
      </c>
      <c r="BK1423">
        <v>9</v>
      </c>
      <c r="BN1423">
        <v>2857</v>
      </c>
    </row>
    <row r="1424" spans="55:66" x14ac:dyDescent="0.35">
      <c r="BC1424" t="str">
        <f t="shared" si="97"/>
        <v>8416_Réparation d'ordinateurs et de biens personnels et domestiques</v>
      </c>
      <c r="BD1424" t="str">
        <f>INDEX(PDC!$J$1:$L$90,MATCH(BE1424,PDC!$L:$L,0),MATCH(PDC!$J$1,PDC!$J$1:$L$1,0))</f>
        <v>Services</v>
      </c>
      <c r="BE1424" t="s">
        <v>92</v>
      </c>
      <c r="BF1424">
        <v>8416</v>
      </c>
      <c r="BG1424">
        <v>48</v>
      </c>
      <c r="BH1424">
        <v>80206</v>
      </c>
    </row>
    <row r="1425" spans="55:66" x14ac:dyDescent="0.35">
      <c r="BC1425" t="str">
        <f t="shared" si="97"/>
        <v>8416_Réparation et installation de machines et d'équipements</v>
      </c>
      <c r="BD1425" t="str">
        <f>INDEX(PDC!$J$1:$L$90,MATCH(BE1425,PDC!$L:$L,0),MATCH(PDC!$J$1,PDC!$J$1:$L$1,0))</f>
        <v>Industrie</v>
      </c>
      <c r="BE1425" t="s">
        <v>23</v>
      </c>
      <c r="BF1425">
        <v>8416</v>
      </c>
      <c r="BG1425">
        <v>399</v>
      </c>
      <c r="BH1425">
        <v>666634</v>
      </c>
      <c r="BI1425">
        <v>15</v>
      </c>
      <c r="BJ1425">
        <v>1</v>
      </c>
      <c r="BK1425">
        <v>5</v>
      </c>
      <c r="BN1425">
        <v>782</v>
      </c>
    </row>
    <row r="1426" spans="55:66" x14ac:dyDescent="0.35">
      <c r="BC1426" t="str">
        <f t="shared" si="97"/>
        <v>8416_Services d'information</v>
      </c>
      <c r="BD1426" t="str">
        <f>INDEX(PDC!$J$1:$L$90,MATCH(BE1426,PDC!$L:$L,0),MATCH(PDC!$J$1,PDC!$J$1:$L$1,0))</f>
        <v>Services</v>
      </c>
      <c r="BE1426" t="s">
        <v>85</v>
      </c>
      <c r="BF1426">
        <v>8416</v>
      </c>
      <c r="BG1426">
        <v>38</v>
      </c>
      <c r="BH1426">
        <v>55717</v>
      </c>
      <c r="BI1426">
        <v>2</v>
      </c>
      <c r="BN1426">
        <v>19</v>
      </c>
    </row>
    <row r="1427" spans="55:66" x14ac:dyDescent="0.35">
      <c r="BC1427" t="str">
        <f t="shared" si="97"/>
        <v>8416_Services relatifs aux bâtiments et aménagement paysager</v>
      </c>
      <c r="BD1427" t="str">
        <f>INDEX(PDC!$J$1:$L$90,MATCH(BE1427,PDC!$L:$L,0),MATCH(PDC!$J$1,PDC!$J$1:$L$1,0))</f>
        <v>Services</v>
      </c>
      <c r="BE1427" t="s">
        <v>9</v>
      </c>
      <c r="BF1427">
        <v>8416</v>
      </c>
      <c r="BG1427">
        <v>904</v>
      </c>
      <c r="BH1427">
        <v>1186173</v>
      </c>
      <c r="BI1427">
        <v>48</v>
      </c>
      <c r="BJ1427">
        <v>1</v>
      </c>
      <c r="BK1427">
        <v>8</v>
      </c>
      <c r="BN1427">
        <v>4062</v>
      </c>
    </row>
    <row r="1428" spans="55:66" x14ac:dyDescent="0.35">
      <c r="BC1428" t="str">
        <f t="shared" si="97"/>
        <v>8416_Sylviculture et exploitation forestière</v>
      </c>
      <c r="BD1428" t="str">
        <f>INDEX(PDC!$J$1:$L$90,MATCH(BE1428,PDC!$L:$L,0),MATCH(PDC!$J$1,PDC!$J$1:$L$1,0))</f>
        <v>Agriculture</v>
      </c>
      <c r="BE1428" t="s">
        <v>63</v>
      </c>
      <c r="BF1428">
        <v>8416</v>
      </c>
      <c r="BG1428">
        <v>0</v>
      </c>
      <c r="BH1428">
        <v>0</v>
      </c>
    </row>
    <row r="1429" spans="55:66" x14ac:dyDescent="0.35">
      <c r="BC1429" t="str">
        <f t="shared" si="97"/>
        <v>8416_Transports aériens</v>
      </c>
      <c r="BD1429" t="str">
        <f>INDEX(PDC!$J$1:$L$90,MATCH(BE1429,PDC!$L:$L,0),MATCH(PDC!$J$1,PDC!$J$1:$L$1,0))</f>
        <v>Services</v>
      </c>
      <c r="BE1429" t="s">
        <v>81</v>
      </c>
      <c r="BF1429">
        <v>8416</v>
      </c>
      <c r="BG1429">
        <v>88</v>
      </c>
      <c r="BH1429">
        <v>156094</v>
      </c>
      <c r="BN1429">
        <v>366</v>
      </c>
    </row>
    <row r="1430" spans="55:66" x14ac:dyDescent="0.35">
      <c r="BC1430" t="str">
        <f t="shared" si="97"/>
        <v>8416_Transports terrestres et transport par conduites</v>
      </c>
      <c r="BD1430" t="str">
        <f>INDEX(PDC!$J$1:$L$90,MATCH(BE1430,PDC!$L:$L,0),MATCH(PDC!$J$1,PDC!$J$1:$L$1,0))</f>
        <v>Services</v>
      </c>
      <c r="BE1430" t="s">
        <v>5</v>
      </c>
      <c r="BF1430">
        <v>8416</v>
      </c>
      <c r="BG1430">
        <v>1321</v>
      </c>
      <c r="BH1430">
        <v>2327651</v>
      </c>
      <c r="BI1430">
        <v>87</v>
      </c>
      <c r="BJ1430">
        <v>9</v>
      </c>
      <c r="BK1430">
        <v>191</v>
      </c>
      <c r="BL1430">
        <v>5</v>
      </c>
      <c r="BM1430">
        <v>1</v>
      </c>
      <c r="BN1430">
        <v>8056</v>
      </c>
    </row>
    <row r="1431" spans="55:66" x14ac:dyDescent="0.35">
      <c r="BC1431" t="str">
        <f t="shared" si="97"/>
        <v>8416_Travail du bois et fabrication d'articles en bois et en liège, à l'exception des meubles ; fabrication d'articles en vannerie et sparterie</v>
      </c>
      <c r="BD1431" t="str">
        <f>INDEX(PDC!$J$1:$L$90,MATCH(BE1431,PDC!$L:$L,0),MATCH(PDC!$J$1,PDC!$J$1:$L$1,0))</f>
        <v>Industrie</v>
      </c>
      <c r="BE1431" t="s">
        <v>70</v>
      </c>
      <c r="BF1431">
        <v>8416</v>
      </c>
      <c r="BG1431">
        <v>199</v>
      </c>
      <c r="BH1431">
        <v>354943</v>
      </c>
      <c r="BI1431">
        <v>25</v>
      </c>
      <c r="BN1431">
        <v>1479</v>
      </c>
    </row>
    <row r="1432" spans="55:66" x14ac:dyDescent="0.35">
      <c r="BC1432" t="str">
        <f t="shared" si="97"/>
        <v>8416_Travaux de construction spécialisés</v>
      </c>
      <c r="BD1432" t="str">
        <f>INDEX(PDC!$J$1:$L$90,MATCH(BE1432,PDC!$L:$L,0),MATCH(PDC!$J$1,PDC!$J$1:$L$1,0))</f>
        <v>Construction</v>
      </c>
      <c r="BE1432" t="s">
        <v>3</v>
      </c>
      <c r="BF1432">
        <v>8416</v>
      </c>
      <c r="BG1432">
        <v>4954</v>
      </c>
      <c r="BH1432">
        <v>7671680</v>
      </c>
      <c r="BI1432">
        <v>423</v>
      </c>
      <c r="BJ1432">
        <v>32</v>
      </c>
      <c r="BK1432">
        <v>418</v>
      </c>
      <c r="BL1432">
        <v>16</v>
      </c>
      <c r="BN1432">
        <v>23246</v>
      </c>
    </row>
    <row r="1433" spans="55:66" x14ac:dyDescent="0.35">
      <c r="BC1433" t="str">
        <f t="shared" si="97"/>
        <v>8416_Télécommunications</v>
      </c>
      <c r="BD1433" t="str">
        <f>INDEX(PDC!$J$1:$L$90,MATCH(BE1433,PDC!$L:$L,0),MATCH(PDC!$J$1,PDC!$J$1:$L$1,0))</f>
        <v>Services</v>
      </c>
      <c r="BE1433" t="s">
        <v>84</v>
      </c>
      <c r="BF1433">
        <v>8416</v>
      </c>
      <c r="BG1433">
        <v>40</v>
      </c>
      <c r="BH1433">
        <v>63502</v>
      </c>
    </row>
    <row r="1434" spans="55:66" x14ac:dyDescent="0.35">
      <c r="BC1434" t="str">
        <f t="shared" si="97"/>
        <v>8416_Édition</v>
      </c>
      <c r="BD1434" t="str">
        <f>INDEX(PDC!$J$1:$L$90,MATCH(BE1434,PDC!$L:$L,0),MATCH(PDC!$J$1,PDC!$J$1:$L$1,0))</f>
        <v>Services</v>
      </c>
      <c r="BE1434" t="s">
        <v>49</v>
      </c>
      <c r="BF1434">
        <v>8416</v>
      </c>
      <c r="BG1434">
        <v>47</v>
      </c>
      <c r="BH1434">
        <v>60685</v>
      </c>
      <c r="BN1434">
        <v>0</v>
      </c>
    </row>
    <row r="1435" spans="55:66" x14ac:dyDescent="0.35">
      <c r="BC1435" t="str">
        <f t="shared" si="97"/>
        <v>8417_NC</v>
      </c>
      <c r="BD1435" t="s">
        <v>355</v>
      </c>
      <c r="BE1435" t="s">
        <v>355</v>
      </c>
      <c r="BF1435">
        <v>8417</v>
      </c>
      <c r="BI1435">
        <v>1</v>
      </c>
      <c r="BN1435">
        <v>32</v>
      </c>
    </row>
    <row r="1436" spans="55:66" x14ac:dyDescent="0.35">
      <c r="BC1436" t="str">
        <f t="shared" si="97"/>
        <v>8417_Action sociale sans hébergement</v>
      </c>
      <c r="BD1436" t="str">
        <f>INDEX(PDC!$J$1:$L$90,MATCH(BE1436,PDC!$L:$L,0),MATCH(PDC!$J$1,PDC!$J$1:$L$1,0))</f>
        <v>Services</v>
      </c>
      <c r="BE1436" t="s">
        <v>8</v>
      </c>
      <c r="BF1436">
        <v>8417</v>
      </c>
      <c r="BG1436">
        <v>775</v>
      </c>
      <c r="BH1436">
        <v>1167199</v>
      </c>
      <c r="BI1436">
        <v>30</v>
      </c>
      <c r="BJ1436">
        <v>1</v>
      </c>
      <c r="BK1436">
        <v>3</v>
      </c>
      <c r="BN1436">
        <v>615</v>
      </c>
    </row>
    <row r="1437" spans="55:66" x14ac:dyDescent="0.35">
      <c r="BC1437" t="str">
        <f t="shared" si="97"/>
        <v>8417_Activités administratives et autres activités de soutien aux entreprises</v>
      </c>
      <c r="BD1437" t="str">
        <f>INDEX(PDC!$J$1:$L$90,MATCH(BE1437,PDC!$L:$L,0),MATCH(PDC!$J$1,PDC!$J$1:$L$1,0))</f>
        <v>Services</v>
      </c>
      <c r="BE1437" t="s">
        <v>35</v>
      </c>
      <c r="BF1437">
        <v>8417</v>
      </c>
      <c r="BG1437">
        <v>57</v>
      </c>
      <c r="BH1437">
        <v>97030</v>
      </c>
      <c r="BI1437">
        <v>2</v>
      </c>
      <c r="BN1437">
        <v>39</v>
      </c>
    </row>
    <row r="1438" spans="55:66" x14ac:dyDescent="0.35">
      <c r="BC1438" t="str">
        <f t="shared" si="97"/>
        <v>8417_Activités auxiliaires de services financiers et d'assurance</v>
      </c>
      <c r="BD1438" t="str">
        <f>INDEX(PDC!$J$1:$L$90,MATCH(BE1438,PDC!$L:$L,0),MATCH(PDC!$J$1,PDC!$J$1:$L$1,0))</f>
        <v>Services</v>
      </c>
      <c r="BE1438" t="s">
        <v>48</v>
      </c>
      <c r="BF1438">
        <v>8417</v>
      </c>
      <c r="BG1438">
        <v>102</v>
      </c>
      <c r="BH1438">
        <v>170593</v>
      </c>
    </row>
    <row r="1439" spans="55:66" x14ac:dyDescent="0.35">
      <c r="BC1439" t="str">
        <f t="shared" si="97"/>
        <v>8417_Activités créatives, artistiques et de spectacle</v>
      </c>
      <c r="BD1439" t="str">
        <f>INDEX(PDC!$J$1:$L$90,MATCH(BE1439,PDC!$L:$L,0),MATCH(PDC!$J$1,PDC!$J$1:$L$1,0))</f>
        <v>Services</v>
      </c>
      <c r="BE1439" t="s">
        <v>42</v>
      </c>
      <c r="BF1439">
        <v>8417</v>
      </c>
      <c r="BG1439">
        <v>64</v>
      </c>
      <c r="BH1439">
        <v>62910</v>
      </c>
      <c r="BI1439">
        <v>2</v>
      </c>
      <c r="BN1439">
        <v>86</v>
      </c>
    </row>
    <row r="1440" spans="55:66" x14ac:dyDescent="0.35">
      <c r="BC1440" t="str">
        <f t="shared" si="97"/>
        <v>8417_Activités d'architecture et d'ingénierie ; activités de contrôle et analyses techniques</v>
      </c>
      <c r="BD1440" t="str">
        <f>INDEX(PDC!$J$1:$L$90,MATCH(BE1440,PDC!$L:$L,0),MATCH(PDC!$J$1,PDC!$J$1:$L$1,0))</f>
        <v>Services</v>
      </c>
      <c r="BE1440" t="s">
        <v>43</v>
      </c>
      <c r="BF1440">
        <v>8417</v>
      </c>
      <c r="BG1440">
        <v>50</v>
      </c>
      <c r="BH1440">
        <v>81614</v>
      </c>
      <c r="BN1440">
        <v>0</v>
      </c>
    </row>
    <row r="1441" spans="55:66" x14ac:dyDescent="0.35">
      <c r="BC1441" t="str">
        <f t="shared" si="97"/>
        <v>8417_Activités de location et location-bail</v>
      </c>
      <c r="BD1441" t="str">
        <f>INDEX(PDC!$J$1:$L$90,MATCH(BE1441,PDC!$L:$L,0),MATCH(PDC!$J$1,PDC!$J$1:$L$1,0))</f>
        <v>Services</v>
      </c>
      <c r="BE1441" t="s">
        <v>88</v>
      </c>
      <c r="BF1441">
        <v>8417</v>
      </c>
      <c r="BG1441">
        <v>5</v>
      </c>
      <c r="BH1441">
        <v>8676</v>
      </c>
    </row>
    <row r="1442" spans="55:66" x14ac:dyDescent="0.35">
      <c r="BC1442" t="str">
        <f t="shared" si="97"/>
        <v>8417_Activités de poste et de courrier</v>
      </c>
      <c r="BD1442" t="str">
        <f>INDEX(PDC!$J$1:$L$90,MATCH(BE1442,PDC!$L:$L,0),MATCH(PDC!$J$1,PDC!$J$1:$L$1,0))</f>
        <v>Services</v>
      </c>
      <c r="BE1442" t="s">
        <v>13</v>
      </c>
      <c r="BF1442">
        <v>8417</v>
      </c>
      <c r="BG1442">
        <v>139</v>
      </c>
      <c r="BH1442">
        <v>209848</v>
      </c>
      <c r="BI1442">
        <v>4</v>
      </c>
      <c r="BN1442">
        <v>67</v>
      </c>
    </row>
    <row r="1443" spans="55:66" x14ac:dyDescent="0.35">
      <c r="BC1443" t="str">
        <f t="shared" si="97"/>
        <v>8417_Activités des agences de voyage, voyagistes, services de réservation et activités connexes</v>
      </c>
      <c r="BD1443" t="str">
        <f>INDEX(PDC!$J$1:$L$90,MATCH(BE1443,PDC!$L:$L,0),MATCH(PDC!$J$1,PDC!$J$1:$L$1,0))</f>
        <v>Services</v>
      </c>
      <c r="BE1443" t="s">
        <v>89</v>
      </c>
      <c r="BF1443">
        <v>8417</v>
      </c>
      <c r="BG1443">
        <v>31</v>
      </c>
      <c r="BH1443">
        <v>56948</v>
      </c>
    </row>
    <row r="1444" spans="55:66" x14ac:dyDescent="0.35">
      <c r="BC1444" t="str">
        <f t="shared" si="97"/>
        <v>8417_Activités des organisations associatives</v>
      </c>
      <c r="BD1444" t="str">
        <f>INDEX(PDC!$J$1:$L$90,MATCH(BE1444,PDC!$L:$L,0),MATCH(PDC!$J$1,PDC!$J$1:$L$1,0))</f>
        <v>Services</v>
      </c>
      <c r="BE1444" t="s">
        <v>32</v>
      </c>
      <c r="BF1444">
        <v>8417</v>
      </c>
      <c r="BG1444">
        <v>170</v>
      </c>
      <c r="BH1444">
        <v>221441</v>
      </c>
      <c r="BI1444">
        <v>16</v>
      </c>
      <c r="BN1444">
        <v>658</v>
      </c>
    </row>
    <row r="1445" spans="55:66" x14ac:dyDescent="0.35">
      <c r="BC1445" t="str">
        <f t="shared" si="97"/>
        <v>8417_Activités des services financiers, hors assurance et caisses de retraite</v>
      </c>
      <c r="BD1445" t="str">
        <f>INDEX(PDC!$J$1:$L$90,MATCH(BE1445,PDC!$L:$L,0),MATCH(PDC!$J$1,PDC!$J$1:$L$1,0))</f>
        <v>Services</v>
      </c>
      <c r="BE1445" t="s">
        <v>47</v>
      </c>
      <c r="BF1445">
        <v>8417</v>
      </c>
      <c r="BG1445">
        <v>224</v>
      </c>
      <c r="BH1445">
        <v>347522</v>
      </c>
      <c r="BI1445">
        <v>1</v>
      </c>
      <c r="BN1445">
        <v>6</v>
      </c>
    </row>
    <row r="1446" spans="55:66" x14ac:dyDescent="0.35">
      <c r="BC1446" t="str">
        <f t="shared" si="97"/>
        <v>8417_Activités des sièges sociaux ; conseil de gestion</v>
      </c>
      <c r="BD1446" t="str">
        <f>INDEX(PDC!$J$1:$L$90,MATCH(BE1446,PDC!$L:$L,0),MATCH(PDC!$J$1,PDC!$J$1:$L$1,0))</f>
        <v>Services</v>
      </c>
      <c r="BE1446" t="s">
        <v>44</v>
      </c>
      <c r="BF1446">
        <v>8417</v>
      </c>
      <c r="BG1446">
        <v>120</v>
      </c>
      <c r="BH1446">
        <v>203656</v>
      </c>
      <c r="BI1446">
        <v>2</v>
      </c>
      <c r="BN1446">
        <v>43</v>
      </c>
    </row>
    <row r="1447" spans="55:66" x14ac:dyDescent="0.35">
      <c r="BC1447" t="str">
        <f t="shared" si="97"/>
        <v>8417_Activités immobilières</v>
      </c>
      <c r="BD1447" t="str">
        <f>INDEX(PDC!$J$1:$L$90,MATCH(BE1447,PDC!$L:$L,0),MATCH(PDC!$J$1,PDC!$J$1:$L$1,0))</f>
        <v>Services</v>
      </c>
      <c r="BE1447" t="s">
        <v>31</v>
      </c>
      <c r="BF1447">
        <v>8417</v>
      </c>
      <c r="BG1447">
        <v>65</v>
      </c>
      <c r="BH1447">
        <v>83678</v>
      </c>
      <c r="BI1447">
        <v>2</v>
      </c>
      <c r="BN1447">
        <v>32</v>
      </c>
    </row>
    <row r="1448" spans="55:66" x14ac:dyDescent="0.35">
      <c r="BC1448" t="str">
        <f t="shared" si="97"/>
        <v>8417_Activités juridiques et comptables</v>
      </c>
      <c r="BD1448" t="str">
        <f>INDEX(PDC!$J$1:$L$90,MATCH(BE1448,PDC!$L:$L,0),MATCH(PDC!$J$1,PDC!$J$1:$L$1,0))</f>
        <v>Services</v>
      </c>
      <c r="BE1448" t="s">
        <v>51</v>
      </c>
      <c r="BF1448">
        <v>8417</v>
      </c>
      <c r="BG1448">
        <v>175</v>
      </c>
      <c r="BH1448">
        <v>310784</v>
      </c>
    </row>
    <row r="1449" spans="55:66" x14ac:dyDescent="0.35">
      <c r="BC1449" t="str">
        <f t="shared" si="97"/>
        <v>8417_Activités liées à l'emploi</v>
      </c>
      <c r="BD1449" t="str">
        <f>INDEX(PDC!$J$1:$L$90,MATCH(BE1449,PDC!$L:$L,0),MATCH(PDC!$J$1,PDC!$J$1:$L$1,0))</f>
        <v>Services</v>
      </c>
      <c r="BE1449" t="s">
        <v>6</v>
      </c>
      <c r="BF1449">
        <v>8417</v>
      </c>
      <c r="BG1449">
        <v>1050</v>
      </c>
      <c r="BH1449">
        <v>1149402</v>
      </c>
      <c r="BI1449">
        <v>63</v>
      </c>
      <c r="BJ1449">
        <v>3</v>
      </c>
      <c r="BK1449">
        <v>18</v>
      </c>
      <c r="BL1449">
        <v>1</v>
      </c>
      <c r="BN1449">
        <v>2818</v>
      </c>
    </row>
    <row r="1450" spans="55:66" x14ac:dyDescent="0.35">
      <c r="BC1450" t="str">
        <f t="shared" si="97"/>
        <v>8417_Activités pour la santé humaine</v>
      </c>
      <c r="BD1450" t="str">
        <f>INDEX(PDC!$J$1:$L$90,MATCH(BE1450,PDC!$L:$L,0),MATCH(PDC!$J$1,PDC!$J$1:$L$1,0))</f>
        <v>Services</v>
      </c>
      <c r="BE1450" t="s">
        <v>27</v>
      </c>
      <c r="BF1450">
        <v>8417</v>
      </c>
      <c r="BG1450">
        <v>522</v>
      </c>
      <c r="BH1450">
        <v>785156</v>
      </c>
      <c r="BI1450">
        <v>15</v>
      </c>
      <c r="BN1450">
        <v>272</v>
      </c>
    </row>
    <row r="1451" spans="55:66" x14ac:dyDescent="0.35">
      <c r="BC1451" t="str">
        <f t="shared" si="97"/>
        <v>8417_Activités sportives, récréatives et de loisirs</v>
      </c>
      <c r="BD1451" t="str">
        <f>INDEX(PDC!$J$1:$L$90,MATCH(BE1451,PDC!$L:$L,0),MATCH(PDC!$J$1,PDC!$J$1:$L$1,0))</f>
        <v>Services</v>
      </c>
      <c r="BE1451" t="s">
        <v>12</v>
      </c>
      <c r="BF1451">
        <v>8417</v>
      </c>
      <c r="BG1451">
        <v>95</v>
      </c>
      <c r="BH1451">
        <v>84590</v>
      </c>
      <c r="BN1451">
        <v>0</v>
      </c>
    </row>
    <row r="1452" spans="55:66" x14ac:dyDescent="0.35">
      <c r="BC1452" t="str">
        <f t="shared" si="97"/>
        <v>8417_Activités vétérinaires</v>
      </c>
      <c r="BD1452" t="str">
        <f>INDEX(PDC!$J$1:$L$90,MATCH(BE1452,PDC!$L:$L,0),MATCH(PDC!$J$1,PDC!$J$1:$L$1,0))</f>
        <v>Services</v>
      </c>
      <c r="BE1452" t="s">
        <v>87</v>
      </c>
      <c r="BF1452">
        <v>8417</v>
      </c>
      <c r="BG1452">
        <v>17</v>
      </c>
      <c r="BH1452">
        <v>32542</v>
      </c>
    </row>
    <row r="1453" spans="55:66" x14ac:dyDescent="0.35">
      <c r="BC1453" t="str">
        <f t="shared" si="97"/>
        <v>8417_Administration publique et défense ; sécurité sociale obligatoire</v>
      </c>
      <c r="BD1453" t="str">
        <f>INDEX(PDC!$J$1:$L$90,MATCH(BE1453,PDC!$L:$L,0),MATCH(PDC!$J$1,PDC!$J$1:$L$1,0))</f>
        <v>Services</v>
      </c>
      <c r="BE1453" t="s">
        <v>36</v>
      </c>
      <c r="BF1453">
        <v>8417</v>
      </c>
      <c r="BG1453">
        <v>903</v>
      </c>
      <c r="BH1453">
        <v>1008413</v>
      </c>
      <c r="BI1453">
        <v>21</v>
      </c>
      <c r="BJ1453">
        <v>4</v>
      </c>
      <c r="BK1453">
        <v>29</v>
      </c>
      <c r="BL1453">
        <v>2</v>
      </c>
      <c r="BN1453">
        <v>838</v>
      </c>
    </row>
    <row r="1454" spans="55:66" x14ac:dyDescent="0.35">
      <c r="BC1454" t="str">
        <f t="shared" si="97"/>
        <v>8417_Assurance</v>
      </c>
      <c r="BD1454" t="str">
        <f>INDEX(PDC!$J$1:$L$90,MATCH(BE1454,PDC!$L:$L,0),MATCH(PDC!$J$1,PDC!$J$1:$L$1,0))</f>
        <v>Services</v>
      </c>
      <c r="BE1454" t="s">
        <v>45</v>
      </c>
      <c r="BF1454">
        <v>8417</v>
      </c>
      <c r="BG1454">
        <v>28</v>
      </c>
      <c r="BH1454">
        <v>42422</v>
      </c>
      <c r="BI1454">
        <v>1</v>
      </c>
      <c r="BN1454">
        <v>3</v>
      </c>
    </row>
    <row r="1455" spans="55:66" x14ac:dyDescent="0.35">
      <c r="BC1455" t="str">
        <f t="shared" si="97"/>
        <v>8417_Autres activités spécialisées, scientifiques et techniques</v>
      </c>
      <c r="BD1455" t="str">
        <f>INDEX(PDC!$J$1:$L$90,MATCH(BE1455,PDC!$L:$L,0),MATCH(PDC!$J$1,PDC!$J$1:$L$1,0))</f>
        <v>Services</v>
      </c>
      <c r="BE1455" t="s">
        <v>86</v>
      </c>
      <c r="BF1455">
        <v>8417</v>
      </c>
      <c r="BG1455">
        <v>6</v>
      </c>
      <c r="BH1455">
        <v>5882</v>
      </c>
    </row>
    <row r="1456" spans="55:66" x14ac:dyDescent="0.35">
      <c r="BC1456" t="str">
        <f t="shared" si="97"/>
        <v>8417_Autres industries extractives</v>
      </c>
      <c r="BD1456" t="str">
        <f>INDEX(PDC!$J$1:$L$90,MATCH(BE1456,PDC!$L:$L,0),MATCH(PDC!$J$1,PDC!$J$1:$L$1,0))</f>
        <v>Industrie</v>
      </c>
      <c r="BE1456" t="s">
        <v>64</v>
      </c>
      <c r="BF1456">
        <v>8417</v>
      </c>
      <c r="BG1456">
        <v>47</v>
      </c>
      <c r="BH1456">
        <v>82497</v>
      </c>
      <c r="BI1456">
        <v>3</v>
      </c>
      <c r="BN1456">
        <v>64</v>
      </c>
    </row>
    <row r="1457" spans="55:66" x14ac:dyDescent="0.35">
      <c r="BC1457" t="str">
        <f t="shared" si="97"/>
        <v>8417_Autres industries manufacturières</v>
      </c>
      <c r="BD1457" t="str">
        <f>INDEX(PDC!$J$1:$L$90,MATCH(BE1457,PDC!$L:$L,0),MATCH(PDC!$J$1,PDC!$J$1:$L$1,0))</f>
        <v>Industrie</v>
      </c>
      <c r="BE1457" t="s">
        <v>37</v>
      </c>
      <c r="BF1457">
        <v>8417</v>
      </c>
      <c r="BG1457">
        <v>108</v>
      </c>
      <c r="BH1457">
        <v>192128</v>
      </c>
      <c r="BI1457">
        <v>3</v>
      </c>
      <c r="BN1457">
        <v>25</v>
      </c>
    </row>
    <row r="1458" spans="55:66" x14ac:dyDescent="0.35">
      <c r="BC1458" t="str">
        <f t="shared" si="97"/>
        <v>8417_Autres services personnels</v>
      </c>
      <c r="BD1458" t="str">
        <f>INDEX(PDC!$J$1:$L$90,MATCH(BE1458,PDC!$L:$L,0),MATCH(PDC!$J$1,PDC!$J$1:$L$1,0))</f>
        <v>Services</v>
      </c>
      <c r="BE1458" t="s">
        <v>30</v>
      </c>
      <c r="BF1458">
        <v>8417</v>
      </c>
      <c r="BG1458">
        <v>163</v>
      </c>
      <c r="BH1458">
        <v>245201</v>
      </c>
      <c r="BI1458">
        <v>4</v>
      </c>
      <c r="BJ1458">
        <v>1</v>
      </c>
      <c r="BK1458">
        <v>9</v>
      </c>
      <c r="BN1458">
        <v>508</v>
      </c>
    </row>
    <row r="1459" spans="55:66" x14ac:dyDescent="0.35">
      <c r="BC1459" t="str">
        <f t="shared" si="97"/>
        <v>8417_Bibliothèques, archives, musées et autres activités culturelles</v>
      </c>
      <c r="BD1459" t="str">
        <f>INDEX(PDC!$J$1:$L$90,MATCH(BE1459,PDC!$L:$L,0),MATCH(PDC!$J$1,PDC!$J$1:$L$1,0))</f>
        <v>Services</v>
      </c>
      <c r="BE1459" t="s">
        <v>90</v>
      </c>
      <c r="BF1459">
        <v>8417</v>
      </c>
      <c r="BG1459">
        <v>23</v>
      </c>
      <c r="BH1459">
        <v>25057</v>
      </c>
      <c r="BN1459">
        <v>0</v>
      </c>
    </row>
    <row r="1460" spans="55:66" x14ac:dyDescent="0.35">
      <c r="BC1460" t="str">
        <f t="shared" si="97"/>
        <v>8417_Captage, traitement et distribution d'eau</v>
      </c>
      <c r="BD1460" t="str">
        <f>INDEX(PDC!$J$1:$L$90,MATCH(BE1460,PDC!$L:$L,0),MATCH(PDC!$J$1,PDC!$J$1:$L$1,0))</f>
        <v>Industrie</v>
      </c>
      <c r="BE1460" t="s">
        <v>77</v>
      </c>
      <c r="BF1460">
        <v>8417</v>
      </c>
      <c r="BG1460">
        <v>5</v>
      </c>
      <c r="BH1460">
        <v>2557</v>
      </c>
      <c r="BN1460">
        <v>0</v>
      </c>
    </row>
    <row r="1461" spans="55:66" x14ac:dyDescent="0.35">
      <c r="BC1461" t="str">
        <f t="shared" si="97"/>
        <v>8417_Collecte, traitement et élimination des déchets ; récupération</v>
      </c>
      <c r="BD1461" t="str">
        <f>INDEX(PDC!$J$1:$L$90,MATCH(BE1461,PDC!$L:$L,0),MATCH(PDC!$J$1,PDC!$J$1:$L$1,0))</f>
        <v>Industrie</v>
      </c>
      <c r="BE1461" t="s">
        <v>4</v>
      </c>
      <c r="BF1461">
        <v>8417</v>
      </c>
      <c r="BG1461">
        <v>51</v>
      </c>
      <c r="BH1461">
        <v>92508</v>
      </c>
      <c r="BI1461">
        <v>5</v>
      </c>
      <c r="BN1461">
        <v>243</v>
      </c>
    </row>
    <row r="1462" spans="55:66" x14ac:dyDescent="0.35">
      <c r="BC1462" t="str">
        <f t="shared" si="97"/>
        <v>8417_Commerce de détail, à l'exception des automobiles et des motocycles</v>
      </c>
      <c r="BD1462" t="str">
        <f>INDEX(PDC!$J$1:$L$90,MATCH(BE1462,PDC!$L:$L,0),MATCH(PDC!$J$1,PDC!$J$1:$L$1,0))</f>
        <v>Commerce</v>
      </c>
      <c r="BE1462" t="s">
        <v>16</v>
      </c>
      <c r="BF1462">
        <v>8417</v>
      </c>
      <c r="BG1462">
        <v>1432</v>
      </c>
      <c r="BH1462">
        <v>2171001</v>
      </c>
      <c r="BI1462">
        <v>46</v>
      </c>
      <c r="BJ1462">
        <v>4</v>
      </c>
      <c r="BK1462">
        <v>109</v>
      </c>
      <c r="BL1462">
        <v>1</v>
      </c>
      <c r="BM1462">
        <v>1</v>
      </c>
      <c r="BN1462">
        <v>1895</v>
      </c>
    </row>
    <row r="1463" spans="55:66" x14ac:dyDescent="0.35">
      <c r="BC1463" t="str">
        <f t="shared" si="97"/>
        <v>8417_Commerce de gros, à l'exception des automobiles et des motocycles</v>
      </c>
      <c r="BD1463" t="str">
        <f>INDEX(PDC!$J$1:$L$90,MATCH(BE1463,PDC!$L:$L,0),MATCH(PDC!$J$1,PDC!$J$1:$L$1,0))</f>
        <v>Commerce</v>
      </c>
      <c r="BE1463" t="s">
        <v>28</v>
      </c>
      <c r="BF1463">
        <v>8417</v>
      </c>
      <c r="BG1463">
        <v>615</v>
      </c>
      <c r="BH1463">
        <v>1014141</v>
      </c>
      <c r="BI1463">
        <v>17</v>
      </c>
      <c r="BN1463">
        <v>969</v>
      </c>
    </row>
    <row r="1464" spans="55:66" x14ac:dyDescent="0.35">
      <c r="BC1464" t="str">
        <f t="shared" si="97"/>
        <v>8417_Commerce et réparation d'automobiles et de motocycles</v>
      </c>
      <c r="BD1464" t="str">
        <f>INDEX(PDC!$J$1:$L$90,MATCH(BE1464,PDC!$L:$L,0),MATCH(PDC!$J$1,PDC!$J$1:$L$1,0))</f>
        <v>Commerce</v>
      </c>
      <c r="BE1464" t="s">
        <v>21</v>
      </c>
      <c r="BF1464">
        <v>8417</v>
      </c>
      <c r="BG1464">
        <v>395</v>
      </c>
      <c r="BH1464">
        <v>676470</v>
      </c>
      <c r="BI1464">
        <v>22</v>
      </c>
      <c r="BJ1464">
        <v>1</v>
      </c>
      <c r="BK1464">
        <v>1</v>
      </c>
      <c r="BN1464">
        <v>1162</v>
      </c>
    </row>
    <row r="1465" spans="55:66" x14ac:dyDescent="0.35">
      <c r="BC1465" t="str">
        <f t="shared" si="97"/>
        <v>8417_Construction de bâtiments</v>
      </c>
      <c r="BD1465" t="str">
        <f>INDEX(PDC!$J$1:$L$90,MATCH(BE1465,PDC!$L:$L,0),MATCH(PDC!$J$1,PDC!$J$1:$L$1,0))</f>
        <v>Construction</v>
      </c>
      <c r="BE1465" t="s">
        <v>17</v>
      </c>
      <c r="BF1465">
        <v>8417</v>
      </c>
      <c r="BG1465">
        <v>96</v>
      </c>
      <c r="BH1465">
        <v>129442</v>
      </c>
      <c r="BI1465">
        <v>5</v>
      </c>
      <c r="BN1465">
        <v>1106</v>
      </c>
    </row>
    <row r="1466" spans="55:66" x14ac:dyDescent="0.35">
      <c r="BC1466" t="str">
        <f t="shared" si="97"/>
        <v>8417_Enquêtes et sécurité</v>
      </c>
      <c r="BD1466" t="str">
        <f>INDEX(PDC!$J$1:$L$90,MATCH(BE1466,PDC!$L:$L,0),MATCH(PDC!$J$1,PDC!$J$1:$L$1,0))</f>
        <v>Services</v>
      </c>
      <c r="BE1466" t="s">
        <v>15</v>
      </c>
      <c r="BF1466">
        <v>8417</v>
      </c>
      <c r="BG1466">
        <v>55</v>
      </c>
      <c r="BH1466">
        <v>120031</v>
      </c>
      <c r="BI1466">
        <v>2</v>
      </c>
      <c r="BN1466">
        <v>532</v>
      </c>
    </row>
    <row r="1467" spans="55:66" x14ac:dyDescent="0.35">
      <c r="BC1467" t="str">
        <f t="shared" si="97"/>
        <v>8417_Enseignement</v>
      </c>
      <c r="BD1467" t="str">
        <f>INDEX(PDC!$J$1:$L$90,MATCH(BE1467,PDC!$L:$L,0),MATCH(PDC!$J$1,PDC!$J$1:$L$1,0))</f>
        <v>Services</v>
      </c>
      <c r="BE1467" t="s">
        <v>34</v>
      </c>
      <c r="BF1467">
        <v>8417</v>
      </c>
      <c r="BG1467">
        <v>197</v>
      </c>
      <c r="BH1467">
        <v>279793</v>
      </c>
      <c r="BI1467">
        <v>7</v>
      </c>
      <c r="BJ1467">
        <v>1</v>
      </c>
      <c r="BK1467">
        <v>4</v>
      </c>
      <c r="BN1467">
        <v>139</v>
      </c>
    </row>
    <row r="1468" spans="55:66" x14ac:dyDescent="0.35">
      <c r="BC1468" t="str">
        <f t="shared" si="97"/>
        <v>8417_Entreposage et services auxiliaires des transports</v>
      </c>
      <c r="BD1468" t="str">
        <f>INDEX(PDC!$J$1:$L$90,MATCH(BE1468,PDC!$L:$L,0),MATCH(PDC!$J$1,PDC!$J$1:$L$1,0))</f>
        <v>Services</v>
      </c>
      <c r="BE1468" t="s">
        <v>7</v>
      </c>
      <c r="BF1468">
        <v>8417</v>
      </c>
      <c r="BG1468">
        <v>179</v>
      </c>
      <c r="BH1468">
        <v>318428</v>
      </c>
      <c r="BI1468">
        <v>5</v>
      </c>
      <c r="BN1468">
        <v>113</v>
      </c>
    </row>
    <row r="1469" spans="55:66" x14ac:dyDescent="0.35">
      <c r="BC1469" t="str">
        <f t="shared" si="97"/>
        <v>8417_Fabrication d'autres matériels de transport</v>
      </c>
      <c r="BD1469" t="str">
        <f>INDEX(PDC!$J$1:$L$90,MATCH(BE1469,PDC!$L:$L,0),MATCH(PDC!$J$1,PDC!$J$1:$L$1,0))</f>
        <v>Industrie</v>
      </c>
      <c r="BE1469" t="s">
        <v>74</v>
      </c>
      <c r="BF1469">
        <v>8417</v>
      </c>
      <c r="BG1469">
        <v>71</v>
      </c>
      <c r="BH1469">
        <v>111086</v>
      </c>
      <c r="BI1469">
        <v>6</v>
      </c>
      <c r="BN1469">
        <v>91</v>
      </c>
    </row>
    <row r="1470" spans="55:66" x14ac:dyDescent="0.35">
      <c r="BC1470" t="str">
        <f t="shared" si="97"/>
        <v>8417_Fabrication d'autres produits minéraux non métalliques</v>
      </c>
      <c r="BD1470" t="str">
        <f>INDEX(PDC!$J$1:$L$90,MATCH(BE1470,PDC!$L:$L,0),MATCH(PDC!$J$1,PDC!$J$1:$L$1,0))</f>
        <v>Industrie</v>
      </c>
      <c r="BE1470" t="s">
        <v>18</v>
      </c>
      <c r="BF1470">
        <v>8417</v>
      </c>
      <c r="BG1470">
        <v>439</v>
      </c>
      <c r="BH1470">
        <v>621205</v>
      </c>
      <c r="BI1470">
        <v>3</v>
      </c>
      <c r="BJ1470">
        <v>2</v>
      </c>
      <c r="BK1470">
        <v>54</v>
      </c>
      <c r="BL1470">
        <v>2</v>
      </c>
      <c r="BN1470">
        <v>435</v>
      </c>
    </row>
    <row r="1471" spans="55:66" x14ac:dyDescent="0.35">
      <c r="BC1471" t="str">
        <f t="shared" si="97"/>
        <v>8417_Fabrication d'équipements électriques</v>
      </c>
      <c r="BD1471" t="str">
        <f>INDEX(PDC!$J$1:$L$90,MATCH(BE1471,PDC!$L:$L,0),MATCH(PDC!$J$1,PDC!$J$1:$L$1,0))</f>
        <v>Industrie</v>
      </c>
      <c r="BE1471" t="s">
        <v>38</v>
      </c>
      <c r="BF1471">
        <v>8417</v>
      </c>
      <c r="BG1471">
        <v>279</v>
      </c>
      <c r="BH1471">
        <v>459732</v>
      </c>
      <c r="BI1471">
        <v>7</v>
      </c>
      <c r="BN1471">
        <v>101</v>
      </c>
    </row>
    <row r="1472" spans="55:66" x14ac:dyDescent="0.35">
      <c r="BC1472" t="str">
        <f t="shared" si="97"/>
        <v>8417_Fabrication de machines et équipements n.c.a.</v>
      </c>
      <c r="BD1472" t="str">
        <f>INDEX(PDC!$J$1:$L$90,MATCH(BE1472,PDC!$L:$L,0),MATCH(PDC!$J$1,PDC!$J$1:$L$1,0))</f>
        <v>Industrie</v>
      </c>
      <c r="BE1472" t="s">
        <v>29</v>
      </c>
      <c r="BF1472">
        <v>8417</v>
      </c>
      <c r="BG1472">
        <v>217</v>
      </c>
      <c r="BH1472">
        <v>317247</v>
      </c>
      <c r="BI1472">
        <v>15</v>
      </c>
      <c r="BN1472">
        <v>507</v>
      </c>
    </row>
    <row r="1473" spans="55:66" x14ac:dyDescent="0.35">
      <c r="BC1473" t="str">
        <f t="shared" si="97"/>
        <v>8417_Fabrication de meubles</v>
      </c>
      <c r="BD1473" t="str">
        <f>INDEX(PDC!$J$1:$L$90,MATCH(BE1473,PDC!$L:$L,0),MATCH(PDC!$J$1,PDC!$J$1:$L$1,0))</f>
        <v>Industrie</v>
      </c>
      <c r="BE1473" t="s">
        <v>75</v>
      </c>
      <c r="BF1473">
        <v>8417</v>
      </c>
      <c r="BG1473">
        <v>16</v>
      </c>
      <c r="BH1473">
        <v>20257</v>
      </c>
      <c r="BI1473">
        <v>2</v>
      </c>
      <c r="BJ1473">
        <v>1</v>
      </c>
      <c r="BK1473">
        <v>9</v>
      </c>
      <c r="BN1473">
        <v>222</v>
      </c>
    </row>
    <row r="1474" spans="55:66" x14ac:dyDescent="0.35">
      <c r="BC1474" t="str">
        <f t="shared" si="97"/>
        <v>8417_Fabrication de produits en caoutchouc et en plastique</v>
      </c>
      <c r="BD1474" t="str">
        <f>INDEX(PDC!$J$1:$L$90,MATCH(BE1474,PDC!$L:$L,0),MATCH(PDC!$J$1,PDC!$J$1:$L$1,0))</f>
        <v>Industrie</v>
      </c>
      <c r="BE1474" t="s">
        <v>25</v>
      </c>
      <c r="BF1474">
        <v>8417</v>
      </c>
      <c r="BG1474">
        <v>824</v>
      </c>
      <c r="BH1474">
        <v>1382232</v>
      </c>
      <c r="BI1474">
        <v>38</v>
      </c>
      <c r="BN1474">
        <v>1608</v>
      </c>
    </row>
    <row r="1475" spans="55:66" x14ac:dyDescent="0.35">
      <c r="BC1475" t="str">
        <f t="shared" si="97"/>
        <v>8417_Fabrication de produits informatiques, électroniques et optiques</v>
      </c>
      <c r="BD1475" t="str">
        <f>INDEX(PDC!$J$1:$L$90,MATCH(BE1475,PDC!$L:$L,0),MATCH(PDC!$J$1,PDC!$J$1:$L$1,0))</f>
        <v>Industrie</v>
      </c>
      <c r="BE1475" t="s">
        <v>41</v>
      </c>
      <c r="BF1475">
        <v>8417</v>
      </c>
      <c r="BG1475">
        <v>59</v>
      </c>
      <c r="BH1475">
        <v>98886</v>
      </c>
      <c r="BN1475">
        <v>0</v>
      </c>
    </row>
    <row r="1476" spans="55:66" x14ac:dyDescent="0.35">
      <c r="BC1476" t="str">
        <f t="shared" si="97"/>
        <v>8417_Fabrication de produits métalliques, à l'exception des machines et des équipements</v>
      </c>
      <c r="BD1476" t="str">
        <f>INDEX(PDC!$J$1:$L$90,MATCH(BE1476,PDC!$L:$L,0),MATCH(PDC!$J$1,PDC!$J$1:$L$1,0))</f>
        <v>Industrie</v>
      </c>
      <c r="BE1476" t="s">
        <v>11</v>
      </c>
      <c r="BF1476">
        <v>8417</v>
      </c>
      <c r="BG1476">
        <v>2302</v>
      </c>
      <c r="BH1476">
        <v>3770303</v>
      </c>
      <c r="BI1476">
        <v>133</v>
      </c>
      <c r="BJ1476">
        <v>10</v>
      </c>
      <c r="BK1476">
        <v>55</v>
      </c>
      <c r="BL1476">
        <v>2</v>
      </c>
      <c r="BN1476">
        <v>7293</v>
      </c>
    </row>
    <row r="1477" spans="55:66" x14ac:dyDescent="0.35">
      <c r="BC1477" t="str">
        <f t="shared" ref="BC1477:BC1540" si="98">BF1477&amp;"_"&amp;BE1477</f>
        <v>8417_Fabrication de textiles</v>
      </c>
      <c r="BD1477" t="str">
        <f>INDEX(PDC!$J$1:$L$90,MATCH(BE1477,PDC!$L:$L,0),MATCH(PDC!$J$1,PDC!$J$1:$L$1,0))</f>
        <v>Industrie</v>
      </c>
      <c r="BE1477" t="s">
        <v>19</v>
      </c>
      <c r="BF1477">
        <v>8417</v>
      </c>
      <c r="BG1477">
        <v>228</v>
      </c>
      <c r="BH1477">
        <v>393647</v>
      </c>
      <c r="BI1477">
        <v>4</v>
      </c>
      <c r="BJ1477">
        <v>1</v>
      </c>
      <c r="BK1477">
        <v>1</v>
      </c>
      <c r="BN1477">
        <v>637</v>
      </c>
    </row>
    <row r="1478" spans="55:66" x14ac:dyDescent="0.35">
      <c r="BC1478" t="str">
        <f t="shared" si="98"/>
        <v>8417_Génie civil</v>
      </c>
      <c r="BD1478" t="str">
        <f>INDEX(PDC!$J$1:$L$90,MATCH(BE1478,PDC!$L:$L,0),MATCH(PDC!$J$1,PDC!$J$1:$L$1,0))</f>
        <v>Construction</v>
      </c>
      <c r="BE1478" t="s">
        <v>22</v>
      </c>
      <c r="BF1478">
        <v>8417</v>
      </c>
      <c r="BG1478">
        <v>142</v>
      </c>
      <c r="BH1478">
        <v>209327</v>
      </c>
      <c r="BN1478">
        <v>0</v>
      </c>
    </row>
    <row r="1479" spans="55:66" x14ac:dyDescent="0.35">
      <c r="BC1479" t="str">
        <f t="shared" si="98"/>
        <v>8417_Hébergement</v>
      </c>
      <c r="BD1479" t="str">
        <f>INDEX(PDC!$J$1:$L$90,MATCH(BE1479,PDC!$L:$L,0),MATCH(PDC!$J$1,PDC!$J$1:$L$1,0))</f>
        <v>Services</v>
      </c>
      <c r="BE1479" t="s">
        <v>20</v>
      </c>
      <c r="BF1479">
        <v>8417</v>
      </c>
      <c r="BG1479">
        <v>246</v>
      </c>
      <c r="BH1479">
        <v>412730</v>
      </c>
      <c r="BI1479">
        <v>11</v>
      </c>
      <c r="BJ1479">
        <v>1</v>
      </c>
      <c r="BK1479">
        <v>5</v>
      </c>
      <c r="BN1479">
        <v>453</v>
      </c>
    </row>
    <row r="1480" spans="55:66" x14ac:dyDescent="0.35">
      <c r="BC1480" t="str">
        <f t="shared" si="98"/>
        <v>8417_Hébergement médico-social et social</v>
      </c>
      <c r="BD1480" t="str">
        <f>INDEX(PDC!$J$1:$L$90,MATCH(BE1480,PDC!$L:$L,0),MATCH(PDC!$J$1,PDC!$J$1:$L$1,0))</f>
        <v>Services</v>
      </c>
      <c r="BE1480" t="s">
        <v>2</v>
      </c>
      <c r="BF1480">
        <v>8417</v>
      </c>
      <c r="BG1480">
        <v>795</v>
      </c>
      <c r="BH1480">
        <v>1182235</v>
      </c>
      <c r="BI1480">
        <v>26</v>
      </c>
      <c r="BJ1480">
        <v>1</v>
      </c>
      <c r="BK1480">
        <v>5</v>
      </c>
      <c r="BN1480">
        <v>1230</v>
      </c>
    </row>
    <row r="1481" spans="55:66" x14ac:dyDescent="0.35">
      <c r="BC1481" t="str">
        <f t="shared" si="98"/>
        <v>8417_Imprimerie et reproduction d'enregistrements</v>
      </c>
      <c r="BD1481" t="str">
        <f>INDEX(PDC!$J$1:$L$90,MATCH(BE1481,PDC!$L:$L,0),MATCH(PDC!$J$1,PDC!$J$1:$L$1,0))</f>
        <v>Industrie</v>
      </c>
      <c r="BE1481" t="s">
        <v>72</v>
      </c>
      <c r="BF1481">
        <v>8417</v>
      </c>
      <c r="BG1481">
        <v>102</v>
      </c>
      <c r="BH1481">
        <v>186571</v>
      </c>
      <c r="BI1481">
        <v>2</v>
      </c>
      <c r="BN1481">
        <v>25</v>
      </c>
    </row>
    <row r="1482" spans="55:66" x14ac:dyDescent="0.35">
      <c r="BC1482" t="str">
        <f t="shared" si="98"/>
        <v>8417_Industrie automobile</v>
      </c>
      <c r="BD1482" t="str">
        <f>INDEX(PDC!$J$1:$L$90,MATCH(BE1482,PDC!$L:$L,0),MATCH(PDC!$J$1,PDC!$J$1:$L$1,0))</f>
        <v>Industrie</v>
      </c>
      <c r="BE1482" t="s">
        <v>24</v>
      </c>
      <c r="BF1482">
        <v>8417</v>
      </c>
      <c r="BG1482">
        <v>51</v>
      </c>
      <c r="BH1482">
        <v>87734</v>
      </c>
      <c r="BI1482">
        <v>4</v>
      </c>
      <c r="BN1482">
        <v>472</v>
      </c>
    </row>
    <row r="1483" spans="55:66" x14ac:dyDescent="0.35">
      <c r="BC1483" t="str">
        <f t="shared" si="98"/>
        <v>8417_Industrie chimique</v>
      </c>
      <c r="BD1483" t="str">
        <f>INDEX(PDC!$J$1:$L$90,MATCH(BE1483,PDC!$L:$L,0),MATCH(PDC!$J$1,PDC!$J$1:$L$1,0))</f>
        <v>Industrie</v>
      </c>
      <c r="BE1483" t="s">
        <v>40</v>
      </c>
      <c r="BF1483">
        <v>8417</v>
      </c>
      <c r="BG1483">
        <v>46</v>
      </c>
      <c r="BH1483">
        <v>68478</v>
      </c>
      <c r="BI1483">
        <v>4</v>
      </c>
      <c r="BN1483">
        <v>21</v>
      </c>
    </row>
    <row r="1484" spans="55:66" x14ac:dyDescent="0.35">
      <c r="BC1484" t="str">
        <f t="shared" si="98"/>
        <v>8417_Industrie de l'habillement</v>
      </c>
      <c r="BD1484" t="str">
        <f>INDEX(PDC!$J$1:$L$90,MATCH(BE1484,PDC!$L:$L,0),MATCH(PDC!$J$1,PDC!$J$1:$L$1,0))</f>
        <v>Industrie</v>
      </c>
      <c r="BE1484" t="s">
        <v>68</v>
      </c>
      <c r="BF1484">
        <v>8417</v>
      </c>
      <c r="BG1484">
        <v>63</v>
      </c>
      <c r="BH1484">
        <v>102586</v>
      </c>
      <c r="BN1484">
        <v>0</v>
      </c>
    </row>
    <row r="1485" spans="55:66" x14ac:dyDescent="0.35">
      <c r="BC1485" t="str">
        <f t="shared" si="98"/>
        <v>8417_Industrie du cuir et de la chaussure</v>
      </c>
      <c r="BD1485" t="str">
        <f>INDEX(PDC!$J$1:$L$90,MATCH(BE1485,PDC!$L:$L,0),MATCH(PDC!$J$1,PDC!$J$1:$L$1,0))</f>
        <v>Industrie</v>
      </c>
      <c r="BE1485" t="s">
        <v>69</v>
      </c>
      <c r="BF1485">
        <v>8417</v>
      </c>
      <c r="BG1485">
        <v>208</v>
      </c>
      <c r="BH1485">
        <v>321028</v>
      </c>
      <c r="BI1485">
        <v>7</v>
      </c>
      <c r="BN1485">
        <v>190</v>
      </c>
    </row>
    <row r="1486" spans="55:66" x14ac:dyDescent="0.35">
      <c r="BC1486" t="str">
        <f t="shared" si="98"/>
        <v>8417_Industrie du papier et du carton</v>
      </c>
      <c r="BD1486" t="str">
        <f>INDEX(PDC!$J$1:$L$90,MATCH(BE1486,PDC!$L:$L,0),MATCH(PDC!$J$1,PDC!$J$1:$L$1,0))</f>
        <v>Industrie</v>
      </c>
      <c r="BE1486" t="s">
        <v>71</v>
      </c>
      <c r="BF1486">
        <v>8417</v>
      </c>
      <c r="BG1486">
        <v>446</v>
      </c>
      <c r="BH1486">
        <v>692211</v>
      </c>
      <c r="BI1486">
        <v>13</v>
      </c>
      <c r="BN1486">
        <v>1071</v>
      </c>
    </row>
    <row r="1487" spans="55:66" x14ac:dyDescent="0.35">
      <c r="BC1487" t="str">
        <f t="shared" si="98"/>
        <v>8417_Industrie pharmaceutique</v>
      </c>
      <c r="BD1487" t="str">
        <f>INDEX(PDC!$J$1:$L$90,MATCH(BE1487,PDC!$L:$L,0),MATCH(PDC!$J$1,PDC!$J$1:$L$1,0))</f>
        <v>Industrie</v>
      </c>
      <c r="BE1487" t="s">
        <v>39</v>
      </c>
      <c r="BF1487">
        <v>8417</v>
      </c>
      <c r="BG1487">
        <v>835</v>
      </c>
      <c r="BH1487">
        <v>1066663</v>
      </c>
      <c r="BI1487">
        <v>6</v>
      </c>
      <c r="BN1487">
        <v>153</v>
      </c>
    </row>
    <row r="1488" spans="55:66" x14ac:dyDescent="0.35">
      <c r="BC1488" t="str">
        <f t="shared" si="98"/>
        <v>8417_Industries alimentaires</v>
      </c>
      <c r="BD1488" t="str">
        <f>INDEX(PDC!$J$1:$L$90,MATCH(BE1488,PDC!$L:$L,0),MATCH(PDC!$J$1,PDC!$J$1:$L$1,0))</f>
        <v>Industrie</v>
      </c>
      <c r="BE1488" t="s">
        <v>14</v>
      </c>
      <c r="BF1488">
        <v>8417</v>
      </c>
      <c r="BG1488">
        <v>498</v>
      </c>
      <c r="BH1488">
        <v>823667</v>
      </c>
      <c r="BI1488">
        <v>42</v>
      </c>
      <c r="BN1488">
        <v>1042</v>
      </c>
    </row>
    <row r="1489" spans="55:66" x14ac:dyDescent="0.35">
      <c r="BC1489" t="str">
        <f t="shared" si="98"/>
        <v>8417_Métallurgie</v>
      </c>
      <c r="BD1489" t="str">
        <f>INDEX(PDC!$J$1:$L$90,MATCH(BE1489,PDC!$L:$L,0),MATCH(PDC!$J$1,PDC!$J$1:$L$1,0))</f>
        <v>Industrie</v>
      </c>
      <c r="BE1489" t="s">
        <v>26</v>
      </c>
      <c r="BF1489">
        <v>8417</v>
      </c>
      <c r="BG1489">
        <v>85</v>
      </c>
      <c r="BH1489">
        <v>114266</v>
      </c>
      <c r="BI1489">
        <v>4</v>
      </c>
      <c r="BN1489">
        <v>117</v>
      </c>
    </row>
    <row r="1490" spans="55:66" x14ac:dyDescent="0.35">
      <c r="BC1490" t="str">
        <f t="shared" si="98"/>
        <v>8417_Organisation de jeux de hasard et d'argent</v>
      </c>
      <c r="BD1490" t="str">
        <f>INDEX(PDC!$J$1:$L$90,MATCH(BE1490,PDC!$L:$L,0),MATCH(PDC!$J$1,PDC!$J$1:$L$1,0))</f>
        <v>Services</v>
      </c>
      <c r="BE1490" t="s">
        <v>91</v>
      </c>
      <c r="BF1490">
        <v>8417</v>
      </c>
      <c r="BG1490">
        <v>63</v>
      </c>
      <c r="BH1490">
        <v>90947</v>
      </c>
      <c r="BN1490">
        <v>7</v>
      </c>
    </row>
    <row r="1491" spans="55:66" x14ac:dyDescent="0.35">
      <c r="BC1491" t="str">
        <f t="shared" si="98"/>
        <v>8417_Production de films cinématographiques, de vidéo et de programmes de télévision ; enregistrement sonore et édition musicale</v>
      </c>
      <c r="BD1491" t="str">
        <f>INDEX(PDC!$J$1:$L$90,MATCH(BE1491,PDC!$L:$L,0),MATCH(PDC!$J$1,PDC!$J$1:$L$1,0))</f>
        <v>Services</v>
      </c>
      <c r="BE1491" t="s">
        <v>82</v>
      </c>
      <c r="BF1491">
        <v>8417</v>
      </c>
      <c r="BG1491">
        <v>11</v>
      </c>
      <c r="BH1491">
        <v>11063</v>
      </c>
    </row>
    <row r="1492" spans="55:66" x14ac:dyDescent="0.35">
      <c r="BC1492" t="str">
        <f t="shared" si="98"/>
        <v>8417_Production et distribution d'électricité, de gaz, de vapeur et d'air conditionné</v>
      </c>
      <c r="BD1492" t="str">
        <f>INDEX(PDC!$J$1:$L$90,MATCH(BE1492,PDC!$L:$L,0),MATCH(PDC!$J$1,PDC!$J$1:$L$1,0))</f>
        <v>Industrie</v>
      </c>
      <c r="BE1492" t="s">
        <v>76</v>
      </c>
      <c r="BF1492">
        <v>8417</v>
      </c>
      <c r="BG1492">
        <v>5</v>
      </c>
      <c r="BH1492">
        <v>6270</v>
      </c>
      <c r="BN1492">
        <v>0</v>
      </c>
    </row>
    <row r="1493" spans="55:66" x14ac:dyDescent="0.35">
      <c r="BC1493" t="str">
        <f t="shared" si="98"/>
        <v>8417_Programmation et diffusion</v>
      </c>
      <c r="BD1493" t="str">
        <f>INDEX(PDC!$J$1:$L$90,MATCH(BE1493,PDC!$L:$L,0),MATCH(PDC!$J$1,PDC!$J$1:$L$1,0))</f>
        <v>Services</v>
      </c>
      <c r="BE1493" t="s">
        <v>83</v>
      </c>
      <c r="BF1493">
        <v>8417</v>
      </c>
      <c r="BG1493">
        <v>0</v>
      </c>
      <c r="BH1493">
        <v>0</v>
      </c>
    </row>
    <row r="1494" spans="55:66" x14ac:dyDescent="0.35">
      <c r="BC1494" t="str">
        <f t="shared" si="98"/>
        <v>8417_Programmation, conseil et autres activités informatiques</v>
      </c>
      <c r="BD1494" t="str">
        <f>INDEX(PDC!$J$1:$L$90,MATCH(BE1494,PDC!$L:$L,0),MATCH(PDC!$J$1,PDC!$J$1:$L$1,0))</f>
        <v>Services</v>
      </c>
      <c r="BE1494" t="s">
        <v>50</v>
      </c>
      <c r="BF1494">
        <v>8417</v>
      </c>
      <c r="BG1494">
        <v>12</v>
      </c>
      <c r="BH1494">
        <v>14845</v>
      </c>
    </row>
    <row r="1495" spans="55:66" x14ac:dyDescent="0.35">
      <c r="BC1495" t="str">
        <f t="shared" si="98"/>
        <v>8417_Publicité et études de marché</v>
      </c>
      <c r="BD1495" t="str">
        <f>INDEX(PDC!$J$1:$L$90,MATCH(BE1495,PDC!$L:$L,0),MATCH(PDC!$J$1,PDC!$J$1:$L$1,0))</f>
        <v>Services</v>
      </c>
      <c r="BE1495" t="s">
        <v>33</v>
      </c>
      <c r="BF1495">
        <v>8417</v>
      </c>
      <c r="BG1495">
        <v>5</v>
      </c>
      <c r="BH1495">
        <v>9021</v>
      </c>
    </row>
    <row r="1496" spans="55:66" x14ac:dyDescent="0.35">
      <c r="BC1496" t="str">
        <f t="shared" si="98"/>
        <v>8417_Recherche-développement scientifique</v>
      </c>
      <c r="BD1496" t="str">
        <f>INDEX(PDC!$J$1:$L$90,MATCH(BE1496,PDC!$L:$L,0),MATCH(PDC!$J$1,PDC!$J$1:$L$1,0))</f>
        <v>Services</v>
      </c>
      <c r="BE1496" t="s">
        <v>46</v>
      </c>
      <c r="BF1496">
        <v>8417</v>
      </c>
      <c r="BG1496">
        <v>11</v>
      </c>
      <c r="BH1496">
        <v>21252</v>
      </c>
      <c r="BI1496">
        <v>1</v>
      </c>
      <c r="BN1496">
        <v>10</v>
      </c>
    </row>
    <row r="1497" spans="55:66" x14ac:dyDescent="0.35">
      <c r="BC1497" t="str">
        <f t="shared" si="98"/>
        <v>8417_Restauration</v>
      </c>
      <c r="BD1497" t="str">
        <f>INDEX(PDC!$J$1:$L$90,MATCH(BE1497,PDC!$L:$L,0),MATCH(PDC!$J$1,PDC!$J$1:$L$1,0))</f>
        <v>Services</v>
      </c>
      <c r="BE1497" t="s">
        <v>10</v>
      </c>
      <c r="BF1497">
        <v>8417</v>
      </c>
      <c r="BG1497">
        <v>386</v>
      </c>
      <c r="BH1497">
        <v>553634</v>
      </c>
      <c r="BI1497">
        <v>22</v>
      </c>
      <c r="BJ1497">
        <v>2</v>
      </c>
      <c r="BK1497">
        <v>19</v>
      </c>
      <c r="BL1497">
        <v>1</v>
      </c>
      <c r="BN1497">
        <v>1456</v>
      </c>
    </row>
    <row r="1498" spans="55:66" x14ac:dyDescent="0.35">
      <c r="BC1498" t="str">
        <f t="shared" si="98"/>
        <v>8417_Réparation d'ordinateurs et de biens personnels et domestiques</v>
      </c>
      <c r="BD1498" t="str">
        <f>INDEX(PDC!$J$1:$L$90,MATCH(BE1498,PDC!$L:$L,0),MATCH(PDC!$J$1,PDC!$J$1:$L$1,0))</f>
        <v>Services</v>
      </c>
      <c r="BE1498" t="s">
        <v>92</v>
      </c>
      <c r="BF1498">
        <v>8417</v>
      </c>
      <c r="BG1498">
        <v>11</v>
      </c>
      <c r="BH1498">
        <v>17756</v>
      </c>
    </row>
    <row r="1499" spans="55:66" x14ac:dyDescent="0.35">
      <c r="BC1499" t="str">
        <f t="shared" si="98"/>
        <v>8417_Réparation et installation de machines et d'équipements</v>
      </c>
      <c r="BD1499" t="str">
        <f>INDEX(PDC!$J$1:$L$90,MATCH(BE1499,PDC!$L:$L,0),MATCH(PDC!$J$1,PDC!$J$1:$L$1,0))</f>
        <v>Industrie</v>
      </c>
      <c r="BE1499" t="s">
        <v>23</v>
      </c>
      <c r="BF1499">
        <v>8417</v>
      </c>
      <c r="BG1499">
        <v>139</v>
      </c>
      <c r="BH1499">
        <v>238206</v>
      </c>
      <c r="BI1499">
        <v>8</v>
      </c>
      <c r="BJ1499">
        <v>1</v>
      </c>
      <c r="BK1499">
        <v>3</v>
      </c>
      <c r="BN1499">
        <v>507</v>
      </c>
    </row>
    <row r="1500" spans="55:66" x14ac:dyDescent="0.35">
      <c r="BC1500" t="str">
        <f t="shared" si="98"/>
        <v>8417_Services d'information</v>
      </c>
      <c r="BD1500" t="str">
        <f>INDEX(PDC!$J$1:$L$90,MATCH(BE1500,PDC!$L:$L,0),MATCH(PDC!$J$1,PDC!$J$1:$L$1,0))</f>
        <v>Services</v>
      </c>
      <c r="BE1500" t="s">
        <v>85</v>
      </c>
      <c r="BF1500">
        <v>8417</v>
      </c>
      <c r="BG1500">
        <v>2</v>
      </c>
      <c r="BH1500">
        <v>4313</v>
      </c>
    </row>
    <row r="1501" spans="55:66" x14ac:dyDescent="0.35">
      <c r="BC1501" t="str">
        <f t="shared" si="98"/>
        <v>8417_Services relatifs aux bâtiments et aménagement paysager</v>
      </c>
      <c r="BD1501" t="str">
        <f>INDEX(PDC!$J$1:$L$90,MATCH(BE1501,PDC!$L:$L,0),MATCH(PDC!$J$1,PDC!$J$1:$L$1,0))</f>
        <v>Services</v>
      </c>
      <c r="BE1501" t="s">
        <v>9</v>
      </c>
      <c r="BF1501">
        <v>8417</v>
      </c>
      <c r="BG1501">
        <v>49</v>
      </c>
      <c r="BH1501">
        <v>73396</v>
      </c>
      <c r="BI1501">
        <v>1</v>
      </c>
      <c r="BJ1501">
        <v>1</v>
      </c>
      <c r="BK1501">
        <v>3</v>
      </c>
      <c r="BN1501">
        <v>9</v>
      </c>
    </row>
    <row r="1502" spans="55:66" x14ac:dyDescent="0.35">
      <c r="BC1502" t="str">
        <f t="shared" si="98"/>
        <v>8417_Sylviculture et exploitation forestière</v>
      </c>
      <c r="BD1502" t="str">
        <f>INDEX(PDC!$J$1:$L$90,MATCH(BE1502,PDC!$L:$L,0),MATCH(PDC!$J$1,PDC!$J$1:$L$1,0))</f>
        <v>Agriculture</v>
      </c>
      <c r="BE1502" t="s">
        <v>63</v>
      </c>
      <c r="BF1502">
        <v>8417</v>
      </c>
      <c r="BG1502">
        <v>2</v>
      </c>
      <c r="BH1502">
        <v>466</v>
      </c>
    </row>
    <row r="1503" spans="55:66" x14ac:dyDescent="0.35">
      <c r="BC1503" t="str">
        <f t="shared" si="98"/>
        <v>8417_Transports terrestres et transport par conduites</v>
      </c>
      <c r="BD1503" t="str">
        <f>INDEX(PDC!$J$1:$L$90,MATCH(BE1503,PDC!$L:$L,0),MATCH(PDC!$J$1,PDC!$J$1:$L$1,0))</f>
        <v>Services</v>
      </c>
      <c r="BE1503" t="s">
        <v>5</v>
      </c>
      <c r="BF1503">
        <v>8417</v>
      </c>
      <c r="BG1503">
        <v>549</v>
      </c>
      <c r="BH1503">
        <v>957905</v>
      </c>
      <c r="BI1503">
        <v>27</v>
      </c>
      <c r="BJ1503">
        <v>1</v>
      </c>
      <c r="BK1503">
        <v>20</v>
      </c>
      <c r="BL1503">
        <v>1</v>
      </c>
      <c r="BN1503">
        <v>1611</v>
      </c>
    </row>
    <row r="1504" spans="55:66" x14ac:dyDescent="0.35">
      <c r="BC1504" t="str">
        <f t="shared" si="98"/>
        <v>8417_Travail du bois et fabrication d'articles en bois et en liège, à l'exception des meubles ; fabrication d'articles en vannerie et sparterie</v>
      </c>
      <c r="BD1504" t="str">
        <f>INDEX(PDC!$J$1:$L$90,MATCH(BE1504,PDC!$L:$L,0),MATCH(PDC!$J$1,PDC!$J$1:$L$1,0))</f>
        <v>Industrie</v>
      </c>
      <c r="BE1504" t="s">
        <v>70</v>
      </c>
      <c r="BF1504">
        <v>8417</v>
      </c>
      <c r="BG1504">
        <v>353</v>
      </c>
      <c r="BH1504">
        <v>572576</v>
      </c>
      <c r="BI1504">
        <v>37</v>
      </c>
      <c r="BN1504">
        <v>1652</v>
      </c>
    </row>
    <row r="1505" spans="55:66" x14ac:dyDescent="0.35">
      <c r="BC1505" t="str">
        <f t="shared" si="98"/>
        <v>8417_Travaux de construction spécialisés</v>
      </c>
      <c r="BD1505" t="str">
        <f>INDEX(PDC!$J$1:$L$90,MATCH(BE1505,PDC!$L:$L,0),MATCH(PDC!$J$1,PDC!$J$1:$L$1,0))</f>
        <v>Construction</v>
      </c>
      <c r="BE1505" t="s">
        <v>3</v>
      </c>
      <c r="BF1505">
        <v>8417</v>
      </c>
      <c r="BG1505">
        <v>1190</v>
      </c>
      <c r="BH1505">
        <v>1839948</v>
      </c>
      <c r="BI1505">
        <v>83</v>
      </c>
      <c r="BJ1505">
        <v>8</v>
      </c>
      <c r="BK1505">
        <v>52</v>
      </c>
      <c r="BL1505">
        <v>2</v>
      </c>
      <c r="BN1505">
        <v>5198</v>
      </c>
    </row>
    <row r="1506" spans="55:66" x14ac:dyDescent="0.35">
      <c r="BC1506" t="str">
        <f t="shared" si="98"/>
        <v>8417_Télécommunications</v>
      </c>
      <c r="BD1506" t="str">
        <f>INDEX(PDC!$J$1:$L$90,MATCH(BE1506,PDC!$L:$L,0),MATCH(PDC!$J$1,PDC!$J$1:$L$1,0))</f>
        <v>Services</v>
      </c>
      <c r="BE1506" t="s">
        <v>84</v>
      </c>
      <c r="BF1506">
        <v>8417</v>
      </c>
      <c r="BG1506">
        <v>1</v>
      </c>
      <c r="BH1506">
        <v>1494</v>
      </c>
    </row>
    <row r="1507" spans="55:66" x14ac:dyDescent="0.35">
      <c r="BC1507" t="str">
        <f t="shared" si="98"/>
        <v>8417_Édition</v>
      </c>
      <c r="BD1507" t="str">
        <f>INDEX(PDC!$J$1:$L$90,MATCH(BE1507,PDC!$L:$L,0),MATCH(PDC!$J$1,PDC!$J$1:$L$1,0))</f>
        <v>Services</v>
      </c>
      <c r="BE1507" t="s">
        <v>49</v>
      </c>
      <c r="BF1507">
        <v>8417</v>
      </c>
      <c r="BG1507">
        <v>137</v>
      </c>
      <c r="BH1507">
        <v>203380</v>
      </c>
      <c r="BI1507">
        <v>7</v>
      </c>
      <c r="BN1507">
        <v>531</v>
      </c>
    </row>
    <row r="1508" spans="55:66" x14ac:dyDescent="0.35">
      <c r="BC1508" t="str">
        <f t="shared" si="98"/>
        <v>8418_NC</v>
      </c>
      <c r="BD1508" t="s">
        <v>355</v>
      </c>
      <c r="BE1508" t="s">
        <v>355</v>
      </c>
      <c r="BF1508">
        <v>8418</v>
      </c>
      <c r="BN1508">
        <v>0</v>
      </c>
    </row>
    <row r="1509" spans="55:66" x14ac:dyDescent="0.35">
      <c r="BC1509" t="str">
        <f t="shared" si="98"/>
        <v>8418_Action sociale sans hébergement</v>
      </c>
      <c r="BD1509" t="str">
        <f>INDEX(PDC!$J$1:$L$90,MATCH(BE1509,PDC!$L:$L,0),MATCH(PDC!$J$1,PDC!$J$1:$L$1,0))</f>
        <v>Services</v>
      </c>
      <c r="BE1509" t="s">
        <v>8</v>
      </c>
      <c r="BF1509">
        <v>8418</v>
      </c>
      <c r="BG1509">
        <v>324</v>
      </c>
      <c r="BH1509">
        <v>500577</v>
      </c>
      <c r="BI1509">
        <v>15</v>
      </c>
      <c r="BJ1509">
        <v>1</v>
      </c>
      <c r="BK1509">
        <v>8</v>
      </c>
      <c r="BN1509">
        <v>448</v>
      </c>
    </row>
    <row r="1510" spans="55:66" x14ac:dyDescent="0.35">
      <c r="BC1510" t="str">
        <f t="shared" si="98"/>
        <v>8418_Activités administratives et autres activités de soutien aux entreprises</v>
      </c>
      <c r="BD1510" t="str">
        <f>INDEX(PDC!$J$1:$L$90,MATCH(BE1510,PDC!$L:$L,0),MATCH(PDC!$J$1,PDC!$J$1:$L$1,0))</f>
        <v>Services</v>
      </c>
      <c r="BE1510" t="s">
        <v>35</v>
      </c>
      <c r="BF1510">
        <v>8418</v>
      </c>
      <c r="BG1510">
        <v>48</v>
      </c>
      <c r="BH1510">
        <v>78098</v>
      </c>
    </row>
    <row r="1511" spans="55:66" x14ac:dyDescent="0.35">
      <c r="BC1511" t="str">
        <f t="shared" si="98"/>
        <v>8418_Activités auxiliaires de services financiers et d'assurance</v>
      </c>
      <c r="BD1511" t="str">
        <f>INDEX(PDC!$J$1:$L$90,MATCH(BE1511,PDC!$L:$L,0),MATCH(PDC!$J$1,PDC!$J$1:$L$1,0))</f>
        <v>Services</v>
      </c>
      <c r="BE1511" t="s">
        <v>48</v>
      </c>
      <c r="BF1511">
        <v>8418</v>
      </c>
      <c r="BG1511">
        <v>83</v>
      </c>
      <c r="BH1511">
        <v>131562</v>
      </c>
      <c r="BI1511">
        <v>1</v>
      </c>
      <c r="BN1511">
        <v>47</v>
      </c>
    </row>
    <row r="1512" spans="55:66" x14ac:dyDescent="0.35">
      <c r="BC1512" t="str">
        <f t="shared" si="98"/>
        <v>8418_Activités créatives, artistiques et de spectacle</v>
      </c>
      <c r="BD1512" t="str">
        <f>INDEX(PDC!$J$1:$L$90,MATCH(BE1512,PDC!$L:$L,0),MATCH(PDC!$J$1,PDC!$J$1:$L$1,0))</f>
        <v>Services</v>
      </c>
      <c r="BE1512" t="s">
        <v>42</v>
      </c>
      <c r="BF1512">
        <v>8418</v>
      </c>
      <c r="BG1512">
        <v>123</v>
      </c>
      <c r="BH1512">
        <v>52973</v>
      </c>
    </row>
    <row r="1513" spans="55:66" x14ac:dyDescent="0.35">
      <c r="BC1513" t="str">
        <f t="shared" si="98"/>
        <v>8418_Activités d'architecture et d'ingénierie ; activités de contrôle et analyses techniques</v>
      </c>
      <c r="BD1513" t="str">
        <f>INDEX(PDC!$J$1:$L$90,MATCH(BE1513,PDC!$L:$L,0),MATCH(PDC!$J$1,PDC!$J$1:$L$1,0))</f>
        <v>Services</v>
      </c>
      <c r="BE1513" t="s">
        <v>43</v>
      </c>
      <c r="BF1513">
        <v>8418</v>
      </c>
      <c r="BG1513">
        <v>146</v>
      </c>
      <c r="BH1513">
        <v>245806</v>
      </c>
      <c r="BI1513">
        <v>2</v>
      </c>
      <c r="BJ1513">
        <v>1</v>
      </c>
      <c r="BK1513">
        <v>5</v>
      </c>
      <c r="BN1513">
        <v>9</v>
      </c>
    </row>
    <row r="1514" spans="55:66" x14ac:dyDescent="0.35">
      <c r="BC1514" t="str">
        <f t="shared" si="98"/>
        <v>8418_Activités de location et location-bail</v>
      </c>
      <c r="BD1514" t="str">
        <f>INDEX(PDC!$J$1:$L$90,MATCH(BE1514,PDC!$L:$L,0),MATCH(PDC!$J$1,PDC!$J$1:$L$1,0))</f>
        <v>Services</v>
      </c>
      <c r="BE1514" t="s">
        <v>88</v>
      </c>
      <c r="BF1514">
        <v>8418</v>
      </c>
      <c r="BG1514">
        <v>67</v>
      </c>
      <c r="BH1514">
        <v>83331</v>
      </c>
      <c r="BN1514">
        <v>0</v>
      </c>
    </row>
    <row r="1515" spans="55:66" x14ac:dyDescent="0.35">
      <c r="BC1515" t="str">
        <f t="shared" si="98"/>
        <v>8418_Activités de poste et de courrier</v>
      </c>
      <c r="BD1515" t="str">
        <f>INDEX(PDC!$J$1:$L$90,MATCH(BE1515,PDC!$L:$L,0),MATCH(PDC!$J$1,PDC!$J$1:$L$1,0))</f>
        <v>Services</v>
      </c>
      <c r="BE1515" t="s">
        <v>13</v>
      </c>
      <c r="BF1515">
        <v>8418</v>
      </c>
      <c r="BG1515">
        <v>97</v>
      </c>
      <c r="BH1515">
        <v>145446</v>
      </c>
      <c r="BI1515">
        <v>13</v>
      </c>
      <c r="BN1515">
        <v>654</v>
      </c>
    </row>
    <row r="1516" spans="55:66" x14ac:dyDescent="0.35">
      <c r="BC1516" t="str">
        <f t="shared" si="98"/>
        <v>8418_Activités des agences de voyage, voyagistes, services de réservation et activités connexes</v>
      </c>
      <c r="BD1516" t="str">
        <f>INDEX(PDC!$J$1:$L$90,MATCH(BE1516,PDC!$L:$L,0),MATCH(PDC!$J$1,PDC!$J$1:$L$1,0))</f>
        <v>Services</v>
      </c>
      <c r="BE1516" t="s">
        <v>89</v>
      </c>
      <c r="BF1516">
        <v>8418</v>
      </c>
      <c r="BG1516">
        <v>152</v>
      </c>
      <c r="BH1516">
        <v>239168</v>
      </c>
    </row>
    <row r="1517" spans="55:66" x14ac:dyDescent="0.35">
      <c r="BC1517" t="str">
        <f t="shared" si="98"/>
        <v>8418_Activités des organisations associatives</v>
      </c>
      <c r="BD1517" t="str">
        <f>INDEX(PDC!$J$1:$L$90,MATCH(BE1517,PDC!$L:$L,0),MATCH(PDC!$J$1,PDC!$J$1:$L$1,0))</f>
        <v>Services</v>
      </c>
      <c r="BE1517" t="s">
        <v>32</v>
      </c>
      <c r="BF1517">
        <v>8418</v>
      </c>
      <c r="BG1517">
        <v>171</v>
      </c>
      <c r="BH1517">
        <v>226288</v>
      </c>
      <c r="BI1517">
        <v>1</v>
      </c>
      <c r="BN1517">
        <v>5</v>
      </c>
    </row>
    <row r="1518" spans="55:66" x14ac:dyDescent="0.35">
      <c r="BC1518" t="str">
        <f t="shared" si="98"/>
        <v>8418_Activités des services financiers, hors assurance et caisses de retraite</v>
      </c>
      <c r="BD1518" t="str">
        <f>INDEX(PDC!$J$1:$L$90,MATCH(BE1518,PDC!$L:$L,0),MATCH(PDC!$J$1,PDC!$J$1:$L$1,0))</f>
        <v>Services</v>
      </c>
      <c r="BE1518" t="s">
        <v>47</v>
      </c>
      <c r="BF1518">
        <v>8418</v>
      </c>
      <c r="BG1518">
        <v>285</v>
      </c>
      <c r="BH1518">
        <v>475274</v>
      </c>
      <c r="BI1518">
        <v>1</v>
      </c>
      <c r="BN1518">
        <v>117</v>
      </c>
    </row>
    <row r="1519" spans="55:66" x14ac:dyDescent="0.35">
      <c r="BC1519" t="str">
        <f t="shared" si="98"/>
        <v>8418_Activités des sièges sociaux ; conseil de gestion</v>
      </c>
      <c r="BD1519" t="str">
        <f>INDEX(PDC!$J$1:$L$90,MATCH(BE1519,PDC!$L:$L,0),MATCH(PDC!$J$1,PDC!$J$1:$L$1,0))</f>
        <v>Services</v>
      </c>
      <c r="BE1519" t="s">
        <v>44</v>
      </c>
      <c r="BF1519">
        <v>8418</v>
      </c>
      <c r="BG1519">
        <v>159</v>
      </c>
      <c r="BH1519">
        <v>228290</v>
      </c>
      <c r="BI1519">
        <v>6</v>
      </c>
      <c r="BN1519">
        <v>70</v>
      </c>
    </row>
    <row r="1520" spans="55:66" x14ac:dyDescent="0.35">
      <c r="BC1520" t="str">
        <f t="shared" si="98"/>
        <v>8418_Activités immobilières</v>
      </c>
      <c r="BD1520" t="str">
        <f>INDEX(PDC!$J$1:$L$90,MATCH(BE1520,PDC!$L:$L,0),MATCH(PDC!$J$1,PDC!$J$1:$L$1,0))</f>
        <v>Services</v>
      </c>
      <c r="BE1520" t="s">
        <v>31</v>
      </c>
      <c r="BF1520">
        <v>8418</v>
      </c>
      <c r="BG1520">
        <v>495</v>
      </c>
      <c r="BH1520">
        <v>703552</v>
      </c>
      <c r="BI1520">
        <v>5</v>
      </c>
      <c r="BN1520">
        <v>400</v>
      </c>
    </row>
    <row r="1521" spans="55:66" x14ac:dyDescent="0.35">
      <c r="BC1521" t="str">
        <f t="shared" si="98"/>
        <v>8418_Activités juridiques et comptables</v>
      </c>
      <c r="BD1521" t="str">
        <f>INDEX(PDC!$J$1:$L$90,MATCH(BE1521,PDC!$L:$L,0),MATCH(PDC!$J$1,PDC!$J$1:$L$1,0))</f>
        <v>Services</v>
      </c>
      <c r="BE1521" t="s">
        <v>51</v>
      </c>
      <c r="BF1521">
        <v>8418</v>
      </c>
      <c r="BG1521">
        <v>265</v>
      </c>
      <c r="BH1521">
        <v>458413</v>
      </c>
    </row>
    <row r="1522" spans="55:66" x14ac:dyDescent="0.35">
      <c r="BC1522" t="str">
        <f t="shared" si="98"/>
        <v>8418_Activités liées à l'emploi</v>
      </c>
      <c r="BD1522" t="str">
        <f>INDEX(PDC!$J$1:$L$90,MATCH(BE1522,PDC!$L:$L,0),MATCH(PDC!$J$1,PDC!$J$1:$L$1,0))</f>
        <v>Services</v>
      </c>
      <c r="BE1522" t="s">
        <v>6</v>
      </c>
      <c r="BF1522">
        <v>8418</v>
      </c>
      <c r="BG1522">
        <v>751</v>
      </c>
      <c r="BH1522">
        <v>810598</v>
      </c>
      <c r="BI1522">
        <v>43</v>
      </c>
      <c r="BJ1522">
        <v>3</v>
      </c>
      <c r="BK1522">
        <v>19</v>
      </c>
      <c r="BL1522">
        <v>1</v>
      </c>
      <c r="BN1522">
        <v>2769</v>
      </c>
    </row>
    <row r="1523" spans="55:66" x14ac:dyDescent="0.35">
      <c r="BC1523" t="str">
        <f t="shared" si="98"/>
        <v>8418_Activités pour la santé humaine</v>
      </c>
      <c r="BD1523" t="str">
        <f>INDEX(PDC!$J$1:$L$90,MATCH(BE1523,PDC!$L:$L,0),MATCH(PDC!$J$1,PDC!$J$1:$L$1,0))</f>
        <v>Services</v>
      </c>
      <c r="BE1523" t="s">
        <v>27</v>
      </c>
      <c r="BF1523">
        <v>8418</v>
      </c>
      <c r="BG1523">
        <v>1008</v>
      </c>
      <c r="BH1523">
        <v>1665468</v>
      </c>
      <c r="BI1523">
        <v>20</v>
      </c>
      <c r="BJ1523">
        <v>6</v>
      </c>
      <c r="BK1523">
        <v>44</v>
      </c>
      <c r="BL1523">
        <v>1</v>
      </c>
      <c r="BN1523">
        <v>3117</v>
      </c>
    </row>
    <row r="1524" spans="55:66" x14ac:dyDescent="0.35">
      <c r="BC1524" t="str">
        <f t="shared" si="98"/>
        <v>8418_Activités sportives, récréatives et de loisirs</v>
      </c>
      <c r="BD1524" t="str">
        <f>INDEX(PDC!$J$1:$L$90,MATCH(BE1524,PDC!$L:$L,0),MATCH(PDC!$J$1,PDC!$J$1:$L$1,0))</f>
        <v>Services</v>
      </c>
      <c r="BE1524" t="s">
        <v>12</v>
      </c>
      <c r="BF1524">
        <v>8418</v>
      </c>
      <c r="BG1524">
        <v>244</v>
      </c>
      <c r="BH1524">
        <v>352685</v>
      </c>
      <c r="BI1524">
        <v>26</v>
      </c>
      <c r="BJ1524">
        <v>2</v>
      </c>
      <c r="BK1524">
        <v>10</v>
      </c>
      <c r="BN1524">
        <v>1005</v>
      </c>
    </row>
    <row r="1525" spans="55:66" x14ac:dyDescent="0.35">
      <c r="BC1525" t="str">
        <f t="shared" si="98"/>
        <v>8418_Activités vétérinaires</v>
      </c>
      <c r="BD1525" t="str">
        <f>INDEX(PDC!$J$1:$L$90,MATCH(BE1525,PDC!$L:$L,0),MATCH(PDC!$J$1,PDC!$J$1:$L$1,0))</f>
        <v>Services</v>
      </c>
      <c r="BE1525" t="s">
        <v>87</v>
      </c>
      <c r="BF1525">
        <v>8418</v>
      </c>
      <c r="BG1525">
        <v>13</v>
      </c>
      <c r="BH1525">
        <v>14374</v>
      </c>
    </row>
    <row r="1526" spans="55:66" x14ac:dyDescent="0.35">
      <c r="BC1526" t="str">
        <f t="shared" si="98"/>
        <v>8418_Administration publique et défense ; sécurité sociale obligatoire</v>
      </c>
      <c r="BD1526" t="str">
        <f>INDEX(PDC!$J$1:$L$90,MATCH(BE1526,PDC!$L:$L,0),MATCH(PDC!$J$1,PDC!$J$1:$L$1,0))</f>
        <v>Services</v>
      </c>
      <c r="BE1526" t="s">
        <v>36</v>
      </c>
      <c r="BF1526">
        <v>8418</v>
      </c>
      <c r="BG1526">
        <v>768</v>
      </c>
      <c r="BH1526">
        <v>797564</v>
      </c>
      <c r="BI1526">
        <v>17</v>
      </c>
      <c r="BJ1526">
        <v>2</v>
      </c>
      <c r="BK1526">
        <v>13</v>
      </c>
      <c r="BN1526">
        <v>927</v>
      </c>
    </row>
    <row r="1527" spans="55:66" x14ac:dyDescent="0.35">
      <c r="BC1527" t="str">
        <f t="shared" si="98"/>
        <v>8418_Assurance</v>
      </c>
      <c r="BD1527" t="str">
        <f>INDEX(PDC!$J$1:$L$90,MATCH(BE1527,PDC!$L:$L,0),MATCH(PDC!$J$1,PDC!$J$1:$L$1,0))</f>
        <v>Services</v>
      </c>
      <c r="BE1527" t="s">
        <v>45</v>
      </c>
      <c r="BF1527">
        <v>8418</v>
      </c>
      <c r="BG1527">
        <v>14</v>
      </c>
      <c r="BH1527">
        <v>23766</v>
      </c>
    </row>
    <row r="1528" spans="55:66" x14ac:dyDescent="0.35">
      <c r="BC1528" t="str">
        <f t="shared" si="98"/>
        <v>8418_Autres activités spécialisées, scientifiques et techniques</v>
      </c>
      <c r="BD1528" t="str">
        <f>INDEX(PDC!$J$1:$L$90,MATCH(BE1528,PDC!$L:$L,0),MATCH(PDC!$J$1,PDC!$J$1:$L$1,0))</f>
        <v>Services</v>
      </c>
      <c r="BE1528" t="s">
        <v>86</v>
      </c>
      <c r="BF1528">
        <v>8418</v>
      </c>
      <c r="BG1528">
        <v>54</v>
      </c>
      <c r="BH1528">
        <v>79665</v>
      </c>
      <c r="BN1528">
        <v>0</v>
      </c>
    </row>
    <row r="1529" spans="55:66" x14ac:dyDescent="0.35">
      <c r="BC1529" t="str">
        <f t="shared" si="98"/>
        <v>8418_Autres industries extractives</v>
      </c>
      <c r="BD1529" t="str">
        <f>INDEX(PDC!$J$1:$L$90,MATCH(BE1529,PDC!$L:$L,0),MATCH(PDC!$J$1,PDC!$J$1:$L$1,0))</f>
        <v>Industrie</v>
      </c>
      <c r="BE1529" t="s">
        <v>64</v>
      </c>
      <c r="BF1529">
        <v>8418</v>
      </c>
      <c r="BG1529">
        <v>35</v>
      </c>
      <c r="BH1529">
        <v>62823</v>
      </c>
      <c r="BI1529">
        <v>1</v>
      </c>
      <c r="BN1529">
        <v>10</v>
      </c>
    </row>
    <row r="1530" spans="55:66" x14ac:dyDescent="0.35">
      <c r="BC1530" t="str">
        <f t="shared" si="98"/>
        <v>8418_Autres industries manufacturières</v>
      </c>
      <c r="BD1530" t="str">
        <f>INDEX(PDC!$J$1:$L$90,MATCH(BE1530,PDC!$L:$L,0),MATCH(PDC!$J$1,PDC!$J$1:$L$1,0))</f>
        <v>Industrie</v>
      </c>
      <c r="BE1530" t="s">
        <v>37</v>
      </c>
      <c r="BF1530">
        <v>8418</v>
      </c>
      <c r="BG1530">
        <v>598</v>
      </c>
      <c r="BH1530">
        <v>956142</v>
      </c>
      <c r="BI1530">
        <v>15</v>
      </c>
      <c r="BJ1530">
        <v>3</v>
      </c>
      <c r="BK1530">
        <v>34</v>
      </c>
      <c r="BL1530">
        <v>1</v>
      </c>
      <c r="BN1530">
        <v>1565</v>
      </c>
    </row>
    <row r="1531" spans="55:66" x14ac:dyDescent="0.35">
      <c r="BC1531" t="str">
        <f t="shared" si="98"/>
        <v>8418_Autres services personnels</v>
      </c>
      <c r="BD1531" t="str">
        <f>INDEX(PDC!$J$1:$L$90,MATCH(BE1531,PDC!$L:$L,0),MATCH(PDC!$J$1,PDC!$J$1:$L$1,0))</f>
        <v>Services</v>
      </c>
      <c r="BE1531" t="s">
        <v>30</v>
      </c>
      <c r="BF1531">
        <v>8418</v>
      </c>
      <c r="BG1531">
        <v>258</v>
      </c>
      <c r="BH1531">
        <v>385661</v>
      </c>
      <c r="BI1531">
        <v>6</v>
      </c>
      <c r="BJ1531">
        <v>2</v>
      </c>
      <c r="BK1531">
        <v>40</v>
      </c>
      <c r="BL1531">
        <v>2</v>
      </c>
      <c r="BN1531">
        <v>462</v>
      </c>
    </row>
    <row r="1532" spans="55:66" x14ac:dyDescent="0.35">
      <c r="BC1532" t="str">
        <f t="shared" si="98"/>
        <v>8418_Bibliothèques, archives, musées et autres activités culturelles</v>
      </c>
      <c r="BD1532" t="str">
        <f>INDEX(PDC!$J$1:$L$90,MATCH(BE1532,PDC!$L:$L,0),MATCH(PDC!$J$1,PDC!$J$1:$L$1,0))</f>
        <v>Services</v>
      </c>
      <c r="BE1532" t="s">
        <v>90</v>
      </c>
      <c r="BF1532">
        <v>8418</v>
      </c>
      <c r="BG1532">
        <v>12</v>
      </c>
      <c r="BH1532">
        <v>18924</v>
      </c>
      <c r="BI1532">
        <v>2</v>
      </c>
      <c r="BN1532">
        <v>29</v>
      </c>
    </row>
    <row r="1533" spans="55:66" x14ac:dyDescent="0.35">
      <c r="BC1533" t="str">
        <f t="shared" si="98"/>
        <v>8418_Captage, traitement et distribution d'eau</v>
      </c>
      <c r="BD1533" t="str">
        <f>INDEX(PDC!$J$1:$L$90,MATCH(BE1533,PDC!$L:$L,0),MATCH(PDC!$J$1,PDC!$J$1:$L$1,0))</f>
        <v>Industrie</v>
      </c>
      <c r="BE1533" t="s">
        <v>77</v>
      </c>
      <c r="BF1533">
        <v>8418</v>
      </c>
      <c r="BG1533">
        <v>30</v>
      </c>
      <c r="BH1533">
        <v>36045</v>
      </c>
      <c r="BN1533">
        <v>0</v>
      </c>
    </row>
    <row r="1534" spans="55:66" x14ac:dyDescent="0.35">
      <c r="BC1534" t="str">
        <f t="shared" si="98"/>
        <v>8418_Collecte et traitement des eaux usées</v>
      </c>
      <c r="BD1534" t="str">
        <f>INDEX(PDC!$J$1:$L$90,MATCH(BE1534,PDC!$L:$L,0),MATCH(PDC!$J$1,PDC!$J$1:$L$1,0))</f>
        <v>Industrie</v>
      </c>
      <c r="BE1534" t="s">
        <v>78</v>
      </c>
      <c r="BF1534">
        <v>8418</v>
      </c>
      <c r="BG1534">
        <v>20</v>
      </c>
      <c r="BH1534">
        <v>26929</v>
      </c>
      <c r="BN1534">
        <v>0</v>
      </c>
    </row>
    <row r="1535" spans="55:66" x14ac:dyDescent="0.35">
      <c r="BC1535" t="str">
        <f t="shared" si="98"/>
        <v>8418_Collecte, traitement et élimination des déchets ; récupération</v>
      </c>
      <c r="BD1535" t="str">
        <f>INDEX(PDC!$J$1:$L$90,MATCH(BE1535,PDC!$L:$L,0),MATCH(PDC!$J$1,PDC!$J$1:$L$1,0))</f>
        <v>Industrie</v>
      </c>
      <c r="BE1535" t="s">
        <v>4</v>
      </c>
      <c r="BF1535">
        <v>8418</v>
      </c>
      <c r="BG1535">
        <v>47</v>
      </c>
      <c r="BH1535">
        <v>73733</v>
      </c>
      <c r="BI1535">
        <v>5</v>
      </c>
      <c r="BN1535">
        <v>279</v>
      </c>
    </row>
    <row r="1536" spans="55:66" x14ac:dyDescent="0.35">
      <c r="BC1536" t="str">
        <f t="shared" si="98"/>
        <v>8418_Commerce de détail, à l'exception des automobiles et des motocycles</v>
      </c>
      <c r="BD1536" t="str">
        <f>INDEX(PDC!$J$1:$L$90,MATCH(BE1536,PDC!$L:$L,0),MATCH(PDC!$J$1,PDC!$J$1:$L$1,0))</f>
        <v>Commerce</v>
      </c>
      <c r="BE1536" t="s">
        <v>16</v>
      </c>
      <c r="BF1536">
        <v>8418</v>
      </c>
      <c r="BG1536">
        <v>2709</v>
      </c>
      <c r="BH1536">
        <v>4176469</v>
      </c>
      <c r="BI1536">
        <v>58</v>
      </c>
      <c r="BJ1536">
        <v>6</v>
      </c>
      <c r="BK1536">
        <v>62</v>
      </c>
      <c r="BL1536">
        <v>2</v>
      </c>
      <c r="BN1536">
        <v>5257</v>
      </c>
    </row>
    <row r="1537" spans="55:66" x14ac:dyDescent="0.35">
      <c r="BC1537" t="str">
        <f t="shared" si="98"/>
        <v>8418_Commerce de gros, à l'exception des automobiles et des motocycles</v>
      </c>
      <c r="BD1537" t="str">
        <f>INDEX(PDC!$J$1:$L$90,MATCH(BE1537,PDC!$L:$L,0),MATCH(PDC!$J$1,PDC!$J$1:$L$1,0))</f>
        <v>Commerce</v>
      </c>
      <c r="BE1537" t="s">
        <v>28</v>
      </c>
      <c r="BF1537">
        <v>8418</v>
      </c>
      <c r="BG1537">
        <v>760</v>
      </c>
      <c r="BH1537">
        <v>1232736</v>
      </c>
      <c r="BI1537">
        <v>24</v>
      </c>
      <c r="BJ1537">
        <v>2</v>
      </c>
      <c r="BK1537">
        <v>22</v>
      </c>
      <c r="BL1537">
        <v>1</v>
      </c>
      <c r="BN1537">
        <v>1506</v>
      </c>
    </row>
    <row r="1538" spans="55:66" x14ac:dyDescent="0.35">
      <c r="BC1538" t="str">
        <f t="shared" si="98"/>
        <v>8418_Commerce et réparation d'automobiles et de motocycles</v>
      </c>
      <c r="BD1538" t="str">
        <f>INDEX(PDC!$J$1:$L$90,MATCH(BE1538,PDC!$L:$L,0),MATCH(PDC!$J$1,PDC!$J$1:$L$1,0))</f>
        <v>Commerce</v>
      </c>
      <c r="BE1538" t="s">
        <v>21</v>
      </c>
      <c r="BF1538">
        <v>8418</v>
      </c>
      <c r="BG1538">
        <v>389</v>
      </c>
      <c r="BH1538">
        <v>598763</v>
      </c>
      <c r="BI1538">
        <v>11</v>
      </c>
      <c r="BN1538">
        <v>689</v>
      </c>
    </row>
    <row r="1539" spans="55:66" x14ac:dyDescent="0.35">
      <c r="BC1539" t="str">
        <f t="shared" si="98"/>
        <v>8418_Construction de bâtiments</v>
      </c>
      <c r="BD1539" t="str">
        <f>INDEX(PDC!$J$1:$L$90,MATCH(BE1539,PDC!$L:$L,0),MATCH(PDC!$J$1,PDC!$J$1:$L$1,0))</f>
        <v>Construction</v>
      </c>
      <c r="BE1539" t="s">
        <v>17</v>
      </c>
      <c r="BF1539">
        <v>8418</v>
      </c>
      <c r="BG1539">
        <v>95</v>
      </c>
      <c r="BH1539">
        <v>133055</v>
      </c>
      <c r="BI1539">
        <v>11</v>
      </c>
      <c r="BN1539">
        <v>321</v>
      </c>
    </row>
    <row r="1540" spans="55:66" x14ac:dyDescent="0.35">
      <c r="BC1540" t="str">
        <f t="shared" si="98"/>
        <v>8418_Culture et production animale, chasse et services annexes</v>
      </c>
      <c r="BD1540" t="str">
        <f>INDEX(PDC!$J$1:$L$90,MATCH(BE1540,PDC!$L:$L,0),MATCH(PDC!$J$1,PDC!$J$1:$L$1,0))</f>
        <v>Agriculture</v>
      </c>
      <c r="BE1540" t="s">
        <v>62</v>
      </c>
      <c r="BF1540">
        <v>8418</v>
      </c>
      <c r="BG1540">
        <v>1</v>
      </c>
      <c r="BH1540">
        <v>1238</v>
      </c>
    </row>
    <row r="1541" spans="55:66" x14ac:dyDescent="0.35">
      <c r="BC1541" t="str">
        <f t="shared" ref="BC1541:BC1604" si="99">BF1541&amp;"_"&amp;BE1541</f>
        <v>8418_Enquêtes et sécurité</v>
      </c>
      <c r="BD1541" t="str">
        <f>INDEX(PDC!$J$1:$L$90,MATCH(BE1541,PDC!$L:$L,0),MATCH(PDC!$J$1,PDC!$J$1:$L$1,0))</f>
        <v>Services</v>
      </c>
      <c r="BE1541" t="s">
        <v>15</v>
      </c>
      <c r="BF1541">
        <v>8418</v>
      </c>
      <c r="BG1541">
        <v>32</v>
      </c>
      <c r="BH1541">
        <v>47433</v>
      </c>
    </row>
    <row r="1542" spans="55:66" x14ac:dyDescent="0.35">
      <c r="BC1542" t="str">
        <f t="shared" si="99"/>
        <v>8418_Enseignement</v>
      </c>
      <c r="BD1542" t="str">
        <f>INDEX(PDC!$J$1:$L$90,MATCH(BE1542,PDC!$L:$L,0),MATCH(PDC!$J$1,PDC!$J$1:$L$1,0))</f>
        <v>Services</v>
      </c>
      <c r="BE1542" t="s">
        <v>34</v>
      </c>
      <c r="BF1542">
        <v>8418</v>
      </c>
      <c r="BG1542">
        <v>222</v>
      </c>
      <c r="BH1542">
        <v>295013</v>
      </c>
      <c r="BI1542">
        <v>1</v>
      </c>
      <c r="BN1542">
        <v>277</v>
      </c>
    </row>
    <row r="1543" spans="55:66" x14ac:dyDescent="0.35">
      <c r="BC1543" t="str">
        <f t="shared" si="99"/>
        <v>8418_Entreposage et services auxiliaires des transports</v>
      </c>
      <c r="BD1543" t="str">
        <f>INDEX(PDC!$J$1:$L$90,MATCH(BE1543,PDC!$L:$L,0),MATCH(PDC!$J$1,PDC!$J$1:$L$1,0))</f>
        <v>Services</v>
      </c>
      <c r="BE1543" t="s">
        <v>7</v>
      </c>
      <c r="BF1543">
        <v>8418</v>
      </c>
      <c r="BG1543">
        <v>3</v>
      </c>
      <c r="BH1543">
        <v>0</v>
      </c>
    </row>
    <row r="1544" spans="55:66" x14ac:dyDescent="0.35">
      <c r="BC1544" t="str">
        <f t="shared" si="99"/>
        <v>8418_Fabrication d'autres produits minéraux non métalliques</v>
      </c>
      <c r="BD1544" t="str">
        <f>INDEX(PDC!$J$1:$L$90,MATCH(BE1544,PDC!$L:$L,0),MATCH(PDC!$J$1,PDC!$J$1:$L$1,0))</f>
        <v>Industrie</v>
      </c>
      <c r="BE1544" t="s">
        <v>18</v>
      </c>
      <c r="BF1544">
        <v>8418</v>
      </c>
      <c r="BG1544">
        <v>207</v>
      </c>
      <c r="BH1544">
        <v>322216</v>
      </c>
      <c r="BI1544">
        <v>2</v>
      </c>
      <c r="BN1544">
        <v>58</v>
      </c>
    </row>
    <row r="1545" spans="55:66" x14ac:dyDescent="0.35">
      <c r="BC1545" t="str">
        <f t="shared" si="99"/>
        <v>8418_Fabrication d'équipements électriques</v>
      </c>
      <c r="BD1545" t="str">
        <f>INDEX(PDC!$J$1:$L$90,MATCH(BE1545,PDC!$L:$L,0),MATCH(PDC!$J$1,PDC!$J$1:$L$1,0))</f>
        <v>Industrie</v>
      </c>
      <c r="BE1545" t="s">
        <v>38</v>
      </c>
      <c r="BF1545">
        <v>8418</v>
      </c>
      <c r="BG1545">
        <v>78</v>
      </c>
      <c r="BH1545">
        <v>148640</v>
      </c>
      <c r="BI1545">
        <v>2</v>
      </c>
      <c r="BN1545">
        <v>60</v>
      </c>
    </row>
    <row r="1546" spans="55:66" x14ac:dyDescent="0.35">
      <c r="BC1546" t="str">
        <f t="shared" si="99"/>
        <v>8418_Fabrication de machines et équipements n.c.a.</v>
      </c>
      <c r="BD1546" t="str">
        <f>INDEX(PDC!$J$1:$L$90,MATCH(BE1546,PDC!$L:$L,0),MATCH(PDC!$J$1,PDC!$J$1:$L$1,0))</f>
        <v>Industrie</v>
      </c>
      <c r="BE1546" t="s">
        <v>29</v>
      </c>
      <c r="BF1546">
        <v>8418</v>
      </c>
      <c r="BG1546">
        <v>1</v>
      </c>
      <c r="BH1546">
        <v>455</v>
      </c>
    </row>
    <row r="1547" spans="55:66" x14ac:dyDescent="0.35">
      <c r="BC1547" t="str">
        <f t="shared" si="99"/>
        <v>8418_Fabrication de meubles</v>
      </c>
      <c r="BD1547" t="str">
        <f>INDEX(PDC!$J$1:$L$90,MATCH(BE1547,PDC!$L:$L,0),MATCH(PDC!$J$1,PDC!$J$1:$L$1,0))</f>
        <v>Industrie</v>
      </c>
      <c r="BE1547" t="s">
        <v>75</v>
      </c>
      <c r="BF1547">
        <v>8418</v>
      </c>
      <c r="BG1547">
        <v>6</v>
      </c>
      <c r="BH1547">
        <v>11366</v>
      </c>
      <c r="BI1547">
        <v>1</v>
      </c>
      <c r="BN1547">
        <v>33</v>
      </c>
    </row>
    <row r="1548" spans="55:66" x14ac:dyDescent="0.35">
      <c r="BC1548" t="str">
        <f t="shared" si="99"/>
        <v>8418_Fabrication de produits informatiques, électroniques et optiques</v>
      </c>
      <c r="BD1548" t="str">
        <f>INDEX(PDC!$J$1:$L$90,MATCH(BE1548,PDC!$L:$L,0),MATCH(PDC!$J$1,PDC!$J$1:$L$1,0))</f>
        <v>Industrie</v>
      </c>
      <c r="BE1548" t="s">
        <v>41</v>
      </c>
      <c r="BF1548">
        <v>8418</v>
      </c>
      <c r="BG1548">
        <v>5</v>
      </c>
      <c r="BH1548">
        <v>9022</v>
      </c>
      <c r="BI1548">
        <v>1</v>
      </c>
      <c r="BN1548">
        <v>155</v>
      </c>
    </row>
    <row r="1549" spans="55:66" x14ac:dyDescent="0.35">
      <c r="BC1549" t="str">
        <f t="shared" si="99"/>
        <v>8418_Fabrication de produits métalliques, à l'exception des machines et des équipements</v>
      </c>
      <c r="BD1549" t="str">
        <f>INDEX(PDC!$J$1:$L$90,MATCH(BE1549,PDC!$L:$L,0),MATCH(PDC!$J$1,PDC!$J$1:$L$1,0))</f>
        <v>Industrie</v>
      </c>
      <c r="BE1549" t="s">
        <v>11</v>
      </c>
      <c r="BF1549">
        <v>8418</v>
      </c>
      <c r="BG1549">
        <v>406</v>
      </c>
      <c r="BH1549">
        <v>663304</v>
      </c>
      <c r="BI1549">
        <v>18</v>
      </c>
      <c r="BN1549">
        <v>434</v>
      </c>
    </row>
    <row r="1550" spans="55:66" x14ac:dyDescent="0.35">
      <c r="BC1550" t="str">
        <f t="shared" si="99"/>
        <v>8418_Fabrication de textiles</v>
      </c>
      <c r="BD1550" t="str">
        <f>INDEX(PDC!$J$1:$L$90,MATCH(BE1550,PDC!$L:$L,0),MATCH(PDC!$J$1,PDC!$J$1:$L$1,0))</f>
        <v>Industrie</v>
      </c>
      <c r="BE1550" t="s">
        <v>19</v>
      </c>
      <c r="BF1550">
        <v>8418</v>
      </c>
      <c r="BG1550">
        <v>2</v>
      </c>
      <c r="BH1550">
        <v>3613</v>
      </c>
    </row>
    <row r="1551" spans="55:66" x14ac:dyDescent="0.35">
      <c r="BC1551" t="str">
        <f t="shared" si="99"/>
        <v>8418_Génie civil</v>
      </c>
      <c r="BD1551" t="str">
        <f>INDEX(PDC!$J$1:$L$90,MATCH(BE1551,PDC!$L:$L,0),MATCH(PDC!$J$1,PDC!$J$1:$L$1,0))</f>
        <v>Construction</v>
      </c>
      <c r="BE1551" t="s">
        <v>22</v>
      </c>
      <c r="BF1551">
        <v>8418</v>
      </c>
      <c r="BG1551">
        <v>107</v>
      </c>
      <c r="BH1551">
        <v>164292</v>
      </c>
      <c r="BI1551">
        <v>6</v>
      </c>
      <c r="BJ1551">
        <v>1</v>
      </c>
      <c r="BK1551">
        <v>50</v>
      </c>
      <c r="BL1551">
        <v>1</v>
      </c>
      <c r="BN1551">
        <v>141</v>
      </c>
    </row>
    <row r="1552" spans="55:66" x14ac:dyDescent="0.35">
      <c r="BC1552" t="str">
        <f t="shared" si="99"/>
        <v>8418_Hébergement</v>
      </c>
      <c r="BD1552" t="str">
        <f>INDEX(PDC!$J$1:$L$90,MATCH(BE1552,PDC!$L:$L,0),MATCH(PDC!$J$1,PDC!$J$1:$L$1,0))</f>
        <v>Services</v>
      </c>
      <c r="BE1552" t="s">
        <v>20</v>
      </c>
      <c r="BF1552">
        <v>8418</v>
      </c>
      <c r="BG1552">
        <v>2029</v>
      </c>
      <c r="BH1552">
        <v>3304877</v>
      </c>
      <c r="BI1552">
        <v>61</v>
      </c>
      <c r="BJ1552">
        <v>6</v>
      </c>
      <c r="BK1552">
        <v>29</v>
      </c>
      <c r="BL1552">
        <v>1</v>
      </c>
      <c r="BN1552">
        <v>3423</v>
      </c>
    </row>
    <row r="1553" spans="55:66" x14ac:dyDescent="0.35">
      <c r="BC1553" t="str">
        <f t="shared" si="99"/>
        <v>8418_Hébergement médico-social et social</v>
      </c>
      <c r="BD1553" t="str">
        <f>INDEX(PDC!$J$1:$L$90,MATCH(BE1553,PDC!$L:$L,0),MATCH(PDC!$J$1,PDC!$J$1:$L$1,0))</f>
        <v>Services</v>
      </c>
      <c r="BE1553" t="s">
        <v>2</v>
      </c>
      <c r="BF1553">
        <v>8418</v>
      </c>
      <c r="BG1553">
        <v>382</v>
      </c>
      <c r="BH1553">
        <v>601451</v>
      </c>
      <c r="BI1553">
        <v>32</v>
      </c>
      <c r="BJ1553">
        <v>3</v>
      </c>
      <c r="BK1553">
        <v>18</v>
      </c>
      <c r="BL1553">
        <v>1</v>
      </c>
      <c r="BN1553">
        <v>1704</v>
      </c>
    </row>
    <row r="1554" spans="55:66" x14ac:dyDescent="0.35">
      <c r="BC1554" t="str">
        <f t="shared" si="99"/>
        <v>8418_Imprimerie et reproduction d'enregistrements</v>
      </c>
      <c r="BD1554" t="str">
        <f>INDEX(PDC!$J$1:$L$90,MATCH(BE1554,PDC!$L:$L,0),MATCH(PDC!$J$1,PDC!$J$1:$L$1,0))</f>
        <v>Industrie</v>
      </c>
      <c r="BE1554" t="s">
        <v>72</v>
      </c>
      <c r="BF1554">
        <v>8418</v>
      </c>
      <c r="BG1554">
        <v>21</v>
      </c>
      <c r="BH1554">
        <v>35489</v>
      </c>
    </row>
    <row r="1555" spans="55:66" x14ac:dyDescent="0.35">
      <c r="BC1555" t="str">
        <f t="shared" si="99"/>
        <v>8418_Industrie automobile</v>
      </c>
      <c r="BD1555" t="str">
        <f>INDEX(PDC!$J$1:$L$90,MATCH(BE1555,PDC!$L:$L,0),MATCH(PDC!$J$1,PDC!$J$1:$L$1,0))</f>
        <v>Industrie</v>
      </c>
      <c r="BE1555" t="s">
        <v>24</v>
      </c>
      <c r="BF1555">
        <v>8418</v>
      </c>
      <c r="BG1555">
        <v>5</v>
      </c>
      <c r="BH1555">
        <v>8183</v>
      </c>
      <c r="BN1555">
        <v>0</v>
      </c>
    </row>
    <row r="1556" spans="55:66" x14ac:dyDescent="0.35">
      <c r="BC1556" t="str">
        <f t="shared" si="99"/>
        <v>8418_Industrie chimique</v>
      </c>
      <c r="BD1556" t="str">
        <f>INDEX(PDC!$J$1:$L$90,MATCH(BE1556,PDC!$L:$L,0),MATCH(PDC!$J$1,PDC!$J$1:$L$1,0))</f>
        <v>Industrie</v>
      </c>
      <c r="BE1556" t="s">
        <v>40</v>
      </c>
      <c r="BF1556">
        <v>8418</v>
      </c>
      <c r="BG1556">
        <v>20</v>
      </c>
      <c r="BH1556">
        <v>37043</v>
      </c>
      <c r="BN1556">
        <v>0</v>
      </c>
    </row>
    <row r="1557" spans="55:66" x14ac:dyDescent="0.35">
      <c r="BC1557" t="str">
        <f t="shared" si="99"/>
        <v>8418_Industrie de l'habillement</v>
      </c>
      <c r="BD1557" t="str">
        <f>INDEX(PDC!$J$1:$L$90,MATCH(BE1557,PDC!$L:$L,0),MATCH(PDC!$J$1,PDC!$J$1:$L$1,0))</f>
        <v>Industrie</v>
      </c>
      <c r="BE1557" t="s">
        <v>68</v>
      </c>
      <c r="BF1557">
        <v>8418</v>
      </c>
      <c r="BG1557">
        <v>3</v>
      </c>
      <c r="BH1557">
        <v>4264</v>
      </c>
    </row>
    <row r="1558" spans="55:66" x14ac:dyDescent="0.35">
      <c r="BC1558" t="str">
        <f t="shared" si="99"/>
        <v>8418_Industrie du cuir et de la chaussure</v>
      </c>
      <c r="BD1558" t="str">
        <f>INDEX(PDC!$J$1:$L$90,MATCH(BE1558,PDC!$L:$L,0),MATCH(PDC!$J$1,PDC!$J$1:$L$1,0))</f>
        <v>Industrie</v>
      </c>
      <c r="BE1558" t="s">
        <v>69</v>
      </c>
      <c r="BF1558">
        <v>8418</v>
      </c>
      <c r="BG1558">
        <v>3</v>
      </c>
      <c r="BH1558">
        <v>3855</v>
      </c>
    </row>
    <row r="1559" spans="55:66" x14ac:dyDescent="0.35">
      <c r="BC1559" t="str">
        <f t="shared" si="99"/>
        <v>8418_Industrie du papier et du carton</v>
      </c>
      <c r="BD1559" t="str">
        <f>INDEX(PDC!$J$1:$L$90,MATCH(BE1559,PDC!$L:$L,0),MATCH(PDC!$J$1,PDC!$J$1:$L$1,0))</f>
        <v>Industrie</v>
      </c>
      <c r="BE1559" t="s">
        <v>71</v>
      </c>
      <c r="BF1559">
        <v>8418</v>
      </c>
      <c r="BG1559">
        <v>3</v>
      </c>
      <c r="BH1559">
        <v>5752</v>
      </c>
    </row>
    <row r="1560" spans="55:66" x14ac:dyDescent="0.35">
      <c r="BC1560" t="str">
        <f t="shared" si="99"/>
        <v>8418_Industries alimentaires</v>
      </c>
      <c r="BD1560" t="str">
        <f>INDEX(PDC!$J$1:$L$90,MATCH(BE1560,PDC!$L:$L,0),MATCH(PDC!$J$1,PDC!$J$1:$L$1,0))</f>
        <v>Industrie</v>
      </c>
      <c r="BE1560" t="s">
        <v>14</v>
      </c>
      <c r="BF1560">
        <v>8418</v>
      </c>
      <c r="BG1560">
        <v>265</v>
      </c>
      <c r="BH1560">
        <v>453666</v>
      </c>
      <c r="BI1560">
        <v>6</v>
      </c>
      <c r="BN1560">
        <v>352</v>
      </c>
    </row>
    <row r="1561" spans="55:66" x14ac:dyDescent="0.35">
      <c r="BC1561" t="str">
        <f t="shared" si="99"/>
        <v>8418_Organisation de jeux de hasard et d'argent</v>
      </c>
      <c r="BD1561" t="str">
        <f>INDEX(PDC!$J$1:$L$90,MATCH(BE1561,PDC!$L:$L,0),MATCH(PDC!$J$1,PDC!$J$1:$L$1,0))</f>
        <v>Services</v>
      </c>
      <c r="BE1561" t="s">
        <v>91</v>
      </c>
      <c r="BF1561">
        <v>8418</v>
      </c>
      <c r="BG1561">
        <v>108</v>
      </c>
      <c r="BH1561">
        <v>172455</v>
      </c>
      <c r="BI1561">
        <v>4</v>
      </c>
      <c r="BJ1561">
        <v>1</v>
      </c>
      <c r="BK1561">
        <v>15</v>
      </c>
      <c r="BL1561">
        <v>1</v>
      </c>
      <c r="BN1561">
        <v>479</v>
      </c>
    </row>
    <row r="1562" spans="55:66" x14ac:dyDescent="0.35">
      <c r="BC1562" t="str">
        <f t="shared" si="99"/>
        <v>8418_Production de films cinématographiques, de vidéo et de programmes de télévision ; enregistrement sonore et édition musicale</v>
      </c>
      <c r="BD1562" t="str">
        <f>INDEX(PDC!$J$1:$L$90,MATCH(BE1562,PDC!$L:$L,0),MATCH(PDC!$J$1,PDC!$J$1:$L$1,0))</f>
        <v>Services</v>
      </c>
      <c r="BE1562" t="s">
        <v>82</v>
      </c>
      <c r="BF1562">
        <v>8418</v>
      </c>
      <c r="BG1562">
        <v>27</v>
      </c>
      <c r="BH1562">
        <v>38599</v>
      </c>
      <c r="BN1562">
        <v>0</v>
      </c>
    </row>
    <row r="1563" spans="55:66" x14ac:dyDescent="0.35">
      <c r="BC1563" t="str">
        <f t="shared" si="99"/>
        <v>8418_Production et distribution d'électricité, de gaz, de vapeur et d'air conditionné</v>
      </c>
      <c r="BD1563" t="str">
        <f>INDEX(PDC!$J$1:$L$90,MATCH(BE1563,PDC!$L:$L,0),MATCH(PDC!$J$1,PDC!$J$1:$L$1,0))</f>
        <v>Industrie</v>
      </c>
      <c r="BE1563" t="s">
        <v>76</v>
      </c>
      <c r="BF1563">
        <v>8418</v>
      </c>
      <c r="BG1563">
        <v>32</v>
      </c>
      <c r="BH1563">
        <v>51501</v>
      </c>
      <c r="BN1563">
        <v>0</v>
      </c>
    </row>
    <row r="1564" spans="55:66" x14ac:dyDescent="0.35">
      <c r="BC1564" t="str">
        <f t="shared" si="99"/>
        <v>8418_Programmation, conseil et autres activités informatiques</v>
      </c>
      <c r="BD1564" t="str">
        <f>INDEX(PDC!$J$1:$L$90,MATCH(BE1564,PDC!$L:$L,0),MATCH(PDC!$J$1,PDC!$J$1:$L$1,0))</f>
        <v>Services</v>
      </c>
      <c r="BE1564" t="s">
        <v>50</v>
      </c>
      <c r="BF1564">
        <v>8418</v>
      </c>
      <c r="BG1564">
        <v>20</v>
      </c>
      <c r="BH1564">
        <v>35043</v>
      </c>
    </row>
    <row r="1565" spans="55:66" x14ac:dyDescent="0.35">
      <c r="BC1565" t="str">
        <f t="shared" si="99"/>
        <v>8418_Publicité et études de marché</v>
      </c>
      <c r="BD1565" t="str">
        <f>INDEX(PDC!$J$1:$L$90,MATCH(BE1565,PDC!$L:$L,0),MATCH(PDC!$J$1,PDC!$J$1:$L$1,0))</f>
        <v>Services</v>
      </c>
      <c r="BE1565" t="s">
        <v>33</v>
      </c>
      <c r="BF1565">
        <v>8418</v>
      </c>
      <c r="BG1565">
        <v>18</v>
      </c>
      <c r="BH1565">
        <v>32246</v>
      </c>
    </row>
    <row r="1566" spans="55:66" x14ac:dyDescent="0.35">
      <c r="BC1566" t="str">
        <f t="shared" si="99"/>
        <v>8418_Recherche-développement scientifique</v>
      </c>
      <c r="BD1566" t="str">
        <f>INDEX(PDC!$J$1:$L$90,MATCH(BE1566,PDC!$L:$L,0),MATCH(PDC!$J$1,PDC!$J$1:$L$1,0))</f>
        <v>Services</v>
      </c>
      <c r="BE1566" t="s">
        <v>46</v>
      </c>
      <c r="BF1566">
        <v>8418</v>
      </c>
      <c r="BG1566">
        <v>9</v>
      </c>
      <c r="BH1566">
        <v>15801</v>
      </c>
    </row>
    <row r="1567" spans="55:66" x14ac:dyDescent="0.35">
      <c r="BC1567" t="str">
        <f t="shared" si="99"/>
        <v>8418_Restauration</v>
      </c>
      <c r="BD1567" t="str">
        <f>INDEX(PDC!$J$1:$L$90,MATCH(BE1567,PDC!$L:$L,0),MATCH(PDC!$J$1,PDC!$J$1:$L$1,0))</f>
        <v>Services</v>
      </c>
      <c r="BE1567" t="s">
        <v>10</v>
      </c>
      <c r="BF1567">
        <v>8418</v>
      </c>
      <c r="BG1567">
        <v>1874</v>
      </c>
      <c r="BH1567">
        <v>2944057</v>
      </c>
      <c r="BI1567">
        <v>53</v>
      </c>
      <c r="BJ1567">
        <v>1</v>
      </c>
      <c r="BK1567">
        <v>6</v>
      </c>
      <c r="BN1567">
        <v>2485</v>
      </c>
    </row>
    <row r="1568" spans="55:66" x14ac:dyDescent="0.35">
      <c r="BC1568" t="str">
        <f t="shared" si="99"/>
        <v>8418_Réparation d'ordinateurs et de biens personnels et domestiques</v>
      </c>
      <c r="BD1568" t="str">
        <f>INDEX(PDC!$J$1:$L$90,MATCH(BE1568,PDC!$L:$L,0),MATCH(PDC!$J$1,PDC!$J$1:$L$1,0))</f>
        <v>Services</v>
      </c>
      <c r="BE1568" t="s">
        <v>92</v>
      </c>
      <c r="BF1568">
        <v>8418</v>
      </c>
      <c r="BG1568">
        <v>17</v>
      </c>
      <c r="BH1568">
        <v>24097</v>
      </c>
      <c r="BI1568">
        <v>1</v>
      </c>
      <c r="BN1568">
        <v>1</v>
      </c>
    </row>
    <row r="1569" spans="55:66" x14ac:dyDescent="0.35">
      <c r="BC1569" t="str">
        <f t="shared" si="99"/>
        <v>8418_Réparation et installation de machines et d'équipements</v>
      </c>
      <c r="BD1569" t="str">
        <f>INDEX(PDC!$J$1:$L$90,MATCH(BE1569,PDC!$L:$L,0),MATCH(PDC!$J$1,PDC!$J$1:$L$1,0))</f>
        <v>Industrie</v>
      </c>
      <c r="BE1569" t="s">
        <v>23</v>
      </c>
      <c r="BF1569">
        <v>8418</v>
      </c>
      <c r="BG1569">
        <v>2</v>
      </c>
      <c r="BH1569">
        <v>375</v>
      </c>
    </row>
    <row r="1570" spans="55:66" x14ac:dyDescent="0.35">
      <c r="BC1570" t="str">
        <f t="shared" si="99"/>
        <v>8418_Services d'information</v>
      </c>
      <c r="BD1570" t="str">
        <f>INDEX(PDC!$J$1:$L$90,MATCH(BE1570,PDC!$L:$L,0),MATCH(PDC!$J$1,PDC!$J$1:$L$1,0))</f>
        <v>Services</v>
      </c>
      <c r="BE1570" t="s">
        <v>85</v>
      </c>
      <c r="BF1570">
        <v>8418</v>
      </c>
      <c r="BG1570">
        <v>3</v>
      </c>
      <c r="BH1570">
        <v>4741</v>
      </c>
    </row>
    <row r="1571" spans="55:66" x14ac:dyDescent="0.35">
      <c r="BC1571" t="str">
        <f t="shared" si="99"/>
        <v>8418_Services relatifs aux bâtiments et aménagement paysager</v>
      </c>
      <c r="BD1571" t="str">
        <f>INDEX(PDC!$J$1:$L$90,MATCH(BE1571,PDC!$L:$L,0),MATCH(PDC!$J$1,PDC!$J$1:$L$1,0))</f>
        <v>Services</v>
      </c>
      <c r="BE1571" t="s">
        <v>9</v>
      </c>
      <c r="BF1571">
        <v>8418</v>
      </c>
      <c r="BG1571">
        <v>499</v>
      </c>
      <c r="BH1571">
        <v>561689</v>
      </c>
      <c r="BI1571">
        <v>8</v>
      </c>
      <c r="BN1571">
        <v>708</v>
      </c>
    </row>
    <row r="1572" spans="55:66" x14ac:dyDescent="0.35">
      <c r="BC1572" t="str">
        <f t="shared" si="99"/>
        <v>8418_Sylviculture et exploitation forestière</v>
      </c>
      <c r="BD1572" t="str">
        <f>INDEX(PDC!$J$1:$L$90,MATCH(BE1572,PDC!$L:$L,0),MATCH(PDC!$J$1,PDC!$J$1:$L$1,0))</f>
        <v>Agriculture</v>
      </c>
      <c r="BE1572" t="s">
        <v>63</v>
      </c>
      <c r="BF1572">
        <v>8418</v>
      </c>
      <c r="BG1572">
        <v>1</v>
      </c>
      <c r="BH1572">
        <v>832</v>
      </c>
    </row>
    <row r="1573" spans="55:66" x14ac:dyDescent="0.35">
      <c r="BC1573" t="str">
        <f t="shared" si="99"/>
        <v>8418_Transports aériens</v>
      </c>
      <c r="BD1573" t="str">
        <f>INDEX(PDC!$J$1:$L$90,MATCH(BE1573,PDC!$L:$L,0),MATCH(PDC!$J$1,PDC!$J$1:$L$1,0))</f>
        <v>Services</v>
      </c>
      <c r="BE1573" t="s">
        <v>81</v>
      </c>
      <c r="BF1573">
        <v>8418</v>
      </c>
      <c r="BG1573">
        <v>8</v>
      </c>
      <c r="BH1573">
        <v>13584</v>
      </c>
      <c r="BN1573">
        <v>0</v>
      </c>
    </row>
    <row r="1574" spans="55:66" x14ac:dyDescent="0.35">
      <c r="BC1574" t="str">
        <f t="shared" si="99"/>
        <v>8418_Transports terrestres et transport par conduites</v>
      </c>
      <c r="BD1574" t="str">
        <f>INDEX(PDC!$J$1:$L$90,MATCH(BE1574,PDC!$L:$L,0),MATCH(PDC!$J$1,PDC!$J$1:$L$1,0))</f>
        <v>Services</v>
      </c>
      <c r="BE1574" t="s">
        <v>5</v>
      </c>
      <c r="BF1574">
        <v>8418</v>
      </c>
      <c r="BG1574">
        <v>1307</v>
      </c>
      <c r="BH1574">
        <v>2085409</v>
      </c>
      <c r="BI1574">
        <v>90</v>
      </c>
      <c r="BJ1574">
        <v>5</v>
      </c>
      <c r="BK1574">
        <v>50</v>
      </c>
      <c r="BL1574">
        <v>3</v>
      </c>
      <c r="BN1574">
        <v>4879</v>
      </c>
    </row>
    <row r="1575" spans="55:66" x14ac:dyDescent="0.35">
      <c r="BC1575" t="str">
        <f t="shared" si="99"/>
        <v>8418_Travail du bois et fabrication d'articles en bois et en liège, à l'exception des meubles ; fabrication d'articles en vannerie et sparterie</v>
      </c>
      <c r="BD1575" t="str">
        <f>INDEX(PDC!$J$1:$L$90,MATCH(BE1575,PDC!$L:$L,0),MATCH(PDC!$J$1,PDC!$J$1:$L$1,0))</f>
        <v>Industrie</v>
      </c>
      <c r="BE1575" t="s">
        <v>70</v>
      </c>
      <c r="BF1575">
        <v>8418</v>
      </c>
      <c r="BG1575">
        <v>10</v>
      </c>
      <c r="BH1575">
        <v>19218</v>
      </c>
    </row>
    <row r="1576" spans="55:66" x14ac:dyDescent="0.35">
      <c r="BC1576" t="str">
        <f t="shared" si="99"/>
        <v>8418_Travaux de construction spécialisés</v>
      </c>
      <c r="BD1576" t="str">
        <f>INDEX(PDC!$J$1:$L$90,MATCH(BE1576,PDC!$L:$L,0),MATCH(PDC!$J$1,PDC!$J$1:$L$1,0))</f>
        <v>Construction</v>
      </c>
      <c r="BE1576" t="s">
        <v>3</v>
      </c>
      <c r="BF1576">
        <v>8418</v>
      </c>
      <c r="BG1576">
        <v>2089</v>
      </c>
      <c r="BH1576">
        <v>3465448</v>
      </c>
      <c r="BI1576">
        <v>192</v>
      </c>
      <c r="BJ1576">
        <v>20</v>
      </c>
      <c r="BK1576">
        <v>209</v>
      </c>
      <c r="BL1576">
        <v>9</v>
      </c>
      <c r="BN1576">
        <v>10369</v>
      </c>
    </row>
    <row r="1577" spans="55:66" x14ac:dyDescent="0.35">
      <c r="BC1577" t="str">
        <f t="shared" si="99"/>
        <v>8418_Télécommunications</v>
      </c>
      <c r="BD1577" t="str">
        <f>INDEX(PDC!$J$1:$L$90,MATCH(BE1577,PDC!$L:$L,0),MATCH(PDC!$J$1,PDC!$J$1:$L$1,0))</f>
        <v>Services</v>
      </c>
      <c r="BE1577" t="s">
        <v>84</v>
      </c>
      <c r="BF1577">
        <v>8418</v>
      </c>
      <c r="BG1577">
        <v>2</v>
      </c>
      <c r="BH1577">
        <v>3456</v>
      </c>
    </row>
    <row r="1578" spans="55:66" x14ac:dyDescent="0.35">
      <c r="BC1578" t="str">
        <f t="shared" si="99"/>
        <v>8418_Édition</v>
      </c>
      <c r="BD1578" t="str">
        <f>INDEX(PDC!$J$1:$L$90,MATCH(BE1578,PDC!$L:$L,0),MATCH(PDC!$J$1,PDC!$J$1:$L$1,0))</f>
        <v>Services</v>
      </c>
      <c r="BE1578" t="s">
        <v>49</v>
      </c>
      <c r="BF1578">
        <v>8418</v>
      </c>
      <c r="BG1578">
        <v>72</v>
      </c>
      <c r="BH1578">
        <v>110686</v>
      </c>
      <c r="BI1578">
        <v>1</v>
      </c>
      <c r="BN1578">
        <v>13</v>
      </c>
    </row>
    <row r="1579" spans="55:66" x14ac:dyDescent="0.35">
      <c r="BC1579" t="str">
        <f t="shared" si="99"/>
        <v>8419_NC</v>
      </c>
      <c r="BD1579" t="s">
        <v>355</v>
      </c>
      <c r="BE1579" t="s">
        <v>355</v>
      </c>
      <c r="BF1579">
        <v>8419</v>
      </c>
      <c r="BN1579">
        <v>472</v>
      </c>
    </row>
    <row r="1580" spans="55:66" x14ac:dyDescent="0.35">
      <c r="BC1580" t="str">
        <f t="shared" si="99"/>
        <v>8419_Action sociale sans hébergement</v>
      </c>
      <c r="BD1580" t="str">
        <f>INDEX(PDC!$J$1:$L$90,MATCH(BE1580,PDC!$L:$L,0),MATCH(PDC!$J$1,PDC!$J$1:$L$1,0))</f>
        <v>Services</v>
      </c>
      <c r="BE1580" t="s">
        <v>8</v>
      </c>
      <c r="BF1580">
        <v>8419</v>
      </c>
      <c r="BG1580">
        <v>1543</v>
      </c>
      <c r="BH1580">
        <v>2334869</v>
      </c>
      <c r="BI1580">
        <v>66</v>
      </c>
      <c r="BJ1580">
        <v>5</v>
      </c>
      <c r="BK1580">
        <v>41</v>
      </c>
      <c r="BL1580">
        <v>2</v>
      </c>
      <c r="BN1580">
        <v>3795</v>
      </c>
    </row>
    <row r="1581" spans="55:66" x14ac:dyDescent="0.35">
      <c r="BC1581" t="str">
        <f t="shared" si="99"/>
        <v>8419_Activités administratives et autres activités de soutien aux entreprises</v>
      </c>
      <c r="BD1581" t="str">
        <f>INDEX(PDC!$J$1:$L$90,MATCH(BE1581,PDC!$L:$L,0),MATCH(PDC!$J$1,PDC!$J$1:$L$1,0))</f>
        <v>Services</v>
      </c>
      <c r="BE1581" t="s">
        <v>35</v>
      </c>
      <c r="BF1581">
        <v>8419</v>
      </c>
      <c r="BG1581">
        <v>108</v>
      </c>
      <c r="BH1581">
        <v>144293</v>
      </c>
      <c r="BN1581">
        <v>3</v>
      </c>
    </row>
    <row r="1582" spans="55:66" x14ac:dyDescent="0.35">
      <c r="BC1582" t="str">
        <f t="shared" si="99"/>
        <v>8419_Activités auxiliaires de services financiers et d'assurance</v>
      </c>
      <c r="BD1582" t="str">
        <f>INDEX(PDC!$J$1:$L$90,MATCH(BE1582,PDC!$L:$L,0),MATCH(PDC!$J$1,PDC!$J$1:$L$1,0))</f>
        <v>Services</v>
      </c>
      <c r="BE1582" t="s">
        <v>48</v>
      </c>
      <c r="BF1582">
        <v>8419</v>
      </c>
      <c r="BG1582">
        <v>108</v>
      </c>
      <c r="BH1582">
        <v>166386</v>
      </c>
      <c r="BN1582">
        <v>0</v>
      </c>
    </row>
    <row r="1583" spans="55:66" x14ac:dyDescent="0.35">
      <c r="BC1583" t="str">
        <f t="shared" si="99"/>
        <v>8419_Activités créatives, artistiques et de spectacle</v>
      </c>
      <c r="BD1583" t="str">
        <f>INDEX(PDC!$J$1:$L$90,MATCH(BE1583,PDC!$L:$L,0),MATCH(PDC!$J$1,PDC!$J$1:$L$1,0))</f>
        <v>Services</v>
      </c>
      <c r="BE1583" t="s">
        <v>42</v>
      </c>
      <c r="BF1583">
        <v>8419</v>
      </c>
      <c r="BG1583">
        <v>113</v>
      </c>
      <c r="BH1583">
        <v>71971</v>
      </c>
      <c r="BN1583">
        <v>0</v>
      </c>
    </row>
    <row r="1584" spans="55:66" x14ac:dyDescent="0.35">
      <c r="BC1584" t="str">
        <f t="shared" si="99"/>
        <v>8419_Activités d'architecture et d'ingénierie ; activités de contrôle et analyses techniques</v>
      </c>
      <c r="BD1584" t="str">
        <f>INDEX(PDC!$J$1:$L$90,MATCH(BE1584,PDC!$L:$L,0),MATCH(PDC!$J$1,PDC!$J$1:$L$1,0))</f>
        <v>Services</v>
      </c>
      <c r="BE1584" t="s">
        <v>43</v>
      </c>
      <c r="BF1584">
        <v>8419</v>
      </c>
      <c r="BG1584">
        <v>161</v>
      </c>
      <c r="BH1584">
        <v>271125</v>
      </c>
      <c r="BN1584">
        <v>0</v>
      </c>
    </row>
    <row r="1585" spans="55:66" x14ac:dyDescent="0.35">
      <c r="BC1585" t="str">
        <f t="shared" si="99"/>
        <v>8419_Activités de location et location-bail</v>
      </c>
      <c r="BD1585" t="str">
        <f>INDEX(PDC!$J$1:$L$90,MATCH(BE1585,PDC!$L:$L,0),MATCH(PDC!$J$1,PDC!$J$1:$L$1,0))</f>
        <v>Services</v>
      </c>
      <c r="BE1585" t="s">
        <v>88</v>
      </c>
      <c r="BF1585">
        <v>8419</v>
      </c>
      <c r="BG1585">
        <v>44</v>
      </c>
      <c r="BH1585">
        <v>58050</v>
      </c>
      <c r="BI1585">
        <v>1</v>
      </c>
      <c r="BN1585">
        <v>42</v>
      </c>
    </row>
    <row r="1586" spans="55:66" x14ac:dyDescent="0.35">
      <c r="BC1586" t="str">
        <f t="shared" si="99"/>
        <v>8419_Activités de poste et de courrier</v>
      </c>
      <c r="BD1586" t="str">
        <f>INDEX(PDC!$J$1:$L$90,MATCH(BE1586,PDC!$L:$L,0),MATCH(PDC!$J$1,PDC!$J$1:$L$1,0))</f>
        <v>Services</v>
      </c>
      <c r="BE1586" t="s">
        <v>13</v>
      </c>
      <c r="BF1586">
        <v>8419</v>
      </c>
      <c r="BG1586">
        <v>202</v>
      </c>
      <c r="BH1586">
        <v>327355</v>
      </c>
      <c r="BI1586">
        <v>7</v>
      </c>
      <c r="BN1586">
        <v>295</v>
      </c>
    </row>
    <row r="1587" spans="55:66" x14ac:dyDescent="0.35">
      <c r="BC1587" t="str">
        <f t="shared" si="99"/>
        <v>8419_Activités des agences de voyage, voyagistes, services de réservation et activités connexes</v>
      </c>
      <c r="BD1587" t="str">
        <f>INDEX(PDC!$J$1:$L$90,MATCH(BE1587,PDC!$L:$L,0),MATCH(PDC!$J$1,PDC!$J$1:$L$1,0))</f>
        <v>Services</v>
      </c>
      <c r="BE1587" t="s">
        <v>89</v>
      </c>
      <c r="BF1587">
        <v>8419</v>
      </c>
      <c r="BG1587">
        <v>76</v>
      </c>
      <c r="BH1587">
        <v>123648</v>
      </c>
    </row>
    <row r="1588" spans="55:66" x14ac:dyDescent="0.35">
      <c r="BC1588" t="str">
        <f t="shared" si="99"/>
        <v>8419_Activités des organisations associatives</v>
      </c>
      <c r="BD1588" t="str">
        <f>INDEX(PDC!$J$1:$L$90,MATCH(BE1588,PDC!$L:$L,0),MATCH(PDC!$J$1,PDC!$J$1:$L$1,0))</f>
        <v>Services</v>
      </c>
      <c r="BE1588" t="s">
        <v>32</v>
      </c>
      <c r="BF1588">
        <v>8419</v>
      </c>
      <c r="BG1588">
        <v>421</v>
      </c>
      <c r="BH1588">
        <v>613790</v>
      </c>
      <c r="BI1588">
        <v>1</v>
      </c>
      <c r="BN1588">
        <v>93</v>
      </c>
    </row>
    <row r="1589" spans="55:66" x14ac:dyDescent="0.35">
      <c r="BC1589" t="str">
        <f t="shared" si="99"/>
        <v>8419_Activités des services financiers, hors assurance et caisses de retraite</v>
      </c>
      <c r="BD1589" t="str">
        <f>INDEX(PDC!$J$1:$L$90,MATCH(BE1589,PDC!$L:$L,0),MATCH(PDC!$J$1,PDC!$J$1:$L$1,0))</f>
        <v>Services</v>
      </c>
      <c r="BE1589" t="s">
        <v>47</v>
      </c>
      <c r="BF1589">
        <v>8419</v>
      </c>
      <c r="BG1589">
        <v>285</v>
      </c>
      <c r="BH1589">
        <v>446006</v>
      </c>
      <c r="BI1589">
        <v>1</v>
      </c>
      <c r="BN1589">
        <v>2</v>
      </c>
    </row>
    <row r="1590" spans="55:66" x14ac:dyDescent="0.35">
      <c r="BC1590" t="str">
        <f t="shared" si="99"/>
        <v>8419_Activités des sièges sociaux ; conseil de gestion</v>
      </c>
      <c r="BD1590" t="str">
        <f>INDEX(PDC!$J$1:$L$90,MATCH(BE1590,PDC!$L:$L,0),MATCH(PDC!$J$1,PDC!$J$1:$L$1,0))</f>
        <v>Services</v>
      </c>
      <c r="BE1590" t="s">
        <v>44</v>
      </c>
      <c r="BF1590">
        <v>8419</v>
      </c>
      <c r="BG1590">
        <v>149</v>
      </c>
      <c r="BH1590">
        <v>240926</v>
      </c>
      <c r="BI1590">
        <v>4</v>
      </c>
      <c r="BJ1590">
        <v>2</v>
      </c>
      <c r="BK1590">
        <v>10</v>
      </c>
      <c r="BN1590">
        <v>339</v>
      </c>
    </row>
    <row r="1591" spans="55:66" x14ac:dyDescent="0.35">
      <c r="BC1591" t="str">
        <f t="shared" si="99"/>
        <v>8419_Activités immobilières</v>
      </c>
      <c r="BD1591" t="str">
        <f>INDEX(PDC!$J$1:$L$90,MATCH(BE1591,PDC!$L:$L,0),MATCH(PDC!$J$1,PDC!$J$1:$L$1,0))</f>
        <v>Services</v>
      </c>
      <c r="BE1591" t="s">
        <v>31</v>
      </c>
      <c r="BF1591">
        <v>8419</v>
      </c>
      <c r="BG1591">
        <v>300</v>
      </c>
      <c r="BH1591">
        <v>390876</v>
      </c>
      <c r="BI1591">
        <v>13</v>
      </c>
      <c r="BN1591">
        <v>635</v>
      </c>
    </row>
    <row r="1592" spans="55:66" x14ac:dyDescent="0.35">
      <c r="BC1592" t="str">
        <f t="shared" si="99"/>
        <v>8419_Activités juridiques et comptables</v>
      </c>
      <c r="BD1592" t="str">
        <f>INDEX(PDC!$J$1:$L$90,MATCH(BE1592,PDC!$L:$L,0),MATCH(PDC!$J$1,PDC!$J$1:$L$1,0))</f>
        <v>Services</v>
      </c>
      <c r="BE1592" t="s">
        <v>51</v>
      </c>
      <c r="BF1592">
        <v>8419</v>
      </c>
      <c r="BG1592">
        <v>321</v>
      </c>
      <c r="BH1592">
        <v>552212</v>
      </c>
    </row>
    <row r="1593" spans="55:66" x14ac:dyDescent="0.35">
      <c r="BC1593" t="str">
        <f t="shared" si="99"/>
        <v>8419_Activités liées à l'emploi</v>
      </c>
      <c r="BD1593" t="str">
        <f>INDEX(PDC!$J$1:$L$90,MATCH(BE1593,PDC!$L:$L,0),MATCH(PDC!$J$1,PDC!$J$1:$L$1,0))</f>
        <v>Services</v>
      </c>
      <c r="BE1593" t="s">
        <v>6</v>
      </c>
      <c r="BF1593">
        <v>8419</v>
      </c>
      <c r="BG1593">
        <v>730</v>
      </c>
      <c r="BH1593">
        <v>953275</v>
      </c>
      <c r="BI1593">
        <v>50</v>
      </c>
      <c r="BJ1593">
        <v>1</v>
      </c>
      <c r="BK1593">
        <v>5</v>
      </c>
      <c r="BN1593">
        <v>3060</v>
      </c>
    </row>
    <row r="1594" spans="55:66" x14ac:dyDescent="0.35">
      <c r="BC1594" t="str">
        <f t="shared" si="99"/>
        <v>8419_Activités pour la santé humaine</v>
      </c>
      <c r="BD1594" t="str">
        <f>INDEX(PDC!$J$1:$L$90,MATCH(BE1594,PDC!$L:$L,0),MATCH(PDC!$J$1,PDC!$J$1:$L$1,0))</f>
        <v>Services</v>
      </c>
      <c r="BE1594" t="s">
        <v>27</v>
      </c>
      <c r="BF1594">
        <v>8419</v>
      </c>
      <c r="BG1594">
        <v>2093</v>
      </c>
      <c r="BH1594">
        <v>3488046</v>
      </c>
      <c r="BI1594">
        <v>71</v>
      </c>
      <c r="BJ1594">
        <v>5</v>
      </c>
      <c r="BK1594">
        <v>44</v>
      </c>
      <c r="BL1594">
        <v>2</v>
      </c>
      <c r="BN1594">
        <v>3711</v>
      </c>
    </row>
    <row r="1595" spans="55:66" x14ac:dyDescent="0.35">
      <c r="BC1595" t="str">
        <f t="shared" si="99"/>
        <v>8419_Activités sportives, récréatives et de loisirs</v>
      </c>
      <c r="BD1595" t="str">
        <f>INDEX(PDC!$J$1:$L$90,MATCH(BE1595,PDC!$L:$L,0),MATCH(PDC!$J$1,PDC!$J$1:$L$1,0))</f>
        <v>Services</v>
      </c>
      <c r="BE1595" t="s">
        <v>12</v>
      </c>
      <c r="BF1595">
        <v>8419</v>
      </c>
      <c r="BG1595">
        <v>222</v>
      </c>
      <c r="BH1595">
        <v>219054</v>
      </c>
      <c r="BI1595">
        <v>18</v>
      </c>
      <c r="BN1595">
        <v>916</v>
      </c>
    </row>
    <row r="1596" spans="55:66" x14ac:dyDescent="0.35">
      <c r="BC1596" t="str">
        <f t="shared" si="99"/>
        <v>8419_Activités vétérinaires</v>
      </c>
      <c r="BD1596" t="str">
        <f>INDEX(PDC!$J$1:$L$90,MATCH(BE1596,PDC!$L:$L,0),MATCH(PDC!$J$1,PDC!$J$1:$L$1,0))</f>
        <v>Services</v>
      </c>
      <c r="BE1596" t="s">
        <v>87</v>
      </c>
      <c r="BF1596">
        <v>8419</v>
      </c>
      <c r="BG1596">
        <v>30</v>
      </c>
      <c r="BH1596">
        <v>48404</v>
      </c>
    </row>
    <row r="1597" spans="55:66" x14ac:dyDescent="0.35">
      <c r="BC1597" t="str">
        <f t="shared" si="99"/>
        <v>8419_Administration publique et défense ; sécurité sociale obligatoire</v>
      </c>
      <c r="BD1597" t="str">
        <f>INDEX(PDC!$J$1:$L$90,MATCH(BE1597,PDC!$L:$L,0),MATCH(PDC!$J$1,PDC!$J$1:$L$1,0))</f>
        <v>Services</v>
      </c>
      <c r="BE1597" t="s">
        <v>36</v>
      </c>
      <c r="BF1597">
        <v>8419</v>
      </c>
      <c r="BG1597">
        <v>2073</v>
      </c>
      <c r="BH1597">
        <v>2639933</v>
      </c>
      <c r="BI1597">
        <v>29</v>
      </c>
      <c r="BJ1597">
        <v>3</v>
      </c>
      <c r="BK1597">
        <v>19</v>
      </c>
      <c r="BN1597">
        <v>1634</v>
      </c>
    </row>
    <row r="1598" spans="55:66" x14ac:dyDescent="0.35">
      <c r="BC1598" t="str">
        <f t="shared" si="99"/>
        <v>8419_Assurance</v>
      </c>
      <c r="BD1598" t="str">
        <f>INDEX(PDC!$J$1:$L$90,MATCH(BE1598,PDC!$L:$L,0),MATCH(PDC!$J$1,PDC!$J$1:$L$1,0))</f>
        <v>Services</v>
      </c>
      <c r="BE1598" t="s">
        <v>45</v>
      </c>
      <c r="BF1598">
        <v>8419</v>
      </c>
      <c r="BG1598">
        <v>95</v>
      </c>
      <c r="BH1598">
        <v>139028</v>
      </c>
      <c r="BN1598">
        <v>31</v>
      </c>
    </row>
    <row r="1599" spans="55:66" x14ac:dyDescent="0.35">
      <c r="BC1599" t="str">
        <f t="shared" si="99"/>
        <v>8419_Autres activités spécialisées, scientifiques et techniques</v>
      </c>
      <c r="BD1599" t="str">
        <f>INDEX(PDC!$J$1:$L$90,MATCH(BE1599,PDC!$L:$L,0),MATCH(PDC!$J$1,PDC!$J$1:$L$1,0))</f>
        <v>Services</v>
      </c>
      <c r="BE1599" t="s">
        <v>86</v>
      </c>
      <c r="BF1599">
        <v>8419</v>
      </c>
      <c r="BG1599">
        <v>17</v>
      </c>
      <c r="BH1599">
        <v>24818</v>
      </c>
    </row>
    <row r="1600" spans="55:66" x14ac:dyDescent="0.35">
      <c r="BC1600" t="str">
        <f t="shared" si="99"/>
        <v>8419_Autres industries extractives</v>
      </c>
      <c r="BD1600" t="str">
        <f>INDEX(PDC!$J$1:$L$90,MATCH(BE1600,PDC!$L:$L,0),MATCH(PDC!$J$1,PDC!$J$1:$L$1,0))</f>
        <v>Industrie</v>
      </c>
      <c r="BE1600" t="s">
        <v>64</v>
      </c>
      <c r="BF1600">
        <v>8419</v>
      </c>
      <c r="BG1600">
        <v>61</v>
      </c>
      <c r="BH1600">
        <v>92656</v>
      </c>
      <c r="BI1600">
        <v>5</v>
      </c>
      <c r="BJ1600">
        <v>1</v>
      </c>
      <c r="BK1600">
        <v>25</v>
      </c>
      <c r="BL1600">
        <v>1</v>
      </c>
      <c r="BN1600">
        <v>125</v>
      </c>
    </row>
    <row r="1601" spans="55:66" x14ac:dyDescent="0.35">
      <c r="BC1601" t="str">
        <f t="shared" si="99"/>
        <v>8419_Autres industries manufacturières</v>
      </c>
      <c r="BD1601" t="str">
        <f>INDEX(PDC!$J$1:$L$90,MATCH(BE1601,PDC!$L:$L,0),MATCH(PDC!$J$1,PDC!$J$1:$L$1,0))</f>
        <v>Industrie</v>
      </c>
      <c r="BE1601" t="s">
        <v>37</v>
      </c>
      <c r="BF1601">
        <v>8419</v>
      </c>
      <c r="BG1601">
        <v>194</v>
      </c>
      <c r="BH1601">
        <v>303322</v>
      </c>
      <c r="BI1601">
        <v>8</v>
      </c>
      <c r="BN1601">
        <v>493</v>
      </c>
    </row>
    <row r="1602" spans="55:66" x14ac:dyDescent="0.35">
      <c r="BC1602" t="str">
        <f t="shared" si="99"/>
        <v>8419_Autres services personnels</v>
      </c>
      <c r="BD1602" t="str">
        <f>INDEX(PDC!$J$1:$L$90,MATCH(BE1602,PDC!$L:$L,0),MATCH(PDC!$J$1,PDC!$J$1:$L$1,0))</f>
        <v>Services</v>
      </c>
      <c r="BE1602" t="s">
        <v>30</v>
      </c>
      <c r="BF1602">
        <v>8419</v>
      </c>
      <c r="BG1602">
        <v>267</v>
      </c>
      <c r="BH1602">
        <v>378025</v>
      </c>
      <c r="BI1602">
        <v>3</v>
      </c>
      <c r="BN1602">
        <v>47</v>
      </c>
    </row>
    <row r="1603" spans="55:66" x14ac:dyDescent="0.35">
      <c r="BC1603" t="str">
        <f t="shared" si="99"/>
        <v>8419_Bibliothèques, archives, musées et autres activités culturelles</v>
      </c>
      <c r="BD1603" t="str">
        <f>INDEX(PDC!$J$1:$L$90,MATCH(BE1603,PDC!$L:$L,0),MATCH(PDC!$J$1,PDC!$J$1:$L$1,0))</f>
        <v>Services</v>
      </c>
      <c r="BE1603" t="s">
        <v>90</v>
      </c>
      <c r="BF1603">
        <v>8419</v>
      </c>
      <c r="BG1603">
        <v>10</v>
      </c>
      <c r="BH1603">
        <v>6203</v>
      </c>
    </row>
    <row r="1604" spans="55:66" x14ac:dyDescent="0.35">
      <c r="BC1604" t="str">
        <f t="shared" si="99"/>
        <v>8419_Captage, traitement et distribution d'eau</v>
      </c>
      <c r="BD1604" t="str">
        <f>INDEX(PDC!$J$1:$L$90,MATCH(BE1604,PDC!$L:$L,0),MATCH(PDC!$J$1,PDC!$J$1:$L$1,0))</f>
        <v>Industrie</v>
      </c>
      <c r="BE1604" t="s">
        <v>77</v>
      </c>
      <c r="BF1604">
        <v>8419</v>
      </c>
      <c r="BG1604">
        <v>14</v>
      </c>
      <c r="BH1604">
        <v>17225</v>
      </c>
      <c r="BI1604">
        <v>1</v>
      </c>
      <c r="BN1604">
        <v>46</v>
      </c>
    </row>
    <row r="1605" spans="55:66" x14ac:dyDescent="0.35">
      <c r="BC1605" t="str">
        <f t="shared" ref="BC1605:BC1668" si="100">BF1605&amp;"_"&amp;BE1605</f>
        <v>8419_Collecte et traitement des eaux usées</v>
      </c>
      <c r="BD1605" t="str">
        <f>INDEX(PDC!$J$1:$L$90,MATCH(BE1605,PDC!$L:$L,0),MATCH(PDC!$J$1,PDC!$J$1:$L$1,0))</f>
        <v>Industrie</v>
      </c>
      <c r="BE1605" t="s">
        <v>78</v>
      </c>
      <c r="BF1605">
        <v>8419</v>
      </c>
      <c r="BG1605">
        <v>5</v>
      </c>
      <c r="BH1605">
        <v>7043</v>
      </c>
      <c r="BN1605">
        <v>0</v>
      </c>
    </row>
    <row r="1606" spans="55:66" x14ac:dyDescent="0.35">
      <c r="BC1606" t="str">
        <f t="shared" si="100"/>
        <v>8419_Collecte, traitement et élimination des déchets ; récupération</v>
      </c>
      <c r="BD1606" t="str">
        <f>INDEX(PDC!$J$1:$L$90,MATCH(BE1606,PDC!$L:$L,0),MATCH(PDC!$J$1,PDC!$J$1:$L$1,0))</f>
        <v>Industrie</v>
      </c>
      <c r="BE1606" t="s">
        <v>4</v>
      </c>
      <c r="BF1606">
        <v>8419</v>
      </c>
      <c r="BG1606">
        <v>99</v>
      </c>
      <c r="BH1606">
        <v>160673</v>
      </c>
      <c r="BI1606">
        <v>12</v>
      </c>
      <c r="BJ1606">
        <v>2</v>
      </c>
      <c r="BK1606">
        <v>21</v>
      </c>
      <c r="BL1606">
        <v>2</v>
      </c>
      <c r="BN1606">
        <v>1105</v>
      </c>
    </row>
    <row r="1607" spans="55:66" x14ac:dyDescent="0.35">
      <c r="BC1607" t="str">
        <f t="shared" si="100"/>
        <v>8419_Commerce de détail, à l'exception des automobiles et des motocycles</v>
      </c>
      <c r="BD1607" t="str">
        <f>INDEX(PDC!$J$1:$L$90,MATCH(BE1607,PDC!$L:$L,0),MATCH(PDC!$J$1,PDC!$J$1:$L$1,0))</f>
        <v>Commerce</v>
      </c>
      <c r="BE1607" t="s">
        <v>16</v>
      </c>
      <c r="BF1607">
        <v>8419</v>
      </c>
      <c r="BG1607">
        <v>2442</v>
      </c>
      <c r="BH1607">
        <v>3946759</v>
      </c>
      <c r="BI1607">
        <v>83</v>
      </c>
      <c r="BJ1607">
        <v>3</v>
      </c>
      <c r="BK1607">
        <v>33</v>
      </c>
      <c r="BL1607">
        <v>1</v>
      </c>
      <c r="BN1607">
        <v>4460</v>
      </c>
    </row>
    <row r="1608" spans="55:66" x14ac:dyDescent="0.35">
      <c r="BC1608" t="str">
        <f t="shared" si="100"/>
        <v>8419_Commerce de gros, à l'exception des automobiles et des motocycles</v>
      </c>
      <c r="BD1608" t="str">
        <f>INDEX(PDC!$J$1:$L$90,MATCH(BE1608,PDC!$L:$L,0),MATCH(PDC!$J$1,PDC!$J$1:$L$1,0))</f>
        <v>Commerce</v>
      </c>
      <c r="BE1608" t="s">
        <v>28</v>
      </c>
      <c r="BF1608">
        <v>8419</v>
      </c>
      <c r="BG1608">
        <v>1029</v>
      </c>
      <c r="BH1608">
        <v>1749713</v>
      </c>
      <c r="BI1608">
        <v>41</v>
      </c>
      <c r="BJ1608">
        <v>2</v>
      </c>
      <c r="BK1608">
        <v>36</v>
      </c>
      <c r="BL1608">
        <v>1</v>
      </c>
      <c r="BN1608">
        <v>3586</v>
      </c>
    </row>
    <row r="1609" spans="55:66" x14ac:dyDescent="0.35">
      <c r="BC1609" t="str">
        <f t="shared" si="100"/>
        <v>8419_Commerce et réparation d'automobiles et de motocycles</v>
      </c>
      <c r="BD1609" t="str">
        <f>INDEX(PDC!$J$1:$L$90,MATCH(BE1609,PDC!$L:$L,0),MATCH(PDC!$J$1,PDC!$J$1:$L$1,0))</f>
        <v>Commerce</v>
      </c>
      <c r="BE1609" t="s">
        <v>21</v>
      </c>
      <c r="BF1609">
        <v>8419</v>
      </c>
      <c r="BG1609">
        <v>776</v>
      </c>
      <c r="BH1609">
        <v>1281070</v>
      </c>
      <c r="BI1609">
        <v>35</v>
      </c>
      <c r="BJ1609">
        <v>5</v>
      </c>
      <c r="BK1609">
        <v>51</v>
      </c>
      <c r="BL1609">
        <v>3</v>
      </c>
      <c r="BN1609">
        <v>2677</v>
      </c>
    </row>
    <row r="1610" spans="55:66" x14ac:dyDescent="0.35">
      <c r="BC1610" t="str">
        <f t="shared" si="100"/>
        <v>8419_Construction de bâtiments</v>
      </c>
      <c r="BD1610" t="str">
        <f>INDEX(PDC!$J$1:$L$90,MATCH(BE1610,PDC!$L:$L,0),MATCH(PDC!$J$1,PDC!$J$1:$L$1,0))</f>
        <v>Construction</v>
      </c>
      <c r="BE1610" t="s">
        <v>17</v>
      </c>
      <c r="BF1610">
        <v>8419</v>
      </c>
      <c r="BG1610">
        <v>189</v>
      </c>
      <c r="BH1610">
        <v>297273</v>
      </c>
      <c r="BI1610">
        <v>6</v>
      </c>
      <c r="BJ1610">
        <v>5</v>
      </c>
      <c r="BK1610">
        <v>38</v>
      </c>
      <c r="BL1610">
        <v>2</v>
      </c>
      <c r="BN1610">
        <v>1263</v>
      </c>
    </row>
    <row r="1611" spans="55:66" x14ac:dyDescent="0.35">
      <c r="BC1611" t="str">
        <f t="shared" si="100"/>
        <v>8419_Enquêtes et sécurité</v>
      </c>
      <c r="BD1611" t="str">
        <f>INDEX(PDC!$J$1:$L$90,MATCH(BE1611,PDC!$L:$L,0),MATCH(PDC!$J$1,PDC!$J$1:$L$1,0))</f>
        <v>Services</v>
      </c>
      <c r="BE1611" t="s">
        <v>15</v>
      </c>
      <c r="BF1611">
        <v>8419</v>
      </c>
      <c r="BG1611">
        <v>18</v>
      </c>
      <c r="BH1611">
        <v>31127</v>
      </c>
    </row>
    <row r="1612" spans="55:66" x14ac:dyDescent="0.35">
      <c r="BC1612" t="str">
        <f t="shared" si="100"/>
        <v>8419_Enseignement</v>
      </c>
      <c r="BD1612" t="str">
        <f>INDEX(PDC!$J$1:$L$90,MATCH(BE1612,PDC!$L:$L,0),MATCH(PDC!$J$1,PDC!$J$1:$L$1,0))</f>
        <v>Services</v>
      </c>
      <c r="BE1612" t="s">
        <v>34</v>
      </c>
      <c r="BF1612">
        <v>8419</v>
      </c>
      <c r="BG1612">
        <v>534</v>
      </c>
      <c r="BH1612">
        <v>760607</v>
      </c>
      <c r="BI1612">
        <v>14</v>
      </c>
      <c r="BJ1612">
        <v>2</v>
      </c>
      <c r="BK1612">
        <v>15</v>
      </c>
      <c r="BL1612">
        <v>1</v>
      </c>
      <c r="BN1612">
        <v>534</v>
      </c>
    </row>
    <row r="1613" spans="55:66" x14ac:dyDescent="0.35">
      <c r="BC1613" t="str">
        <f t="shared" si="100"/>
        <v>8419_Entreposage et services auxiliaires des transports</v>
      </c>
      <c r="BD1613" t="str">
        <f>INDEX(PDC!$J$1:$L$90,MATCH(BE1613,PDC!$L:$L,0),MATCH(PDC!$J$1,PDC!$J$1:$L$1,0))</f>
        <v>Services</v>
      </c>
      <c r="BE1613" t="s">
        <v>7</v>
      </c>
      <c r="BF1613">
        <v>8419</v>
      </c>
      <c r="BG1613">
        <v>93</v>
      </c>
      <c r="BH1613">
        <v>167368</v>
      </c>
      <c r="BI1613">
        <v>9</v>
      </c>
      <c r="BJ1613">
        <v>1</v>
      </c>
      <c r="BK1613">
        <v>2</v>
      </c>
      <c r="BN1613">
        <v>1029</v>
      </c>
    </row>
    <row r="1614" spans="55:66" x14ac:dyDescent="0.35">
      <c r="BC1614" t="str">
        <f t="shared" si="100"/>
        <v>8419_Fabrication d'autres produits minéraux non métalliques</v>
      </c>
      <c r="BD1614" t="str">
        <f>INDEX(PDC!$J$1:$L$90,MATCH(BE1614,PDC!$L:$L,0),MATCH(PDC!$J$1,PDC!$J$1:$L$1,0))</f>
        <v>Industrie</v>
      </c>
      <c r="BE1614" t="s">
        <v>18</v>
      </c>
      <c r="BF1614">
        <v>8419</v>
      </c>
      <c r="BG1614">
        <v>161</v>
      </c>
      <c r="BH1614">
        <v>269256</v>
      </c>
      <c r="BI1614">
        <v>11</v>
      </c>
      <c r="BJ1614">
        <v>2</v>
      </c>
      <c r="BK1614">
        <v>4</v>
      </c>
      <c r="BN1614">
        <v>836</v>
      </c>
    </row>
    <row r="1615" spans="55:66" x14ac:dyDescent="0.35">
      <c r="BC1615" t="str">
        <f t="shared" si="100"/>
        <v>8419_Fabrication d'équipements électriques</v>
      </c>
      <c r="BD1615" t="str">
        <f>INDEX(PDC!$J$1:$L$90,MATCH(BE1615,PDC!$L:$L,0),MATCH(PDC!$J$1,PDC!$J$1:$L$1,0))</f>
        <v>Industrie</v>
      </c>
      <c r="BE1615" t="s">
        <v>38</v>
      </c>
      <c r="BF1615">
        <v>8419</v>
      </c>
      <c r="BG1615">
        <v>2</v>
      </c>
      <c r="BH1615">
        <v>2939</v>
      </c>
    </row>
    <row r="1616" spans="55:66" x14ac:dyDescent="0.35">
      <c r="BC1616" t="str">
        <f t="shared" si="100"/>
        <v>8419_Fabrication de boissons</v>
      </c>
      <c r="BD1616" t="str">
        <f>INDEX(PDC!$J$1:$L$90,MATCH(BE1616,PDC!$L:$L,0),MATCH(PDC!$J$1,PDC!$J$1:$L$1,0))</f>
        <v>Industrie</v>
      </c>
      <c r="BE1616" t="s">
        <v>66</v>
      </c>
      <c r="BF1616">
        <v>8419</v>
      </c>
      <c r="BG1616">
        <v>14</v>
      </c>
      <c r="BH1616">
        <v>17540</v>
      </c>
    </row>
    <row r="1617" spans="55:66" x14ac:dyDescent="0.35">
      <c r="BC1617" t="str">
        <f t="shared" si="100"/>
        <v>8419_Fabrication de machines et équipements n.c.a.</v>
      </c>
      <c r="BD1617" t="str">
        <f>INDEX(PDC!$J$1:$L$90,MATCH(BE1617,PDC!$L:$L,0),MATCH(PDC!$J$1,PDC!$J$1:$L$1,0))</f>
        <v>Industrie</v>
      </c>
      <c r="BE1617" t="s">
        <v>29</v>
      </c>
      <c r="BF1617">
        <v>8419</v>
      </c>
      <c r="BG1617">
        <v>15</v>
      </c>
      <c r="BH1617">
        <v>28144</v>
      </c>
      <c r="BI1617">
        <v>1</v>
      </c>
      <c r="BN1617">
        <v>90</v>
      </c>
    </row>
    <row r="1618" spans="55:66" x14ac:dyDescent="0.35">
      <c r="BC1618" t="str">
        <f t="shared" si="100"/>
        <v>8419_Fabrication de meubles</v>
      </c>
      <c r="BD1618" t="str">
        <f>INDEX(PDC!$J$1:$L$90,MATCH(BE1618,PDC!$L:$L,0),MATCH(PDC!$J$1,PDC!$J$1:$L$1,0))</f>
        <v>Industrie</v>
      </c>
      <c r="BE1618" t="s">
        <v>75</v>
      </c>
      <c r="BF1618">
        <v>8419</v>
      </c>
      <c r="BG1618">
        <v>106</v>
      </c>
      <c r="BH1618">
        <v>182908</v>
      </c>
      <c r="BI1618">
        <v>2</v>
      </c>
      <c r="BN1618">
        <v>30</v>
      </c>
    </row>
    <row r="1619" spans="55:66" x14ac:dyDescent="0.35">
      <c r="BC1619" t="str">
        <f t="shared" si="100"/>
        <v>8419_Fabrication de produits en caoutchouc et en plastique</v>
      </c>
      <c r="BD1619" t="str">
        <f>INDEX(PDC!$J$1:$L$90,MATCH(BE1619,PDC!$L:$L,0),MATCH(PDC!$J$1,PDC!$J$1:$L$1,0))</f>
        <v>Industrie</v>
      </c>
      <c r="BE1619" t="s">
        <v>25</v>
      </c>
      <c r="BF1619">
        <v>8419</v>
      </c>
      <c r="BG1619">
        <v>1231</v>
      </c>
      <c r="BH1619">
        <v>1761246</v>
      </c>
      <c r="BI1619">
        <v>23</v>
      </c>
      <c r="BJ1619">
        <v>4</v>
      </c>
      <c r="BK1619">
        <v>108</v>
      </c>
      <c r="BL1619">
        <v>4</v>
      </c>
      <c r="BN1619">
        <v>2283</v>
      </c>
    </row>
    <row r="1620" spans="55:66" x14ac:dyDescent="0.35">
      <c r="BC1620" t="str">
        <f t="shared" si="100"/>
        <v>8419_Fabrication de produits informatiques, électroniques et optiques</v>
      </c>
      <c r="BD1620" t="str">
        <f>INDEX(PDC!$J$1:$L$90,MATCH(BE1620,PDC!$L:$L,0),MATCH(PDC!$J$1,PDC!$J$1:$L$1,0))</f>
        <v>Industrie</v>
      </c>
      <c r="BE1620" t="s">
        <v>41</v>
      </c>
      <c r="BF1620">
        <v>8419</v>
      </c>
      <c r="BG1620">
        <v>297</v>
      </c>
      <c r="BH1620">
        <v>508734</v>
      </c>
      <c r="BI1620">
        <v>7</v>
      </c>
      <c r="BN1620">
        <v>399</v>
      </c>
    </row>
    <row r="1621" spans="55:66" x14ac:dyDescent="0.35">
      <c r="BC1621" t="str">
        <f t="shared" si="100"/>
        <v>8419_Fabrication de produits métalliques, à l'exception des machines et des équipements</v>
      </c>
      <c r="BD1621" t="str">
        <f>INDEX(PDC!$J$1:$L$90,MATCH(BE1621,PDC!$L:$L,0),MATCH(PDC!$J$1,PDC!$J$1:$L$1,0))</f>
        <v>Industrie</v>
      </c>
      <c r="BE1621" t="s">
        <v>11</v>
      </c>
      <c r="BF1621">
        <v>8419</v>
      </c>
      <c r="BG1621">
        <v>547</v>
      </c>
      <c r="BH1621">
        <v>879266</v>
      </c>
      <c r="BI1621">
        <v>37</v>
      </c>
      <c r="BJ1621">
        <v>4</v>
      </c>
      <c r="BK1621">
        <v>65</v>
      </c>
      <c r="BL1621">
        <v>2</v>
      </c>
      <c r="BN1621">
        <v>2252</v>
      </c>
    </row>
    <row r="1622" spans="55:66" x14ac:dyDescent="0.35">
      <c r="BC1622" t="str">
        <f t="shared" si="100"/>
        <v>8419_Fabrication de textiles</v>
      </c>
      <c r="BD1622" t="str">
        <f>INDEX(PDC!$J$1:$L$90,MATCH(BE1622,PDC!$L:$L,0),MATCH(PDC!$J$1,PDC!$J$1:$L$1,0))</f>
        <v>Industrie</v>
      </c>
      <c r="BE1622" t="s">
        <v>19</v>
      </c>
      <c r="BF1622">
        <v>8419</v>
      </c>
      <c r="BG1622">
        <v>167</v>
      </c>
      <c r="BH1622">
        <v>294821</v>
      </c>
      <c r="BI1622">
        <v>4</v>
      </c>
      <c r="BJ1622">
        <v>2</v>
      </c>
      <c r="BK1622">
        <v>25</v>
      </c>
      <c r="BL1622">
        <v>1</v>
      </c>
      <c r="BN1622">
        <v>506</v>
      </c>
    </row>
    <row r="1623" spans="55:66" x14ac:dyDescent="0.35">
      <c r="BC1623" t="str">
        <f t="shared" si="100"/>
        <v>8419_Génie civil</v>
      </c>
      <c r="BD1623" t="str">
        <f>INDEX(PDC!$J$1:$L$90,MATCH(BE1623,PDC!$L:$L,0),MATCH(PDC!$J$1,PDC!$J$1:$L$1,0))</f>
        <v>Construction</v>
      </c>
      <c r="BE1623" t="s">
        <v>22</v>
      </c>
      <c r="BF1623">
        <v>8419</v>
      </c>
      <c r="BG1623">
        <v>235</v>
      </c>
      <c r="BH1623">
        <v>328329</v>
      </c>
      <c r="BI1623">
        <v>4</v>
      </c>
      <c r="BJ1623">
        <v>2</v>
      </c>
      <c r="BK1623">
        <v>18</v>
      </c>
      <c r="BL1623">
        <v>1</v>
      </c>
      <c r="BN1623">
        <v>1049</v>
      </c>
    </row>
    <row r="1624" spans="55:66" x14ac:dyDescent="0.35">
      <c r="BC1624" t="str">
        <f t="shared" si="100"/>
        <v>8419_Hébergement</v>
      </c>
      <c r="BD1624" t="str">
        <f>INDEX(PDC!$J$1:$L$90,MATCH(BE1624,PDC!$L:$L,0),MATCH(PDC!$J$1,PDC!$J$1:$L$1,0))</f>
        <v>Services</v>
      </c>
      <c r="BE1624" t="s">
        <v>20</v>
      </c>
      <c r="BF1624">
        <v>8419</v>
      </c>
      <c r="BG1624">
        <v>362</v>
      </c>
      <c r="BH1624">
        <v>605059</v>
      </c>
      <c r="BI1624">
        <v>10</v>
      </c>
      <c r="BJ1624">
        <v>1</v>
      </c>
      <c r="BK1624">
        <v>3</v>
      </c>
      <c r="BN1624">
        <v>533</v>
      </c>
    </row>
    <row r="1625" spans="55:66" x14ac:dyDescent="0.35">
      <c r="BC1625" t="str">
        <f t="shared" si="100"/>
        <v>8419_Hébergement médico-social et social</v>
      </c>
      <c r="BD1625" t="str">
        <f>INDEX(PDC!$J$1:$L$90,MATCH(BE1625,PDC!$L:$L,0),MATCH(PDC!$J$1,PDC!$J$1:$L$1,0))</f>
        <v>Services</v>
      </c>
      <c r="BE1625" t="s">
        <v>2</v>
      </c>
      <c r="BF1625">
        <v>8419</v>
      </c>
      <c r="BG1625">
        <v>1600</v>
      </c>
      <c r="BH1625">
        <v>2705808</v>
      </c>
      <c r="BI1625">
        <v>57</v>
      </c>
      <c r="BJ1625">
        <v>5</v>
      </c>
      <c r="BK1625">
        <v>69</v>
      </c>
      <c r="BL1625">
        <v>4</v>
      </c>
      <c r="BN1625">
        <v>4755</v>
      </c>
    </row>
    <row r="1626" spans="55:66" x14ac:dyDescent="0.35">
      <c r="BC1626" t="str">
        <f t="shared" si="100"/>
        <v>8419_Imprimerie et reproduction d'enregistrements</v>
      </c>
      <c r="BD1626" t="str">
        <f>INDEX(PDC!$J$1:$L$90,MATCH(BE1626,PDC!$L:$L,0),MATCH(PDC!$J$1,PDC!$J$1:$L$1,0))</f>
        <v>Industrie</v>
      </c>
      <c r="BE1626" t="s">
        <v>72</v>
      </c>
      <c r="BF1626">
        <v>8419</v>
      </c>
      <c r="BG1626">
        <v>30</v>
      </c>
      <c r="BH1626">
        <v>46642</v>
      </c>
    </row>
    <row r="1627" spans="55:66" x14ac:dyDescent="0.35">
      <c r="BC1627" t="str">
        <f t="shared" si="100"/>
        <v>8419_Industrie automobile</v>
      </c>
      <c r="BD1627" t="str">
        <f>INDEX(PDC!$J$1:$L$90,MATCH(BE1627,PDC!$L:$L,0),MATCH(PDC!$J$1,PDC!$J$1:$L$1,0))</f>
        <v>Industrie</v>
      </c>
      <c r="BE1627" t="s">
        <v>24</v>
      </c>
      <c r="BF1627">
        <v>8419</v>
      </c>
      <c r="BG1627">
        <v>13</v>
      </c>
      <c r="BH1627">
        <v>23566</v>
      </c>
      <c r="BN1627">
        <v>0</v>
      </c>
    </row>
    <row r="1628" spans="55:66" x14ac:dyDescent="0.35">
      <c r="BC1628" t="str">
        <f t="shared" si="100"/>
        <v>8419_Industrie chimique</v>
      </c>
      <c r="BD1628" t="str">
        <f>INDEX(PDC!$J$1:$L$90,MATCH(BE1628,PDC!$L:$L,0),MATCH(PDC!$J$1,PDC!$J$1:$L$1,0))</f>
        <v>Industrie</v>
      </c>
      <c r="BE1628" t="s">
        <v>40</v>
      </c>
      <c r="BF1628">
        <v>8419</v>
      </c>
      <c r="BG1628">
        <v>230</v>
      </c>
      <c r="BH1628">
        <v>286425</v>
      </c>
      <c r="BI1628">
        <v>3</v>
      </c>
      <c r="BN1628">
        <v>150</v>
      </c>
    </row>
    <row r="1629" spans="55:66" x14ac:dyDescent="0.35">
      <c r="BC1629" t="str">
        <f t="shared" si="100"/>
        <v>8419_Industrie de l'habillement</v>
      </c>
      <c r="BD1629" t="str">
        <f>INDEX(PDC!$J$1:$L$90,MATCH(BE1629,PDC!$L:$L,0),MATCH(PDC!$J$1,PDC!$J$1:$L$1,0))</f>
        <v>Industrie</v>
      </c>
      <c r="BE1629" t="s">
        <v>68</v>
      </c>
      <c r="BF1629">
        <v>8419</v>
      </c>
      <c r="BG1629">
        <v>24</v>
      </c>
      <c r="BH1629">
        <v>37415</v>
      </c>
    </row>
    <row r="1630" spans="55:66" x14ac:dyDescent="0.35">
      <c r="BC1630" t="str">
        <f t="shared" si="100"/>
        <v>8419_Industrie du cuir et de la chaussure</v>
      </c>
      <c r="BD1630" t="str">
        <f>INDEX(PDC!$J$1:$L$90,MATCH(BE1630,PDC!$L:$L,0),MATCH(PDC!$J$1,PDC!$J$1:$L$1,0))</f>
        <v>Industrie</v>
      </c>
      <c r="BE1630" t="s">
        <v>69</v>
      </c>
      <c r="BF1630">
        <v>8419</v>
      </c>
      <c r="BG1630">
        <v>279</v>
      </c>
      <c r="BH1630">
        <v>413852</v>
      </c>
      <c r="BI1630">
        <v>13</v>
      </c>
      <c r="BJ1630">
        <v>1</v>
      </c>
      <c r="BK1630">
        <v>9</v>
      </c>
      <c r="BN1630">
        <v>584</v>
      </c>
    </row>
    <row r="1631" spans="55:66" x14ac:dyDescent="0.35">
      <c r="BC1631" t="str">
        <f t="shared" si="100"/>
        <v>8419_Industrie du papier et du carton</v>
      </c>
      <c r="BD1631" t="str">
        <f>INDEX(PDC!$J$1:$L$90,MATCH(BE1631,PDC!$L:$L,0),MATCH(PDC!$J$1,PDC!$J$1:$L$1,0))</f>
        <v>Industrie</v>
      </c>
      <c r="BE1631" t="s">
        <v>71</v>
      </c>
      <c r="BF1631">
        <v>8419</v>
      </c>
      <c r="BG1631">
        <v>154</v>
      </c>
      <c r="BH1631">
        <v>242898</v>
      </c>
      <c r="BI1631">
        <v>3</v>
      </c>
      <c r="BJ1631">
        <v>1</v>
      </c>
      <c r="BK1631">
        <v>2</v>
      </c>
      <c r="BN1631">
        <v>235</v>
      </c>
    </row>
    <row r="1632" spans="55:66" x14ac:dyDescent="0.35">
      <c r="BC1632" t="str">
        <f t="shared" si="100"/>
        <v>8419_Industrie pharmaceutique</v>
      </c>
      <c r="BD1632" t="str">
        <f>INDEX(PDC!$J$1:$L$90,MATCH(BE1632,PDC!$L:$L,0),MATCH(PDC!$J$1,PDC!$J$1:$L$1,0))</f>
        <v>Industrie</v>
      </c>
      <c r="BE1632" t="s">
        <v>39</v>
      </c>
      <c r="BF1632">
        <v>8419</v>
      </c>
      <c r="BG1632">
        <v>12</v>
      </c>
      <c r="BH1632">
        <v>20692</v>
      </c>
    </row>
    <row r="1633" spans="55:66" x14ac:dyDescent="0.35">
      <c r="BC1633" t="str">
        <f t="shared" si="100"/>
        <v>8419_Industries alimentaires</v>
      </c>
      <c r="BD1633" t="str">
        <f>INDEX(PDC!$J$1:$L$90,MATCH(BE1633,PDC!$L:$L,0),MATCH(PDC!$J$1,PDC!$J$1:$L$1,0))</f>
        <v>Industrie</v>
      </c>
      <c r="BE1633" t="s">
        <v>14</v>
      </c>
      <c r="BF1633">
        <v>8419</v>
      </c>
      <c r="BG1633">
        <v>1094</v>
      </c>
      <c r="BH1633">
        <v>1797373</v>
      </c>
      <c r="BI1633">
        <v>67</v>
      </c>
      <c r="BJ1633">
        <v>8</v>
      </c>
      <c r="BK1633">
        <v>89</v>
      </c>
      <c r="BL1633">
        <v>4</v>
      </c>
      <c r="BN1633">
        <v>4636</v>
      </c>
    </row>
    <row r="1634" spans="55:66" x14ac:dyDescent="0.35">
      <c r="BC1634" t="str">
        <f t="shared" si="100"/>
        <v>8419_Production de films cinématographiques, de vidéo et de programmes de télévision ; enregistrement sonore et édition musicale</v>
      </c>
      <c r="BD1634" t="str">
        <f>INDEX(PDC!$J$1:$L$90,MATCH(BE1634,PDC!$L:$L,0),MATCH(PDC!$J$1,PDC!$J$1:$L$1,0))</f>
        <v>Services</v>
      </c>
      <c r="BE1634" t="s">
        <v>82</v>
      </c>
      <c r="BF1634">
        <v>8419</v>
      </c>
      <c r="BG1634">
        <v>36</v>
      </c>
      <c r="BH1634">
        <v>32297</v>
      </c>
    </row>
    <row r="1635" spans="55:66" x14ac:dyDescent="0.35">
      <c r="BC1635" t="str">
        <f t="shared" si="100"/>
        <v>8419_Production et distribution d'électricité, de gaz, de vapeur et d'air conditionné</v>
      </c>
      <c r="BD1635" t="str">
        <f>INDEX(PDC!$J$1:$L$90,MATCH(BE1635,PDC!$L:$L,0),MATCH(PDC!$J$1,PDC!$J$1:$L$1,0))</f>
        <v>Industrie</v>
      </c>
      <c r="BE1635" t="s">
        <v>76</v>
      </c>
      <c r="BF1635">
        <v>8419</v>
      </c>
      <c r="BG1635">
        <v>40</v>
      </c>
      <c r="BH1635">
        <v>61935</v>
      </c>
      <c r="BN1635">
        <v>0</v>
      </c>
    </row>
    <row r="1636" spans="55:66" x14ac:dyDescent="0.35">
      <c r="BC1636" t="str">
        <f t="shared" si="100"/>
        <v>8419_Programmation et diffusion</v>
      </c>
      <c r="BD1636" t="str">
        <f>INDEX(PDC!$J$1:$L$90,MATCH(BE1636,PDC!$L:$L,0),MATCH(PDC!$J$1,PDC!$J$1:$L$1,0))</f>
        <v>Services</v>
      </c>
      <c r="BE1636" t="s">
        <v>83</v>
      </c>
      <c r="BF1636">
        <v>8419</v>
      </c>
      <c r="BG1636">
        <v>7</v>
      </c>
      <c r="BH1636">
        <v>13745</v>
      </c>
      <c r="BN1636">
        <v>0</v>
      </c>
    </row>
    <row r="1637" spans="55:66" x14ac:dyDescent="0.35">
      <c r="BC1637" t="str">
        <f t="shared" si="100"/>
        <v>8419_Programmation, conseil et autres activités informatiques</v>
      </c>
      <c r="BD1637" t="str">
        <f>INDEX(PDC!$J$1:$L$90,MATCH(BE1637,PDC!$L:$L,0),MATCH(PDC!$J$1,PDC!$J$1:$L$1,0))</f>
        <v>Services</v>
      </c>
      <c r="BE1637" t="s">
        <v>50</v>
      </c>
      <c r="BF1637">
        <v>8419</v>
      </c>
      <c r="BG1637">
        <v>87</v>
      </c>
      <c r="BH1637">
        <v>143318</v>
      </c>
      <c r="BI1637">
        <v>1</v>
      </c>
      <c r="BN1637">
        <v>2</v>
      </c>
    </row>
    <row r="1638" spans="55:66" x14ac:dyDescent="0.35">
      <c r="BC1638" t="str">
        <f t="shared" si="100"/>
        <v>8419_Publicité et études de marché</v>
      </c>
      <c r="BD1638" t="str">
        <f>INDEX(PDC!$J$1:$L$90,MATCH(BE1638,PDC!$L:$L,0),MATCH(PDC!$J$1,PDC!$J$1:$L$1,0))</f>
        <v>Services</v>
      </c>
      <c r="BE1638" t="s">
        <v>33</v>
      </c>
      <c r="BF1638">
        <v>8419</v>
      </c>
      <c r="BG1638">
        <v>85</v>
      </c>
      <c r="BH1638">
        <v>129779</v>
      </c>
      <c r="BI1638">
        <v>2</v>
      </c>
      <c r="BJ1638">
        <v>1</v>
      </c>
      <c r="BK1638">
        <v>10</v>
      </c>
      <c r="BL1638">
        <v>1</v>
      </c>
      <c r="BN1638">
        <v>121</v>
      </c>
    </row>
    <row r="1639" spans="55:66" x14ac:dyDescent="0.35">
      <c r="BC1639" t="str">
        <f t="shared" si="100"/>
        <v>8419_Recherche-développement scientifique</v>
      </c>
      <c r="BD1639" t="str">
        <f>INDEX(PDC!$J$1:$L$90,MATCH(BE1639,PDC!$L:$L,0),MATCH(PDC!$J$1,PDC!$J$1:$L$1,0))</f>
        <v>Services</v>
      </c>
      <c r="BE1639" t="s">
        <v>46</v>
      </c>
      <c r="BF1639">
        <v>8419</v>
      </c>
      <c r="BG1639">
        <v>1</v>
      </c>
      <c r="BH1639">
        <v>0</v>
      </c>
    </row>
    <row r="1640" spans="55:66" x14ac:dyDescent="0.35">
      <c r="BC1640" t="str">
        <f t="shared" si="100"/>
        <v>8419_Restauration</v>
      </c>
      <c r="BD1640" t="str">
        <f>INDEX(PDC!$J$1:$L$90,MATCH(BE1640,PDC!$L:$L,0),MATCH(PDC!$J$1,PDC!$J$1:$L$1,0))</f>
        <v>Services</v>
      </c>
      <c r="BE1640" t="s">
        <v>10</v>
      </c>
      <c r="BF1640">
        <v>8419</v>
      </c>
      <c r="BG1640">
        <v>739</v>
      </c>
      <c r="BH1640">
        <v>1107427</v>
      </c>
      <c r="BI1640">
        <v>31</v>
      </c>
      <c r="BJ1640">
        <v>3</v>
      </c>
      <c r="BK1640">
        <v>29</v>
      </c>
      <c r="BL1640">
        <v>2</v>
      </c>
      <c r="BN1640">
        <v>973</v>
      </c>
    </row>
    <row r="1641" spans="55:66" x14ac:dyDescent="0.35">
      <c r="BC1641" t="str">
        <f t="shared" si="100"/>
        <v>8419_Réparation d'ordinateurs et de biens personnels et domestiques</v>
      </c>
      <c r="BD1641" t="str">
        <f>INDEX(PDC!$J$1:$L$90,MATCH(BE1641,PDC!$L:$L,0),MATCH(PDC!$J$1,PDC!$J$1:$L$1,0))</f>
        <v>Services</v>
      </c>
      <c r="BE1641" t="s">
        <v>92</v>
      </c>
      <c r="BF1641">
        <v>8419</v>
      </c>
      <c r="BG1641">
        <v>29</v>
      </c>
      <c r="BH1641">
        <v>48100</v>
      </c>
      <c r="BI1641">
        <v>1</v>
      </c>
      <c r="BN1641">
        <v>57</v>
      </c>
    </row>
    <row r="1642" spans="55:66" x14ac:dyDescent="0.35">
      <c r="BC1642" t="str">
        <f t="shared" si="100"/>
        <v>8419_Réparation et installation de machines et d'équipements</v>
      </c>
      <c r="BD1642" t="str">
        <f>INDEX(PDC!$J$1:$L$90,MATCH(BE1642,PDC!$L:$L,0),MATCH(PDC!$J$1,PDC!$J$1:$L$1,0))</f>
        <v>Industrie</v>
      </c>
      <c r="BE1642" t="s">
        <v>23</v>
      </c>
      <c r="BF1642">
        <v>8419</v>
      </c>
      <c r="BG1642">
        <v>103</v>
      </c>
      <c r="BH1642">
        <v>174997</v>
      </c>
      <c r="BI1642">
        <v>8</v>
      </c>
      <c r="BJ1642">
        <v>1</v>
      </c>
      <c r="BK1642">
        <v>10</v>
      </c>
      <c r="BL1642">
        <v>1</v>
      </c>
      <c r="BN1642">
        <v>167</v>
      </c>
    </row>
    <row r="1643" spans="55:66" x14ac:dyDescent="0.35">
      <c r="BC1643" t="str">
        <f t="shared" si="100"/>
        <v>8419_Services d'information</v>
      </c>
      <c r="BD1643" t="str">
        <f>INDEX(PDC!$J$1:$L$90,MATCH(BE1643,PDC!$L:$L,0),MATCH(PDC!$J$1,PDC!$J$1:$L$1,0))</f>
        <v>Services</v>
      </c>
      <c r="BE1643" t="s">
        <v>85</v>
      </c>
      <c r="BF1643">
        <v>8419</v>
      </c>
      <c r="BG1643">
        <v>4</v>
      </c>
      <c r="BH1643">
        <v>7167</v>
      </c>
    </row>
    <row r="1644" spans="55:66" x14ac:dyDescent="0.35">
      <c r="BC1644" t="str">
        <f t="shared" si="100"/>
        <v>8419_Services relatifs aux bâtiments et aménagement paysager</v>
      </c>
      <c r="BD1644" t="str">
        <f>INDEX(PDC!$J$1:$L$90,MATCH(BE1644,PDC!$L:$L,0),MATCH(PDC!$J$1,PDC!$J$1:$L$1,0))</f>
        <v>Services</v>
      </c>
      <c r="BE1644" t="s">
        <v>9</v>
      </c>
      <c r="BF1644">
        <v>8419</v>
      </c>
      <c r="BG1644">
        <v>181</v>
      </c>
      <c r="BH1644">
        <v>203640</v>
      </c>
      <c r="BI1644">
        <v>3</v>
      </c>
      <c r="BN1644">
        <v>301</v>
      </c>
    </row>
    <row r="1645" spans="55:66" x14ac:dyDescent="0.35">
      <c r="BC1645" t="str">
        <f t="shared" si="100"/>
        <v>8419_Sylviculture et exploitation forestière</v>
      </c>
      <c r="BD1645" t="str">
        <f>INDEX(PDC!$J$1:$L$90,MATCH(BE1645,PDC!$L:$L,0),MATCH(PDC!$J$1,PDC!$J$1:$L$1,0))</f>
        <v>Agriculture</v>
      </c>
      <c r="BE1645" t="s">
        <v>63</v>
      </c>
      <c r="BF1645">
        <v>8419</v>
      </c>
      <c r="BG1645">
        <v>2</v>
      </c>
      <c r="BH1645">
        <v>3641</v>
      </c>
    </row>
    <row r="1646" spans="55:66" x14ac:dyDescent="0.35">
      <c r="BC1646" t="str">
        <f t="shared" si="100"/>
        <v>8419_Transports aériens</v>
      </c>
      <c r="BD1646" t="str">
        <f>INDEX(PDC!$J$1:$L$90,MATCH(BE1646,PDC!$L:$L,0),MATCH(PDC!$J$1,PDC!$J$1:$L$1,0))</f>
        <v>Services</v>
      </c>
      <c r="BE1646" t="s">
        <v>81</v>
      </c>
      <c r="BF1646">
        <v>8419</v>
      </c>
      <c r="BG1646">
        <v>10</v>
      </c>
      <c r="BH1646">
        <v>12689</v>
      </c>
      <c r="BN1646">
        <v>0</v>
      </c>
    </row>
    <row r="1647" spans="55:66" x14ac:dyDescent="0.35">
      <c r="BC1647" t="str">
        <f t="shared" si="100"/>
        <v>8419_Transports terrestres et transport par conduites</v>
      </c>
      <c r="BD1647" t="str">
        <f>INDEX(PDC!$J$1:$L$90,MATCH(BE1647,PDC!$L:$L,0),MATCH(PDC!$J$1,PDC!$J$1:$L$1,0))</f>
        <v>Services</v>
      </c>
      <c r="BE1647" t="s">
        <v>5</v>
      </c>
      <c r="BF1647">
        <v>8419</v>
      </c>
      <c r="BG1647">
        <v>693</v>
      </c>
      <c r="BH1647">
        <v>1236939</v>
      </c>
      <c r="BI1647">
        <v>24</v>
      </c>
      <c r="BJ1647">
        <v>2</v>
      </c>
      <c r="BK1647">
        <v>25</v>
      </c>
      <c r="BL1647">
        <v>1</v>
      </c>
      <c r="BN1647">
        <v>1930</v>
      </c>
    </row>
    <row r="1648" spans="55:66" x14ac:dyDescent="0.35">
      <c r="BC1648" t="str">
        <f t="shared" si="100"/>
        <v>8419_Travail du bois et fabrication d'articles en bois et en liège, à l'exception des meubles ; fabrication d'articles en vannerie et sparterie</v>
      </c>
      <c r="BD1648" t="str">
        <f>INDEX(PDC!$J$1:$L$90,MATCH(BE1648,PDC!$L:$L,0),MATCH(PDC!$J$1,PDC!$J$1:$L$1,0))</f>
        <v>Industrie</v>
      </c>
      <c r="BE1648" t="s">
        <v>70</v>
      </c>
      <c r="BF1648">
        <v>8419</v>
      </c>
      <c r="BG1648">
        <v>104</v>
      </c>
      <c r="BH1648">
        <v>173723</v>
      </c>
      <c r="BI1648">
        <v>12</v>
      </c>
      <c r="BJ1648">
        <v>2</v>
      </c>
      <c r="BK1648">
        <v>3</v>
      </c>
      <c r="BN1648">
        <v>697</v>
      </c>
    </row>
    <row r="1649" spans="55:66" x14ac:dyDescent="0.35">
      <c r="BC1649" t="str">
        <f t="shared" si="100"/>
        <v>8419_Travaux de construction spécialisés</v>
      </c>
      <c r="BD1649" t="str">
        <f>INDEX(PDC!$J$1:$L$90,MATCH(BE1649,PDC!$L:$L,0),MATCH(PDC!$J$1,PDC!$J$1:$L$1,0))</f>
        <v>Construction</v>
      </c>
      <c r="BE1649" t="s">
        <v>3</v>
      </c>
      <c r="BF1649">
        <v>8419</v>
      </c>
      <c r="BG1649">
        <v>2462</v>
      </c>
      <c r="BH1649">
        <v>3831632</v>
      </c>
      <c r="BI1649">
        <v>216</v>
      </c>
      <c r="BJ1649">
        <v>19</v>
      </c>
      <c r="BK1649">
        <v>220</v>
      </c>
      <c r="BL1649">
        <v>7</v>
      </c>
      <c r="BN1649">
        <v>12696</v>
      </c>
    </row>
    <row r="1650" spans="55:66" x14ac:dyDescent="0.35">
      <c r="BC1650" t="str">
        <f t="shared" si="100"/>
        <v>8419_Télécommunications</v>
      </c>
      <c r="BD1650" t="str">
        <f>INDEX(PDC!$J$1:$L$90,MATCH(BE1650,PDC!$L:$L,0),MATCH(PDC!$J$1,PDC!$J$1:$L$1,0))</f>
        <v>Services</v>
      </c>
      <c r="BE1650" t="s">
        <v>84</v>
      </c>
      <c r="BF1650">
        <v>8419</v>
      </c>
      <c r="BG1650">
        <v>11</v>
      </c>
      <c r="BH1650">
        <v>19065</v>
      </c>
    </row>
    <row r="1651" spans="55:66" x14ac:dyDescent="0.35">
      <c r="BC1651" t="str">
        <f t="shared" si="100"/>
        <v>8419_Édition</v>
      </c>
      <c r="BD1651" t="str">
        <f>INDEX(PDC!$J$1:$L$90,MATCH(BE1651,PDC!$L:$L,0),MATCH(PDC!$J$1,PDC!$J$1:$L$1,0))</f>
        <v>Services</v>
      </c>
      <c r="BE1651" t="s">
        <v>49</v>
      </c>
      <c r="BF1651">
        <v>8419</v>
      </c>
      <c r="BG1651">
        <v>102</v>
      </c>
      <c r="BH1651">
        <v>124668</v>
      </c>
      <c r="BJ1651">
        <v>1</v>
      </c>
      <c r="BK1651">
        <v>5</v>
      </c>
      <c r="BN1651">
        <v>150</v>
      </c>
    </row>
    <row r="1652" spans="55:66" x14ac:dyDescent="0.35">
      <c r="BC1652" t="str">
        <f t="shared" si="100"/>
        <v>8420_NC</v>
      </c>
      <c r="BD1652" t="s">
        <v>355</v>
      </c>
      <c r="BE1652" t="s">
        <v>355</v>
      </c>
      <c r="BF1652">
        <v>8420</v>
      </c>
      <c r="BN1652">
        <v>0</v>
      </c>
    </row>
    <row r="1653" spans="55:66" x14ac:dyDescent="0.35">
      <c r="BC1653" t="str">
        <f t="shared" si="100"/>
        <v>8420_Action sociale sans hébergement</v>
      </c>
      <c r="BD1653" t="str">
        <f>INDEX(PDC!$J$1:$L$90,MATCH(BE1653,PDC!$L:$L,0),MATCH(PDC!$J$1,PDC!$J$1:$L$1,0))</f>
        <v>Services</v>
      </c>
      <c r="BE1653" t="s">
        <v>8</v>
      </c>
      <c r="BF1653">
        <v>8420</v>
      </c>
      <c r="BG1653">
        <v>751</v>
      </c>
      <c r="BH1653">
        <v>1427234</v>
      </c>
      <c r="BI1653">
        <v>28</v>
      </c>
      <c r="BJ1653">
        <v>4</v>
      </c>
      <c r="BK1653">
        <v>26</v>
      </c>
      <c r="BL1653">
        <v>1</v>
      </c>
      <c r="BN1653">
        <v>1372</v>
      </c>
    </row>
    <row r="1654" spans="55:66" x14ac:dyDescent="0.35">
      <c r="BC1654" t="str">
        <f t="shared" si="100"/>
        <v>8420_Activités administratives et autres activités de soutien aux entreprises</v>
      </c>
      <c r="BD1654" t="str">
        <f>INDEX(PDC!$J$1:$L$90,MATCH(BE1654,PDC!$L:$L,0),MATCH(PDC!$J$1,PDC!$J$1:$L$1,0))</f>
        <v>Services</v>
      </c>
      <c r="BE1654" t="s">
        <v>35</v>
      </c>
      <c r="BF1654">
        <v>8420</v>
      </c>
      <c r="BG1654">
        <v>120</v>
      </c>
      <c r="BH1654">
        <v>184549</v>
      </c>
      <c r="BI1654">
        <v>1</v>
      </c>
      <c r="BN1654">
        <v>37</v>
      </c>
    </row>
    <row r="1655" spans="55:66" x14ac:dyDescent="0.35">
      <c r="BC1655" t="str">
        <f t="shared" si="100"/>
        <v>8420_Activités auxiliaires de services financiers et d'assurance</v>
      </c>
      <c r="BD1655" t="str">
        <f>INDEX(PDC!$J$1:$L$90,MATCH(BE1655,PDC!$L:$L,0),MATCH(PDC!$J$1,PDC!$J$1:$L$1,0))</f>
        <v>Services</v>
      </c>
      <c r="BE1655" t="s">
        <v>48</v>
      </c>
      <c r="BF1655">
        <v>8420</v>
      </c>
      <c r="BG1655">
        <v>51</v>
      </c>
      <c r="BH1655">
        <v>80893</v>
      </c>
    </row>
    <row r="1656" spans="55:66" x14ac:dyDescent="0.35">
      <c r="BC1656" t="str">
        <f t="shared" si="100"/>
        <v>8420_Activités créatives, artistiques et de spectacle</v>
      </c>
      <c r="BD1656" t="str">
        <f>INDEX(PDC!$J$1:$L$90,MATCH(BE1656,PDC!$L:$L,0),MATCH(PDC!$J$1,PDC!$J$1:$L$1,0))</f>
        <v>Services</v>
      </c>
      <c r="BE1656" t="s">
        <v>42</v>
      </c>
      <c r="BF1656">
        <v>8420</v>
      </c>
      <c r="BG1656">
        <v>27</v>
      </c>
      <c r="BH1656">
        <v>11291</v>
      </c>
    </row>
    <row r="1657" spans="55:66" x14ac:dyDescent="0.35">
      <c r="BC1657" t="str">
        <f t="shared" si="100"/>
        <v>8420_Activités d'architecture et d'ingénierie ; activités de contrôle et analyses techniques</v>
      </c>
      <c r="BD1657" t="str">
        <f>INDEX(PDC!$J$1:$L$90,MATCH(BE1657,PDC!$L:$L,0),MATCH(PDC!$J$1,PDC!$J$1:$L$1,0))</f>
        <v>Services</v>
      </c>
      <c r="BE1657" t="s">
        <v>43</v>
      </c>
      <c r="BF1657">
        <v>8420</v>
      </c>
      <c r="BG1657">
        <v>110</v>
      </c>
      <c r="BH1657">
        <v>172463</v>
      </c>
      <c r="BI1657">
        <v>3</v>
      </c>
      <c r="BN1657">
        <v>29</v>
      </c>
    </row>
    <row r="1658" spans="55:66" x14ac:dyDescent="0.35">
      <c r="BC1658" t="str">
        <f t="shared" si="100"/>
        <v>8420_Activités de location et location-bail</v>
      </c>
      <c r="BD1658" t="str">
        <f>INDEX(PDC!$J$1:$L$90,MATCH(BE1658,PDC!$L:$L,0),MATCH(PDC!$J$1,PDC!$J$1:$L$1,0))</f>
        <v>Services</v>
      </c>
      <c r="BE1658" t="s">
        <v>88</v>
      </c>
      <c r="BF1658">
        <v>8420</v>
      </c>
      <c r="BG1658">
        <v>5</v>
      </c>
      <c r="BH1658">
        <v>2501</v>
      </c>
    </row>
    <row r="1659" spans="55:66" x14ac:dyDescent="0.35">
      <c r="BC1659" t="str">
        <f t="shared" si="100"/>
        <v>8420_Activités de poste et de courrier</v>
      </c>
      <c r="BD1659" t="str">
        <f>INDEX(PDC!$J$1:$L$90,MATCH(BE1659,PDC!$L:$L,0),MATCH(PDC!$J$1,PDC!$J$1:$L$1,0))</f>
        <v>Services</v>
      </c>
      <c r="BE1659" t="s">
        <v>13</v>
      </c>
      <c r="BF1659">
        <v>8420</v>
      </c>
      <c r="BG1659">
        <v>151</v>
      </c>
      <c r="BH1659">
        <v>233933</v>
      </c>
      <c r="BI1659">
        <v>6</v>
      </c>
      <c r="BN1659">
        <v>109</v>
      </c>
    </row>
    <row r="1660" spans="55:66" x14ac:dyDescent="0.35">
      <c r="BC1660" t="str">
        <f t="shared" si="100"/>
        <v>8420_Activités des agences de voyage, voyagistes, services de réservation et activités connexes</v>
      </c>
      <c r="BD1660" t="str">
        <f>INDEX(PDC!$J$1:$L$90,MATCH(BE1660,PDC!$L:$L,0),MATCH(PDC!$J$1,PDC!$J$1:$L$1,0))</f>
        <v>Services</v>
      </c>
      <c r="BE1660" t="s">
        <v>89</v>
      </c>
      <c r="BF1660">
        <v>8420</v>
      </c>
      <c r="BG1660">
        <v>21</v>
      </c>
      <c r="BH1660">
        <v>36095</v>
      </c>
    </row>
    <row r="1661" spans="55:66" x14ac:dyDescent="0.35">
      <c r="BC1661" t="str">
        <f t="shared" si="100"/>
        <v>8420_Activités des organisations associatives</v>
      </c>
      <c r="BD1661" t="str">
        <f>INDEX(PDC!$J$1:$L$90,MATCH(BE1661,PDC!$L:$L,0),MATCH(PDC!$J$1,PDC!$J$1:$L$1,0))</f>
        <v>Services</v>
      </c>
      <c r="BE1661" t="s">
        <v>32</v>
      </c>
      <c r="BF1661">
        <v>8420</v>
      </c>
      <c r="BG1661">
        <v>116</v>
      </c>
      <c r="BH1661">
        <v>122326</v>
      </c>
      <c r="BN1661">
        <v>0</v>
      </c>
    </row>
    <row r="1662" spans="55:66" x14ac:dyDescent="0.35">
      <c r="BC1662" t="str">
        <f t="shared" si="100"/>
        <v>8420_Activités des services financiers, hors assurance et caisses de retraite</v>
      </c>
      <c r="BD1662" t="str">
        <f>INDEX(PDC!$J$1:$L$90,MATCH(BE1662,PDC!$L:$L,0),MATCH(PDC!$J$1,PDC!$J$1:$L$1,0))</f>
        <v>Services</v>
      </c>
      <c r="BE1662" t="s">
        <v>47</v>
      </c>
      <c r="BF1662">
        <v>8420</v>
      </c>
      <c r="BG1662">
        <v>360</v>
      </c>
      <c r="BH1662">
        <v>558572</v>
      </c>
      <c r="BI1662">
        <v>12</v>
      </c>
      <c r="BN1662">
        <v>493</v>
      </c>
    </row>
    <row r="1663" spans="55:66" x14ac:dyDescent="0.35">
      <c r="BC1663" t="str">
        <f t="shared" si="100"/>
        <v>8420_Activités des sièges sociaux ; conseil de gestion</v>
      </c>
      <c r="BD1663" t="str">
        <f>INDEX(PDC!$J$1:$L$90,MATCH(BE1663,PDC!$L:$L,0),MATCH(PDC!$J$1,PDC!$J$1:$L$1,0))</f>
        <v>Services</v>
      </c>
      <c r="BE1663" t="s">
        <v>44</v>
      </c>
      <c r="BF1663">
        <v>8420</v>
      </c>
      <c r="BG1663">
        <v>80</v>
      </c>
      <c r="BH1663">
        <v>129211</v>
      </c>
      <c r="BI1663">
        <v>1</v>
      </c>
      <c r="BN1663">
        <v>140</v>
      </c>
    </row>
    <row r="1664" spans="55:66" x14ac:dyDescent="0.35">
      <c r="BC1664" t="str">
        <f t="shared" si="100"/>
        <v>8420_Activités immobilières</v>
      </c>
      <c r="BD1664" t="str">
        <f>INDEX(PDC!$J$1:$L$90,MATCH(BE1664,PDC!$L:$L,0),MATCH(PDC!$J$1,PDC!$J$1:$L$1,0))</f>
        <v>Services</v>
      </c>
      <c r="BE1664" t="s">
        <v>31</v>
      </c>
      <c r="BF1664">
        <v>8420</v>
      </c>
      <c r="BG1664">
        <v>73</v>
      </c>
      <c r="BH1664">
        <v>101906</v>
      </c>
      <c r="BI1664">
        <v>1</v>
      </c>
      <c r="BN1664">
        <v>22</v>
      </c>
    </row>
    <row r="1665" spans="55:66" x14ac:dyDescent="0.35">
      <c r="BC1665" t="str">
        <f t="shared" si="100"/>
        <v>8420_Activités juridiques et comptables</v>
      </c>
      <c r="BD1665" t="str">
        <f>INDEX(PDC!$J$1:$L$90,MATCH(BE1665,PDC!$L:$L,0),MATCH(PDC!$J$1,PDC!$J$1:$L$1,0))</f>
        <v>Services</v>
      </c>
      <c r="BE1665" t="s">
        <v>51</v>
      </c>
      <c r="BF1665">
        <v>8420</v>
      </c>
      <c r="BG1665">
        <v>134</v>
      </c>
      <c r="BH1665">
        <v>227474</v>
      </c>
    </row>
    <row r="1666" spans="55:66" x14ac:dyDescent="0.35">
      <c r="BC1666" t="str">
        <f t="shared" si="100"/>
        <v>8420_Activités liées à l'emploi</v>
      </c>
      <c r="BD1666" t="str">
        <f>INDEX(PDC!$J$1:$L$90,MATCH(BE1666,PDC!$L:$L,0),MATCH(PDC!$J$1,PDC!$J$1:$L$1,0))</f>
        <v>Services</v>
      </c>
      <c r="BE1666" t="s">
        <v>6</v>
      </c>
      <c r="BF1666">
        <v>8420</v>
      </c>
      <c r="BG1666">
        <v>1168</v>
      </c>
      <c r="BH1666">
        <v>1712806</v>
      </c>
      <c r="BI1666">
        <v>82</v>
      </c>
      <c r="BJ1666">
        <v>9</v>
      </c>
      <c r="BK1666">
        <v>97</v>
      </c>
      <c r="BL1666">
        <v>5</v>
      </c>
      <c r="BN1666">
        <v>4903</v>
      </c>
    </row>
    <row r="1667" spans="55:66" x14ac:dyDescent="0.35">
      <c r="BC1667" t="str">
        <f t="shared" si="100"/>
        <v>8420_Activités pour la santé humaine</v>
      </c>
      <c r="BD1667" t="str">
        <f>INDEX(PDC!$J$1:$L$90,MATCH(BE1667,PDC!$L:$L,0),MATCH(PDC!$J$1,PDC!$J$1:$L$1,0))</f>
        <v>Services</v>
      </c>
      <c r="BE1667" t="s">
        <v>27</v>
      </c>
      <c r="BF1667">
        <v>8420</v>
      </c>
      <c r="BG1667">
        <v>592</v>
      </c>
      <c r="BH1667">
        <v>924842</v>
      </c>
      <c r="BI1667">
        <v>22</v>
      </c>
      <c r="BJ1667">
        <v>4</v>
      </c>
      <c r="BK1667">
        <v>24</v>
      </c>
      <c r="BL1667">
        <v>1</v>
      </c>
      <c r="BN1667">
        <v>909</v>
      </c>
    </row>
    <row r="1668" spans="55:66" x14ac:dyDescent="0.35">
      <c r="BC1668" t="str">
        <f t="shared" si="100"/>
        <v>8420_Activités sportives, récréatives et de loisirs</v>
      </c>
      <c r="BD1668" t="str">
        <f>INDEX(PDC!$J$1:$L$90,MATCH(BE1668,PDC!$L:$L,0),MATCH(PDC!$J$1,PDC!$J$1:$L$1,0))</f>
        <v>Services</v>
      </c>
      <c r="BE1668" t="s">
        <v>12</v>
      </c>
      <c r="BF1668">
        <v>8420</v>
      </c>
      <c r="BG1668">
        <v>137</v>
      </c>
      <c r="BH1668">
        <v>131608</v>
      </c>
      <c r="BI1668">
        <v>2</v>
      </c>
      <c r="BN1668">
        <v>128</v>
      </c>
    </row>
    <row r="1669" spans="55:66" x14ac:dyDescent="0.35">
      <c r="BC1669" t="str">
        <f t="shared" ref="BC1669:BC1732" si="101">BF1669&amp;"_"&amp;BE1669</f>
        <v>8420_Activités vétérinaires</v>
      </c>
      <c r="BD1669" t="str">
        <f>INDEX(PDC!$J$1:$L$90,MATCH(BE1669,PDC!$L:$L,0),MATCH(PDC!$J$1,PDC!$J$1:$L$1,0))</f>
        <v>Services</v>
      </c>
      <c r="BE1669" t="s">
        <v>87</v>
      </c>
      <c r="BF1669">
        <v>8420</v>
      </c>
      <c r="BG1669">
        <v>23</v>
      </c>
      <c r="BH1669">
        <v>39203</v>
      </c>
    </row>
    <row r="1670" spans="55:66" x14ac:dyDescent="0.35">
      <c r="BC1670" t="str">
        <f t="shared" si="101"/>
        <v>8420_Administration publique et défense ; sécurité sociale obligatoire</v>
      </c>
      <c r="BD1670" t="str">
        <f>INDEX(PDC!$J$1:$L$90,MATCH(BE1670,PDC!$L:$L,0),MATCH(PDC!$J$1,PDC!$J$1:$L$1,0))</f>
        <v>Services</v>
      </c>
      <c r="BE1670" t="s">
        <v>36</v>
      </c>
      <c r="BF1670">
        <v>8420</v>
      </c>
      <c r="BG1670">
        <v>578</v>
      </c>
      <c r="BH1670">
        <v>569704</v>
      </c>
      <c r="BI1670">
        <v>11</v>
      </c>
      <c r="BJ1670">
        <v>1</v>
      </c>
      <c r="BK1670">
        <v>8</v>
      </c>
      <c r="BN1670">
        <v>242</v>
      </c>
    </row>
    <row r="1671" spans="55:66" x14ac:dyDescent="0.35">
      <c r="BC1671" t="str">
        <f t="shared" si="101"/>
        <v>8420_Assurance</v>
      </c>
      <c r="BD1671" t="str">
        <f>INDEX(PDC!$J$1:$L$90,MATCH(BE1671,PDC!$L:$L,0),MATCH(PDC!$J$1,PDC!$J$1:$L$1,0))</f>
        <v>Services</v>
      </c>
      <c r="BE1671" t="s">
        <v>45</v>
      </c>
      <c r="BF1671">
        <v>8420</v>
      </c>
      <c r="BG1671">
        <v>5</v>
      </c>
      <c r="BH1671">
        <v>7712</v>
      </c>
    </row>
    <row r="1672" spans="55:66" x14ac:dyDescent="0.35">
      <c r="BC1672" t="str">
        <f t="shared" si="101"/>
        <v>8420_Autres activités spécialisées, scientifiques et techniques</v>
      </c>
      <c r="BD1672" t="str">
        <f>INDEX(PDC!$J$1:$L$90,MATCH(BE1672,PDC!$L:$L,0),MATCH(PDC!$J$1,PDC!$J$1:$L$1,0))</f>
        <v>Services</v>
      </c>
      <c r="BE1672" t="s">
        <v>86</v>
      </c>
      <c r="BF1672">
        <v>8420</v>
      </c>
      <c r="BG1672">
        <v>21</v>
      </c>
      <c r="BH1672">
        <v>34197</v>
      </c>
      <c r="BI1672">
        <v>2</v>
      </c>
      <c r="BN1672">
        <v>16</v>
      </c>
    </row>
    <row r="1673" spans="55:66" x14ac:dyDescent="0.35">
      <c r="BC1673" t="str">
        <f t="shared" si="101"/>
        <v>8420_Autres industries extractives</v>
      </c>
      <c r="BD1673" t="str">
        <f>INDEX(PDC!$J$1:$L$90,MATCH(BE1673,PDC!$L:$L,0),MATCH(PDC!$J$1,PDC!$J$1:$L$1,0))</f>
        <v>Industrie</v>
      </c>
      <c r="BE1673" t="s">
        <v>64</v>
      </c>
      <c r="BF1673">
        <v>8420</v>
      </c>
      <c r="BG1673">
        <v>36</v>
      </c>
      <c r="BH1673">
        <v>45946</v>
      </c>
      <c r="BJ1673">
        <v>1</v>
      </c>
      <c r="BK1673">
        <v>8</v>
      </c>
      <c r="BN1673">
        <v>0</v>
      </c>
    </row>
    <row r="1674" spans="55:66" x14ac:dyDescent="0.35">
      <c r="BC1674" t="str">
        <f t="shared" si="101"/>
        <v>8420_Autres industries manufacturières</v>
      </c>
      <c r="BD1674" t="str">
        <f>INDEX(PDC!$J$1:$L$90,MATCH(BE1674,PDC!$L:$L,0),MATCH(PDC!$J$1,PDC!$J$1:$L$1,0))</f>
        <v>Industrie</v>
      </c>
      <c r="BE1674" t="s">
        <v>37</v>
      </c>
      <c r="BF1674">
        <v>8420</v>
      </c>
      <c r="BG1674">
        <v>714</v>
      </c>
      <c r="BH1674">
        <v>955607</v>
      </c>
      <c r="BI1674">
        <v>12</v>
      </c>
      <c r="BN1674">
        <v>817</v>
      </c>
    </row>
    <row r="1675" spans="55:66" x14ac:dyDescent="0.35">
      <c r="BC1675" t="str">
        <f t="shared" si="101"/>
        <v>8420_Autres services personnels</v>
      </c>
      <c r="BD1675" t="str">
        <f>INDEX(PDC!$J$1:$L$90,MATCH(BE1675,PDC!$L:$L,0),MATCH(PDC!$J$1,PDC!$J$1:$L$1,0))</f>
        <v>Services</v>
      </c>
      <c r="BE1675" t="s">
        <v>30</v>
      </c>
      <c r="BF1675">
        <v>8420</v>
      </c>
      <c r="BG1675">
        <v>142</v>
      </c>
      <c r="BH1675">
        <v>192019</v>
      </c>
      <c r="BI1675">
        <v>2</v>
      </c>
      <c r="BN1675">
        <v>32</v>
      </c>
    </row>
    <row r="1676" spans="55:66" x14ac:dyDescent="0.35">
      <c r="BC1676" t="str">
        <f t="shared" si="101"/>
        <v>8420_Bibliothèques, archives, musées et autres activités culturelles</v>
      </c>
      <c r="BD1676" t="str">
        <f>INDEX(PDC!$J$1:$L$90,MATCH(BE1676,PDC!$L:$L,0),MATCH(PDC!$J$1,PDC!$J$1:$L$1,0))</f>
        <v>Services</v>
      </c>
      <c r="BE1676" t="s">
        <v>90</v>
      </c>
      <c r="BF1676">
        <v>8420</v>
      </c>
      <c r="BG1676">
        <v>11</v>
      </c>
      <c r="BH1676">
        <v>13539</v>
      </c>
    </row>
    <row r="1677" spans="55:66" x14ac:dyDescent="0.35">
      <c r="BC1677" t="str">
        <f t="shared" si="101"/>
        <v>8420_Captage, traitement et distribution d'eau</v>
      </c>
      <c r="BD1677" t="str">
        <f>INDEX(PDC!$J$1:$L$90,MATCH(BE1677,PDC!$L:$L,0),MATCH(PDC!$J$1,PDC!$J$1:$L$1,0))</f>
        <v>Industrie</v>
      </c>
      <c r="BE1677" t="s">
        <v>77</v>
      </c>
      <c r="BF1677">
        <v>8420</v>
      </c>
      <c r="BG1677">
        <v>4</v>
      </c>
      <c r="BH1677">
        <v>3687</v>
      </c>
    </row>
    <row r="1678" spans="55:66" x14ac:dyDescent="0.35">
      <c r="BC1678" t="str">
        <f t="shared" si="101"/>
        <v>8420_Collecte, traitement et élimination des déchets ; récupération</v>
      </c>
      <c r="BD1678" t="str">
        <f>INDEX(PDC!$J$1:$L$90,MATCH(BE1678,PDC!$L:$L,0),MATCH(PDC!$J$1,PDC!$J$1:$L$1,0))</f>
        <v>Industrie</v>
      </c>
      <c r="BE1678" t="s">
        <v>4</v>
      </c>
      <c r="BF1678">
        <v>8420</v>
      </c>
      <c r="BG1678">
        <v>131</v>
      </c>
      <c r="BH1678">
        <v>219918</v>
      </c>
      <c r="BI1678">
        <v>9</v>
      </c>
      <c r="BJ1678">
        <v>2</v>
      </c>
      <c r="BK1678">
        <v>35</v>
      </c>
      <c r="BL1678">
        <v>2</v>
      </c>
      <c r="BN1678">
        <v>219</v>
      </c>
    </row>
    <row r="1679" spans="55:66" x14ac:dyDescent="0.35">
      <c r="BC1679" t="str">
        <f t="shared" si="101"/>
        <v>8420_Commerce de détail, à l'exception des automobiles et des motocycles</v>
      </c>
      <c r="BD1679" t="str">
        <f>INDEX(PDC!$J$1:$L$90,MATCH(BE1679,PDC!$L:$L,0),MATCH(PDC!$J$1,PDC!$J$1:$L$1,0))</f>
        <v>Commerce</v>
      </c>
      <c r="BE1679" t="s">
        <v>16</v>
      </c>
      <c r="BF1679">
        <v>8420</v>
      </c>
      <c r="BG1679">
        <v>1229</v>
      </c>
      <c r="BH1679">
        <v>1920199</v>
      </c>
      <c r="BI1679">
        <v>36</v>
      </c>
      <c r="BJ1679">
        <v>5</v>
      </c>
      <c r="BK1679">
        <v>48</v>
      </c>
      <c r="BL1679">
        <v>3</v>
      </c>
      <c r="BN1679">
        <v>1931</v>
      </c>
    </row>
    <row r="1680" spans="55:66" x14ac:dyDescent="0.35">
      <c r="BC1680" t="str">
        <f t="shared" si="101"/>
        <v>8420_Commerce de gros, à l'exception des automobiles et des motocycles</v>
      </c>
      <c r="BD1680" t="str">
        <f>INDEX(PDC!$J$1:$L$90,MATCH(BE1680,PDC!$L:$L,0),MATCH(PDC!$J$1,PDC!$J$1:$L$1,0))</f>
        <v>Commerce</v>
      </c>
      <c r="BE1680" t="s">
        <v>28</v>
      </c>
      <c r="BF1680">
        <v>8420</v>
      </c>
      <c r="BG1680">
        <v>651</v>
      </c>
      <c r="BH1680">
        <v>1151906</v>
      </c>
      <c r="BI1680">
        <v>21</v>
      </c>
      <c r="BJ1680">
        <v>1</v>
      </c>
      <c r="BK1680">
        <v>20</v>
      </c>
      <c r="BL1680">
        <v>1</v>
      </c>
      <c r="BN1680">
        <v>1221</v>
      </c>
    </row>
    <row r="1681" spans="55:66" x14ac:dyDescent="0.35">
      <c r="BC1681" t="str">
        <f t="shared" si="101"/>
        <v>8420_Commerce et réparation d'automobiles et de motocycles</v>
      </c>
      <c r="BD1681" t="str">
        <f>INDEX(PDC!$J$1:$L$90,MATCH(BE1681,PDC!$L:$L,0),MATCH(PDC!$J$1,PDC!$J$1:$L$1,0))</f>
        <v>Commerce</v>
      </c>
      <c r="BE1681" t="s">
        <v>21</v>
      </c>
      <c r="BF1681">
        <v>8420</v>
      </c>
      <c r="BG1681">
        <v>347</v>
      </c>
      <c r="BH1681">
        <v>595439</v>
      </c>
      <c r="BI1681">
        <v>17</v>
      </c>
      <c r="BJ1681">
        <v>2</v>
      </c>
      <c r="BK1681">
        <v>22</v>
      </c>
      <c r="BL1681">
        <v>1</v>
      </c>
      <c r="BN1681">
        <v>636</v>
      </c>
    </row>
    <row r="1682" spans="55:66" x14ac:dyDescent="0.35">
      <c r="BC1682" t="str">
        <f t="shared" si="101"/>
        <v>8420_Construction de bâtiments</v>
      </c>
      <c r="BD1682" t="str">
        <f>INDEX(PDC!$J$1:$L$90,MATCH(BE1682,PDC!$L:$L,0),MATCH(PDC!$J$1,PDC!$J$1:$L$1,0))</f>
        <v>Construction</v>
      </c>
      <c r="BE1682" t="s">
        <v>17</v>
      </c>
      <c r="BF1682">
        <v>8420</v>
      </c>
      <c r="BG1682">
        <v>22</v>
      </c>
      <c r="BH1682">
        <v>35206</v>
      </c>
      <c r="BI1682">
        <v>1</v>
      </c>
      <c r="BN1682">
        <v>79</v>
      </c>
    </row>
    <row r="1683" spans="55:66" x14ac:dyDescent="0.35">
      <c r="BC1683" t="str">
        <f t="shared" si="101"/>
        <v>8420_Culture et production animale, chasse et services annexes</v>
      </c>
      <c r="BD1683" t="str">
        <f>INDEX(PDC!$J$1:$L$90,MATCH(BE1683,PDC!$L:$L,0),MATCH(PDC!$J$1,PDC!$J$1:$L$1,0))</f>
        <v>Agriculture</v>
      </c>
      <c r="BE1683" t="s">
        <v>62</v>
      </c>
      <c r="BF1683">
        <v>8420</v>
      </c>
      <c r="BG1683">
        <v>13</v>
      </c>
      <c r="BH1683">
        <v>23018</v>
      </c>
    </row>
    <row r="1684" spans="55:66" x14ac:dyDescent="0.35">
      <c r="BC1684" t="str">
        <f t="shared" si="101"/>
        <v>8420_Enquêtes et sécurité</v>
      </c>
      <c r="BD1684" t="str">
        <f>INDEX(PDC!$J$1:$L$90,MATCH(BE1684,PDC!$L:$L,0),MATCH(PDC!$J$1,PDC!$J$1:$L$1,0))</f>
        <v>Services</v>
      </c>
      <c r="BE1684" t="s">
        <v>15</v>
      </c>
      <c r="BF1684">
        <v>8420</v>
      </c>
      <c r="BG1684">
        <v>25</v>
      </c>
      <c r="BH1684">
        <v>38705</v>
      </c>
      <c r="BN1684">
        <v>31</v>
      </c>
    </row>
    <row r="1685" spans="55:66" x14ac:dyDescent="0.35">
      <c r="BC1685" t="str">
        <f t="shared" si="101"/>
        <v>8420_Enseignement</v>
      </c>
      <c r="BD1685" t="str">
        <f>INDEX(PDC!$J$1:$L$90,MATCH(BE1685,PDC!$L:$L,0),MATCH(PDC!$J$1,PDC!$J$1:$L$1,0))</f>
        <v>Services</v>
      </c>
      <c r="BE1685" t="s">
        <v>34</v>
      </c>
      <c r="BF1685">
        <v>8420</v>
      </c>
      <c r="BG1685">
        <v>375</v>
      </c>
      <c r="BH1685">
        <v>510638</v>
      </c>
      <c r="BI1685">
        <v>8</v>
      </c>
      <c r="BJ1685">
        <v>2</v>
      </c>
      <c r="BK1685">
        <v>11</v>
      </c>
      <c r="BN1685">
        <v>281</v>
      </c>
    </row>
    <row r="1686" spans="55:66" x14ac:dyDescent="0.35">
      <c r="BC1686" t="str">
        <f t="shared" si="101"/>
        <v>8420_Entreposage et services auxiliaires des transports</v>
      </c>
      <c r="BD1686" t="str">
        <f>INDEX(PDC!$J$1:$L$90,MATCH(BE1686,PDC!$L:$L,0),MATCH(PDC!$J$1,PDC!$J$1:$L$1,0))</f>
        <v>Services</v>
      </c>
      <c r="BE1686" t="s">
        <v>7</v>
      </c>
      <c r="BF1686">
        <v>8420</v>
      </c>
      <c r="BG1686">
        <v>52</v>
      </c>
      <c r="BH1686">
        <v>88998</v>
      </c>
      <c r="BI1686">
        <v>5</v>
      </c>
      <c r="BN1686">
        <v>349</v>
      </c>
    </row>
    <row r="1687" spans="55:66" x14ac:dyDescent="0.35">
      <c r="BC1687" t="str">
        <f t="shared" si="101"/>
        <v>8420_Fabrication d'autres produits minéraux non métalliques</v>
      </c>
      <c r="BD1687" t="str">
        <f>INDEX(PDC!$J$1:$L$90,MATCH(BE1687,PDC!$L:$L,0),MATCH(PDC!$J$1,PDC!$J$1:$L$1,0))</f>
        <v>Industrie</v>
      </c>
      <c r="BE1687" t="s">
        <v>18</v>
      </c>
      <c r="BF1687">
        <v>8420</v>
      </c>
      <c r="BG1687">
        <v>96</v>
      </c>
      <c r="BH1687">
        <v>141861</v>
      </c>
      <c r="BI1687">
        <v>7</v>
      </c>
      <c r="BJ1687">
        <v>1</v>
      </c>
      <c r="BK1687">
        <v>5</v>
      </c>
      <c r="BN1687">
        <v>387</v>
      </c>
    </row>
    <row r="1688" spans="55:66" x14ac:dyDescent="0.35">
      <c r="BC1688" t="str">
        <f t="shared" si="101"/>
        <v>8420_Fabrication d'équipements électriques</v>
      </c>
      <c r="BD1688" t="str">
        <f>INDEX(PDC!$J$1:$L$90,MATCH(BE1688,PDC!$L:$L,0),MATCH(PDC!$J$1,PDC!$J$1:$L$1,0))</f>
        <v>Industrie</v>
      </c>
      <c r="BE1688" t="s">
        <v>38</v>
      </c>
      <c r="BF1688">
        <v>8420</v>
      </c>
      <c r="BG1688">
        <v>101</v>
      </c>
      <c r="BH1688">
        <v>174852</v>
      </c>
      <c r="BI1688">
        <v>3</v>
      </c>
      <c r="BN1688">
        <v>449</v>
      </c>
    </row>
    <row r="1689" spans="55:66" x14ac:dyDescent="0.35">
      <c r="BC1689" t="str">
        <f t="shared" si="101"/>
        <v>8420_Fabrication de boissons</v>
      </c>
      <c r="BD1689" t="str">
        <f>INDEX(PDC!$J$1:$L$90,MATCH(BE1689,PDC!$L:$L,0),MATCH(PDC!$J$1,PDC!$J$1:$L$1,0))</f>
        <v>Industrie</v>
      </c>
      <c r="BE1689" t="s">
        <v>66</v>
      </c>
      <c r="BF1689">
        <v>8420</v>
      </c>
      <c r="BG1689">
        <v>33</v>
      </c>
      <c r="BH1689">
        <v>44778</v>
      </c>
      <c r="BN1689">
        <v>0</v>
      </c>
    </row>
    <row r="1690" spans="55:66" x14ac:dyDescent="0.35">
      <c r="BC1690" t="str">
        <f t="shared" si="101"/>
        <v>8420_Fabrication de machines et équipements n.c.a.</v>
      </c>
      <c r="BD1690" t="str">
        <f>INDEX(PDC!$J$1:$L$90,MATCH(BE1690,PDC!$L:$L,0),MATCH(PDC!$J$1,PDC!$J$1:$L$1,0))</f>
        <v>Industrie</v>
      </c>
      <c r="BE1690" t="s">
        <v>29</v>
      </c>
      <c r="BF1690">
        <v>8420</v>
      </c>
      <c r="BG1690">
        <v>214</v>
      </c>
      <c r="BH1690">
        <v>390904</v>
      </c>
      <c r="BI1690">
        <v>8</v>
      </c>
      <c r="BN1690">
        <v>214</v>
      </c>
    </row>
    <row r="1691" spans="55:66" x14ac:dyDescent="0.35">
      <c r="BC1691" t="str">
        <f t="shared" si="101"/>
        <v>8420_Fabrication de meubles</v>
      </c>
      <c r="BD1691" t="str">
        <f>INDEX(PDC!$J$1:$L$90,MATCH(BE1691,PDC!$L:$L,0),MATCH(PDC!$J$1,PDC!$J$1:$L$1,0))</f>
        <v>Industrie</v>
      </c>
      <c r="BE1691" t="s">
        <v>75</v>
      </c>
      <c r="BF1691">
        <v>8420</v>
      </c>
      <c r="BG1691">
        <v>71</v>
      </c>
      <c r="BH1691">
        <v>127043</v>
      </c>
      <c r="BI1691">
        <v>5</v>
      </c>
      <c r="BJ1691">
        <v>2</v>
      </c>
      <c r="BK1691">
        <v>26</v>
      </c>
      <c r="BL1691">
        <v>1</v>
      </c>
      <c r="BN1691">
        <v>220</v>
      </c>
    </row>
    <row r="1692" spans="55:66" x14ac:dyDescent="0.35">
      <c r="BC1692" t="str">
        <f t="shared" si="101"/>
        <v>8420_Fabrication de produits en caoutchouc et en plastique</v>
      </c>
      <c r="BD1692" t="str">
        <f>INDEX(PDC!$J$1:$L$90,MATCH(BE1692,PDC!$L:$L,0),MATCH(PDC!$J$1,PDC!$J$1:$L$1,0))</f>
        <v>Industrie</v>
      </c>
      <c r="BE1692" t="s">
        <v>25</v>
      </c>
      <c r="BF1692">
        <v>8420</v>
      </c>
      <c r="BG1692">
        <v>1963</v>
      </c>
      <c r="BH1692">
        <v>3326318</v>
      </c>
      <c r="BI1692">
        <v>80</v>
      </c>
      <c r="BJ1692">
        <v>14</v>
      </c>
      <c r="BK1692">
        <v>137</v>
      </c>
      <c r="BL1692">
        <v>7</v>
      </c>
      <c r="BN1692">
        <v>5087</v>
      </c>
    </row>
    <row r="1693" spans="55:66" x14ac:dyDescent="0.35">
      <c r="BC1693" t="str">
        <f t="shared" si="101"/>
        <v>8420_Fabrication de produits informatiques, électroniques et optiques</v>
      </c>
      <c r="BD1693" t="str">
        <f>INDEX(PDC!$J$1:$L$90,MATCH(BE1693,PDC!$L:$L,0),MATCH(PDC!$J$1,PDC!$J$1:$L$1,0))</f>
        <v>Industrie</v>
      </c>
      <c r="BE1693" t="s">
        <v>41</v>
      </c>
      <c r="BF1693">
        <v>8420</v>
      </c>
      <c r="BG1693">
        <v>200</v>
      </c>
      <c r="BH1693">
        <v>340815</v>
      </c>
      <c r="BI1693">
        <v>1</v>
      </c>
      <c r="BN1693">
        <v>6</v>
      </c>
    </row>
    <row r="1694" spans="55:66" x14ac:dyDescent="0.35">
      <c r="BC1694" t="str">
        <f t="shared" si="101"/>
        <v>8420_Fabrication de produits métalliques, à l'exception des machines et des équipements</v>
      </c>
      <c r="BD1694" t="str">
        <f>INDEX(PDC!$J$1:$L$90,MATCH(BE1694,PDC!$L:$L,0),MATCH(PDC!$J$1,PDC!$J$1:$L$1,0))</f>
        <v>Industrie</v>
      </c>
      <c r="BE1694" t="s">
        <v>11</v>
      </c>
      <c r="BF1694">
        <v>8420</v>
      </c>
      <c r="BG1694">
        <v>1015</v>
      </c>
      <c r="BH1694">
        <v>1767413</v>
      </c>
      <c r="BI1694">
        <v>55</v>
      </c>
      <c r="BJ1694">
        <v>3</v>
      </c>
      <c r="BK1694">
        <v>30</v>
      </c>
      <c r="BL1694">
        <v>2</v>
      </c>
      <c r="BN1694">
        <v>1954</v>
      </c>
    </row>
    <row r="1695" spans="55:66" x14ac:dyDescent="0.35">
      <c r="BC1695" t="str">
        <f t="shared" si="101"/>
        <v>8420_Fabrication de textiles</v>
      </c>
      <c r="BD1695" t="str">
        <f>INDEX(PDC!$J$1:$L$90,MATCH(BE1695,PDC!$L:$L,0),MATCH(PDC!$J$1,PDC!$J$1:$L$1,0))</f>
        <v>Industrie</v>
      </c>
      <c r="BE1695" t="s">
        <v>19</v>
      </c>
      <c r="BF1695">
        <v>8420</v>
      </c>
      <c r="BG1695">
        <v>878</v>
      </c>
      <c r="BH1695">
        <v>1485622</v>
      </c>
      <c r="BI1695">
        <v>30</v>
      </c>
      <c r="BJ1695">
        <v>4</v>
      </c>
      <c r="BK1695">
        <v>122</v>
      </c>
      <c r="BL1695">
        <v>3</v>
      </c>
      <c r="BN1695">
        <v>1357</v>
      </c>
    </row>
    <row r="1696" spans="55:66" x14ac:dyDescent="0.35">
      <c r="BC1696" t="str">
        <f t="shared" si="101"/>
        <v>8420_Génie civil</v>
      </c>
      <c r="BD1696" t="str">
        <f>INDEX(PDC!$J$1:$L$90,MATCH(BE1696,PDC!$L:$L,0),MATCH(PDC!$J$1,PDC!$J$1:$L$1,0))</f>
        <v>Construction</v>
      </c>
      <c r="BE1696" t="s">
        <v>22</v>
      </c>
      <c r="BF1696">
        <v>8420</v>
      </c>
      <c r="BG1696">
        <v>150</v>
      </c>
      <c r="BH1696">
        <v>213519</v>
      </c>
      <c r="BI1696">
        <v>8</v>
      </c>
      <c r="BN1696">
        <v>105</v>
      </c>
    </row>
    <row r="1697" spans="55:66" x14ac:dyDescent="0.35">
      <c r="BC1697" t="str">
        <f t="shared" si="101"/>
        <v>8420_Hébergement</v>
      </c>
      <c r="BD1697" t="str">
        <f>INDEX(PDC!$J$1:$L$90,MATCH(BE1697,PDC!$L:$L,0),MATCH(PDC!$J$1,PDC!$J$1:$L$1,0))</f>
        <v>Services</v>
      </c>
      <c r="BE1697" t="s">
        <v>20</v>
      </c>
      <c r="BF1697">
        <v>8420</v>
      </c>
      <c r="BG1697">
        <v>222</v>
      </c>
      <c r="BH1697">
        <v>371343</v>
      </c>
      <c r="BI1697">
        <v>3</v>
      </c>
      <c r="BJ1697">
        <v>1</v>
      </c>
      <c r="BK1697">
        <v>10</v>
      </c>
      <c r="BL1697">
        <v>1</v>
      </c>
      <c r="BN1697">
        <v>334</v>
      </c>
    </row>
    <row r="1698" spans="55:66" x14ac:dyDescent="0.35">
      <c r="BC1698" t="str">
        <f t="shared" si="101"/>
        <v>8420_Hébergement médico-social et social</v>
      </c>
      <c r="BD1698" t="str">
        <f>INDEX(PDC!$J$1:$L$90,MATCH(BE1698,PDC!$L:$L,0),MATCH(PDC!$J$1,PDC!$J$1:$L$1,0))</f>
        <v>Services</v>
      </c>
      <c r="BE1698" t="s">
        <v>2</v>
      </c>
      <c r="BF1698">
        <v>8420</v>
      </c>
      <c r="BG1698">
        <v>654</v>
      </c>
      <c r="BH1698">
        <v>1017490</v>
      </c>
      <c r="BI1698">
        <v>31</v>
      </c>
      <c r="BN1698">
        <v>1368</v>
      </c>
    </row>
    <row r="1699" spans="55:66" x14ac:dyDescent="0.35">
      <c r="BC1699" t="str">
        <f t="shared" si="101"/>
        <v>8420_Imprimerie et reproduction d'enregistrements</v>
      </c>
      <c r="BD1699" t="str">
        <f>INDEX(PDC!$J$1:$L$90,MATCH(BE1699,PDC!$L:$L,0),MATCH(PDC!$J$1,PDC!$J$1:$L$1,0))</f>
        <v>Industrie</v>
      </c>
      <c r="BE1699" t="s">
        <v>72</v>
      </c>
      <c r="BF1699">
        <v>8420</v>
      </c>
      <c r="BG1699">
        <v>89</v>
      </c>
      <c r="BH1699">
        <v>157541</v>
      </c>
      <c r="BI1699">
        <v>2</v>
      </c>
      <c r="BN1699">
        <v>473</v>
      </c>
    </row>
    <row r="1700" spans="55:66" x14ac:dyDescent="0.35">
      <c r="BC1700" t="str">
        <f t="shared" si="101"/>
        <v>8420_Industrie automobile</v>
      </c>
      <c r="BD1700" t="str">
        <f>INDEX(PDC!$J$1:$L$90,MATCH(BE1700,PDC!$L:$L,0),MATCH(PDC!$J$1,PDC!$J$1:$L$1,0))</f>
        <v>Industrie</v>
      </c>
      <c r="BE1700" t="s">
        <v>24</v>
      </c>
      <c r="BF1700">
        <v>8420</v>
      </c>
      <c r="BG1700">
        <v>122</v>
      </c>
      <c r="BH1700">
        <v>203851</v>
      </c>
      <c r="BI1700">
        <v>9</v>
      </c>
      <c r="BN1700">
        <v>307</v>
      </c>
    </row>
    <row r="1701" spans="55:66" x14ac:dyDescent="0.35">
      <c r="BC1701" t="str">
        <f t="shared" si="101"/>
        <v>8420_Industrie chimique</v>
      </c>
      <c r="BD1701" t="str">
        <f>INDEX(PDC!$J$1:$L$90,MATCH(BE1701,PDC!$L:$L,0),MATCH(PDC!$J$1,PDC!$J$1:$L$1,0))</f>
        <v>Industrie</v>
      </c>
      <c r="BE1701" t="s">
        <v>40</v>
      </c>
      <c r="BF1701">
        <v>8420</v>
      </c>
      <c r="BG1701">
        <v>162</v>
      </c>
      <c r="BH1701">
        <v>279322</v>
      </c>
      <c r="BI1701">
        <v>4</v>
      </c>
      <c r="BN1701">
        <v>71</v>
      </c>
    </row>
    <row r="1702" spans="55:66" x14ac:dyDescent="0.35">
      <c r="BC1702" t="str">
        <f t="shared" si="101"/>
        <v>8420_Industrie de l'habillement</v>
      </c>
      <c r="BD1702" t="str">
        <f>INDEX(PDC!$J$1:$L$90,MATCH(BE1702,PDC!$L:$L,0),MATCH(PDC!$J$1,PDC!$J$1:$L$1,0))</f>
        <v>Industrie</v>
      </c>
      <c r="BE1702" t="s">
        <v>68</v>
      </c>
      <c r="BF1702">
        <v>8420</v>
      </c>
      <c r="BG1702">
        <v>132</v>
      </c>
      <c r="BH1702">
        <v>222087</v>
      </c>
      <c r="BI1702">
        <v>5</v>
      </c>
      <c r="BN1702">
        <v>158</v>
      </c>
    </row>
    <row r="1703" spans="55:66" x14ac:dyDescent="0.35">
      <c r="BC1703" t="str">
        <f t="shared" si="101"/>
        <v>8420_Industrie du cuir et de la chaussure</v>
      </c>
      <c r="BD1703" t="str">
        <f>INDEX(PDC!$J$1:$L$90,MATCH(BE1703,PDC!$L:$L,0),MATCH(PDC!$J$1,PDC!$J$1:$L$1,0))</f>
        <v>Industrie</v>
      </c>
      <c r="BE1703" t="s">
        <v>69</v>
      </c>
      <c r="BF1703">
        <v>8420</v>
      </c>
      <c r="BG1703">
        <v>65</v>
      </c>
      <c r="BH1703">
        <v>103969</v>
      </c>
      <c r="BN1703">
        <v>0</v>
      </c>
    </row>
    <row r="1704" spans="55:66" x14ac:dyDescent="0.35">
      <c r="BC1704" t="str">
        <f t="shared" si="101"/>
        <v>8420_Industrie du papier et du carton</v>
      </c>
      <c r="BD1704" t="str">
        <f>INDEX(PDC!$J$1:$L$90,MATCH(BE1704,PDC!$L:$L,0),MATCH(PDC!$J$1,PDC!$J$1:$L$1,0))</f>
        <v>Industrie</v>
      </c>
      <c r="BE1704" t="s">
        <v>71</v>
      </c>
      <c r="BF1704">
        <v>8420</v>
      </c>
      <c r="BG1704">
        <v>14</v>
      </c>
      <c r="BH1704">
        <v>23913</v>
      </c>
    </row>
    <row r="1705" spans="55:66" x14ac:dyDescent="0.35">
      <c r="BC1705" t="str">
        <f t="shared" si="101"/>
        <v>8420_Industries alimentaires</v>
      </c>
      <c r="BD1705" t="str">
        <f>INDEX(PDC!$J$1:$L$90,MATCH(BE1705,PDC!$L:$L,0),MATCH(PDC!$J$1,PDC!$J$1:$L$1,0))</f>
        <v>Industrie</v>
      </c>
      <c r="BE1705" t="s">
        <v>14</v>
      </c>
      <c r="BF1705">
        <v>8420</v>
      </c>
      <c r="BG1705">
        <v>1040</v>
      </c>
      <c r="BH1705">
        <v>1638847</v>
      </c>
      <c r="BI1705">
        <v>52</v>
      </c>
      <c r="BJ1705">
        <v>3</v>
      </c>
      <c r="BK1705">
        <v>20</v>
      </c>
      <c r="BL1705">
        <v>1</v>
      </c>
      <c r="BN1705">
        <v>2229</v>
      </c>
    </row>
    <row r="1706" spans="55:66" x14ac:dyDescent="0.35">
      <c r="BC1706" t="str">
        <f t="shared" si="101"/>
        <v>8420_Métallurgie</v>
      </c>
      <c r="BD1706" t="str">
        <f>INDEX(PDC!$J$1:$L$90,MATCH(BE1706,PDC!$L:$L,0),MATCH(PDC!$J$1,PDC!$J$1:$L$1,0))</f>
        <v>Industrie</v>
      </c>
      <c r="BE1706" t="s">
        <v>26</v>
      </c>
      <c r="BF1706">
        <v>8420</v>
      </c>
      <c r="BG1706">
        <v>3</v>
      </c>
      <c r="BH1706">
        <v>5351</v>
      </c>
    </row>
    <row r="1707" spans="55:66" x14ac:dyDescent="0.35">
      <c r="BC1707" t="str">
        <f t="shared" si="101"/>
        <v>8420_Production de films cinématographiques, de vidéo et de programmes de télévision ; enregistrement sonore et édition musicale</v>
      </c>
      <c r="BD1707" t="str">
        <f>INDEX(PDC!$J$1:$L$90,MATCH(BE1707,PDC!$L:$L,0),MATCH(PDC!$J$1,PDC!$J$1:$L$1,0))</f>
        <v>Services</v>
      </c>
      <c r="BE1707" t="s">
        <v>82</v>
      </c>
      <c r="BF1707">
        <v>8420</v>
      </c>
      <c r="BG1707">
        <v>8</v>
      </c>
      <c r="BH1707">
        <v>8806</v>
      </c>
    </row>
    <row r="1708" spans="55:66" x14ac:dyDescent="0.35">
      <c r="BC1708" t="str">
        <f t="shared" si="101"/>
        <v>8420_Production et distribution d'électricité, de gaz, de vapeur et d'air conditionné</v>
      </c>
      <c r="BD1708" t="str">
        <f>INDEX(PDC!$J$1:$L$90,MATCH(BE1708,PDC!$L:$L,0),MATCH(PDC!$J$1,PDC!$J$1:$L$1,0))</f>
        <v>Industrie</v>
      </c>
      <c r="BE1708" t="s">
        <v>76</v>
      </c>
      <c r="BF1708">
        <v>8420</v>
      </c>
      <c r="BG1708">
        <v>13</v>
      </c>
      <c r="BH1708">
        <v>11843</v>
      </c>
      <c r="BN1708">
        <v>0</v>
      </c>
    </row>
    <row r="1709" spans="55:66" x14ac:dyDescent="0.35">
      <c r="BC1709" t="str">
        <f t="shared" si="101"/>
        <v>8420_Programmation et diffusion</v>
      </c>
      <c r="BD1709" t="str">
        <f>INDEX(PDC!$J$1:$L$90,MATCH(BE1709,PDC!$L:$L,0),MATCH(PDC!$J$1,PDC!$J$1:$L$1,0))</f>
        <v>Services</v>
      </c>
      <c r="BE1709" t="s">
        <v>83</v>
      </c>
      <c r="BF1709">
        <v>8420</v>
      </c>
      <c r="BG1709">
        <v>6</v>
      </c>
      <c r="BH1709">
        <v>12571</v>
      </c>
    </row>
    <row r="1710" spans="55:66" x14ac:dyDescent="0.35">
      <c r="BC1710" t="str">
        <f t="shared" si="101"/>
        <v>8420_Programmation, conseil et autres activités informatiques</v>
      </c>
      <c r="BD1710" t="str">
        <f>INDEX(PDC!$J$1:$L$90,MATCH(BE1710,PDC!$L:$L,0),MATCH(PDC!$J$1,PDC!$J$1:$L$1,0))</f>
        <v>Services</v>
      </c>
      <c r="BE1710" t="s">
        <v>50</v>
      </c>
      <c r="BF1710">
        <v>8420</v>
      </c>
      <c r="BG1710">
        <v>22</v>
      </c>
      <c r="BH1710">
        <v>34277</v>
      </c>
    </row>
    <row r="1711" spans="55:66" x14ac:dyDescent="0.35">
      <c r="BC1711" t="str">
        <f t="shared" si="101"/>
        <v>8420_Publicité et études de marché</v>
      </c>
      <c r="BD1711" t="str">
        <f>INDEX(PDC!$J$1:$L$90,MATCH(BE1711,PDC!$L:$L,0),MATCH(PDC!$J$1,PDC!$J$1:$L$1,0))</f>
        <v>Services</v>
      </c>
      <c r="BE1711" t="s">
        <v>33</v>
      </c>
      <c r="BF1711">
        <v>8420</v>
      </c>
      <c r="BG1711">
        <v>11</v>
      </c>
      <c r="BH1711">
        <v>15548</v>
      </c>
    </row>
    <row r="1712" spans="55:66" x14ac:dyDescent="0.35">
      <c r="BC1712" t="str">
        <f t="shared" si="101"/>
        <v>8420_Restauration</v>
      </c>
      <c r="BD1712" t="str">
        <f>INDEX(PDC!$J$1:$L$90,MATCH(BE1712,PDC!$L:$L,0),MATCH(PDC!$J$1,PDC!$J$1:$L$1,0))</f>
        <v>Services</v>
      </c>
      <c r="BE1712" t="s">
        <v>10</v>
      </c>
      <c r="BF1712">
        <v>8420</v>
      </c>
      <c r="BG1712">
        <v>350</v>
      </c>
      <c r="BH1712">
        <v>509114</v>
      </c>
      <c r="BI1712">
        <v>3</v>
      </c>
      <c r="BN1712">
        <v>541</v>
      </c>
    </row>
    <row r="1713" spans="55:66" x14ac:dyDescent="0.35">
      <c r="BC1713" t="str">
        <f t="shared" si="101"/>
        <v>8420_Réparation d'ordinateurs et de biens personnels et domestiques</v>
      </c>
      <c r="BD1713" t="str">
        <f>INDEX(PDC!$J$1:$L$90,MATCH(BE1713,PDC!$L:$L,0),MATCH(PDC!$J$1,PDC!$J$1:$L$1,0))</f>
        <v>Services</v>
      </c>
      <c r="BE1713" t="s">
        <v>92</v>
      </c>
      <c r="BF1713">
        <v>8420</v>
      </c>
      <c r="BG1713">
        <v>9</v>
      </c>
      <c r="BH1713">
        <v>13153</v>
      </c>
    </row>
    <row r="1714" spans="55:66" x14ac:dyDescent="0.35">
      <c r="BC1714" t="str">
        <f t="shared" si="101"/>
        <v>8420_Réparation et installation de machines et d'équipements</v>
      </c>
      <c r="BD1714" t="str">
        <f>INDEX(PDC!$J$1:$L$90,MATCH(BE1714,PDC!$L:$L,0),MATCH(PDC!$J$1,PDC!$J$1:$L$1,0))</f>
        <v>Industrie</v>
      </c>
      <c r="BE1714" t="s">
        <v>23</v>
      </c>
      <c r="BF1714">
        <v>8420</v>
      </c>
      <c r="BG1714">
        <v>131</v>
      </c>
      <c r="BH1714">
        <v>228150</v>
      </c>
      <c r="BI1714">
        <v>9</v>
      </c>
      <c r="BN1714">
        <v>624</v>
      </c>
    </row>
    <row r="1715" spans="55:66" x14ac:dyDescent="0.35">
      <c r="BC1715" t="str">
        <f t="shared" si="101"/>
        <v>8420_Services d'information</v>
      </c>
      <c r="BD1715" t="str">
        <f>INDEX(PDC!$J$1:$L$90,MATCH(BE1715,PDC!$L:$L,0),MATCH(PDC!$J$1,PDC!$J$1:$L$1,0))</f>
        <v>Services</v>
      </c>
      <c r="BE1715" t="s">
        <v>85</v>
      </c>
      <c r="BF1715">
        <v>8420</v>
      </c>
      <c r="BG1715">
        <v>16</v>
      </c>
      <c r="BH1715">
        <v>20069</v>
      </c>
    </row>
    <row r="1716" spans="55:66" x14ac:dyDescent="0.35">
      <c r="BC1716" t="str">
        <f t="shared" si="101"/>
        <v>8420_Services relatifs aux bâtiments et aménagement paysager</v>
      </c>
      <c r="BD1716" t="str">
        <f>INDEX(PDC!$J$1:$L$90,MATCH(BE1716,PDC!$L:$L,0),MATCH(PDC!$J$1,PDC!$J$1:$L$1,0))</f>
        <v>Services</v>
      </c>
      <c r="BE1716" t="s">
        <v>9</v>
      </c>
      <c r="BF1716">
        <v>8420</v>
      </c>
      <c r="BG1716">
        <v>59</v>
      </c>
      <c r="BH1716">
        <v>74588</v>
      </c>
      <c r="BI1716">
        <v>2</v>
      </c>
      <c r="BN1716">
        <v>28</v>
      </c>
    </row>
    <row r="1717" spans="55:66" x14ac:dyDescent="0.35">
      <c r="BC1717" t="str">
        <f t="shared" si="101"/>
        <v>8420_Sylviculture et exploitation forestière</v>
      </c>
      <c r="BD1717" t="str">
        <f>INDEX(PDC!$J$1:$L$90,MATCH(BE1717,PDC!$L:$L,0),MATCH(PDC!$J$1,PDC!$J$1:$L$1,0))</f>
        <v>Agriculture</v>
      </c>
      <c r="BE1717" t="s">
        <v>63</v>
      </c>
      <c r="BF1717">
        <v>8420</v>
      </c>
      <c r="BG1717">
        <v>1</v>
      </c>
      <c r="BH1717">
        <v>2062</v>
      </c>
    </row>
    <row r="1718" spans="55:66" x14ac:dyDescent="0.35">
      <c r="BC1718" t="str">
        <f t="shared" si="101"/>
        <v>8420_Transports terrestres et transport par conduites</v>
      </c>
      <c r="BD1718" t="str">
        <f>INDEX(PDC!$J$1:$L$90,MATCH(BE1718,PDC!$L:$L,0),MATCH(PDC!$J$1,PDC!$J$1:$L$1,0))</f>
        <v>Services</v>
      </c>
      <c r="BE1718" t="s">
        <v>5</v>
      </c>
      <c r="BF1718">
        <v>8420</v>
      </c>
      <c r="BG1718">
        <v>561</v>
      </c>
      <c r="BH1718">
        <v>1076646</v>
      </c>
      <c r="BI1718">
        <v>23</v>
      </c>
      <c r="BJ1718">
        <v>5</v>
      </c>
      <c r="BK1718">
        <v>25</v>
      </c>
      <c r="BN1718">
        <v>2188</v>
      </c>
    </row>
    <row r="1719" spans="55:66" x14ac:dyDescent="0.35">
      <c r="BC1719" t="str">
        <f t="shared" si="101"/>
        <v>8420_Travail du bois et fabrication d'articles en bois et en liège, à l'exception des meubles ; fabrication d'articles en vannerie et sparterie</v>
      </c>
      <c r="BD1719" t="str">
        <f>INDEX(PDC!$J$1:$L$90,MATCH(BE1719,PDC!$L:$L,0),MATCH(PDC!$J$1,PDC!$J$1:$L$1,0))</f>
        <v>Industrie</v>
      </c>
      <c r="BE1719" t="s">
        <v>70</v>
      </c>
      <c r="BF1719">
        <v>8420</v>
      </c>
      <c r="BG1719">
        <v>111</v>
      </c>
      <c r="BH1719">
        <v>196260</v>
      </c>
      <c r="BI1719">
        <v>9</v>
      </c>
      <c r="BJ1719">
        <v>2</v>
      </c>
      <c r="BK1719">
        <v>25</v>
      </c>
      <c r="BL1719">
        <v>1</v>
      </c>
      <c r="BN1719">
        <v>690</v>
      </c>
    </row>
    <row r="1720" spans="55:66" x14ac:dyDescent="0.35">
      <c r="BC1720" t="str">
        <f t="shared" si="101"/>
        <v>8420_Travaux de construction spécialisés</v>
      </c>
      <c r="BD1720" t="str">
        <f>INDEX(PDC!$J$1:$L$90,MATCH(BE1720,PDC!$L:$L,0),MATCH(PDC!$J$1,PDC!$J$1:$L$1,0))</f>
        <v>Construction</v>
      </c>
      <c r="BE1720" t="s">
        <v>3</v>
      </c>
      <c r="BF1720">
        <v>8420</v>
      </c>
      <c r="BG1720">
        <v>1855</v>
      </c>
      <c r="BH1720">
        <v>2938019</v>
      </c>
      <c r="BI1720">
        <v>136</v>
      </c>
      <c r="BJ1720">
        <v>18</v>
      </c>
      <c r="BK1720">
        <v>357</v>
      </c>
      <c r="BL1720">
        <v>9</v>
      </c>
      <c r="BM1720">
        <v>2</v>
      </c>
      <c r="BN1720">
        <v>6545</v>
      </c>
    </row>
    <row r="1721" spans="55:66" x14ac:dyDescent="0.35">
      <c r="BC1721" t="str">
        <f t="shared" si="101"/>
        <v>8420_Édition</v>
      </c>
      <c r="BD1721" t="str">
        <f>INDEX(PDC!$J$1:$L$90,MATCH(BE1721,PDC!$L:$L,0),MATCH(PDC!$J$1,PDC!$J$1:$L$1,0))</f>
        <v>Services</v>
      </c>
      <c r="BE1721" t="s">
        <v>49</v>
      </c>
      <c r="BF1721">
        <v>8420</v>
      </c>
      <c r="BG1721">
        <v>22</v>
      </c>
      <c r="BH1721">
        <v>31200</v>
      </c>
      <c r="BI1721">
        <v>1</v>
      </c>
      <c r="BN1721">
        <v>5</v>
      </c>
    </row>
    <row r="1722" spans="55:66" x14ac:dyDescent="0.35">
      <c r="BC1722" t="str">
        <f t="shared" si="101"/>
        <v>8421_NC</v>
      </c>
      <c r="BD1722" t="s">
        <v>355</v>
      </c>
      <c r="BE1722" t="s">
        <v>355</v>
      </c>
      <c r="BF1722">
        <v>8421</v>
      </c>
      <c r="BG1722">
        <v>8</v>
      </c>
      <c r="BH1722">
        <v>10352</v>
      </c>
      <c r="BI1722">
        <v>2</v>
      </c>
      <c r="BJ1722">
        <v>3</v>
      </c>
      <c r="BK1722">
        <v>92</v>
      </c>
      <c r="BL1722">
        <v>3</v>
      </c>
      <c r="BN1722">
        <v>7088</v>
      </c>
    </row>
    <row r="1723" spans="55:66" x14ac:dyDescent="0.35">
      <c r="BC1723" t="str">
        <f t="shared" si="101"/>
        <v>8421_Action sociale sans hébergement</v>
      </c>
      <c r="BD1723" t="str">
        <f>INDEX(PDC!$J$1:$L$90,MATCH(BE1723,PDC!$L:$L,0),MATCH(PDC!$J$1,PDC!$J$1:$L$1,0))</f>
        <v>Services</v>
      </c>
      <c r="BE1723" t="s">
        <v>8</v>
      </c>
      <c r="BF1723">
        <v>8421</v>
      </c>
      <c r="BG1723">
        <v>16985</v>
      </c>
      <c r="BH1723">
        <v>24630064</v>
      </c>
      <c r="BI1723">
        <v>772</v>
      </c>
      <c r="BJ1723">
        <v>59</v>
      </c>
      <c r="BK1723">
        <v>421</v>
      </c>
      <c r="BL1723">
        <v>14</v>
      </c>
      <c r="BN1723">
        <v>55182</v>
      </c>
    </row>
    <row r="1724" spans="55:66" x14ac:dyDescent="0.35">
      <c r="BC1724" t="str">
        <f t="shared" si="101"/>
        <v>8421_Activités administratives et autres activités de soutien aux entreprises</v>
      </c>
      <c r="BD1724" t="str">
        <f>INDEX(PDC!$J$1:$L$90,MATCH(BE1724,PDC!$L:$L,0),MATCH(PDC!$J$1,PDC!$J$1:$L$1,0))</f>
        <v>Services</v>
      </c>
      <c r="BE1724" t="s">
        <v>35</v>
      </c>
      <c r="BF1724">
        <v>8421</v>
      </c>
      <c r="BG1724">
        <v>12416</v>
      </c>
      <c r="BH1724">
        <v>17812733</v>
      </c>
      <c r="BI1724">
        <v>207</v>
      </c>
      <c r="BJ1724">
        <v>15</v>
      </c>
      <c r="BK1724">
        <v>110</v>
      </c>
      <c r="BL1724">
        <v>5</v>
      </c>
      <c r="BN1724">
        <v>12125</v>
      </c>
    </row>
    <row r="1725" spans="55:66" x14ac:dyDescent="0.35">
      <c r="BC1725" t="str">
        <f t="shared" si="101"/>
        <v>8421_Activités auxiliaires de services financiers et d'assurance</v>
      </c>
      <c r="BD1725" t="str">
        <f>INDEX(PDC!$J$1:$L$90,MATCH(BE1725,PDC!$L:$L,0),MATCH(PDC!$J$1,PDC!$J$1:$L$1,0))</f>
        <v>Services</v>
      </c>
      <c r="BE1725" t="s">
        <v>48</v>
      </c>
      <c r="BF1725">
        <v>8421</v>
      </c>
      <c r="BG1725">
        <v>5847</v>
      </c>
      <c r="BH1725">
        <v>8972829</v>
      </c>
      <c r="BI1725">
        <v>43</v>
      </c>
      <c r="BJ1725">
        <v>5</v>
      </c>
      <c r="BK1725">
        <v>34</v>
      </c>
      <c r="BL1725">
        <v>2</v>
      </c>
      <c r="BN1725">
        <v>2608</v>
      </c>
    </row>
    <row r="1726" spans="55:66" x14ac:dyDescent="0.35">
      <c r="BC1726" t="str">
        <f t="shared" si="101"/>
        <v>8421_Activités créatives, artistiques et de spectacle</v>
      </c>
      <c r="BD1726" t="str">
        <f>INDEX(PDC!$J$1:$L$90,MATCH(BE1726,PDC!$L:$L,0),MATCH(PDC!$J$1,PDC!$J$1:$L$1,0))</f>
        <v>Services</v>
      </c>
      <c r="BE1726" t="s">
        <v>42</v>
      </c>
      <c r="BF1726">
        <v>8421</v>
      </c>
      <c r="BG1726">
        <v>5852</v>
      </c>
      <c r="BH1726">
        <v>4747185</v>
      </c>
      <c r="BI1726">
        <v>47</v>
      </c>
      <c r="BJ1726">
        <v>4</v>
      </c>
      <c r="BK1726">
        <v>30</v>
      </c>
      <c r="BL1726">
        <v>1</v>
      </c>
      <c r="BN1726">
        <v>3952</v>
      </c>
    </row>
    <row r="1727" spans="55:66" x14ac:dyDescent="0.35">
      <c r="BC1727" t="str">
        <f t="shared" si="101"/>
        <v>8421_Activités d'architecture et d'ingénierie ; activités de contrôle et analyses techniques</v>
      </c>
      <c r="BD1727" t="str">
        <f>INDEX(PDC!$J$1:$L$90,MATCH(BE1727,PDC!$L:$L,0),MATCH(PDC!$J$1,PDC!$J$1:$L$1,0))</f>
        <v>Services</v>
      </c>
      <c r="BE1727" t="s">
        <v>43</v>
      </c>
      <c r="BF1727">
        <v>8421</v>
      </c>
      <c r="BG1727">
        <v>21795</v>
      </c>
      <c r="BH1727">
        <v>34636986</v>
      </c>
      <c r="BI1727">
        <v>154</v>
      </c>
      <c r="BJ1727">
        <v>14</v>
      </c>
      <c r="BK1727">
        <v>98</v>
      </c>
      <c r="BL1727">
        <v>4</v>
      </c>
      <c r="BN1727">
        <v>8690</v>
      </c>
    </row>
    <row r="1728" spans="55:66" x14ac:dyDescent="0.35">
      <c r="BC1728" t="str">
        <f t="shared" si="101"/>
        <v>8421_Activités de location et location-bail</v>
      </c>
      <c r="BD1728" t="str">
        <f>INDEX(PDC!$J$1:$L$90,MATCH(BE1728,PDC!$L:$L,0),MATCH(PDC!$J$1,PDC!$J$1:$L$1,0))</f>
        <v>Services</v>
      </c>
      <c r="BE1728" t="s">
        <v>88</v>
      </c>
      <c r="BF1728">
        <v>8421</v>
      </c>
      <c r="BG1728">
        <v>3621</v>
      </c>
      <c r="BH1728">
        <v>5630926</v>
      </c>
      <c r="BI1728">
        <v>212</v>
      </c>
      <c r="BJ1728">
        <v>18</v>
      </c>
      <c r="BK1728">
        <v>305</v>
      </c>
      <c r="BL1728">
        <v>7</v>
      </c>
      <c r="BM1728">
        <v>2</v>
      </c>
      <c r="BN1728">
        <v>16324</v>
      </c>
    </row>
    <row r="1729" spans="55:66" x14ac:dyDescent="0.35">
      <c r="BC1729" t="str">
        <f t="shared" si="101"/>
        <v>8421_Activités de poste et de courrier</v>
      </c>
      <c r="BD1729" t="str">
        <f>INDEX(PDC!$J$1:$L$90,MATCH(BE1729,PDC!$L:$L,0),MATCH(PDC!$J$1,PDC!$J$1:$L$1,0))</f>
        <v>Services</v>
      </c>
      <c r="BE1729" t="s">
        <v>13</v>
      </c>
      <c r="BF1729">
        <v>8421</v>
      </c>
      <c r="BG1729">
        <v>3660</v>
      </c>
      <c r="BH1729">
        <v>5343319</v>
      </c>
      <c r="BI1729">
        <v>288</v>
      </c>
      <c r="BJ1729">
        <v>16</v>
      </c>
      <c r="BK1729">
        <v>138</v>
      </c>
      <c r="BL1729">
        <v>4</v>
      </c>
      <c r="BN1729">
        <v>16050</v>
      </c>
    </row>
    <row r="1730" spans="55:66" x14ac:dyDescent="0.35">
      <c r="BC1730" t="str">
        <f t="shared" si="101"/>
        <v>8421_Activités des agences de voyage, voyagistes, services de réservation et activités connexes</v>
      </c>
      <c r="BD1730" t="str">
        <f>INDEX(PDC!$J$1:$L$90,MATCH(BE1730,PDC!$L:$L,0),MATCH(PDC!$J$1,PDC!$J$1:$L$1,0))</f>
        <v>Services</v>
      </c>
      <c r="BE1730" t="s">
        <v>89</v>
      </c>
      <c r="BF1730">
        <v>8421</v>
      </c>
      <c r="BG1730">
        <v>1605</v>
      </c>
      <c r="BH1730">
        <v>2543030</v>
      </c>
      <c r="BI1730">
        <v>14</v>
      </c>
      <c r="BN1730">
        <v>753</v>
      </c>
    </row>
    <row r="1731" spans="55:66" x14ac:dyDescent="0.35">
      <c r="BC1731" t="str">
        <f t="shared" si="101"/>
        <v>8421_Activités des organisations associatives</v>
      </c>
      <c r="BD1731" t="str">
        <f>INDEX(PDC!$J$1:$L$90,MATCH(BE1731,PDC!$L:$L,0),MATCH(PDC!$J$1,PDC!$J$1:$L$1,0))</f>
        <v>Services</v>
      </c>
      <c r="BE1731" t="s">
        <v>32</v>
      </c>
      <c r="BF1731">
        <v>8421</v>
      </c>
      <c r="BG1731">
        <v>8466</v>
      </c>
      <c r="BH1731">
        <v>10924639</v>
      </c>
      <c r="BI1731">
        <v>108</v>
      </c>
      <c r="BJ1731">
        <v>16</v>
      </c>
      <c r="BK1731">
        <v>122</v>
      </c>
      <c r="BL1731">
        <v>5</v>
      </c>
      <c r="BN1731">
        <v>6839</v>
      </c>
    </row>
    <row r="1732" spans="55:66" x14ac:dyDescent="0.35">
      <c r="BC1732" t="str">
        <f t="shared" si="101"/>
        <v>8421_Activités des organisations et organismes extraterritoriaux</v>
      </c>
      <c r="BD1732" t="str">
        <f>INDEX(PDC!$J$1:$L$90,MATCH(BE1732,PDC!$L:$L,0),MATCH(PDC!$J$1,PDC!$J$1:$L$1,0))</f>
        <v>Services</v>
      </c>
      <c r="BE1732" t="s">
        <v>93</v>
      </c>
      <c r="BF1732">
        <v>8421</v>
      </c>
      <c r="BG1732">
        <v>572</v>
      </c>
      <c r="BH1732">
        <v>1070125</v>
      </c>
      <c r="BI1732">
        <v>4</v>
      </c>
      <c r="BN1732">
        <v>196</v>
      </c>
    </row>
    <row r="1733" spans="55:66" x14ac:dyDescent="0.35">
      <c r="BC1733" t="str">
        <f t="shared" ref="BC1733:BC1796" si="102">BF1733&amp;"_"&amp;BE1733</f>
        <v>8421_Activités des services financiers, hors assurance et caisses de retraite</v>
      </c>
      <c r="BD1733" t="str">
        <f>INDEX(PDC!$J$1:$L$90,MATCH(BE1733,PDC!$L:$L,0),MATCH(PDC!$J$1,PDC!$J$1:$L$1,0))</f>
        <v>Services</v>
      </c>
      <c r="BE1733" t="s">
        <v>47</v>
      </c>
      <c r="BF1733">
        <v>8421</v>
      </c>
      <c r="BG1733">
        <v>14525</v>
      </c>
      <c r="BH1733">
        <v>21185287</v>
      </c>
      <c r="BI1733">
        <v>78</v>
      </c>
      <c r="BJ1733">
        <v>8</v>
      </c>
      <c r="BK1733">
        <v>195</v>
      </c>
      <c r="BL1733">
        <v>5</v>
      </c>
      <c r="BN1733">
        <v>8335</v>
      </c>
    </row>
    <row r="1734" spans="55:66" x14ac:dyDescent="0.35">
      <c r="BC1734" t="str">
        <f t="shared" si="102"/>
        <v>8421_Activités des sièges sociaux ; conseil de gestion</v>
      </c>
      <c r="BD1734" t="str">
        <f>INDEX(PDC!$J$1:$L$90,MATCH(BE1734,PDC!$L:$L,0),MATCH(PDC!$J$1,PDC!$J$1:$L$1,0))</f>
        <v>Services</v>
      </c>
      <c r="BE1734" t="s">
        <v>44</v>
      </c>
      <c r="BF1734">
        <v>8421</v>
      </c>
      <c r="BG1734">
        <v>13683</v>
      </c>
      <c r="BH1734">
        <v>21122244</v>
      </c>
      <c r="BI1734">
        <v>154</v>
      </c>
      <c r="BJ1734">
        <v>10</v>
      </c>
      <c r="BK1734">
        <v>67</v>
      </c>
      <c r="BL1734">
        <v>2</v>
      </c>
      <c r="BN1734">
        <v>10946</v>
      </c>
    </row>
    <row r="1735" spans="55:66" x14ac:dyDescent="0.35">
      <c r="BC1735" t="str">
        <f t="shared" si="102"/>
        <v>8421_Activités immobilières</v>
      </c>
      <c r="BD1735" t="str">
        <f>INDEX(PDC!$J$1:$L$90,MATCH(BE1735,PDC!$L:$L,0),MATCH(PDC!$J$1,PDC!$J$1:$L$1,0))</f>
        <v>Services</v>
      </c>
      <c r="BE1735" t="s">
        <v>31</v>
      </c>
      <c r="BF1735">
        <v>8421</v>
      </c>
      <c r="BG1735">
        <v>10798</v>
      </c>
      <c r="BH1735">
        <v>16014514</v>
      </c>
      <c r="BI1735">
        <v>275</v>
      </c>
      <c r="BJ1735">
        <v>37</v>
      </c>
      <c r="BK1735">
        <v>334</v>
      </c>
      <c r="BL1735">
        <v>11</v>
      </c>
      <c r="BN1735">
        <v>33055</v>
      </c>
    </row>
    <row r="1736" spans="55:66" x14ac:dyDescent="0.35">
      <c r="BC1736" t="str">
        <f t="shared" si="102"/>
        <v>8421_Activités juridiques et comptables</v>
      </c>
      <c r="BD1736" t="str">
        <f>INDEX(PDC!$J$1:$L$90,MATCH(BE1736,PDC!$L:$L,0),MATCH(PDC!$J$1,PDC!$J$1:$L$1,0))</f>
        <v>Services</v>
      </c>
      <c r="BE1736" t="s">
        <v>51</v>
      </c>
      <c r="BF1736">
        <v>8421</v>
      </c>
      <c r="BG1736">
        <v>8748</v>
      </c>
      <c r="BH1736">
        <v>14197055</v>
      </c>
      <c r="BI1736">
        <v>19</v>
      </c>
      <c r="BJ1736">
        <v>3</v>
      </c>
      <c r="BK1736">
        <v>105</v>
      </c>
      <c r="BL1736">
        <v>1</v>
      </c>
      <c r="BM1736">
        <v>1</v>
      </c>
      <c r="BN1736">
        <v>635</v>
      </c>
    </row>
    <row r="1737" spans="55:66" x14ac:dyDescent="0.35">
      <c r="BC1737" t="str">
        <f t="shared" si="102"/>
        <v>8421_Activités liées à l'emploi</v>
      </c>
      <c r="BD1737" t="str">
        <f>INDEX(PDC!$J$1:$L$90,MATCH(BE1737,PDC!$L:$L,0),MATCH(PDC!$J$1,PDC!$J$1:$L$1,0))</f>
        <v>Services</v>
      </c>
      <c r="BE1737" t="s">
        <v>6</v>
      </c>
      <c r="BF1737">
        <v>8421</v>
      </c>
      <c r="BG1737">
        <v>35882</v>
      </c>
      <c r="BH1737">
        <v>45401303</v>
      </c>
      <c r="BI1737">
        <v>1771</v>
      </c>
      <c r="BJ1737">
        <v>164</v>
      </c>
      <c r="BK1737">
        <v>1509</v>
      </c>
      <c r="BL1737">
        <v>45</v>
      </c>
      <c r="BM1737">
        <v>1</v>
      </c>
      <c r="BN1737">
        <v>154132</v>
      </c>
    </row>
    <row r="1738" spans="55:66" x14ac:dyDescent="0.35">
      <c r="BC1738" t="str">
        <f t="shared" si="102"/>
        <v>8421_Activités pour la santé humaine</v>
      </c>
      <c r="BD1738" t="str">
        <f>INDEX(PDC!$J$1:$L$90,MATCH(BE1738,PDC!$L:$L,0),MATCH(PDC!$J$1,PDC!$J$1:$L$1,0))</f>
        <v>Services</v>
      </c>
      <c r="BE1738" t="s">
        <v>27</v>
      </c>
      <c r="BF1738">
        <v>8421</v>
      </c>
      <c r="BG1738">
        <v>28356</v>
      </c>
      <c r="BH1738">
        <v>46308633</v>
      </c>
      <c r="BI1738">
        <v>967</v>
      </c>
      <c r="BJ1738">
        <v>68</v>
      </c>
      <c r="BK1738">
        <v>549</v>
      </c>
      <c r="BL1738">
        <v>19</v>
      </c>
      <c r="BN1738">
        <v>76112</v>
      </c>
    </row>
    <row r="1739" spans="55:66" x14ac:dyDescent="0.35">
      <c r="BC1739" t="str">
        <f t="shared" si="102"/>
        <v>8421_Activités sportives, récréatives et de loisirs</v>
      </c>
      <c r="BD1739" t="str">
        <f>INDEX(PDC!$J$1:$L$90,MATCH(BE1739,PDC!$L:$L,0),MATCH(PDC!$J$1,PDC!$J$1:$L$1,0))</f>
        <v>Services</v>
      </c>
      <c r="BE1739" t="s">
        <v>12</v>
      </c>
      <c r="BF1739">
        <v>8421</v>
      </c>
      <c r="BG1739">
        <v>3919</v>
      </c>
      <c r="BH1739">
        <v>4138781</v>
      </c>
      <c r="BI1739">
        <v>297</v>
      </c>
      <c r="BJ1739">
        <v>8</v>
      </c>
      <c r="BK1739">
        <v>56</v>
      </c>
      <c r="BL1739">
        <v>1</v>
      </c>
      <c r="BN1739">
        <v>11614</v>
      </c>
    </row>
    <row r="1740" spans="55:66" x14ac:dyDescent="0.35">
      <c r="BC1740" t="str">
        <f t="shared" si="102"/>
        <v>8421_Activités vétérinaires</v>
      </c>
      <c r="BD1740" t="str">
        <f>INDEX(PDC!$J$1:$L$90,MATCH(BE1740,PDC!$L:$L,0),MATCH(PDC!$J$1,PDC!$J$1:$L$1,0))</f>
        <v>Services</v>
      </c>
      <c r="BE1740" t="s">
        <v>87</v>
      </c>
      <c r="BF1740">
        <v>8421</v>
      </c>
      <c r="BG1740">
        <v>250</v>
      </c>
      <c r="BH1740">
        <v>379420</v>
      </c>
      <c r="BI1740">
        <v>3</v>
      </c>
      <c r="BN1740">
        <v>27</v>
      </c>
    </row>
    <row r="1741" spans="55:66" x14ac:dyDescent="0.35">
      <c r="BC1741" t="str">
        <f t="shared" si="102"/>
        <v>8421_Administration publique et défense ; sécurité sociale obligatoire</v>
      </c>
      <c r="BD1741" t="str">
        <f>INDEX(PDC!$J$1:$L$90,MATCH(BE1741,PDC!$L:$L,0),MATCH(PDC!$J$1,PDC!$J$1:$L$1,0))</f>
        <v>Services</v>
      </c>
      <c r="BE1741" t="s">
        <v>36</v>
      </c>
      <c r="BF1741">
        <v>8421</v>
      </c>
      <c r="BG1741">
        <v>42283</v>
      </c>
      <c r="BH1741">
        <v>58324959</v>
      </c>
      <c r="BI1741">
        <v>465</v>
      </c>
      <c r="BJ1741">
        <v>27</v>
      </c>
      <c r="BK1741">
        <v>234</v>
      </c>
      <c r="BL1741">
        <v>9</v>
      </c>
      <c r="BN1741">
        <v>27010</v>
      </c>
    </row>
    <row r="1742" spans="55:66" x14ac:dyDescent="0.35">
      <c r="BC1742" t="str">
        <f t="shared" si="102"/>
        <v>8421_Assurance</v>
      </c>
      <c r="BD1742" t="str">
        <f>INDEX(PDC!$J$1:$L$90,MATCH(BE1742,PDC!$L:$L,0),MATCH(PDC!$J$1,PDC!$J$1:$L$1,0))</f>
        <v>Services</v>
      </c>
      <c r="BE1742" t="s">
        <v>45</v>
      </c>
      <c r="BF1742">
        <v>8421</v>
      </c>
      <c r="BG1742">
        <v>5376</v>
      </c>
      <c r="BH1742">
        <v>6944170</v>
      </c>
      <c r="BI1742">
        <v>62</v>
      </c>
      <c r="BJ1742">
        <v>1</v>
      </c>
      <c r="BK1742">
        <v>15</v>
      </c>
      <c r="BL1742">
        <v>1</v>
      </c>
      <c r="BN1742">
        <v>5072</v>
      </c>
    </row>
    <row r="1743" spans="55:66" x14ac:dyDescent="0.35">
      <c r="BC1743" t="str">
        <f t="shared" si="102"/>
        <v>8421_Autres activités spécialisées, scientifiques et techniques</v>
      </c>
      <c r="BD1743" t="str">
        <f>INDEX(PDC!$J$1:$L$90,MATCH(BE1743,PDC!$L:$L,0),MATCH(PDC!$J$1,PDC!$J$1:$L$1,0))</f>
        <v>Services</v>
      </c>
      <c r="BE1743" t="s">
        <v>86</v>
      </c>
      <c r="BF1743">
        <v>8421</v>
      </c>
      <c r="BG1743">
        <v>2037</v>
      </c>
      <c r="BH1743">
        <v>3218188</v>
      </c>
      <c r="BI1743">
        <v>46</v>
      </c>
      <c r="BJ1743">
        <v>2</v>
      </c>
      <c r="BK1743">
        <v>28</v>
      </c>
      <c r="BL1743">
        <v>1</v>
      </c>
      <c r="BN1743">
        <v>3377</v>
      </c>
    </row>
    <row r="1744" spans="55:66" x14ac:dyDescent="0.35">
      <c r="BC1744" t="str">
        <f t="shared" si="102"/>
        <v>8421_Autres industries extractives</v>
      </c>
      <c r="BD1744" t="str">
        <f>INDEX(PDC!$J$1:$L$90,MATCH(BE1744,PDC!$L:$L,0),MATCH(PDC!$J$1,PDC!$J$1:$L$1,0))</f>
        <v>Industrie</v>
      </c>
      <c r="BE1744" t="s">
        <v>64</v>
      </c>
      <c r="BF1744">
        <v>8421</v>
      </c>
      <c r="BG1744">
        <v>297</v>
      </c>
      <c r="BH1744">
        <v>483405</v>
      </c>
      <c r="BI1744">
        <v>11</v>
      </c>
      <c r="BN1744">
        <v>217</v>
      </c>
    </row>
    <row r="1745" spans="55:66" x14ac:dyDescent="0.35">
      <c r="BC1745" t="str">
        <f t="shared" si="102"/>
        <v>8421_Autres industries manufacturières</v>
      </c>
      <c r="BD1745" t="str">
        <f>INDEX(PDC!$J$1:$L$90,MATCH(BE1745,PDC!$L:$L,0),MATCH(PDC!$J$1,PDC!$J$1:$L$1,0))</f>
        <v>Industrie</v>
      </c>
      <c r="BE1745" t="s">
        <v>37</v>
      </c>
      <c r="BF1745">
        <v>8421</v>
      </c>
      <c r="BG1745">
        <v>4018</v>
      </c>
      <c r="BH1745">
        <v>6391932</v>
      </c>
      <c r="BI1745">
        <v>90</v>
      </c>
      <c r="BJ1745">
        <v>12</v>
      </c>
      <c r="BK1745">
        <v>117</v>
      </c>
      <c r="BL1745">
        <v>4</v>
      </c>
      <c r="BN1745">
        <v>7046</v>
      </c>
    </row>
    <row r="1746" spans="55:66" x14ac:dyDescent="0.35">
      <c r="BC1746" t="str">
        <f t="shared" si="102"/>
        <v>8421_Autres services personnels</v>
      </c>
      <c r="BD1746" t="str">
        <f>INDEX(PDC!$J$1:$L$90,MATCH(BE1746,PDC!$L:$L,0),MATCH(PDC!$J$1,PDC!$J$1:$L$1,0))</f>
        <v>Services</v>
      </c>
      <c r="BE1746" t="s">
        <v>30</v>
      </c>
      <c r="BF1746">
        <v>8421</v>
      </c>
      <c r="BG1746">
        <v>5389</v>
      </c>
      <c r="BH1746">
        <v>8273215</v>
      </c>
      <c r="BI1746">
        <v>112</v>
      </c>
      <c r="BJ1746">
        <v>15</v>
      </c>
      <c r="BK1746">
        <v>81</v>
      </c>
      <c r="BL1746">
        <v>2</v>
      </c>
      <c r="BN1746">
        <v>11135</v>
      </c>
    </row>
    <row r="1747" spans="55:66" x14ac:dyDescent="0.35">
      <c r="BC1747" t="str">
        <f t="shared" si="102"/>
        <v>8421_Bibliothèques, archives, musées et autres activités culturelles</v>
      </c>
      <c r="BD1747" t="str">
        <f>INDEX(PDC!$J$1:$L$90,MATCH(BE1747,PDC!$L:$L,0),MATCH(PDC!$J$1,PDC!$J$1:$L$1,0))</f>
        <v>Services</v>
      </c>
      <c r="BE1747" t="s">
        <v>90</v>
      </c>
      <c r="BF1747">
        <v>8421</v>
      </c>
      <c r="BG1747">
        <v>159</v>
      </c>
      <c r="BH1747">
        <v>265271</v>
      </c>
      <c r="BI1747">
        <v>4</v>
      </c>
      <c r="BN1747">
        <v>152</v>
      </c>
    </row>
    <row r="1748" spans="55:66" x14ac:dyDescent="0.35">
      <c r="BC1748" t="str">
        <f t="shared" si="102"/>
        <v>8421_Captage, traitement et distribution d'eau</v>
      </c>
      <c r="BD1748" t="str">
        <f>INDEX(PDC!$J$1:$L$90,MATCH(BE1748,PDC!$L:$L,0),MATCH(PDC!$J$1,PDC!$J$1:$L$1,0))</f>
        <v>Industrie</v>
      </c>
      <c r="BE1748" t="s">
        <v>77</v>
      </c>
      <c r="BF1748">
        <v>8421</v>
      </c>
      <c r="BG1748">
        <v>1220</v>
      </c>
      <c r="BH1748">
        <v>1809678</v>
      </c>
      <c r="BI1748">
        <v>18</v>
      </c>
      <c r="BN1748">
        <v>1302</v>
      </c>
    </row>
    <row r="1749" spans="55:66" x14ac:dyDescent="0.35">
      <c r="BC1749" t="str">
        <f t="shared" si="102"/>
        <v>8421_Cokéfaction et raffinage</v>
      </c>
      <c r="BD1749" t="str">
        <f>INDEX(PDC!$J$1:$L$90,MATCH(BE1749,PDC!$L:$L,0),MATCH(PDC!$J$1,PDC!$J$1:$L$1,0))</f>
        <v>Industrie</v>
      </c>
      <c r="BE1749" t="s">
        <v>73</v>
      </c>
      <c r="BF1749">
        <v>8421</v>
      </c>
      <c r="BG1749">
        <v>1025</v>
      </c>
      <c r="BH1749">
        <v>1515786</v>
      </c>
      <c r="BI1749">
        <v>11</v>
      </c>
      <c r="BN1749">
        <v>890</v>
      </c>
    </row>
    <row r="1750" spans="55:66" x14ac:dyDescent="0.35">
      <c r="BC1750" t="str">
        <f t="shared" si="102"/>
        <v>8421_Collecte et traitement des eaux usées</v>
      </c>
      <c r="BD1750" t="str">
        <f>INDEX(PDC!$J$1:$L$90,MATCH(BE1750,PDC!$L:$L,0),MATCH(PDC!$J$1,PDC!$J$1:$L$1,0))</f>
        <v>Industrie</v>
      </c>
      <c r="BE1750" t="s">
        <v>78</v>
      </c>
      <c r="BF1750">
        <v>8421</v>
      </c>
      <c r="BG1750">
        <v>440</v>
      </c>
      <c r="BH1750">
        <v>682923</v>
      </c>
      <c r="BI1750">
        <v>39</v>
      </c>
      <c r="BJ1750">
        <v>2</v>
      </c>
      <c r="BK1750">
        <v>10</v>
      </c>
      <c r="BN1750">
        <v>3276</v>
      </c>
    </row>
    <row r="1751" spans="55:66" x14ac:dyDescent="0.35">
      <c r="BC1751" t="str">
        <f t="shared" si="102"/>
        <v>8421_Collecte, traitement et élimination des déchets ; récupération</v>
      </c>
      <c r="BD1751" t="str">
        <f>INDEX(PDC!$J$1:$L$90,MATCH(BE1751,PDC!$L:$L,0),MATCH(PDC!$J$1,PDC!$J$1:$L$1,0))</f>
        <v>Industrie</v>
      </c>
      <c r="BE1751" t="s">
        <v>4</v>
      </c>
      <c r="BF1751">
        <v>8421</v>
      </c>
      <c r="BG1751">
        <v>3215</v>
      </c>
      <c r="BH1751">
        <v>5057377</v>
      </c>
      <c r="BI1751">
        <v>190</v>
      </c>
      <c r="BJ1751">
        <v>22</v>
      </c>
      <c r="BK1751">
        <v>148</v>
      </c>
      <c r="BL1751">
        <v>3</v>
      </c>
      <c r="BN1751">
        <v>16674</v>
      </c>
    </row>
    <row r="1752" spans="55:66" x14ac:dyDescent="0.35">
      <c r="BC1752" t="str">
        <f t="shared" si="102"/>
        <v>8421_Commerce de détail, à l'exception des automobiles et des motocycles</v>
      </c>
      <c r="BD1752" t="str">
        <f>INDEX(PDC!$J$1:$L$90,MATCH(BE1752,PDC!$L:$L,0),MATCH(PDC!$J$1,PDC!$J$1:$L$1,0))</f>
        <v>Commerce</v>
      </c>
      <c r="BE1752" t="s">
        <v>16</v>
      </c>
      <c r="BF1752">
        <v>8421</v>
      </c>
      <c r="BG1752">
        <v>45870</v>
      </c>
      <c r="BH1752">
        <v>65053535</v>
      </c>
      <c r="BI1752">
        <v>1955</v>
      </c>
      <c r="BJ1752">
        <v>144</v>
      </c>
      <c r="BK1752">
        <v>1133</v>
      </c>
      <c r="BL1752">
        <v>39</v>
      </c>
      <c r="BN1752">
        <v>153278</v>
      </c>
    </row>
    <row r="1753" spans="55:66" x14ac:dyDescent="0.35">
      <c r="BC1753" t="str">
        <f t="shared" si="102"/>
        <v>8421_Commerce de gros, à l'exception des automobiles et des motocycles</v>
      </c>
      <c r="BD1753" t="str">
        <f>INDEX(PDC!$J$1:$L$90,MATCH(BE1753,PDC!$L:$L,0),MATCH(PDC!$J$1,PDC!$J$1:$L$1,0))</f>
        <v>Commerce</v>
      </c>
      <c r="BE1753" t="s">
        <v>28</v>
      </c>
      <c r="BF1753">
        <v>8421</v>
      </c>
      <c r="BG1753">
        <v>42921</v>
      </c>
      <c r="BH1753">
        <v>66066968</v>
      </c>
      <c r="BI1753">
        <v>1315</v>
      </c>
      <c r="BJ1753">
        <v>107</v>
      </c>
      <c r="BK1753">
        <v>866</v>
      </c>
      <c r="BL1753">
        <v>28</v>
      </c>
      <c r="BN1753">
        <v>88176</v>
      </c>
    </row>
    <row r="1754" spans="55:66" x14ac:dyDescent="0.35">
      <c r="BC1754" t="str">
        <f t="shared" si="102"/>
        <v>8421_Commerce et réparation d'automobiles et de motocycles</v>
      </c>
      <c r="BD1754" t="str">
        <f>INDEX(PDC!$J$1:$L$90,MATCH(BE1754,PDC!$L:$L,0),MATCH(PDC!$J$1,PDC!$J$1:$L$1,0))</f>
        <v>Commerce</v>
      </c>
      <c r="BE1754" t="s">
        <v>21</v>
      </c>
      <c r="BF1754">
        <v>8421</v>
      </c>
      <c r="BG1754">
        <v>11537</v>
      </c>
      <c r="BH1754">
        <v>18775513</v>
      </c>
      <c r="BI1754">
        <v>488</v>
      </c>
      <c r="BJ1754">
        <v>44</v>
      </c>
      <c r="BK1754">
        <v>412</v>
      </c>
      <c r="BL1754">
        <v>14</v>
      </c>
      <c r="BN1754">
        <v>29073</v>
      </c>
    </row>
    <row r="1755" spans="55:66" x14ac:dyDescent="0.35">
      <c r="BC1755" t="str">
        <f t="shared" si="102"/>
        <v>8421_Construction de bâtiments</v>
      </c>
      <c r="BD1755" t="str">
        <f>INDEX(PDC!$J$1:$L$90,MATCH(BE1755,PDC!$L:$L,0),MATCH(PDC!$J$1,PDC!$J$1:$L$1,0))</f>
        <v>Construction</v>
      </c>
      <c r="BE1755" t="s">
        <v>17</v>
      </c>
      <c r="BF1755">
        <v>8421</v>
      </c>
      <c r="BG1755">
        <v>4778</v>
      </c>
      <c r="BH1755">
        <v>6740950</v>
      </c>
      <c r="BI1755">
        <v>157</v>
      </c>
      <c r="BJ1755">
        <v>24</v>
      </c>
      <c r="BK1755">
        <v>214</v>
      </c>
      <c r="BL1755">
        <v>7</v>
      </c>
      <c r="BN1755">
        <v>16290</v>
      </c>
    </row>
    <row r="1756" spans="55:66" x14ac:dyDescent="0.35">
      <c r="BC1756" t="str">
        <f t="shared" si="102"/>
        <v>8421_Culture et production animale, chasse et services annexes</v>
      </c>
      <c r="BD1756" t="str">
        <f>INDEX(PDC!$J$1:$L$90,MATCH(BE1756,PDC!$L:$L,0),MATCH(PDC!$J$1,PDC!$J$1:$L$1,0))</f>
        <v>Agriculture</v>
      </c>
      <c r="BE1756" t="s">
        <v>62</v>
      </c>
      <c r="BF1756">
        <v>8421</v>
      </c>
      <c r="BG1756">
        <v>69</v>
      </c>
      <c r="BH1756">
        <v>123341</v>
      </c>
    </row>
    <row r="1757" spans="55:66" x14ac:dyDescent="0.35">
      <c r="BC1757" t="str">
        <f t="shared" si="102"/>
        <v>8421_Dépollution et autres services de gestion des déchets</v>
      </c>
      <c r="BD1757" t="str">
        <f>INDEX(PDC!$J$1:$L$90,MATCH(BE1757,PDC!$L:$L,0),MATCH(PDC!$J$1,PDC!$J$1:$L$1,0))</f>
        <v>Industrie</v>
      </c>
      <c r="BE1757" t="s">
        <v>79</v>
      </c>
      <c r="BF1757">
        <v>8421</v>
      </c>
      <c r="BG1757">
        <v>653</v>
      </c>
      <c r="BH1757">
        <v>1000235</v>
      </c>
      <c r="BI1757">
        <v>16</v>
      </c>
      <c r="BJ1757">
        <v>1</v>
      </c>
      <c r="BK1757">
        <v>8</v>
      </c>
      <c r="BN1757">
        <v>1876</v>
      </c>
    </row>
    <row r="1758" spans="55:66" x14ac:dyDescent="0.35">
      <c r="BC1758" t="str">
        <f t="shared" si="102"/>
        <v>8421_Enquêtes et sécurité</v>
      </c>
      <c r="BD1758" t="str">
        <f>INDEX(PDC!$J$1:$L$90,MATCH(BE1758,PDC!$L:$L,0),MATCH(PDC!$J$1,PDC!$J$1:$L$1,0))</f>
        <v>Services</v>
      </c>
      <c r="BE1758" t="s">
        <v>15</v>
      </c>
      <c r="BF1758">
        <v>8421</v>
      </c>
      <c r="BG1758">
        <v>8353</v>
      </c>
      <c r="BH1758">
        <v>12958217</v>
      </c>
      <c r="BI1758">
        <v>426</v>
      </c>
      <c r="BJ1758">
        <v>35</v>
      </c>
      <c r="BK1758">
        <v>362</v>
      </c>
      <c r="BL1758">
        <v>14</v>
      </c>
      <c r="BN1758">
        <v>41140</v>
      </c>
    </row>
    <row r="1759" spans="55:66" x14ac:dyDescent="0.35">
      <c r="BC1759" t="str">
        <f t="shared" si="102"/>
        <v>8421_Enseignement</v>
      </c>
      <c r="BD1759" t="str">
        <f>INDEX(PDC!$J$1:$L$90,MATCH(BE1759,PDC!$L:$L,0),MATCH(PDC!$J$1,PDC!$J$1:$L$1,0))</f>
        <v>Services</v>
      </c>
      <c r="BE1759" t="s">
        <v>34</v>
      </c>
      <c r="BF1759">
        <v>8421</v>
      </c>
      <c r="BG1759">
        <v>19083</v>
      </c>
      <c r="BH1759">
        <v>22546880</v>
      </c>
      <c r="BI1759">
        <v>185</v>
      </c>
      <c r="BJ1759">
        <v>17</v>
      </c>
      <c r="BK1759">
        <v>126</v>
      </c>
      <c r="BL1759">
        <v>6</v>
      </c>
      <c r="BN1759">
        <v>12984</v>
      </c>
    </row>
    <row r="1760" spans="55:66" x14ac:dyDescent="0.35">
      <c r="BC1760" t="str">
        <f t="shared" si="102"/>
        <v>8421_Entreposage et services auxiliaires des transports</v>
      </c>
      <c r="BD1760" t="str">
        <f>INDEX(PDC!$J$1:$L$90,MATCH(BE1760,PDC!$L:$L,0),MATCH(PDC!$J$1,PDC!$J$1:$L$1,0))</f>
        <v>Services</v>
      </c>
      <c r="BE1760" t="s">
        <v>7</v>
      </c>
      <c r="BF1760">
        <v>8421</v>
      </c>
      <c r="BG1760">
        <v>12011</v>
      </c>
      <c r="BH1760">
        <v>18504521</v>
      </c>
      <c r="BI1760">
        <v>907</v>
      </c>
      <c r="BJ1760">
        <v>71</v>
      </c>
      <c r="BK1760">
        <v>582</v>
      </c>
      <c r="BL1760">
        <v>17</v>
      </c>
      <c r="BM1760">
        <v>1</v>
      </c>
      <c r="BN1760">
        <v>66615</v>
      </c>
    </row>
    <row r="1761" spans="55:66" x14ac:dyDescent="0.35">
      <c r="BC1761" t="str">
        <f t="shared" si="102"/>
        <v>8421_Fabrication d'autres matériels de transport</v>
      </c>
      <c r="BD1761" t="str">
        <f>INDEX(PDC!$J$1:$L$90,MATCH(BE1761,PDC!$L:$L,0),MATCH(PDC!$J$1,PDC!$J$1:$L$1,0))</f>
        <v>Industrie</v>
      </c>
      <c r="BE1761" t="s">
        <v>74</v>
      </c>
      <c r="BF1761">
        <v>8421</v>
      </c>
      <c r="BG1761">
        <v>1098</v>
      </c>
      <c r="BH1761">
        <v>1733371</v>
      </c>
      <c r="BI1761">
        <v>8</v>
      </c>
      <c r="BN1761">
        <v>143</v>
      </c>
    </row>
    <row r="1762" spans="55:66" x14ac:dyDescent="0.35">
      <c r="BC1762" t="str">
        <f t="shared" si="102"/>
        <v>8421_Fabrication d'autres produits minéraux non métalliques</v>
      </c>
      <c r="BD1762" t="str">
        <f>INDEX(PDC!$J$1:$L$90,MATCH(BE1762,PDC!$L:$L,0),MATCH(PDC!$J$1,PDC!$J$1:$L$1,0))</f>
        <v>Industrie</v>
      </c>
      <c r="BE1762" t="s">
        <v>18</v>
      </c>
      <c r="BF1762">
        <v>8421</v>
      </c>
      <c r="BG1762">
        <v>2069</v>
      </c>
      <c r="BH1762">
        <v>3212112</v>
      </c>
      <c r="BI1762">
        <v>85</v>
      </c>
      <c r="BJ1762">
        <v>11</v>
      </c>
      <c r="BK1762">
        <v>91</v>
      </c>
      <c r="BL1762">
        <v>2</v>
      </c>
      <c r="BN1762">
        <v>6017</v>
      </c>
    </row>
    <row r="1763" spans="55:66" x14ac:dyDescent="0.35">
      <c r="BC1763" t="str">
        <f t="shared" si="102"/>
        <v>8421_Fabrication d'équipements électriques</v>
      </c>
      <c r="BD1763" t="str">
        <f>INDEX(PDC!$J$1:$L$90,MATCH(BE1763,PDC!$L:$L,0),MATCH(PDC!$J$1,PDC!$J$1:$L$1,0))</f>
        <v>Industrie</v>
      </c>
      <c r="BE1763" t="s">
        <v>38</v>
      </c>
      <c r="BF1763">
        <v>8421</v>
      </c>
      <c r="BG1763">
        <v>5927</v>
      </c>
      <c r="BH1763">
        <v>8684985</v>
      </c>
      <c r="BI1763">
        <v>123</v>
      </c>
      <c r="BJ1763">
        <v>16</v>
      </c>
      <c r="BK1763">
        <v>237</v>
      </c>
      <c r="BL1763">
        <v>7</v>
      </c>
      <c r="BN1763">
        <v>7878</v>
      </c>
    </row>
    <row r="1764" spans="55:66" x14ac:dyDescent="0.35">
      <c r="BC1764" t="str">
        <f t="shared" si="102"/>
        <v>8421_Fabrication de boissons</v>
      </c>
      <c r="BD1764" t="str">
        <f>INDEX(PDC!$J$1:$L$90,MATCH(BE1764,PDC!$L:$L,0),MATCH(PDC!$J$1,PDC!$J$1:$L$1,0))</f>
        <v>Industrie</v>
      </c>
      <c r="BE1764" t="s">
        <v>66</v>
      </c>
      <c r="BF1764">
        <v>8421</v>
      </c>
      <c r="BG1764">
        <v>230</v>
      </c>
      <c r="BH1764">
        <v>320723</v>
      </c>
      <c r="BI1764">
        <v>7</v>
      </c>
      <c r="BJ1764">
        <v>2</v>
      </c>
      <c r="BK1764">
        <v>9</v>
      </c>
      <c r="BN1764">
        <v>695</v>
      </c>
    </row>
    <row r="1765" spans="55:66" x14ac:dyDescent="0.35">
      <c r="BC1765" t="str">
        <f t="shared" si="102"/>
        <v>8421_Fabrication de machines et équipements n.c.a.</v>
      </c>
      <c r="BD1765" t="str">
        <f>INDEX(PDC!$J$1:$L$90,MATCH(BE1765,PDC!$L:$L,0),MATCH(PDC!$J$1,PDC!$J$1:$L$1,0))</f>
        <v>Industrie</v>
      </c>
      <c r="BE1765" t="s">
        <v>29</v>
      </c>
      <c r="BF1765">
        <v>8421</v>
      </c>
      <c r="BG1765">
        <v>9701</v>
      </c>
      <c r="BH1765">
        <v>13880632</v>
      </c>
      <c r="BI1765">
        <v>329</v>
      </c>
      <c r="BJ1765">
        <v>19</v>
      </c>
      <c r="BK1765">
        <v>232</v>
      </c>
      <c r="BL1765">
        <v>6</v>
      </c>
      <c r="BM1765">
        <v>1</v>
      </c>
      <c r="BN1765">
        <v>21449</v>
      </c>
    </row>
    <row r="1766" spans="55:66" x14ac:dyDescent="0.35">
      <c r="BC1766" t="str">
        <f t="shared" si="102"/>
        <v>8421_Fabrication de meubles</v>
      </c>
      <c r="BD1766" t="str">
        <f>INDEX(PDC!$J$1:$L$90,MATCH(BE1766,PDC!$L:$L,0),MATCH(PDC!$J$1,PDC!$J$1:$L$1,0))</f>
        <v>Industrie</v>
      </c>
      <c r="BE1766" t="s">
        <v>75</v>
      </c>
      <c r="BF1766">
        <v>8421</v>
      </c>
      <c r="BG1766">
        <v>844</v>
      </c>
      <c r="BH1766">
        <v>1391823</v>
      </c>
      <c r="BI1766">
        <v>75</v>
      </c>
      <c r="BJ1766">
        <v>5</v>
      </c>
      <c r="BK1766">
        <v>52</v>
      </c>
      <c r="BL1766">
        <v>1</v>
      </c>
      <c r="BN1766">
        <v>3986</v>
      </c>
    </row>
    <row r="1767" spans="55:66" x14ac:dyDescent="0.35">
      <c r="BC1767" t="str">
        <f t="shared" si="102"/>
        <v>8421_Fabrication de produits en caoutchouc et en plastique</v>
      </c>
      <c r="BD1767" t="str">
        <f>INDEX(PDC!$J$1:$L$90,MATCH(BE1767,PDC!$L:$L,0),MATCH(PDC!$J$1,PDC!$J$1:$L$1,0))</f>
        <v>Industrie</v>
      </c>
      <c r="BE1767" t="s">
        <v>25</v>
      </c>
      <c r="BF1767">
        <v>8421</v>
      </c>
      <c r="BG1767">
        <v>3003</v>
      </c>
      <c r="BH1767">
        <v>4596555</v>
      </c>
      <c r="BI1767">
        <v>135</v>
      </c>
      <c r="BJ1767">
        <v>11</v>
      </c>
      <c r="BK1767">
        <v>101</v>
      </c>
      <c r="BL1767">
        <v>2</v>
      </c>
      <c r="BN1767">
        <v>9669</v>
      </c>
    </row>
    <row r="1768" spans="55:66" x14ac:dyDescent="0.35">
      <c r="BC1768" t="str">
        <f t="shared" si="102"/>
        <v>8421_Fabrication de produits informatiques, électroniques et optiques</v>
      </c>
      <c r="BD1768" t="str">
        <f>INDEX(PDC!$J$1:$L$90,MATCH(BE1768,PDC!$L:$L,0),MATCH(PDC!$J$1,PDC!$J$1:$L$1,0))</f>
        <v>Industrie</v>
      </c>
      <c r="BE1768" t="s">
        <v>41</v>
      </c>
      <c r="BF1768">
        <v>8421</v>
      </c>
      <c r="BG1768">
        <v>2997</v>
      </c>
      <c r="BH1768">
        <v>4278938</v>
      </c>
      <c r="BI1768">
        <v>63</v>
      </c>
      <c r="BJ1768">
        <v>1</v>
      </c>
      <c r="BK1768">
        <v>20</v>
      </c>
      <c r="BL1768">
        <v>1</v>
      </c>
      <c r="BN1768">
        <v>3801</v>
      </c>
    </row>
    <row r="1769" spans="55:66" x14ac:dyDescent="0.35">
      <c r="BC1769" t="str">
        <f t="shared" si="102"/>
        <v>8421_Fabrication de produits métalliques, à l'exception des machines et des équipements</v>
      </c>
      <c r="BD1769" t="str">
        <f>INDEX(PDC!$J$1:$L$90,MATCH(BE1769,PDC!$L:$L,0),MATCH(PDC!$J$1,PDC!$J$1:$L$1,0))</f>
        <v>Industrie</v>
      </c>
      <c r="BE1769" t="s">
        <v>11</v>
      </c>
      <c r="BF1769">
        <v>8421</v>
      </c>
      <c r="BG1769">
        <v>9842</v>
      </c>
      <c r="BH1769">
        <v>16292572</v>
      </c>
      <c r="BI1769">
        <v>568</v>
      </c>
      <c r="BJ1769">
        <v>57</v>
      </c>
      <c r="BK1769">
        <v>451</v>
      </c>
      <c r="BL1769">
        <v>17</v>
      </c>
      <c r="BN1769">
        <v>37668</v>
      </c>
    </row>
    <row r="1770" spans="55:66" x14ac:dyDescent="0.35">
      <c r="BC1770" t="str">
        <f t="shared" si="102"/>
        <v>8421_Fabrication de textiles</v>
      </c>
      <c r="BD1770" t="str">
        <f>INDEX(PDC!$J$1:$L$90,MATCH(BE1770,PDC!$L:$L,0),MATCH(PDC!$J$1,PDC!$J$1:$L$1,0))</f>
        <v>Industrie</v>
      </c>
      <c r="BE1770" t="s">
        <v>19</v>
      </c>
      <c r="BF1770">
        <v>8421</v>
      </c>
      <c r="BG1770">
        <v>1659</v>
      </c>
      <c r="BH1770">
        <v>2483153</v>
      </c>
      <c r="BI1770">
        <v>36</v>
      </c>
      <c r="BJ1770">
        <v>3</v>
      </c>
      <c r="BK1770">
        <v>38</v>
      </c>
      <c r="BL1770">
        <v>1</v>
      </c>
      <c r="BN1770">
        <v>2379</v>
      </c>
    </row>
    <row r="1771" spans="55:66" x14ac:dyDescent="0.35">
      <c r="BC1771" t="str">
        <f t="shared" si="102"/>
        <v>8421_Génie civil</v>
      </c>
      <c r="BD1771" t="str">
        <f>INDEX(PDC!$J$1:$L$90,MATCH(BE1771,PDC!$L:$L,0),MATCH(PDC!$J$1,PDC!$J$1:$L$1,0))</f>
        <v>Construction</v>
      </c>
      <c r="BE1771" t="s">
        <v>22</v>
      </c>
      <c r="BF1771">
        <v>8421</v>
      </c>
      <c r="BG1771">
        <v>7608</v>
      </c>
      <c r="BH1771">
        <v>11209018</v>
      </c>
      <c r="BI1771">
        <v>270</v>
      </c>
      <c r="BJ1771">
        <v>33</v>
      </c>
      <c r="BK1771">
        <v>270</v>
      </c>
      <c r="BL1771">
        <v>8</v>
      </c>
      <c r="BN1771">
        <v>30503</v>
      </c>
    </row>
    <row r="1772" spans="55:66" x14ac:dyDescent="0.35">
      <c r="BC1772" t="str">
        <f t="shared" si="102"/>
        <v>8421_Hébergement</v>
      </c>
      <c r="BD1772" t="str">
        <f>INDEX(PDC!$J$1:$L$90,MATCH(BE1772,PDC!$L:$L,0),MATCH(PDC!$J$1,PDC!$J$1:$L$1,0))</f>
        <v>Services</v>
      </c>
      <c r="BE1772" t="s">
        <v>20</v>
      </c>
      <c r="BF1772">
        <v>8421</v>
      </c>
      <c r="BG1772">
        <v>5699</v>
      </c>
      <c r="BH1772">
        <v>8774248</v>
      </c>
      <c r="BI1772">
        <v>239</v>
      </c>
      <c r="BJ1772">
        <v>21</v>
      </c>
      <c r="BK1772">
        <v>256</v>
      </c>
      <c r="BL1772">
        <v>4</v>
      </c>
      <c r="BM1772">
        <v>1</v>
      </c>
      <c r="BN1772">
        <v>21238</v>
      </c>
    </row>
    <row r="1773" spans="55:66" x14ac:dyDescent="0.35">
      <c r="BC1773" t="str">
        <f t="shared" si="102"/>
        <v>8421_Hébergement médico-social et social</v>
      </c>
      <c r="BD1773" t="str">
        <f>INDEX(PDC!$J$1:$L$90,MATCH(BE1773,PDC!$L:$L,0),MATCH(PDC!$J$1,PDC!$J$1:$L$1,0))</f>
        <v>Services</v>
      </c>
      <c r="BE1773" t="s">
        <v>2</v>
      </c>
      <c r="BF1773">
        <v>8421</v>
      </c>
      <c r="BG1773">
        <v>13033</v>
      </c>
      <c r="BH1773">
        <v>18890466</v>
      </c>
      <c r="BI1773">
        <v>1246</v>
      </c>
      <c r="BJ1773">
        <v>87</v>
      </c>
      <c r="BK1773">
        <v>643</v>
      </c>
      <c r="BL1773">
        <v>20</v>
      </c>
      <c r="BN1773">
        <v>90991</v>
      </c>
    </row>
    <row r="1774" spans="55:66" x14ac:dyDescent="0.35">
      <c r="BC1774" t="str">
        <f t="shared" si="102"/>
        <v>8421_Imprimerie et reproduction d'enregistrements</v>
      </c>
      <c r="BD1774" t="str">
        <f>INDEX(PDC!$J$1:$L$90,MATCH(BE1774,PDC!$L:$L,0),MATCH(PDC!$J$1,PDC!$J$1:$L$1,0))</f>
        <v>Industrie</v>
      </c>
      <c r="BE1774" t="s">
        <v>72</v>
      </c>
      <c r="BF1774">
        <v>8421</v>
      </c>
      <c r="BG1774">
        <v>1925</v>
      </c>
      <c r="BH1774">
        <v>3340638</v>
      </c>
      <c r="BI1774">
        <v>58</v>
      </c>
      <c r="BJ1774">
        <v>3</v>
      </c>
      <c r="BK1774">
        <v>57</v>
      </c>
      <c r="BL1774">
        <v>2</v>
      </c>
      <c r="BN1774">
        <v>4423</v>
      </c>
    </row>
    <row r="1775" spans="55:66" x14ac:dyDescent="0.35">
      <c r="BC1775" t="str">
        <f t="shared" si="102"/>
        <v>8421_Industrie automobile</v>
      </c>
      <c r="BD1775" t="str">
        <f>INDEX(PDC!$J$1:$L$90,MATCH(BE1775,PDC!$L:$L,0),MATCH(PDC!$J$1,PDC!$J$1:$L$1,0))</f>
        <v>Industrie</v>
      </c>
      <c r="BE1775" t="s">
        <v>24</v>
      </c>
      <c r="BF1775">
        <v>8421</v>
      </c>
      <c r="BG1775">
        <v>9204</v>
      </c>
      <c r="BH1775">
        <v>13669690</v>
      </c>
      <c r="BI1775">
        <v>170</v>
      </c>
      <c r="BJ1775">
        <v>22</v>
      </c>
      <c r="BK1775">
        <v>129</v>
      </c>
      <c r="BL1775">
        <v>4</v>
      </c>
      <c r="BN1775">
        <v>16545</v>
      </c>
    </row>
    <row r="1776" spans="55:66" x14ac:dyDescent="0.35">
      <c r="BC1776" t="str">
        <f t="shared" si="102"/>
        <v>8421_Industrie chimique</v>
      </c>
      <c r="BD1776" t="str">
        <f>INDEX(PDC!$J$1:$L$90,MATCH(BE1776,PDC!$L:$L,0),MATCH(PDC!$J$1,PDC!$J$1:$L$1,0))</f>
        <v>Industrie</v>
      </c>
      <c r="BE1776" t="s">
        <v>40</v>
      </c>
      <c r="BF1776">
        <v>8421</v>
      </c>
      <c r="BG1776">
        <v>10003</v>
      </c>
      <c r="BH1776">
        <v>13449572</v>
      </c>
      <c r="BI1776">
        <v>122</v>
      </c>
      <c r="BJ1776">
        <v>13</v>
      </c>
      <c r="BK1776">
        <v>102</v>
      </c>
      <c r="BL1776">
        <v>3</v>
      </c>
      <c r="BN1776">
        <v>10716</v>
      </c>
    </row>
    <row r="1777" spans="55:66" x14ac:dyDescent="0.35">
      <c r="BC1777" t="str">
        <f t="shared" si="102"/>
        <v>8421_Industrie de l'habillement</v>
      </c>
      <c r="BD1777" t="str">
        <f>INDEX(PDC!$J$1:$L$90,MATCH(BE1777,PDC!$L:$L,0),MATCH(PDC!$J$1,PDC!$J$1:$L$1,0))</f>
        <v>Industrie</v>
      </c>
      <c r="BE1777" t="s">
        <v>68</v>
      </c>
      <c r="BF1777">
        <v>8421</v>
      </c>
      <c r="BG1777">
        <v>1155</v>
      </c>
      <c r="BH1777">
        <v>1713170</v>
      </c>
      <c r="BI1777">
        <v>18</v>
      </c>
      <c r="BJ1777">
        <v>1</v>
      </c>
      <c r="BK1777">
        <v>15</v>
      </c>
      <c r="BL1777">
        <v>1</v>
      </c>
      <c r="BN1777">
        <v>1057</v>
      </c>
    </row>
    <row r="1778" spans="55:66" x14ac:dyDescent="0.35">
      <c r="BC1778" t="str">
        <f t="shared" si="102"/>
        <v>8421_Industrie du cuir et de la chaussure</v>
      </c>
      <c r="BD1778" t="str">
        <f>INDEX(PDC!$J$1:$L$90,MATCH(BE1778,PDC!$L:$L,0),MATCH(PDC!$J$1,PDC!$J$1:$L$1,0))</f>
        <v>Industrie</v>
      </c>
      <c r="BE1778" t="s">
        <v>69</v>
      </c>
      <c r="BF1778">
        <v>8421</v>
      </c>
      <c r="BG1778">
        <v>429</v>
      </c>
      <c r="BH1778">
        <v>631744</v>
      </c>
      <c r="BI1778">
        <v>21</v>
      </c>
      <c r="BN1778">
        <v>1059</v>
      </c>
    </row>
    <row r="1779" spans="55:66" x14ac:dyDescent="0.35">
      <c r="BC1779" t="str">
        <f t="shared" si="102"/>
        <v>8421_Industrie du papier et du carton</v>
      </c>
      <c r="BD1779" t="str">
        <f>INDEX(PDC!$J$1:$L$90,MATCH(BE1779,PDC!$L:$L,0),MATCH(PDC!$J$1,PDC!$J$1:$L$1,0))</f>
        <v>Industrie</v>
      </c>
      <c r="BE1779" t="s">
        <v>71</v>
      </c>
      <c r="BF1779">
        <v>8421</v>
      </c>
      <c r="BG1779">
        <v>1182</v>
      </c>
      <c r="BH1779">
        <v>1799445</v>
      </c>
      <c r="BI1779">
        <v>46</v>
      </c>
      <c r="BJ1779">
        <v>6</v>
      </c>
      <c r="BK1779">
        <v>35</v>
      </c>
      <c r="BL1779">
        <v>1</v>
      </c>
      <c r="BN1779">
        <v>3666</v>
      </c>
    </row>
    <row r="1780" spans="55:66" x14ac:dyDescent="0.35">
      <c r="BC1780" t="str">
        <f t="shared" si="102"/>
        <v>8421_Industrie pharmaceutique</v>
      </c>
      <c r="BD1780" t="str">
        <f>INDEX(PDC!$J$1:$L$90,MATCH(BE1780,PDC!$L:$L,0),MATCH(PDC!$J$1,PDC!$J$1:$L$1,0))</f>
        <v>Industrie</v>
      </c>
      <c r="BE1780" t="s">
        <v>39</v>
      </c>
      <c r="BF1780">
        <v>8421</v>
      </c>
      <c r="BG1780">
        <v>9683</v>
      </c>
      <c r="BH1780">
        <v>12540117</v>
      </c>
      <c r="BI1780">
        <v>114</v>
      </c>
      <c r="BJ1780">
        <v>8</v>
      </c>
      <c r="BK1780">
        <v>61</v>
      </c>
      <c r="BL1780">
        <v>2</v>
      </c>
      <c r="BN1780">
        <v>5410</v>
      </c>
    </row>
    <row r="1781" spans="55:66" x14ac:dyDescent="0.35">
      <c r="BC1781" t="str">
        <f t="shared" si="102"/>
        <v>8421_Industries alimentaires</v>
      </c>
      <c r="BD1781" t="str">
        <f>INDEX(PDC!$J$1:$L$90,MATCH(BE1781,PDC!$L:$L,0),MATCH(PDC!$J$1,PDC!$J$1:$L$1,0))</f>
        <v>Industrie</v>
      </c>
      <c r="BE1781" t="s">
        <v>14</v>
      </c>
      <c r="BF1781">
        <v>8421</v>
      </c>
      <c r="BG1781">
        <v>7379</v>
      </c>
      <c r="BH1781">
        <v>11876368</v>
      </c>
      <c r="BI1781">
        <v>298</v>
      </c>
      <c r="BJ1781">
        <v>26</v>
      </c>
      <c r="BK1781">
        <v>187</v>
      </c>
      <c r="BL1781">
        <v>8</v>
      </c>
      <c r="BN1781">
        <v>25676</v>
      </c>
    </row>
    <row r="1782" spans="55:66" x14ac:dyDescent="0.35">
      <c r="BC1782" t="str">
        <f t="shared" si="102"/>
        <v>8421_Métallurgie</v>
      </c>
      <c r="BD1782" t="str">
        <f>INDEX(PDC!$J$1:$L$90,MATCH(BE1782,PDC!$L:$L,0),MATCH(PDC!$J$1,PDC!$J$1:$L$1,0))</f>
        <v>Industrie</v>
      </c>
      <c r="BE1782" t="s">
        <v>26</v>
      </c>
      <c r="BF1782">
        <v>8421</v>
      </c>
      <c r="BG1782">
        <v>1309</v>
      </c>
      <c r="BH1782">
        <v>2083176</v>
      </c>
      <c r="BI1782">
        <v>114</v>
      </c>
      <c r="BJ1782">
        <v>13</v>
      </c>
      <c r="BK1782">
        <v>121</v>
      </c>
      <c r="BL1782">
        <v>4</v>
      </c>
      <c r="BN1782">
        <v>7657</v>
      </c>
    </row>
    <row r="1783" spans="55:66" x14ac:dyDescent="0.35">
      <c r="BC1783" t="str">
        <f t="shared" si="102"/>
        <v>8421_Organisation de jeux de hasard et d'argent</v>
      </c>
      <c r="BD1783" t="str">
        <f>INDEX(PDC!$J$1:$L$90,MATCH(BE1783,PDC!$L:$L,0),MATCH(PDC!$J$1,PDC!$J$1:$L$1,0))</f>
        <v>Services</v>
      </c>
      <c r="BE1783" t="s">
        <v>91</v>
      </c>
      <c r="BF1783">
        <v>8421</v>
      </c>
      <c r="BG1783">
        <v>483</v>
      </c>
      <c r="BH1783">
        <v>733990</v>
      </c>
      <c r="BI1783">
        <v>10</v>
      </c>
      <c r="BJ1783">
        <v>2</v>
      </c>
      <c r="BK1783">
        <v>19</v>
      </c>
      <c r="BL1783">
        <v>1</v>
      </c>
      <c r="BN1783">
        <v>2020</v>
      </c>
    </row>
    <row r="1784" spans="55:66" x14ac:dyDescent="0.35">
      <c r="BC1784" t="str">
        <f t="shared" si="102"/>
        <v>8421_Production de films cinématographiques, de vidéo et de programmes de télévision ; enregistrement sonore et édition musicale</v>
      </c>
      <c r="BD1784" t="str">
        <f>INDEX(PDC!$J$1:$L$90,MATCH(BE1784,PDC!$L:$L,0),MATCH(PDC!$J$1,PDC!$J$1:$L$1,0))</f>
        <v>Services</v>
      </c>
      <c r="BE1784" t="s">
        <v>82</v>
      </c>
      <c r="BF1784">
        <v>8421</v>
      </c>
      <c r="BG1784">
        <v>2116</v>
      </c>
      <c r="BH1784">
        <v>1943557</v>
      </c>
      <c r="BI1784">
        <v>5</v>
      </c>
      <c r="BN1784">
        <v>658</v>
      </c>
    </row>
    <row r="1785" spans="55:66" x14ac:dyDescent="0.35">
      <c r="BC1785" t="str">
        <f t="shared" si="102"/>
        <v>8421_Production et distribution d'électricité, de gaz, de vapeur et d'air conditionné</v>
      </c>
      <c r="BD1785" t="str">
        <f>INDEX(PDC!$J$1:$L$90,MATCH(BE1785,PDC!$L:$L,0),MATCH(PDC!$J$1,PDC!$J$1:$L$1,0))</f>
        <v>Industrie</v>
      </c>
      <c r="BE1785" t="s">
        <v>76</v>
      </c>
      <c r="BF1785">
        <v>8421</v>
      </c>
      <c r="BG1785">
        <v>3501</v>
      </c>
      <c r="BH1785">
        <v>5496456</v>
      </c>
      <c r="BI1785">
        <v>35</v>
      </c>
      <c r="BJ1785">
        <v>2</v>
      </c>
      <c r="BK1785">
        <v>7</v>
      </c>
      <c r="BN1785">
        <v>1618</v>
      </c>
    </row>
    <row r="1786" spans="55:66" x14ac:dyDescent="0.35">
      <c r="BC1786" t="str">
        <f t="shared" si="102"/>
        <v>8421_Programmation et diffusion</v>
      </c>
      <c r="BD1786" t="str">
        <f>INDEX(PDC!$J$1:$L$90,MATCH(BE1786,PDC!$L:$L,0),MATCH(PDC!$J$1,PDC!$J$1:$L$1,0))</f>
        <v>Services</v>
      </c>
      <c r="BE1786" t="s">
        <v>83</v>
      </c>
      <c r="BF1786">
        <v>8421</v>
      </c>
      <c r="BG1786">
        <v>1290</v>
      </c>
      <c r="BH1786">
        <v>1803919</v>
      </c>
      <c r="BI1786">
        <v>12</v>
      </c>
      <c r="BN1786">
        <v>257</v>
      </c>
    </row>
    <row r="1787" spans="55:66" x14ac:dyDescent="0.35">
      <c r="BC1787" t="str">
        <f t="shared" si="102"/>
        <v>8421_Programmation, conseil et autres activités informatiques</v>
      </c>
      <c r="BD1787" t="str">
        <f>INDEX(PDC!$J$1:$L$90,MATCH(BE1787,PDC!$L:$L,0),MATCH(PDC!$J$1,PDC!$J$1:$L$1,0))</f>
        <v>Services</v>
      </c>
      <c r="BE1787" t="s">
        <v>50</v>
      </c>
      <c r="BF1787">
        <v>8421</v>
      </c>
      <c r="BG1787">
        <v>17367</v>
      </c>
      <c r="BH1787">
        <v>26945753</v>
      </c>
      <c r="BI1787">
        <v>53</v>
      </c>
      <c r="BJ1787">
        <v>6</v>
      </c>
      <c r="BK1787">
        <v>32</v>
      </c>
      <c r="BN1787">
        <v>3495</v>
      </c>
    </row>
    <row r="1788" spans="55:66" x14ac:dyDescent="0.35">
      <c r="BC1788" t="str">
        <f t="shared" si="102"/>
        <v>8421_Publicité et études de marché</v>
      </c>
      <c r="BD1788" t="str">
        <f>INDEX(PDC!$J$1:$L$90,MATCH(BE1788,PDC!$L:$L,0),MATCH(PDC!$J$1,PDC!$J$1:$L$1,0))</f>
        <v>Services</v>
      </c>
      <c r="BE1788" t="s">
        <v>33</v>
      </c>
      <c r="BF1788">
        <v>8421</v>
      </c>
      <c r="BG1788">
        <v>5409</v>
      </c>
      <c r="BH1788">
        <v>7138651</v>
      </c>
      <c r="BI1788">
        <v>111</v>
      </c>
      <c r="BJ1788">
        <v>5</v>
      </c>
      <c r="BK1788">
        <v>28</v>
      </c>
      <c r="BL1788">
        <v>1</v>
      </c>
      <c r="BN1788">
        <v>8745</v>
      </c>
    </row>
    <row r="1789" spans="55:66" x14ac:dyDescent="0.35">
      <c r="BC1789" t="str">
        <f t="shared" si="102"/>
        <v>8421_Recherche-développement scientifique</v>
      </c>
      <c r="BD1789" t="str">
        <f>INDEX(PDC!$J$1:$L$90,MATCH(BE1789,PDC!$L:$L,0),MATCH(PDC!$J$1,PDC!$J$1:$L$1,0))</f>
        <v>Services</v>
      </c>
      <c r="BE1789" t="s">
        <v>46</v>
      </c>
      <c r="BF1789">
        <v>8421</v>
      </c>
      <c r="BG1789">
        <v>4773</v>
      </c>
      <c r="BH1789">
        <v>6543240</v>
      </c>
      <c r="BI1789">
        <v>44</v>
      </c>
      <c r="BJ1789">
        <v>3</v>
      </c>
      <c r="BK1789">
        <v>15</v>
      </c>
      <c r="BN1789">
        <v>1423</v>
      </c>
    </row>
    <row r="1790" spans="55:66" x14ac:dyDescent="0.35">
      <c r="BC1790" t="str">
        <f t="shared" si="102"/>
        <v>8421_Restauration</v>
      </c>
      <c r="BD1790" t="str">
        <f>INDEX(PDC!$J$1:$L$90,MATCH(BE1790,PDC!$L:$L,0),MATCH(PDC!$J$1,PDC!$J$1:$L$1,0))</f>
        <v>Services</v>
      </c>
      <c r="BE1790" t="s">
        <v>10</v>
      </c>
      <c r="BF1790">
        <v>8421</v>
      </c>
      <c r="BG1790">
        <v>23914</v>
      </c>
      <c r="BH1790">
        <v>36150510</v>
      </c>
      <c r="BI1790">
        <v>1414</v>
      </c>
      <c r="BJ1790">
        <v>75</v>
      </c>
      <c r="BK1790">
        <v>618</v>
      </c>
      <c r="BL1790">
        <v>13</v>
      </c>
      <c r="BM1790">
        <v>1</v>
      </c>
      <c r="BN1790">
        <v>92274</v>
      </c>
    </row>
    <row r="1791" spans="55:66" x14ac:dyDescent="0.35">
      <c r="BC1791" t="str">
        <f t="shared" si="102"/>
        <v>8421_Réparation d'ordinateurs et de biens personnels et domestiques</v>
      </c>
      <c r="BD1791" t="str">
        <f>INDEX(PDC!$J$1:$L$90,MATCH(BE1791,PDC!$L:$L,0),MATCH(PDC!$J$1,PDC!$J$1:$L$1,0))</f>
        <v>Services</v>
      </c>
      <c r="BE1791" t="s">
        <v>92</v>
      </c>
      <c r="BF1791">
        <v>8421</v>
      </c>
      <c r="BG1791">
        <v>1376</v>
      </c>
      <c r="BH1791">
        <v>2150722</v>
      </c>
      <c r="BI1791">
        <v>33</v>
      </c>
      <c r="BJ1791">
        <v>2</v>
      </c>
      <c r="BK1791">
        <v>17</v>
      </c>
      <c r="BN1791">
        <v>2119</v>
      </c>
    </row>
    <row r="1792" spans="55:66" x14ac:dyDescent="0.35">
      <c r="BC1792" t="str">
        <f t="shared" si="102"/>
        <v>8421_Réparation et installation de machines et d'équipements</v>
      </c>
      <c r="BD1792" t="str">
        <f>INDEX(PDC!$J$1:$L$90,MATCH(BE1792,PDC!$L:$L,0),MATCH(PDC!$J$1,PDC!$J$1:$L$1,0))</f>
        <v>Industrie</v>
      </c>
      <c r="BE1792" t="s">
        <v>23</v>
      </c>
      <c r="BF1792">
        <v>8421</v>
      </c>
      <c r="BG1792">
        <v>8367</v>
      </c>
      <c r="BH1792">
        <v>13744999</v>
      </c>
      <c r="BI1792">
        <v>246</v>
      </c>
      <c r="BJ1792">
        <v>34</v>
      </c>
      <c r="BK1792">
        <v>360</v>
      </c>
      <c r="BL1792">
        <v>11</v>
      </c>
      <c r="BM1792">
        <v>1</v>
      </c>
      <c r="BN1792">
        <v>18567</v>
      </c>
    </row>
    <row r="1793" spans="55:66" x14ac:dyDescent="0.35">
      <c r="BC1793" t="str">
        <f t="shared" si="102"/>
        <v>8421_Services d'information</v>
      </c>
      <c r="BD1793" t="str">
        <f>INDEX(PDC!$J$1:$L$90,MATCH(BE1793,PDC!$L:$L,0),MATCH(PDC!$J$1,PDC!$J$1:$L$1,0))</f>
        <v>Services</v>
      </c>
      <c r="BE1793" t="s">
        <v>85</v>
      </c>
      <c r="BF1793">
        <v>8421</v>
      </c>
      <c r="BG1793">
        <v>1833</v>
      </c>
      <c r="BH1793">
        <v>2624315</v>
      </c>
      <c r="BI1793">
        <v>21</v>
      </c>
      <c r="BJ1793">
        <v>1</v>
      </c>
      <c r="BK1793">
        <v>12</v>
      </c>
      <c r="BL1793">
        <v>1</v>
      </c>
      <c r="BN1793">
        <v>1192</v>
      </c>
    </row>
    <row r="1794" spans="55:66" x14ac:dyDescent="0.35">
      <c r="BC1794" t="str">
        <f t="shared" si="102"/>
        <v>8421_Services de soutien aux industries extractives</v>
      </c>
      <c r="BD1794" t="str">
        <f>INDEX(PDC!$J$1:$L$90,MATCH(BE1794,PDC!$L:$L,0),MATCH(PDC!$J$1,PDC!$J$1:$L$1,0))</f>
        <v>Industrie</v>
      </c>
      <c r="BE1794" t="s">
        <v>65</v>
      </c>
      <c r="BF1794">
        <v>8421</v>
      </c>
      <c r="BG1794">
        <v>3</v>
      </c>
      <c r="BH1794">
        <v>3006</v>
      </c>
    </row>
    <row r="1795" spans="55:66" x14ac:dyDescent="0.35">
      <c r="BC1795" t="str">
        <f t="shared" si="102"/>
        <v>8421_Services relatifs aux bâtiments et aménagement paysager</v>
      </c>
      <c r="BD1795" t="str">
        <f>INDEX(PDC!$J$1:$L$90,MATCH(BE1795,PDC!$L:$L,0),MATCH(PDC!$J$1,PDC!$J$1:$L$1,0))</f>
        <v>Services</v>
      </c>
      <c r="BE1795" t="s">
        <v>9</v>
      </c>
      <c r="BF1795">
        <v>8421</v>
      </c>
      <c r="BG1795">
        <v>16185</v>
      </c>
      <c r="BH1795">
        <v>21413047</v>
      </c>
      <c r="BI1795">
        <v>992</v>
      </c>
      <c r="BJ1795">
        <v>118</v>
      </c>
      <c r="BK1795">
        <v>1122</v>
      </c>
      <c r="BL1795">
        <v>45</v>
      </c>
      <c r="BN1795">
        <v>117529</v>
      </c>
    </row>
    <row r="1796" spans="55:66" x14ac:dyDescent="0.35">
      <c r="BC1796" t="str">
        <f t="shared" si="102"/>
        <v>8421_Sylviculture et exploitation forestière</v>
      </c>
      <c r="BD1796" t="str">
        <f>INDEX(PDC!$J$1:$L$90,MATCH(BE1796,PDC!$L:$L,0),MATCH(PDC!$J$1,PDC!$J$1:$L$1,0))</f>
        <v>Agriculture</v>
      </c>
      <c r="BE1796" t="s">
        <v>63</v>
      </c>
      <c r="BF1796">
        <v>8421</v>
      </c>
      <c r="BG1796">
        <v>35</v>
      </c>
      <c r="BH1796">
        <v>43159</v>
      </c>
      <c r="BI1796">
        <v>2</v>
      </c>
      <c r="BJ1796">
        <v>1</v>
      </c>
      <c r="BK1796">
        <v>25</v>
      </c>
      <c r="BL1796">
        <v>1</v>
      </c>
      <c r="BN1796">
        <v>322</v>
      </c>
    </row>
    <row r="1797" spans="55:66" x14ac:dyDescent="0.35">
      <c r="BC1797" t="str">
        <f t="shared" ref="BC1797:BC1860" si="103">BF1797&amp;"_"&amp;BE1797</f>
        <v>8421_Transports aériens</v>
      </c>
      <c r="BD1797" t="str">
        <f>INDEX(PDC!$J$1:$L$90,MATCH(BE1797,PDC!$L:$L,0),MATCH(PDC!$J$1,PDC!$J$1:$L$1,0))</f>
        <v>Services</v>
      </c>
      <c r="BE1797" t="s">
        <v>81</v>
      </c>
      <c r="BF1797">
        <v>8421</v>
      </c>
      <c r="BG1797">
        <v>1116</v>
      </c>
      <c r="BH1797">
        <v>1877766</v>
      </c>
      <c r="BI1797">
        <v>25</v>
      </c>
      <c r="BN1797">
        <v>1195</v>
      </c>
    </row>
    <row r="1798" spans="55:66" x14ac:dyDescent="0.35">
      <c r="BC1798" t="str">
        <f t="shared" si="103"/>
        <v>8421_Transports par eau</v>
      </c>
      <c r="BD1798" t="str">
        <f>INDEX(PDC!$J$1:$L$90,MATCH(BE1798,PDC!$L:$L,0),MATCH(PDC!$J$1,PDC!$J$1:$L$1,0))</f>
        <v>Services</v>
      </c>
      <c r="BE1798" t="s">
        <v>80</v>
      </c>
      <c r="BF1798">
        <v>8421</v>
      </c>
      <c r="BG1798">
        <v>164</v>
      </c>
      <c r="BH1798">
        <v>279376</v>
      </c>
      <c r="BI1798">
        <v>8</v>
      </c>
      <c r="BN1798">
        <v>616</v>
      </c>
    </row>
    <row r="1799" spans="55:66" x14ac:dyDescent="0.35">
      <c r="BC1799" t="str">
        <f t="shared" si="103"/>
        <v>8421_Transports terrestres et transport par conduites</v>
      </c>
      <c r="BD1799" t="str">
        <f>INDEX(PDC!$J$1:$L$90,MATCH(BE1799,PDC!$L:$L,0),MATCH(PDC!$J$1,PDC!$J$1:$L$1,0))</f>
        <v>Services</v>
      </c>
      <c r="BE1799" t="s">
        <v>5</v>
      </c>
      <c r="BF1799">
        <v>8421</v>
      </c>
      <c r="BG1799">
        <v>22893</v>
      </c>
      <c r="BH1799">
        <v>39551716</v>
      </c>
      <c r="BI1799">
        <v>2214</v>
      </c>
      <c r="BJ1799">
        <v>205</v>
      </c>
      <c r="BK1799">
        <v>2007</v>
      </c>
      <c r="BL1799">
        <v>63</v>
      </c>
      <c r="BM1799">
        <v>3</v>
      </c>
      <c r="BN1799">
        <v>200967</v>
      </c>
    </row>
    <row r="1800" spans="55:66" x14ac:dyDescent="0.35">
      <c r="BC1800" t="str">
        <f t="shared" si="103"/>
        <v>8421_Travail du bois et fabrication d'articles en bois et en liège, à l'exception des meubles ; fabrication d'articles en vannerie et sparterie</v>
      </c>
      <c r="BD1800" t="str">
        <f>INDEX(PDC!$J$1:$L$90,MATCH(BE1800,PDC!$L:$L,0),MATCH(PDC!$J$1,PDC!$J$1:$L$1,0))</f>
        <v>Industrie</v>
      </c>
      <c r="BE1800" t="s">
        <v>70</v>
      </c>
      <c r="BF1800">
        <v>8421</v>
      </c>
      <c r="BG1800">
        <v>802</v>
      </c>
      <c r="BH1800">
        <v>1162789</v>
      </c>
      <c r="BI1800">
        <v>81</v>
      </c>
      <c r="BJ1800">
        <v>6</v>
      </c>
      <c r="BK1800">
        <v>43</v>
      </c>
      <c r="BL1800">
        <v>1</v>
      </c>
      <c r="BN1800">
        <v>5078</v>
      </c>
    </row>
    <row r="1801" spans="55:66" x14ac:dyDescent="0.35">
      <c r="BC1801" t="str">
        <f t="shared" si="103"/>
        <v>8421_Travaux de construction spécialisés</v>
      </c>
      <c r="BD1801" t="str">
        <f>INDEX(PDC!$J$1:$L$90,MATCH(BE1801,PDC!$L:$L,0),MATCH(PDC!$J$1,PDC!$J$1:$L$1,0))</f>
        <v>Construction</v>
      </c>
      <c r="BE1801" t="s">
        <v>3</v>
      </c>
      <c r="BF1801">
        <v>8421</v>
      </c>
      <c r="BG1801">
        <v>37119</v>
      </c>
      <c r="BH1801">
        <v>57675223</v>
      </c>
      <c r="BI1801">
        <v>2717</v>
      </c>
      <c r="BJ1801">
        <v>228</v>
      </c>
      <c r="BK1801">
        <v>2228</v>
      </c>
      <c r="BL1801">
        <v>83</v>
      </c>
      <c r="BM1801">
        <v>2</v>
      </c>
      <c r="BN1801">
        <v>206507</v>
      </c>
    </row>
    <row r="1802" spans="55:66" x14ac:dyDescent="0.35">
      <c r="BC1802" t="str">
        <f t="shared" si="103"/>
        <v>8421_Télécommunications</v>
      </c>
      <c r="BD1802" t="str">
        <f>INDEX(PDC!$J$1:$L$90,MATCH(BE1802,PDC!$L:$L,0),MATCH(PDC!$J$1,PDC!$J$1:$L$1,0))</f>
        <v>Services</v>
      </c>
      <c r="BE1802" t="s">
        <v>84</v>
      </c>
      <c r="BF1802">
        <v>8421</v>
      </c>
      <c r="BG1802">
        <v>3530</v>
      </c>
      <c r="BH1802">
        <v>5596017</v>
      </c>
      <c r="BI1802">
        <v>27</v>
      </c>
      <c r="BN1802">
        <v>1946</v>
      </c>
    </row>
    <row r="1803" spans="55:66" x14ac:dyDescent="0.35">
      <c r="BC1803" t="str">
        <f t="shared" si="103"/>
        <v>8421_Édition</v>
      </c>
      <c r="BD1803" t="str">
        <f>INDEX(PDC!$J$1:$L$90,MATCH(BE1803,PDC!$L:$L,0),MATCH(PDC!$J$1,PDC!$J$1:$L$1,0))</f>
        <v>Services</v>
      </c>
      <c r="BE1803" t="s">
        <v>49</v>
      </c>
      <c r="BF1803">
        <v>8421</v>
      </c>
      <c r="BG1803">
        <v>4042</v>
      </c>
      <c r="BH1803">
        <v>6105130</v>
      </c>
      <c r="BI1803">
        <v>17</v>
      </c>
      <c r="BJ1803">
        <v>1</v>
      </c>
      <c r="BK1803">
        <v>10</v>
      </c>
      <c r="BL1803">
        <v>1</v>
      </c>
      <c r="BN1803">
        <v>1531</v>
      </c>
    </row>
    <row r="1804" spans="55:66" x14ac:dyDescent="0.35">
      <c r="BC1804" t="str">
        <f t="shared" si="103"/>
        <v>8422_NC</v>
      </c>
      <c r="BD1804" t="s">
        <v>355</v>
      </c>
      <c r="BE1804" t="s">
        <v>355</v>
      </c>
      <c r="BF1804">
        <v>8422</v>
      </c>
      <c r="BI1804">
        <v>1</v>
      </c>
      <c r="BN1804">
        <v>680</v>
      </c>
    </row>
    <row r="1805" spans="55:66" x14ac:dyDescent="0.35">
      <c r="BC1805" t="str">
        <f t="shared" si="103"/>
        <v>8422_Action sociale sans hébergement</v>
      </c>
      <c r="BD1805" t="str">
        <f>INDEX(PDC!$J$1:$L$90,MATCH(BE1805,PDC!$L:$L,0),MATCH(PDC!$J$1,PDC!$J$1:$L$1,0))</f>
        <v>Services</v>
      </c>
      <c r="BE1805" t="s">
        <v>8</v>
      </c>
      <c r="BF1805">
        <v>8422</v>
      </c>
      <c r="BG1805">
        <v>755</v>
      </c>
      <c r="BH1805">
        <v>1100877</v>
      </c>
      <c r="BI1805">
        <v>43</v>
      </c>
      <c r="BJ1805">
        <v>1</v>
      </c>
      <c r="BK1805">
        <v>5</v>
      </c>
      <c r="BN1805">
        <v>2691</v>
      </c>
    </row>
    <row r="1806" spans="55:66" x14ac:dyDescent="0.35">
      <c r="BC1806" t="str">
        <f t="shared" si="103"/>
        <v>8422_Activités administratives et autres activités de soutien aux entreprises</v>
      </c>
      <c r="BD1806" t="str">
        <f>INDEX(PDC!$J$1:$L$90,MATCH(BE1806,PDC!$L:$L,0),MATCH(PDC!$J$1,PDC!$J$1:$L$1,0))</f>
        <v>Services</v>
      </c>
      <c r="BE1806" t="s">
        <v>35</v>
      </c>
      <c r="BF1806">
        <v>8422</v>
      </c>
      <c r="BG1806">
        <v>184</v>
      </c>
      <c r="BH1806">
        <v>313034</v>
      </c>
      <c r="BI1806">
        <v>4</v>
      </c>
      <c r="BJ1806">
        <v>1</v>
      </c>
      <c r="BK1806">
        <v>6</v>
      </c>
      <c r="BN1806">
        <v>437</v>
      </c>
    </row>
    <row r="1807" spans="55:66" x14ac:dyDescent="0.35">
      <c r="BC1807" t="str">
        <f t="shared" si="103"/>
        <v>8422_Activités auxiliaires de services financiers et d'assurance</v>
      </c>
      <c r="BD1807" t="str">
        <f>INDEX(PDC!$J$1:$L$90,MATCH(BE1807,PDC!$L:$L,0),MATCH(PDC!$J$1,PDC!$J$1:$L$1,0))</f>
        <v>Services</v>
      </c>
      <c r="BE1807" t="s">
        <v>48</v>
      </c>
      <c r="BF1807">
        <v>8422</v>
      </c>
      <c r="BG1807">
        <v>157</v>
      </c>
      <c r="BH1807">
        <v>256677</v>
      </c>
      <c r="BI1807">
        <v>2</v>
      </c>
      <c r="BN1807">
        <v>125</v>
      </c>
    </row>
    <row r="1808" spans="55:66" x14ac:dyDescent="0.35">
      <c r="BC1808" t="str">
        <f t="shared" si="103"/>
        <v>8422_Activités créatives, artistiques et de spectacle</v>
      </c>
      <c r="BD1808" t="str">
        <f>INDEX(PDC!$J$1:$L$90,MATCH(BE1808,PDC!$L:$L,0),MATCH(PDC!$J$1,PDC!$J$1:$L$1,0))</f>
        <v>Services</v>
      </c>
      <c r="BE1808" t="s">
        <v>42</v>
      </c>
      <c r="BF1808">
        <v>8422</v>
      </c>
      <c r="BG1808">
        <v>178</v>
      </c>
      <c r="BH1808">
        <v>131525</v>
      </c>
      <c r="BI1808">
        <v>2</v>
      </c>
      <c r="BN1808">
        <v>119</v>
      </c>
    </row>
    <row r="1809" spans="55:66" x14ac:dyDescent="0.35">
      <c r="BC1809" t="str">
        <f t="shared" si="103"/>
        <v>8422_Activités d'architecture et d'ingénierie ; activités de contrôle et analyses techniques</v>
      </c>
      <c r="BD1809" t="str">
        <f>INDEX(PDC!$J$1:$L$90,MATCH(BE1809,PDC!$L:$L,0),MATCH(PDC!$J$1,PDC!$J$1:$L$1,0))</f>
        <v>Services</v>
      </c>
      <c r="BE1809" t="s">
        <v>43</v>
      </c>
      <c r="BF1809">
        <v>8422</v>
      </c>
      <c r="BG1809">
        <v>206</v>
      </c>
      <c r="BH1809">
        <v>351314</v>
      </c>
      <c r="BI1809">
        <v>3</v>
      </c>
      <c r="BN1809">
        <v>54</v>
      </c>
    </row>
    <row r="1810" spans="55:66" x14ac:dyDescent="0.35">
      <c r="BC1810" t="str">
        <f t="shared" si="103"/>
        <v>8422_Activités de location et location-bail</v>
      </c>
      <c r="BD1810" t="str">
        <f>INDEX(PDC!$J$1:$L$90,MATCH(BE1810,PDC!$L:$L,0),MATCH(PDC!$J$1,PDC!$J$1:$L$1,0))</f>
        <v>Services</v>
      </c>
      <c r="BE1810" t="s">
        <v>88</v>
      </c>
      <c r="BF1810">
        <v>8422</v>
      </c>
      <c r="BG1810">
        <v>69</v>
      </c>
      <c r="BH1810">
        <v>100507</v>
      </c>
      <c r="BI1810">
        <v>3</v>
      </c>
      <c r="BN1810">
        <v>65</v>
      </c>
    </row>
    <row r="1811" spans="55:66" x14ac:dyDescent="0.35">
      <c r="BC1811" t="str">
        <f t="shared" si="103"/>
        <v>8422_Activités de poste et de courrier</v>
      </c>
      <c r="BD1811" t="str">
        <f>INDEX(PDC!$J$1:$L$90,MATCH(BE1811,PDC!$L:$L,0),MATCH(PDC!$J$1,PDC!$J$1:$L$1,0))</f>
        <v>Services</v>
      </c>
      <c r="BE1811" t="s">
        <v>13</v>
      </c>
      <c r="BF1811">
        <v>8422</v>
      </c>
      <c r="BG1811">
        <v>154</v>
      </c>
      <c r="BH1811">
        <v>237031</v>
      </c>
      <c r="BI1811">
        <v>9</v>
      </c>
      <c r="BN1811">
        <v>339</v>
      </c>
    </row>
    <row r="1812" spans="55:66" x14ac:dyDescent="0.35">
      <c r="BC1812" t="str">
        <f t="shared" si="103"/>
        <v>8422_Activités des agences de voyage, voyagistes, services de réservation et activités connexes</v>
      </c>
      <c r="BD1812" t="str">
        <f>INDEX(PDC!$J$1:$L$90,MATCH(BE1812,PDC!$L:$L,0),MATCH(PDC!$J$1,PDC!$J$1:$L$1,0))</f>
        <v>Services</v>
      </c>
      <c r="BE1812" t="s">
        <v>89</v>
      </c>
      <c r="BF1812">
        <v>8422</v>
      </c>
      <c r="BG1812">
        <v>54</v>
      </c>
      <c r="BH1812">
        <v>79997</v>
      </c>
    </row>
    <row r="1813" spans="55:66" x14ac:dyDescent="0.35">
      <c r="BC1813" t="str">
        <f t="shared" si="103"/>
        <v>8422_Activités des ménages en tant qu'employeurs de personnel domestique</v>
      </c>
      <c r="BD1813" t="str">
        <f>INDEX(PDC!$J$1:$L$90,MATCH(BE1813,PDC!$L:$L,0),MATCH(PDC!$J$1,PDC!$J$1:$L$1,0))</f>
        <v>Services</v>
      </c>
      <c r="BE1813" t="s">
        <v>110</v>
      </c>
      <c r="BF1813">
        <v>8422</v>
      </c>
      <c r="BG1813">
        <v>2</v>
      </c>
      <c r="BH1813">
        <v>746</v>
      </c>
    </row>
    <row r="1814" spans="55:66" x14ac:dyDescent="0.35">
      <c r="BC1814" t="str">
        <f t="shared" si="103"/>
        <v>8422_Activités des organisations associatives</v>
      </c>
      <c r="BD1814" t="str">
        <f>INDEX(PDC!$J$1:$L$90,MATCH(BE1814,PDC!$L:$L,0),MATCH(PDC!$J$1,PDC!$J$1:$L$1,0))</f>
        <v>Services</v>
      </c>
      <c r="BE1814" t="s">
        <v>32</v>
      </c>
      <c r="BF1814">
        <v>8422</v>
      </c>
      <c r="BG1814">
        <v>280</v>
      </c>
      <c r="BH1814">
        <v>364372</v>
      </c>
      <c r="BI1814">
        <v>10</v>
      </c>
      <c r="BJ1814">
        <v>2</v>
      </c>
      <c r="BK1814">
        <v>11</v>
      </c>
      <c r="BN1814">
        <v>396</v>
      </c>
    </row>
    <row r="1815" spans="55:66" x14ac:dyDescent="0.35">
      <c r="BC1815" t="str">
        <f t="shared" si="103"/>
        <v>8422_Activités des services financiers, hors assurance et caisses de retraite</v>
      </c>
      <c r="BD1815" t="str">
        <f>INDEX(PDC!$J$1:$L$90,MATCH(BE1815,PDC!$L:$L,0),MATCH(PDC!$J$1,PDC!$J$1:$L$1,0))</f>
        <v>Services</v>
      </c>
      <c r="BE1815" t="s">
        <v>47</v>
      </c>
      <c r="BF1815">
        <v>8422</v>
      </c>
      <c r="BG1815">
        <v>404</v>
      </c>
      <c r="BH1815">
        <v>635941</v>
      </c>
      <c r="BI1815">
        <v>1</v>
      </c>
      <c r="BN1815">
        <v>3</v>
      </c>
    </row>
    <row r="1816" spans="55:66" x14ac:dyDescent="0.35">
      <c r="BC1816" t="str">
        <f t="shared" si="103"/>
        <v>8422_Activités des sièges sociaux ; conseil de gestion</v>
      </c>
      <c r="BD1816" t="str">
        <f>INDEX(PDC!$J$1:$L$90,MATCH(BE1816,PDC!$L:$L,0),MATCH(PDC!$J$1,PDC!$J$1:$L$1,0))</f>
        <v>Services</v>
      </c>
      <c r="BE1816" t="s">
        <v>44</v>
      </c>
      <c r="BF1816">
        <v>8422</v>
      </c>
      <c r="BG1816">
        <v>387</v>
      </c>
      <c r="BH1816">
        <v>612513</v>
      </c>
      <c r="BI1816">
        <v>1</v>
      </c>
      <c r="BJ1816">
        <v>2</v>
      </c>
      <c r="BK1816">
        <v>30</v>
      </c>
      <c r="BL1816">
        <v>1</v>
      </c>
      <c r="BN1816">
        <v>846</v>
      </c>
    </row>
    <row r="1817" spans="55:66" x14ac:dyDescent="0.35">
      <c r="BC1817" t="str">
        <f t="shared" si="103"/>
        <v>8422_Activités immobilières</v>
      </c>
      <c r="BD1817" t="str">
        <f>INDEX(PDC!$J$1:$L$90,MATCH(BE1817,PDC!$L:$L,0),MATCH(PDC!$J$1,PDC!$J$1:$L$1,0))</f>
        <v>Services</v>
      </c>
      <c r="BE1817" t="s">
        <v>31</v>
      </c>
      <c r="BF1817">
        <v>8422</v>
      </c>
      <c r="BG1817">
        <v>241</v>
      </c>
      <c r="BH1817">
        <v>328835</v>
      </c>
      <c r="BI1817">
        <v>3</v>
      </c>
      <c r="BJ1817">
        <v>1</v>
      </c>
      <c r="BK1817">
        <v>5</v>
      </c>
      <c r="BN1817">
        <v>101</v>
      </c>
    </row>
    <row r="1818" spans="55:66" x14ac:dyDescent="0.35">
      <c r="BC1818" t="str">
        <f t="shared" si="103"/>
        <v>8422_Activités juridiques et comptables</v>
      </c>
      <c r="BD1818" t="str">
        <f>INDEX(PDC!$J$1:$L$90,MATCH(BE1818,PDC!$L:$L,0),MATCH(PDC!$J$1,PDC!$J$1:$L$1,0))</f>
        <v>Services</v>
      </c>
      <c r="BE1818" t="s">
        <v>51</v>
      </c>
      <c r="BF1818">
        <v>8422</v>
      </c>
      <c r="BG1818">
        <v>235</v>
      </c>
      <c r="BH1818">
        <v>415795</v>
      </c>
      <c r="BI1818">
        <v>1</v>
      </c>
      <c r="BN1818">
        <v>54</v>
      </c>
    </row>
    <row r="1819" spans="55:66" x14ac:dyDescent="0.35">
      <c r="BC1819" t="str">
        <f t="shared" si="103"/>
        <v>8422_Activités liées à l'emploi</v>
      </c>
      <c r="BD1819" t="str">
        <f>INDEX(PDC!$J$1:$L$90,MATCH(BE1819,PDC!$L:$L,0),MATCH(PDC!$J$1,PDC!$J$1:$L$1,0))</f>
        <v>Services</v>
      </c>
      <c r="BE1819" t="s">
        <v>6</v>
      </c>
      <c r="BF1819">
        <v>8422</v>
      </c>
      <c r="BG1819">
        <v>1287</v>
      </c>
      <c r="BH1819">
        <v>1811114</v>
      </c>
      <c r="BI1819">
        <v>83</v>
      </c>
      <c r="BJ1819">
        <v>5</v>
      </c>
      <c r="BK1819">
        <v>33</v>
      </c>
      <c r="BL1819">
        <v>1</v>
      </c>
      <c r="BN1819">
        <v>6335</v>
      </c>
    </row>
    <row r="1820" spans="55:66" x14ac:dyDescent="0.35">
      <c r="BC1820" t="str">
        <f t="shared" si="103"/>
        <v>8422_Activités pour la santé humaine</v>
      </c>
      <c r="BD1820" t="str">
        <f>INDEX(PDC!$J$1:$L$90,MATCH(BE1820,PDC!$L:$L,0),MATCH(PDC!$J$1,PDC!$J$1:$L$1,0))</f>
        <v>Services</v>
      </c>
      <c r="BE1820" t="s">
        <v>27</v>
      </c>
      <c r="BF1820">
        <v>8422</v>
      </c>
      <c r="BG1820">
        <v>1159</v>
      </c>
      <c r="BH1820">
        <v>1725166</v>
      </c>
      <c r="BI1820">
        <v>14</v>
      </c>
      <c r="BJ1820">
        <v>1</v>
      </c>
      <c r="BK1820">
        <v>10</v>
      </c>
      <c r="BL1820">
        <v>1</v>
      </c>
      <c r="BN1820">
        <v>767</v>
      </c>
    </row>
    <row r="1821" spans="55:66" x14ac:dyDescent="0.35">
      <c r="BC1821" t="str">
        <f t="shared" si="103"/>
        <v>8422_Activités sportives, récréatives et de loisirs</v>
      </c>
      <c r="BD1821" t="str">
        <f>INDEX(PDC!$J$1:$L$90,MATCH(BE1821,PDC!$L:$L,0),MATCH(PDC!$J$1,PDC!$J$1:$L$1,0))</f>
        <v>Services</v>
      </c>
      <c r="BE1821" t="s">
        <v>12</v>
      </c>
      <c r="BF1821">
        <v>8422</v>
      </c>
      <c r="BG1821">
        <v>139</v>
      </c>
      <c r="BH1821">
        <v>122927</v>
      </c>
      <c r="BI1821">
        <v>2</v>
      </c>
      <c r="BN1821">
        <v>33</v>
      </c>
    </row>
    <row r="1822" spans="55:66" x14ac:dyDescent="0.35">
      <c r="BC1822" t="str">
        <f t="shared" si="103"/>
        <v>8422_Activités vétérinaires</v>
      </c>
      <c r="BD1822" t="str">
        <f>INDEX(PDC!$J$1:$L$90,MATCH(BE1822,PDC!$L:$L,0),MATCH(PDC!$J$1,PDC!$J$1:$L$1,0))</f>
        <v>Services</v>
      </c>
      <c r="BE1822" t="s">
        <v>87</v>
      </c>
      <c r="BF1822">
        <v>8422</v>
      </c>
      <c r="BG1822">
        <v>26</v>
      </c>
      <c r="BH1822">
        <v>41729</v>
      </c>
      <c r="BI1822">
        <v>1</v>
      </c>
      <c r="BN1822">
        <v>7</v>
      </c>
    </row>
    <row r="1823" spans="55:66" x14ac:dyDescent="0.35">
      <c r="BC1823" t="str">
        <f t="shared" si="103"/>
        <v>8422_Administration publique et défense ; sécurité sociale obligatoire</v>
      </c>
      <c r="BD1823" t="str">
        <f>INDEX(PDC!$J$1:$L$90,MATCH(BE1823,PDC!$L:$L,0),MATCH(PDC!$J$1,PDC!$J$1:$L$1,0))</f>
        <v>Services</v>
      </c>
      <c r="BE1823" t="s">
        <v>36</v>
      </c>
      <c r="BF1823">
        <v>8422</v>
      </c>
      <c r="BG1823">
        <v>799</v>
      </c>
      <c r="BH1823">
        <v>901497</v>
      </c>
      <c r="BI1823">
        <v>9</v>
      </c>
      <c r="BJ1823">
        <v>1</v>
      </c>
      <c r="BK1823">
        <v>5</v>
      </c>
      <c r="BN1823">
        <v>537</v>
      </c>
    </row>
    <row r="1824" spans="55:66" x14ac:dyDescent="0.35">
      <c r="BC1824" t="str">
        <f t="shared" si="103"/>
        <v>8422_Assurance</v>
      </c>
      <c r="BD1824" t="str">
        <f>INDEX(PDC!$J$1:$L$90,MATCH(BE1824,PDC!$L:$L,0),MATCH(PDC!$J$1,PDC!$J$1:$L$1,0))</f>
        <v>Services</v>
      </c>
      <c r="BE1824" t="s">
        <v>45</v>
      </c>
      <c r="BF1824">
        <v>8422</v>
      </c>
      <c r="BG1824">
        <v>75</v>
      </c>
      <c r="BH1824">
        <v>100665</v>
      </c>
    </row>
    <row r="1825" spans="55:66" x14ac:dyDescent="0.35">
      <c r="BC1825" t="str">
        <f t="shared" si="103"/>
        <v>8422_Autres activités spécialisées, scientifiques et techniques</v>
      </c>
      <c r="BD1825" t="str">
        <f>INDEX(PDC!$J$1:$L$90,MATCH(BE1825,PDC!$L:$L,0),MATCH(PDC!$J$1,PDC!$J$1:$L$1,0))</f>
        <v>Services</v>
      </c>
      <c r="BE1825" t="s">
        <v>86</v>
      </c>
      <c r="BF1825">
        <v>8422</v>
      </c>
      <c r="BG1825">
        <v>15</v>
      </c>
      <c r="BH1825">
        <v>19955</v>
      </c>
    </row>
    <row r="1826" spans="55:66" x14ac:dyDescent="0.35">
      <c r="BC1826" t="str">
        <f t="shared" si="103"/>
        <v>8422_Autres industries extractives</v>
      </c>
      <c r="BD1826" t="str">
        <f>INDEX(PDC!$J$1:$L$90,MATCH(BE1826,PDC!$L:$L,0),MATCH(PDC!$J$1,PDC!$J$1:$L$1,0))</f>
        <v>Industrie</v>
      </c>
      <c r="BE1826" t="s">
        <v>64</v>
      </c>
      <c r="BF1826">
        <v>8422</v>
      </c>
      <c r="BG1826">
        <v>28</v>
      </c>
      <c r="BH1826">
        <v>43332</v>
      </c>
      <c r="BN1826">
        <v>0</v>
      </c>
    </row>
    <row r="1827" spans="55:66" x14ac:dyDescent="0.35">
      <c r="BC1827" t="str">
        <f t="shared" si="103"/>
        <v>8422_Autres industries manufacturières</v>
      </c>
      <c r="BD1827" t="str">
        <f>INDEX(PDC!$J$1:$L$90,MATCH(BE1827,PDC!$L:$L,0),MATCH(PDC!$J$1,PDC!$J$1:$L$1,0))</f>
        <v>Industrie</v>
      </c>
      <c r="BE1827" t="s">
        <v>37</v>
      </c>
      <c r="BF1827">
        <v>8422</v>
      </c>
      <c r="BG1827">
        <v>16</v>
      </c>
      <c r="BH1827">
        <v>32239</v>
      </c>
      <c r="BN1827">
        <v>0</v>
      </c>
    </row>
    <row r="1828" spans="55:66" x14ac:dyDescent="0.35">
      <c r="BC1828" t="str">
        <f t="shared" si="103"/>
        <v>8422_Autres services personnels</v>
      </c>
      <c r="BD1828" t="str">
        <f>INDEX(PDC!$J$1:$L$90,MATCH(BE1828,PDC!$L:$L,0),MATCH(PDC!$J$1,PDC!$J$1:$L$1,0))</f>
        <v>Services</v>
      </c>
      <c r="BE1828" t="s">
        <v>30</v>
      </c>
      <c r="BF1828">
        <v>8422</v>
      </c>
      <c r="BG1828">
        <v>290</v>
      </c>
      <c r="BH1828">
        <v>460653</v>
      </c>
      <c r="BI1828">
        <v>4</v>
      </c>
      <c r="BJ1828">
        <v>1</v>
      </c>
      <c r="BK1828">
        <v>8</v>
      </c>
      <c r="BN1828">
        <v>98</v>
      </c>
    </row>
    <row r="1829" spans="55:66" x14ac:dyDescent="0.35">
      <c r="BC1829" t="str">
        <f t="shared" si="103"/>
        <v>8422_Bibliothèques, archives, musées et autres activités culturelles</v>
      </c>
      <c r="BD1829" t="str">
        <f>INDEX(PDC!$J$1:$L$90,MATCH(BE1829,PDC!$L:$L,0),MATCH(PDC!$J$1,PDC!$J$1:$L$1,0))</f>
        <v>Services</v>
      </c>
      <c r="BE1829" t="s">
        <v>90</v>
      </c>
      <c r="BF1829">
        <v>8422</v>
      </c>
      <c r="BG1829">
        <v>21</v>
      </c>
      <c r="BH1829">
        <v>31531</v>
      </c>
      <c r="BN1829">
        <v>17</v>
      </c>
    </row>
    <row r="1830" spans="55:66" x14ac:dyDescent="0.35">
      <c r="BC1830" t="str">
        <f t="shared" si="103"/>
        <v>8422_Captage, traitement et distribution d'eau</v>
      </c>
      <c r="BD1830" t="str">
        <f>INDEX(PDC!$J$1:$L$90,MATCH(BE1830,PDC!$L:$L,0),MATCH(PDC!$J$1,PDC!$J$1:$L$1,0))</f>
        <v>Industrie</v>
      </c>
      <c r="BE1830" t="s">
        <v>77</v>
      </c>
      <c r="BF1830">
        <v>8422</v>
      </c>
      <c r="BG1830">
        <v>85</v>
      </c>
      <c r="BH1830">
        <v>125625</v>
      </c>
      <c r="BI1830">
        <v>2</v>
      </c>
      <c r="BN1830">
        <v>234</v>
      </c>
    </row>
    <row r="1831" spans="55:66" x14ac:dyDescent="0.35">
      <c r="BC1831" t="str">
        <f t="shared" si="103"/>
        <v>8422_Collecte, traitement et élimination des déchets ; récupération</v>
      </c>
      <c r="BD1831" t="str">
        <f>INDEX(PDC!$J$1:$L$90,MATCH(BE1831,PDC!$L:$L,0),MATCH(PDC!$J$1,PDC!$J$1:$L$1,0))</f>
        <v>Industrie</v>
      </c>
      <c r="BE1831" t="s">
        <v>4</v>
      </c>
      <c r="BF1831">
        <v>8422</v>
      </c>
      <c r="BG1831">
        <v>189</v>
      </c>
      <c r="BH1831">
        <v>288848</v>
      </c>
      <c r="BI1831">
        <v>17</v>
      </c>
      <c r="BJ1831">
        <v>1</v>
      </c>
      <c r="BK1831">
        <v>5</v>
      </c>
      <c r="BN1831">
        <v>786</v>
      </c>
    </row>
    <row r="1832" spans="55:66" x14ac:dyDescent="0.35">
      <c r="BC1832" t="str">
        <f t="shared" si="103"/>
        <v>8422_Commerce de détail, à l'exception des automobiles et des motocycles</v>
      </c>
      <c r="BD1832" t="str">
        <f>INDEX(PDC!$J$1:$L$90,MATCH(BE1832,PDC!$L:$L,0),MATCH(PDC!$J$1,PDC!$J$1:$L$1,0))</f>
        <v>Commerce</v>
      </c>
      <c r="BE1832" t="s">
        <v>16</v>
      </c>
      <c r="BF1832">
        <v>8422</v>
      </c>
      <c r="BG1832">
        <v>2456</v>
      </c>
      <c r="BH1832">
        <v>3796991</v>
      </c>
      <c r="BI1832">
        <v>112</v>
      </c>
      <c r="BJ1832">
        <v>5</v>
      </c>
      <c r="BK1832">
        <v>132</v>
      </c>
      <c r="BL1832">
        <v>3</v>
      </c>
      <c r="BM1832">
        <v>1</v>
      </c>
      <c r="BN1832">
        <v>6324</v>
      </c>
    </row>
    <row r="1833" spans="55:66" x14ac:dyDescent="0.35">
      <c r="BC1833" t="str">
        <f t="shared" si="103"/>
        <v>8422_Commerce de gros, à l'exception des automobiles et des motocycles</v>
      </c>
      <c r="BD1833" t="str">
        <f>INDEX(PDC!$J$1:$L$90,MATCH(BE1833,PDC!$L:$L,0),MATCH(PDC!$J$1,PDC!$J$1:$L$1,0))</f>
        <v>Commerce</v>
      </c>
      <c r="BE1833" t="s">
        <v>28</v>
      </c>
      <c r="BF1833">
        <v>8422</v>
      </c>
      <c r="BG1833">
        <v>1228</v>
      </c>
      <c r="BH1833">
        <v>1988153</v>
      </c>
      <c r="BI1833">
        <v>67</v>
      </c>
      <c r="BJ1833">
        <v>6</v>
      </c>
      <c r="BK1833">
        <v>25</v>
      </c>
      <c r="BN1833">
        <v>3616</v>
      </c>
    </row>
    <row r="1834" spans="55:66" x14ac:dyDescent="0.35">
      <c r="BC1834" t="str">
        <f t="shared" si="103"/>
        <v>8422_Commerce et réparation d'automobiles et de motocycles</v>
      </c>
      <c r="BD1834" t="str">
        <f>INDEX(PDC!$J$1:$L$90,MATCH(BE1834,PDC!$L:$L,0),MATCH(PDC!$J$1,PDC!$J$1:$L$1,0))</f>
        <v>Commerce</v>
      </c>
      <c r="BE1834" t="s">
        <v>21</v>
      </c>
      <c r="BF1834">
        <v>8422</v>
      </c>
      <c r="BG1834">
        <v>726</v>
      </c>
      <c r="BH1834">
        <v>1200342</v>
      </c>
      <c r="BI1834">
        <v>34</v>
      </c>
      <c r="BJ1834">
        <v>3</v>
      </c>
      <c r="BK1834">
        <v>106</v>
      </c>
      <c r="BL1834">
        <v>1</v>
      </c>
      <c r="BM1834">
        <v>1</v>
      </c>
      <c r="BN1834">
        <v>1344</v>
      </c>
    </row>
    <row r="1835" spans="55:66" x14ac:dyDescent="0.35">
      <c r="BC1835" t="str">
        <f t="shared" si="103"/>
        <v>8422_Construction de bâtiments</v>
      </c>
      <c r="BD1835" t="str">
        <f>INDEX(PDC!$J$1:$L$90,MATCH(BE1835,PDC!$L:$L,0),MATCH(PDC!$J$1,PDC!$J$1:$L$1,0))</f>
        <v>Construction</v>
      </c>
      <c r="BE1835" t="s">
        <v>17</v>
      </c>
      <c r="BF1835">
        <v>8422</v>
      </c>
      <c r="BG1835">
        <v>232</v>
      </c>
      <c r="BH1835">
        <v>341682</v>
      </c>
      <c r="BI1835">
        <v>15</v>
      </c>
      <c r="BN1835">
        <v>1229</v>
      </c>
    </row>
    <row r="1836" spans="55:66" x14ac:dyDescent="0.35">
      <c r="BC1836" t="str">
        <f t="shared" si="103"/>
        <v>8422_Dépollution et autres services de gestion des déchets</v>
      </c>
      <c r="BD1836" t="str">
        <f>INDEX(PDC!$J$1:$L$90,MATCH(BE1836,PDC!$L:$L,0),MATCH(PDC!$J$1,PDC!$J$1:$L$1,0))</f>
        <v>Industrie</v>
      </c>
      <c r="BE1836" t="s">
        <v>79</v>
      </c>
      <c r="BF1836">
        <v>8422</v>
      </c>
      <c r="BG1836">
        <v>80</v>
      </c>
      <c r="BH1836">
        <v>117633</v>
      </c>
      <c r="BI1836">
        <v>8</v>
      </c>
      <c r="BN1836">
        <v>520</v>
      </c>
    </row>
    <row r="1837" spans="55:66" x14ac:dyDescent="0.35">
      <c r="BC1837" t="str">
        <f t="shared" si="103"/>
        <v>8422_Enquêtes et sécurité</v>
      </c>
      <c r="BD1837" t="str">
        <f>INDEX(PDC!$J$1:$L$90,MATCH(BE1837,PDC!$L:$L,0),MATCH(PDC!$J$1,PDC!$J$1:$L$1,0))</f>
        <v>Services</v>
      </c>
      <c r="BE1837" t="s">
        <v>15</v>
      </c>
      <c r="BF1837">
        <v>8422</v>
      </c>
      <c r="BG1837">
        <v>51</v>
      </c>
      <c r="BH1837">
        <v>76283</v>
      </c>
    </row>
    <row r="1838" spans="55:66" x14ac:dyDescent="0.35">
      <c r="BC1838" t="str">
        <f t="shared" si="103"/>
        <v>8422_Enseignement</v>
      </c>
      <c r="BD1838" t="str">
        <f>INDEX(PDC!$J$1:$L$90,MATCH(BE1838,PDC!$L:$L,0),MATCH(PDC!$J$1,PDC!$J$1:$L$1,0))</f>
        <v>Services</v>
      </c>
      <c r="BE1838" t="s">
        <v>34</v>
      </c>
      <c r="BF1838">
        <v>8422</v>
      </c>
      <c r="BG1838">
        <v>241</v>
      </c>
      <c r="BH1838">
        <v>368626</v>
      </c>
      <c r="BI1838">
        <v>6</v>
      </c>
      <c r="BJ1838">
        <v>2</v>
      </c>
      <c r="BK1838">
        <v>12</v>
      </c>
      <c r="BN1838">
        <v>700</v>
      </c>
    </row>
    <row r="1839" spans="55:66" x14ac:dyDescent="0.35">
      <c r="BC1839" t="str">
        <f t="shared" si="103"/>
        <v>8422_Entreposage et services auxiliaires des transports</v>
      </c>
      <c r="BD1839" t="str">
        <f>INDEX(PDC!$J$1:$L$90,MATCH(BE1839,PDC!$L:$L,0),MATCH(PDC!$J$1,PDC!$J$1:$L$1,0))</f>
        <v>Services</v>
      </c>
      <c r="BE1839" t="s">
        <v>7</v>
      </c>
      <c r="BF1839">
        <v>8422</v>
      </c>
      <c r="BG1839">
        <v>921</v>
      </c>
      <c r="BH1839">
        <v>1244179</v>
      </c>
      <c r="BI1839">
        <v>97</v>
      </c>
      <c r="BJ1839">
        <v>3</v>
      </c>
      <c r="BK1839">
        <v>20</v>
      </c>
      <c r="BL1839">
        <v>1</v>
      </c>
      <c r="BN1839">
        <v>6599</v>
      </c>
    </row>
    <row r="1840" spans="55:66" x14ac:dyDescent="0.35">
      <c r="BC1840" t="str">
        <f t="shared" si="103"/>
        <v>8422_Fabrication d'autres matériels de transport</v>
      </c>
      <c r="BD1840" t="str">
        <f>INDEX(PDC!$J$1:$L$90,MATCH(BE1840,PDC!$L:$L,0),MATCH(PDC!$J$1,PDC!$J$1:$L$1,0))</f>
        <v>Industrie</v>
      </c>
      <c r="BE1840" t="s">
        <v>74</v>
      </c>
      <c r="BF1840">
        <v>8422</v>
      </c>
      <c r="BG1840">
        <v>8</v>
      </c>
      <c r="BH1840">
        <v>17797</v>
      </c>
    </row>
    <row r="1841" spans="55:66" x14ac:dyDescent="0.35">
      <c r="BC1841" t="str">
        <f t="shared" si="103"/>
        <v>8422_Fabrication d'autres produits minéraux non métalliques</v>
      </c>
      <c r="BD1841" t="str">
        <f>INDEX(PDC!$J$1:$L$90,MATCH(BE1841,PDC!$L:$L,0),MATCH(PDC!$J$1,PDC!$J$1:$L$1,0))</f>
        <v>Industrie</v>
      </c>
      <c r="BE1841" t="s">
        <v>18</v>
      </c>
      <c r="BF1841">
        <v>8422</v>
      </c>
      <c r="BG1841">
        <v>574</v>
      </c>
      <c r="BH1841">
        <v>871765</v>
      </c>
      <c r="BI1841">
        <v>20</v>
      </c>
      <c r="BN1841">
        <v>661</v>
      </c>
    </row>
    <row r="1842" spans="55:66" x14ac:dyDescent="0.35">
      <c r="BC1842" t="str">
        <f t="shared" si="103"/>
        <v>8422_Fabrication d'équipements électriques</v>
      </c>
      <c r="BD1842" t="str">
        <f>INDEX(PDC!$J$1:$L$90,MATCH(BE1842,PDC!$L:$L,0),MATCH(PDC!$J$1,PDC!$J$1:$L$1,0))</f>
        <v>Industrie</v>
      </c>
      <c r="BE1842" t="s">
        <v>38</v>
      </c>
      <c r="BF1842">
        <v>8422</v>
      </c>
      <c r="BG1842">
        <v>61</v>
      </c>
      <c r="BH1842">
        <v>102376</v>
      </c>
      <c r="BI1842">
        <v>2</v>
      </c>
      <c r="BJ1842">
        <v>1</v>
      </c>
      <c r="BK1842">
        <v>2</v>
      </c>
      <c r="BN1842">
        <v>219</v>
      </c>
    </row>
    <row r="1843" spans="55:66" x14ac:dyDescent="0.35">
      <c r="BC1843" t="str">
        <f t="shared" si="103"/>
        <v>8422_Fabrication de boissons</v>
      </c>
      <c r="BD1843" t="str">
        <f>INDEX(PDC!$J$1:$L$90,MATCH(BE1843,PDC!$L:$L,0),MATCH(PDC!$J$1,PDC!$J$1:$L$1,0))</f>
        <v>Industrie</v>
      </c>
      <c r="BE1843" t="s">
        <v>66</v>
      </c>
      <c r="BF1843">
        <v>8422</v>
      </c>
      <c r="BG1843">
        <v>3</v>
      </c>
      <c r="BH1843">
        <v>8067</v>
      </c>
      <c r="BI1843">
        <v>1</v>
      </c>
      <c r="BN1843">
        <v>6</v>
      </c>
    </row>
    <row r="1844" spans="55:66" x14ac:dyDescent="0.35">
      <c r="BC1844" t="str">
        <f t="shared" si="103"/>
        <v>8422_Fabrication de machines et équipements n.c.a.</v>
      </c>
      <c r="BD1844" t="str">
        <f>INDEX(PDC!$J$1:$L$90,MATCH(BE1844,PDC!$L:$L,0),MATCH(PDC!$J$1,PDC!$J$1:$L$1,0))</f>
        <v>Industrie</v>
      </c>
      <c r="BE1844" t="s">
        <v>29</v>
      </c>
      <c r="BF1844">
        <v>8422</v>
      </c>
      <c r="BG1844">
        <v>157</v>
      </c>
      <c r="BH1844">
        <v>278224</v>
      </c>
      <c r="BI1844">
        <v>10</v>
      </c>
      <c r="BN1844">
        <v>323</v>
      </c>
    </row>
    <row r="1845" spans="55:66" x14ac:dyDescent="0.35">
      <c r="BC1845" t="str">
        <f t="shared" si="103"/>
        <v>8422_Fabrication de meubles</v>
      </c>
      <c r="BD1845" t="str">
        <f>INDEX(PDC!$J$1:$L$90,MATCH(BE1845,PDC!$L:$L,0),MATCH(PDC!$J$1,PDC!$J$1:$L$1,0))</f>
        <v>Industrie</v>
      </c>
      <c r="BE1845" t="s">
        <v>75</v>
      </c>
      <c r="BF1845">
        <v>8422</v>
      </c>
      <c r="BG1845">
        <v>12</v>
      </c>
      <c r="BH1845">
        <v>19812</v>
      </c>
    </row>
    <row r="1846" spans="55:66" x14ac:dyDescent="0.35">
      <c r="BC1846" t="str">
        <f t="shared" si="103"/>
        <v>8422_Fabrication de produits en caoutchouc et en plastique</v>
      </c>
      <c r="BD1846" t="str">
        <f>INDEX(PDC!$J$1:$L$90,MATCH(BE1846,PDC!$L:$L,0),MATCH(PDC!$J$1,PDC!$J$1:$L$1,0))</f>
        <v>Industrie</v>
      </c>
      <c r="BE1846" t="s">
        <v>25</v>
      </c>
      <c r="BF1846">
        <v>8422</v>
      </c>
      <c r="BG1846">
        <v>109</v>
      </c>
      <c r="BH1846">
        <v>182938</v>
      </c>
      <c r="BI1846">
        <v>16</v>
      </c>
      <c r="BJ1846">
        <v>1</v>
      </c>
      <c r="BK1846">
        <v>7</v>
      </c>
      <c r="BN1846">
        <v>1699</v>
      </c>
    </row>
    <row r="1847" spans="55:66" x14ac:dyDescent="0.35">
      <c r="BC1847" t="str">
        <f t="shared" si="103"/>
        <v>8422_Fabrication de produits métalliques, à l'exception des machines et des équipements</v>
      </c>
      <c r="BD1847" t="str">
        <f>INDEX(PDC!$J$1:$L$90,MATCH(BE1847,PDC!$L:$L,0),MATCH(PDC!$J$1,PDC!$J$1:$L$1,0))</f>
        <v>Industrie</v>
      </c>
      <c r="BE1847" t="s">
        <v>11</v>
      </c>
      <c r="BF1847">
        <v>8422</v>
      </c>
      <c r="BG1847">
        <v>320</v>
      </c>
      <c r="BH1847">
        <v>527201</v>
      </c>
      <c r="BI1847">
        <v>19</v>
      </c>
      <c r="BN1847">
        <v>607</v>
      </c>
    </row>
    <row r="1848" spans="55:66" x14ac:dyDescent="0.35">
      <c r="BC1848" t="str">
        <f t="shared" si="103"/>
        <v>8422_Fabrication de textiles</v>
      </c>
      <c r="BD1848" t="str">
        <f>INDEX(PDC!$J$1:$L$90,MATCH(BE1848,PDC!$L:$L,0),MATCH(PDC!$J$1,PDC!$J$1:$L$1,0))</f>
        <v>Industrie</v>
      </c>
      <c r="BE1848" t="s">
        <v>19</v>
      </c>
      <c r="BF1848">
        <v>8422</v>
      </c>
      <c r="BG1848">
        <v>38</v>
      </c>
      <c r="BH1848">
        <v>63431</v>
      </c>
      <c r="BN1848">
        <v>0</v>
      </c>
    </row>
    <row r="1849" spans="55:66" x14ac:dyDescent="0.35">
      <c r="BC1849" t="str">
        <f t="shared" si="103"/>
        <v>8422_Génie civil</v>
      </c>
      <c r="BD1849" t="str">
        <f>INDEX(PDC!$J$1:$L$90,MATCH(BE1849,PDC!$L:$L,0),MATCH(PDC!$J$1,PDC!$J$1:$L$1,0))</f>
        <v>Construction</v>
      </c>
      <c r="BE1849" t="s">
        <v>22</v>
      </c>
      <c r="BF1849">
        <v>8422</v>
      </c>
      <c r="BG1849">
        <v>466</v>
      </c>
      <c r="BH1849">
        <v>726190</v>
      </c>
      <c r="BI1849">
        <v>27</v>
      </c>
      <c r="BN1849">
        <v>3727</v>
      </c>
    </row>
    <row r="1850" spans="55:66" x14ac:dyDescent="0.35">
      <c r="BC1850" t="str">
        <f t="shared" si="103"/>
        <v>8422_Hébergement</v>
      </c>
      <c r="BD1850" t="str">
        <f>INDEX(PDC!$J$1:$L$90,MATCH(BE1850,PDC!$L:$L,0),MATCH(PDC!$J$1,PDC!$J$1:$L$1,0))</f>
        <v>Services</v>
      </c>
      <c r="BE1850" t="s">
        <v>20</v>
      </c>
      <c r="BF1850">
        <v>8422</v>
      </c>
      <c r="BG1850">
        <v>251</v>
      </c>
      <c r="BH1850">
        <v>437081</v>
      </c>
      <c r="BI1850">
        <v>6</v>
      </c>
      <c r="BN1850">
        <v>788</v>
      </c>
    </row>
    <row r="1851" spans="55:66" x14ac:dyDescent="0.35">
      <c r="BC1851" t="str">
        <f t="shared" si="103"/>
        <v>8422_Hébergement médico-social et social</v>
      </c>
      <c r="BD1851" t="str">
        <f>INDEX(PDC!$J$1:$L$90,MATCH(BE1851,PDC!$L:$L,0),MATCH(PDC!$J$1,PDC!$J$1:$L$1,0))</f>
        <v>Services</v>
      </c>
      <c r="BE1851" t="s">
        <v>2</v>
      </c>
      <c r="BF1851">
        <v>8422</v>
      </c>
      <c r="BG1851">
        <v>942</v>
      </c>
      <c r="BH1851">
        <v>1482222</v>
      </c>
      <c r="BI1851">
        <v>100</v>
      </c>
      <c r="BJ1851">
        <v>5</v>
      </c>
      <c r="BK1851">
        <v>48</v>
      </c>
      <c r="BL1851">
        <v>2</v>
      </c>
      <c r="BN1851">
        <v>6562</v>
      </c>
    </row>
    <row r="1852" spans="55:66" x14ac:dyDescent="0.35">
      <c r="BC1852" t="str">
        <f t="shared" si="103"/>
        <v>8422_Imprimerie et reproduction d'enregistrements</v>
      </c>
      <c r="BD1852" t="str">
        <f>INDEX(PDC!$J$1:$L$90,MATCH(BE1852,PDC!$L:$L,0),MATCH(PDC!$J$1,PDC!$J$1:$L$1,0))</f>
        <v>Industrie</v>
      </c>
      <c r="BE1852" t="s">
        <v>72</v>
      </c>
      <c r="BF1852">
        <v>8422</v>
      </c>
      <c r="BG1852">
        <v>131</v>
      </c>
      <c r="BH1852">
        <v>213999</v>
      </c>
      <c r="BI1852">
        <v>2</v>
      </c>
      <c r="BJ1852">
        <v>1</v>
      </c>
      <c r="BK1852">
        <v>2</v>
      </c>
      <c r="BN1852">
        <v>97</v>
      </c>
    </row>
    <row r="1853" spans="55:66" x14ac:dyDescent="0.35">
      <c r="BC1853" t="str">
        <f t="shared" si="103"/>
        <v>8422_Industrie automobile</v>
      </c>
      <c r="BD1853" t="str">
        <f>INDEX(PDC!$J$1:$L$90,MATCH(BE1853,PDC!$L:$L,0),MATCH(PDC!$J$1,PDC!$J$1:$L$1,0))</f>
        <v>Industrie</v>
      </c>
      <c r="BE1853" t="s">
        <v>24</v>
      </c>
      <c r="BF1853">
        <v>8422</v>
      </c>
      <c r="BG1853">
        <v>81</v>
      </c>
      <c r="BH1853">
        <v>121353</v>
      </c>
      <c r="BI1853">
        <v>15</v>
      </c>
      <c r="BN1853">
        <v>972</v>
      </c>
    </row>
    <row r="1854" spans="55:66" x14ac:dyDescent="0.35">
      <c r="BC1854" t="str">
        <f t="shared" si="103"/>
        <v>8422_Industrie chimique</v>
      </c>
      <c r="BD1854" t="str">
        <f>INDEX(PDC!$J$1:$L$90,MATCH(BE1854,PDC!$L:$L,0),MATCH(PDC!$J$1,PDC!$J$1:$L$1,0))</f>
        <v>Industrie</v>
      </c>
      <c r="BE1854" t="s">
        <v>40</v>
      </c>
      <c r="BF1854">
        <v>8422</v>
      </c>
      <c r="BG1854">
        <v>15</v>
      </c>
      <c r="BH1854">
        <v>26108</v>
      </c>
      <c r="BN1854">
        <v>0</v>
      </c>
    </row>
    <row r="1855" spans="55:66" x14ac:dyDescent="0.35">
      <c r="BC1855" t="str">
        <f t="shared" si="103"/>
        <v>8422_Industrie de l'habillement</v>
      </c>
      <c r="BD1855" t="str">
        <f>INDEX(PDC!$J$1:$L$90,MATCH(BE1855,PDC!$L:$L,0),MATCH(PDC!$J$1,PDC!$J$1:$L$1,0))</f>
        <v>Industrie</v>
      </c>
      <c r="BE1855" t="s">
        <v>68</v>
      </c>
      <c r="BF1855">
        <v>8422</v>
      </c>
      <c r="BG1855">
        <v>1</v>
      </c>
      <c r="BH1855">
        <v>1820</v>
      </c>
    </row>
    <row r="1856" spans="55:66" x14ac:dyDescent="0.35">
      <c r="BC1856" t="str">
        <f t="shared" si="103"/>
        <v>8422_Industrie du cuir et de la chaussure</v>
      </c>
      <c r="BD1856" t="str">
        <f>INDEX(PDC!$J$1:$L$90,MATCH(BE1856,PDC!$L:$L,0),MATCH(PDC!$J$1,PDC!$J$1:$L$1,0))</f>
        <v>Industrie</v>
      </c>
      <c r="BE1856" t="s">
        <v>69</v>
      </c>
      <c r="BF1856">
        <v>8422</v>
      </c>
      <c r="BG1856">
        <v>10</v>
      </c>
      <c r="BH1856">
        <v>15816</v>
      </c>
      <c r="BI1856">
        <v>1</v>
      </c>
      <c r="BN1856">
        <v>38</v>
      </c>
    </row>
    <row r="1857" spans="55:66" x14ac:dyDescent="0.35">
      <c r="BC1857" t="str">
        <f t="shared" si="103"/>
        <v>8422_Industrie du papier et du carton</v>
      </c>
      <c r="BD1857" t="str">
        <f>INDEX(PDC!$J$1:$L$90,MATCH(BE1857,PDC!$L:$L,0),MATCH(PDC!$J$1,PDC!$J$1:$L$1,0))</f>
        <v>Industrie</v>
      </c>
      <c r="BE1857" t="s">
        <v>71</v>
      </c>
      <c r="BF1857">
        <v>8422</v>
      </c>
      <c r="BG1857">
        <v>704</v>
      </c>
      <c r="BH1857">
        <v>1044198</v>
      </c>
      <c r="BI1857">
        <v>44</v>
      </c>
      <c r="BJ1857">
        <v>1</v>
      </c>
      <c r="BK1857">
        <v>27</v>
      </c>
      <c r="BL1857">
        <v>1</v>
      </c>
      <c r="BN1857">
        <v>2046</v>
      </c>
    </row>
    <row r="1858" spans="55:66" x14ac:dyDescent="0.35">
      <c r="BC1858" t="str">
        <f t="shared" si="103"/>
        <v>8422_Industrie pharmaceutique</v>
      </c>
      <c r="BD1858" t="str">
        <f>INDEX(PDC!$J$1:$L$90,MATCH(BE1858,PDC!$L:$L,0),MATCH(PDC!$J$1,PDC!$J$1:$L$1,0))</f>
        <v>Industrie</v>
      </c>
      <c r="BE1858" t="s">
        <v>39</v>
      </c>
      <c r="BF1858">
        <v>8422</v>
      </c>
      <c r="BG1858">
        <v>70</v>
      </c>
      <c r="BH1858">
        <v>113564</v>
      </c>
      <c r="BI1858">
        <v>2</v>
      </c>
      <c r="BN1858">
        <v>165</v>
      </c>
    </row>
    <row r="1859" spans="55:66" x14ac:dyDescent="0.35">
      <c r="BC1859" t="str">
        <f t="shared" si="103"/>
        <v>8422_Industries alimentaires</v>
      </c>
      <c r="BD1859" t="str">
        <f>INDEX(PDC!$J$1:$L$90,MATCH(BE1859,PDC!$L:$L,0),MATCH(PDC!$J$1,PDC!$J$1:$L$1,0))</f>
        <v>Industrie</v>
      </c>
      <c r="BE1859" t="s">
        <v>14</v>
      </c>
      <c r="BF1859">
        <v>8422</v>
      </c>
      <c r="BG1859">
        <v>679</v>
      </c>
      <c r="BH1859">
        <v>1061161</v>
      </c>
      <c r="BI1859">
        <v>40</v>
      </c>
      <c r="BJ1859">
        <v>2</v>
      </c>
      <c r="BK1859">
        <v>16</v>
      </c>
      <c r="BN1859">
        <v>2337</v>
      </c>
    </row>
    <row r="1860" spans="55:66" x14ac:dyDescent="0.35">
      <c r="BC1860" t="str">
        <f t="shared" si="103"/>
        <v>8422_Métallurgie</v>
      </c>
      <c r="BD1860" t="str">
        <f>INDEX(PDC!$J$1:$L$90,MATCH(BE1860,PDC!$L:$L,0),MATCH(PDC!$J$1,PDC!$J$1:$L$1,0))</f>
        <v>Industrie</v>
      </c>
      <c r="BE1860" t="s">
        <v>26</v>
      </c>
      <c r="BF1860">
        <v>8422</v>
      </c>
      <c r="BG1860">
        <v>2</v>
      </c>
      <c r="BH1860">
        <v>2794</v>
      </c>
      <c r="BI1860">
        <v>1</v>
      </c>
      <c r="BN1860">
        <v>14</v>
      </c>
    </row>
    <row r="1861" spans="55:66" x14ac:dyDescent="0.35">
      <c r="BC1861" t="str">
        <f t="shared" ref="BC1861:BC1924" si="104">BF1861&amp;"_"&amp;BE1861</f>
        <v>8422_Production de films cinématographiques, de vidéo et de programmes de télévision ; enregistrement sonore et édition musicale</v>
      </c>
      <c r="BD1861" t="str">
        <f>INDEX(PDC!$J$1:$L$90,MATCH(BE1861,PDC!$L:$L,0),MATCH(PDC!$J$1,PDC!$J$1:$L$1,0))</f>
        <v>Services</v>
      </c>
      <c r="BE1861" t="s">
        <v>82</v>
      </c>
      <c r="BF1861">
        <v>8422</v>
      </c>
      <c r="BG1861">
        <v>33</v>
      </c>
      <c r="BH1861">
        <v>40836</v>
      </c>
    </row>
    <row r="1862" spans="55:66" x14ac:dyDescent="0.35">
      <c r="BC1862" t="str">
        <f t="shared" si="104"/>
        <v>8422_Production et distribution d'électricité, de gaz, de vapeur et d'air conditionné</v>
      </c>
      <c r="BD1862" t="str">
        <f>INDEX(PDC!$J$1:$L$90,MATCH(BE1862,PDC!$L:$L,0),MATCH(PDC!$J$1,PDC!$J$1:$L$1,0))</f>
        <v>Industrie</v>
      </c>
      <c r="BE1862" t="s">
        <v>76</v>
      </c>
      <c r="BF1862">
        <v>8422</v>
      </c>
      <c r="BG1862">
        <v>249</v>
      </c>
      <c r="BH1862">
        <v>427840</v>
      </c>
      <c r="BI1862">
        <v>1</v>
      </c>
      <c r="BN1862">
        <v>20</v>
      </c>
    </row>
    <row r="1863" spans="55:66" x14ac:dyDescent="0.35">
      <c r="BC1863" t="str">
        <f t="shared" si="104"/>
        <v>8422_Programmation et diffusion</v>
      </c>
      <c r="BD1863" t="str">
        <f>INDEX(PDC!$J$1:$L$90,MATCH(BE1863,PDC!$L:$L,0),MATCH(PDC!$J$1,PDC!$J$1:$L$1,0))</f>
        <v>Services</v>
      </c>
      <c r="BE1863" t="s">
        <v>83</v>
      </c>
      <c r="BF1863">
        <v>8422</v>
      </c>
      <c r="BG1863">
        <v>12</v>
      </c>
      <c r="BH1863">
        <v>18729</v>
      </c>
      <c r="BN1863">
        <v>0</v>
      </c>
    </row>
    <row r="1864" spans="55:66" x14ac:dyDescent="0.35">
      <c r="BC1864" t="str">
        <f t="shared" si="104"/>
        <v>8422_Programmation, conseil et autres activités informatiques</v>
      </c>
      <c r="BD1864" t="str">
        <f>INDEX(PDC!$J$1:$L$90,MATCH(BE1864,PDC!$L:$L,0),MATCH(PDC!$J$1,PDC!$J$1:$L$1,0))</f>
        <v>Services</v>
      </c>
      <c r="BE1864" t="s">
        <v>50</v>
      </c>
      <c r="BF1864">
        <v>8422</v>
      </c>
      <c r="BG1864">
        <v>32</v>
      </c>
      <c r="BH1864">
        <v>47429</v>
      </c>
    </row>
    <row r="1865" spans="55:66" x14ac:dyDescent="0.35">
      <c r="BC1865" t="str">
        <f t="shared" si="104"/>
        <v>8422_Publicité et études de marché</v>
      </c>
      <c r="BD1865" t="str">
        <f>INDEX(PDC!$J$1:$L$90,MATCH(BE1865,PDC!$L:$L,0),MATCH(PDC!$J$1,PDC!$J$1:$L$1,0))</f>
        <v>Services</v>
      </c>
      <c r="BE1865" t="s">
        <v>33</v>
      </c>
      <c r="BF1865">
        <v>8422</v>
      </c>
      <c r="BG1865">
        <v>275</v>
      </c>
      <c r="BH1865">
        <v>459137</v>
      </c>
      <c r="BI1865">
        <v>2</v>
      </c>
      <c r="BN1865">
        <v>769</v>
      </c>
    </row>
    <row r="1866" spans="55:66" x14ac:dyDescent="0.35">
      <c r="BC1866" t="str">
        <f t="shared" si="104"/>
        <v>8422_Recherche-développement scientifique</v>
      </c>
      <c r="BD1866" t="str">
        <f>INDEX(PDC!$J$1:$L$90,MATCH(BE1866,PDC!$L:$L,0),MATCH(PDC!$J$1,PDC!$J$1:$L$1,0))</f>
        <v>Services</v>
      </c>
      <c r="BE1866" t="s">
        <v>46</v>
      </c>
      <c r="BF1866">
        <v>8422</v>
      </c>
      <c r="BG1866">
        <v>10</v>
      </c>
      <c r="BH1866">
        <v>17071</v>
      </c>
    </row>
    <row r="1867" spans="55:66" x14ac:dyDescent="0.35">
      <c r="BC1867" t="str">
        <f t="shared" si="104"/>
        <v>8422_Restauration</v>
      </c>
      <c r="BD1867" t="str">
        <f>INDEX(PDC!$J$1:$L$90,MATCH(BE1867,PDC!$L:$L,0),MATCH(PDC!$J$1,PDC!$J$1:$L$1,0))</f>
        <v>Services</v>
      </c>
      <c r="BE1867" t="s">
        <v>10</v>
      </c>
      <c r="BF1867">
        <v>8422</v>
      </c>
      <c r="BG1867">
        <v>1111</v>
      </c>
      <c r="BH1867">
        <v>1521392</v>
      </c>
      <c r="BI1867">
        <v>63</v>
      </c>
      <c r="BJ1867">
        <v>4</v>
      </c>
      <c r="BK1867">
        <v>21</v>
      </c>
      <c r="BN1867">
        <v>3458</v>
      </c>
    </row>
    <row r="1868" spans="55:66" x14ac:dyDescent="0.35">
      <c r="BC1868" t="str">
        <f t="shared" si="104"/>
        <v>8422_Réparation d'ordinateurs et de biens personnels et domestiques</v>
      </c>
      <c r="BD1868" t="str">
        <f>INDEX(PDC!$J$1:$L$90,MATCH(BE1868,PDC!$L:$L,0),MATCH(PDC!$J$1,PDC!$J$1:$L$1,0))</f>
        <v>Services</v>
      </c>
      <c r="BE1868" t="s">
        <v>92</v>
      </c>
      <c r="BF1868">
        <v>8422</v>
      </c>
      <c r="BG1868">
        <v>21</v>
      </c>
      <c r="BH1868">
        <v>27870</v>
      </c>
      <c r="BJ1868">
        <v>1</v>
      </c>
      <c r="BK1868">
        <v>10</v>
      </c>
      <c r="BL1868">
        <v>1</v>
      </c>
      <c r="BN1868">
        <v>129</v>
      </c>
    </row>
    <row r="1869" spans="55:66" x14ac:dyDescent="0.35">
      <c r="BC1869" t="str">
        <f t="shared" si="104"/>
        <v>8422_Réparation et installation de machines et d'équipements</v>
      </c>
      <c r="BD1869" t="str">
        <f>INDEX(PDC!$J$1:$L$90,MATCH(BE1869,PDC!$L:$L,0),MATCH(PDC!$J$1,PDC!$J$1:$L$1,0))</f>
        <v>Industrie</v>
      </c>
      <c r="BE1869" t="s">
        <v>23</v>
      </c>
      <c r="BF1869">
        <v>8422</v>
      </c>
      <c r="BG1869">
        <v>125</v>
      </c>
      <c r="BH1869">
        <v>202889</v>
      </c>
      <c r="BI1869">
        <v>11</v>
      </c>
      <c r="BJ1869">
        <v>2</v>
      </c>
      <c r="BK1869">
        <v>6</v>
      </c>
      <c r="BN1869">
        <v>421</v>
      </c>
    </row>
    <row r="1870" spans="55:66" x14ac:dyDescent="0.35">
      <c r="BC1870" t="str">
        <f t="shared" si="104"/>
        <v>8422_Services d'information</v>
      </c>
      <c r="BD1870" t="str">
        <f>INDEX(PDC!$J$1:$L$90,MATCH(BE1870,PDC!$L:$L,0),MATCH(PDC!$J$1,PDC!$J$1:$L$1,0))</f>
        <v>Services</v>
      </c>
      <c r="BE1870" t="s">
        <v>85</v>
      </c>
      <c r="BF1870">
        <v>8422</v>
      </c>
      <c r="BG1870">
        <v>3</v>
      </c>
      <c r="BH1870">
        <v>4628</v>
      </c>
    </row>
    <row r="1871" spans="55:66" x14ac:dyDescent="0.35">
      <c r="BC1871" t="str">
        <f t="shared" si="104"/>
        <v>8422_Services relatifs aux bâtiments et aménagement paysager</v>
      </c>
      <c r="BD1871" t="str">
        <f>INDEX(PDC!$J$1:$L$90,MATCH(BE1871,PDC!$L:$L,0),MATCH(PDC!$J$1,PDC!$J$1:$L$1,0))</f>
        <v>Services</v>
      </c>
      <c r="BE1871" t="s">
        <v>9</v>
      </c>
      <c r="BF1871">
        <v>8422</v>
      </c>
      <c r="BG1871">
        <v>159</v>
      </c>
      <c r="BH1871">
        <v>231931</v>
      </c>
      <c r="BI1871">
        <v>16</v>
      </c>
      <c r="BJ1871">
        <v>2</v>
      </c>
      <c r="BK1871">
        <v>10</v>
      </c>
      <c r="BN1871">
        <v>1079</v>
      </c>
    </row>
    <row r="1872" spans="55:66" x14ac:dyDescent="0.35">
      <c r="BC1872" t="str">
        <f t="shared" si="104"/>
        <v>8422_Sylviculture et exploitation forestière</v>
      </c>
      <c r="BD1872" t="str">
        <f>INDEX(PDC!$J$1:$L$90,MATCH(BE1872,PDC!$L:$L,0),MATCH(PDC!$J$1,PDC!$J$1:$L$1,0))</f>
        <v>Agriculture</v>
      </c>
      <c r="BE1872" t="s">
        <v>63</v>
      </c>
      <c r="BF1872">
        <v>8422</v>
      </c>
      <c r="BG1872">
        <v>1</v>
      </c>
      <c r="BH1872">
        <v>3011</v>
      </c>
    </row>
    <row r="1873" spans="55:66" x14ac:dyDescent="0.35">
      <c r="BC1873" t="str">
        <f t="shared" si="104"/>
        <v>8422_Transports terrestres et transport par conduites</v>
      </c>
      <c r="BD1873" t="str">
        <f>INDEX(PDC!$J$1:$L$90,MATCH(BE1873,PDC!$L:$L,0),MATCH(PDC!$J$1,PDC!$J$1:$L$1,0))</f>
        <v>Services</v>
      </c>
      <c r="BE1873" t="s">
        <v>5</v>
      </c>
      <c r="BF1873">
        <v>8422</v>
      </c>
      <c r="BG1873">
        <v>1807</v>
      </c>
      <c r="BH1873">
        <v>3383663</v>
      </c>
      <c r="BI1873">
        <v>125</v>
      </c>
      <c r="BJ1873">
        <v>12</v>
      </c>
      <c r="BK1873">
        <v>166</v>
      </c>
      <c r="BL1873">
        <v>2</v>
      </c>
      <c r="BM1873">
        <v>1</v>
      </c>
      <c r="BN1873">
        <v>12466</v>
      </c>
    </row>
    <row r="1874" spans="55:66" x14ac:dyDescent="0.35">
      <c r="BC1874" t="str">
        <f t="shared" si="104"/>
        <v>8422_Travail du bois et fabrication d'articles en bois et en liège, à l'exception des meubles ; fabrication d'articles en vannerie et sparterie</v>
      </c>
      <c r="BD1874" t="str">
        <f>INDEX(PDC!$J$1:$L$90,MATCH(BE1874,PDC!$L:$L,0),MATCH(PDC!$J$1,PDC!$J$1:$L$1,0))</f>
        <v>Industrie</v>
      </c>
      <c r="BE1874" t="s">
        <v>70</v>
      </c>
      <c r="BF1874">
        <v>8422</v>
      </c>
      <c r="BG1874">
        <v>33</v>
      </c>
      <c r="BH1874">
        <v>54740</v>
      </c>
      <c r="BI1874">
        <v>5</v>
      </c>
      <c r="BN1874">
        <v>262</v>
      </c>
    </row>
    <row r="1875" spans="55:66" x14ac:dyDescent="0.35">
      <c r="BC1875" t="str">
        <f t="shared" si="104"/>
        <v>8422_Travaux de construction spécialisés</v>
      </c>
      <c r="BD1875" t="str">
        <f>INDEX(PDC!$J$1:$L$90,MATCH(BE1875,PDC!$L:$L,0),MATCH(PDC!$J$1,PDC!$J$1:$L$1,0))</f>
        <v>Construction</v>
      </c>
      <c r="BE1875" t="s">
        <v>3</v>
      </c>
      <c r="BF1875">
        <v>8422</v>
      </c>
      <c r="BG1875">
        <v>2204</v>
      </c>
      <c r="BH1875">
        <v>3398806</v>
      </c>
      <c r="BI1875">
        <v>163</v>
      </c>
      <c r="BJ1875">
        <v>11</v>
      </c>
      <c r="BK1875">
        <v>68</v>
      </c>
      <c r="BL1875">
        <v>2</v>
      </c>
      <c r="BN1875">
        <v>10600</v>
      </c>
    </row>
    <row r="1876" spans="55:66" x14ac:dyDescent="0.35">
      <c r="BC1876" t="str">
        <f t="shared" si="104"/>
        <v>8422_Télécommunications</v>
      </c>
      <c r="BD1876" t="str">
        <f>INDEX(PDC!$J$1:$L$90,MATCH(BE1876,PDC!$L:$L,0),MATCH(PDC!$J$1,PDC!$J$1:$L$1,0))</f>
        <v>Services</v>
      </c>
      <c r="BE1876" t="s">
        <v>84</v>
      </c>
      <c r="BF1876">
        <v>8422</v>
      </c>
      <c r="BG1876">
        <v>33</v>
      </c>
      <c r="BH1876">
        <v>51464</v>
      </c>
      <c r="BI1876">
        <v>1</v>
      </c>
      <c r="BN1876">
        <v>7</v>
      </c>
    </row>
    <row r="1877" spans="55:66" x14ac:dyDescent="0.35">
      <c r="BC1877" t="str">
        <f t="shared" si="104"/>
        <v>8422_Édition</v>
      </c>
      <c r="BD1877" t="str">
        <f>INDEX(PDC!$J$1:$L$90,MATCH(BE1877,PDC!$L:$L,0),MATCH(PDC!$J$1,PDC!$J$1:$L$1,0))</f>
        <v>Services</v>
      </c>
      <c r="BE1877" t="s">
        <v>49</v>
      </c>
      <c r="BF1877">
        <v>8422</v>
      </c>
      <c r="BG1877">
        <v>41</v>
      </c>
      <c r="BH1877">
        <v>67189</v>
      </c>
    </row>
    <row r="1878" spans="55:66" x14ac:dyDescent="0.35">
      <c r="BC1878" t="str">
        <f t="shared" si="104"/>
        <v>8423_NC</v>
      </c>
      <c r="BD1878" t="s">
        <v>355</v>
      </c>
      <c r="BE1878" t="s">
        <v>355</v>
      </c>
      <c r="BF1878">
        <v>8423</v>
      </c>
      <c r="BN1878">
        <v>440</v>
      </c>
    </row>
    <row r="1879" spans="55:66" x14ac:dyDescent="0.35">
      <c r="BC1879" t="str">
        <f t="shared" si="104"/>
        <v>8423_Action sociale sans hébergement</v>
      </c>
      <c r="BD1879" t="str">
        <f>INDEX(PDC!$J$1:$L$90,MATCH(BE1879,PDC!$L:$L,0),MATCH(PDC!$J$1,PDC!$J$1:$L$1,0))</f>
        <v>Services</v>
      </c>
      <c r="BE1879" t="s">
        <v>8</v>
      </c>
      <c r="BF1879">
        <v>8423</v>
      </c>
      <c r="BG1879">
        <v>1120</v>
      </c>
      <c r="BH1879">
        <v>1514417</v>
      </c>
      <c r="BI1879">
        <v>63</v>
      </c>
      <c r="BJ1879">
        <v>9</v>
      </c>
      <c r="BK1879">
        <v>92</v>
      </c>
      <c r="BL1879">
        <v>4</v>
      </c>
      <c r="BN1879">
        <v>4929</v>
      </c>
    </row>
    <row r="1880" spans="55:66" x14ac:dyDescent="0.35">
      <c r="BC1880" t="str">
        <f t="shared" si="104"/>
        <v>8423_Activités administratives et autres activités de soutien aux entreprises</v>
      </c>
      <c r="BD1880" t="str">
        <f>INDEX(PDC!$J$1:$L$90,MATCH(BE1880,PDC!$L:$L,0),MATCH(PDC!$J$1,PDC!$J$1:$L$1,0))</f>
        <v>Services</v>
      </c>
      <c r="BE1880" t="s">
        <v>35</v>
      </c>
      <c r="BF1880">
        <v>8423</v>
      </c>
      <c r="BG1880">
        <v>300</v>
      </c>
      <c r="BH1880">
        <v>400607</v>
      </c>
      <c r="BI1880">
        <v>7</v>
      </c>
      <c r="BJ1880">
        <v>1</v>
      </c>
      <c r="BK1880">
        <v>5</v>
      </c>
      <c r="BN1880">
        <v>778</v>
      </c>
    </row>
    <row r="1881" spans="55:66" x14ac:dyDescent="0.35">
      <c r="BC1881" t="str">
        <f t="shared" si="104"/>
        <v>8423_Activités auxiliaires de services financiers et d'assurance</v>
      </c>
      <c r="BD1881" t="str">
        <f>INDEX(PDC!$J$1:$L$90,MATCH(BE1881,PDC!$L:$L,0),MATCH(PDC!$J$1,PDC!$J$1:$L$1,0))</f>
        <v>Services</v>
      </c>
      <c r="BE1881" t="s">
        <v>48</v>
      </c>
      <c r="BF1881">
        <v>8423</v>
      </c>
      <c r="BG1881">
        <v>131</v>
      </c>
      <c r="BH1881">
        <v>198186</v>
      </c>
      <c r="BI1881">
        <v>3</v>
      </c>
      <c r="BJ1881">
        <v>1</v>
      </c>
      <c r="BK1881">
        <v>4</v>
      </c>
      <c r="BN1881">
        <v>41</v>
      </c>
    </row>
    <row r="1882" spans="55:66" x14ac:dyDescent="0.35">
      <c r="BC1882" t="str">
        <f t="shared" si="104"/>
        <v>8423_Activités créatives, artistiques et de spectacle</v>
      </c>
      <c r="BD1882" t="str">
        <f>INDEX(PDC!$J$1:$L$90,MATCH(BE1882,PDC!$L:$L,0),MATCH(PDC!$J$1,PDC!$J$1:$L$1,0))</f>
        <v>Services</v>
      </c>
      <c r="BE1882" t="s">
        <v>42</v>
      </c>
      <c r="BF1882">
        <v>8423</v>
      </c>
      <c r="BG1882">
        <v>178</v>
      </c>
      <c r="BH1882">
        <v>201742</v>
      </c>
      <c r="BI1882">
        <v>3</v>
      </c>
      <c r="BN1882">
        <v>847</v>
      </c>
    </row>
    <row r="1883" spans="55:66" x14ac:dyDescent="0.35">
      <c r="BC1883" t="str">
        <f t="shared" si="104"/>
        <v>8423_Activités d'architecture et d'ingénierie ; activités de contrôle et analyses techniques</v>
      </c>
      <c r="BD1883" t="str">
        <f>INDEX(PDC!$J$1:$L$90,MATCH(BE1883,PDC!$L:$L,0),MATCH(PDC!$J$1,PDC!$J$1:$L$1,0))</f>
        <v>Services</v>
      </c>
      <c r="BE1883" t="s">
        <v>43</v>
      </c>
      <c r="BF1883">
        <v>8423</v>
      </c>
      <c r="BG1883">
        <v>149</v>
      </c>
      <c r="BH1883">
        <v>245993</v>
      </c>
      <c r="BI1883">
        <v>1</v>
      </c>
      <c r="BN1883">
        <v>10</v>
      </c>
    </row>
    <row r="1884" spans="55:66" x14ac:dyDescent="0.35">
      <c r="BC1884" t="str">
        <f t="shared" si="104"/>
        <v>8423_Activités de location et location-bail</v>
      </c>
      <c r="BD1884" t="str">
        <f>INDEX(PDC!$J$1:$L$90,MATCH(BE1884,PDC!$L:$L,0),MATCH(PDC!$J$1,PDC!$J$1:$L$1,0))</f>
        <v>Services</v>
      </c>
      <c r="BE1884" t="s">
        <v>88</v>
      </c>
      <c r="BF1884">
        <v>8423</v>
      </c>
      <c r="BG1884">
        <v>63</v>
      </c>
      <c r="BH1884">
        <v>106193</v>
      </c>
      <c r="BI1884">
        <v>2</v>
      </c>
      <c r="BJ1884">
        <v>1</v>
      </c>
      <c r="BK1884">
        <v>10</v>
      </c>
      <c r="BL1884">
        <v>1</v>
      </c>
      <c r="BN1884">
        <v>39</v>
      </c>
    </row>
    <row r="1885" spans="55:66" x14ac:dyDescent="0.35">
      <c r="BC1885" t="str">
        <f t="shared" si="104"/>
        <v>8423_Activités de poste et de courrier</v>
      </c>
      <c r="BD1885" t="str">
        <f>INDEX(PDC!$J$1:$L$90,MATCH(BE1885,PDC!$L:$L,0),MATCH(PDC!$J$1,PDC!$J$1:$L$1,0))</f>
        <v>Services</v>
      </c>
      <c r="BE1885" t="s">
        <v>13</v>
      </c>
      <c r="BF1885">
        <v>8423</v>
      </c>
      <c r="BG1885">
        <v>165</v>
      </c>
      <c r="BH1885">
        <v>258985</v>
      </c>
      <c r="BI1885">
        <v>8</v>
      </c>
      <c r="BN1885">
        <v>164</v>
      </c>
    </row>
    <row r="1886" spans="55:66" x14ac:dyDescent="0.35">
      <c r="BC1886" t="str">
        <f t="shared" si="104"/>
        <v>8423_Activités des agences de voyage, voyagistes, services de réservation et activités connexes</v>
      </c>
      <c r="BD1886" t="str">
        <f>INDEX(PDC!$J$1:$L$90,MATCH(BE1886,PDC!$L:$L,0),MATCH(PDC!$J$1,PDC!$J$1:$L$1,0))</f>
        <v>Services</v>
      </c>
      <c r="BE1886" t="s">
        <v>89</v>
      </c>
      <c r="BF1886">
        <v>8423</v>
      </c>
      <c r="BG1886">
        <v>46</v>
      </c>
      <c r="BH1886">
        <v>74355</v>
      </c>
    </row>
    <row r="1887" spans="55:66" x14ac:dyDescent="0.35">
      <c r="BC1887" t="str">
        <f t="shared" si="104"/>
        <v>8423_Activités des organisations associatives</v>
      </c>
      <c r="BD1887" t="str">
        <f>INDEX(PDC!$J$1:$L$90,MATCH(BE1887,PDC!$L:$L,0),MATCH(PDC!$J$1,PDC!$J$1:$L$1,0))</f>
        <v>Services</v>
      </c>
      <c r="BE1887" t="s">
        <v>32</v>
      </c>
      <c r="BF1887">
        <v>8423</v>
      </c>
      <c r="BG1887">
        <v>235</v>
      </c>
      <c r="BH1887">
        <v>291817</v>
      </c>
      <c r="BI1887">
        <v>4</v>
      </c>
      <c r="BN1887">
        <v>481</v>
      </c>
    </row>
    <row r="1888" spans="55:66" x14ac:dyDescent="0.35">
      <c r="BC1888" t="str">
        <f t="shared" si="104"/>
        <v>8423_Activités des services financiers, hors assurance et caisses de retraite</v>
      </c>
      <c r="BD1888" t="str">
        <f>INDEX(PDC!$J$1:$L$90,MATCH(BE1888,PDC!$L:$L,0),MATCH(PDC!$J$1,PDC!$J$1:$L$1,0))</f>
        <v>Services</v>
      </c>
      <c r="BE1888" t="s">
        <v>47</v>
      </c>
      <c r="BF1888">
        <v>8423</v>
      </c>
      <c r="BG1888">
        <v>435</v>
      </c>
      <c r="BH1888">
        <v>725428</v>
      </c>
      <c r="BN1888">
        <v>0</v>
      </c>
    </row>
    <row r="1889" spans="55:66" x14ac:dyDescent="0.35">
      <c r="BC1889" t="str">
        <f t="shared" si="104"/>
        <v>8423_Activités des sièges sociaux ; conseil de gestion</v>
      </c>
      <c r="BD1889" t="str">
        <f>INDEX(PDC!$J$1:$L$90,MATCH(BE1889,PDC!$L:$L,0),MATCH(PDC!$J$1,PDC!$J$1:$L$1,0))</f>
        <v>Services</v>
      </c>
      <c r="BE1889" t="s">
        <v>44</v>
      </c>
      <c r="BF1889">
        <v>8423</v>
      </c>
      <c r="BG1889">
        <v>69</v>
      </c>
      <c r="BH1889">
        <v>110854</v>
      </c>
      <c r="BI1889">
        <v>2</v>
      </c>
      <c r="BN1889">
        <v>421</v>
      </c>
    </row>
    <row r="1890" spans="55:66" x14ac:dyDescent="0.35">
      <c r="BC1890" t="str">
        <f t="shared" si="104"/>
        <v>8423_Activités immobilières</v>
      </c>
      <c r="BD1890" t="str">
        <f>INDEX(PDC!$J$1:$L$90,MATCH(BE1890,PDC!$L:$L,0),MATCH(PDC!$J$1,PDC!$J$1:$L$1,0))</f>
        <v>Services</v>
      </c>
      <c r="BE1890" t="s">
        <v>31</v>
      </c>
      <c r="BF1890">
        <v>8423</v>
      </c>
      <c r="BG1890">
        <v>389</v>
      </c>
      <c r="BH1890">
        <v>538635</v>
      </c>
      <c r="BI1890">
        <v>24</v>
      </c>
      <c r="BJ1890">
        <v>3</v>
      </c>
      <c r="BK1890">
        <v>14</v>
      </c>
      <c r="BN1890">
        <v>474</v>
      </c>
    </row>
    <row r="1891" spans="55:66" x14ac:dyDescent="0.35">
      <c r="BC1891" t="str">
        <f t="shared" si="104"/>
        <v>8423_Activités juridiques et comptables</v>
      </c>
      <c r="BD1891" t="str">
        <f>INDEX(PDC!$J$1:$L$90,MATCH(BE1891,PDC!$L:$L,0),MATCH(PDC!$J$1,PDC!$J$1:$L$1,0))</f>
        <v>Services</v>
      </c>
      <c r="BE1891" t="s">
        <v>51</v>
      </c>
      <c r="BF1891">
        <v>8423</v>
      </c>
      <c r="BG1891">
        <v>292</v>
      </c>
      <c r="BH1891">
        <v>490985</v>
      </c>
      <c r="BI1891">
        <v>6</v>
      </c>
      <c r="BJ1891">
        <v>1</v>
      </c>
      <c r="BK1891">
        <v>7</v>
      </c>
      <c r="BN1891">
        <v>876</v>
      </c>
    </row>
    <row r="1892" spans="55:66" x14ac:dyDescent="0.35">
      <c r="BC1892" t="str">
        <f t="shared" si="104"/>
        <v>8423_Activités liées à l'emploi</v>
      </c>
      <c r="BD1892" t="str">
        <f>INDEX(PDC!$J$1:$L$90,MATCH(BE1892,PDC!$L:$L,0),MATCH(PDC!$J$1,PDC!$J$1:$L$1,0))</f>
        <v>Services</v>
      </c>
      <c r="BE1892" t="s">
        <v>6</v>
      </c>
      <c r="BF1892">
        <v>8423</v>
      </c>
      <c r="BG1892">
        <v>1677</v>
      </c>
      <c r="BH1892">
        <v>1996630</v>
      </c>
      <c r="BI1892">
        <v>98</v>
      </c>
      <c r="BJ1892">
        <v>13</v>
      </c>
      <c r="BK1892">
        <v>100</v>
      </c>
      <c r="BL1892">
        <v>3</v>
      </c>
      <c r="BN1892">
        <v>5466</v>
      </c>
    </row>
    <row r="1893" spans="55:66" x14ac:dyDescent="0.35">
      <c r="BC1893" t="str">
        <f t="shared" si="104"/>
        <v>8423_Activités pour la santé humaine</v>
      </c>
      <c r="BD1893" t="str">
        <f>INDEX(PDC!$J$1:$L$90,MATCH(BE1893,PDC!$L:$L,0),MATCH(PDC!$J$1,PDC!$J$1:$L$1,0))</f>
        <v>Services</v>
      </c>
      <c r="BE1893" t="s">
        <v>27</v>
      </c>
      <c r="BF1893">
        <v>8423</v>
      </c>
      <c r="BG1893">
        <v>1796</v>
      </c>
      <c r="BH1893">
        <v>2244824</v>
      </c>
      <c r="BI1893">
        <v>51</v>
      </c>
      <c r="BJ1893">
        <v>12</v>
      </c>
      <c r="BK1893">
        <v>93</v>
      </c>
      <c r="BL1893">
        <v>5</v>
      </c>
      <c r="BN1893">
        <v>3519</v>
      </c>
    </row>
    <row r="1894" spans="55:66" x14ac:dyDescent="0.35">
      <c r="BC1894" t="str">
        <f t="shared" si="104"/>
        <v>8423_Activités sportives, récréatives et de loisirs</v>
      </c>
      <c r="BD1894" t="str">
        <f>INDEX(PDC!$J$1:$L$90,MATCH(BE1894,PDC!$L:$L,0),MATCH(PDC!$J$1,PDC!$J$1:$L$1,0))</f>
        <v>Services</v>
      </c>
      <c r="BE1894" t="s">
        <v>12</v>
      </c>
      <c r="BF1894">
        <v>8423</v>
      </c>
      <c r="BG1894">
        <v>231</v>
      </c>
      <c r="BH1894">
        <v>248571</v>
      </c>
      <c r="BI1894">
        <v>11</v>
      </c>
      <c r="BJ1894">
        <v>1</v>
      </c>
      <c r="BK1894">
        <v>8</v>
      </c>
      <c r="BN1894">
        <v>1250</v>
      </c>
    </row>
    <row r="1895" spans="55:66" x14ac:dyDescent="0.35">
      <c r="BC1895" t="str">
        <f t="shared" si="104"/>
        <v>8423_Activités vétérinaires</v>
      </c>
      <c r="BD1895" t="str">
        <f>INDEX(PDC!$J$1:$L$90,MATCH(BE1895,PDC!$L:$L,0),MATCH(PDC!$J$1,PDC!$J$1:$L$1,0))</f>
        <v>Services</v>
      </c>
      <c r="BE1895" t="s">
        <v>87</v>
      </c>
      <c r="BF1895">
        <v>8423</v>
      </c>
      <c r="BG1895">
        <v>52</v>
      </c>
      <c r="BH1895">
        <v>80569</v>
      </c>
      <c r="BI1895">
        <v>1</v>
      </c>
      <c r="BN1895">
        <v>18</v>
      </c>
    </row>
    <row r="1896" spans="55:66" x14ac:dyDescent="0.35">
      <c r="BC1896" t="str">
        <f t="shared" si="104"/>
        <v>8423_Administration publique et défense ; sécurité sociale obligatoire</v>
      </c>
      <c r="BD1896" t="str">
        <f>INDEX(PDC!$J$1:$L$90,MATCH(BE1896,PDC!$L:$L,0),MATCH(PDC!$J$1,PDC!$J$1:$L$1,0))</f>
        <v>Services</v>
      </c>
      <c r="BE1896" t="s">
        <v>36</v>
      </c>
      <c r="BF1896">
        <v>8423</v>
      </c>
      <c r="BG1896">
        <v>1325</v>
      </c>
      <c r="BH1896">
        <v>1293023</v>
      </c>
      <c r="BI1896">
        <v>25</v>
      </c>
      <c r="BJ1896">
        <v>3</v>
      </c>
      <c r="BK1896">
        <v>11</v>
      </c>
      <c r="BN1896">
        <v>1474</v>
      </c>
    </row>
    <row r="1897" spans="55:66" x14ac:dyDescent="0.35">
      <c r="BC1897" t="str">
        <f t="shared" si="104"/>
        <v>8423_Assurance</v>
      </c>
      <c r="BD1897" t="str">
        <f>INDEX(PDC!$J$1:$L$90,MATCH(BE1897,PDC!$L:$L,0),MATCH(PDC!$J$1,PDC!$J$1:$L$1,0))</f>
        <v>Services</v>
      </c>
      <c r="BE1897" t="s">
        <v>45</v>
      </c>
      <c r="BF1897">
        <v>8423</v>
      </c>
      <c r="BG1897">
        <v>27</v>
      </c>
      <c r="BH1897">
        <v>40450</v>
      </c>
    </row>
    <row r="1898" spans="55:66" x14ac:dyDescent="0.35">
      <c r="BC1898" t="str">
        <f t="shared" si="104"/>
        <v>8423_Autres activités spécialisées, scientifiques et techniques</v>
      </c>
      <c r="BD1898" t="str">
        <f>INDEX(PDC!$J$1:$L$90,MATCH(BE1898,PDC!$L:$L,0),MATCH(PDC!$J$1,PDC!$J$1:$L$1,0))</f>
        <v>Services</v>
      </c>
      <c r="BE1898" t="s">
        <v>86</v>
      </c>
      <c r="BF1898">
        <v>8423</v>
      </c>
      <c r="BG1898">
        <v>14</v>
      </c>
      <c r="BH1898">
        <v>20093</v>
      </c>
    </row>
    <row r="1899" spans="55:66" x14ac:dyDescent="0.35">
      <c r="BC1899" t="str">
        <f t="shared" si="104"/>
        <v>8423_Autres industries extractives</v>
      </c>
      <c r="BD1899" t="str">
        <f>INDEX(PDC!$J$1:$L$90,MATCH(BE1899,PDC!$L:$L,0),MATCH(PDC!$J$1,PDC!$J$1:$L$1,0))</f>
        <v>Industrie</v>
      </c>
      <c r="BE1899" t="s">
        <v>64</v>
      </c>
      <c r="BF1899">
        <v>8423</v>
      </c>
      <c r="BG1899">
        <v>32</v>
      </c>
      <c r="BH1899">
        <v>51820</v>
      </c>
      <c r="BI1899">
        <v>2</v>
      </c>
      <c r="BJ1899">
        <v>1</v>
      </c>
      <c r="BK1899">
        <v>2</v>
      </c>
      <c r="BN1899">
        <v>28</v>
      </c>
    </row>
    <row r="1900" spans="55:66" x14ac:dyDescent="0.35">
      <c r="BC1900" t="str">
        <f t="shared" si="104"/>
        <v>8423_Autres industries manufacturières</v>
      </c>
      <c r="BD1900" t="str">
        <f>INDEX(PDC!$J$1:$L$90,MATCH(BE1900,PDC!$L:$L,0),MATCH(PDC!$J$1,PDC!$J$1:$L$1,0))</f>
        <v>Industrie</v>
      </c>
      <c r="BE1900" t="s">
        <v>37</v>
      </c>
      <c r="BF1900">
        <v>8423</v>
      </c>
      <c r="BG1900">
        <v>78</v>
      </c>
      <c r="BH1900">
        <v>133357</v>
      </c>
      <c r="BI1900">
        <v>2</v>
      </c>
      <c r="BN1900">
        <v>14</v>
      </c>
    </row>
    <row r="1901" spans="55:66" x14ac:dyDescent="0.35">
      <c r="BC1901" t="str">
        <f t="shared" si="104"/>
        <v>8423_Autres services personnels</v>
      </c>
      <c r="BD1901" t="str">
        <f>INDEX(PDC!$J$1:$L$90,MATCH(BE1901,PDC!$L:$L,0),MATCH(PDC!$J$1,PDC!$J$1:$L$1,0))</f>
        <v>Services</v>
      </c>
      <c r="BE1901" t="s">
        <v>30</v>
      </c>
      <c r="BF1901">
        <v>8423</v>
      </c>
      <c r="BG1901">
        <v>362</v>
      </c>
      <c r="BH1901">
        <v>593558</v>
      </c>
      <c r="BI1901">
        <v>14</v>
      </c>
      <c r="BJ1901">
        <v>3</v>
      </c>
      <c r="BK1901">
        <v>22</v>
      </c>
      <c r="BL1901">
        <v>1</v>
      </c>
      <c r="BN1901">
        <v>555</v>
      </c>
    </row>
    <row r="1902" spans="55:66" x14ac:dyDescent="0.35">
      <c r="BC1902" t="str">
        <f t="shared" si="104"/>
        <v>8423_Bibliothèques, archives, musées et autres activités culturelles</v>
      </c>
      <c r="BD1902" t="str">
        <f>INDEX(PDC!$J$1:$L$90,MATCH(BE1902,PDC!$L:$L,0),MATCH(PDC!$J$1,PDC!$J$1:$L$1,0))</f>
        <v>Services</v>
      </c>
      <c r="BE1902" t="s">
        <v>90</v>
      </c>
      <c r="BF1902">
        <v>8423</v>
      </c>
      <c r="BG1902">
        <v>2</v>
      </c>
      <c r="BH1902">
        <v>4074</v>
      </c>
    </row>
    <row r="1903" spans="55:66" x14ac:dyDescent="0.35">
      <c r="BC1903" t="str">
        <f t="shared" si="104"/>
        <v>8423_Captage, traitement et distribution d'eau</v>
      </c>
      <c r="BD1903" t="str">
        <f>INDEX(PDC!$J$1:$L$90,MATCH(BE1903,PDC!$L:$L,0),MATCH(PDC!$J$1,PDC!$J$1:$L$1,0))</f>
        <v>Industrie</v>
      </c>
      <c r="BE1903" t="s">
        <v>77</v>
      </c>
      <c r="BF1903">
        <v>8423</v>
      </c>
      <c r="BG1903">
        <v>4</v>
      </c>
      <c r="BH1903">
        <v>5911</v>
      </c>
    </row>
    <row r="1904" spans="55:66" x14ac:dyDescent="0.35">
      <c r="BC1904" t="str">
        <f t="shared" si="104"/>
        <v>8423_Collecte et traitement des eaux usées</v>
      </c>
      <c r="BD1904" t="str">
        <f>INDEX(PDC!$J$1:$L$90,MATCH(BE1904,PDC!$L:$L,0),MATCH(PDC!$J$1,PDC!$J$1:$L$1,0))</f>
        <v>Industrie</v>
      </c>
      <c r="BE1904" t="s">
        <v>78</v>
      </c>
      <c r="BF1904">
        <v>8423</v>
      </c>
      <c r="BG1904">
        <v>35</v>
      </c>
      <c r="BH1904">
        <v>36323</v>
      </c>
      <c r="BI1904">
        <v>2</v>
      </c>
      <c r="BN1904">
        <v>19</v>
      </c>
    </row>
    <row r="1905" spans="55:66" x14ac:dyDescent="0.35">
      <c r="BC1905" t="str">
        <f t="shared" si="104"/>
        <v>8423_Collecte, traitement et élimination des déchets ; récupération</v>
      </c>
      <c r="BD1905" t="str">
        <f>INDEX(PDC!$J$1:$L$90,MATCH(BE1905,PDC!$L:$L,0),MATCH(PDC!$J$1,PDC!$J$1:$L$1,0))</f>
        <v>Industrie</v>
      </c>
      <c r="BE1905" t="s">
        <v>4</v>
      </c>
      <c r="BF1905">
        <v>8423</v>
      </c>
      <c r="BG1905">
        <v>238</v>
      </c>
      <c r="BH1905">
        <v>321968</v>
      </c>
      <c r="BI1905">
        <v>26</v>
      </c>
      <c r="BJ1905">
        <v>2</v>
      </c>
      <c r="BK1905">
        <v>7</v>
      </c>
      <c r="BN1905">
        <v>914</v>
      </c>
    </row>
    <row r="1906" spans="55:66" x14ac:dyDescent="0.35">
      <c r="BC1906" t="str">
        <f t="shared" si="104"/>
        <v>8423_Commerce de détail, à l'exception des automobiles et des motocycles</v>
      </c>
      <c r="BD1906" t="str">
        <f>INDEX(PDC!$J$1:$L$90,MATCH(BE1906,PDC!$L:$L,0),MATCH(PDC!$J$1,PDC!$J$1:$L$1,0))</f>
        <v>Commerce</v>
      </c>
      <c r="BE1906" t="s">
        <v>16</v>
      </c>
      <c r="BF1906">
        <v>8423</v>
      </c>
      <c r="BG1906">
        <v>2719</v>
      </c>
      <c r="BH1906">
        <v>4298802</v>
      </c>
      <c r="BI1906">
        <v>86</v>
      </c>
      <c r="BJ1906">
        <v>13</v>
      </c>
      <c r="BK1906">
        <v>85</v>
      </c>
      <c r="BL1906">
        <v>4</v>
      </c>
      <c r="BN1906">
        <v>6814</v>
      </c>
    </row>
    <row r="1907" spans="55:66" x14ac:dyDescent="0.35">
      <c r="BC1907" t="str">
        <f t="shared" si="104"/>
        <v>8423_Commerce de gros, à l'exception des automobiles et des motocycles</v>
      </c>
      <c r="BD1907" t="str">
        <f>INDEX(PDC!$J$1:$L$90,MATCH(BE1907,PDC!$L:$L,0),MATCH(PDC!$J$1,PDC!$J$1:$L$1,0))</f>
        <v>Commerce</v>
      </c>
      <c r="BE1907" t="s">
        <v>28</v>
      </c>
      <c r="BF1907">
        <v>8423</v>
      </c>
      <c r="BG1907">
        <v>906</v>
      </c>
      <c r="BH1907">
        <v>1502905</v>
      </c>
      <c r="BI1907">
        <v>28</v>
      </c>
      <c r="BJ1907">
        <v>3</v>
      </c>
      <c r="BK1907">
        <v>20</v>
      </c>
      <c r="BN1907">
        <v>3297</v>
      </c>
    </row>
    <row r="1908" spans="55:66" x14ac:dyDescent="0.35">
      <c r="BC1908" t="str">
        <f t="shared" si="104"/>
        <v>8423_Commerce et réparation d'automobiles et de motocycles</v>
      </c>
      <c r="BD1908" t="str">
        <f>INDEX(PDC!$J$1:$L$90,MATCH(BE1908,PDC!$L:$L,0),MATCH(PDC!$J$1,PDC!$J$1:$L$1,0))</f>
        <v>Commerce</v>
      </c>
      <c r="BE1908" t="s">
        <v>21</v>
      </c>
      <c r="BF1908">
        <v>8423</v>
      </c>
      <c r="BG1908">
        <v>662</v>
      </c>
      <c r="BH1908">
        <v>1127727</v>
      </c>
      <c r="BI1908">
        <v>16</v>
      </c>
      <c r="BJ1908">
        <v>1</v>
      </c>
      <c r="BK1908">
        <v>10</v>
      </c>
      <c r="BL1908">
        <v>1</v>
      </c>
      <c r="BN1908">
        <v>1582</v>
      </c>
    </row>
    <row r="1909" spans="55:66" x14ac:dyDescent="0.35">
      <c r="BC1909" t="str">
        <f t="shared" si="104"/>
        <v>8423_Construction de bâtiments</v>
      </c>
      <c r="BD1909" t="str">
        <f>INDEX(PDC!$J$1:$L$90,MATCH(BE1909,PDC!$L:$L,0),MATCH(PDC!$J$1,PDC!$J$1:$L$1,0))</f>
        <v>Construction</v>
      </c>
      <c r="BE1909" t="s">
        <v>17</v>
      </c>
      <c r="BF1909">
        <v>8423</v>
      </c>
      <c r="BG1909">
        <v>162</v>
      </c>
      <c r="BH1909">
        <v>239706</v>
      </c>
      <c r="BI1909">
        <v>4</v>
      </c>
      <c r="BJ1909">
        <v>2</v>
      </c>
      <c r="BK1909">
        <v>17</v>
      </c>
      <c r="BL1909">
        <v>1</v>
      </c>
      <c r="BN1909">
        <v>204</v>
      </c>
    </row>
    <row r="1910" spans="55:66" x14ac:dyDescent="0.35">
      <c r="BC1910" t="str">
        <f t="shared" si="104"/>
        <v>8423_Enquêtes et sécurité</v>
      </c>
      <c r="BD1910" t="str">
        <f>INDEX(PDC!$J$1:$L$90,MATCH(BE1910,PDC!$L:$L,0),MATCH(PDC!$J$1,PDC!$J$1:$L$1,0))</f>
        <v>Services</v>
      </c>
      <c r="BE1910" t="s">
        <v>15</v>
      </c>
      <c r="BF1910">
        <v>8423</v>
      </c>
      <c r="BG1910">
        <v>59</v>
      </c>
      <c r="BH1910">
        <v>97551</v>
      </c>
      <c r="BI1910">
        <v>5</v>
      </c>
      <c r="BN1910">
        <v>498</v>
      </c>
    </row>
    <row r="1911" spans="55:66" x14ac:dyDescent="0.35">
      <c r="BC1911" t="str">
        <f t="shared" si="104"/>
        <v>8423_Enseignement</v>
      </c>
      <c r="BD1911" t="str">
        <f>INDEX(PDC!$J$1:$L$90,MATCH(BE1911,PDC!$L:$L,0),MATCH(PDC!$J$1,PDC!$J$1:$L$1,0))</f>
        <v>Services</v>
      </c>
      <c r="BE1911" t="s">
        <v>34</v>
      </c>
      <c r="BF1911">
        <v>8423</v>
      </c>
      <c r="BG1911">
        <v>392</v>
      </c>
      <c r="BH1911">
        <v>470336</v>
      </c>
      <c r="BI1911">
        <v>3</v>
      </c>
      <c r="BJ1911">
        <v>1</v>
      </c>
      <c r="BK1911">
        <v>16</v>
      </c>
      <c r="BL1911">
        <v>1</v>
      </c>
      <c r="BN1911">
        <v>156</v>
      </c>
    </row>
    <row r="1912" spans="55:66" x14ac:dyDescent="0.35">
      <c r="BC1912" t="str">
        <f t="shared" si="104"/>
        <v>8423_Entreposage et services auxiliaires des transports</v>
      </c>
      <c r="BD1912" t="str">
        <f>INDEX(PDC!$J$1:$L$90,MATCH(BE1912,PDC!$L:$L,0),MATCH(PDC!$J$1,PDC!$J$1:$L$1,0))</f>
        <v>Services</v>
      </c>
      <c r="BE1912" t="s">
        <v>7</v>
      </c>
      <c r="BF1912">
        <v>8423</v>
      </c>
      <c r="BG1912">
        <v>180</v>
      </c>
      <c r="BH1912">
        <v>276773</v>
      </c>
      <c r="BI1912">
        <v>9</v>
      </c>
      <c r="BN1912">
        <v>182</v>
      </c>
    </row>
    <row r="1913" spans="55:66" x14ac:dyDescent="0.35">
      <c r="BC1913" t="str">
        <f t="shared" si="104"/>
        <v>8423_Fabrication d'autres produits minéraux non métalliques</v>
      </c>
      <c r="BD1913" t="str">
        <f>INDEX(PDC!$J$1:$L$90,MATCH(BE1913,PDC!$L:$L,0),MATCH(PDC!$J$1,PDC!$J$1:$L$1,0))</f>
        <v>Industrie</v>
      </c>
      <c r="BE1913" t="s">
        <v>18</v>
      </c>
      <c r="BF1913">
        <v>8423</v>
      </c>
      <c r="BG1913">
        <v>717</v>
      </c>
      <c r="BH1913">
        <v>1295027</v>
      </c>
      <c r="BI1913">
        <v>10</v>
      </c>
      <c r="BJ1913">
        <v>2</v>
      </c>
      <c r="BK1913">
        <v>14</v>
      </c>
      <c r="BN1913">
        <v>616</v>
      </c>
    </row>
    <row r="1914" spans="55:66" x14ac:dyDescent="0.35">
      <c r="BC1914" t="str">
        <f t="shared" si="104"/>
        <v>8423_Fabrication d'équipements électriques</v>
      </c>
      <c r="BD1914" t="str">
        <f>INDEX(PDC!$J$1:$L$90,MATCH(BE1914,PDC!$L:$L,0),MATCH(PDC!$J$1,PDC!$J$1:$L$1,0))</f>
        <v>Industrie</v>
      </c>
      <c r="BE1914" t="s">
        <v>38</v>
      </c>
      <c r="BF1914">
        <v>8423</v>
      </c>
      <c r="BG1914">
        <v>41</v>
      </c>
      <c r="BH1914">
        <v>64848</v>
      </c>
      <c r="BN1914">
        <v>0</v>
      </c>
    </row>
    <row r="1915" spans="55:66" x14ac:dyDescent="0.35">
      <c r="BC1915" t="str">
        <f t="shared" si="104"/>
        <v>8423_Fabrication de boissons</v>
      </c>
      <c r="BD1915" t="str">
        <f>INDEX(PDC!$J$1:$L$90,MATCH(BE1915,PDC!$L:$L,0),MATCH(PDC!$J$1,PDC!$J$1:$L$1,0))</f>
        <v>Industrie</v>
      </c>
      <c r="BE1915" t="s">
        <v>66</v>
      </c>
      <c r="BF1915">
        <v>8423</v>
      </c>
      <c r="BG1915">
        <v>1</v>
      </c>
      <c r="BH1915">
        <v>820</v>
      </c>
    </row>
    <row r="1916" spans="55:66" x14ac:dyDescent="0.35">
      <c r="BC1916" t="str">
        <f t="shared" si="104"/>
        <v>8423_Fabrication de machines et équipements n.c.a.</v>
      </c>
      <c r="BD1916" t="str">
        <f>INDEX(PDC!$J$1:$L$90,MATCH(BE1916,PDC!$L:$L,0),MATCH(PDC!$J$1,PDC!$J$1:$L$1,0))</f>
        <v>Industrie</v>
      </c>
      <c r="BE1916" t="s">
        <v>29</v>
      </c>
      <c r="BF1916">
        <v>8423</v>
      </c>
      <c r="BG1916">
        <v>96</v>
      </c>
      <c r="BH1916">
        <v>160621</v>
      </c>
      <c r="BI1916">
        <v>5</v>
      </c>
      <c r="BN1916">
        <v>304</v>
      </c>
    </row>
    <row r="1917" spans="55:66" x14ac:dyDescent="0.35">
      <c r="BC1917" t="str">
        <f t="shared" si="104"/>
        <v>8423_Fabrication de meubles</v>
      </c>
      <c r="BD1917" t="str">
        <f>INDEX(PDC!$J$1:$L$90,MATCH(BE1917,PDC!$L:$L,0),MATCH(PDC!$J$1,PDC!$J$1:$L$1,0))</f>
        <v>Industrie</v>
      </c>
      <c r="BE1917" t="s">
        <v>75</v>
      </c>
      <c r="BF1917">
        <v>8423</v>
      </c>
      <c r="BG1917">
        <v>16</v>
      </c>
      <c r="BH1917">
        <v>29646</v>
      </c>
      <c r="BI1917">
        <v>1</v>
      </c>
      <c r="BN1917">
        <v>16</v>
      </c>
    </row>
    <row r="1918" spans="55:66" x14ac:dyDescent="0.35">
      <c r="BC1918" t="str">
        <f t="shared" si="104"/>
        <v>8423_Fabrication de produits en caoutchouc et en plastique</v>
      </c>
      <c r="BD1918" t="str">
        <f>INDEX(PDC!$J$1:$L$90,MATCH(BE1918,PDC!$L:$L,0),MATCH(PDC!$J$1,PDC!$J$1:$L$1,0))</f>
        <v>Industrie</v>
      </c>
      <c r="BE1918" t="s">
        <v>25</v>
      </c>
      <c r="BF1918">
        <v>8423</v>
      </c>
      <c r="BG1918">
        <v>902</v>
      </c>
      <c r="BH1918">
        <v>1271658</v>
      </c>
      <c r="BI1918">
        <v>54</v>
      </c>
      <c r="BJ1918">
        <v>7</v>
      </c>
      <c r="BK1918">
        <v>72</v>
      </c>
      <c r="BL1918">
        <v>3</v>
      </c>
      <c r="BN1918">
        <v>5663</v>
      </c>
    </row>
    <row r="1919" spans="55:66" x14ac:dyDescent="0.35">
      <c r="BC1919" t="str">
        <f t="shared" si="104"/>
        <v>8423_Fabrication de produits informatiques, électroniques et optiques</v>
      </c>
      <c r="BD1919" t="str">
        <f>INDEX(PDC!$J$1:$L$90,MATCH(BE1919,PDC!$L:$L,0),MATCH(PDC!$J$1,PDC!$J$1:$L$1,0))</f>
        <v>Industrie</v>
      </c>
      <c r="BE1919" t="s">
        <v>41</v>
      </c>
      <c r="BF1919">
        <v>8423</v>
      </c>
      <c r="BG1919">
        <v>1388</v>
      </c>
      <c r="BH1919">
        <v>2260893</v>
      </c>
      <c r="BI1919">
        <v>5</v>
      </c>
      <c r="BJ1919">
        <v>3</v>
      </c>
      <c r="BK1919">
        <v>22</v>
      </c>
      <c r="BL1919">
        <v>1</v>
      </c>
      <c r="BN1919">
        <v>280</v>
      </c>
    </row>
    <row r="1920" spans="55:66" x14ac:dyDescent="0.35">
      <c r="BC1920" t="str">
        <f t="shared" si="104"/>
        <v>8423_Fabrication de produits métalliques, à l'exception des machines et des équipements</v>
      </c>
      <c r="BD1920" t="str">
        <f>INDEX(PDC!$J$1:$L$90,MATCH(BE1920,PDC!$L:$L,0),MATCH(PDC!$J$1,PDC!$J$1:$L$1,0))</f>
        <v>Industrie</v>
      </c>
      <c r="BE1920" t="s">
        <v>11</v>
      </c>
      <c r="BF1920">
        <v>8423</v>
      </c>
      <c r="BG1920">
        <v>1080</v>
      </c>
      <c r="BH1920">
        <v>1443502</v>
      </c>
      <c r="BI1920">
        <v>77</v>
      </c>
      <c r="BJ1920">
        <v>8</v>
      </c>
      <c r="BK1920">
        <v>69</v>
      </c>
      <c r="BL1920">
        <v>2</v>
      </c>
      <c r="BN1920">
        <v>4660</v>
      </c>
    </row>
    <row r="1921" spans="55:66" x14ac:dyDescent="0.35">
      <c r="BC1921" t="str">
        <f t="shared" si="104"/>
        <v>8423_Fabrication de textiles</v>
      </c>
      <c r="BD1921" t="str">
        <f>INDEX(PDC!$J$1:$L$90,MATCH(BE1921,PDC!$L:$L,0),MATCH(PDC!$J$1,PDC!$J$1:$L$1,0))</f>
        <v>Industrie</v>
      </c>
      <c r="BE1921" t="s">
        <v>19</v>
      </c>
      <c r="BF1921">
        <v>8423</v>
      </c>
      <c r="BG1921">
        <v>5</v>
      </c>
      <c r="BH1921">
        <v>9067</v>
      </c>
    </row>
    <row r="1922" spans="55:66" x14ac:dyDescent="0.35">
      <c r="BC1922" t="str">
        <f t="shared" si="104"/>
        <v>8423_Génie civil</v>
      </c>
      <c r="BD1922" t="str">
        <f>INDEX(PDC!$J$1:$L$90,MATCH(BE1922,PDC!$L:$L,0),MATCH(PDC!$J$1,PDC!$J$1:$L$1,0))</f>
        <v>Construction</v>
      </c>
      <c r="BE1922" t="s">
        <v>22</v>
      </c>
      <c r="BF1922">
        <v>8423</v>
      </c>
      <c r="BG1922">
        <v>271</v>
      </c>
      <c r="BH1922">
        <v>395760</v>
      </c>
      <c r="BI1922">
        <v>5</v>
      </c>
      <c r="BJ1922">
        <v>1</v>
      </c>
      <c r="BK1922">
        <v>2</v>
      </c>
      <c r="BN1922">
        <v>676</v>
      </c>
    </row>
    <row r="1923" spans="55:66" x14ac:dyDescent="0.35">
      <c r="BC1923" t="str">
        <f t="shared" si="104"/>
        <v>8423_Hébergement</v>
      </c>
      <c r="BD1923" t="str">
        <f>INDEX(PDC!$J$1:$L$90,MATCH(BE1923,PDC!$L:$L,0),MATCH(PDC!$J$1,PDC!$J$1:$L$1,0))</f>
        <v>Services</v>
      </c>
      <c r="BE1923" t="s">
        <v>20</v>
      </c>
      <c r="BF1923">
        <v>8423</v>
      </c>
      <c r="BG1923">
        <v>228</v>
      </c>
      <c r="BH1923">
        <v>363174</v>
      </c>
      <c r="BI1923">
        <v>11</v>
      </c>
      <c r="BJ1923">
        <v>1</v>
      </c>
      <c r="BK1923">
        <v>3</v>
      </c>
      <c r="BN1923">
        <v>978</v>
      </c>
    </row>
    <row r="1924" spans="55:66" x14ac:dyDescent="0.35">
      <c r="BC1924" t="str">
        <f t="shared" si="104"/>
        <v>8423_Hébergement médico-social et social</v>
      </c>
      <c r="BD1924" t="str">
        <f>INDEX(PDC!$J$1:$L$90,MATCH(BE1924,PDC!$L:$L,0),MATCH(PDC!$J$1,PDC!$J$1:$L$1,0))</f>
        <v>Services</v>
      </c>
      <c r="BE1924" t="s">
        <v>2</v>
      </c>
      <c r="BF1924">
        <v>8423</v>
      </c>
      <c r="BG1924">
        <v>1050</v>
      </c>
      <c r="BH1924">
        <v>1563960</v>
      </c>
      <c r="BI1924">
        <v>89</v>
      </c>
      <c r="BJ1924">
        <v>10</v>
      </c>
      <c r="BK1924">
        <v>70</v>
      </c>
      <c r="BL1924">
        <v>3</v>
      </c>
      <c r="BN1924">
        <v>5462</v>
      </c>
    </row>
    <row r="1925" spans="55:66" x14ac:dyDescent="0.35">
      <c r="BC1925" t="str">
        <f t="shared" ref="BC1925:BC1988" si="105">BF1925&amp;"_"&amp;BE1925</f>
        <v>8423_Imprimerie et reproduction d'enregistrements</v>
      </c>
      <c r="BD1925" t="str">
        <f>INDEX(PDC!$J$1:$L$90,MATCH(BE1925,PDC!$L:$L,0),MATCH(PDC!$J$1,PDC!$J$1:$L$1,0))</f>
        <v>Industrie</v>
      </c>
      <c r="BE1925" t="s">
        <v>72</v>
      </c>
      <c r="BF1925">
        <v>8423</v>
      </c>
      <c r="BG1925">
        <v>57</v>
      </c>
      <c r="BH1925">
        <v>92880</v>
      </c>
      <c r="BI1925">
        <v>2</v>
      </c>
      <c r="BJ1925">
        <v>1</v>
      </c>
      <c r="BK1925">
        <v>5</v>
      </c>
      <c r="BN1925">
        <v>339</v>
      </c>
    </row>
    <row r="1926" spans="55:66" x14ac:dyDescent="0.35">
      <c r="BC1926" t="str">
        <f t="shared" si="105"/>
        <v>8423_Industrie automobile</v>
      </c>
      <c r="BD1926" t="str">
        <f>INDEX(PDC!$J$1:$L$90,MATCH(BE1926,PDC!$L:$L,0),MATCH(PDC!$J$1,PDC!$J$1:$L$1,0))</f>
        <v>Industrie</v>
      </c>
      <c r="BE1926" t="s">
        <v>24</v>
      </c>
      <c r="BF1926">
        <v>8423</v>
      </c>
      <c r="BG1926">
        <v>90</v>
      </c>
      <c r="BH1926">
        <v>134121</v>
      </c>
      <c r="BI1926">
        <v>2</v>
      </c>
      <c r="BN1926">
        <v>8</v>
      </c>
    </row>
    <row r="1927" spans="55:66" x14ac:dyDescent="0.35">
      <c r="BC1927" t="str">
        <f t="shared" si="105"/>
        <v>8423_Industrie chimique</v>
      </c>
      <c r="BD1927" t="str">
        <f>INDEX(PDC!$J$1:$L$90,MATCH(BE1927,PDC!$L:$L,0),MATCH(PDC!$J$1,PDC!$J$1:$L$1,0))</f>
        <v>Industrie</v>
      </c>
      <c r="BE1927" t="s">
        <v>40</v>
      </c>
      <c r="BF1927">
        <v>8423</v>
      </c>
      <c r="BG1927">
        <v>494</v>
      </c>
      <c r="BH1927">
        <v>122343</v>
      </c>
      <c r="BI1927">
        <v>7</v>
      </c>
      <c r="BN1927">
        <v>287</v>
      </c>
    </row>
    <row r="1928" spans="55:66" x14ac:dyDescent="0.35">
      <c r="BC1928" t="str">
        <f t="shared" si="105"/>
        <v>8423_Industrie de l'habillement</v>
      </c>
      <c r="BD1928" t="str">
        <f>INDEX(PDC!$J$1:$L$90,MATCH(BE1928,PDC!$L:$L,0),MATCH(PDC!$J$1,PDC!$J$1:$L$1,0))</f>
        <v>Industrie</v>
      </c>
      <c r="BE1928" t="s">
        <v>68</v>
      </c>
      <c r="BF1928">
        <v>8423</v>
      </c>
      <c r="BG1928">
        <v>23</v>
      </c>
      <c r="BH1928">
        <v>35341</v>
      </c>
      <c r="BJ1928">
        <v>1</v>
      </c>
      <c r="BK1928">
        <v>16</v>
      </c>
      <c r="BL1928">
        <v>1</v>
      </c>
      <c r="BN1928">
        <v>116</v>
      </c>
    </row>
    <row r="1929" spans="55:66" x14ac:dyDescent="0.35">
      <c r="BC1929" t="str">
        <f t="shared" si="105"/>
        <v>8423_Industrie du cuir et de la chaussure</v>
      </c>
      <c r="BD1929" t="str">
        <f>INDEX(PDC!$J$1:$L$90,MATCH(BE1929,PDC!$L:$L,0),MATCH(PDC!$J$1,PDC!$J$1:$L$1,0))</f>
        <v>Industrie</v>
      </c>
      <c r="BE1929" t="s">
        <v>69</v>
      </c>
      <c r="BF1929">
        <v>8423</v>
      </c>
      <c r="BG1929">
        <v>1</v>
      </c>
      <c r="BH1929">
        <v>607</v>
      </c>
    </row>
    <row r="1930" spans="55:66" x14ac:dyDescent="0.35">
      <c r="BC1930" t="str">
        <f t="shared" si="105"/>
        <v>8423_Industrie pharmaceutique</v>
      </c>
      <c r="BD1930" t="str">
        <f>INDEX(PDC!$J$1:$L$90,MATCH(BE1930,PDC!$L:$L,0),MATCH(PDC!$J$1,PDC!$J$1:$L$1,0))</f>
        <v>Industrie</v>
      </c>
      <c r="BE1930" t="s">
        <v>39</v>
      </c>
      <c r="BF1930">
        <v>8423</v>
      </c>
      <c r="BG1930">
        <v>88</v>
      </c>
      <c r="BH1930">
        <v>149916</v>
      </c>
      <c r="BI1930">
        <v>4</v>
      </c>
      <c r="BN1930">
        <v>345</v>
      </c>
    </row>
    <row r="1931" spans="55:66" x14ac:dyDescent="0.35">
      <c r="BC1931" t="str">
        <f t="shared" si="105"/>
        <v>8423_Industries alimentaires</v>
      </c>
      <c r="BD1931" t="str">
        <f>INDEX(PDC!$J$1:$L$90,MATCH(BE1931,PDC!$L:$L,0),MATCH(PDC!$J$1,PDC!$J$1:$L$1,0))</f>
        <v>Industrie</v>
      </c>
      <c r="BE1931" t="s">
        <v>14</v>
      </c>
      <c r="BF1931">
        <v>8423</v>
      </c>
      <c r="BG1931">
        <v>1305</v>
      </c>
      <c r="BH1931">
        <v>1936563</v>
      </c>
      <c r="BI1931">
        <v>59</v>
      </c>
      <c r="BJ1931">
        <v>18</v>
      </c>
      <c r="BK1931">
        <v>300</v>
      </c>
      <c r="BL1931">
        <v>10</v>
      </c>
      <c r="BM1931">
        <v>1</v>
      </c>
      <c r="BN1931">
        <v>4360</v>
      </c>
    </row>
    <row r="1932" spans="55:66" x14ac:dyDescent="0.35">
      <c r="BC1932" t="str">
        <f t="shared" si="105"/>
        <v>8423_Métallurgie</v>
      </c>
      <c r="BD1932" t="str">
        <f>INDEX(PDC!$J$1:$L$90,MATCH(BE1932,PDC!$L:$L,0),MATCH(PDC!$J$1,PDC!$J$1:$L$1,0))</f>
        <v>Industrie</v>
      </c>
      <c r="BE1932" t="s">
        <v>26</v>
      </c>
      <c r="BF1932">
        <v>8423</v>
      </c>
      <c r="BG1932">
        <v>770</v>
      </c>
      <c r="BH1932">
        <v>1093478</v>
      </c>
      <c r="BI1932">
        <v>56</v>
      </c>
      <c r="BJ1932">
        <v>4</v>
      </c>
      <c r="BK1932">
        <v>26</v>
      </c>
      <c r="BL1932">
        <v>1</v>
      </c>
      <c r="BN1932">
        <v>6096</v>
      </c>
    </row>
    <row r="1933" spans="55:66" x14ac:dyDescent="0.35">
      <c r="BC1933" t="str">
        <f t="shared" si="105"/>
        <v>8423_Organisation de jeux de hasard et d'argent</v>
      </c>
      <c r="BD1933" t="str">
        <f>INDEX(PDC!$J$1:$L$90,MATCH(BE1933,PDC!$L:$L,0),MATCH(PDC!$J$1,PDC!$J$1:$L$1,0))</f>
        <v>Services</v>
      </c>
      <c r="BE1933" t="s">
        <v>91</v>
      </c>
      <c r="BF1933">
        <v>8423</v>
      </c>
      <c r="BG1933">
        <v>54</v>
      </c>
      <c r="BH1933">
        <v>85098</v>
      </c>
      <c r="BI1933">
        <v>2</v>
      </c>
      <c r="BN1933">
        <v>18</v>
      </c>
    </row>
    <row r="1934" spans="55:66" x14ac:dyDescent="0.35">
      <c r="BC1934" t="str">
        <f t="shared" si="105"/>
        <v>8423_Production de films cinématographiques, de vidéo et de programmes de télévision ; enregistrement sonore et édition musicale</v>
      </c>
      <c r="BD1934" t="str">
        <f>INDEX(PDC!$J$1:$L$90,MATCH(BE1934,PDC!$L:$L,0),MATCH(PDC!$J$1,PDC!$J$1:$L$1,0))</f>
        <v>Services</v>
      </c>
      <c r="BE1934" t="s">
        <v>82</v>
      </c>
      <c r="BF1934">
        <v>8423</v>
      </c>
      <c r="BG1934">
        <v>9</v>
      </c>
      <c r="BH1934">
        <v>15344</v>
      </c>
    </row>
    <row r="1935" spans="55:66" x14ac:dyDescent="0.35">
      <c r="BC1935" t="str">
        <f t="shared" si="105"/>
        <v>8423_Production et distribution d'électricité, de gaz, de vapeur et d'air conditionné</v>
      </c>
      <c r="BD1935" t="str">
        <f>INDEX(PDC!$J$1:$L$90,MATCH(BE1935,PDC!$L:$L,0),MATCH(PDC!$J$1,PDC!$J$1:$L$1,0))</f>
        <v>Industrie</v>
      </c>
      <c r="BE1935" t="s">
        <v>76</v>
      </c>
      <c r="BF1935">
        <v>8423</v>
      </c>
      <c r="BG1935">
        <v>70</v>
      </c>
      <c r="BH1935">
        <v>105730</v>
      </c>
      <c r="BI1935">
        <v>2</v>
      </c>
      <c r="BN1935">
        <v>26</v>
      </c>
    </row>
    <row r="1936" spans="55:66" x14ac:dyDescent="0.35">
      <c r="BC1936" t="str">
        <f t="shared" si="105"/>
        <v>8423_Programmation et diffusion</v>
      </c>
      <c r="BD1936" t="str">
        <f>INDEX(PDC!$J$1:$L$90,MATCH(BE1936,PDC!$L:$L,0),MATCH(PDC!$J$1,PDC!$J$1:$L$1,0))</f>
        <v>Services</v>
      </c>
      <c r="BE1936" t="s">
        <v>83</v>
      </c>
      <c r="BF1936">
        <v>8423</v>
      </c>
      <c r="BG1936">
        <v>4</v>
      </c>
      <c r="BH1936">
        <v>5521</v>
      </c>
    </row>
    <row r="1937" spans="55:66" x14ac:dyDescent="0.35">
      <c r="BC1937" t="str">
        <f t="shared" si="105"/>
        <v>8423_Programmation, conseil et autres activités informatiques</v>
      </c>
      <c r="BD1937" t="str">
        <f>INDEX(PDC!$J$1:$L$90,MATCH(BE1937,PDC!$L:$L,0),MATCH(PDC!$J$1,PDC!$J$1:$L$1,0))</f>
        <v>Services</v>
      </c>
      <c r="BE1937" t="s">
        <v>50</v>
      </c>
      <c r="BF1937">
        <v>8423</v>
      </c>
      <c r="BG1937">
        <v>11</v>
      </c>
      <c r="BH1937">
        <v>12058</v>
      </c>
    </row>
    <row r="1938" spans="55:66" x14ac:dyDescent="0.35">
      <c r="BC1938" t="str">
        <f t="shared" si="105"/>
        <v>8423_Publicité et études de marché</v>
      </c>
      <c r="BD1938" t="str">
        <f>INDEX(PDC!$J$1:$L$90,MATCH(BE1938,PDC!$L:$L,0),MATCH(PDC!$J$1,PDC!$J$1:$L$1,0))</f>
        <v>Services</v>
      </c>
      <c r="BE1938" t="s">
        <v>33</v>
      </c>
      <c r="BF1938">
        <v>8423</v>
      </c>
      <c r="BG1938">
        <v>61</v>
      </c>
      <c r="BH1938">
        <v>92978</v>
      </c>
      <c r="BJ1938">
        <v>1</v>
      </c>
      <c r="BK1938">
        <v>10</v>
      </c>
      <c r="BL1938">
        <v>1</v>
      </c>
      <c r="BN1938">
        <v>0</v>
      </c>
    </row>
    <row r="1939" spans="55:66" x14ac:dyDescent="0.35">
      <c r="BC1939" t="str">
        <f t="shared" si="105"/>
        <v>8423_Recherche-développement scientifique</v>
      </c>
      <c r="BD1939" t="str">
        <f>INDEX(PDC!$J$1:$L$90,MATCH(BE1939,PDC!$L:$L,0),MATCH(PDC!$J$1,PDC!$J$1:$L$1,0))</f>
        <v>Services</v>
      </c>
      <c r="BE1939" t="s">
        <v>46</v>
      </c>
      <c r="BF1939">
        <v>8423</v>
      </c>
      <c r="BG1939">
        <v>37</v>
      </c>
      <c r="BH1939">
        <v>3759</v>
      </c>
    </row>
    <row r="1940" spans="55:66" x14ac:dyDescent="0.35">
      <c r="BC1940" t="str">
        <f t="shared" si="105"/>
        <v>8423_Restauration</v>
      </c>
      <c r="BD1940" t="str">
        <f>INDEX(PDC!$J$1:$L$90,MATCH(BE1940,PDC!$L:$L,0),MATCH(PDC!$J$1,PDC!$J$1:$L$1,0))</f>
        <v>Services</v>
      </c>
      <c r="BE1940" t="s">
        <v>10</v>
      </c>
      <c r="BF1940">
        <v>8423</v>
      </c>
      <c r="BG1940">
        <v>781</v>
      </c>
      <c r="BH1940">
        <v>1128575</v>
      </c>
      <c r="BI1940">
        <v>45</v>
      </c>
      <c r="BJ1940">
        <v>2</v>
      </c>
      <c r="BK1940">
        <v>30</v>
      </c>
      <c r="BL1940">
        <v>2</v>
      </c>
      <c r="BN1940">
        <v>2337</v>
      </c>
    </row>
    <row r="1941" spans="55:66" x14ac:dyDescent="0.35">
      <c r="BC1941" t="str">
        <f t="shared" si="105"/>
        <v>8423_Réparation d'ordinateurs et de biens personnels et domestiques</v>
      </c>
      <c r="BD1941" t="str">
        <f>INDEX(PDC!$J$1:$L$90,MATCH(BE1941,PDC!$L:$L,0),MATCH(PDC!$J$1,PDC!$J$1:$L$1,0))</f>
        <v>Services</v>
      </c>
      <c r="BE1941" t="s">
        <v>92</v>
      </c>
      <c r="BF1941">
        <v>8423</v>
      </c>
      <c r="BG1941">
        <v>74</v>
      </c>
      <c r="BH1941">
        <v>127974</v>
      </c>
      <c r="BI1941">
        <v>3</v>
      </c>
      <c r="BN1941">
        <v>347</v>
      </c>
    </row>
    <row r="1942" spans="55:66" x14ac:dyDescent="0.35">
      <c r="BC1942" t="str">
        <f t="shared" si="105"/>
        <v>8423_Réparation et installation de machines et d'équipements</v>
      </c>
      <c r="BD1942" t="str">
        <f>INDEX(PDC!$J$1:$L$90,MATCH(BE1942,PDC!$L:$L,0),MATCH(PDC!$J$1,PDC!$J$1:$L$1,0))</f>
        <v>Industrie</v>
      </c>
      <c r="BE1942" t="s">
        <v>23</v>
      </c>
      <c r="BF1942">
        <v>8423</v>
      </c>
      <c r="BG1942">
        <v>207</v>
      </c>
      <c r="BH1942">
        <v>356818</v>
      </c>
      <c r="BI1942">
        <v>12</v>
      </c>
      <c r="BJ1942">
        <v>2</v>
      </c>
      <c r="BK1942">
        <v>6</v>
      </c>
      <c r="BN1942">
        <v>1293</v>
      </c>
    </row>
    <row r="1943" spans="55:66" x14ac:dyDescent="0.35">
      <c r="BC1943" t="str">
        <f t="shared" si="105"/>
        <v>8423_Services d'information</v>
      </c>
      <c r="BD1943" t="str">
        <f>INDEX(PDC!$J$1:$L$90,MATCH(BE1943,PDC!$L:$L,0),MATCH(PDC!$J$1,PDC!$J$1:$L$1,0))</f>
        <v>Services</v>
      </c>
      <c r="BE1943" t="s">
        <v>85</v>
      </c>
      <c r="BF1943">
        <v>8423</v>
      </c>
      <c r="BG1943">
        <v>2</v>
      </c>
      <c r="BH1943">
        <v>699</v>
      </c>
    </row>
    <row r="1944" spans="55:66" x14ac:dyDescent="0.35">
      <c r="BC1944" t="str">
        <f t="shared" si="105"/>
        <v>8423_Services relatifs aux bâtiments et aménagement paysager</v>
      </c>
      <c r="BD1944" t="str">
        <f>INDEX(PDC!$J$1:$L$90,MATCH(BE1944,PDC!$L:$L,0),MATCH(PDC!$J$1,PDC!$J$1:$L$1,0))</f>
        <v>Services</v>
      </c>
      <c r="BE1944" t="s">
        <v>9</v>
      </c>
      <c r="BF1944">
        <v>8423</v>
      </c>
      <c r="BG1944">
        <v>760</v>
      </c>
      <c r="BH1944">
        <v>1092934</v>
      </c>
      <c r="BI1944">
        <v>50</v>
      </c>
      <c r="BJ1944">
        <v>3</v>
      </c>
      <c r="BK1944">
        <v>22</v>
      </c>
      <c r="BL1944">
        <v>1</v>
      </c>
      <c r="BN1944">
        <v>4108</v>
      </c>
    </row>
    <row r="1945" spans="55:66" x14ac:dyDescent="0.35">
      <c r="BC1945" t="str">
        <f t="shared" si="105"/>
        <v>8423_Transports terrestres et transport par conduites</v>
      </c>
      <c r="BD1945" t="str">
        <f>INDEX(PDC!$J$1:$L$90,MATCH(BE1945,PDC!$L:$L,0),MATCH(PDC!$J$1,PDC!$J$1:$L$1,0))</f>
        <v>Services</v>
      </c>
      <c r="BE1945" t="s">
        <v>5</v>
      </c>
      <c r="BF1945">
        <v>8423</v>
      </c>
      <c r="BG1945">
        <v>378</v>
      </c>
      <c r="BH1945">
        <v>637256</v>
      </c>
      <c r="BI1945">
        <v>21</v>
      </c>
      <c r="BJ1945">
        <v>3</v>
      </c>
      <c r="BK1945">
        <v>25</v>
      </c>
      <c r="BL1945">
        <v>1</v>
      </c>
      <c r="BN1945">
        <v>1556</v>
      </c>
    </row>
    <row r="1946" spans="55:66" x14ac:dyDescent="0.35">
      <c r="BC1946" t="str">
        <f t="shared" si="105"/>
        <v>8423_Travail du bois et fabrication d'articles en bois et en liège, à l'exception des meubles ; fabrication d'articles en vannerie et sparterie</v>
      </c>
      <c r="BD1946" t="str">
        <f>INDEX(PDC!$J$1:$L$90,MATCH(BE1946,PDC!$L:$L,0),MATCH(PDC!$J$1,PDC!$J$1:$L$1,0))</f>
        <v>Industrie</v>
      </c>
      <c r="BE1946" t="s">
        <v>70</v>
      </c>
      <c r="BF1946">
        <v>8423</v>
      </c>
      <c r="BG1946">
        <v>169</v>
      </c>
      <c r="BH1946">
        <v>277699</v>
      </c>
      <c r="BI1946">
        <v>10</v>
      </c>
      <c r="BN1946">
        <v>759</v>
      </c>
    </row>
    <row r="1947" spans="55:66" x14ac:dyDescent="0.35">
      <c r="BC1947" t="str">
        <f t="shared" si="105"/>
        <v>8423_Travaux de construction spécialisés</v>
      </c>
      <c r="BD1947" t="str">
        <f>INDEX(PDC!$J$1:$L$90,MATCH(BE1947,PDC!$L:$L,0),MATCH(PDC!$J$1,PDC!$J$1:$L$1,0))</f>
        <v>Construction</v>
      </c>
      <c r="BE1947" t="s">
        <v>3</v>
      </c>
      <c r="BF1947">
        <v>8423</v>
      </c>
      <c r="BG1947">
        <v>1940</v>
      </c>
      <c r="BH1947">
        <v>3004626</v>
      </c>
      <c r="BI1947">
        <v>178</v>
      </c>
      <c r="BJ1947">
        <v>24</v>
      </c>
      <c r="BK1947">
        <v>267</v>
      </c>
      <c r="BL1947">
        <v>9</v>
      </c>
      <c r="BN1947">
        <v>10393</v>
      </c>
    </row>
    <row r="1948" spans="55:66" x14ac:dyDescent="0.35">
      <c r="BC1948" t="str">
        <f t="shared" si="105"/>
        <v>8423_Télécommunications</v>
      </c>
      <c r="BD1948" t="str">
        <f>INDEX(PDC!$J$1:$L$90,MATCH(BE1948,PDC!$L:$L,0),MATCH(PDC!$J$1,PDC!$J$1:$L$1,0))</f>
        <v>Services</v>
      </c>
      <c r="BE1948" t="s">
        <v>84</v>
      </c>
      <c r="BF1948">
        <v>8423</v>
      </c>
      <c r="BG1948">
        <v>10</v>
      </c>
      <c r="BH1948">
        <v>15848</v>
      </c>
      <c r="BN1948">
        <v>0</v>
      </c>
    </row>
    <row r="1949" spans="55:66" x14ac:dyDescent="0.35">
      <c r="BC1949" t="str">
        <f t="shared" si="105"/>
        <v>8423_Édition</v>
      </c>
      <c r="BD1949" t="str">
        <f>INDEX(PDC!$J$1:$L$90,MATCH(BE1949,PDC!$L:$L,0),MATCH(PDC!$J$1,PDC!$J$1:$L$1,0))</f>
        <v>Services</v>
      </c>
      <c r="BE1949" t="s">
        <v>49</v>
      </c>
      <c r="BF1949">
        <v>8423</v>
      </c>
      <c r="BG1949">
        <v>21</v>
      </c>
      <c r="BH1949">
        <v>37148</v>
      </c>
      <c r="BI1949">
        <v>1</v>
      </c>
      <c r="BN1949">
        <v>16</v>
      </c>
    </row>
    <row r="1950" spans="55:66" x14ac:dyDescent="0.35">
      <c r="BC1950" t="str">
        <f t="shared" si="105"/>
        <v>8424_NC</v>
      </c>
      <c r="BD1950" t="s">
        <v>355</v>
      </c>
      <c r="BE1950" t="s">
        <v>355</v>
      </c>
      <c r="BF1950">
        <v>8424</v>
      </c>
      <c r="BI1950">
        <v>1</v>
      </c>
      <c r="BN1950">
        <v>406</v>
      </c>
    </row>
    <row r="1951" spans="55:66" x14ac:dyDescent="0.35">
      <c r="BC1951" t="str">
        <f t="shared" si="105"/>
        <v>8424_Action sociale sans hébergement</v>
      </c>
      <c r="BD1951" t="str">
        <f>INDEX(PDC!$J$1:$L$90,MATCH(BE1951,PDC!$L:$L,0),MATCH(PDC!$J$1,PDC!$J$1:$L$1,0))</f>
        <v>Services</v>
      </c>
      <c r="BE1951" t="s">
        <v>8</v>
      </c>
      <c r="BF1951">
        <v>8424</v>
      </c>
      <c r="BG1951">
        <v>1071</v>
      </c>
      <c r="BH1951">
        <v>1664877</v>
      </c>
      <c r="BI1951">
        <v>64</v>
      </c>
      <c r="BJ1951">
        <v>7</v>
      </c>
      <c r="BK1951">
        <v>34</v>
      </c>
      <c r="BL1951">
        <v>1</v>
      </c>
      <c r="BN1951">
        <v>4627</v>
      </c>
    </row>
    <row r="1952" spans="55:66" x14ac:dyDescent="0.35">
      <c r="BC1952" t="str">
        <f t="shared" si="105"/>
        <v>8424_Activités administratives et autres activités de soutien aux entreprises</v>
      </c>
      <c r="BD1952" t="str">
        <f>INDEX(PDC!$J$1:$L$90,MATCH(BE1952,PDC!$L:$L,0),MATCH(PDC!$J$1,PDC!$J$1:$L$1,0))</f>
        <v>Services</v>
      </c>
      <c r="BE1952" t="s">
        <v>35</v>
      </c>
      <c r="BF1952">
        <v>8424</v>
      </c>
      <c r="BG1952">
        <v>178</v>
      </c>
      <c r="BH1952">
        <v>263446</v>
      </c>
      <c r="BI1952">
        <v>6</v>
      </c>
      <c r="BN1952">
        <v>210</v>
      </c>
    </row>
    <row r="1953" spans="55:66" x14ac:dyDescent="0.35">
      <c r="BC1953" t="str">
        <f t="shared" si="105"/>
        <v>8424_Activités auxiliaires de services financiers et d'assurance</v>
      </c>
      <c r="BD1953" t="str">
        <f>INDEX(PDC!$J$1:$L$90,MATCH(BE1953,PDC!$L:$L,0),MATCH(PDC!$J$1,PDC!$J$1:$L$1,0))</f>
        <v>Services</v>
      </c>
      <c r="BE1953" t="s">
        <v>48</v>
      </c>
      <c r="BF1953">
        <v>8424</v>
      </c>
      <c r="BG1953">
        <v>85</v>
      </c>
      <c r="BH1953">
        <v>132830</v>
      </c>
    </row>
    <row r="1954" spans="55:66" x14ac:dyDescent="0.35">
      <c r="BC1954" t="str">
        <f t="shared" si="105"/>
        <v>8424_Activités créatives, artistiques et de spectacle</v>
      </c>
      <c r="BD1954" t="str">
        <f>INDEX(PDC!$J$1:$L$90,MATCH(BE1954,PDC!$L:$L,0),MATCH(PDC!$J$1,PDC!$J$1:$L$1,0))</f>
        <v>Services</v>
      </c>
      <c r="BE1954" t="s">
        <v>42</v>
      </c>
      <c r="BF1954">
        <v>8424</v>
      </c>
      <c r="BG1954">
        <v>43</v>
      </c>
      <c r="BH1954">
        <v>23930</v>
      </c>
    </row>
    <row r="1955" spans="55:66" x14ac:dyDescent="0.35">
      <c r="BC1955" t="str">
        <f t="shared" si="105"/>
        <v>8424_Activités d'architecture et d'ingénierie ; activités de contrôle et analyses techniques</v>
      </c>
      <c r="BD1955" t="str">
        <f>INDEX(PDC!$J$1:$L$90,MATCH(BE1955,PDC!$L:$L,0),MATCH(PDC!$J$1,PDC!$J$1:$L$1,0))</f>
        <v>Services</v>
      </c>
      <c r="BE1955" t="s">
        <v>43</v>
      </c>
      <c r="BF1955">
        <v>8424</v>
      </c>
      <c r="BG1955">
        <v>167</v>
      </c>
      <c r="BH1955">
        <v>270501</v>
      </c>
      <c r="BI1955">
        <v>2</v>
      </c>
      <c r="BN1955">
        <v>388</v>
      </c>
    </row>
    <row r="1956" spans="55:66" x14ac:dyDescent="0.35">
      <c r="BC1956" t="str">
        <f t="shared" si="105"/>
        <v>8424_Activités de location et location-bail</v>
      </c>
      <c r="BD1956" t="str">
        <f>INDEX(PDC!$J$1:$L$90,MATCH(BE1956,PDC!$L:$L,0),MATCH(PDC!$J$1,PDC!$J$1:$L$1,0))</f>
        <v>Services</v>
      </c>
      <c r="BE1956" t="s">
        <v>88</v>
      </c>
      <c r="BF1956">
        <v>8424</v>
      </c>
      <c r="BG1956">
        <v>34</v>
      </c>
      <c r="BH1956">
        <v>58516</v>
      </c>
    </row>
    <row r="1957" spans="55:66" x14ac:dyDescent="0.35">
      <c r="BC1957" t="str">
        <f t="shared" si="105"/>
        <v>8424_Activités de poste et de courrier</v>
      </c>
      <c r="BD1957" t="str">
        <f>INDEX(PDC!$J$1:$L$90,MATCH(BE1957,PDC!$L:$L,0),MATCH(PDC!$J$1,PDC!$J$1:$L$1,0))</f>
        <v>Services</v>
      </c>
      <c r="BE1957" t="s">
        <v>13</v>
      </c>
      <c r="BF1957">
        <v>8424</v>
      </c>
      <c r="BG1957">
        <v>181</v>
      </c>
      <c r="BH1957">
        <v>288592</v>
      </c>
      <c r="BI1957">
        <v>4</v>
      </c>
      <c r="BN1957">
        <v>267</v>
      </c>
    </row>
    <row r="1958" spans="55:66" x14ac:dyDescent="0.35">
      <c r="BC1958" t="str">
        <f t="shared" si="105"/>
        <v>8424_Activités des agences de voyage, voyagistes, services de réservation et activités connexes</v>
      </c>
      <c r="BD1958" t="str">
        <f>INDEX(PDC!$J$1:$L$90,MATCH(BE1958,PDC!$L:$L,0),MATCH(PDC!$J$1,PDC!$J$1:$L$1,0))</f>
        <v>Services</v>
      </c>
      <c r="BE1958" t="s">
        <v>89</v>
      </c>
      <c r="BF1958">
        <v>8424</v>
      </c>
      <c r="BG1958">
        <v>40</v>
      </c>
      <c r="BH1958">
        <v>63963</v>
      </c>
    </row>
    <row r="1959" spans="55:66" x14ac:dyDescent="0.35">
      <c r="BC1959" t="str">
        <f t="shared" si="105"/>
        <v>8424_Activités des organisations associatives</v>
      </c>
      <c r="BD1959" t="str">
        <f>INDEX(PDC!$J$1:$L$90,MATCH(BE1959,PDC!$L:$L,0),MATCH(PDC!$J$1,PDC!$J$1:$L$1,0))</f>
        <v>Services</v>
      </c>
      <c r="BE1959" t="s">
        <v>32</v>
      </c>
      <c r="BF1959">
        <v>8424</v>
      </c>
      <c r="BG1959">
        <v>392</v>
      </c>
      <c r="BH1959">
        <v>611830</v>
      </c>
      <c r="BI1959">
        <v>10</v>
      </c>
      <c r="BJ1959">
        <v>2</v>
      </c>
      <c r="BK1959">
        <v>40</v>
      </c>
      <c r="BL1959">
        <v>2</v>
      </c>
      <c r="BN1959">
        <v>473</v>
      </c>
    </row>
    <row r="1960" spans="55:66" x14ac:dyDescent="0.35">
      <c r="BC1960" t="str">
        <f t="shared" si="105"/>
        <v>8424_Activités des organisations et organismes extraterritoriaux</v>
      </c>
      <c r="BD1960" t="str">
        <f>INDEX(PDC!$J$1:$L$90,MATCH(BE1960,PDC!$L:$L,0),MATCH(PDC!$J$1,PDC!$J$1:$L$1,0))</f>
        <v>Services</v>
      </c>
      <c r="BE1960" t="s">
        <v>93</v>
      </c>
      <c r="BF1960">
        <v>8424</v>
      </c>
      <c r="BG1960">
        <v>1</v>
      </c>
      <c r="BH1960">
        <v>337</v>
      </c>
    </row>
    <row r="1961" spans="55:66" x14ac:dyDescent="0.35">
      <c r="BC1961" t="str">
        <f t="shared" si="105"/>
        <v>8424_Activités des services financiers, hors assurance et caisses de retraite</v>
      </c>
      <c r="BD1961" t="str">
        <f>INDEX(PDC!$J$1:$L$90,MATCH(BE1961,PDC!$L:$L,0),MATCH(PDC!$J$1,PDC!$J$1:$L$1,0))</f>
        <v>Services</v>
      </c>
      <c r="BE1961" t="s">
        <v>47</v>
      </c>
      <c r="BF1961">
        <v>8424</v>
      </c>
      <c r="BG1961">
        <v>244</v>
      </c>
      <c r="BH1961">
        <v>386721</v>
      </c>
      <c r="BI1961">
        <v>1</v>
      </c>
      <c r="BJ1961">
        <v>1</v>
      </c>
      <c r="BK1961">
        <v>16</v>
      </c>
      <c r="BL1961">
        <v>1</v>
      </c>
      <c r="BN1961">
        <v>327</v>
      </c>
    </row>
    <row r="1962" spans="55:66" x14ac:dyDescent="0.35">
      <c r="BC1962" t="str">
        <f t="shared" si="105"/>
        <v>8424_Activités des sièges sociaux ; conseil de gestion</v>
      </c>
      <c r="BD1962" t="str">
        <f>INDEX(PDC!$J$1:$L$90,MATCH(BE1962,PDC!$L:$L,0),MATCH(PDC!$J$1,PDC!$J$1:$L$1,0))</f>
        <v>Services</v>
      </c>
      <c r="BE1962" t="s">
        <v>44</v>
      </c>
      <c r="BF1962">
        <v>8424</v>
      </c>
      <c r="BG1962">
        <v>66</v>
      </c>
      <c r="BH1962">
        <v>103176</v>
      </c>
      <c r="BI1962">
        <v>2</v>
      </c>
      <c r="BN1962">
        <v>50</v>
      </c>
    </row>
    <row r="1963" spans="55:66" x14ac:dyDescent="0.35">
      <c r="BC1963" t="str">
        <f t="shared" si="105"/>
        <v>8424_Activités immobilières</v>
      </c>
      <c r="BD1963" t="str">
        <f>INDEX(PDC!$J$1:$L$90,MATCH(BE1963,PDC!$L:$L,0),MATCH(PDC!$J$1,PDC!$J$1:$L$1,0))</f>
        <v>Services</v>
      </c>
      <c r="BE1963" t="s">
        <v>31</v>
      </c>
      <c r="BF1963">
        <v>8424</v>
      </c>
      <c r="BG1963">
        <v>263</v>
      </c>
      <c r="BH1963">
        <v>345748</v>
      </c>
      <c r="BI1963">
        <v>5</v>
      </c>
      <c r="BN1963">
        <v>130</v>
      </c>
    </row>
    <row r="1964" spans="55:66" x14ac:dyDescent="0.35">
      <c r="BC1964" t="str">
        <f t="shared" si="105"/>
        <v>8424_Activités juridiques et comptables</v>
      </c>
      <c r="BD1964" t="str">
        <f>INDEX(PDC!$J$1:$L$90,MATCH(BE1964,PDC!$L:$L,0),MATCH(PDC!$J$1,PDC!$J$1:$L$1,0))</f>
        <v>Services</v>
      </c>
      <c r="BE1964" t="s">
        <v>51</v>
      </c>
      <c r="BF1964">
        <v>8424</v>
      </c>
      <c r="BG1964">
        <v>209</v>
      </c>
      <c r="BH1964">
        <v>364120</v>
      </c>
      <c r="BI1964">
        <v>2</v>
      </c>
      <c r="BN1964">
        <v>120</v>
      </c>
    </row>
    <row r="1965" spans="55:66" x14ac:dyDescent="0.35">
      <c r="BC1965" t="str">
        <f t="shared" si="105"/>
        <v>8424_Activités liées à l'emploi</v>
      </c>
      <c r="BD1965" t="str">
        <f>INDEX(PDC!$J$1:$L$90,MATCH(BE1965,PDC!$L:$L,0),MATCH(PDC!$J$1,PDC!$J$1:$L$1,0))</f>
        <v>Services</v>
      </c>
      <c r="BE1965" t="s">
        <v>6</v>
      </c>
      <c r="BF1965">
        <v>8424</v>
      </c>
      <c r="BG1965">
        <v>894</v>
      </c>
      <c r="BH1965">
        <v>1203625</v>
      </c>
      <c r="BI1965">
        <v>51</v>
      </c>
      <c r="BJ1965">
        <v>6</v>
      </c>
      <c r="BK1965">
        <v>56</v>
      </c>
      <c r="BL1965">
        <v>3</v>
      </c>
      <c r="BN1965">
        <v>3202</v>
      </c>
    </row>
    <row r="1966" spans="55:66" x14ac:dyDescent="0.35">
      <c r="BC1966" t="str">
        <f t="shared" si="105"/>
        <v>8424_Activités pour la santé humaine</v>
      </c>
      <c r="BD1966" t="str">
        <f>INDEX(PDC!$J$1:$L$90,MATCH(BE1966,PDC!$L:$L,0),MATCH(PDC!$J$1,PDC!$J$1:$L$1,0))</f>
        <v>Services</v>
      </c>
      <c r="BE1966" t="s">
        <v>27</v>
      </c>
      <c r="BF1966">
        <v>8424</v>
      </c>
      <c r="BG1966">
        <v>1541</v>
      </c>
      <c r="BH1966">
        <v>2194107</v>
      </c>
      <c r="BI1966">
        <v>49</v>
      </c>
      <c r="BJ1966">
        <v>2</v>
      </c>
      <c r="BK1966">
        <v>17</v>
      </c>
      <c r="BL1966">
        <v>1</v>
      </c>
      <c r="BN1966">
        <v>1863</v>
      </c>
    </row>
    <row r="1967" spans="55:66" x14ac:dyDescent="0.35">
      <c r="BC1967" t="str">
        <f t="shared" si="105"/>
        <v>8424_Activités sportives, récréatives et de loisirs</v>
      </c>
      <c r="BD1967" t="str">
        <f>INDEX(PDC!$J$1:$L$90,MATCH(BE1967,PDC!$L:$L,0),MATCH(PDC!$J$1,PDC!$J$1:$L$1,0))</f>
        <v>Services</v>
      </c>
      <c r="BE1967" t="s">
        <v>12</v>
      </c>
      <c r="BF1967">
        <v>8424</v>
      </c>
      <c r="BG1967">
        <v>279</v>
      </c>
      <c r="BH1967">
        <v>353666</v>
      </c>
      <c r="BI1967">
        <v>17</v>
      </c>
      <c r="BN1967">
        <v>916</v>
      </c>
    </row>
    <row r="1968" spans="55:66" x14ac:dyDescent="0.35">
      <c r="BC1968" t="str">
        <f t="shared" si="105"/>
        <v>8424_Activités vétérinaires</v>
      </c>
      <c r="BD1968" t="str">
        <f>INDEX(PDC!$J$1:$L$90,MATCH(BE1968,PDC!$L:$L,0),MATCH(PDC!$J$1,PDC!$J$1:$L$1,0))</f>
        <v>Services</v>
      </c>
      <c r="BE1968" t="s">
        <v>87</v>
      </c>
      <c r="BF1968">
        <v>8424</v>
      </c>
      <c r="BG1968">
        <v>47</v>
      </c>
      <c r="BH1968">
        <v>84136</v>
      </c>
      <c r="BI1968">
        <v>3</v>
      </c>
      <c r="BN1968">
        <v>126</v>
      </c>
    </row>
    <row r="1969" spans="55:66" x14ac:dyDescent="0.35">
      <c r="BC1969" t="str">
        <f t="shared" si="105"/>
        <v>8424_Administration publique et défense ; sécurité sociale obligatoire</v>
      </c>
      <c r="BD1969" t="str">
        <f>INDEX(PDC!$J$1:$L$90,MATCH(BE1969,PDC!$L:$L,0),MATCH(PDC!$J$1,PDC!$J$1:$L$1,0))</f>
        <v>Services</v>
      </c>
      <c r="BE1969" t="s">
        <v>36</v>
      </c>
      <c r="BF1969">
        <v>8424</v>
      </c>
      <c r="BG1969">
        <v>1937</v>
      </c>
      <c r="BH1969">
        <v>2602068</v>
      </c>
      <c r="BI1969">
        <v>42</v>
      </c>
      <c r="BJ1969">
        <v>3</v>
      </c>
      <c r="BK1969">
        <v>11</v>
      </c>
      <c r="BN1969">
        <v>805</v>
      </c>
    </row>
    <row r="1970" spans="55:66" x14ac:dyDescent="0.35">
      <c r="BC1970" t="str">
        <f t="shared" si="105"/>
        <v>8424_Assurance</v>
      </c>
      <c r="BD1970" t="str">
        <f>INDEX(PDC!$J$1:$L$90,MATCH(BE1970,PDC!$L:$L,0),MATCH(PDC!$J$1,PDC!$J$1:$L$1,0))</f>
        <v>Services</v>
      </c>
      <c r="BE1970" t="s">
        <v>45</v>
      </c>
      <c r="BF1970">
        <v>8424</v>
      </c>
      <c r="BG1970">
        <v>340</v>
      </c>
      <c r="BH1970">
        <v>434445</v>
      </c>
      <c r="BI1970">
        <v>2</v>
      </c>
      <c r="BJ1970">
        <v>1</v>
      </c>
      <c r="BK1970">
        <v>2</v>
      </c>
      <c r="BN1970">
        <v>722</v>
      </c>
    </row>
    <row r="1971" spans="55:66" x14ac:dyDescent="0.35">
      <c r="BC1971" t="str">
        <f t="shared" si="105"/>
        <v>8424_Autres activités spécialisées, scientifiques et techniques</v>
      </c>
      <c r="BD1971" t="str">
        <f>INDEX(PDC!$J$1:$L$90,MATCH(BE1971,PDC!$L:$L,0),MATCH(PDC!$J$1,PDC!$J$1:$L$1,0))</f>
        <v>Services</v>
      </c>
      <c r="BE1971" t="s">
        <v>86</v>
      </c>
      <c r="BF1971">
        <v>8424</v>
      </c>
      <c r="BG1971">
        <v>19</v>
      </c>
      <c r="BH1971">
        <v>28853</v>
      </c>
    </row>
    <row r="1972" spans="55:66" x14ac:dyDescent="0.35">
      <c r="BC1972" t="str">
        <f t="shared" si="105"/>
        <v>8424_Autres industries extractives</v>
      </c>
      <c r="BD1972" t="str">
        <f>INDEX(PDC!$J$1:$L$90,MATCH(BE1972,PDC!$L:$L,0),MATCH(PDC!$J$1,PDC!$J$1:$L$1,0))</f>
        <v>Industrie</v>
      </c>
      <c r="BE1972" t="s">
        <v>64</v>
      </c>
      <c r="BF1972">
        <v>8424</v>
      </c>
      <c r="BG1972">
        <v>84</v>
      </c>
      <c r="BH1972">
        <v>145296</v>
      </c>
      <c r="BI1972">
        <v>2</v>
      </c>
      <c r="BN1972">
        <v>108</v>
      </c>
    </row>
    <row r="1973" spans="55:66" x14ac:dyDescent="0.35">
      <c r="BC1973" t="str">
        <f t="shared" si="105"/>
        <v>8424_Autres industries manufacturières</v>
      </c>
      <c r="BD1973" t="str">
        <f>INDEX(PDC!$J$1:$L$90,MATCH(BE1973,PDC!$L:$L,0),MATCH(PDC!$J$1,PDC!$J$1:$L$1,0))</f>
        <v>Industrie</v>
      </c>
      <c r="BE1973" t="s">
        <v>37</v>
      </c>
      <c r="BF1973">
        <v>8424</v>
      </c>
      <c r="BG1973">
        <v>422</v>
      </c>
      <c r="BH1973">
        <v>690412</v>
      </c>
      <c r="BI1973">
        <v>17</v>
      </c>
      <c r="BJ1973">
        <v>5</v>
      </c>
      <c r="BK1973">
        <v>34</v>
      </c>
      <c r="BL1973">
        <v>1</v>
      </c>
      <c r="BN1973">
        <v>782</v>
      </c>
    </row>
    <row r="1974" spans="55:66" x14ac:dyDescent="0.35">
      <c r="BC1974" t="str">
        <f t="shared" si="105"/>
        <v>8424_Autres services personnels</v>
      </c>
      <c r="BD1974" t="str">
        <f>INDEX(PDC!$J$1:$L$90,MATCH(BE1974,PDC!$L:$L,0),MATCH(PDC!$J$1,PDC!$J$1:$L$1,0))</f>
        <v>Services</v>
      </c>
      <c r="BE1974" t="s">
        <v>30</v>
      </c>
      <c r="BF1974">
        <v>8424</v>
      </c>
      <c r="BG1974">
        <v>338</v>
      </c>
      <c r="BH1974">
        <v>512174</v>
      </c>
      <c r="BI1974">
        <v>11</v>
      </c>
      <c r="BJ1974">
        <v>4</v>
      </c>
      <c r="BK1974">
        <v>15</v>
      </c>
      <c r="BN1974">
        <v>525</v>
      </c>
    </row>
    <row r="1975" spans="55:66" x14ac:dyDescent="0.35">
      <c r="BC1975" t="str">
        <f t="shared" si="105"/>
        <v>8424_Bibliothèques, archives, musées et autres activités culturelles</v>
      </c>
      <c r="BD1975" t="str">
        <f>INDEX(PDC!$J$1:$L$90,MATCH(BE1975,PDC!$L:$L,0),MATCH(PDC!$J$1,PDC!$J$1:$L$1,0))</f>
        <v>Services</v>
      </c>
      <c r="BE1975" t="s">
        <v>90</v>
      </c>
      <c r="BF1975">
        <v>8424</v>
      </c>
      <c r="BG1975">
        <v>69</v>
      </c>
      <c r="BH1975">
        <v>108898</v>
      </c>
      <c r="BN1975">
        <v>0</v>
      </c>
    </row>
    <row r="1976" spans="55:66" x14ac:dyDescent="0.35">
      <c r="BC1976" t="str">
        <f t="shared" si="105"/>
        <v>8424_Captage, traitement et distribution d'eau</v>
      </c>
      <c r="BD1976" t="str">
        <f>INDEX(PDC!$J$1:$L$90,MATCH(BE1976,PDC!$L:$L,0),MATCH(PDC!$J$1,PDC!$J$1:$L$1,0))</f>
        <v>Industrie</v>
      </c>
      <c r="BE1976" t="s">
        <v>77</v>
      </c>
      <c r="BF1976">
        <v>8424</v>
      </c>
      <c r="BG1976">
        <v>6</v>
      </c>
      <c r="BH1976">
        <v>7793</v>
      </c>
    </row>
    <row r="1977" spans="55:66" x14ac:dyDescent="0.35">
      <c r="BC1977" t="str">
        <f t="shared" si="105"/>
        <v>8424_Collecte et traitement des eaux usées</v>
      </c>
      <c r="BD1977" t="str">
        <f>INDEX(PDC!$J$1:$L$90,MATCH(BE1977,PDC!$L:$L,0),MATCH(PDC!$J$1,PDC!$J$1:$L$1,0))</f>
        <v>Industrie</v>
      </c>
      <c r="BE1977" t="s">
        <v>78</v>
      </c>
      <c r="BF1977">
        <v>8424</v>
      </c>
      <c r="BG1977">
        <v>3</v>
      </c>
      <c r="BH1977">
        <v>5065</v>
      </c>
    </row>
    <row r="1978" spans="55:66" x14ac:dyDescent="0.35">
      <c r="BC1978" t="str">
        <f t="shared" si="105"/>
        <v>8424_Collecte, traitement et élimination des déchets ; récupération</v>
      </c>
      <c r="BD1978" t="str">
        <f>INDEX(PDC!$J$1:$L$90,MATCH(BE1978,PDC!$L:$L,0),MATCH(PDC!$J$1,PDC!$J$1:$L$1,0))</f>
        <v>Industrie</v>
      </c>
      <c r="BE1978" t="s">
        <v>4</v>
      </c>
      <c r="BF1978">
        <v>8424</v>
      </c>
      <c r="BG1978">
        <v>66</v>
      </c>
      <c r="BH1978">
        <v>103061</v>
      </c>
      <c r="BI1978">
        <v>5</v>
      </c>
      <c r="BN1978">
        <v>59</v>
      </c>
    </row>
    <row r="1979" spans="55:66" x14ac:dyDescent="0.35">
      <c r="BC1979" t="str">
        <f t="shared" si="105"/>
        <v>8424_Commerce de détail, à l'exception des automobiles et des motocycles</v>
      </c>
      <c r="BD1979" t="str">
        <f>INDEX(PDC!$J$1:$L$90,MATCH(BE1979,PDC!$L:$L,0),MATCH(PDC!$J$1,PDC!$J$1:$L$1,0))</f>
        <v>Commerce</v>
      </c>
      <c r="BE1979" t="s">
        <v>16</v>
      </c>
      <c r="BF1979">
        <v>8424</v>
      </c>
      <c r="BG1979">
        <v>1994</v>
      </c>
      <c r="BH1979">
        <v>3113119</v>
      </c>
      <c r="BI1979">
        <v>94</v>
      </c>
      <c r="BJ1979">
        <v>7</v>
      </c>
      <c r="BK1979">
        <v>57</v>
      </c>
      <c r="BL1979">
        <v>3</v>
      </c>
      <c r="BN1979">
        <v>7300</v>
      </c>
    </row>
    <row r="1980" spans="55:66" x14ac:dyDescent="0.35">
      <c r="BC1980" t="str">
        <f t="shared" si="105"/>
        <v>8424_Commerce de gros, à l'exception des automobiles et des motocycles</v>
      </c>
      <c r="BD1980" t="str">
        <f>INDEX(PDC!$J$1:$L$90,MATCH(BE1980,PDC!$L:$L,0),MATCH(PDC!$J$1,PDC!$J$1:$L$1,0))</f>
        <v>Commerce</v>
      </c>
      <c r="BE1980" t="s">
        <v>28</v>
      </c>
      <c r="BF1980">
        <v>8424</v>
      </c>
      <c r="BG1980">
        <v>1080</v>
      </c>
      <c r="BH1980">
        <v>1785488</v>
      </c>
      <c r="BI1980">
        <v>59</v>
      </c>
      <c r="BJ1980">
        <v>4</v>
      </c>
      <c r="BK1980">
        <v>25</v>
      </c>
      <c r="BL1980">
        <v>1</v>
      </c>
      <c r="BN1980">
        <v>2477</v>
      </c>
    </row>
    <row r="1981" spans="55:66" x14ac:dyDescent="0.35">
      <c r="BC1981" t="str">
        <f t="shared" si="105"/>
        <v>8424_Commerce et réparation d'automobiles et de motocycles</v>
      </c>
      <c r="BD1981" t="str">
        <f>INDEX(PDC!$J$1:$L$90,MATCH(BE1981,PDC!$L:$L,0),MATCH(PDC!$J$1,PDC!$J$1:$L$1,0))</f>
        <v>Commerce</v>
      </c>
      <c r="BE1981" t="s">
        <v>21</v>
      </c>
      <c r="BF1981">
        <v>8424</v>
      </c>
      <c r="BG1981">
        <v>590</v>
      </c>
      <c r="BH1981">
        <v>994142</v>
      </c>
      <c r="BI1981">
        <v>33</v>
      </c>
      <c r="BJ1981">
        <v>4</v>
      </c>
      <c r="BK1981">
        <v>49</v>
      </c>
      <c r="BL1981">
        <v>1</v>
      </c>
      <c r="BN1981">
        <v>1201</v>
      </c>
    </row>
    <row r="1982" spans="55:66" x14ac:dyDescent="0.35">
      <c r="BC1982" t="str">
        <f t="shared" si="105"/>
        <v>8424_Construction de bâtiments</v>
      </c>
      <c r="BD1982" t="str">
        <f>INDEX(PDC!$J$1:$L$90,MATCH(BE1982,PDC!$L:$L,0),MATCH(PDC!$J$1,PDC!$J$1:$L$1,0))</f>
        <v>Construction</v>
      </c>
      <c r="BE1982" t="s">
        <v>17</v>
      </c>
      <c r="BF1982">
        <v>8424</v>
      </c>
      <c r="BG1982">
        <v>62</v>
      </c>
      <c r="BH1982">
        <v>93286</v>
      </c>
      <c r="BI1982">
        <v>3</v>
      </c>
      <c r="BN1982">
        <v>68</v>
      </c>
    </row>
    <row r="1983" spans="55:66" x14ac:dyDescent="0.35">
      <c r="BC1983" t="str">
        <f t="shared" si="105"/>
        <v>8424_Culture et production animale, chasse et services annexes</v>
      </c>
      <c r="BD1983" t="str">
        <f>INDEX(PDC!$J$1:$L$90,MATCH(BE1983,PDC!$L:$L,0),MATCH(PDC!$J$1,PDC!$J$1:$L$1,0))</f>
        <v>Agriculture</v>
      </c>
      <c r="BE1983" t="s">
        <v>62</v>
      </c>
      <c r="BF1983">
        <v>8424</v>
      </c>
      <c r="BG1983">
        <v>5</v>
      </c>
      <c r="BH1983">
        <v>6271</v>
      </c>
    </row>
    <row r="1984" spans="55:66" x14ac:dyDescent="0.35">
      <c r="BC1984" t="str">
        <f t="shared" si="105"/>
        <v>8424_Enquêtes et sécurité</v>
      </c>
      <c r="BD1984" t="str">
        <f>INDEX(PDC!$J$1:$L$90,MATCH(BE1984,PDC!$L:$L,0),MATCH(PDC!$J$1,PDC!$J$1:$L$1,0))</f>
        <v>Services</v>
      </c>
      <c r="BE1984" t="s">
        <v>15</v>
      </c>
      <c r="BF1984">
        <v>8424</v>
      </c>
      <c r="BG1984">
        <v>32</v>
      </c>
      <c r="BH1984">
        <v>42411</v>
      </c>
      <c r="BI1984">
        <v>3</v>
      </c>
      <c r="BN1984">
        <v>62</v>
      </c>
    </row>
    <row r="1985" spans="55:66" x14ac:dyDescent="0.35">
      <c r="BC1985" t="str">
        <f t="shared" si="105"/>
        <v>8424_Enseignement</v>
      </c>
      <c r="BD1985" t="str">
        <f>INDEX(PDC!$J$1:$L$90,MATCH(BE1985,PDC!$L:$L,0),MATCH(PDC!$J$1,PDC!$J$1:$L$1,0))</f>
        <v>Services</v>
      </c>
      <c r="BE1985" t="s">
        <v>34</v>
      </c>
      <c r="BF1985">
        <v>8424</v>
      </c>
      <c r="BG1985">
        <v>393</v>
      </c>
      <c r="BH1985">
        <v>459781</v>
      </c>
      <c r="BI1985">
        <v>15</v>
      </c>
      <c r="BN1985">
        <v>540</v>
      </c>
    </row>
    <row r="1986" spans="55:66" x14ac:dyDescent="0.35">
      <c r="BC1986" t="str">
        <f t="shared" si="105"/>
        <v>8424_Entreposage et services auxiliaires des transports</v>
      </c>
      <c r="BD1986" t="str">
        <f>INDEX(PDC!$J$1:$L$90,MATCH(BE1986,PDC!$L:$L,0),MATCH(PDC!$J$1,PDC!$J$1:$L$1,0))</f>
        <v>Services</v>
      </c>
      <c r="BE1986" t="s">
        <v>7</v>
      </c>
      <c r="BF1986">
        <v>8424</v>
      </c>
      <c r="BG1986">
        <v>269</v>
      </c>
      <c r="BH1986">
        <v>395458</v>
      </c>
      <c r="BI1986">
        <v>31</v>
      </c>
      <c r="BJ1986">
        <v>3</v>
      </c>
      <c r="BK1986">
        <v>14</v>
      </c>
      <c r="BL1986">
        <v>1</v>
      </c>
      <c r="BN1986">
        <v>1693</v>
      </c>
    </row>
    <row r="1987" spans="55:66" x14ac:dyDescent="0.35">
      <c r="BC1987" t="str">
        <f t="shared" si="105"/>
        <v>8424_Fabrication d'autres produits minéraux non métalliques</v>
      </c>
      <c r="BD1987" t="str">
        <f>INDEX(PDC!$J$1:$L$90,MATCH(BE1987,PDC!$L:$L,0),MATCH(PDC!$J$1,PDC!$J$1:$L$1,0))</f>
        <v>Industrie</v>
      </c>
      <c r="BE1987" t="s">
        <v>18</v>
      </c>
      <c r="BF1987">
        <v>8424</v>
      </c>
      <c r="BG1987">
        <v>99</v>
      </c>
      <c r="BH1987">
        <v>142344</v>
      </c>
      <c r="BI1987">
        <v>9</v>
      </c>
      <c r="BN1987">
        <v>213</v>
      </c>
    </row>
    <row r="1988" spans="55:66" x14ac:dyDescent="0.35">
      <c r="BC1988" t="str">
        <f t="shared" si="105"/>
        <v>8424_Fabrication de machines et équipements n.c.a.</v>
      </c>
      <c r="BD1988" t="str">
        <f>INDEX(PDC!$J$1:$L$90,MATCH(BE1988,PDC!$L:$L,0),MATCH(PDC!$J$1,PDC!$J$1:$L$1,0))</f>
        <v>Industrie</v>
      </c>
      <c r="BE1988" t="s">
        <v>29</v>
      </c>
      <c r="BF1988">
        <v>8424</v>
      </c>
      <c r="BG1988">
        <v>436</v>
      </c>
      <c r="BH1988">
        <v>637452</v>
      </c>
      <c r="BI1988">
        <v>10</v>
      </c>
      <c r="BJ1988">
        <v>4</v>
      </c>
      <c r="BK1988">
        <v>43</v>
      </c>
      <c r="BL1988">
        <v>2</v>
      </c>
      <c r="BN1988">
        <v>362</v>
      </c>
    </row>
    <row r="1989" spans="55:66" x14ac:dyDescent="0.35">
      <c r="BC1989" t="str">
        <f t="shared" ref="BC1989:BC2052" si="106">BF1989&amp;"_"&amp;BE1989</f>
        <v>8424_Fabrication de meubles</v>
      </c>
      <c r="BD1989" t="str">
        <f>INDEX(PDC!$J$1:$L$90,MATCH(BE1989,PDC!$L:$L,0),MATCH(PDC!$J$1,PDC!$J$1:$L$1,0))</f>
        <v>Industrie</v>
      </c>
      <c r="BE1989" t="s">
        <v>75</v>
      </c>
      <c r="BF1989">
        <v>8424</v>
      </c>
      <c r="BG1989">
        <v>51</v>
      </c>
      <c r="BH1989">
        <v>88457</v>
      </c>
      <c r="BI1989">
        <v>4</v>
      </c>
      <c r="BN1989">
        <v>144</v>
      </c>
    </row>
    <row r="1990" spans="55:66" x14ac:dyDescent="0.35">
      <c r="BC1990" t="str">
        <f t="shared" si="106"/>
        <v>8424_Fabrication de produits en caoutchouc et en plastique</v>
      </c>
      <c r="BD1990" t="str">
        <f>INDEX(PDC!$J$1:$L$90,MATCH(BE1990,PDC!$L:$L,0),MATCH(PDC!$J$1,PDC!$J$1:$L$1,0))</f>
        <v>Industrie</v>
      </c>
      <c r="BE1990" t="s">
        <v>25</v>
      </c>
      <c r="BF1990">
        <v>8424</v>
      </c>
      <c r="BG1990">
        <v>230</v>
      </c>
      <c r="BH1990">
        <v>403735</v>
      </c>
      <c r="BI1990">
        <v>6</v>
      </c>
      <c r="BJ1990">
        <v>1</v>
      </c>
      <c r="BK1990">
        <v>6</v>
      </c>
      <c r="BN1990">
        <v>242</v>
      </c>
    </row>
    <row r="1991" spans="55:66" x14ac:dyDescent="0.35">
      <c r="BC1991" t="str">
        <f t="shared" si="106"/>
        <v>8424_Fabrication de produits informatiques, électroniques et optiques</v>
      </c>
      <c r="BD1991" t="str">
        <f>INDEX(PDC!$J$1:$L$90,MATCH(BE1991,PDC!$L:$L,0),MATCH(PDC!$J$1,PDC!$J$1:$L$1,0))</f>
        <v>Industrie</v>
      </c>
      <c r="BE1991" t="s">
        <v>41</v>
      </c>
      <c r="BF1991">
        <v>8424</v>
      </c>
      <c r="BG1991">
        <v>2</v>
      </c>
      <c r="BH1991">
        <v>3561</v>
      </c>
      <c r="BN1991">
        <v>0</v>
      </c>
    </row>
    <row r="1992" spans="55:66" x14ac:dyDescent="0.35">
      <c r="BC1992" t="str">
        <f t="shared" si="106"/>
        <v>8424_Fabrication de produits métalliques, à l'exception des machines et des équipements</v>
      </c>
      <c r="BD1992" t="str">
        <f>INDEX(PDC!$J$1:$L$90,MATCH(BE1992,PDC!$L:$L,0),MATCH(PDC!$J$1,PDC!$J$1:$L$1,0))</f>
        <v>Industrie</v>
      </c>
      <c r="BE1992" t="s">
        <v>11</v>
      </c>
      <c r="BF1992">
        <v>8424</v>
      </c>
      <c r="BG1992">
        <v>595</v>
      </c>
      <c r="BH1992">
        <v>937603</v>
      </c>
      <c r="BI1992">
        <v>20</v>
      </c>
      <c r="BJ1992">
        <v>5</v>
      </c>
      <c r="BK1992">
        <v>27</v>
      </c>
      <c r="BL1992">
        <v>1</v>
      </c>
      <c r="BN1992">
        <v>1285</v>
      </c>
    </row>
    <row r="1993" spans="55:66" x14ac:dyDescent="0.35">
      <c r="BC1993" t="str">
        <f t="shared" si="106"/>
        <v>8424_Fabrication de textiles</v>
      </c>
      <c r="BD1993" t="str">
        <f>INDEX(PDC!$J$1:$L$90,MATCH(BE1993,PDC!$L:$L,0),MATCH(PDC!$J$1,PDC!$J$1:$L$1,0))</f>
        <v>Industrie</v>
      </c>
      <c r="BE1993" t="s">
        <v>19</v>
      </c>
      <c r="BF1993">
        <v>8424</v>
      </c>
      <c r="BG1993">
        <v>2</v>
      </c>
      <c r="BH1993">
        <v>4976</v>
      </c>
    </row>
    <row r="1994" spans="55:66" x14ac:dyDescent="0.35">
      <c r="BC1994" t="str">
        <f t="shared" si="106"/>
        <v>8424_Génie civil</v>
      </c>
      <c r="BD1994" t="str">
        <f>INDEX(PDC!$J$1:$L$90,MATCH(BE1994,PDC!$L:$L,0),MATCH(PDC!$J$1,PDC!$J$1:$L$1,0))</f>
        <v>Construction</v>
      </c>
      <c r="BE1994" t="s">
        <v>22</v>
      </c>
      <c r="BF1994">
        <v>8424</v>
      </c>
      <c r="BG1994">
        <v>131</v>
      </c>
      <c r="BH1994">
        <v>202622</v>
      </c>
      <c r="BI1994">
        <v>3</v>
      </c>
      <c r="BN1994">
        <v>17</v>
      </c>
    </row>
    <row r="1995" spans="55:66" x14ac:dyDescent="0.35">
      <c r="BC1995" t="str">
        <f t="shared" si="106"/>
        <v>8424_Hébergement</v>
      </c>
      <c r="BD1995" t="str">
        <f>INDEX(PDC!$J$1:$L$90,MATCH(BE1995,PDC!$L:$L,0),MATCH(PDC!$J$1,PDC!$J$1:$L$1,0))</f>
        <v>Services</v>
      </c>
      <c r="BE1995" t="s">
        <v>20</v>
      </c>
      <c r="BF1995">
        <v>8424</v>
      </c>
      <c r="BG1995">
        <v>293</v>
      </c>
      <c r="BH1995">
        <v>507250</v>
      </c>
      <c r="BI1995">
        <v>13</v>
      </c>
      <c r="BJ1995">
        <v>1</v>
      </c>
      <c r="BK1995">
        <v>10</v>
      </c>
      <c r="BL1995">
        <v>1</v>
      </c>
      <c r="BN1995">
        <v>257</v>
      </c>
    </row>
    <row r="1996" spans="55:66" x14ac:dyDescent="0.35">
      <c r="BC1996" t="str">
        <f t="shared" si="106"/>
        <v>8424_Hébergement médico-social et social</v>
      </c>
      <c r="BD1996" t="str">
        <f>INDEX(PDC!$J$1:$L$90,MATCH(BE1996,PDC!$L:$L,0),MATCH(PDC!$J$1,PDC!$J$1:$L$1,0))</f>
        <v>Services</v>
      </c>
      <c r="BE1996" t="s">
        <v>2</v>
      </c>
      <c r="BF1996">
        <v>8424</v>
      </c>
      <c r="BG1996">
        <v>906</v>
      </c>
      <c r="BH1996">
        <v>1419444</v>
      </c>
      <c r="BI1996">
        <v>45</v>
      </c>
      <c r="BJ1996">
        <v>2</v>
      </c>
      <c r="BK1996">
        <v>75</v>
      </c>
      <c r="BL1996">
        <v>1</v>
      </c>
      <c r="BN1996">
        <v>2131</v>
      </c>
    </row>
    <row r="1997" spans="55:66" x14ac:dyDescent="0.35">
      <c r="BC1997" t="str">
        <f t="shared" si="106"/>
        <v>8424_Imprimerie et reproduction d'enregistrements</v>
      </c>
      <c r="BD1997" t="str">
        <f>INDEX(PDC!$J$1:$L$90,MATCH(BE1997,PDC!$L:$L,0),MATCH(PDC!$J$1,PDC!$J$1:$L$1,0))</f>
        <v>Industrie</v>
      </c>
      <c r="BE1997" t="s">
        <v>72</v>
      </c>
      <c r="BF1997">
        <v>8424</v>
      </c>
      <c r="BG1997">
        <v>38</v>
      </c>
      <c r="BH1997">
        <v>61285</v>
      </c>
    </row>
    <row r="1998" spans="55:66" x14ac:dyDescent="0.35">
      <c r="BC1998" t="str">
        <f t="shared" si="106"/>
        <v>8424_Industrie automobile</v>
      </c>
      <c r="BD1998" t="str">
        <f>INDEX(PDC!$J$1:$L$90,MATCH(BE1998,PDC!$L:$L,0),MATCH(PDC!$J$1,PDC!$J$1:$L$1,0))</f>
        <v>Industrie</v>
      </c>
      <c r="BE1998" t="s">
        <v>24</v>
      </c>
      <c r="BF1998">
        <v>8424</v>
      </c>
      <c r="BG1998">
        <v>313</v>
      </c>
      <c r="BH1998">
        <v>460970</v>
      </c>
      <c r="BI1998">
        <v>2</v>
      </c>
      <c r="BN1998">
        <v>404</v>
      </c>
    </row>
    <row r="1999" spans="55:66" x14ac:dyDescent="0.35">
      <c r="BC1999" t="str">
        <f t="shared" si="106"/>
        <v>8424_Industrie chimique</v>
      </c>
      <c r="BD1999" t="str">
        <f>INDEX(PDC!$J$1:$L$90,MATCH(BE1999,PDC!$L:$L,0),MATCH(PDC!$J$1,PDC!$J$1:$L$1,0))</f>
        <v>Industrie</v>
      </c>
      <c r="BE1999" t="s">
        <v>40</v>
      </c>
      <c r="BF1999">
        <v>8424</v>
      </c>
      <c r="BG1999">
        <v>17</v>
      </c>
      <c r="BH1999">
        <v>27863</v>
      </c>
      <c r="BI1999">
        <v>1</v>
      </c>
      <c r="BN1999">
        <v>1</v>
      </c>
    </row>
    <row r="2000" spans="55:66" x14ac:dyDescent="0.35">
      <c r="BC2000" t="str">
        <f t="shared" si="106"/>
        <v>8424_Industrie de l'habillement</v>
      </c>
      <c r="BD2000" t="str">
        <f>INDEX(PDC!$J$1:$L$90,MATCH(BE2000,PDC!$L:$L,0),MATCH(PDC!$J$1,PDC!$J$1:$L$1,0))</f>
        <v>Industrie</v>
      </c>
      <c r="BE2000" t="s">
        <v>68</v>
      </c>
      <c r="BF2000">
        <v>8424</v>
      </c>
      <c r="BG2000">
        <v>3</v>
      </c>
      <c r="BH2000">
        <v>1820</v>
      </c>
    </row>
    <row r="2001" spans="55:66" x14ac:dyDescent="0.35">
      <c r="BC2001" t="str">
        <f t="shared" si="106"/>
        <v>8424_Industries alimentaires</v>
      </c>
      <c r="BD2001" t="str">
        <f>INDEX(PDC!$J$1:$L$90,MATCH(BE2001,PDC!$L:$L,0),MATCH(PDC!$J$1,PDC!$J$1:$L$1,0))</f>
        <v>Industrie</v>
      </c>
      <c r="BE2001" t="s">
        <v>14</v>
      </c>
      <c r="BF2001">
        <v>8424</v>
      </c>
      <c r="BG2001">
        <v>638</v>
      </c>
      <c r="BH2001">
        <v>1002834</v>
      </c>
      <c r="BI2001">
        <v>27</v>
      </c>
      <c r="BJ2001">
        <v>3</v>
      </c>
      <c r="BK2001">
        <v>15</v>
      </c>
      <c r="BN2001">
        <v>1574</v>
      </c>
    </row>
    <row r="2002" spans="55:66" x14ac:dyDescent="0.35">
      <c r="BC2002" t="str">
        <f t="shared" si="106"/>
        <v>8424_Métallurgie</v>
      </c>
      <c r="BD2002" t="str">
        <f>INDEX(PDC!$J$1:$L$90,MATCH(BE2002,PDC!$L:$L,0),MATCH(PDC!$J$1,PDC!$J$1:$L$1,0))</f>
        <v>Industrie</v>
      </c>
      <c r="BE2002" t="s">
        <v>26</v>
      </c>
      <c r="BF2002">
        <v>8424</v>
      </c>
      <c r="BG2002">
        <v>690</v>
      </c>
      <c r="BH2002">
        <v>921024</v>
      </c>
      <c r="BI2002">
        <v>3</v>
      </c>
      <c r="BJ2002">
        <v>2</v>
      </c>
      <c r="BK2002">
        <v>9</v>
      </c>
      <c r="BN2002">
        <v>208</v>
      </c>
    </row>
    <row r="2003" spans="55:66" x14ac:dyDescent="0.35">
      <c r="BC2003" t="str">
        <f t="shared" si="106"/>
        <v>8424_Organisation de jeux de hasard et d'argent</v>
      </c>
      <c r="BD2003" t="str">
        <f>INDEX(PDC!$J$1:$L$90,MATCH(BE2003,PDC!$L:$L,0),MATCH(PDC!$J$1,PDC!$J$1:$L$1,0))</f>
        <v>Services</v>
      </c>
      <c r="BE2003" t="s">
        <v>91</v>
      </c>
      <c r="BF2003">
        <v>8424</v>
      </c>
      <c r="BG2003">
        <v>36</v>
      </c>
      <c r="BH2003">
        <v>52372</v>
      </c>
      <c r="BI2003">
        <v>4</v>
      </c>
      <c r="BJ2003">
        <v>1</v>
      </c>
      <c r="BK2003">
        <v>10</v>
      </c>
      <c r="BL2003">
        <v>1</v>
      </c>
      <c r="BN2003">
        <v>288</v>
      </c>
    </row>
    <row r="2004" spans="55:66" x14ac:dyDescent="0.35">
      <c r="BC2004" t="str">
        <f t="shared" si="106"/>
        <v>8424_Production de films cinématographiques, de vidéo et de programmes de télévision ; enregistrement sonore et édition musicale</v>
      </c>
      <c r="BD2004" t="str">
        <f>INDEX(PDC!$J$1:$L$90,MATCH(BE2004,PDC!$L:$L,0),MATCH(PDC!$J$1,PDC!$J$1:$L$1,0))</f>
        <v>Services</v>
      </c>
      <c r="BE2004" t="s">
        <v>82</v>
      </c>
      <c r="BF2004">
        <v>8424</v>
      </c>
      <c r="BG2004">
        <v>9</v>
      </c>
      <c r="BH2004">
        <v>6489</v>
      </c>
    </row>
    <row r="2005" spans="55:66" x14ac:dyDescent="0.35">
      <c r="BC2005" t="str">
        <f t="shared" si="106"/>
        <v>8424_Production et distribution d'électricité, de gaz, de vapeur et d'air conditionné</v>
      </c>
      <c r="BD2005" t="str">
        <f>INDEX(PDC!$J$1:$L$90,MATCH(BE2005,PDC!$L:$L,0),MATCH(PDC!$J$1,PDC!$J$1:$L$1,0))</f>
        <v>Industrie</v>
      </c>
      <c r="BE2005" t="s">
        <v>76</v>
      </c>
      <c r="BF2005">
        <v>8424</v>
      </c>
      <c r="BG2005">
        <v>24</v>
      </c>
      <c r="BH2005">
        <v>33175</v>
      </c>
      <c r="BN2005">
        <v>0</v>
      </c>
    </row>
    <row r="2006" spans="55:66" x14ac:dyDescent="0.35">
      <c r="BC2006" t="str">
        <f t="shared" si="106"/>
        <v>8424_Programmation et diffusion</v>
      </c>
      <c r="BD2006" t="str">
        <f>INDEX(PDC!$J$1:$L$90,MATCH(BE2006,PDC!$L:$L,0),MATCH(PDC!$J$1,PDC!$J$1:$L$1,0))</f>
        <v>Services</v>
      </c>
      <c r="BE2006" t="s">
        <v>83</v>
      </c>
      <c r="BF2006">
        <v>8424</v>
      </c>
      <c r="BG2006">
        <v>5</v>
      </c>
      <c r="BH2006">
        <v>11329</v>
      </c>
    </row>
    <row r="2007" spans="55:66" x14ac:dyDescent="0.35">
      <c r="BC2007" t="str">
        <f t="shared" si="106"/>
        <v>8424_Programmation, conseil et autres activités informatiques</v>
      </c>
      <c r="BD2007" t="str">
        <f>INDEX(PDC!$J$1:$L$90,MATCH(BE2007,PDC!$L:$L,0),MATCH(PDC!$J$1,PDC!$J$1:$L$1,0))</f>
        <v>Services</v>
      </c>
      <c r="BE2007" t="s">
        <v>50</v>
      </c>
      <c r="BF2007">
        <v>8424</v>
      </c>
      <c r="BN2007">
        <v>14</v>
      </c>
    </row>
    <row r="2008" spans="55:66" x14ac:dyDescent="0.35">
      <c r="BC2008" t="str">
        <f t="shared" si="106"/>
        <v>8424_Publicité et études de marché</v>
      </c>
      <c r="BD2008" t="str">
        <f>INDEX(PDC!$J$1:$L$90,MATCH(BE2008,PDC!$L:$L,0),MATCH(PDC!$J$1,PDC!$J$1:$L$1,0))</f>
        <v>Services</v>
      </c>
      <c r="BE2008" t="s">
        <v>33</v>
      </c>
      <c r="BF2008">
        <v>8424</v>
      </c>
      <c r="BG2008">
        <v>23</v>
      </c>
      <c r="BH2008">
        <v>41886</v>
      </c>
      <c r="BI2008">
        <v>1</v>
      </c>
      <c r="BN2008">
        <v>18</v>
      </c>
    </row>
    <row r="2009" spans="55:66" x14ac:dyDescent="0.35">
      <c r="BC2009" t="str">
        <f t="shared" si="106"/>
        <v>8424_Restauration</v>
      </c>
      <c r="BD2009" t="str">
        <f>INDEX(PDC!$J$1:$L$90,MATCH(BE2009,PDC!$L:$L,0),MATCH(PDC!$J$1,PDC!$J$1:$L$1,0))</f>
        <v>Services</v>
      </c>
      <c r="BE2009" t="s">
        <v>10</v>
      </c>
      <c r="BF2009">
        <v>8424</v>
      </c>
      <c r="BG2009">
        <v>540</v>
      </c>
      <c r="BH2009">
        <v>856390</v>
      </c>
      <c r="BI2009">
        <v>43</v>
      </c>
      <c r="BJ2009">
        <v>1</v>
      </c>
      <c r="BK2009">
        <v>5</v>
      </c>
      <c r="BN2009">
        <v>1913</v>
      </c>
    </row>
    <row r="2010" spans="55:66" x14ac:dyDescent="0.35">
      <c r="BC2010" t="str">
        <f t="shared" si="106"/>
        <v>8424_Réparation d'ordinateurs et de biens personnels et domestiques</v>
      </c>
      <c r="BD2010" t="str">
        <f>INDEX(PDC!$J$1:$L$90,MATCH(BE2010,PDC!$L:$L,0),MATCH(PDC!$J$1,PDC!$J$1:$L$1,0))</f>
        <v>Services</v>
      </c>
      <c r="BE2010" t="s">
        <v>92</v>
      </c>
      <c r="BF2010">
        <v>8424</v>
      </c>
      <c r="BG2010">
        <v>21</v>
      </c>
      <c r="BH2010">
        <v>34530</v>
      </c>
    </row>
    <row r="2011" spans="55:66" x14ac:dyDescent="0.35">
      <c r="BC2011" t="str">
        <f t="shared" si="106"/>
        <v>8424_Réparation et installation de machines et d'équipements</v>
      </c>
      <c r="BD2011" t="str">
        <f>INDEX(PDC!$J$1:$L$90,MATCH(BE2011,PDC!$L:$L,0),MATCH(PDC!$J$1,PDC!$J$1:$L$1,0))</f>
        <v>Industrie</v>
      </c>
      <c r="BE2011" t="s">
        <v>23</v>
      </c>
      <c r="BF2011">
        <v>8424</v>
      </c>
      <c r="BG2011">
        <v>144</v>
      </c>
      <c r="BH2011">
        <v>247603</v>
      </c>
      <c r="BI2011">
        <v>15</v>
      </c>
      <c r="BJ2011">
        <v>2</v>
      </c>
      <c r="BK2011">
        <v>12</v>
      </c>
      <c r="BN2011">
        <v>451</v>
      </c>
    </row>
    <row r="2012" spans="55:66" x14ac:dyDescent="0.35">
      <c r="BC2012" t="str">
        <f t="shared" si="106"/>
        <v>8424_Services relatifs aux bâtiments et aménagement paysager</v>
      </c>
      <c r="BD2012" t="str">
        <f>INDEX(PDC!$J$1:$L$90,MATCH(BE2012,PDC!$L:$L,0),MATCH(PDC!$J$1,PDC!$J$1:$L$1,0))</f>
        <v>Services</v>
      </c>
      <c r="BE2012" t="s">
        <v>9</v>
      </c>
      <c r="BF2012">
        <v>8424</v>
      </c>
      <c r="BG2012">
        <v>223</v>
      </c>
      <c r="BH2012">
        <v>297711</v>
      </c>
      <c r="BI2012">
        <v>8</v>
      </c>
      <c r="BN2012">
        <v>595</v>
      </c>
    </row>
    <row r="2013" spans="55:66" x14ac:dyDescent="0.35">
      <c r="BC2013" t="str">
        <f t="shared" si="106"/>
        <v>8424_Transports terrestres et transport par conduites</v>
      </c>
      <c r="BD2013" t="str">
        <f>INDEX(PDC!$J$1:$L$90,MATCH(BE2013,PDC!$L:$L,0),MATCH(PDC!$J$1,PDC!$J$1:$L$1,0))</f>
        <v>Services</v>
      </c>
      <c r="BE2013" t="s">
        <v>5</v>
      </c>
      <c r="BF2013">
        <v>8424</v>
      </c>
      <c r="BG2013">
        <v>764</v>
      </c>
      <c r="BH2013">
        <v>1426005</v>
      </c>
      <c r="BI2013">
        <v>38</v>
      </c>
      <c r="BJ2013">
        <v>5</v>
      </c>
      <c r="BK2013">
        <v>37</v>
      </c>
      <c r="BL2013">
        <v>2</v>
      </c>
      <c r="BN2013">
        <v>3020</v>
      </c>
    </row>
    <row r="2014" spans="55:66" x14ac:dyDescent="0.35">
      <c r="BC2014" t="str">
        <f t="shared" si="106"/>
        <v>8424_Travail du bois et fabrication d'articles en bois et en liège, à l'exception des meubles ; fabrication d'articles en vannerie et sparterie</v>
      </c>
      <c r="BD2014" t="str">
        <f>INDEX(PDC!$J$1:$L$90,MATCH(BE2014,PDC!$L:$L,0),MATCH(PDC!$J$1,PDC!$J$1:$L$1,0))</f>
        <v>Industrie</v>
      </c>
      <c r="BE2014" t="s">
        <v>70</v>
      </c>
      <c r="BF2014">
        <v>8424</v>
      </c>
      <c r="BG2014">
        <v>65</v>
      </c>
      <c r="BH2014">
        <v>107022</v>
      </c>
      <c r="BI2014">
        <v>9</v>
      </c>
      <c r="BJ2014">
        <v>1</v>
      </c>
      <c r="BK2014">
        <v>3</v>
      </c>
      <c r="BN2014">
        <v>357</v>
      </c>
    </row>
    <row r="2015" spans="55:66" x14ac:dyDescent="0.35">
      <c r="BC2015" t="str">
        <f t="shared" si="106"/>
        <v>8424_Travaux de construction spécialisés</v>
      </c>
      <c r="BD2015" t="str">
        <f>INDEX(PDC!$J$1:$L$90,MATCH(BE2015,PDC!$L:$L,0),MATCH(PDC!$J$1,PDC!$J$1:$L$1,0))</f>
        <v>Construction</v>
      </c>
      <c r="BE2015" t="s">
        <v>3</v>
      </c>
      <c r="BF2015">
        <v>8424</v>
      </c>
      <c r="BG2015">
        <v>2037</v>
      </c>
      <c r="BH2015">
        <v>3239779</v>
      </c>
      <c r="BI2015">
        <v>198</v>
      </c>
      <c r="BJ2015">
        <v>13</v>
      </c>
      <c r="BK2015">
        <v>70</v>
      </c>
      <c r="BL2015">
        <v>2</v>
      </c>
      <c r="BN2015">
        <v>11366</v>
      </c>
    </row>
    <row r="2016" spans="55:66" x14ac:dyDescent="0.35">
      <c r="BC2016" t="str">
        <f t="shared" si="106"/>
        <v>8424_Télécommunications</v>
      </c>
      <c r="BD2016" t="str">
        <f>INDEX(PDC!$J$1:$L$90,MATCH(BE2016,PDC!$L:$L,0),MATCH(PDC!$J$1,PDC!$J$1:$L$1,0))</f>
        <v>Services</v>
      </c>
      <c r="BE2016" t="s">
        <v>84</v>
      </c>
      <c r="BF2016">
        <v>8424</v>
      </c>
      <c r="BG2016">
        <v>12</v>
      </c>
      <c r="BH2016">
        <v>20434</v>
      </c>
    </row>
    <row r="2017" spans="55:66" x14ac:dyDescent="0.35">
      <c r="BC2017" t="str">
        <f t="shared" si="106"/>
        <v>8424_Édition</v>
      </c>
      <c r="BD2017" t="str">
        <f>INDEX(PDC!$J$1:$L$90,MATCH(BE2017,PDC!$L:$L,0),MATCH(PDC!$J$1,PDC!$J$1:$L$1,0))</f>
        <v>Services</v>
      </c>
      <c r="BE2017" t="s">
        <v>49</v>
      </c>
      <c r="BF2017">
        <v>8424</v>
      </c>
      <c r="BG2017">
        <v>31</v>
      </c>
      <c r="BH2017">
        <v>59281</v>
      </c>
    </row>
    <row r="2018" spans="55:66" x14ac:dyDescent="0.35">
      <c r="BC2018" t="str">
        <f t="shared" si="106"/>
        <v>8425_NC</v>
      </c>
      <c r="BD2018" t="s">
        <v>355</v>
      </c>
      <c r="BE2018" t="s">
        <v>355</v>
      </c>
      <c r="BF2018">
        <v>8425</v>
      </c>
      <c r="BG2018">
        <v>4</v>
      </c>
      <c r="BH2018">
        <v>7910</v>
      </c>
      <c r="BN2018">
        <v>37</v>
      </c>
    </row>
    <row r="2019" spans="55:66" x14ac:dyDescent="0.35">
      <c r="BC2019" t="str">
        <f t="shared" si="106"/>
        <v>8425_Action sociale sans hébergement</v>
      </c>
      <c r="BD2019" t="str">
        <f>INDEX(PDC!$J$1:$L$90,MATCH(BE2019,PDC!$L:$L,0),MATCH(PDC!$J$1,PDC!$J$1:$L$1,0))</f>
        <v>Services</v>
      </c>
      <c r="BE2019" t="s">
        <v>8</v>
      </c>
      <c r="BF2019">
        <v>8425</v>
      </c>
      <c r="BG2019">
        <v>234</v>
      </c>
      <c r="BH2019">
        <v>365055</v>
      </c>
      <c r="BI2019">
        <v>12</v>
      </c>
      <c r="BJ2019">
        <v>1</v>
      </c>
      <c r="BK2019">
        <v>5</v>
      </c>
      <c r="BN2019">
        <v>313</v>
      </c>
    </row>
    <row r="2020" spans="55:66" x14ac:dyDescent="0.35">
      <c r="BC2020" t="str">
        <f t="shared" si="106"/>
        <v>8425_Activités administratives et autres activités de soutien aux entreprises</v>
      </c>
      <c r="BD2020" t="str">
        <f>INDEX(PDC!$J$1:$L$90,MATCH(BE2020,PDC!$L:$L,0),MATCH(PDC!$J$1,PDC!$J$1:$L$1,0))</f>
        <v>Services</v>
      </c>
      <c r="BE2020" t="s">
        <v>35</v>
      </c>
      <c r="BF2020">
        <v>8425</v>
      </c>
      <c r="BG2020">
        <v>219</v>
      </c>
      <c r="BH2020">
        <v>361340</v>
      </c>
      <c r="BI2020">
        <v>6</v>
      </c>
      <c r="BJ2020">
        <v>3</v>
      </c>
      <c r="BK2020">
        <v>22</v>
      </c>
      <c r="BL2020">
        <v>1</v>
      </c>
      <c r="BN2020">
        <v>327</v>
      </c>
    </row>
    <row r="2021" spans="55:66" x14ac:dyDescent="0.35">
      <c r="BC2021" t="str">
        <f t="shared" si="106"/>
        <v>8425_Activités auxiliaires de services financiers et d'assurance</v>
      </c>
      <c r="BD2021" t="str">
        <f>INDEX(PDC!$J$1:$L$90,MATCH(BE2021,PDC!$L:$L,0),MATCH(PDC!$J$1,PDC!$J$1:$L$1,0))</f>
        <v>Services</v>
      </c>
      <c r="BE2021" t="s">
        <v>48</v>
      </c>
      <c r="BF2021">
        <v>8425</v>
      </c>
      <c r="BG2021">
        <v>100</v>
      </c>
      <c r="BH2021">
        <v>162975</v>
      </c>
    </row>
    <row r="2022" spans="55:66" x14ac:dyDescent="0.35">
      <c r="BC2022" t="str">
        <f t="shared" si="106"/>
        <v>8425_Activités créatives, artistiques et de spectacle</v>
      </c>
      <c r="BD2022" t="str">
        <f>INDEX(PDC!$J$1:$L$90,MATCH(BE2022,PDC!$L:$L,0),MATCH(PDC!$J$1,PDC!$J$1:$L$1,0))</f>
        <v>Services</v>
      </c>
      <c r="BE2022" t="s">
        <v>42</v>
      </c>
      <c r="BF2022">
        <v>8425</v>
      </c>
      <c r="BG2022">
        <v>6</v>
      </c>
      <c r="BH2022">
        <v>1599</v>
      </c>
    </row>
    <row r="2023" spans="55:66" x14ac:dyDescent="0.35">
      <c r="BC2023" t="str">
        <f t="shared" si="106"/>
        <v>8425_Activités d'architecture et d'ingénierie ; activités de contrôle et analyses techniques</v>
      </c>
      <c r="BD2023" t="str">
        <f>INDEX(PDC!$J$1:$L$90,MATCH(BE2023,PDC!$L:$L,0),MATCH(PDC!$J$1,PDC!$J$1:$L$1,0))</f>
        <v>Services</v>
      </c>
      <c r="BE2023" t="s">
        <v>43</v>
      </c>
      <c r="BF2023">
        <v>8425</v>
      </c>
      <c r="BG2023">
        <v>392</v>
      </c>
      <c r="BH2023">
        <v>628685</v>
      </c>
      <c r="BI2023">
        <v>2</v>
      </c>
      <c r="BN2023">
        <v>73</v>
      </c>
    </row>
    <row r="2024" spans="55:66" x14ac:dyDescent="0.35">
      <c r="BC2024" t="str">
        <f t="shared" si="106"/>
        <v>8425_Activités de location et location-bail</v>
      </c>
      <c r="BD2024" t="str">
        <f>INDEX(PDC!$J$1:$L$90,MATCH(BE2024,PDC!$L:$L,0),MATCH(PDC!$J$1,PDC!$J$1:$L$1,0))</f>
        <v>Services</v>
      </c>
      <c r="BE2024" t="s">
        <v>88</v>
      </c>
      <c r="BF2024">
        <v>8425</v>
      </c>
      <c r="BG2024">
        <v>38</v>
      </c>
      <c r="BH2024">
        <v>76824</v>
      </c>
      <c r="BI2024">
        <v>3</v>
      </c>
      <c r="BN2024">
        <v>43</v>
      </c>
    </row>
    <row r="2025" spans="55:66" x14ac:dyDescent="0.35">
      <c r="BC2025" t="str">
        <f t="shared" si="106"/>
        <v>8425_Activités de poste et de courrier</v>
      </c>
      <c r="BD2025" t="str">
        <f>INDEX(PDC!$J$1:$L$90,MATCH(BE2025,PDC!$L:$L,0),MATCH(PDC!$J$1,PDC!$J$1:$L$1,0))</f>
        <v>Services</v>
      </c>
      <c r="BE2025" t="s">
        <v>13</v>
      </c>
      <c r="BF2025">
        <v>8425</v>
      </c>
      <c r="BG2025">
        <v>72</v>
      </c>
      <c r="BH2025">
        <v>110930</v>
      </c>
      <c r="BI2025">
        <v>6</v>
      </c>
      <c r="BJ2025">
        <v>1</v>
      </c>
      <c r="BK2025">
        <v>5</v>
      </c>
      <c r="BN2025">
        <v>399</v>
      </c>
    </row>
    <row r="2026" spans="55:66" x14ac:dyDescent="0.35">
      <c r="BC2026" t="str">
        <f t="shared" si="106"/>
        <v>8425_Activités des agences de voyage, voyagistes, services de réservation et activités connexes</v>
      </c>
      <c r="BD2026" t="str">
        <f>INDEX(PDC!$J$1:$L$90,MATCH(BE2026,PDC!$L:$L,0),MATCH(PDC!$J$1,PDC!$J$1:$L$1,0))</f>
        <v>Services</v>
      </c>
      <c r="BE2026" t="s">
        <v>89</v>
      </c>
      <c r="BF2026">
        <v>8425</v>
      </c>
      <c r="BG2026">
        <v>16</v>
      </c>
      <c r="BH2026">
        <v>27035</v>
      </c>
    </row>
    <row r="2027" spans="55:66" x14ac:dyDescent="0.35">
      <c r="BC2027" t="str">
        <f t="shared" si="106"/>
        <v>8425_Activités des organisations associatives</v>
      </c>
      <c r="BD2027" t="str">
        <f>INDEX(PDC!$J$1:$L$90,MATCH(BE2027,PDC!$L:$L,0),MATCH(PDC!$J$1,PDC!$J$1:$L$1,0))</f>
        <v>Services</v>
      </c>
      <c r="BE2027" t="s">
        <v>32</v>
      </c>
      <c r="BF2027">
        <v>8425</v>
      </c>
      <c r="BG2027">
        <v>155</v>
      </c>
      <c r="BH2027">
        <v>185871</v>
      </c>
      <c r="BI2027">
        <v>5</v>
      </c>
      <c r="BN2027">
        <v>139</v>
      </c>
    </row>
    <row r="2028" spans="55:66" x14ac:dyDescent="0.35">
      <c r="BC2028" t="str">
        <f t="shared" si="106"/>
        <v>8425_Activités des services financiers, hors assurance et caisses de retraite</v>
      </c>
      <c r="BD2028" t="str">
        <f>INDEX(PDC!$J$1:$L$90,MATCH(BE2028,PDC!$L:$L,0),MATCH(PDC!$J$1,PDC!$J$1:$L$1,0))</f>
        <v>Services</v>
      </c>
      <c r="BE2028" t="s">
        <v>47</v>
      </c>
      <c r="BF2028">
        <v>8425</v>
      </c>
      <c r="BG2028">
        <v>258</v>
      </c>
      <c r="BH2028">
        <v>444936</v>
      </c>
      <c r="BI2028">
        <v>2</v>
      </c>
      <c r="BN2028">
        <v>370</v>
      </c>
    </row>
    <row r="2029" spans="55:66" x14ac:dyDescent="0.35">
      <c r="BC2029" t="str">
        <f t="shared" si="106"/>
        <v>8425_Activités des sièges sociaux ; conseil de gestion</v>
      </c>
      <c r="BD2029" t="str">
        <f>INDEX(PDC!$J$1:$L$90,MATCH(BE2029,PDC!$L:$L,0),MATCH(PDC!$J$1,PDC!$J$1:$L$1,0))</f>
        <v>Services</v>
      </c>
      <c r="BE2029" t="s">
        <v>44</v>
      </c>
      <c r="BF2029">
        <v>8425</v>
      </c>
      <c r="BG2029">
        <v>190</v>
      </c>
      <c r="BH2029">
        <v>301006</v>
      </c>
    </row>
    <row r="2030" spans="55:66" x14ac:dyDescent="0.35">
      <c r="BC2030" t="str">
        <f t="shared" si="106"/>
        <v>8425_Activités immobilières</v>
      </c>
      <c r="BD2030" t="str">
        <f>INDEX(PDC!$J$1:$L$90,MATCH(BE2030,PDC!$L:$L,0),MATCH(PDC!$J$1,PDC!$J$1:$L$1,0))</f>
        <v>Services</v>
      </c>
      <c r="BE2030" t="s">
        <v>31</v>
      </c>
      <c r="BF2030">
        <v>8425</v>
      </c>
      <c r="BG2030">
        <v>141</v>
      </c>
      <c r="BH2030">
        <v>209415</v>
      </c>
      <c r="BI2030">
        <v>9</v>
      </c>
      <c r="BN2030">
        <v>497</v>
      </c>
    </row>
    <row r="2031" spans="55:66" x14ac:dyDescent="0.35">
      <c r="BC2031" t="str">
        <f t="shared" si="106"/>
        <v>8425_Activités juridiques et comptables</v>
      </c>
      <c r="BD2031" t="str">
        <f>INDEX(PDC!$J$1:$L$90,MATCH(BE2031,PDC!$L:$L,0),MATCH(PDC!$J$1,PDC!$J$1:$L$1,0))</f>
        <v>Services</v>
      </c>
      <c r="BE2031" t="s">
        <v>51</v>
      </c>
      <c r="BF2031">
        <v>8425</v>
      </c>
      <c r="BG2031">
        <v>254</v>
      </c>
      <c r="BH2031">
        <v>449505</v>
      </c>
      <c r="BI2031">
        <v>1</v>
      </c>
      <c r="BN2031">
        <v>11</v>
      </c>
    </row>
    <row r="2032" spans="55:66" x14ac:dyDescent="0.35">
      <c r="BC2032" t="str">
        <f t="shared" si="106"/>
        <v>8425_Activités liées à l'emploi</v>
      </c>
      <c r="BD2032" t="str">
        <f>INDEX(PDC!$J$1:$L$90,MATCH(BE2032,PDC!$L:$L,0),MATCH(PDC!$J$1,PDC!$J$1:$L$1,0))</f>
        <v>Services</v>
      </c>
      <c r="BE2032" t="s">
        <v>6</v>
      </c>
      <c r="BF2032">
        <v>8425</v>
      </c>
      <c r="BG2032">
        <v>2408</v>
      </c>
      <c r="BH2032">
        <v>3302601</v>
      </c>
      <c r="BI2032">
        <v>115</v>
      </c>
      <c r="BJ2032">
        <v>7</v>
      </c>
      <c r="BK2032">
        <v>60</v>
      </c>
      <c r="BL2032">
        <v>2</v>
      </c>
      <c r="BN2032">
        <v>5911</v>
      </c>
    </row>
    <row r="2033" spans="55:66" x14ac:dyDescent="0.35">
      <c r="BC2033" t="str">
        <f t="shared" si="106"/>
        <v>8425_Activités pour la santé humaine</v>
      </c>
      <c r="BD2033" t="str">
        <f>INDEX(PDC!$J$1:$L$90,MATCH(BE2033,PDC!$L:$L,0),MATCH(PDC!$J$1,PDC!$J$1:$L$1,0))</f>
        <v>Services</v>
      </c>
      <c r="BE2033" t="s">
        <v>27</v>
      </c>
      <c r="BF2033">
        <v>8425</v>
      </c>
      <c r="BG2033">
        <v>337</v>
      </c>
      <c r="BH2033">
        <v>537104</v>
      </c>
      <c r="BI2033">
        <v>12</v>
      </c>
      <c r="BN2033">
        <v>249</v>
      </c>
    </row>
    <row r="2034" spans="55:66" x14ac:dyDescent="0.35">
      <c r="BC2034" t="str">
        <f t="shared" si="106"/>
        <v>8425_Activités sportives, récréatives et de loisirs</v>
      </c>
      <c r="BD2034" t="str">
        <f>INDEX(PDC!$J$1:$L$90,MATCH(BE2034,PDC!$L:$L,0),MATCH(PDC!$J$1,PDC!$J$1:$L$1,0))</f>
        <v>Services</v>
      </c>
      <c r="BE2034" t="s">
        <v>12</v>
      </c>
      <c r="BF2034">
        <v>8425</v>
      </c>
      <c r="BG2034">
        <v>117</v>
      </c>
      <c r="BH2034">
        <v>137603</v>
      </c>
      <c r="BI2034">
        <v>8</v>
      </c>
      <c r="BN2034">
        <v>164</v>
      </c>
    </row>
    <row r="2035" spans="55:66" x14ac:dyDescent="0.35">
      <c r="BC2035" t="str">
        <f t="shared" si="106"/>
        <v>8425_Activités vétérinaires</v>
      </c>
      <c r="BD2035" t="str">
        <f>INDEX(PDC!$J$1:$L$90,MATCH(BE2035,PDC!$L:$L,0),MATCH(PDC!$J$1,PDC!$J$1:$L$1,0))</f>
        <v>Services</v>
      </c>
      <c r="BE2035" t="s">
        <v>87</v>
      </c>
      <c r="BF2035">
        <v>8425</v>
      </c>
      <c r="BG2035">
        <v>8</v>
      </c>
      <c r="BH2035">
        <v>14761</v>
      </c>
    </row>
    <row r="2036" spans="55:66" x14ac:dyDescent="0.35">
      <c r="BC2036" t="str">
        <f t="shared" si="106"/>
        <v>8425_Administration publique et défense ; sécurité sociale obligatoire</v>
      </c>
      <c r="BD2036" t="str">
        <f>INDEX(PDC!$J$1:$L$90,MATCH(BE2036,PDC!$L:$L,0),MATCH(PDC!$J$1,PDC!$J$1:$L$1,0))</f>
        <v>Services</v>
      </c>
      <c r="BE2036" t="s">
        <v>36</v>
      </c>
      <c r="BF2036">
        <v>8425</v>
      </c>
      <c r="BG2036">
        <v>515</v>
      </c>
      <c r="BH2036">
        <v>609354</v>
      </c>
      <c r="BI2036">
        <v>5</v>
      </c>
      <c r="BJ2036">
        <v>1</v>
      </c>
      <c r="BK2036">
        <v>4</v>
      </c>
      <c r="BN2036">
        <v>302</v>
      </c>
    </row>
    <row r="2037" spans="55:66" x14ac:dyDescent="0.35">
      <c r="BC2037" t="str">
        <f t="shared" si="106"/>
        <v>8425_Assurance</v>
      </c>
      <c r="BD2037" t="str">
        <f>INDEX(PDC!$J$1:$L$90,MATCH(BE2037,PDC!$L:$L,0),MATCH(PDC!$J$1,PDC!$J$1:$L$1,0))</f>
        <v>Services</v>
      </c>
      <c r="BE2037" t="s">
        <v>45</v>
      </c>
      <c r="BF2037">
        <v>8425</v>
      </c>
      <c r="BG2037">
        <v>11</v>
      </c>
      <c r="BH2037">
        <v>18702</v>
      </c>
    </row>
    <row r="2038" spans="55:66" x14ac:dyDescent="0.35">
      <c r="BC2038" t="str">
        <f t="shared" si="106"/>
        <v>8425_Autres activités spécialisées, scientifiques et techniques</v>
      </c>
      <c r="BD2038" t="str">
        <f>INDEX(PDC!$J$1:$L$90,MATCH(BE2038,PDC!$L:$L,0),MATCH(PDC!$J$1,PDC!$J$1:$L$1,0))</f>
        <v>Services</v>
      </c>
      <c r="BE2038" t="s">
        <v>86</v>
      </c>
      <c r="BF2038">
        <v>8425</v>
      </c>
      <c r="BG2038">
        <v>13</v>
      </c>
      <c r="BH2038">
        <v>20729</v>
      </c>
    </row>
    <row r="2039" spans="55:66" x14ac:dyDescent="0.35">
      <c r="BC2039" t="str">
        <f t="shared" si="106"/>
        <v>8425_Autres industries extractives</v>
      </c>
      <c r="BD2039" t="str">
        <f>INDEX(PDC!$J$1:$L$90,MATCH(BE2039,PDC!$L:$L,0),MATCH(PDC!$J$1,PDC!$J$1:$L$1,0))</f>
        <v>Industrie</v>
      </c>
      <c r="BE2039" t="s">
        <v>64</v>
      </c>
      <c r="BF2039">
        <v>8425</v>
      </c>
      <c r="BG2039">
        <v>8</v>
      </c>
      <c r="BH2039">
        <v>12046</v>
      </c>
    </row>
    <row r="2040" spans="55:66" x14ac:dyDescent="0.35">
      <c r="BC2040" t="str">
        <f t="shared" si="106"/>
        <v>8425_Autres industries manufacturières</v>
      </c>
      <c r="BD2040" t="str">
        <f>INDEX(PDC!$J$1:$L$90,MATCH(BE2040,PDC!$L:$L,0),MATCH(PDC!$J$1,PDC!$J$1:$L$1,0))</f>
        <v>Industrie</v>
      </c>
      <c r="BE2040" t="s">
        <v>37</v>
      </c>
      <c r="BF2040">
        <v>8425</v>
      </c>
      <c r="BG2040">
        <v>579</v>
      </c>
      <c r="BH2040">
        <v>887530</v>
      </c>
      <c r="BI2040">
        <v>15</v>
      </c>
      <c r="BJ2040">
        <v>2</v>
      </c>
      <c r="BK2040">
        <v>7</v>
      </c>
      <c r="BN2040">
        <v>514</v>
      </c>
    </row>
    <row r="2041" spans="55:66" x14ac:dyDescent="0.35">
      <c r="BC2041" t="str">
        <f t="shared" si="106"/>
        <v>8425_Autres services personnels</v>
      </c>
      <c r="BD2041" t="str">
        <f>INDEX(PDC!$J$1:$L$90,MATCH(BE2041,PDC!$L:$L,0),MATCH(PDC!$J$1,PDC!$J$1:$L$1,0))</f>
        <v>Services</v>
      </c>
      <c r="BE2041" t="s">
        <v>30</v>
      </c>
      <c r="BF2041">
        <v>8425</v>
      </c>
      <c r="BG2041">
        <v>117</v>
      </c>
      <c r="BH2041">
        <v>177874</v>
      </c>
      <c r="BI2041">
        <v>2</v>
      </c>
      <c r="BJ2041">
        <v>1</v>
      </c>
      <c r="BK2041">
        <v>3</v>
      </c>
      <c r="BN2041">
        <v>267</v>
      </c>
    </row>
    <row r="2042" spans="55:66" x14ac:dyDescent="0.35">
      <c r="BC2042" t="str">
        <f t="shared" si="106"/>
        <v>8425_Captage, traitement et distribution d'eau</v>
      </c>
      <c r="BD2042" t="str">
        <f>INDEX(PDC!$J$1:$L$90,MATCH(BE2042,PDC!$L:$L,0),MATCH(PDC!$J$1,PDC!$J$1:$L$1,0))</f>
        <v>Industrie</v>
      </c>
      <c r="BE2042" t="s">
        <v>77</v>
      </c>
      <c r="BF2042">
        <v>8425</v>
      </c>
      <c r="BG2042">
        <v>24</v>
      </c>
      <c r="BH2042">
        <v>35496</v>
      </c>
      <c r="BI2042">
        <v>1</v>
      </c>
      <c r="BN2042">
        <v>179</v>
      </c>
    </row>
    <row r="2043" spans="55:66" x14ac:dyDescent="0.35">
      <c r="BC2043" t="str">
        <f t="shared" si="106"/>
        <v>8425_Collecte et traitement des eaux usées</v>
      </c>
      <c r="BD2043" t="str">
        <f>INDEX(PDC!$J$1:$L$90,MATCH(BE2043,PDC!$L:$L,0),MATCH(PDC!$J$1,PDC!$J$1:$L$1,0))</f>
        <v>Industrie</v>
      </c>
      <c r="BE2043" t="s">
        <v>78</v>
      </c>
      <c r="BF2043">
        <v>8425</v>
      </c>
      <c r="BG2043">
        <v>10</v>
      </c>
      <c r="BH2043">
        <v>14735</v>
      </c>
    </row>
    <row r="2044" spans="55:66" x14ac:dyDescent="0.35">
      <c r="BC2044" t="str">
        <f t="shared" si="106"/>
        <v>8425_Collecte, traitement et élimination des déchets ; récupération</v>
      </c>
      <c r="BD2044" t="str">
        <f>INDEX(PDC!$J$1:$L$90,MATCH(BE2044,PDC!$L:$L,0),MATCH(PDC!$J$1,PDC!$J$1:$L$1,0))</f>
        <v>Industrie</v>
      </c>
      <c r="BE2044" t="s">
        <v>4</v>
      </c>
      <c r="BF2044">
        <v>8425</v>
      </c>
      <c r="BG2044">
        <v>85</v>
      </c>
      <c r="BH2044">
        <v>141095</v>
      </c>
      <c r="BI2044">
        <v>4</v>
      </c>
      <c r="BN2044">
        <v>409</v>
      </c>
    </row>
    <row r="2045" spans="55:66" x14ac:dyDescent="0.35">
      <c r="BC2045" t="str">
        <f t="shared" si="106"/>
        <v>8425_Commerce de détail, à l'exception des automobiles et des motocycles</v>
      </c>
      <c r="BD2045" t="str">
        <f>INDEX(PDC!$J$1:$L$90,MATCH(BE2045,PDC!$L:$L,0),MATCH(PDC!$J$1,PDC!$J$1:$L$1,0))</f>
        <v>Commerce</v>
      </c>
      <c r="BE2045" t="s">
        <v>16</v>
      </c>
      <c r="BF2045">
        <v>8425</v>
      </c>
      <c r="BG2045">
        <v>1150</v>
      </c>
      <c r="BH2045">
        <v>1784567</v>
      </c>
      <c r="BI2045">
        <v>62</v>
      </c>
      <c r="BJ2045">
        <v>4</v>
      </c>
      <c r="BK2045">
        <v>23</v>
      </c>
      <c r="BN2045">
        <v>4576</v>
      </c>
    </row>
    <row r="2046" spans="55:66" x14ac:dyDescent="0.35">
      <c r="BC2046" t="str">
        <f t="shared" si="106"/>
        <v>8425_Commerce de gros, à l'exception des automobiles et des motocycles</v>
      </c>
      <c r="BD2046" t="str">
        <f>INDEX(PDC!$J$1:$L$90,MATCH(BE2046,PDC!$L:$L,0),MATCH(PDC!$J$1,PDC!$J$1:$L$1,0))</f>
        <v>Commerce</v>
      </c>
      <c r="BE2046" t="s">
        <v>28</v>
      </c>
      <c r="BF2046">
        <v>8425</v>
      </c>
      <c r="BG2046">
        <v>1003</v>
      </c>
      <c r="BH2046">
        <v>1539877</v>
      </c>
      <c r="BI2046">
        <v>18</v>
      </c>
      <c r="BJ2046">
        <v>1</v>
      </c>
      <c r="BK2046">
        <v>3</v>
      </c>
      <c r="BN2046">
        <v>897</v>
      </c>
    </row>
    <row r="2047" spans="55:66" x14ac:dyDescent="0.35">
      <c r="BC2047" t="str">
        <f t="shared" si="106"/>
        <v>8425_Commerce et réparation d'automobiles et de motocycles</v>
      </c>
      <c r="BD2047" t="str">
        <f>INDEX(PDC!$J$1:$L$90,MATCH(BE2047,PDC!$L:$L,0),MATCH(PDC!$J$1,PDC!$J$1:$L$1,0))</f>
        <v>Commerce</v>
      </c>
      <c r="BE2047" t="s">
        <v>21</v>
      </c>
      <c r="BF2047">
        <v>8425</v>
      </c>
      <c r="BG2047">
        <v>326</v>
      </c>
      <c r="BH2047">
        <v>509202</v>
      </c>
      <c r="BI2047">
        <v>16</v>
      </c>
      <c r="BJ2047">
        <v>1</v>
      </c>
      <c r="BK2047">
        <v>8</v>
      </c>
      <c r="BN2047">
        <v>620</v>
      </c>
    </row>
    <row r="2048" spans="55:66" x14ac:dyDescent="0.35">
      <c r="BC2048" t="str">
        <f t="shared" si="106"/>
        <v>8425_Construction de bâtiments</v>
      </c>
      <c r="BD2048" t="str">
        <f>INDEX(PDC!$J$1:$L$90,MATCH(BE2048,PDC!$L:$L,0),MATCH(PDC!$J$1,PDC!$J$1:$L$1,0))</f>
        <v>Construction</v>
      </c>
      <c r="BE2048" t="s">
        <v>17</v>
      </c>
      <c r="BF2048">
        <v>8425</v>
      </c>
      <c r="BG2048">
        <v>63</v>
      </c>
      <c r="BH2048">
        <v>98242</v>
      </c>
      <c r="BI2048">
        <v>6</v>
      </c>
      <c r="BJ2048">
        <v>1</v>
      </c>
      <c r="BK2048">
        <v>13</v>
      </c>
      <c r="BL2048">
        <v>1</v>
      </c>
      <c r="BN2048">
        <v>836</v>
      </c>
    </row>
    <row r="2049" spans="55:66" x14ac:dyDescent="0.35">
      <c r="BC2049" t="str">
        <f t="shared" si="106"/>
        <v>8425_Enquêtes et sécurité</v>
      </c>
      <c r="BD2049" t="str">
        <f>INDEX(PDC!$J$1:$L$90,MATCH(BE2049,PDC!$L:$L,0),MATCH(PDC!$J$1,PDC!$J$1:$L$1,0))</f>
        <v>Services</v>
      </c>
      <c r="BE2049" t="s">
        <v>15</v>
      </c>
      <c r="BF2049">
        <v>8425</v>
      </c>
      <c r="BG2049">
        <v>41</v>
      </c>
      <c r="BH2049">
        <v>56062</v>
      </c>
      <c r="BI2049">
        <v>1</v>
      </c>
      <c r="BN2049">
        <v>154</v>
      </c>
    </row>
    <row r="2050" spans="55:66" x14ac:dyDescent="0.35">
      <c r="BC2050" t="str">
        <f t="shared" si="106"/>
        <v>8425_Enseignement</v>
      </c>
      <c r="BD2050" t="str">
        <f>INDEX(PDC!$J$1:$L$90,MATCH(BE2050,PDC!$L:$L,0),MATCH(PDC!$J$1,PDC!$J$1:$L$1,0))</f>
        <v>Services</v>
      </c>
      <c r="BE2050" t="s">
        <v>34</v>
      </c>
      <c r="BF2050">
        <v>8425</v>
      </c>
      <c r="BG2050">
        <v>151</v>
      </c>
      <c r="BH2050">
        <v>265823</v>
      </c>
      <c r="BI2050">
        <v>33</v>
      </c>
      <c r="BJ2050">
        <v>1</v>
      </c>
      <c r="BK2050">
        <v>4</v>
      </c>
      <c r="BN2050">
        <v>1876</v>
      </c>
    </row>
    <row r="2051" spans="55:66" x14ac:dyDescent="0.35">
      <c r="BC2051" t="str">
        <f t="shared" si="106"/>
        <v>8425_Entreposage et services auxiliaires des transports</v>
      </c>
      <c r="BD2051" t="str">
        <f>INDEX(PDC!$J$1:$L$90,MATCH(BE2051,PDC!$L:$L,0),MATCH(PDC!$J$1,PDC!$J$1:$L$1,0))</f>
        <v>Services</v>
      </c>
      <c r="BE2051" t="s">
        <v>7</v>
      </c>
      <c r="BF2051">
        <v>8425</v>
      </c>
      <c r="BG2051">
        <v>144</v>
      </c>
      <c r="BH2051">
        <v>218291</v>
      </c>
      <c r="BI2051">
        <v>5</v>
      </c>
      <c r="BN2051">
        <v>125</v>
      </c>
    </row>
    <row r="2052" spans="55:66" x14ac:dyDescent="0.35">
      <c r="BC2052" t="str">
        <f t="shared" si="106"/>
        <v>8425_Fabrication d'autres matériels de transport</v>
      </c>
      <c r="BD2052" t="str">
        <f>INDEX(PDC!$J$1:$L$90,MATCH(BE2052,PDC!$L:$L,0),MATCH(PDC!$J$1,PDC!$J$1:$L$1,0))</f>
        <v>Industrie</v>
      </c>
      <c r="BE2052" t="s">
        <v>74</v>
      </c>
      <c r="BF2052">
        <v>8425</v>
      </c>
      <c r="BG2052">
        <v>76</v>
      </c>
      <c r="BH2052">
        <v>131111</v>
      </c>
      <c r="BI2052">
        <v>20</v>
      </c>
      <c r="BJ2052">
        <v>1</v>
      </c>
      <c r="BK2052">
        <v>15</v>
      </c>
      <c r="BL2052">
        <v>1</v>
      </c>
      <c r="BN2052">
        <v>928</v>
      </c>
    </row>
    <row r="2053" spans="55:66" x14ac:dyDescent="0.35">
      <c r="BC2053" t="str">
        <f t="shared" ref="BC2053:BC2116" si="107">BF2053&amp;"_"&amp;BE2053</f>
        <v>8425_Fabrication d'autres produits minéraux non métalliques</v>
      </c>
      <c r="BD2053" t="str">
        <f>INDEX(PDC!$J$1:$L$90,MATCH(BE2053,PDC!$L:$L,0),MATCH(PDC!$J$1,PDC!$J$1:$L$1,0))</f>
        <v>Industrie</v>
      </c>
      <c r="BE2053" t="s">
        <v>18</v>
      </c>
      <c r="BF2053">
        <v>8425</v>
      </c>
      <c r="BG2053">
        <v>17</v>
      </c>
      <c r="BH2053">
        <v>27773</v>
      </c>
      <c r="BI2053">
        <v>2</v>
      </c>
      <c r="BN2053">
        <v>121</v>
      </c>
    </row>
    <row r="2054" spans="55:66" x14ac:dyDescent="0.35">
      <c r="BC2054" t="str">
        <f t="shared" si="107"/>
        <v>8425_Fabrication d'équipements électriques</v>
      </c>
      <c r="BD2054" t="str">
        <f>INDEX(PDC!$J$1:$L$90,MATCH(BE2054,PDC!$L:$L,0),MATCH(PDC!$J$1,PDC!$J$1:$L$1,0))</f>
        <v>Industrie</v>
      </c>
      <c r="BE2054" t="s">
        <v>38</v>
      </c>
      <c r="BF2054">
        <v>8425</v>
      </c>
      <c r="BG2054">
        <v>7</v>
      </c>
      <c r="BH2054">
        <v>13984</v>
      </c>
    </row>
    <row r="2055" spans="55:66" x14ac:dyDescent="0.35">
      <c r="BC2055" t="str">
        <f t="shared" si="107"/>
        <v>8425_Fabrication de boissons</v>
      </c>
      <c r="BD2055" t="str">
        <f>INDEX(PDC!$J$1:$L$90,MATCH(BE2055,PDC!$L:$L,0),MATCH(PDC!$J$1,PDC!$J$1:$L$1,0))</f>
        <v>Industrie</v>
      </c>
      <c r="BE2055" t="s">
        <v>66</v>
      </c>
      <c r="BF2055">
        <v>8425</v>
      </c>
      <c r="BG2055">
        <v>28</v>
      </c>
      <c r="BH2055">
        <v>46163</v>
      </c>
      <c r="BI2055">
        <v>2</v>
      </c>
      <c r="BN2055">
        <v>88</v>
      </c>
    </row>
    <row r="2056" spans="55:66" x14ac:dyDescent="0.35">
      <c r="BC2056" t="str">
        <f t="shared" si="107"/>
        <v>8425_Fabrication de machines et équipements n.c.a.</v>
      </c>
      <c r="BD2056" t="str">
        <f>INDEX(PDC!$J$1:$L$90,MATCH(BE2056,PDC!$L:$L,0),MATCH(PDC!$J$1,PDC!$J$1:$L$1,0))</f>
        <v>Industrie</v>
      </c>
      <c r="BE2056" t="s">
        <v>29</v>
      </c>
      <c r="BF2056">
        <v>8425</v>
      </c>
      <c r="BG2056">
        <v>281</v>
      </c>
      <c r="BH2056">
        <v>501701</v>
      </c>
      <c r="BI2056">
        <v>8</v>
      </c>
      <c r="BN2056">
        <v>318</v>
      </c>
    </row>
    <row r="2057" spans="55:66" x14ac:dyDescent="0.35">
      <c r="BC2057" t="str">
        <f t="shared" si="107"/>
        <v>8425_Fabrication de meubles</v>
      </c>
      <c r="BD2057" t="str">
        <f>INDEX(PDC!$J$1:$L$90,MATCH(BE2057,PDC!$L:$L,0),MATCH(PDC!$J$1,PDC!$J$1:$L$1,0))</f>
        <v>Industrie</v>
      </c>
      <c r="BE2057" t="s">
        <v>75</v>
      </c>
      <c r="BF2057">
        <v>8425</v>
      </c>
      <c r="BG2057">
        <v>356</v>
      </c>
      <c r="BH2057">
        <v>521253</v>
      </c>
      <c r="BI2057">
        <v>12</v>
      </c>
      <c r="BN2057">
        <v>986</v>
      </c>
    </row>
    <row r="2058" spans="55:66" x14ac:dyDescent="0.35">
      <c r="BC2058" t="str">
        <f t="shared" si="107"/>
        <v>8425_Fabrication de produits en caoutchouc et en plastique</v>
      </c>
      <c r="BD2058" t="str">
        <f>INDEX(PDC!$J$1:$L$90,MATCH(BE2058,PDC!$L:$L,0),MATCH(PDC!$J$1,PDC!$J$1:$L$1,0))</f>
        <v>Industrie</v>
      </c>
      <c r="BE2058" t="s">
        <v>25</v>
      </c>
      <c r="BF2058">
        <v>8425</v>
      </c>
      <c r="BG2058">
        <v>4877</v>
      </c>
      <c r="BH2058">
        <v>7322674</v>
      </c>
      <c r="BI2058">
        <v>218</v>
      </c>
      <c r="BJ2058">
        <v>23</v>
      </c>
      <c r="BK2058">
        <v>212</v>
      </c>
      <c r="BL2058">
        <v>10</v>
      </c>
      <c r="BN2058">
        <v>16284</v>
      </c>
    </row>
    <row r="2059" spans="55:66" x14ac:dyDescent="0.35">
      <c r="BC2059" t="str">
        <f t="shared" si="107"/>
        <v>8425_Fabrication de produits informatiques, électroniques et optiques</v>
      </c>
      <c r="BD2059" t="str">
        <f>INDEX(PDC!$J$1:$L$90,MATCH(BE2059,PDC!$L:$L,0),MATCH(PDC!$J$1,PDC!$J$1:$L$1,0))</f>
        <v>Industrie</v>
      </c>
      <c r="BE2059" t="s">
        <v>41</v>
      </c>
      <c r="BF2059">
        <v>8425</v>
      </c>
      <c r="BG2059">
        <v>82</v>
      </c>
      <c r="BH2059">
        <v>129387</v>
      </c>
      <c r="BI2059">
        <v>3</v>
      </c>
      <c r="BN2059">
        <v>62</v>
      </c>
    </row>
    <row r="2060" spans="55:66" x14ac:dyDescent="0.35">
      <c r="BC2060" t="str">
        <f t="shared" si="107"/>
        <v>8425_Fabrication de produits métalliques, à l'exception des machines et des équipements</v>
      </c>
      <c r="BD2060" t="str">
        <f>INDEX(PDC!$J$1:$L$90,MATCH(BE2060,PDC!$L:$L,0),MATCH(PDC!$J$1,PDC!$J$1:$L$1,0))</f>
        <v>Industrie</v>
      </c>
      <c r="BE2060" t="s">
        <v>11</v>
      </c>
      <c r="BF2060">
        <v>8425</v>
      </c>
      <c r="BG2060">
        <v>1070</v>
      </c>
      <c r="BH2060">
        <v>1898045</v>
      </c>
      <c r="BI2060">
        <v>46</v>
      </c>
      <c r="BJ2060">
        <v>7</v>
      </c>
      <c r="BK2060">
        <v>56</v>
      </c>
      <c r="BL2060">
        <v>2</v>
      </c>
      <c r="BN2060">
        <v>2974</v>
      </c>
    </row>
    <row r="2061" spans="55:66" x14ac:dyDescent="0.35">
      <c r="BC2061" t="str">
        <f t="shared" si="107"/>
        <v>8425_Fabrication de textiles</v>
      </c>
      <c r="BD2061" t="str">
        <f>INDEX(PDC!$J$1:$L$90,MATCH(BE2061,PDC!$L:$L,0),MATCH(PDC!$J$1,PDC!$J$1:$L$1,0))</f>
        <v>Industrie</v>
      </c>
      <c r="BE2061" t="s">
        <v>19</v>
      </c>
      <c r="BF2061">
        <v>8425</v>
      </c>
      <c r="BG2061">
        <v>1</v>
      </c>
      <c r="BH2061">
        <v>0</v>
      </c>
    </row>
    <row r="2062" spans="55:66" x14ac:dyDescent="0.35">
      <c r="BC2062" t="str">
        <f t="shared" si="107"/>
        <v>8425_Génie civil</v>
      </c>
      <c r="BD2062" t="str">
        <f>INDEX(PDC!$J$1:$L$90,MATCH(BE2062,PDC!$L:$L,0),MATCH(PDC!$J$1,PDC!$J$1:$L$1,0))</f>
        <v>Construction</v>
      </c>
      <c r="BE2062" t="s">
        <v>22</v>
      </c>
      <c r="BF2062">
        <v>8425</v>
      </c>
      <c r="BG2062">
        <v>114</v>
      </c>
      <c r="BH2062">
        <v>160467</v>
      </c>
      <c r="BI2062">
        <v>5</v>
      </c>
      <c r="BN2062">
        <v>232</v>
      </c>
    </row>
    <row r="2063" spans="55:66" x14ac:dyDescent="0.35">
      <c r="BC2063" t="str">
        <f t="shared" si="107"/>
        <v>8425_Hébergement</v>
      </c>
      <c r="BD2063" t="str">
        <f>INDEX(PDC!$J$1:$L$90,MATCH(BE2063,PDC!$L:$L,0),MATCH(PDC!$J$1,PDC!$J$1:$L$1,0))</f>
        <v>Services</v>
      </c>
      <c r="BE2063" t="s">
        <v>20</v>
      </c>
      <c r="BF2063">
        <v>8425</v>
      </c>
      <c r="BG2063">
        <v>87</v>
      </c>
      <c r="BH2063">
        <v>154548</v>
      </c>
      <c r="BI2063">
        <v>5</v>
      </c>
      <c r="BN2063">
        <v>465</v>
      </c>
    </row>
    <row r="2064" spans="55:66" x14ac:dyDescent="0.35">
      <c r="BC2064" t="str">
        <f t="shared" si="107"/>
        <v>8425_Hébergement médico-social et social</v>
      </c>
      <c r="BD2064" t="str">
        <f>INDEX(PDC!$J$1:$L$90,MATCH(BE2064,PDC!$L:$L,0),MATCH(PDC!$J$1,PDC!$J$1:$L$1,0))</f>
        <v>Services</v>
      </c>
      <c r="BE2064" t="s">
        <v>2</v>
      </c>
      <c r="BF2064">
        <v>8425</v>
      </c>
      <c r="BG2064">
        <v>184</v>
      </c>
      <c r="BH2064">
        <v>297401</v>
      </c>
      <c r="BI2064">
        <v>9</v>
      </c>
      <c r="BJ2064">
        <v>1</v>
      </c>
      <c r="BK2064">
        <v>8</v>
      </c>
      <c r="BN2064">
        <v>274</v>
      </c>
    </row>
    <row r="2065" spans="55:66" x14ac:dyDescent="0.35">
      <c r="BC2065" t="str">
        <f t="shared" si="107"/>
        <v>8425_Imprimerie et reproduction d'enregistrements</v>
      </c>
      <c r="BD2065" t="str">
        <f>INDEX(PDC!$J$1:$L$90,MATCH(BE2065,PDC!$L:$L,0),MATCH(PDC!$J$1,PDC!$J$1:$L$1,0))</f>
        <v>Industrie</v>
      </c>
      <c r="BE2065" t="s">
        <v>72</v>
      </c>
      <c r="BF2065">
        <v>8425</v>
      </c>
      <c r="BG2065">
        <v>324</v>
      </c>
      <c r="BH2065">
        <v>503507</v>
      </c>
      <c r="BI2065">
        <v>12</v>
      </c>
      <c r="BJ2065">
        <v>1</v>
      </c>
      <c r="BK2065">
        <v>6</v>
      </c>
      <c r="BN2065">
        <v>864</v>
      </c>
    </row>
    <row r="2066" spans="55:66" x14ac:dyDescent="0.35">
      <c r="BC2066" t="str">
        <f t="shared" si="107"/>
        <v>8425_Industrie automobile</v>
      </c>
      <c r="BD2066" t="str">
        <f>INDEX(PDC!$J$1:$L$90,MATCH(BE2066,PDC!$L:$L,0),MATCH(PDC!$J$1,PDC!$J$1:$L$1,0))</f>
        <v>Industrie</v>
      </c>
      <c r="BE2066" t="s">
        <v>24</v>
      </c>
      <c r="BF2066">
        <v>8425</v>
      </c>
      <c r="BG2066">
        <v>748</v>
      </c>
      <c r="BH2066">
        <v>1046728</v>
      </c>
      <c r="BI2066">
        <v>39</v>
      </c>
      <c r="BJ2066">
        <v>3</v>
      </c>
      <c r="BK2066">
        <v>28</v>
      </c>
      <c r="BL2066">
        <v>1</v>
      </c>
      <c r="BN2066">
        <v>2831</v>
      </c>
    </row>
    <row r="2067" spans="55:66" x14ac:dyDescent="0.35">
      <c r="BC2067" t="str">
        <f t="shared" si="107"/>
        <v>8425_Industrie chimique</v>
      </c>
      <c r="BD2067" t="str">
        <f>INDEX(PDC!$J$1:$L$90,MATCH(BE2067,PDC!$L:$L,0),MATCH(PDC!$J$1,PDC!$J$1:$L$1,0))</f>
        <v>Industrie</v>
      </c>
      <c r="BE2067" t="s">
        <v>40</v>
      </c>
      <c r="BF2067">
        <v>8425</v>
      </c>
      <c r="BG2067">
        <v>145</v>
      </c>
      <c r="BH2067">
        <v>227612</v>
      </c>
      <c r="BI2067">
        <v>6</v>
      </c>
      <c r="BN2067">
        <v>623</v>
      </c>
    </row>
    <row r="2068" spans="55:66" x14ac:dyDescent="0.35">
      <c r="BC2068" t="str">
        <f t="shared" si="107"/>
        <v>8425_Industrie de l'habillement</v>
      </c>
      <c r="BD2068" t="str">
        <f>INDEX(PDC!$J$1:$L$90,MATCH(BE2068,PDC!$L:$L,0),MATCH(PDC!$J$1,PDC!$J$1:$L$1,0))</f>
        <v>Industrie</v>
      </c>
      <c r="BE2068" t="s">
        <v>68</v>
      </c>
      <c r="BF2068">
        <v>8425</v>
      </c>
      <c r="BG2068">
        <v>33</v>
      </c>
      <c r="BH2068">
        <v>50959</v>
      </c>
      <c r="BI2068">
        <v>2</v>
      </c>
      <c r="BN2068">
        <v>9</v>
      </c>
    </row>
    <row r="2069" spans="55:66" x14ac:dyDescent="0.35">
      <c r="BC2069" t="str">
        <f t="shared" si="107"/>
        <v>8425_Industrie du papier et du carton</v>
      </c>
      <c r="BD2069" t="str">
        <f>INDEX(PDC!$J$1:$L$90,MATCH(BE2069,PDC!$L:$L,0),MATCH(PDC!$J$1,PDC!$J$1:$L$1,0))</f>
        <v>Industrie</v>
      </c>
      <c r="BE2069" t="s">
        <v>71</v>
      </c>
      <c r="BF2069">
        <v>8425</v>
      </c>
      <c r="BG2069">
        <v>389</v>
      </c>
      <c r="BH2069">
        <v>606670</v>
      </c>
      <c r="BI2069">
        <v>16</v>
      </c>
      <c r="BJ2069">
        <v>2</v>
      </c>
      <c r="BK2069">
        <v>8</v>
      </c>
      <c r="BN2069">
        <v>1411</v>
      </c>
    </row>
    <row r="2070" spans="55:66" x14ac:dyDescent="0.35">
      <c r="BC2070" t="str">
        <f t="shared" si="107"/>
        <v>8425_Industries alimentaires</v>
      </c>
      <c r="BD2070" t="str">
        <f>INDEX(PDC!$J$1:$L$90,MATCH(BE2070,PDC!$L:$L,0),MATCH(PDC!$J$1,PDC!$J$1:$L$1,0))</f>
        <v>Industrie</v>
      </c>
      <c r="BE2070" t="s">
        <v>14</v>
      </c>
      <c r="BF2070">
        <v>8425</v>
      </c>
      <c r="BG2070">
        <v>124</v>
      </c>
      <c r="BH2070">
        <v>218137</v>
      </c>
      <c r="BI2070">
        <v>1</v>
      </c>
      <c r="BN2070">
        <v>55</v>
      </c>
    </row>
    <row r="2071" spans="55:66" x14ac:dyDescent="0.35">
      <c r="BC2071" t="str">
        <f t="shared" si="107"/>
        <v>8425_Métallurgie</v>
      </c>
      <c r="BD2071" t="str">
        <f>INDEX(PDC!$J$1:$L$90,MATCH(BE2071,PDC!$L:$L,0),MATCH(PDC!$J$1,PDC!$J$1:$L$1,0))</f>
        <v>Industrie</v>
      </c>
      <c r="BE2071" t="s">
        <v>26</v>
      </c>
      <c r="BF2071">
        <v>8425</v>
      </c>
      <c r="BG2071">
        <v>49</v>
      </c>
      <c r="BH2071">
        <v>82014</v>
      </c>
      <c r="BI2071">
        <v>4</v>
      </c>
      <c r="BN2071">
        <v>233</v>
      </c>
    </row>
    <row r="2072" spans="55:66" x14ac:dyDescent="0.35">
      <c r="BC2072" t="str">
        <f t="shared" si="107"/>
        <v>8425_Organisation de jeux de hasard et d'argent</v>
      </c>
      <c r="BD2072" t="str">
        <f>INDEX(PDC!$J$1:$L$90,MATCH(BE2072,PDC!$L:$L,0),MATCH(PDC!$J$1,PDC!$J$1:$L$1,0))</f>
        <v>Services</v>
      </c>
      <c r="BE2072" t="s">
        <v>91</v>
      </c>
      <c r="BF2072">
        <v>8425</v>
      </c>
      <c r="BG2072">
        <v>2</v>
      </c>
      <c r="BH2072">
        <v>1705</v>
      </c>
    </row>
    <row r="2073" spans="55:66" x14ac:dyDescent="0.35">
      <c r="BC2073" t="str">
        <f t="shared" si="107"/>
        <v>8425_Production et distribution d'électricité, de gaz, de vapeur et d'air conditionné</v>
      </c>
      <c r="BD2073" t="str">
        <f>INDEX(PDC!$J$1:$L$90,MATCH(BE2073,PDC!$L:$L,0),MATCH(PDC!$J$1,PDC!$J$1:$L$1,0))</f>
        <v>Industrie</v>
      </c>
      <c r="BE2073" t="s">
        <v>76</v>
      </c>
      <c r="BF2073">
        <v>8425</v>
      </c>
      <c r="BG2073">
        <v>9</v>
      </c>
      <c r="BH2073">
        <v>12831</v>
      </c>
    </row>
    <row r="2074" spans="55:66" x14ac:dyDescent="0.35">
      <c r="BC2074" t="str">
        <f t="shared" si="107"/>
        <v>8425_Programmation, conseil et autres activités informatiques</v>
      </c>
      <c r="BD2074" t="str">
        <f>INDEX(PDC!$J$1:$L$90,MATCH(BE2074,PDC!$L:$L,0),MATCH(PDC!$J$1,PDC!$J$1:$L$1,0))</f>
        <v>Services</v>
      </c>
      <c r="BE2074" t="s">
        <v>50</v>
      </c>
      <c r="BF2074">
        <v>8425</v>
      </c>
      <c r="BG2074">
        <v>20</v>
      </c>
      <c r="BH2074">
        <v>36672</v>
      </c>
      <c r="BI2074">
        <v>1</v>
      </c>
      <c r="BN2074">
        <v>20</v>
      </c>
    </row>
    <row r="2075" spans="55:66" x14ac:dyDescent="0.35">
      <c r="BC2075" t="str">
        <f t="shared" si="107"/>
        <v>8425_Publicité et études de marché</v>
      </c>
      <c r="BD2075" t="str">
        <f>INDEX(PDC!$J$1:$L$90,MATCH(BE2075,PDC!$L:$L,0),MATCH(PDC!$J$1,PDC!$J$1:$L$1,0))</f>
        <v>Services</v>
      </c>
      <c r="BE2075" t="s">
        <v>33</v>
      </c>
      <c r="BF2075">
        <v>8425</v>
      </c>
      <c r="BG2075">
        <v>14</v>
      </c>
      <c r="BH2075">
        <v>16538</v>
      </c>
      <c r="BN2075">
        <v>0</v>
      </c>
    </row>
    <row r="2076" spans="55:66" x14ac:dyDescent="0.35">
      <c r="BC2076" t="str">
        <f t="shared" si="107"/>
        <v>8425_Recherche-développement scientifique</v>
      </c>
      <c r="BD2076" t="str">
        <f>INDEX(PDC!$J$1:$L$90,MATCH(BE2076,PDC!$L:$L,0),MATCH(PDC!$J$1,PDC!$J$1:$L$1,0))</f>
        <v>Services</v>
      </c>
      <c r="BE2076" t="s">
        <v>46</v>
      </c>
      <c r="BF2076">
        <v>8425</v>
      </c>
      <c r="BG2076">
        <v>57</v>
      </c>
      <c r="BH2076">
        <v>90836</v>
      </c>
      <c r="BI2076">
        <v>6</v>
      </c>
      <c r="BN2076">
        <v>96</v>
      </c>
    </row>
    <row r="2077" spans="55:66" x14ac:dyDescent="0.35">
      <c r="BC2077" t="str">
        <f t="shared" si="107"/>
        <v>8425_Restauration</v>
      </c>
      <c r="BD2077" t="str">
        <f>INDEX(PDC!$J$1:$L$90,MATCH(BE2077,PDC!$L:$L,0),MATCH(PDC!$J$1,PDC!$J$1:$L$1,0))</f>
        <v>Services</v>
      </c>
      <c r="BE2077" t="s">
        <v>10</v>
      </c>
      <c r="BF2077">
        <v>8425</v>
      </c>
      <c r="BG2077">
        <v>330</v>
      </c>
      <c r="BH2077">
        <v>496438</v>
      </c>
      <c r="BI2077">
        <v>23</v>
      </c>
      <c r="BJ2077">
        <v>2</v>
      </c>
      <c r="BK2077">
        <v>8</v>
      </c>
      <c r="BN2077">
        <v>1047</v>
      </c>
    </row>
    <row r="2078" spans="55:66" x14ac:dyDescent="0.35">
      <c r="BC2078" t="str">
        <f t="shared" si="107"/>
        <v>8425_Réparation d'ordinateurs et de biens personnels et domestiques</v>
      </c>
      <c r="BD2078" t="str">
        <f>INDEX(PDC!$J$1:$L$90,MATCH(BE2078,PDC!$L:$L,0),MATCH(PDC!$J$1,PDC!$J$1:$L$1,0))</f>
        <v>Services</v>
      </c>
      <c r="BE2078" t="s">
        <v>92</v>
      </c>
      <c r="BF2078">
        <v>8425</v>
      </c>
      <c r="BG2078">
        <v>5</v>
      </c>
      <c r="BH2078">
        <v>8721</v>
      </c>
    </row>
    <row r="2079" spans="55:66" x14ac:dyDescent="0.35">
      <c r="BC2079" t="str">
        <f t="shared" si="107"/>
        <v>8425_Réparation et installation de machines et d'équipements</v>
      </c>
      <c r="BD2079" t="str">
        <f>INDEX(PDC!$J$1:$L$90,MATCH(BE2079,PDC!$L:$L,0),MATCH(PDC!$J$1,PDC!$J$1:$L$1,0))</f>
        <v>Industrie</v>
      </c>
      <c r="BE2079" t="s">
        <v>23</v>
      </c>
      <c r="BF2079">
        <v>8425</v>
      </c>
      <c r="BG2079">
        <v>285</v>
      </c>
      <c r="BH2079">
        <v>500740</v>
      </c>
      <c r="BI2079">
        <v>21</v>
      </c>
      <c r="BJ2079">
        <v>1</v>
      </c>
      <c r="BK2079">
        <v>67</v>
      </c>
      <c r="BL2079">
        <v>1</v>
      </c>
      <c r="BN2079">
        <v>918</v>
      </c>
    </row>
    <row r="2080" spans="55:66" x14ac:dyDescent="0.35">
      <c r="BC2080" t="str">
        <f t="shared" si="107"/>
        <v>8425_Services d'information</v>
      </c>
      <c r="BD2080" t="str">
        <f>INDEX(PDC!$J$1:$L$90,MATCH(BE2080,PDC!$L:$L,0),MATCH(PDC!$J$1,PDC!$J$1:$L$1,0))</f>
        <v>Services</v>
      </c>
      <c r="BE2080" t="s">
        <v>85</v>
      </c>
      <c r="BF2080">
        <v>8425</v>
      </c>
      <c r="BG2080">
        <v>10</v>
      </c>
      <c r="BH2080">
        <v>17336</v>
      </c>
    </row>
    <row r="2081" spans="55:66" x14ac:dyDescent="0.35">
      <c r="BC2081" t="str">
        <f t="shared" si="107"/>
        <v>8425_Services relatifs aux bâtiments et aménagement paysager</v>
      </c>
      <c r="BD2081" t="str">
        <f>INDEX(PDC!$J$1:$L$90,MATCH(BE2081,PDC!$L:$L,0),MATCH(PDC!$J$1,PDC!$J$1:$L$1,0))</f>
        <v>Services</v>
      </c>
      <c r="BE2081" t="s">
        <v>9</v>
      </c>
      <c r="BF2081">
        <v>8425</v>
      </c>
      <c r="BG2081">
        <v>177</v>
      </c>
      <c r="BH2081">
        <v>274077</v>
      </c>
      <c r="BI2081">
        <v>14</v>
      </c>
      <c r="BJ2081">
        <v>1</v>
      </c>
      <c r="BK2081">
        <v>20</v>
      </c>
      <c r="BL2081">
        <v>1</v>
      </c>
      <c r="BN2081">
        <v>1412</v>
      </c>
    </row>
    <row r="2082" spans="55:66" x14ac:dyDescent="0.35">
      <c r="BC2082" t="str">
        <f t="shared" si="107"/>
        <v>8425_Sylviculture et exploitation forestière</v>
      </c>
      <c r="BD2082" t="str">
        <f>INDEX(PDC!$J$1:$L$90,MATCH(BE2082,PDC!$L:$L,0),MATCH(PDC!$J$1,PDC!$J$1:$L$1,0))</f>
        <v>Agriculture</v>
      </c>
      <c r="BE2082" t="s">
        <v>63</v>
      </c>
      <c r="BF2082">
        <v>8425</v>
      </c>
      <c r="BG2082">
        <v>46</v>
      </c>
      <c r="BH2082">
        <v>72291</v>
      </c>
      <c r="BI2082">
        <v>2</v>
      </c>
      <c r="BN2082">
        <v>145</v>
      </c>
    </row>
    <row r="2083" spans="55:66" x14ac:dyDescent="0.35">
      <c r="BC2083" t="str">
        <f t="shared" si="107"/>
        <v>8425_Transports terrestres et transport par conduites</v>
      </c>
      <c r="BD2083" t="str">
        <f>INDEX(PDC!$J$1:$L$90,MATCH(BE2083,PDC!$L:$L,0),MATCH(PDC!$J$1,PDC!$J$1:$L$1,0))</f>
        <v>Services</v>
      </c>
      <c r="BE2083" t="s">
        <v>5</v>
      </c>
      <c r="BF2083">
        <v>8425</v>
      </c>
      <c r="BG2083">
        <v>624</v>
      </c>
      <c r="BH2083">
        <v>1154778</v>
      </c>
      <c r="BI2083">
        <v>41</v>
      </c>
      <c r="BJ2083">
        <v>9</v>
      </c>
      <c r="BK2083">
        <v>163</v>
      </c>
      <c r="BL2083">
        <v>6</v>
      </c>
      <c r="BN2083">
        <v>4167</v>
      </c>
    </row>
    <row r="2084" spans="55:66" x14ac:dyDescent="0.35">
      <c r="BC2084" t="str">
        <f t="shared" si="107"/>
        <v>8425_Travail du bois et fabrication d'articles en bois et en liège, à l'exception des meubles ; fabrication d'articles en vannerie et sparterie</v>
      </c>
      <c r="BD2084" t="str">
        <f>INDEX(PDC!$J$1:$L$90,MATCH(BE2084,PDC!$L:$L,0),MATCH(PDC!$J$1,PDC!$J$1:$L$1,0))</f>
        <v>Industrie</v>
      </c>
      <c r="BE2084" t="s">
        <v>70</v>
      </c>
      <c r="BF2084">
        <v>8425</v>
      </c>
      <c r="BG2084">
        <v>111</v>
      </c>
      <c r="BH2084">
        <v>192368</v>
      </c>
      <c r="BI2084">
        <v>14</v>
      </c>
      <c r="BJ2084">
        <v>1</v>
      </c>
      <c r="BK2084">
        <v>7</v>
      </c>
      <c r="BN2084">
        <v>966</v>
      </c>
    </row>
    <row r="2085" spans="55:66" x14ac:dyDescent="0.35">
      <c r="BC2085" t="str">
        <f t="shared" si="107"/>
        <v>8425_Travaux de construction spécialisés</v>
      </c>
      <c r="BD2085" t="str">
        <f>INDEX(PDC!$J$1:$L$90,MATCH(BE2085,PDC!$L:$L,0),MATCH(PDC!$J$1,PDC!$J$1:$L$1,0))</f>
        <v>Construction</v>
      </c>
      <c r="BE2085" t="s">
        <v>3</v>
      </c>
      <c r="BF2085">
        <v>8425</v>
      </c>
      <c r="BG2085">
        <v>838</v>
      </c>
      <c r="BH2085">
        <v>1296772</v>
      </c>
      <c r="BI2085">
        <v>70</v>
      </c>
      <c r="BJ2085">
        <v>6</v>
      </c>
      <c r="BK2085">
        <v>116</v>
      </c>
      <c r="BL2085">
        <v>5</v>
      </c>
      <c r="BN2085">
        <v>4527</v>
      </c>
    </row>
    <row r="2086" spans="55:66" x14ac:dyDescent="0.35">
      <c r="BC2086" t="str">
        <f t="shared" si="107"/>
        <v>8425_Télécommunications</v>
      </c>
      <c r="BD2086" t="str">
        <f>INDEX(PDC!$J$1:$L$90,MATCH(BE2086,PDC!$L:$L,0),MATCH(PDC!$J$1,PDC!$J$1:$L$1,0))</f>
        <v>Services</v>
      </c>
      <c r="BE2086" t="s">
        <v>84</v>
      </c>
      <c r="BF2086">
        <v>8425</v>
      </c>
      <c r="BG2086">
        <v>5</v>
      </c>
      <c r="BH2086">
        <v>10463</v>
      </c>
    </row>
    <row r="2087" spans="55:66" x14ac:dyDescent="0.35">
      <c r="BC2087" t="str">
        <f t="shared" si="107"/>
        <v>8425_Édition</v>
      </c>
      <c r="BD2087" t="str">
        <f>INDEX(PDC!$J$1:$L$90,MATCH(BE2087,PDC!$L:$L,0),MATCH(PDC!$J$1,PDC!$J$1:$L$1,0))</f>
        <v>Services</v>
      </c>
      <c r="BE2087" t="s">
        <v>49</v>
      </c>
      <c r="BF2087">
        <v>8425</v>
      </c>
      <c r="BG2087">
        <v>45</v>
      </c>
      <c r="BH2087">
        <v>65324</v>
      </c>
      <c r="BI2087">
        <v>1</v>
      </c>
      <c r="BN2087">
        <v>116</v>
      </c>
    </row>
    <row r="2088" spans="55:66" x14ac:dyDescent="0.35">
      <c r="BC2088" t="str">
        <f t="shared" si="107"/>
        <v>8426_NC</v>
      </c>
      <c r="BD2088" t="s">
        <v>355</v>
      </c>
      <c r="BE2088" t="s">
        <v>355</v>
      </c>
      <c r="BF2088">
        <v>8426</v>
      </c>
      <c r="BG2088">
        <v>16</v>
      </c>
      <c r="BH2088">
        <v>31168</v>
      </c>
      <c r="BN2088">
        <v>366</v>
      </c>
    </row>
    <row r="2089" spans="55:66" x14ac:dyDescent="0.35">
      <c r="BC2089" t="str">
        <f t="shared" si="107"/>
        <v>8426_Action sociale sans hébergement</v>
      </c>
      <c r="BD2089" t="str">
        <f>INDEX(PDC!$J$1:$L$90,MATCH(BE2089,PDC!$L:$L,0),MATCH(PDC!$J$1,PDC!$J$1:$L$1,0))</f>
        <v>Services</v>
      </c>
      <c r="BE2089" t="s">
        <v>8</v>
      </c>
      <c r="BF2089">
        <v>8426</v>
      </c>
      <c r="BG2089">
        <v>1272</v>
      </c>
      <c r="BH2089">
        <v>1948282</v>
      </c>
      <c r="BI2089">
        <v>63</v>
      </c>
      <c r="BJ2089">
        <v>1</v>
      </c>
      <c r="BK2089">
        <v>10</v>
      </c>
      <c r="BL2089">
        <v>1</v>
      </c>
      <c r="BN2089">
        <v>3089</v>
      </c>
    </row>
    <row r="2090" spans="55:66" x14ac:dyDescent="0.35">
      <c r="BC2090" t="str">
        <f t="shared" si="107"/>
        <v>8426_Activités administratives et autres activités de soutien aux entreprises</v>
      </c>
      <c r="BD2090" t="str">
        <f>INDEX(PDC!$J$1:$L$90,MATCH(BE2090,PDC!$L:$L,0),MATCH(PDC!$J$1,PDC!$J$1:$L$1,0))</f>
        <v>Services</v>
      </c>
      <c r="BE2090" t="s">
        <v>35</v>
      </c>
      <c r="BF2090">
        <v>8426</v>
      </c>
      <c r="BG2090">
        <v>376</v>
      </c>
      <c r="BH2090">
        <v>555973</v>
      </c>
      <c r="BI2090">
        <v>3</v>
      </c>
      <c r="BN2090">
        <v>133</v>
      </c>
    </row>
    <row r="2091" spans="55:66" x14ac:dyDescent="0.35">
      <c r="BC2091" t="str">
        <f t="shared" si="107"/>
        <v>8426_Activités auxiliaires de services financiers et d'assurance</v>
      </c>
      <c r="BD2091" t="str">
        <f>INDEX(PDC!$J$1:$L$90,MATCH(BE2091,PDC!$L:$L,0),MATCH(PDC!$J$1,PDC!$J$1:$L$1,0))</f>
        <v>Services</v>
      </c>
      <c r="BE2091" t="s">
        <v>48</v>
      </c>
      <c r="BF2091">
        <v>8426</v>
      </c>
      <c r="BG2091">
        <v>433</v>
      </c>
      <c r="BH2091">
        <v>700210</v>
      </c>
      <c r="BI2091">
        <v>4</v>
      </c>
      <c r="BN2091">
        <v>292</v>
      </c>
    </row>
    <row r="2092" spans="55:66" x14ac:dyDescent="0.35">
      <c r="BC2092" t="str">
        <f t="shared" si="107"/>
        <v>8426_Activités créatives, artistiques et de spectacle</v>
      </c>
      <c r="BD2092" t="str">
        <f>INDEX(PDC!$J$1:$L$90,MATCH(BE2092,PDC!$L:$L,0),MATCH(PDC!$J$1,PDC!$J$1:$L$1,0))</f>
        <v>Services</v>
      </c>
      <c r="BE2092" t="s">
        <v>42</v>
      </c>
      <c r="BF2092">
        <v>8426</v>
      </c>
      <c r="BG2092">
        <v>197</v>
      </c>
      <c r="BH2092">
        <v>140461</v>
      </c>
      <c r="BN2092">
        <v>0</v>
      </c>
    </row>
    <row r="2093" spans="55:66" x14ac:dyDescent="0.35">
      <c r="BC2093" t="str">
        <f t="shared" si="107"/>
        <v>8426_Activités d'architecture et d'ingénierie ; activités de contrôle et analyses techniques</v>
      </c>
      <c r="BD2093" t="str">
        <f>INDEX(PDC!$J$1:$L$90,MATCH(BE2093,PDC!$L:$L,0),MATCH(PDC!$J$1,PDC!$J$1:$L$1,0))</f>
        <v>Services</v>
      </c>
      <c r="BE2093" t="s">
        <v>43</v>
      </c>
      <c r="BF2093">
        <v>8426</v>
      </c>
      <c r="BG2093">
        <v>283</v>
      </c>
      <c r="BH2093">
        <v>470788</v>
      </c>
      <c r="BI2093">
        <v>4</v>
      </c>
      <c r="BN2093">
        <v>81</v>
      </c>
    </row>
    <row r="2094" spans="55:66" x14ac:dyDescent="0.35">
      <c r="BC2094" t="str">
        <f t="shared" si="107"/>
        <v>8426_Activités de location et location-bail</v>
      </c>
      <c r="BD2094" t="str">
        <f>INDEX(PDC!$J$1:$L$90,MATCH(BE2094,PDC!$L:$L,0),MATCH(PDC!$J$1,PDC!$J$1:$L$1,0))</f>
        <v>Services</v>
      </c>
      <c r="BE2094" t="s">
        <v>88</v>
      </c>
      <c r="BF2094">
        <v>8426</v>
      </c>
      <c r="BG2094">
        <v>201</v>
      </c>
      <c r="BH2094">
        <v>308365</v>
      </c>
      <c r="BI2094">
        <v>15</v>
      </c>
      <c r="BN2094">
        <v>1282</v>
      </c>
    </row>
    <row r="2095" spans="55:66" x14ac:dyDescent="0.35">
      <c r="BC2095" t="str">
        <f t="shared" si="107"/>
        <v>8426_Activités de poste et de courrier</v>
      </c>
      <c r="BD2095" t="str">
        <f>INDEX(PDC!$J$1:$L$90,MATCH(BE2095,PDC!$L:$L,0),MATCH(PDC!$J$1,PDC!$J$1:$L$1,0))</f>
        <v>Services</v>
      </c>
      <c r="BE2095" t="s">
        <v>13</v>
      </c>
      <c r="BF2095">
        <v>8426</v>
      </c>
      <c r="BG2095">
        <v>163</v>
      </c>
      <c r="BH2095">
        <v>252826</v>
      </c>
      <c r="BI2095">
        <v>13</v>
      </c>
      <c r="BJ2095">
        <v>1</v>
      </c>
      <c r="BK2095">
        <v>8</v>
      </c>
      <c r="BN2095">
        <v>377</v>
      </c>
    </row>
    <row r="2096" spans="55:66" x14ac:dyDescent="0.35">
      <c r="BC2096" t="str">
        <f t="shared" si="107"/>
        <v>8426_Activités des agences de voyage, voyagistes, services de réservation et activités connexes</v>
      </c>
      <c r="BD2096" t="str">
        <f>INDEX(PDC!$J$1:$L$90,MATCH(BE2096,PDC!$L:$L,0),MATCH(PDC!$J$1,PDC!$J$1:$L$1,0))</f>
        <v>Services</v>
      </c>
      <c r="BE2096" t="s">
        <v>89</v>
      </c>
      <c r="BF2096">
        <v>8426</v>
      </c>
      <c r="BG2096">
        <v>43</v>
      </c>
      <c r="BH2096">
        <v>68831</v>
      </c>
      <c r="BI2096">
        <v>1</v>
      </c>
      <c r="BN2096">
        <v>76</v>
      </c>
    </row>
    <row r="2097" spans="55:66" x14ac:dyDescent="0.35">
      <c r="BC2097" t="str">
        <f t="shared" si="107"/>
        <v>8426_Activités des organisations associatives</v>
      </c>
      <c r="BD2097" t="str">
        <f>INDEX(PDC!$J$1:$L$90,MATCH(BE2097,PDC!$L:$L,0),MATCH(PDC!$J$1,PDC!$J$1:$L$1,0))</f>
        <v>Services</v>
      </c>
      <c r="BE2097" t="s">
        <v>32</v>
      </c>
      <c r="BF2097">
        <v>8426</v>
      </c>
      <c r="BG2097">
        <v>609</v>
      </c>
      <c r="BH2097">
        <v>972556</v>
      </c>
      <c r="BI2097">
        <v>33</v>
      </c>
      <c r="BJ2097">
        <v>2</v>
      </c>
      <c r="BK2097">
        <v>18</v>
      </c>
      <c r="BL2097">
        <v>1</v>
      </c>
      <c r="BN2097">
        <v>3503</v>
      </c>
    </row>
    <row r="2098" spans="55:66" x14ac:dyDescent="0.35">
      <c r="BC2098" t="str">
        <f t="shared" si="107"/>
        <v>8426_Activités des services financiers, hors assurance et caisses de retraite</v>
      </c>
      <c r="BD2098" t="str">
        <f>INDEX(PDC!$J$1:$L$90,MATCH(BE2098,PDC!$L:$L,0),MATCH(PDC!$J$1,PDC!$J$1:$L$1,0))</f>
        <v>Services</v>
      </c>
      <c r="BE2098" t="s">
        <v>47</v>
      </c>
      <c r="BF2098">
        <v>8426</v>
      </c>
      <c r="BG2098">
        <v>494</v>
      </c>
      <c r="BH2098">
        <v>782747</v>
      </c>
      <c r="BI2098">
        <v>2</v>
      </c>
      <c r="BJ2098">
        <v>1</v>
      </c>
      <c r="BK2098">
        <v>20</v>
      </c>
      <c r="BL2098">
        <v>1</v>
      </c>
      <c r="BN2098">
        <v>214</v>
      </c>
    </row>
    <row r="2099" spans="55:66" x14ac:dyDescent="0.35">
      <c r="BC2099" t="str">
        <f t="shared" si="107"/>
        <v>8426_Activités des sièges sociaux ; conseil de gestion</v>
      </c>
      <c r="BD2099" t="str">
        <f>INDEX(PDC!$J$1:$L$90,MATCH(BE2099,PDC!$L:$L,0),MATCH(PDC!$J$1,PDC!$J$1:$L$1,0))</f>
        <v>Services</v>
      </c>
      <c r="BE2099" t="s">
        <v>44</v>
      </c>
      <c r="BF2099">
        <v>8426</v>
      </c>
      <c r="BG2099">
        <v>344</v>
      </c>
      <c r="BH2099">
        <v>577107</v>
      </c>
      <c r="BI2099">
        <v>3</v>
      </c>
      <c r="BN2099">
        <v>218</v>
      </c>
    </row>
    <row r="2100" spans="55:66" x14ac:dyDescent="0.35">
      <c r="BC2100" t="str">
        <f t="shared" si="107"/>
        <v>8426_Activités immobilières</v>
      </c>
      <c r="BD2100" t="str">
        <f>INDEX(PDC!$J$1:$L$90,MATCH(BE2100,PDC!$L:$L,0),MATCH(PDC!$J$1,PDC!$J$1:$L$1,0))</f>
        <v>Services</v>
      </c>
      <c r="BE2100" t="s">
        <v>31</v>
      </c>
      <c r="BF2100">
        <v>8426</v>
      </c>
      <c r="BG2100">
        <v>298</v>
      </c>
      <c r="BH2100">
        <v>384241</v>
      </c>
      <c r="BI2100">
        <v>1</v>
      </c>
      <c r="BN2100">
        <v>101</v>
      </c>
    </row>
    <row r="2101" spans="55:66" x14ac:dyDescent="0.35">
      <c r="BC2101" t="str">
        <f t="shared" si="107"/>
        <v>8426_Activités juridiques et comptables</v>
      </c>
      <c r="BD2101" t="str">
        <f>INDEX(PDC!$J$1:$L$90,MATCH(BE2101,PDC!$L:$L,0),MATCH(PDC!$J$1,PDC!$J$1:$L$1,0))</f>
        <v>Services</v>
      </c>
      <c r="BE2101" t="s">
        <v>51</v>
      </c>
      <c r="BF2101">
        <v>8426</v>
      </c>
      <c r="BG2101">
        <v>452</v>
      </c>
      <c r="BH2101">
        <v>797842</v>
      </c>
      <c r="BN2101">
        <v>20</v>
      </c>
    </row>
    <row r="2102" spans="55:66" x14ac:dyDescent="0.35">
      <c r="BC2102" t="str">
        <f t="shared" si="107"/>
        <v>8426_Activités liées à l'emploi</v>
      </c>
      <c r="BD2102" t="str">
        <f>INDEX(PDC!$J$1:$L$90,MATCH(BE2102,PDC!$L:$L,0),MATCH(PDC!$J$1,PDC!$J$1:$L$1,0))</f>
        <v>Services</v>
      </c>
      <c r="BE2102" t="s">
        <v>6</v>
      </c>
      <c r="BF2102">
        <v>8426</v>
      </c>
      <c r="BG2102">
        <v>1404</v>
      </c>
      <c r="BH2102">
        <v>1955956</v>
      </c>
      <c r="BI2102">
        <v>115</v>
      </c>
      <c r="BJ2102">
        <v>7</v>
      </c>
      <c r="BK2102">
        <v>91</v>
      </c>
      <c r="BL2102">
        <v>3</v>
      </c>
      <c r="BN2102">
        <v>5879</v>
      </c>
    </row>
    <row r="2103" spans="55:66" x14ac:dyDescent="0.35">
      <c r="BC2103" t="str">
        <f t="shared" si="107"/>
        <v>8426_Activités pour la santé humaine</v>
      </c>
      <c r="BD2103" t="str">
        <f>INDEX(PDC!$J$1:$L$90,MATCH(BE2103,PDC!$L:$L,0),MATCH(PDC!$J$1,PDC!$J$1:$L$1,0))</f>
        <v>Services</v>
      </c>
      <c r="BE2103" t="s">
        <v>27</v>
      </c>
      <c r="BF2103">
        <v>8426</v>
      </c>
      <c r="BG2103">
        <v>1680</v>
      </c>
      <c r="BH2103">
        <v>2278792</v>
      </c>
      <c r="BI2103">
        <v>42</v>
      </c>
      <c r="BJ2103">
        <v>2</v>
      </c>
      <c r="BK2103">
        <v>8</v>
      </c>
      <c r="BN2103">
        <v>2644</v>
      </c>
    </row>
    <row r="2104" spans="55:66" x14ac:dyDescent="0.35">
      <c r="BC2104" t="str">
        <f t="shared" si="107"/>
        <v>8426_Activités sportives, récréatives et de loisirs</v>
      </c>
      <c r="BD2104" t="str">
        <f>INDEX(PDC!$J$1:$L$90,MATCH(BE2104,PDC!$L:$L,0),MATCH(PDC!$J$1,PDC!$J$1:$L$1,0))</f>
        <v>Services</v>
      </c>
      <c r="BE2104" t="s">
        <v>12</v>
      </c>
      <c r="BF2104">
        <v>8426</v>
      </c>
      <c r="BG2104">
        <v>171</v>
      </c>
      <c r="BH2104">
        <v>163332</v>
      </c>
      <c r="BI2104">
        <v>3</v>
      </c>
      <c r="BJ2104">
        <v>1</v>
      </c>
      <c r="BK2104">
        <v>5</v>
      </c>
      <c r="BN2104">
        <v>236</v>
      </c>
    </row>
    <row r="2105" spans="55:66" x14ac:dyDescent="0.35">
      <c r="BC2105" t="str">
        <f t="shared" si="107"/>
        <v>8426_Activités vétérinaires</v>
      </c>
      <c r="BD2105" t="str">
        <f>INDEX(PDC!$J$1:$L$90,MATCH(BE2105,PDC!$L:$L,0),MATCH(PDC!$J$1,PDC!$J$1:$L$1,0))</f>
        <v>Services</v>
      </c>
      <c r="BE2105" t="s">
        <v>87</v>
      </c>
      <c r="BF2105">
        <v>8426</v>
      </c>
      <c r="BG2105">
        <v>28</v>
      </c>
      <c r="BH2105">
        <v>47226</v>
      </c>
    </row>
    <row r="2106" spans="55:66" x14ac:dyDescent="0.35">
      <c r="BC2106" t="str">
        <f t="shared" si="107"/>
        <v>8426_Administration publique et défense ; sécurité sociale obligatoire</v>
      </c>
      <c r="BD2106" t="str">
        <f>INDEX(PDC!$J$1:$L$90,MATCH(BE2106,PDC!$L:$L,0),MATCH(PDC!$J$1,PDC!$J$1:$L$1,0))</f>
        <v>Services</v>
      </c>
      <c r="BE2106" t="s">
        <v>36</v>
      </c>
      <c r="BF2106">
        <v>8426</v>
      </c>
      <c r="BG2106">
        <v>1525</v>
      </c>
      <c r="BH2106">
        <v>1683934</v>
      </c>
      <c r="BI2106">
        <v>18</v>
      </c>
      <c r="BJ2106">
        <v>2</v>
      </c>
      <c r="BK2106">
        <v>20</v>
      </c>
      <c r="BL2106">
        <v>1</v>
      </c>
      <c r="BN2106">
        <v>485</v>
      </c>
    </row>
    <row r="2107" spans="55:66" x14ac:dyDescent="0.35">
      <c r="BC2107" t="str">
        <f t="shared" si="107"/>
        <v>8426_Assurance</v>
      </c>
      <c r="BD2107" t="str">
        <f>INDEX(PDC!$J$1:$L$90,MATCH(BE2107,PDC!$L:$L,0),MATCH(PDC!$J$1,PDC!$J$1:$L$1,0))</f>
        <v>Services</v>
      </c>
      <c r="BE2107" t="s">
        <v>45</v>
      </c>
      <c r="BF2107">
        <v>8426</v>
      </c>
      <c r="BG2107">
        <v>85</v>
      </c>
      <c r="BH2107">
        <v>137346</v>
      </c>
      <c r="BN2107">
        <v>0</v>
      </c>
    </row>
    <row r="2108" spans="55:66" x14ac:dyDescent="0.35">
      <c r="BC2108" t="str">
        <f t="shared" si="107"/>
        <v>8426_Autres activités spécialisées, scientifiques et techniques</v>
      </c>
      <c r="BD2108" t="str">
        <f>INDEX(PDC!$J$1:$L$90,MATCH(BE2108,PDC!$L:$L,0),MATCH(PDC!$J$1,PDC!$J$1:$L$1,0))</f>
        <v>Services</v>
      </c>
      <c r="BE2108" t="s">
        <v>86</v>
      </c>
      <c r="BF2108">
        <v>8426</v>
      </c>
      <c r="BG2108">
        <v>74</v>
      </c>
      <c r="BH2108">
        <v>120933</v>
      </c>
      <c r="BI2108">
        <v>1</v>
      </c>
      <c r="BN2108">
        <v>226</v>
      </c>
    </row>
    <row r="2109" spans="55:66" x14ac:dyDescent="0.35">
      <c r="BC2109" t="str">
        <f t="shared" si="107"/>
        <v>8426_Autres industries extractives</v>
      </c>
      <c r="BD2109" t="str">
        <f>INDEX(PDC!$J$1:$L$90,MATCH(BE2109,PDC!$L:$L,0),MATCH(PDC!$J$1,PDC!$J$1:$L$1,0))</f>
        <v>Industrie</v>
      </c>
      <c r="BE2109" t="s">
        <v>64</v>
      </c>
      <c r="BF2109">
        <v>8426</v>
      </c>
      <c r="BG2109">
        <v>31</v>
      </c>
      <c r="BH2109">
        <v>44640</v>
      </c>
      <c r="BI2109">
        <v>1</v>
      </c>
      <c r="BN2109">
        <v>10</v>
      </c>
    </row>
    <row r="2110" spans="55:66" x14ac:dyDescent="0.35">
      <c r="BC2110" t="str">
        <f t="shared" si="107"/>
        <v>8426_Autres industries manufacturières</v>
      </c>
      <c r="BD2110" t="str">
        <f>INDEX(PDC!$J$1:$L$90,MATCH(BE2110,PDC!$L:$L,0),MATCH(PDC!$J$1,PDC!$J$1:$L$1,0))</f>
        <v>Industrie</v>
      </c>
      <c r="BE2110" t="s">
        <v>37</v>
      </c>
      <c r="BF2110">
        <v>8426</v>
      </c>
      <c r="BG2110">
        <v>130</v>
      </c>
      <c r="BH2110">
        <v>223103</v>
      </c>
      <c r="BJ2110">
        <v>1</v>
      </c>
      <c r="BK2110">
        <v>2</v>
      </c>
      <c r="BN2110">
        <v>0</v>
      </c>
    </row>
    <row r="2111" spans="55:66" x14ac:dyDescent="0.35">
      <c r="BC2111" t="str">
        <f t="shared" si="107"/>
        <v>8426_Autres services personnels</v>
      </c>
      <c r="BD2111" t="str">
        <f>INDEX(PDC!$J$1:$L$90,MATCH(BE2111,PDC!$L:$L,0),MATCH(PDC!$J$1,PDC!$J$1:$L$1,0))</f>
        <v>Services</v>
      </c>
      <c r="BE2111" t="s">
        <v>30</v>
      </c>
      <c r="BF2111">
        <v>8426</v>
      </c>
      <c r="BG2111">
        <v>309</v>
      </c>
      <c r="BH2111">
        <v>434936</v>
      </c>
      <c r="BI2111">
        <v>3</v>
      </c>
      <c r="BJ2111">
        <v>1</v>
      </c>
      <c r="BK2111">
        <v>35</v>
      </c>
      <c r="BL2111">
        <v>1</v>
      </c>
      <c r="BN2111">
        <v>277</v>
      </c>
    </row>
    <row r="2112" spans="55:66" x14ac:dyDescent="0.35">
      <c r="BC2112" t="str">
        <f t="shared" si="107"/>
        <v>8426_Bibliothèques, archives, musées et autres activités culturelles</v>
      </c>
      <c r="BD2112" t="str">
        <f>INDEX(PDC!$J$1:$L$90,MATCH(BE2112,PDC!$L:$L,0),MATCH(PDC!$J$1,PDC!$J$1:$L$1,0))</f>
        <v>Services</v>
      </c>
      <c r="BE2112" t="s">
        <v>90</v>
      </c>
      <c r="BF2112">
        <v>8426</v>
      </c>
      <c r="BG2112">
        <v>4</v>
      </c>
      <c r="BH2112">
        <v>3999</v>
      </c>
    </row>
    <row r="2113" spans="55:66" x14ac:dyDescent="0.35">
      <c r="BC2113" t="str">
        <f t="shared" si="107"/>
        <v>8426_Captage, traitement et distribution d'eau</v>
      </c>
      <c r="BD2113" t="str">
        <f>INDEX(PDC!$J$1:$L$90,MATCH(BE2113,PDC!$L:$L,0),MATCH(PDC!$J$1,PDC!$J$1:$L$1,0))</f>
        <v>Industrie</v>
      </c>
      <c r="BE2113" t="s">
        <v>77</v>
      </c>
      <c r="BF2113">
        <v>8426</v>
      </c>
      <c r="BG2113">
        <v>60</v>
      </c>
      <c r="BH2113">
        <v>67933</v>
      </c>
      <c r="BI2113">
        <v>3</v>
      </c>
      <c r="BJ2113">
        <v>1</v>
      </c>
      <c r="BK2113">
        <v>15</v>
      </c>
      <c r="BL2113">
        <v>1</v>
      </c>
      <c r="BN2113">
        <v>165</v>
      </c>
    </row>
    <row r="2114" spans="55:66" x14ac:dyDescent="0.35">
      <c r="BC2114" t="str">
        <f t="shared" si="107"/>
        <v>8426_Collecte et traitement des eaux usées</v>
      </c>
      <c r="BD2114" t="str">
        <f>INDEX(PDC!$J$1:$L$90,MATCH(BE2114,PDC!$L:$L,0),MATCH(PDC!$J$1,PDC!$J$1:$L$1,0))</f>
        <v>Industrie</v>
      </c>
      <c r="BE2114" t="s">
        <v>78</v>
      </c>
      <c r="BF2114">
        <v>8426</v>
      </c>
      <c r="BG2114">
        <v>15</v>
      </c>
      <c r="BH2114">
        <v>26615</v>
      </c>
    </row>
    <row r="2115" spans="55:66" x14ac:dyDescent="0.35">
      <c r="BC2115" t="str">
        <f t="shared" si="107"/>
        <v>8426_Collecte, traitement et élimination des déchets ; récupération</v>
      </c>
      <c r="BD2115" t="str">
        <f>INDEX(PDC!$J$1:$L$90,MATCH(BE2115,PDC!$L:$L,0),MATCH(PDC!$J$1,PDC!$J$1:$L$1,0))</f>
        <v>Industrie</v>
      </c>
      <c r="BE2115" t="s">
        <v>4</v>
      </c>
      <c r="BF2115">
        <v>8426</v>
      </c>
      <c r="BG2115">
        <v>132</v>
      </c>
      <c r="BH2115">
        <v>227504</v>
      </c>
      <c r="BI2115">
        <v>9</v>
      </c>
      <c r="BJ2115">
        <v>1</v>
      </c>
      <c r="BK2115">
        <v>8</v>
      </c>
      <c r="BN2115">
        <v>337</v>
      </c>
    </row>
    <row r="2116" spans="55:66" x14ac:dyDescent="0.35">
      <c r="BC2116" t="str">
        <f t="shared" si="107"/>
        <v>8426_Commerce de détail, à l'exception des automobiles et des motocycles</v>
      </c>
      <c r="BD2116" t="str">
        <f>INDEX(PDC!$J$1:$L$90,MATCH(BE2116,PDC!$L:$L,0),MATCH(PDC!$J$1,PDC!$J$1:$L$1,0))</f>
        <v>Commerce</v>
      </c>
      <c r="BE2116" t="s">
        <v>16</v>
      </c>
      <c r="BF2116">
        <v>8426</v>
      </c>
      <c r="BG2116">
        <v>2995</v>
      </c>
      <c r="BH2116">
        <v>4591978</v>
      </c>
      <c r="BI2116">
        <v>101</v>
      </c>
      <c r="BJ2116">
        <v>7</v>
      </c>
      <c r="BK2116">
        <v>60</v>
      </c>
      <c r="BL2116">
        <v>2</v>
      </c>
      <c r="BN2116">
        <v>6308</v>
      </c>
    </row>
    <row r="2117" spans="55:66" x14ac:dyDescent="0.35">
      <c r="BC2117" t="str">
        <f t="shared" ref="BC2117:BC2180" si="108">BF2117&amp;"_"&amp;BE2117</f>
        <v>8426_Commerce de gros, à l'exception des automobiles et des motocycles</v>
      </c>
      <c r="BD2117" t="str">
        <f>INDEX(PDC!$J$1:$L$90,MATCH(BE2117,PDC!$L:$L,0),MATCH(PDC!$J$1,PDC!$J$1:$L$1,0))</f>
        <v>Commerce</v>
      </c>
      <c r="BE2117" t="s">
        <v>28</v>
      </c>
      <c r="BF2117">
        <v>8426</v>
      </c>
      <c r="BG2117">
        <v>1556</v>
      </c>
      <c r="BH2117">
        <v>2654197</v>
      </c>
      <c r="BI2117">
        <v>54</v>
      </c>
      <c r="BJ2117">
        <v>3</v>
      </c>
      <c r="BK2117">
        <v>40</v>
      </c>
      <c r="BL2117">
        <v>3</v>
      </c>
      <c r="BN2117">
        <v>3058</v>
      </c>
    </row>
    <row r="2118" spans="55:66" x14ac:dyDescent="0.35">
      <c r="BC2118" t="str">
        <f t="shared" si="108"/>
        <v>8426_Commerce et réparation d'automobiles et de motocycles</v>
      </c>
      <c r="BD2118" t="str">
        <f>INDEX(PDC!$J$1:$L$90,MATCH(BE2118,PDC!$L:$L,0),MATCH(PDC!$J$1,PDC!$J$1:$L$1,0))</f>
        <v>Commerce</v>
      </c>
      <c r="BE2118" t="s">
        <v>21</v>
      </c>
      <c r="BF2118">
        <v>8426</v>
      </c>
      <c r="BG2118">
        <v>987</v>
      </c>
      <c r="BH2118">
        <v>1704710</v>
      </c>
      <c r="BI2118">
        <v>29</v>
      </c>
      <c r="BJ2118">
        <v>4</v>
      </c>
      <c r="BK2118">
        <v>46</v>
      </c>
      <c r="BL2118">
        <v>3</v>
      </c>
      <c r="BN2118">
        <v>800</v>
      </c>
    </row>
    <row r="2119" spans="55:66" x14ac:dyDescent="0.35">
      <c r="BC2119" t="str">
        <f t="shared" si="108"/>
        <v>8426_Construction de bâtiments</v>
      </c>
      <c r="BD2119" t="str">
        <f>INDEX(PDC!$J$1:$L$90,MATCH(BE2119,PDC!$L:$L,0),MATCH(PDC!$J$1,PDC!$J$1:$L$1,0))</f>
        <v>Construction</v>
      </c>
      <c r="BE2119" t="s">
        <v>17</v>
      </c>
      <c r="BF2119">
        <v>8426</v>
      </c>
      <c r="BG2119">
        <v>174</v>
      </c>
      <c r="BH2119">
        <v>272714</v>
      </c>
      <c r="BI2119">
        <v>17</v>
      </c>
      <c r="BJ2119">
        <v>1</v>
      </c>
      <c r="BK2119">
        <v>10</v>
      </c>
      <c r="BL2119">
        <v>1</v>
      </c>
      <c r="BN2119">
        <v>820</v>
      </c>
    </row>
    <row r="2120" spans="55:66" x14ac:dyDescent="0.35">
      <c r="BC2120" t="str">
        <f t="shared" si="108"/>
        <v>8426_Culture et production animale, chasse et services annexes</v>
      </c>
      <c r="BD2120" t="str">
        <f>INDEX(PDC!$J$1:$L$90,MATCH(BE2120,PDC!$L:$L,0),MATCH(PDC!$J$1,PDC!$J$1:$L$1,0))</f>
        <v>Agriculture</v>
      </c>
      <c r="BE2120" t="s">
        <v>62</v>
      </c>
      <c r="BF2120">
        <v>8426</v>
      </c>
    </row>
    <row r="2121" spans="55:66" x14ac:dyDescent="0.35">
      <c r="BC2121" t="str">
        <f t="shared" si="108"/>
        <v>8426_Enquêtes et sécurité</v>
      </c>
      <c r="BD2121" t="str">
        <f>INDEX(PDC!$J$1:$L$90,MATCH(BE2121,PDC!$L:$L,0),MATCH(PDC!$J$1,PDC!$J$1:$L$1,0))</f>
        <v>Services</v>
      </c>
      <c r="BE2121" t="s">
        <v>15</v>
      </c>
      <c r="BF2121">
        <v>8426</v>
      </c>
      <c r="BG2121">
        <v>77</v>
      </c>
      <c r="BH2121">
        <v>128907</v>
      </c>
      <c r="BI2121">
        <v>1</v>
      </c>
      <c r="BN2121">
        <v>6</v>
      </c>
    </row>
    <row r="2122" spans="55:66" x14ac:dyDescent="0.35">
      <c r="BC2122" t="str">
        <f t="shared" si="108"/>
        <v>8426_Enseignement</v>
      </c>
      <c r="BD2122" t="str">
        <f>INDEX(PDC!$J$1:$L$90,MATCH(BE2122,PDC!$L:$L,0),MATCH(PDC!$J$1,PDC!$J$1:$L$1,0))</f>
        <v>Services</v>
      </c>
      <c r="BE2122" t="s">
        <v>34</v>
      </c>
      <c r="BF2122">
        <v>8426</v>
      </c>
      <c r="BG2122">
        <v>623</v>
      </c>
      <c r="BH2122">
        <v>923335</v>
      </c>
      <c r="BI2122">
        <v>25</v>
      </c>
      <c r="BN2122">
        <v>770</v>
      </c>
    </row>
    <row r="2123" spans="55:66" x14ac:dyDescent="0.35">
      <c r="BC2123" t="str">
        <f t="shared" si="108"/>
        <v>8426_Entreposage et services auxiliaires des transports</v>
      </c>
      <c r="BD2123" t="str">
        <f>INDEX(PDC!$J$1:$L$90,MATCH(BE2123,PDC!$L:$L,0),MATCH(PDC!$J$1,PDC!$J$1:$L$1,0))</f>
        <v>Services</v>
      </c>
      <c r="BE2123" t="s">
        <v>7</v>
      </c>
      <c r="BF2123">
        <v>8426</v>
      </c>
      <c r="BG2123">
        <v>264</v>
      </c>
      <c r="BH2123">
        <v>473235</v>
      </c>
      <c r="BI2123">
        <v>12</v>
      </c>
      <c r="BJ2123">
        <v>1</v>
      </c>
      <c r="BK2123">
        <v>6</v>
      </c>
      <c r="BN2123">
        <v>1043</v>
      </c>
    </row>
    <row r="2124" spans="55:66" x14ac:dyDescent="0.35">
      <c r="BC2124" t="str">
        <f t="shared" si="108"/>
        <v>8426_Fabrication d'autres matériels de transport</v>
      </c>
      <c r="BD2124" t="str">
        <f>INDEX(PDC!$J$1:$L$90,MATCH(BE2124,PDC!$L:$L,0),MATCH(PDC!$J$1,PDC!$J$1:$L$1,0))</f>
        <v>Industrie</v>
      </c>
      <c r="BE2124" t="s">
        <v>74</v>
      </c>
      <c r="BF2124">
        <v>8426</v>
      </c>
      <c r="BG2124">
        <v>29</v>
      </c>
      <c r="BH2124">
        <v>53386</v>
      </c>
      <c r="BN2124">
        <v>0</v>
      </c>
    </row>
    <row r="2125" spans="55:66" x14ac:dyDescent="0.35">
      <c r="BC2125" t="str">
        <f t="shared" si="108"/>
        <v>8426_Fabrication d'autres produits minéraux non métalliques</v>
      </c>
      <c r="BD2125" t="str">
        <f>INDEX(PDC!$J$1:$L$90,MATCH(BE2125,PDC!$L:$L,0),MATCH(PDC!$J$1,PDC!$J$1:$L$1,0))</f>
        <v>Industrie</v>
      </c>
      <c r="BE2125" t="s">
        <v>18</v>
      </c>
      <c r="BF2125">
        <v>8426</v>
      </c>
      <c r="BG2125">
        <v>263</v>
      </c>
      <c r="BH2125">
        <v>418532</v>
      </c>
      <c r="BI2125">
        <v>14</v>
      </c>
      <c r="BN2125">
        <v>548</v>
      </c>
    </row>
    <row r="2126" spans="55:66" x14ac:dyDescent="0.35">
      <c r="BC2126" t="str">
        <f t="shared" si="108"/>
        <v>8426_Fabrication d'équipements électriques</v>
      </c>
      <c r="BD2126" t="str">
        <f>INDEX(PDC!$J$1:$L$90,MATCH(BE2126,PDC!$L:$L,0),MATCH(PDC!$J$1,PDC!$J$1:$L$1,0))</f>
        <v>Industrie</v>
      </c>
      <c r="BE2126" t="s">
        <v>38</v>
      </c>
      <c r="BF2126">
        <v>8426</v>
      </c>
      <c r="BG2126">
        <v>37</v>
      </c>
      <c r="BH2126">
        <v>64918</v>
      </c>
      <c r="BI2126">
        <v>1</v>
      </c>
      <c r="BN2126">
        <v>5</v>
      </c>
    </row>
    <row r="2127" spans="55:66" x14ac:dyDescent="0.35">
      <c r="BC2127" t="str">
        <f t="shared" si="108"/>
        <v>8426_Fabrication de boissons</v>
      </c>
      <c r="BD2127" t="str">
        <f>INDEX(PDC!$J$1:$L$90,MATCH(BE2127,PDC!$L:$L,0),MATCH(PDC!$J$1,PDC!$J$1:$L$1,0))</f>
        <v>Industrie</v>
      </c>
      <c r="BE2127" t="s">
        <v>66</v>
      </c>
      <c r="BF2127">
        <v>8426</v>
      </c>
      <c r="BG2127">
        <v>208</v>
      </c>
      <c r="BH2127">
        <v>303638</v>
      </c>
      <c r="BI2127">
        <v>12</v>
      </c>
      <c r="BJ2127">
        <v>1</v>
      </c>
      <c r="BK2127">
        <v>2</v>
      </c>
      <c r="BN2127">
        <v>544</v>
      </c>
    </row>
    <row r="2128" spans="55:66" x14ac:dyDescent="0.35">
      <c r="BC2128" t="str">
        <f t="shared" si="108"/>
        <v>8426_Fabrication de machines et équipements n.c.a.</v>
      </c>
      <c r="BD2128" t="str">
        <f>INDEX(PDC!$J$1:$L$90,MATCH(BE2128,PDC!$L:$L,0),MATCH(PDC!$J$1,PDC!$J$1:$L$1,0))</f>
        <v>Industrie</v>
      </c>
      <c r="BE2128" t="s">
        <v>29</v>
      </c>
      <c r="BF2128">
        <v>8426</v>
      </c>
      <c r="BG2128">
        <v>855</v>
      </c>
      <c r="BH2128">
        <v>1400101</v>
      </c>
      <c r="BI2128">
        <v>29</v>
      </c>
      <c r="BJ2128">
        <v>3</v>
      </c>
      <c r="BK2128">
        <v>14</v>
      </c>
      <c r="BN2128">
        <v>1456</v>
      </c>
    </row>
    <row r="2129" spans="55:66" x14ac:dyDescent="0.35">
      <c r="BC2129" t="str">
        <f t="shared" si="108"/>
        <v>8426_Fabrication de meubles</v>
      </c>
      <c r="BD2129" t="str">
        <f>INDEX(PDC!$J$1:$L$90,MATCH(BE2129,PDC!$L:$L,0),MATCH(PDC!$J$1,PDC!$J$1:$L$1,0))</f>
        <v>Industrie</v>
      </c>
      <c r="BE2129" t="s">
        <v>75</v>
      </c>
      <c r="BF2129">
        <v>8426</v>
      </c>
      <c r="BG2129">
        <v>291</v>
      </c>
      <c r="BH2129">
        <v>414389</v>
      </c>
      <c r="BI2129">
        <v>21</v>
      </c>
      <c r="BJ2129">
        <v>1</v>
      </c>
      <c r="BK2129">
        <v>3</v>
      </c>
      <c r="BN2129">
        <v>980</v>
      </c>
    </row>
    <row r="2130" spans="55:66" x14ac:dyDescent="0.35">
      <c r="BC2130" t="str">
        <f t="shared" si="108"/>
        <v>8426_Fabrication de produits en caoutchouc et en plastique</v>
      </c>
      <c r="BD2130" t="str">
        <f>INDEX(PDC!$J$1:$L$90,MATCH(BE2130,PDC!$L:$L,0),MATCH(PDC!$J$1,PDC!$J$1:$L$1,0))</f>
        <v>Industrie</v>
      </c>
      <c r="BE2130" t="s">
        <v>25</v>
      </c>
      <c r="BF2130">
        <v>8426</v>
      </c>
      <c r="BG2130">
        <v>996</v>
      </c>
      <c r="BH2130">
        <v>1461298</v>
      </c>
      <c r="BI2130">
        <v>25</v>
      </c>
      <c r="BN2130">
        <v>2039</v>
      </c>
    </row>
    <row r="2131" spans="55:66" x14ac:dyDescent="0.35">
      <c r="BC2131" t="str">
        <f t="shared" si="108"/>
        <v>8426_Fabrication de produits informatiques, électroniques et optiques</v>
      </c>
      <c r="BD2131" t="str">
        <f>INDEX(PDC!$J$1:$L$90,MATCH(BE2131,PDC!$L:$L,0),MATCH(PDC!$J$1,PDC!$J$1:$L$1,0))</f>
        <v>Industrie</v>
      </c>
      <c r="BE2131" t="s">
        <v>41</v>
      </c>
      <c r="BF2131">
        <v>8426</v>
      </c>
      <c r="BG2131">
        <v>51</v>
      </c>
      <c r="BH2131">
        <v>82362</v>
      </c>
      <c r="BI2131">
        <v>2</v>
      </c>
      <c r="BN2131">
        <v>12</v>
      </c>
    </row>
    <row r="2132" spans="55:66" x14ac:dyDescent="0.35">
      <c r="BC2132" t="str">
        <f t="shared" si="108"/>
        <v>8426_Fabrication de produits métalliques, à l'exception des machines et des équipements</v>
      </c>
      <c r="BD2132" t="str">
        <f>INDEX(PDC!$J$1:$L$90,MATCH(BE2132,PDC!$L:$L,0),MATCH(PDC!$J$1,PDC!$J$1:$L$1,0))</f>
        <v>Industrie</v>
      </c>
      <c r="BE2132" t="s">
        <v>11</v>
      </c>
      <c r="BF2132">
        <v>8426</v>
      </c>
      <c r="BG2132">
        <v>1869</v>
      </c>
      <c r="BH2132">
        <v>3050961</v>
      </c>
      <c r="BI2132">
        <v>84</v>
      </c>
      <c r="BJ2132">
        <v>1</v>
      </c>
      <c r="BK2132">
        <v>9</v>
      </c>
      <c r="BN2132">
        <v>4085</v>
      </c>
    </row>
    <row r="2133" spans="55:66" x14ac:dyDescent="0.35">
      <c r="BC2133" t="str">
        <f t="shared" si="108"/>
        <v>8426_Fabrication de textiles</v>
      </c>
      <c r="BD2133" t="str">
        <f>INDEX(PDC!$J$1:$L$90,MATCH(BE2133,PDC!$L:$L,0),MATCH(PDC!$J$1,PDC!$J$1:$L$1,0))</f>
        <v>Industrie</v>
      </c>
      <c r="BE2133" t="s">
        <v>19</v>
      </c>
      <c r="BF2133">
        <v>8426</v>
      </c>
      <c r="BG2133">
        <v>824</v>
      </c>
      <c r="BH2133">
        <v>1361030</v>
      </c>
      <c r="BI2133">
        <v>40</v>
      </c>
      <c r="BJ2133">
        <v>4</v>
      </c>
      <c r="BK2133">
        <v>25</v>
      </c>
      <c r="BL2133">
        <v>1</v>
      </c>
      <c r="BN2133">
        <v>2454</v>
      </c>
    </row>
    <row r="2134" spans="55:66" x14ac:dyDescent="0.35">
      <c r="BC2134" t="str">
        <f t="shared" si="108"/>
        <v>8426_Génie civil</v>
      </c>
      <c r="BD2134" t="str">
        <f>INDEX(PDC!$J$1:$L$90,MATCH(BE2134,PDC!$L:$L,0),MATCH(PDC!$J$1,PDC!$J$1:$L$1,0))</f>
        <v>Construction</v>
      </c>
      <c r="BE2134" t="s">
        <v>22</v>
      </c>
      <c r="BF2134">
        <v>8426</v>
      </c>
      <c r="BG2134">
        <v>307</v>
      </c>
      <c r="BH2134">
        <v>444508</v>
      </c>
      <c r="BI2134">
        <v>4</v>
      </c>
      <c r="BJ2134">
        <v>1</v>
      </c>
      <c r="BK2134">
        <v>5</v>
      </c>
      <c r="BN2134">
        <v>218</v>
      </c>
    </row>
    <row r="2135" spans="55:66" x14ac:dyDescent="0.35">
      <c r="BC2135" t="str">
        <f t="shared" si="108"/>
        <v>8426_Hébergement</v>
      </c>
      <c r="BD2135" t="str">
        <f>INDEX(PDC!$J$1:$L$90,MATCH(BE2135,PDC!$L:$L,0),MATCH(PDC!$J$1,PDC!$J$1:$L$1,0))</f>
        <v>Services</v>
      </c>
      <c r="BE2135" t="s">
        <v>20</v>
      </c>
      <c r="BF2135">
        <v>8426</v>
      </c>
      <c r="BG2135">
        <v>232</v>
      </c>
      <c r="BH2135">
        <v>298350</v>
      </c>
      <c r="BI2135">
        <v>7</v>
      </c>
      <c r="BJ2135">
        <v>1</v>
      </c>
      <c r="BK2135">
        <v>15</v>
      </c>
      <c r="BL2135">
        <v>1</v>
      </c>
      <c r="BN2135">
        <v>711</v>
      </c>
    </row>
    <row r="2136" spans="55:66" x14ac:dyDescent="0.35">
      <c r="BC2136" t="str">
        <f t="shared" si="108"/>
        <v>8426_Hébergement médico-social et social</v>
      </c>
      <c r="BD2136" t="str">
        <f>INDEX(PDC!$J$1:$L$90,MATCH(BE2136,PDC!$L:$L,0),MATCH(PDC!$J$1,PDC!$J$1:$L$1,0))</f>
        <v>Services</v>
      </c>
      <c r="BE2136" t="s">
        <v>2</v>
      </c>
      <c r="BF2136">
        <v>8426</v>
      </c>
      <c r="BG2136">
        <v>1124</v>
      </c>
      <c r="BH2136">
        <v>1770867</v>
      </c>
      <c r="BI2136">
        <v>77</v>
      </c>
      <c r="BJ2136">
        <v>4</v>
      </c>
      <c r="BK2136">
        <v>32</v>
      </c>
      <c r="BL2136">
        <v>1</v>
      </c>
      <c r="BN2136">
        <v>4645</v>
      </c>
    </row>
    <row r="2137" spans="55:66" x14ac:dyDescent="0.35">
      <c r="BC2137" t="str">
        <f t="shared" si="108"/>
        <v>8426_Imprimerie et reproduction d'enregistrements</v>
      </c>
      <c r="BD2137" t="str">
        <f>INDEX(PDC!$J$1:$L$90,MATCH(BE2137,PDC!$L:$L,0),MATCH(PDC!$J$1,PDC!$J$1:$L$1,0))</f>
        <v>Industrie</v>
      </c>
      <c r="BE2137" t="s">
        <v>72</v>
      </c>
      <c r="BF2137">
        <v>8426</v>
      </c>
      <c r="BG2137">
        <v>315</v>
      </c>
      <c r="BH2137">
        <v>559976</v>
      </c>
      <c r="BI2137">
        <v>8</v>
      </c>
      <c r="BN2137">
        <v>249</v>
      </c>
    </row>
    <row r="2138" spans="55:66" x14ac:dyDescent="0.35">
      <c r="BC2138" t="str">
        <f t="shared" si="108"/>
        <v>8426_Industrie automobile</v>
      </c>
      <c r="BD2138" t="str">
        <f>INDEX(PDC!$J$1:$L$90,MATCH(BE2138,PDC!$L:$L,0),MATCH(PDC!$J$1,PDC!$J$1:$L$1,0))</f>
        <v>Industrie</v>
      </c>
      <c r="BE2138" t="s">
        <v>24</v>
      </c>
      <c r="BF2138">
        <v>8426</v>
      </c>
      <c r="BG2138">
        <v>204</v>
      </c>
      <c r="BH2138">
        <v>354234</v>
      </c>
      <c r="BI2138">
        <v>7</v>
      </c>
      <c r="BN2138">
        <v>80</v>
      </c>
    </row>
    <row r="2139" spans="55:66" x14ac:dyDescent="0.35">
      <c r="BC2139" t="str">
        <f t="shared" si="108"/>
        <v>8426_Industrie chimique</v>
      </c>
      <c r="BD2139" t="str">
        <f>INDEX(PDC!$J$1:$L$90,MATCH(BE2139,PDC!$L:$L,0),MATCH(PDC!$J$1,PDC!$J$1:$L$1,0))</f>
        <v>Industrie</v>
      </c>
      <c r="BE2139" t="s">
        <v>40</v>
      </c>
      <c r="BF2139">
        <v>8426</v>
      </c>
      <c r="BG2139">
        <v>50</v>
      </c>
      <c r="BH2139">
        <v>89268</v>
      </c>
      <c r="BN2139">
        <v>0</v>
      </c>
    </row>
    <row r="2140" spans="55:66" x14ac:dyDescent="0.35">
      <c r="BC2140" t="str">
        <f t="shared" si="108"/>
        <v>8426_Industrie de l'habillement</v>
      </c>
      <c r="BD2140" t="str">
        <f>INDEX(PDC!$J$1:$L$90,MATCH(BE2140,PDC!$L:$L,0),MATCH(PDC!$J$1,PDC!$J$1:$L$1,0))</f>
        <v>Industrie</v>
      </c>
      <c r="BE2140" t="s">
        <v>68</v>
      </c>
      <c r="BF2140">
        <v>8426</v>
      </c>
      <c r="BG2140">
        <v>740</v>
      </c>
      <c r="BH2140">
        <v>1158404</v>
      </c>
      <c r="BI2140">
        <v>12</v>
      </c>
      <c r="BJ2140">
        <v>1</v>
      </c>
      <c r="BK2140">
        <v>3</v>
      </c>
      <c r="BN2140">
        <v>823</v>
      </c>
    </row>
    <row r="2141" spans="55:66" x14ac:dyDescent="0.35">
      <c r="BC2141" t="str">
        <f t="shared" si="108"/>
        <v>8426_Industrie du cuir et de la chaussure</v>
      </c>
      <c r="BD2141" t="str">
        <f>INDEX(PDC!$J$1:$L$90,MATCH(BE2141,PDC!$L:$L,0),MATCH(PDC!$J$1,PDC!$J$1:$L$1,0))</f>
        <v>Industrie</v>
      </c>
      <c r="BE2141" t="s">
        <v>69</v>
      </c>
      <c r="BF2141">
        <v>8426</v>
      </c>
      <c r="BG2141">
        <v>75</v>
      </c>
      <c r="BH2141">
        <v>115267</v>
      </c>
      <c r="BI2141">
        <v>15</v>
      </c>
      <c r="BN2141">
        <v>408</v>
      </c>
    </row>
    <row r="2142" spans="55:66" x14ac:dyDescent="0.35">
      <c r="BC2142" t="str">
        <f t="shared" si="108"/>
        <v>8426_Industrie du papier et du carton</v>
      </c>
      <c r="BD2142" t="str">
        <f>INDEX(PDC!$J$1:$L$90,MATCH(BE2142,PDC!$L:$L,0),MATCH(PDC!$J$1,PDC!$J$1:$L$1,0))</f>
        <v>Industrie</v>
      </c>
      <c r="BE2142" t="s">
        <v>71</v>
      </c>
      <c r="BF2142">
        <v>8426</v>
      </c>
      <c r="BG2142">
        <v>312</v>
      </c>
      <c r="BH2142">
        <v>473530</v>
      </c>
      <c r="BI2142">
        <v>24</v>
      </c>
      <c r="BJ2142">
        <v>3</v>
      </c>
      <c r="BK2142">
        <v>53</v>
      </c>
      <c r="BL2142">
        <v>2</v>
      </c>
      <c r="BN2142">
        <v>1078</v>
      </c>
    </row>
    <row r="2143" spans="55:66" x14ac:dyDescent="0.35">
      <c r="BC2143" t="str">
        <f t="shared" si="108"/>
        <v>8426_Industries alimentaires</v>
      </c>
      <c r="BD2143" t="str">
        <f>INDEX(PDC!$J$1:$L$90,MATCH(BE2143,PDC!$L:$L,0),MATCH(PDC!$J$1,PDC!$J$1:$L$1,0))</f>
        <v>Industrie</v>
      </c>
      <c r="BE2143" t="s">
        <v>14</v>
      </c>
      <c r="BF2143">
        <v>8426</v>
      </c>
      <c r="BG2143">
        <v>1278</v>
      </c>
      <c r="BH2143">
        <v>2005230</v>
      </c>
      <c r="BI2143">
        <v>70</v>
      </c>
      <c r="BJ2143">
        <v>5</v>
      </c>
      <c r="BK2143">
        <v>131</v>
      </c>
      <c r="BL2143">
        <v>2</v>
      </c>
      <c r="BN2143">
        <v>4271</v>
      </c>
    </row>
    <row r="2144" spans="55:66" x14ac:dyDescent="0.35">
      <c r="BC2144" t="str">
        <f t="shared" si="108"/>
        <v>8426_Métallurgie</v>
      </c>
      <c r="BD2144" t="str">
        <f>INDEX(PDC!$J$1:$L$90,MATCH(BE2144,PDC!$L:$L,0),MATCH(PDC!$J$1,PDC!$J$1:$L$1,0))</f>
        <v>Industrie</v>
      </c>
      <c r="BE2144" t="s">
        <v>26</v>
      </c>
      <c r="BF2144">
        <v>8426</v>
      </c>
      <c r="BG2144">
        <v>52</v>
      </c>
      <c r="BH2144">
        <v>91692</v>
      </c>
      <c r="BI2144">
        <v>1</v>
      </c>
      <c r="BN2144">
        <v>7</v>
      </c>
    </row>
    <row r="2145" spans="55:66" x14ac:dyDescent="0.35">
      <c r="BC2145" t="str">
        <f t="shared" si="108"/>
        <v>8426_Organisation de jeux de hasard et d'argent</v>
      </c>
      <c r="BD2145" t="str">
        <f>INDEX(PDC!$J$1:$L$90,MATCH(BE2145,PDC!$L:$L,0),MATCH(PDC!$J$1,PDC!$J$1:$L$1,0))</f>
        <v>Services</v>
      </c>
      <c r="BE2145" t="s">
        <v>91</v>
      </c>
      <c r="BF2145">
        <v>8426</v>
      </c>
      <c r="BG2145">
        <v>7</v>
      </c>
      <c r="BH2145">
        <v>12460</v>
      </c>
    </row>
    <row r="2146" spans="55:66" x14ac:dyDescent="0.35">
      <c r="BC2146" t="str">
        <f t="shared" si="108"/>
        <v>8426_Production de films cinématographiques, de vidéo et de programmes de télévision ; enregistrement sonore et édition musicale</v>
      </c>
      <c r="BD2146" t="str">
        <f>INDEX(PDC!$J$1:$L$90,MATCH(BE2146,PDC!$L:$L,0),MATCH(PDC!$J$1,PDC!$J$1:$L$1,0))</f>
        <v>Services</v>
      </c>
      <c r="BE2146" t="s">
        <v>82</v>
      </c>
      <c r="BF2146">
        <v>8426</v>
      </c>
      <c r="BG2146">
        <v>25</v>
      </c>
      <c r="BH2146">
        <v>39321</v>
      </c>
      <c r="BJ2146">
        <v>1</v>
      </c>
      <c r="BK2146">
        <v>5</v>
      </c>
      <c r="BN2146">
        <v>0</v>
      </c>
    </row>
    <row r="2147" spans="55:66" x14ac:dyDescent="0.35">
      <c r="BC2147" t="str">
        <f t="shared" si="108"/>
        <v>8426_Production et distribution d'électricité, de gaz, de vapeur et d'air conditionné</v>
      </c>
      <c r="BD2147" t="str">
        <f>INDEX(PDC!$J$1:$L$90,MATCH(BE2147,PDC!$L:$L,0),MATCH(PDC!$J$1,PDC!$J$1:$L$1,0))</f>
        <v>Industrie</v>
      </c>
      <c r="BE2147" t="s">
        <v>76</v>
      </c>
      <c r="BF2147">
        <v>8426</v>
      </c>
      <c r="BG2147">
        <v>11</v>
      </c>
      <c r="BH2147">
        <v>16434</v>
      </c>
      <c r="BN2147">
        <v>0</v>
      </c>
    </row>
    <row r="2148" spans="55:66" x14ac:dyDescent="0.35">
      <c r="BC2148" t="str">
        <f t="shared" si="108"/>
        <v>8426_Programmation et diffusion</v>
      </c>
      <c r="BD2148" t="str">
        <f>INDEX(PDC!$J$1:$L$90,MATCH(BE2148,PDC!$L:$L,0),MATCH(PDC!$J$1,PDC!$J$1:$L$1,0))</f>
        <v>Services</v>
      </c>
      <c r="BE2148" t="s">
        <v>83</v>
      </c>
      <c r="BF2148">
        <v>8426</v>
      </c>
      <c r="BG2148">
        <v>1</v>
      </c>
      <c r="BH2148">
        <v>758</v>
      </c>
    </row>
    <row r="2149" spans="55:66" x14ac:dyDescent="0.35">
      <c r="BC2149" t="str">
        <f t="shared" si="108"/>
        <v>8426_Programmation, conseil et autres activités informatiques</v>
      </c>
      <c r="BD2149" t="str">
        <f>INDEX(PDC!$J$1:$L$90,MATCH(BE2149,PDC!$L:$L,0),MATCH(PDC!$J$1,PDC!$J$1:$L$1,0))</f>
        <v>Services</v>
      </c>
      <c r="BE2149" t="s">
        <v>50</v>
      </c>
      <c r="BF2149">
        <v>8426</v>
      </c>
      <c r="BG2149">
        <v>125</v>
      </c>
      <c r="BH2149">
        <v>218790</v>
      </c>
      <c r="BI2149">
        <v>1</v>
      </c>
      <c r="BN2149">
        <v>366</v>
      </c>
    </row>
    <row r="2150" spans="55:66" x14ac:dyDescent="0.35">
      <c r="BC2150" t="str">
        <f t="shared" si="108"/>
        <v>8426_Publicité et études de marché</v>
      </c>
      <c r="BD2150" t="str">
        <f>INDEX(PDC!$J$1:$L$90,MATCH(BE2150,PDC!$L:$L,0),MATCH(PDC!$J$1,PDC!$J$1:$L$1,0))</f>
        <v>Services</v>
      </c>
      <c r="BE2150" t="s">
        <v>33</v>
      </c>
      <c r="BF2150">
        <v>8426</v>
      </c>
      <c r="BG2150">
        <v>139</v>
      </c>
      <c r="BH2150">
        <v>226873</v>
      </c>
      <c r="BI2150">
        <v>4</v>
      </c>
      <c r="BN2150">
        <v>218</v>
      </c>
    </row>
    <row r="2151" spans="55:66" x14ac:dyDescent="0.35">
      <c r="BC2151" t="str">
        <f t="shared" si="108"/>
        <v>8426_Recherche-développement scientifique</v>
      </c>
      <c r="BD2151" t="str">
        <f>INDEX(PDC!$J$1:$L$90,MATCH(BE2151,PDC!$L:$L,0),MATCH(PDC!$J$1,PDC!$J$1:$L$1,0))</f>
        <v>Services</v>
      </c>
      <c r="BE2151" t="s">
        <v>46</v>
      </c>
      <c r="BF2151">
        <v>8426</v>
      </c>
      <c r="BG2151">
        <v>80</v>
      </c>
      <c r="BH2151">
        <v>143149</v>
      </c>
      <c r="BN2151">
        <v>0</v>
      </c>
    </row>
    <row r="2152" spans="55:66" x14ac:dyDescent="0.35">
      <c r="BC2152" t="str">
        <f t="shared" si="108"/>
        <v>8426_Restauration</v>
      </c>
      <c r="BD2152" t="str">
        <f>INDEX(PDC!$J$1:$L$90,MATCH(BE2152,PDC!$L:$L,0),MATCH(PDC!$J$1,PDC!$J$1:$L$1,0))</f>
        <v>Services</v>
      </c>
      <c r="BE2152" t="s">
        <v>10</v>
      </c>
      <c r="BF2152">
        <v>8426</v>
      </c>
      <c r="BG2152">
        <v>974</v>
      </c>
      <c r="BH2152">
        <v>1447480</v>
      </c>
      <c r="BI2152">
        <v>51</v>
      </c>
      <c r="BJ2152">
        <v>3</v>
      </c>
      <c r="BK2152">
        <v>61</v>
      </c>
      <c r="BL2152">
        <v>1</v>
      </c>
      <c r="BN2152">
        <v>3187</v>
      </c>
    </row>
    <row r="2153" spans="55:66" x14ac:dyDescent="0.35">
      <c r="BC2153" t="str">
        <f t="shared" si="108"/>
        <v>8426_Réparation d'ordinateurs et de biens personnels et domestiques</v>
      </c>
      <c r="BD2153" t="str">
        <f>INDEX(PDC!$J$1:$L$90,MATCH(BE2153,PDC!$L:$L,0),MATCH(PDC!$J$1,PDC!$J$1:$L$1,0))</f>
        <v>Services</v>
      </c>
      <c r="BE2153" t="s">
        <v>92</v>
      </c>
      <c r="BF2153">
        <v>8426</v>
      </c>
      <c r="BG2153">
        <v>17</v>
      </c>
      <c r="BH2153">
        <v>25711</v>
      </c>
    </row>
    <row r="2154" spans="55:66" x14ac:dyDescent="0.35">
      <c r="BC2154" t="str">
        <f t="shared" si="108"/>
        <v>8426_Réparation et installation de machines et d'équipements</v>
      </c>
      <c r="BD2154" t="str">
        <f>INDEX(PDC!$J$1:$L$90,MATCH(BE2154,PDC!$L:$L,0),MATCH(PDC!$J$1,PDC!$J$1:$L$1,0))</f>
        <v>Industrie</v>
      </c>
      <c r="BE2154" t="s">
        <v>23</v>
      </c>
      <c r="BF2154">
        <v>8426</v>
      </c>
      <c r="BG2154">
        <v>105</v>
      </c>
      <c r="BH2154">
        <v>182370</v>
      </c>
      <c r="BI2154">
        <v>7</v>
      </c>
      <c r="BN2154">
        <v>86</v>
      </c>
    </row>
    <row r="2155" spans="55:66" x14ac:dyDescent="0.35">
      <c r="BC2155" t="str">
        <f t="shared" si="108"/>
        <v>8426_Services d'information</v>
      </c>
      <c r="BD2155" t="str">
        <f>INDEX(PDC!$J$1:$L$90,MATCH(BE2155,PDC!$L:$L,0),MATCH(PDC!$J$1,PDC!$J$1:$L$1,0))</f>
        <v>Services</v>
      </c>
      <c r="BE2155" t="s">
        <v>85</v>
      </c>
      <c r="BF2155">
        <v>8426</v>
      </c>
      <c r="BG2155">
        <v>15</v>
      </c>
      <c r="BH2155">
        <v>23479</v>
      </c>
    </row>
    <row r="2156" spans="55:66" x14ac:dyDescent="0.35">
      <c r="BC2156" t="str">
        <f t="shared" si="108"/>
        <v>8426_Services de soutien aux industries extractives</v>
      </c>
      <c r="BD2156" t="str">
        <f>INDEX(PDC!$J$1:$L$90,MATCH(BE2156,PDC!$L:$L,0),MATCH(PDC!$J$1,PDC!$J$1:$L$1,0))</f>
        <v>Industrie</v>
      </c>
      <c r="BE2156" t="s">
        <v>65</v>
      </c>
      <c r="BF2156">
        <v>8426</v>
      </c>
      <c r="BG2156">
        <v>11</v>
      </c>
      <c r="BH2156">
        <v>18781</v>
      </c>
    </row>
    <row r="2157" spans="55:66" x14ac:dyDescent="0.35">
      <c r="BC2157" t="str">
        <f t="shared" si="108"/>
        <v>8426_Services relatifs aux bâtiments et aménagement paysager</v>
      </c>
      <c r="BD2157" t="str">
        <f>INDEX(PDC!$J$1:$L$90,MATCH(BE2157,PDC!$L:$L,0),MATCH(PDC!$J$1,PDC!$J$1:$L$1,0))</f>
        <v>Services</v>
      </c>
      <c r="BE2157" t="s">
        <v>9</v>
      </c>
      <c r="BF2157">
        <v>8426</v>
      </c>
      <c r="BG2157">
        <v>271</v>
      </c>
      <c r="BH2157">
        <v>345141</v>
      </c>
      <c r="BI2157">
        <v>15</v>
      </c>
      <c r="BJ2157">
        <v>1</v>
      </c>
      <c r="BK2157">
        <v>3</v>
      </c>
      <c r="BN2157">
        <v>802</v>
      </c>
    </row>
    <row r="2158" spans="55:66" x14ac:dyDescent="0.35">
      <c r="BC2158" t="str">
        <f t="shared" si="108"/>
        <v>8426_Sylviculture et exploitation forestière</v>
      </c>
      <c r="BD2158" t="str">
        <f>INDEX(PDC!$J$1:$L$90,MATCH(BE2158,PDC!$L:$L,0),MATCH(PDC!$J$1,PDC!$J$1:$L$1,0))</f>
        <v>Agriculture</v>
      </c>
      <c r="BE2158" t="s">
        <v>63</v>
      </c>
      <c r="BF2158">
        <v>8426</v>
      </c>
    </row>
    <row r="2159" spans="55:66" x14ac:dyDescent="0.35">
      <c r="BC2159" t="str">
        <f t="shared" si="108"/>
        <v>8426_Transports par eau</v>
      </c>
      <c r="BD2159" t="str">
        <f>INDEX(PDC!$J$1:$L$90,MATCH(BE2159,PDC!$L:$L,0),MATCH(PDC!$J$1,PDC!$J$1:$L$1,0))</f>
        <v>Services</v>
      </c>
      <c r="BE2159" t="s">
        <v>80</v>
      </c>
      <c r="BF2159">
        <v>8426</v>
      </c>
      <c r="BG2159">
        <v>2</v>
      </c>
      <c r="BH2159">
        <v>3797</v>
      </c>
    </row>
    <row r="2160" spans="55:66" x14ac:dyDescent="0.35">
      <c r="BC2160" t="str">
        <f t="shared" si="108"/>
        <v>8426_Transports terrestres et transport par conduites</v>
      </c>
      <c r="BD2160" t="str">
        <f>INDEX(PDC!$J$1:$L$90,MATCH(BE2160,PDC!$L:$L,0),MATCH(PDC!$J$1,PDC!$J$1:$L$1,0))</f>
        <v>Services</v>
      </c>
      <c r="BE2160" t="s">
        <v>5</v>
      </c>
      <c r="BF2160">
        <v>8426</v>
      </c>
      <c r="BG2160">
        <v>830</v>
      </c>
      <c r="BH2160">
        <v>1445962</v>
      </c>
      <c r="BI2160">
        <v>42</v>
      </c>
      <c r="BJ2160">
        <v>2</v>
      </c>
      <c r="BK2160">
        <v>16</v>
      </c>
      <c r="BL2160">
        <v>1</v>
      </c>
      <c r="BN2160">
        <v>2490</v>
      </c>
    </row>
    <row r="2161" spans="55:66" x14ac:dyDescent="0.35">
      <c r="BC2161" t="str">
        <f t="shared" si="108"/>
        <v>8426_Travail du bois et fabrication d'articles en bois et en liège, à l'exception des meubles ; fabrication d'articles en vannerie et sparterie</v>
      </c>
      <c r="BD2161" t="str">
        <f>INDEX(PDC!$J$1:$L$90,MATCH(BE2161,PDC!$L:$L,0),MATCH(PDC!$J$1,PDC!$J$1:$L$1,0))</f>
        <v>Industrie</v>
      </c>
      <c r="BE2161" t="s">
        <v>70</v>
      </c>
      <c r="BF2161">
        <v>8426</v>
      </c>
      <c r="BG2161">
        <v>300</v>
      </c>
      <c r="BH2161">
        <v>486788</v>
      </c>
      <c r="BI2161">
        <v>24</v>
      </c>
      <c r="BJ2161">
        <v>1</v>
      </c>
      <c r="BK2161">
        <v>99</v>
      </c>
      <c r="BL2161">
        <v>1</v>
      </c>
      <c r="BM2161">
        <v>1</v>
      </c>
      <c r="BN2161">
        <v>1659</v>
      </c>
    </row>
    <row r="2162" spans="55:66" x14ac:dyDescent="0.35">
      <c r="BC2162" t="str">
        <f t="shared" si="108"/>
        <v>8426_Travaux de construction spécialisés</v>
      </c>
      <c r="BD2162" t="str">
        <f>INDEX(PDC!$J$1:$L$90,MATCH(BE2162,PDC!$L:$L,0),MATCH(PDC!$J$1,PDC!$J$1:$L$1,0))</f>
        <v>Construction</v>
      </c>
      <c r="BE2162" t="s">
        <v>3</v>
      </c>
      <c r="BF2162">
        <v>8426</v>
      </c>
      <c r="BG2162">
        <v>2266</v>
      </c>
      <c r="BH2162">
        <v>3541878</v>
      </c>
      <c r="BI2162">
        <v>195</v>
      </c>
      <c r="BJ2162">
        <v>12</v>
      </c>
      <c r="BK2162">
        <v>113</v>
      </c>
      <c r="BL2162">
        <v>6</v>
      </c>
      <c r="BN2162">
        <v>9937</v>
      </c>
    </row>
    <row r="2163" spans="55:66" x14ac:dyDescent="0.35">
      <c r="BC2163" t="str">
        <f t="shared" si="108"/>
        <v>8426_Télécommunications</v>
      </c>
      <c r="BD2163" t="str">
        <f>INDEX(PDC!$J$1:$L$90,MATCH(BE2163,PDC!$L:$L,0),MATCH(PDC!$J$1,PDC!$J$1:$L$1,0))</f>
        <v>Services</v>
      </c>
      <c r="BE2163" t="s">
        <v>84</v>
      </c>
      <c r="BF2163">
        <v>8426</v>
      </c>
      <c r="BG2163">
        <v>31</v>
      </c>
      <c r="BH2163">
        <v>50815</v>
      </c>
      <c r="BI2163">
        <v>1</v>
      </c>
      <c r="BN2163">
        <v>45</v>
      </c>
    </row>
    <row r="2164" spans="55:66" x14ac:dyDescent="0.35">
      <c r="BC2164" t="str">
        <f t="shared" si="108"/>
        <v>8426_Édition</v>
      </c>
      <c r="BD2164" t="str">
        <f>INDEX(PDC!$J$1:$L$90,MATCH(BE2164,PDC!$L:$L,0),MATCH(PDC!$J$1,PDC!$J$1:$L$1,0))</f>
        <v>Services</v>
      </c>
      <c r="BE2164" t="s">
        <v>49</v>
      </c>
      <c r="BF2164">
        <v>8426</v>
      </c>
      <c r="BG2164">
        <v>93</v>
      </c>
      <c r="BH2164">
        <v>152806</v>
      </c>
    </row>
    <row r="2165" spans="55:66" x14ac:dyDescent="0.35">
      <c r="BC2165" t="str">
        <f t="shared" si="108"/>
        <v>8427_NC</v>
      </c>
      <c r="BD2165" t="s">
        <v>355</v>
      </c>
      <c r="BE2165" t="s">
        <v>355</v>
      </c>
      <c r="BF2165">
        <v>8427</v>
      </c>
      <c r="BN2165">
        <v>0</v>
      </c>
    </row>
    <row r="2166" spans="55:66" x14ac:dyDescent="0.35">
      <c r="BC2166" t="str">
        <f t="shared" si="108"/>
        <v>8427_Action sociale sans hébergement</v>
      </c>
      <c r="BD2166" t="str">
        <f>INDEX(PDC!$J$1:$L$90,MATCH(BE2166,PDC!$L:$L,0),MATCH(PDC!$J$1,PDC!$J$1:$L$1,0))</f>
        <v>Services</v>
      </c>
      <c r="BE2166" t="s">
        <v>8</v>
      </c>
      <c r="BF2166">
        <v>8427</v>
      </c>
      <c r="BG2166">
        <v>1031</v>
      </c>
      <c r="BH2166">
        <v>1580155</v>
      </c>
      <c r="BI2166">
        <v>64</v>
      </c>
      <c r="BJ2166">
        <v>1</v>
      </c>
      <c r="BK2166">
        <v>7</v>
      </c>
      <c r="BN2166">
        <v>3115</v>
      </c>
    </row>
    <row r="2167" spans="55:66" x14ac:dyDescent="0.35">
      <c r="BC2167" t="str">
        <f t="shared" si="108"/>
        <v>8427_Activités administratives et autres activités de soutien aux entreprises</v>
      </c>
      <c r="BD2167" t="str">
        <f>INDEX(PDC!$J$1:$L$90,MATCH(BE2167,PDC!$L:$L,0),MATCH(PDC!$J$1,PDC!$J$1:$L$1,0))</f>
        <v>Services</v>
      </c>
      <c r="BE2167" t="s">
        <v>35</v>
      </c>
      <c r="BF2167">
        <v>8427</v>
      </c>
      <c r="BG2167">
        <v>201</v>
      </c>
      <c r="BH2167">
        <v>353893</v>
      </c>
      <c r="BI2167">
        <v>4</v>
      </c>
      <c r="BN2167">
        <v>185</v>
      </c>
    </row>
    <row r="2168" spans="55:66" x14ac:dyDescent="0.35">
      <c r="BC2168" t="str">
        <f t="shared" si="108"/>
        <v>8427_Activités auxiliaires de services financiers et d'assurance</v>
      </c>
      <c r="BD2168" t="str">
        <f>INDEX(PDC!$J$1:$L$90,MATCH(BE2168,PDC!$L:$L,0),MATCH(PDC!$J$1,PDC!$J$1:$L$1,0))</f>
        <v>Services</v>
      </c>
      <c r="BE2168" t="s">
        <v>48</v>
      </c>
      <c r="BF2168">
        <v>8427</v>
      </c>
      <c r="BG2168">
        <v>123</v>
      </c>
      <c r="BH2168">
        <v>198549</v>
      </c>
      <c r="BI2168">
        <v>3</v>
      </c>
      <c r="BN2168">
        <v>120</v>
      </c>
    </row>
    <row r="2169" spans="55:66" x14ac:dyDescent="0.35">
      <c r="BC2169" t="str">
        <f t="shared" si="108"/>
        <v>8427_Activités créatives, artistiques et de spectacle</v>
      </c>
      <c r="BD2169" t="str">
        <f>INDEX(PDC!$J$1:$L$90,MATCH(BE2169,PDC!$L:$L,0),MATCH(PDC!$J$1,PDC!$J$1:$L$1,0))</f>
        <v>Services</v>
      </c>
      <c r="BE2169" t="s">
        <v>42</v>
      </c>
      <c r="BF2169">
        <v>8427</v>
      </c>
      <c r="BG2169">
        <v>124</v>
      </c>
      <c r="BH2169">
        <v>81129</v>
      </c>
      <c r="BI2169">
        <v>1</v>
      </c>
      <c r="BN2169">
        <v>16</v>
      </c>
    </row>
    <row r="2170" spans="55:66" x14ac:dyDescent="0.35">
      <c r="BC2170" t="str">
        <f t="shared" si="108"/>
        <v>8427_Activités d'architecture et d'ingénierie ; activités de contrôle et analyses techniques</v>
      </c>
      <c r="BD2170" t="str">
        <f>INDEX(PDC!$J$1:$L$90,MATCH(BE2170,PDC!$L:$L,0),MATCH(PDC!$J$1,PDC!$J$1:$L$1,0))</f>
        <v>Services</v>
      </c>
      <c r="BE2170" t="s">
        <v>43</v>
      </c>
      <c r="BF2170">
        <v>8427</v>
      </c>
      <c r="BG2170">
        <v>352</v>
      </c>
      <c r="BH2170">
        <v>595640</v>
      </c>
      <c r="BI2170">
        <v>8</v>
      </c>
      <c r="BJ2170">
        <v>1</v>
      </c>
      <c r="BK2170">
        <v>2</v>
      </c>
      <c r="BN2170">
        <v>201</v>
      </c>
    </row>
    <row r="2171" spans="55:66" x14ac:dyDescent="0.35">
      <c r="BC2171" t="str">
        <f t="shared" si="108"/>
        <v>8427_Activités de location et location-bail</v>
      </c>
      <c r="BD2171" t="str">
        <f>INDEX(PDC!$J$1:$L$90,MATCH(BE2171,PDC!$L:$L,0),MATCH(PDC!$J$1,PDC!$J$1:$L$1,0))</f>
        <v>Services</v>
      </c>
      <c r="BE2171" t="s">
        <v>88</v>
      </c>
      <c r="BF2171">
        <v>8427</v>
      </c>
      <c r="BG2171">
        <v>78</v>
      </c>
      <c r="BH2171">
        <v>133139</v>
      </c>
      <c r="BI2171">
        <v>9</v>
      </c>
      <c r="BN2171">
        <v>387</v>
      </c>
    </row>
    <row r="2172" spans="55:66" x14ac:dyDescent="0.35">
      <c r="BC2172" t="str">
        <f t="shared" si="108"/>
        <v>8427_Activités de poste et de courrier</v>
      </c>
      <c r="BD2172" t="str">
        <f>INDEX(PDC!$J$1:$L$90,MATCH(BE2172,PDC!$L:$L,0),MATCH(PDC!$J$1,PDC!$J$1:$L$1,0))</f>
        <v>Services</v>
      </c>
      <c r="BE2172" t="s">
        <v>13</v>
      </c>
      <c r="BF2172">
        <v>8427</v>
      </c>
      <c r="BG2172">
        <v>119</v>
      </c>
      <c r="BH2172">
        <v>188857</v>
      </c>
      <c r="BI2172">
        <v>5</v>
      </c>
      <c r="BJ2172">
        <v>1</v>
      </c>
      <c r="BK2172">
        <v>5</v>
      </c>
      <c r="BN2172">
        <v>487</v>
      </c>
    </row>
    <row r="2173" spans="55:66" x14ac:dyDescent="0.35">
      <c r="BC2173" t="str">
        <f t="shared" si="108"/>
        <v>8427_Activités des agences de voyage, voyagistes, services de réservation et activités connexes</v>
      </c>
      <c r="BD2173" t="str">
        <f>INDEX(PDC!$J$1:$L$90,MATCH(BE2173,PDC!$L:$L,0),MATCH(PDC!$J$1,PDC!$J$1:$L$1,0))</f>
        <v>Services</v>
      </c>
      <c r="BE2173" t="s">
        <v>89</v>
      </c>
      <c r="BF2173">
        <v>8427</v>
      </c>
      <c r="BG2173">
        <v>41</v>
      </c>
      <c r="BH2173">
        <v>61611</v>
      </c>
    </row>
    <row r="2174" spans="55:66" x14ac:dyDescent="0.35">
      <c r="BC2174" t="str">
        <f t="shared" si="108"/>
        <v>8427_Activités des organisations associatives</v>
      </c>
      <c r="BD2174" t="str">
        <f>INDEX(PDC!$J$1:$L$90,MATCH(BE2174,PDC!$L:$L,0),MATCH(PDC!$J$1,PDC!$J$1:$L$1,0))</f>
        <v>Services</v>
      </c>
      <c r="BE2174" t="s">
        <v>32</v>
      </c>
      <c r="BF2174">
        <v>8427</v>
      </c>
      <c r="BG2174">
        <v>258</v>
      </c>
      <c r="BH2174">
        <v>296670</v>
      </c>
      <c r="BI2174">
        <v>3</v>
      </c>
      <c r="BJ2174">
        <v>2</v>
      </c>
      <c r="BK2174">
        <v>10</v>
      </c>
      <c r="BN2174">
        <v>590</v>
      </c>
    </row>
    <row r="2175" spans="55:66" x14ac:dyDescent="0.35">
      <c r="BC2175" t="str">
        <f t="shared" si="108"/>
        <v>8427_Activités des services financiers, hors assurance et caisses de retraite</v>
      </c>
      <c r="BD2175" t="str">
        <f>INDEX(PDC!$J$1:$L$90,MATCH(BE2175,PDC!$L:$L,0),MATCH(PDC!$J$1,PDC!$J$1:$L$1,0))</f>
        <v>Services</v>
      </c>
      <c r="BE2175" t="s">
        <v>47</v>
      </c>
      <c r="BF2175">
        <v>8427</v>
      </c>
      <c r="BG2175">
        <v>331</v>
      </c>
      <c r="BH2175">
        <v>517121</v>
      </c>
      <c r="BI2175">
        <v>5</v>
      </c>
      <c r="BN2175">
        <v>105</v>
      </c>
    </row>
    <row r="2176" spans="55:66" x14ac:dyDescent="0.35">
      <c r="BC2176" t="str">
        <f t="shared" si="108"/>
        <v>8427_Activités des sièges sociaux ; conseil de gestion</v>
      </c>
      <c r="BD2176" t="str">
        <f>INDEX(PDC!$J$1:$L$90,MATCH(BE2176,PDC!$L:$L,0),MATCH(PDC!$J$1,PDC!$J$1:$L$1,0))</f>
        <v>Services</v>
      </c>
      <c r="BE2176" t="s">
        <v>44</v>
      </c>
      <c r="BF2176">
        <v>8427</v>
      </c>
      <c r="BG2176">
        <v>178</v>
      </c>
      <c r="BH2176">
        <v>216600</v>
      </c>
      <c r="BI2176">
        <v>3</v>
      </c>
      <c r="BN2176">
        <v>248</v>
      </c>
    </row>
    <row r="2177" spans="55:66" x14ac:dyDescent="0.35">
      <c r="BC2177" t="str">
        <f t="shared" si="108"/>
        <v>8427_Activités immobilières</v>
      </c>
      <c r="BD2177" t="str">
        <f>INDEX(PDC!$J$1:$L$90,MATCH(BE2177,PDC!$L:$L,0),MATCH(PDC!$J$1,PDC!$J$1:$L$1,0))</f>
        <v>Services</v>
      </c>
      <c r="BE2177" t="s">
        <v>31</v>
      </c>
      <c r="BF2177">
        <v>8427</v>
      </c>
      <c r="BG2177">
        <v>141</v>
      </c>
      <c r="BH2177">
        <v>197911</v>
      </c>
    </row>
    <row r="2178" spans="55:66" x14ac:dyDescent="0.35">
      <c r="BC2178" t="str">
        <f t="shared" si="108"/>
        <v>8427_Activités juridiques et comptables</v>
      </c>
      <c r="BD2178" t="str">
        <f>INDEX(PDC!$J$1:$L$90,MATCH(BE2178,PDC!$L:$L,0),MATCH(PDC!$J$1,PDC!$J$1:$L$1,0))</f>
        <v>Services</v>
      </c>
      <c r="BE2178" t="s">
        <v>51</v>
      </c>
      <c r="BF2178">
        <v>8427</v>
      </c>
      <c r="BG2178">
        <v>266</v>
      </c>
      <c r="BH2178">
        <v>454919</v>
      </c>
      <c r="BN2178">
        <v>0</v>
      </c>
    </row>
    <row r="2179" spans="55:66" x14ac:dyDescent="0.35">
      <c r="BC2179" t="str">
        <f t="shared" si="108"/>
        <v>8427_Activités liées à l'emploi</v>
      </c>
      <c r="BD2179" t="str">
        <f>INDEX(PDC!$J$1:$L$90,MATCH(BE2179,PDC!$L:$L,0),MATCH(PDC!$J$1,PDC!$J$1:$L$1,0))</f>
        <v>Services</v>
      </c>
      <c r="BE2179" t="s">
        <v>6</v>
      </c>
      <c r="BF2179">
        <v>8427</v>
      </c>
      <c r="BG2179">
        <v>742</v>
      </c>
      <c r="BH2179">
        <v>1050073</v>
      </c>
      <c r="BI2179">
        <v>38</v>
      </c>
      <c r="BJ2179">
        <v>2</v>
      </c>
      <c r="BK2179">
        <v>15</v>
      </c>
      <c r="BL2179">
        <v>1</v>
      </c>
      <c r="BN2179">
        <v>3014</v>
      </c>
    </row>
    <row r="2180" spans="55:66" x14ac:dyDescent="0.35">
      <c r="BC2180" t="str">
        <f t="shared" si="108"/>
        <v>8427_Activités pour la santé humaine</v>
      </c>
      <c r="BD2180" t="str">
        <f>INDEX(PDC!$J$1:$L$90,MATCH(BE2180,PDC!$L:$L,0),MATCH(PDC!$J$1,PDC!$J$1:$L$1,0))</f>
        <v>Services</v>
      </c>
      <c r="BE2180" t="s">
        <v>27</v>
      </c>
      <c r="BF2180">
        <v>8427</v>
      </c>
      <c r="BG2180">
        <v>1222</v>
      </c>
      <c r="BH2180">
        <v>1902394</v>
      </c>
      <c r="BI2180">
        <v>31</v>
      </c>
      <c r="BJ2180">
        <v>2</v>
      </c>
      <c r="BK2180">
        <v>20</v>
      </c>
      <c r="BL2180">
        <v>1</v>
      </c>
      <c r="BN2180">
        <v>1696</v>
      </c>
    </row>
    <row r="2181" spans="55:66" x14ac:dyDescent="0.35">
      <c r="BC2181" t="str">
        <f t="shared" ref="BC2181:BC2244" si="109">BF2181&amp;"_"&amp;BE2181</f>
        <v>8427_Activités sportives, récréatives et de loisirs</v>
      </c>
      <c r="BD2181" t="str">
        <f>INDEX(PDC!$J$1:$L$90,MATCH(BE2181,PDC!$L:$L,0),MATCH(PDC!$J$1,PDC!$J$1:$L$1,0))</f>
        <v>Services</v>
      </c>
      <c r="BE2181" t="s">
        <v>12</v>
      </c>
      <c r="BF2181">
        <v>8427</v>
      </c>
      <c r="BG2181">
        <v>256</v>
      </c>
      <c r="BH2181">
        <v>188259</v>
      </c>
      <c r="BI2181">
        <v>5</v>
      </c>
      <c r="BN2181">
        <v>244</v>
      </c>
    </row>
    <row r="2182" spans="55:66" x14ac:dyDescent="0.35">
      <c r="BC2182" t="str">
        <f t="shared" si="109"/>
        <v>8427_Activités vétérinaires</v>
      </c>
      <c r="BD2182" t="str">
        <f>INDEX(PDC!$J$1:$L$90,MATCH(BE2182,PDC!$L:$L,0),MATCH(PDC!$J$1,PDC!$J$1:$L$1,0))</f>
        <v>Services</v>
      </c>
      <c r="BE2182" t="s">
        <v>87</v>
      </c>
      <c r="BF2182">
        <v>8427</v>
      </c>
      <c r="BG2182">
        <v>33</v>
      </c>
      <c r="BH2182">
        <v>57133</v>
      </c>
      <c r="BI2182">
        <v>1</v>
      </c>
      <c r="BN2182">
        <v>2</v>
      </c>
    </row>
    <row r="2183" spans="55:66" x14ac:dyDescent="0.35">
      <c r="BC2183" t="str">
        <f t="shared" si="109"/>
        <v>8427_Administration publique et défense ; sécurité sociale obligatoire</v>
      </c>
      <c r="BD2183" t="str">
        <f>INDEX(PDC!$J$1:$L$90,MATCH(BE2183,PDC!$L:$L,0),MATCH(PDC!$J$1,PDC!$J$1:$L$1,0))</f>
        <v>Services</v>
      </c>
      <c r="BE2183" t="s">
        <v>36</v>
      </c>
      <c r="BF2183">
        <v>8427</v>
      </c>
      <c r="BG2183">
        <v>629</v>
      </c>
      <c r="BH2183">
        <v>754648</v>
      </c>
      <c r="BI2183">
        <v>13</v>
      </c>
      <c r="BJ2183">
        <v>1</v>
      </c>
      <c r="BK2183">
        <v>15</v>
      </c>
      <c r="BL2183">
        <v>1</v>
      </c>
      <c r="BN2183">
        <v>743</v>
      </c>
    </row>
    <row r="2184" spans="55:66" x14ac:dyDescent="0.35">
      <c r="BC2184" t="str">
        <f t="shared" si="109"/>
        <v>8427_Assurance</v>
      </c>
      <c r="BD2184" t="str">
        <f>INDEX(PDC!$J$1:$L$90,MATCH(BE2184,PDC!$L:$L,0),MATCH(PDC!$J$1,PDC!$J$1:$L$1,0))</f>
        <v>Services</v>
      </c>
      <c r="BE2184" t="s">
        <v>45</v>
      </c>
      <c r="BF2184">
        <v>8427</v>
      </c>
      <c r="BG2184">
        <v>176</v>
      </c>
      <c r="BH2184">
        <v>281245</v>
      </c>
      <c r="BN2184">
        <v>48</v>
      </c>
    </row>
    <row r="2185" spans="55:66" x14ac:dyDescent="0.35">
      <c r="BC2185" t="str">
        <f t="shared" si="109"/>
        <v>8427_Autres activités spécialisées, scientifiques et techniques</v>
      </c>
      <c r="BD2185" t="str">
        <f>INDEX(PDC!$J$1:$L$90,MATCH(BE2185,PDC!$L:$L,0),MATCH(PDC!$J$1,PDC!$J$1:$L$1,0))</f>
        <v>Services</v>
      </c>
      <c r="BE2185" t="s">
        <v>86</v>
      </c>
      <c r="BF2185">
        <v>8427</v>
      </c>
      <c r="BG2185">
        <v>34</v>
      </c>
      <c r="BH2185">
        <v>50543</v>
      </c>
    </row>
    <row r="2186" spans="55:66" x14ac:dyDescent="0.35">
      <c r="BC2186" t="str">
        <f t="shared" si="109"/>
        <v>8427_Autres industries extractives</v>
      </c>
      <c r="BD2186" t="str">
        <f>INDEX(PDC!$J$1:$L$90,MATCH(BE2186,PDC!$L:$L,0),MATCH(PDC!$J$1,PDC!$J$1:$L$1,0))</f>
        <v>Industrie</v>
      </c>
      <c r="BE2186" t="s">
        <v>64</v>
      </c>
      <c r="BF2186">
        <v>8427</v>
      </c>
      <c r="BG2186">
        <v>55</v>
      </c>
      <c r="BH2186">
        <v>86629</v>
      </c>
      <c r="BN2186">
        <v>0</v>
      </c>
    </row>
    <row r="2187" spans="55:66" x14ac:dyDescent="0.35">
      <c r="BC2187" t="str">
        <f t="shared" si="109"/>
        <v>8427_Autres industries manufacturières</v>
      </c>
      <c r="BD2187" t="str">
        <f>INDEX(PDC!$J$1:$L$90,MATCH(BE2187,PDC!$L:$L,0),MATCH(PDC!$J$1,PDC!$J$1:$L$1,0))</f>
        <v>Industrie</v>
      </c>
      <c r="BE2187" t="s">
        <v>37</v>
      </c>
      <c r="BF2187">
        <v>8427</v>
      </c>
      <c r="BG2187">
        <v>69</v>
      </c>
      <c r="BH2187">
        <v>113009</v>
      </c>
    </row>
    <row r="2188" spans="55:66" x14ac:dyDescent="0.35">
      <c r="BC2188" t="str">
        <f t="shared" si="109"/>
        <v>8427_Autres services personnels</v>
      </c>
      <c r="BD2188" t="str">
        <f>INDEX(PDC!$J$1:$L$90,MATCH(BE2188,PDC!$L:$L,0),MATCH(PDC!$J$1,PDC!$J$1:$L$1,0))</f>
        <v>Services</v>
      </c>
      <c r="BE2188" t="s">
        <v>30</v>
      </c>
      <c r="BF2188">
        <v>8427</v>
      </c>
      <c r="BG2188">
        <v>248</v>
      </c>
      <c r="BH2188">
        <v>382973</v>
      </c>
      <c r="BI2188">
        <v>4</v>
      </c>
      <c r="BN2188">
        <v>148</v>
      </c>
    </row>
    <row r="2189" spans="55:66" x14ac:dyDescent="0.35">
      <c r="BC2189" t="str">
        <f t="shared" si="109"/>
        <v>8427_Bibliothèques, archives, musées et autres activités culturelles</v>
      </c>
      <c r="BD2189" t="str">
        <f>INDEX(PDC!$J$1:$L$90,MATCH(BE2189,PDC!$L:$L,0),MATCH(PDC!$J$1,PDC!$J$1:$L$1,0))</f>
        <v>Services</v>
      </c>
      <c r="BE2189" t="s">
        <v>90</v>
      </c>
      <c r="BF2189">
        <v>8427</v>
      </c>
      <c r="BG2189">
        <v>21</v>
      </c>
      <c r="BH2189">
        <v>29891</v>
      </c>
    </row>
    <row r="2190" spans="55:66" x14ac:dyDescent="0.35">
      <c r="BC2190" t="str">
        <f t="shared" si="109"/>
        <v>8427_Captage, traitement et distribution d'eau</v>
      </c>
      <c r="BD2190" t="str">
        <f>INDEX(PDC!$J$1:$L$90,MATCH(BE2190,PDC!$L:$L,0),MATCH(PDC!$J$1,PDC!$J$1:$L$1,0))</f>
        <v>Industrie</v>
      </c>
      <c r="BE2190" t="s">
        <v>77</v>
      </c>
      <c r="BF2190">
        <v>8427</v>
      </c>
      <c r="BG2190">
        <v>46</v>
      </c>
      <c r="BH2190">
        <v>69756</v>
      </c>
      <c r="BN2190">
        <v>0</v>
      </c>
    </row>
    <row r="2191" spans="55:66" x14ac:dyDescent="0.35">
      <c r="BC2191" t="str">
        <f t="shared" si="109"/>
        <v>8427_Collecte et traitement des eaux usées</v>
      </c>
      <c r="BD2191" t="str">
        <f>INDEX(PDC!$J$1:$L$90,MATCH(BE2191,PDC!$L:$L,0),MATCH(PDC!$J$1,PDC!$J$1:$L$1,0))</f>
        <v>Industrie</v>
      </c>
      <c r="BE2191" t="s">
        <v>78</v>
      </c>
      <c r="BF2191">
        <v>8427</v>
      </c>
      <c r="BG2191">
        <v>27</v>
      </c>
      <c r="BH2191">
        <v>46092</v>
      </c>
      <c r="BI2191">
        <v>2</v>
      </c>
      <c r="BN2191">
        <v>400</v>
      </c>
    </row>
    <row r="2192" spans="55:66" x14ac:dyDescent="0.35">
      <c r="BC2192" t="str">
        <f t="shared" si="109"/>
        <v>8427_Collecte, traitement et élimination des déchets ; récupération</v>
      </c>
      <c r="BD2192" t="str">
        <f>INDEX(PDC!$J$1:$L$90,MATCH(BE2192,PDC!$L:$L,0),MATCH(PDC!$J$1,PDC!$J$1:$L$1,0))</f>
        <v>Industrie</v>
      </c>
      <c r="BE2192" t="s">
        <v>4</v>
      </c>
      <c r="BF2192">
        <v>8427</v>
      </c>
      <c r="BG2192">
        <v>72</v>
      </c>
      <c r="BH2192">
        <v>128331</v>
      </c>
      <c r="BI2192">
        <v>1</v>
      </c>
      <c r="BN2192">
        <v>173</v>
      </c>
    </row>
    <row r="2193" spans="55:66" x14ac:dyDescent="0.35">
      <c r="BC2193" t="str">
        <f t="shared" si="109"/>
        <v>8427_Commerce de détail, à l'exception des automobiles et des motocycles</v>
      </c>
      <c r="BD2193" t="str">
        <f>INDEX(PDC!$J$1:$L$90,MATCH(BE2193,PDC!$L:$L,0),MATCH(PDC!$J$1,PDC!$J$1:$L$1,0))</f>
        <v>Commerce</v>
      </c>
      <c r="BE2193" t="s">
        <v>16</v>
      </c>
      <c r="BF2193">
        <v>8427</v>
      </c>
      <c r="BG2193">
        <v>2045</v>
      </c>
      <c r="BH2193">
        <v>3206550</v>
      </c>
      <c r="BI2193">
        <v>67</v>
      </c>
      <c r="BJ2193">
        <v>4</v>
      </c>
      <c r="BK2193">
        <v>36</v>
      </c>
      <c r="BL2193">
        <v>2</v>
      </c>
      <c r="BN2193">
        <v>5509</v>
      </c>
    </row>
    <row r="2194" spans="55:66" x14ac:dyDescent="0.35">
      <c r="BC2194" t="str">
        <f t="shared" si="109"/>
        <v>8427_Commerce de gros, à l'exception des automobiles et des motocycles</v>
      </c>
      <c r="BD2194" t="str">
        <f>INDEX(PDC!$J$1:$L$90,MATCH(BE2194,PDC!$L:$L,0),MATCH(PDC!$J$1,PDC!$J$1:$L$1,0))</f>
        <v>Commerce</v>
      </c>
      <c r="BE2194" t="s">
        <v>28</v>
      </c>
      <c r="BF2194">
        <v>8427</v>
      </c>
      <c r="BG2194">
        <v>846</v>
      </c>
      <c r="BH2194">
        <v>1363107</v>
      </c>
      <c r="BI2194">
        <v>35</v>
      </c>
      <c r="BJ2194">
        <v>3</v>
      </c>
      <c r="BK2194">
        <v>48</v>
      </c>
      <c r="BL2194">
        <v>2</v>
      </c>
      <c r="BN2194">
        <v>1941</v>
      </c>
    </row>
    <row r="2195" spans="55:66" x14ac:dyDescent="0.35">
      <c r="BC2195" t="str">
        <f t="shared" si="109"/>
        <v>8427_Commerce et réparation d'automobiles et de motocycles</v>
      </c>
      <c r="BD2195" t="str">
        <f>INDEX(PDC!$J$1:$L$90,MATCH(BE2195,PDC!$L:$L,0),MATCH(PDC!$J$1,PDC!$J$1:$L$1,0))</f>
        <v>Commerce</v>
      </c>
      <c r="BE2195" t="s">
        <v>21</v>
      </c>
      <c r="BF2195">
        <v>8427</v>
      </c>
      <c r="BG2195">
        <v>694</v>
      </c>
      <c r="BH2195">
        <v>1156189</v>
      </c>
      <c r="BI2195">
        <v>26</v>
      </c>
      <c r="BJ2195">
        <v>1</v>
      </c>
      <c r="BK2195">
        <v>15</v>
      </c>
      <c r="BL2195">
        <v>1</v>
      </c>
      <c r="BN2195">
        <v>1558</v>
      </c>
    </row>
    <row r="2196" spans="55:66" x14ac:dyDescent="0.35">
      <c r="BC2196" t="str">
        <f t="shared" si="109"/>
        <v>8427_Construction de bâtiments</v>
      </c>
      <c r="BD2196" t="str">
        <f>INDEX(PDC!$J$1:$L$90,MATCH(BE2196,PDC!$L:$L,0),MATCH(PDC!$J$1,PDC!$J$1:$L$1,0))</f>
        <v>Construction</v>
      </c>
      <c r="BE2196" t="s">
        <v>17</v>
      </c>
      <c r="BF2196">
        <v>8427</v>
      </c>
      <c r="BG2196">
        <v>104</v>
      </c>
      <c r="BH2196">
        <v>155651</v>
      </c>
      <c r="BI2196">
        <v>12</v>
      </c>
      <c r="BN2196">
        <v>953</v>
      </c>
    </row>
    <row r="2197" spans="55:66" x14ac:dyDescent="0.35">
      <c r="BC2197" t="str">
        <f t="shared" si="109"/>
        <v>8427_Dépollution et autres services de gestion des déchets</v>
      </c>
      <c r="BD2197" t="str">
        <f>INDEX(PDC!$J$1:$L$90,MATCH(BE2197,PDC!$L:$L,0),MATCH(PDC!$J$1,PDC!$J$1:$L$1,0))</f>
        <v>Industrie</v>
      </c>
      <c r="BE2197" t="s">
        <v>79</v>
      </c>
      <c r="BF2197">
        <v>8427</v>
      </c>
      <c r="BG2197">
        <v>28</v>
      </c>
      <c r="BH2197">
        <v>45849</v>
      </c>
      <c r="BI2197">
        <v>3</v>
      </c>
      <c r="BJ2197">
        <v>1</v>
      </c>
      <c r="BK2197">
        <v>9</v>
      </c>
      <c r="BN2197">
        <v>566</v>
      </c>
    </row>
    <row r="2198" spans="55:66" x14ac:dyDescent="0.35">
      <c r="BC2198" t="str">
        <f t="shared" si="109"/>
        <v>8427_Enquêtes et sécurité</v>
      </c>
      <c r="BD2198" t="str">
        <f>INDEX(PDC!$J$1:$L$90,MATCH(BE2198,PDC!$L:$L,0),MATCH(PDC!$J$1,PDC!$J$1:$L$1,0))</f>
        <v>Services</v>
      </c>
      <c r="BE2198" t="s">
        <v>15</v>
      </c>
      <c r="BF2198">
        <v>8427</v>
      </c>
      <c r="BG2198">
        <v>38</v>
      </c>
      <c r="BH2198">
        <v>69532</v>
      </c>
    </row>
    <row r="2199" spans="55:66" x14ac:dyDescent="0.35">
      <c r="BC2199" t="str">
        <f t="shared" si="109"/>
        <v>8427_Enseignement</v>
      </c>
      <c r="BD2199" t="str">
        <f>INDEX(PDC!$J$1:$L$90,MATCH(BE2199,PDC!$L:$L,0),MATCH(PDC!$J$1,PDC!$J$1:$L$1,0))</f>
        <v>Services</v>
      </c>
      <c r="BE2199" t="s">
        <v>34</v>
      </c>
      <c r="BF2199">
        <v>8427</v>
      </c>
      <c r="BG2199">
        <v>298</v>
      </c>
      <c r="BH2199">
        <v>426078</v>
      </c>
      <c r="BI2199">
        <v>2</v>
      </c>
      <c r="BN2199">
        <v>20</v>
      </c>
    </row>
    <row r="2200" spans="55:66" x14ac:dyDescent="0.35">
      <c r="BC2200" t="str">
        <f t="shared" si="109"/>
        <v>8427_Entreposage et services auxiliaires des transports</v>
      </c>
      <c r="BD2200" t="str">
        <f>INDEX(PDC!$J$1:$L$90,MATCH(BE2200,PDC!$L:$L,0),MATCH(PDC!$J$1,PDC!$J$1:$L$1,0))</f>
        <v>Services</v>
      </c>
      <c r="BE2200" t="s">
        <v>7</v>
      </c>
      <c r="BF2200">
        <v>8427</v>
      </c>
      <c r="BG2200">
        <v>75</v>
      </c>
      <c r="BH2200">
        <v>128055</v>
      </c>
      <c r="BI2200">
        <v>3</v>
      </c>
      <c r="BN2200">
        <v>52</v>
      </c>
    </row>
    <row r="2201" spans="55:66" x14ac:dyDescent="0.35">
      <c r="BC2201" t="str">
        <f t="shared" si="109"/>
        <v>8427_Fabrication d'autres matériels de transport</v>
      </c>
      <c r="BD2201" t="str">
        <f>INDEX(PDC!$J$1:$L$90,MATCH(BE2201,PDC!$L:$L,0),MATCH(PDC!$J$1,PDC!$J$1:$L$1,0))</f>
        <v>Industrie</v>
      </c>
      <c r="BE2201" t="s">
        <v>74</v>
      </c>
      <c r="BF2201">
        <v>8427</v>
      </c>
      <c r="BG2201">
        <v>1</v>
      </c>
      <c r="BH2201">
        <v>1832</v>
      </c>
    </row>
    <row r="2202" spans="55:66" x14ac:dyDescent="0.35">
      <c r="BC2202" t="str">
        <f t="shared" si="109"/>
        <v>8427_Fabrication d'autres produits minéraux non métalliques</v>
      </c>
      <c r="BD2202" t="str">
        <f>INDEX(PDC!$J$1:$L$90,MATCH(BE2202,PDC!$L:$L,0),MATCH(PDC!$J$1,PDC!$J$1:$L$1,0))</f>
        <v>Industrie</v>
      </c>
      <c r="BE2202" t="s">
        <v>18</v>
      </c>
      <c r="BF2202">
        <v>8427</v>
      </c>
      <c r="BG2202">
        <v>82</v>
      </c>
      <c r="BH2202">
        <v>134020</v>
      </c>
      <c r="BI2202">
        <v>3</v>
      </c>
      <c r="BN2202">
        <v>462</v>
      </c>
    </row>
    <row r="2203" spans="55:66" x14ac:dyDescent="0.35">
      <c r="BC2203" t="str">
        <f t="shared" si="109"/>
        <v>8427_Fabrication d'équipements électriques</v>
      </c>
      <c r="BD2203" t="str">
        <f>INDEX(PDC!$J$1:$L$90,MATCH(BE2203,PDC!$L:$L,0),MATCH(PDC!$J$1,PDC!$J$1:$L$1,0))</f>
        <v>Industrie</v>
      </c>
      <c r="BE2203" t="s">
        <v>38</v>
      </c>
      <c r="BF2203">
        <v>8427</v>
      </c>
      <c r="BG2203">
        <v>71</v>
      </c>
      <c r="BH2203">
        <v>101208</v>
      </c>
      <c r="BI2203">
        <v>1</v>
      </c>
      <c r="BN2203">
        <v>6</v>
      </c>
    </row>
    <row r="2204" spans="55:66" x14ac:dyDescent="0.35">
      <c r="BC2204" t="str">
        <f t="shared" si="109"/>
        <v>8427_Fabrication de boissons</v>
      </c>
      <c r="BD2204" t="str">
        <f>INDEX(PDC!$J$1:$L$90,MATCH(BE2204,PDC!$L:$L,0),MATCH(PDC!$J$1,PDC!$J$1:$L$1,0))</f>
        <v>Industrie</v>
      </c>
      <c r="BE2204" t="s">
        <v>66</v>
      </c>
      <c r="BF2204">
        <v>8427</v>
      </c>
      <c r="BG2204">
        <v>221</v>
      </c>
      <c r="BH2204">
        <v>318053</v>
      </c>
      <c r="BI2204">
        <v>7</v>
      </c>
      <c r="BJ2204">
        <v>1</v>
      </c>
      <c r="BK2204">
        <v>20</v>
      </c>
      <c r="BL2204">
        <v>1</v>
      </c>
      <c r="BN2204">
        <v>992</v>
      </c>
    </row>
    <row r="2205" spans="55:66" x14ac:dyDescent="0.35">
      <c r="BC2205" t="str">
        <f t="shared" si="109"/>
        <v>8427_Fabrication de machines et équipements n.c.a.</v>
      </c>
      <c r="BD2205" t="str">
        <f>INDEX(PDC!$J$1:$L$90,MATCH(BE2205,PDC!$L:$L,0),MATCH(PDC!$J$1,PDC!$J$1:$L$1,0))</f>
        <v>Industrie</v>
      </c>
      <c r="BE2205" t="s">
        <v>29</v>
      </c>
      <c r="BF2205">
        <v>8427</v>
      </c>
      <c r="BG2205">
        <v>53</v>
      </c>
      <c r="BH2205">
        <v>98610</v>
      </c>
      <c r="BI2205">
        <v>3</v>
      </c>
      <c r="BJ2205">
        <v>1</v>
      </c>
      <c r="BK2205">
        <v>14</v>
      </c>
      <c r="BL2205">
        <v>1</v>
      </c>
      <c r="BN2205">
        <v>77</v>
      </c>
    </row>
    <row r="2206" spans="55:66" x14ac:dyDescent="0.35">
      <c r="BC2206" t="str">
        <f t="shared" si="109"/>
        <v>8427_Fabrication de meubles</v>
      </c>
      <c r="BD2206" t="str">
        <f>INDEX(PDC!$J$1:$L$90,MATCH(BE2206,PDC!$L:$L,0),MATCH(PDC!$J$1,PDC!$J$1:$L$1,0))</f>
        <v>Industrie</v>
      </c>
      <c r="BE2206" t="s">
        <v>75</v>
      </c>
      <c r="BF2206">
        <v>8427</v>
      </c>
      <c r="BG2206">
        <v>52</v>
      </c>
      <c r="BH2206">
        <v>90335</v>
      </c>
      <c r="BI2206">
        <v>1</v>
      </c>
      <c r="BJ2206">
        <v>1</v>
      </c>
      <c r="BK2206">
        <v>2</v>
      </c>
      <c r="BN2206">
        <v>171</v>
      </c>
    </row>
    <row r="2207" spans="55:66" x14ac:dyDescent="0.35">
      <c r="BC2207" t="str">
        <f t="shared" si="109"/>
        <v>8427_Fabrication de produits en caoutchouc et en plastique</v>
      </c>
      <c r="BD2207" t="str">
        <f>INDEX(PDC!$J$1:$L$90,MATCH(BE2207,PDC!$L:$L,0),MATCH(PDC!$J$1,PDC!$J$1:$L$1,0))</f>
        <v>Industrie</v>
      </c>
      <c r="BE2207" t="s">
        <v>25</v>
      </c>
      <c r="BF2207">
        <v>8427</v>
      </c>
      <c r="BG2207">
        <v>576</v>
      </c>
      <c r="BH2207">
        <v>928391</v>
      </c>
      <c r="BI2207">
        <v>39</v>
      </c>
      <c r="BJ2207">
        <v>1</v>
      </c>
      <c r="BK2207">
        <v>9</v>
      </c>
      <c r="BN2207">
        <v>1093</v>
      </c>
    </row>
    <row r="2208" spans="55:66" x14ac:dyDescent="0.35">
      <c r="BC2208" t="str">
        <f t="shared" si="109"/>
        <v>8427_Fabrication de produits informatiques, électroniques et optiques</v>
      </c>
      <c r="BD2208" t="str">
        <f>INDEX(PDC!$J$1:$L$90,MATCH(BE2208,PDC!$L:$L,0),MATCH(PDC!$J$1,PDC!$J$1:$L$1,0))</f>
        <v>Industrie</v>
      </c>
      <c r="BE2208" t="s">
        <v>41</v>
      </c>
      <c r="BF2208">
        <v>8427</v>
      </c>
      <c r="BG2208">
        <v>182</v>
      </c>
      <c r="BH2208">
        <v>305426</v>
      </c>
      <c r="BI2208">
        <v>1</v>
      </c>
      <c r="BN2208">
        <v>5</v>
      </c>
    </row>
    <row r="2209" spans="55:66" x14ac:dyDescent="0.35">
      <c r="BC2209" t="str">
        <f t="shared" si="109"/>
        <v>8427_Fabrication de produits métalliques, à l'exception des machines et des équipements</v>
      </c>
      <c r="BD2209" t="str">
        <f>INDEX(PDC!$J$1:$L$90,MATCH(BE2209,PDC!$L:$L,0),MATCH(PDC!$J$1,PDC!$J$1:$L$1,0))</f>
        <v>Industrie</v>
      </c>
      <c r="BE2209" t="s">
        <v>11</v>
      </c>
      <c r="BF2209">
        <v>8427</v>
      </c>
      <c r="BG2209">
        <v>561</v>
      </c>
      <c r="BH2209">
        <v>962852</v>
      </c>
      <c r="BI2209">
        <v>32</v>
      </c>
      <c r="BJ2209">
        <v>2</v>
      </c>
      <c r="BK2209">
        <v>29</v>
      </c>
      <c r="BL2209">
        <v>1</v>
      </c>
      <c r="BN2209">
        <v>2005</v>
      </c>
    </row>
    <row r="2210" spans="55:66" x14ac:dyDescent="0.35">
      <c r="BC2210" t="str">
        <f t="shared" si="109"/>
        <v>8427_Fabrication de textiles</v>
      </c>
      <c r="BD2210" t="str">
        <f>INDEX(PDC!$J$1:$L$90,MATCH(BE2210,PDC!$L:$L,0),MATCH(PDC!$J$1,PDC!$J$1:$L$1,0))</f>
        <v>Industrie</v>
      </c>
      <c r="BE2210" t="s">
        <v>19</v>
      </c>
      <c r="BF2210">
        <v>8427</v>
      </c>
      <c r="BG2210">
        <v>40</v>
      </c>
      <c r="BH2210">
        <v>67533</v>
      </c>
      <c r="BI2210">
        <v>1</v>
      </c>
      <c r="BN2210">
        <v>17</v>
      </c>
    </row>
    <row r="2211" spans="55:66" x14ac:dyDescent="0.35">
      <c r="BC2211" t="str">
        <f t="shared" si="109"/>
        <v>8427_Génie civil</v>
      </c>
      <c r="BD2211" t="str">
        <f>INDEX(PDC!$J$1:$L$90,MATCH(BE2211,PDC!$L:$L,0),MATCH(PDC!$J$1,PDC!$J$1:$L$1,0))</f>
        <v>Construction</v>
      </c>
      <c r="BE2211" t="s">
        <v>22</v>
      </c>
      <c r="BF2211">
        <v>8427</v>
      </c>
      <c r="BG2211">
        <v>319</v>
      </c>
      <c r="BH2211">
        <v>504980</v>
      </c>
      <c r="BI2211">
        <v>19</v>
      </c>
      <c r="BN2211">
        <v>1298</v>
      </c>
    </row>
    <row r="2212" spans="55:66" x14ac:dyDescent="0.35">
      <c r="BC2212" t="str">
        <f t="shared" si="109"/>
        <v>8427_Hébergement</v>
      </c>
      <c r="BD2212" t="str">
        <f>INDEX(PDC!$J$1:$L$90,MATCH(BE2212,PDC!$L:$L,0),MATCH(PDC!$J$1,PDC!$J$1:$L$1,0))</f>
        <v>Services</v>
      </c>
      <c r="BE2212" t="s">
        <v>20</v>
      </c>
      <c r="BF2212">
        <v>8427</v>
      </c>
      <c r="BG2212">
        <v>139</v>
      </c>
      <c r="BH2212">
        <v>245397</v>
      </c>
      <c r="BI2212">
        <v>5</v>
      </c>
      <c r="BN2212">
        <v>156</v>
      </c>
    </row>
    <row r="2213" spans="55:66" x14ac:dyDescent="0.35">
      <c r="BC2213" t="str">
        <f t="shared" si="109"/>
        <v>8427_Hébergement médico-social et social</v>
      </c>
      <c r="BD2213" t="str">
        <f>INDEX(PDC!$J$1:$L$90,MATCH(BE2213,PDC!$L:$L,0),MATCH(PDC!$J$1,PDC!$J$1:$L$1,0))</f>
        <v>Services</v>
      </c>
      <c r="BE2213" t="s">
        <v>2</v>
      </c>
      <c r="BF2213">
        <v>8427</v>
      </c>
      <c r="BG2213">
        <v>1244</v>
      </c>
      <c r="BH2213">
        <v>2062062</v>
      </c>
      <c r="BI2213">
        <v>91</v>
      </c>
      <c r="BJ2213">
        <v>5</v>
      </c>
      <c r="BK2213">
        <v>31</v>
      </c>
      <c r="BL2213">
        <v>1</v>
      </c>
      <c r="BN2213">
        <v>6350</v>
      </c>
    </row>
    <row r="2214" spans="55:66" x14ac:dyDescent="0.35">
      <c r="BC2214" t="str">
        <f t="shared" si="109"/>
        <v>8427_Imprimerie et reproduction d'enregistrements</v>
      </c>
      <c r="BD2214" t="str">
        <f>INDEX(PDC!$J$1:$L$90,MATCH(BE2214,PDC!$L:$L,0),MATCH(PDC!$J$1,PDC!$J$1:$L$1,0))</f>
        <v>Industrie</v>
      </c>
      <c r="BE2214" t="s">
        <v>72</v>
      </c>
      <c r="BF2214">
        <v>8427</v>
      </c>
      <c r="BG2214">
        <v>30</v>
      </c>
      <c r="BH2214">
        <v>50180</v>
      </c>
      <c r="BN2214">
        <v>0</v>
      </c>
    </row>
    <row r="2215" spans="55:66" x14ac:dyDescent="0.35">
      <c r="BC2215" t="str">
        <f t="shared" si="109"/>
        <v>8427_Industrie automobile</v>
      </c>
      <c r="BD2215" t="str">
        <f>INDEX(PDC!$J$1:$L$90,MATCH(BE2215,PDC!$L:$L,0),MATCH(PDC!$J$1,PDC!$J$1:$L$1,0))</f>
        <v>Industrie</v>
      </c>
      <c r="BE2215" t="s">
        <v>24</v>
      </c>
      <c r="BF2215">
        <v>8427</v>
      </c>
      <c r="BG2215">
        <v>344</v>
      </c>
      <c r="BH2215">
        <v>538115</v>
      </c>
      <c r="BI2215">
        <v>12</v>
      </c>
      <c r="BN2215">
        <v>937</v>
      </c>
    </row>
    <row r="2216" spans="55:66" x14ac:dyDescent="0.35">
      <c r="BC2216" t="str">
        <f t="shared" si="109"/>
        <v>8427_Industrie chimique</v>
      </c>
      <c r="BD2216" t="str">
        <f>INDEX(PDC!$J$1:$L$90,MATCH(BE2216,PDC!$L:$L,0),MATCH(PDC!$J$1,PDC!$J$1:$L$1,0))</f>
        <v>Industrie</v>
      </c>
      <c r="BE2216" t="s">
        <v>40</v>
      </c>
      <c r="BF2216">
        <v>8427</v>
      </c>
      <c r="BG2216">
        <v>248</v>
      </c>
      <c r="BH2216">
        <v>407525</v>
      </c>
      <c r="BI2216">
        <v>5</v>
      </c>
      <c r="BN2216">
        <v>45</v>
      </c>
    </row>
    <row r="2217" spans="55:66" x14ac:dyDescent="0.35">
      <c r="BC2217" t="str">
        <f t="shared" si="109"/>
        <v>8427_Industrie de l'habillement</v>
      </c>
      <c r="BD2217" t="str">
        <f>INDEX(PDC!$J$1:$L$90,MATCH(BE2217,PDC!$L:$L,0),MATCH(PDC!$J$1,PDC!$J$1:$L$1,0))</f>
        <v>Industrie</v>
      </c>
      <c r="BE2217" t="s">
        <v>68</v>
      </c>
      <c r="BF2217">
        <v>8427</v>
      </c>
      <c r="BG2217">
        <v>3</v>
      </c>
      <c r="BH2217">
        <v>4067</v>
      </c>
    </row>
    <row r="2218" spans="55:66" x14ac:dyDescent="0.35">
      <c r="BC2218" t="str">
        <f t="shared" si="109"/>
        <v>8427_Industrie du cuir et de la chaussure</v>
      </c>
      <c r="BD2218" t="str">
        <f>INDEX(PDC!$J$1:$L$90,MATCH(BE2218,PDC!$L:$L,0),MATCH(PDC!$J$1,PDC!$J$1:$L$1,0))</f>
        <v>Industrie</v>
      </c>
      <c r="BE2218" t="s">
        <v>69</v>
      </c>
      <c r="BF2218">
        <v>8427</v>
      </c>
      <c r="BG2218">
        <v>1022</v>
      </c>
      <c r="BH2218">
        <v>1188791</v>
      </c>
      <c r="BI2218">
        <v>20</v>
      </c>
      <c r="BJ2218">
        <v>1</v>
      </c>
      <c r="BK2218">
        <v>17</v>
      </c>
      <c r="BL2218">
        <v>1</v>
      </c>
      <c r="BN2218">
        <v>1451</v>
      </c>
    </row>
    <row r="2219" spans="55:66" x14ac:dyDescent="0.35">
      <c r="BC2219" t="str">
        <f t="shared" si="109"/>
        <v>8427_Industrie du papier et du carton</v>
      </c>
      <c r="BD2219" t="str">
        <f>INDEX(PDC!$J$1:$L$90,MATCH(BE2219,PDC!$L:$L,0),MATCH(PDC!$J$1,PDC!$J$1:$L$1,0))</f>
        <v>Industrie</v>
      </c>
      <c r="BE2219" t="s">
        <v>71</v>
      </c>
      <c r="BF2219">
        <v>8427</v>
      </c>
      <c r="BG2219">
        <v>89</v>
      </c>
      <c r="BH2219">
        <v>146795</v>
      </c>
      <c r="BI2219">
        <v>1</v>
      </c>
      <c r="BN2219">
        <v>10</v>
      </c>
    </row>
    <row r="2220" spans="55:66" x14ac:dyDescent="0.35">
      <c r="BC2220" t="str">
        <f t="shared" si="109"/>
        <v>8427_Industries alimentaires</v>
      </c>
      <c r="BD2220" t="str">
        <f>INDEX(PDC!$J$1:$L$90,MATCH(BE2220,PDC!$L:$L,0),MATCH(PDC!$J$1,PDC!$J$1:$L$1,0))</f>
        <v>Industrie</v>
      </c>
      <c r="BE2220" t="s">
        <v>14</v>
      </c>
      <c r="BF2220">
        <v>8427</v>
      </c>
      <c r="BG2220">
        <v>1135</v>
      </c>
      <c r="BH2220">
        <v>1796477</v>
      </c>
      <c r="BI2220">
        <v>66</v>
      </c>
      <c r="BJ2220">
        <v>8</v>
      </c>
      <c r="BK2220">
        <v>49</v>
      </c>
      <c r="BL2220">
        <v>2</v>
      </c>
      <c r="BN2220">
        <v>5357</v>
      </c>
    </row>
    <row r="2221" spans="55:66" x14ac:dyDescent="0.35">
      <c r="BC2221" t="str">
        <f t="shared" si="109"/>
        <v>8427_Métallurgie</v>
      </c>
      <c r="BD2221" t="str">
        <f>INDEX(PDC!$J$1:$L$90,MATCH(BE2221,PDC!$L:$L,0),MATCH(PDC!$J$1,PDC!$J$1:$L$1,0))</f>
        <v>Industrie</v>
      </c>
      <c r="BE2221" t="s">
        <v>26</v>
      </c>
      <c r="BF2221">
        <v>8427</v>
      </c>
      <c r="BG2221">
        <v>769</v>
      </c>
      <c r="BH2221">
        <v>1138066</v>
      </c>
      <c r="BI2221">
        <v>1</v>
      </c>
      <c r="BJ2221">
        <v>1</v>
      </c>
      <c r="BK2221">
        <v>15</v>
      </c>
      <c r="BL2221">
        <v>1</v>
      </c>
      <c r="BN2221">
        <v>404</v>
      </c>
    </row>
    <row r="2222" spans="55:66" x14ac:dyDescent="0.35">
      <c r="BC2222" t="str">
        <f t="shared" si="109"/>
        <v>8427_Production de films cinématographiques, de vidéo et de programmes de télévision ; enregistrement sonore et édition musicale</v>
      </c>
      <c r="BD2222" t="str">
        <f>INDEX(PDC!$J$1:$L$90,MATCH(BE2222,PDC!$L:$L,0),MATCH(PDC!$J$1,PDC!$J$1:$L$1,0))</f>
        <v>Services</v>
      </c>
      <c r="BE2222" t="s">
        <v>82</v>
      </c>
      <c r="BF2222">
        <v>8427</v>
      </c>
      <c r="BG2222">
        <v>14</v>
      </c>
      <c r="BH2222">
        <v>16806</v>
      </c>
    </row>
    <row r="2223" spans="55:66" x14ac:dyDescent="0.35">
      <c r="BC2223" t="str">
        <f t="shared" si="109"/>
        <v>8427_Production et distribution d'électricité, de gaz, de vapeur et d'air conditionné</v>
      </c>
      <c r="BD2223" t="str">
        <f>INDEX(PDC!$J$1:$L$90,MATCH(BE2223,PDC!$L:$L,0),MATCH(PDC!$J$1,PDC!$J$1:$L$1,0))</f>
        <v>Industrie</v>
      </c>
      <c r="BE2223" t="s">
        <v>76</v>
      </c>
      <c r="BF2223">
        <v>8427</v>
      </c>
      <c r="BG2223">
        <v>11</v>
      </c>
      <c r="BH2223">
        <v>14972</v>
      </c>
      <c r="BN2223">
        <v>0</v>
      </c>
    </row>
    <row r="2224" spans="55:66" x14ac:dyDescent="0.35">
      <c r="BC2224" t="str">
        <f t="shared" si="109"/>
        <v>8427_Programmation et diffusion</v>
      </c>
      <c r="BD2224" t="str">
        <f>INDEX(PDC!$J$1:$L$90,MATCH(BE2224,PDC!$L:$L,0),MATCH(PDC!$J$1,PDC!$J$1:$L$1,0))</f>
        <v>Services</v>
      </c>
      <c r="BE2224" t="s">
        <v>83</v>
      </c>
      <c r="BF2224">
        <v>8427</v>
      </c>
      <c r="BG2224">
        <v>3</v>
      </c>
      <c r="BH2224">
        <v>5356</v>
      </c>
    </row>
    <row r="2225" spans="55:66" x14ac:dyDescent="0.35">
      <c r="BC2225" t="str">
        <f t="shared" si="109"/>
        <v>8427_Programmation, conseil et autres activités informatiques</v>
      </c>
      <c r="BD2225" t="str">
        <f>INDEX(PDC!$J$1:$L$90,MATCH(BE2225,PDC!$L:$L,0),MATCH(PDC!$J$1,PDC!$J$1:$L$1,0))</f>
        <v>Services</v>
      </c>
      <c r="BE2225" t="s">
        <v>50</v>
      </c>
      <c r="BF2225">
        <v>8427</v>
      </c>
      <c r="BG2225">
        <v>134</v>
      </c>
      <c r="BH2225">
        <v>232088</v>
      </c>
      <c r="BN2225">
        <v>0</v>
      </c>
    </row>
    <row r="2226" spans="55:66" x14ac:dyDescent="0.35">
      <c r="BC2226" t="str">
        <f t="shared" si="109"/>
        <v>8427_Publicité et études de marché</v>
      </c>
      <c r="BD2226" t="str">
        <f>INDEX(PDC!$J$1:$L$90,MATCH(BE2226,PDC!$L:$L,0),MATCH(PDC!$J$1,PDC!$J$1:$L$1,0))</f>
        <v>Services</v>
      </c>
      <c r="BE2226" t="s">
        <v>33</v>
      </c>
      <c r="BF2226">
        <v>8427</v>
      </c>
      <c r="BG2226">
        <v>26</v>
      </c>
      <c r="BH2226">
        <v>49757</v>
      </c>
      <c r="BI2226">
        <v>1</v>
      </c>
      <c r="BN2226">
        <v>67</v>
      </c>
    </row>
    <row r="2227" spans="55:66" x14ac:dyDescent="0.35">
      <c r="BC2227" t="str">
        <f t="shared" si="109"/>
        <v>8427_Recherche-développement scientifique</v>
      </c>
      <c r="BD2227" t="str">
        <f>INDEX(PDC!$J$1:$L$90,MATCH(BE2227,PDC!$L:$L,0),MATCH(PDC!$J$1,PDC!$J$1:$L$1,0))</f>
        <v>Services</v>
      </c>
      <c r="BE2227" t="s">
        <v>46</v>
      </c>
      <c r="BF2227">
        <v>8427</v>
      </c>
      <c r="BG2227">
        <v>22</v>
      </c>
      <c r="BH2227">
        <v>33512</v>
      </c>
      <c r="BI2227">
        <v>1</v>
      </c>
      <c r="BN2227">
        <v>61</v>
      </c>
    </row>
    <row r="2228" spans="55:66" x14ac:dyDescent="0.35">
      <c r="BC2228" t="str">
        <f t="shared" si="109"/>
        <v>8427_Restauration</v>
      </c>
      <c r="BD2228" t="str">
        <f>INDEX(PDC!$J$1:$L$90,MATCH(BE2228,PDC!$L:$L,0),MATCH(PDC!$J$1,PDC!$J$1:$L$1,0))</f>
        <v>Services</v>
      </c>
      <c r="BE2228" t="s">
        <v>10</v>
      </c>
      <c r="BF2228">
        <v>8427</v>
      </c>
      <c r="BG2228">
        <v>613</v>
      </c>
      <c r="BH2228">
        <v>943050</v>
      </c>
      <c r="BI2228">
        <v>24</v>
      </c>
      <c r="BN2228">
        <v>2237</v>
      </c>
    </row>
    <row r="2229" spans="55:66" x14ac:dyDescent="0.35">
      <c r="BC2229" t="str">
        <f t="shared" si="109"/>
        <v>8427_Réparation d'ordinateurs et de biens personnels et domestiques</v>
      </c>
      <c r="BD2229" t="str">
        <f>INDEX(PDC!$J$1:$L$90,MATCH(BE2229,PDC!$L:$L,0),MATCH(PDC!$J$1,PDC!$J$1:$L$1,0))</f>
        <v>Services</v>
      </c>
      <c r="BE2229" t="s">
        <v>92</v>
      </c>
      <c r="BF2229">
        <v>8427</v>
      </c>
      <c r="BG2229">
        <v>18</v>
      </c>
      <c r="BH2229">
        <v>23468</v>
      </c>
      <c r="BN2229">
        <v>0</v>
      </c>
    </row>
    <row r="2230" spans="55:66" x14ac:dyDescent="0.35">
      <c r="BC2230" t="str">
        <f t="shared" si="109"/>
        <v>8427_Réparation et installation de machines et d'équipements</v>
      </c>
      <c r="BD2230" t="str">
        <f>INDEX(PDC!$J$1:$L$90,MATCH(BE2230,PDC!$L:$L,0),MATCH(PDC!$J$1,PDC!$J$1:$L$1,0))</f>
        <v>Industrie</v>
      </c>
      <c r="BE2230" t="s">
        <v>23</v>
      </c>
      <c r="BF2230">
        <v>8427</v>
      </c>
      <c r="BG2230">
        <v>132</v>
      </c>
      <c r="BH2230">
        <v>227403</v>
      </c>
      <c r="BI2230">
        <v>3</v>
      </c>
      <c r="BJ2230">
        <v>1</v>
      </c>
      <c r="BK2230">
        <v>8</v>
      </c>
      <c r="BN2230">
        <v>521</v>
      </c>
    </row>
    <row r="2231" spans="55:66" x14ac:dyDescent="0.35">
      <c r="BC2231" t="str">
        <f t="shared" si="109"/>
        <v>8427_Services d'information</v>
      </c>
      <c r="BD2231" t="str">
        <f>INDEX(PDC!$J$1:$L$90,MATCH(BE2231,PDC!$L:$L,0),MATCH(PDC!$J$1,PDC!$J$1:$L$1,0))</f>
        <v>Services</v>
      </c>
      <c r="BE2231" t="s">
        <v>85</v>
      </c>
      <c r="BF2231">
        <v>8427</v>
      </c>
      <c r="BG2231">
        <v>3</v>
      </c>
      <c r="BH2231">
        <v>5555</v>
      </c>
    </row>
    <row r="2232" spans="55:66" x14ac:dyDescent="0.35">
      <c r="BC2232" t="str">
        <f t="shared" si="109"/>
        <v>8427_Services de soutien aux industries extractives</v>
      </c>
      <c r="BD2232" t="str">
        <f>INDEX(PDC!$J$1:$L$90,MATCH(BE2232,PDC!$L:$L,0),MATCH(PDC!$J$1,PDC!$J$1:$L$1,0))</f>
        <v>Industrie</v>
      </c>
      <c r="BE2232" t="s">
        <v>65</v>
      </c>
      <c r="BF2232">
        <v>8427</v>
      </c>
      <c r="BG2232">
        <v>7</v>
      </c>
      <c r="BH2232">
        <v>13514</v>
      </c>
    </row>
    <row r="2233" spans="55:66" x14ac:dyDescent="0.35">
      <c r="BC2233" t="str">
        <f t="shared" si="109"/>
        <v>8427_Services relatifs aux bâtiments et aménagement paysager</v>
      </c>
      <c r="BD2233" t="str">
        <f>INDEX(PDC!$J$1:$L$90,MATCH(BE2233,PDC!$L:$L,0),MATCH(PDC!$J$1,PDC!$J$1:$L$1,0))</f>
        <v>Services</v>
      </c>
      <c r="BE2233" t="s">
        <v>9</v>
      </c>
      <c r="BF2233">
        <v>8427</v>
      </c>
      <c r="BG2233">
        <v>204</v>
      </c>
      <c r="BH2233">
        <v>221183</v>
      </c>
      <c r="BI2233">
        <v>25</v>
      </c>
      <c r="BN2233">
        <v>1281</v>
      </c>
    </row>
    <row r="2234" spans="55:66" x14ac:dyDescent="0.35">
      <c r="BC2234" t="str">
        <f t="shared" si="109"/>
        <v>8427_Sylviculture et exploitation forestière</v>
      </c>
      <c r="BD2234" t="str">
        <f>INDEX(PDC!$J$1:$L$90,MATCH(BE2234,PDC!$L:$L,0),MATCH(PDC!$J$1,PDC!$J$1:$L$1,0))</f>
        <v>Agriculture</v>
      </c>
      <c r="BE2234" t="s">
        <v>63</v>
      </c>
      <c r="BF2234">
        <v>8427</v>
      </c>
      <c r="BG2234">
        <v>2</v>
      </c>
      <c r="BH2234">
        <v>4057</v>
      </c>
      <c r="BN2234">
        <v>0</v>
      </c>
    </row>
    <row r="2235" spans="55:66" x14ac:dyDescent="0.35">
      <c r="BC2235" t="str">
        <f t="shared" si="109"/>
        <v>8427_Transports terrestres et transport par conduites</v>
      </c>
      <c r="BD2235" t="str">
        <f>INDEX(PDC!$J$1:$L$90,MATCH(BE2235,PDC!$L:$L,0),MATCH(PDC!$J$1,PDC!$J$1:$L$1,0))</f>
        <v>Services</v>
      </c>
      <c r="BE2235" t="s">
        <v>5</v>
      </c>
      <c r="BF2235">
        <v>8427</v>
      </c>
      <c r="BG2235">
        <v>658</v>
      </c>
      <c r="BH2235">
        <v>1220395</v>
      </c>
      <c r="BI2235">
        <v>31</v>
      </c>
      <c r="BJ2235">
        <v>9</v>
      </c>
      <c r="BK2235">
        <v>122</v>
      </c>
      <c r="BL2235">
        <v>6</v>
      </c>
      <c r="BN2235">
        <v>5191</v>
      </c>
    </row>
    <row r="2236" spans="55:66" x14ac:dyDescent="0.35">
      <c r="BC2236" t="str">
        <f t="shared" si="109"/>
        <v>8427_Travail du bois et fabrication d'articles en bois et en liège, à l'exception des meubles ; fabrication d'articles en vannerie et sparterie</v>
      </c>
      <c r="BD2236" t="str">
        <f>INDEX(PDC!$J$1:$L$90,MATCH(BE2236,PDC!$L:$L,0),MATCH(PDC!$J$1,PDC!$J$1:$L$1,0))</f>
        <v>Industrie</v>
      </c>
      <c r="BE2236" t="s">
        <v>70</v>
      </c>
      <c r="BF2236">
        <v>8427</v>
      </c>
      <c r="BG2236">
        <v>203</v>
      </c>
      <c r="BH2236">
        <v>347940</v>
      </c>
      <c r="BI2236">
        <v>26</v>
      </c>
      <c r="BJ2236">
        <v>2</v>
      </c>
      <c r="BK2236">
        <v>20</v>
      </c>
      <c r="BL2236">
        <v>1</v>
      </c>
      <c r="BN2236">
        <v>1220</v>
      </c>
    </row>
    <row r="2237" spans="55:66" x14ac:dyDescent="0.35">
      <c r="BC2237" t="str">
        <f t="shared" si="109"/>
        <v>8427_Travaux de construction spécialisés</v>
      </c>
      <c r="BD2237" t="str">
        <f>INDEX(PDC!$J$1:$L$90,MATCH(BE2237,PDC!$L:$L,0),MATCH(PDC!$J$1,PDC!$J$1:$L$1,0))</f>
        <v>Construction</v>
      </c>
      <c r="BE2237" t="s">
        <v>3</v>
      </c>
      <c r="BF2237">
        <v>8427</v>
      </c>
      <c r="BG2237">
        <v>1757</v>
      </c>
      <c r="BH2237">
        <v>2808544</v>
      </c>
      <c r="BI2237">
        <v>141</v>
      </c>
      <c r="BJ2237">
        <v>11</v>
      </c>
      <c r="BK2237">
        <v>282</v>
      </c>
      <c r="BL2237">
        <v>6</v>
      </c>
      <c r="BM2237">
        <v>1</v>
      </c>
      <c r="BN2237">
        <v>9625</v>
      </c>
    </row>
    <row r="2238" spans="55:66" x14ac:dyDescent="0.35">
      <c r="BC2238" t="str">
        <f t="shared" si="109"/>
        <v>8427_Télécommunications</v>
      </c>
      <c r="BD2238" t="str">
        <f>INDEX(PDC!$J$1:$L$90,MATCH(BE2238,PDC!$L:$L,0),MATCH(PDC!$J$1,PDC!$J$1:$L$1,0))</f>
        <v>Services</v>
      </c>
      <c r="BE2238" t="s">
        <v>84</v>
      </c>
      <c r="BF2238">
        <v>8427</v>
      </c>
      <c r="BG2238">
        <v>3</v>
      </c>
      <c r="BH2238">
        <v>4226</v>
      </c>
    </row>
    <row r="2239" spans="55:66" x14ac:dyDescent="0.35">
      <c r="BC2239" t="str">
        <f t="shared" si="109"/>
        <v>8427_Édition</v>
      </c>
      <c r="BD2239" t="str">
        <f>INDEX(PDC!$J$1:$L$90,MATCH(BE2239,PDC!$L:$L,0),MATCH(PDC!$J$1,PDC!$J$1:$L$1,0))</f>
        <v>Services</v>
      </c>
      <c r="BE2239" t="s">
        <v>49</v>
      </c>
      <c r="BF2239">
        <v>8427</v>
      </c>
      <c r="BG2239">
        <v>38</v>
      </c>
      <c r="BH2239">
        <v>63077</v>
      </c>
    </row>
    <row r="2240" spans="55:66" x14ac:dyDescent="0.35">
      <c r="BC2240" t="str">
        <f t="shared" si="109"/>
        <v>8428_NC</v>
      </c>
      <c r="BD2240" t="s">
        <v>355</v>
      </c>
      <c r="BE2240" t="s">
        <v>355</v>
      </c>
      <c r="BF2240">
        <v>8428</v>
      </c>
      <c r="BG2240">
        <v>3</v>
      </c>
      <c r="BH2240">
        <v>2255</v>
      </c>
      <c r="BJ2240">
        <v>1</v>
      </c>
      <c r="BK2240">
        <v>5</v>
      </c>
      <c r="BN2240">
        <v>4703</v>
      </c>
    </row>
    <row r="2241" spans="55:66" x14ac:dyDescent="0.35">
      <c r="BC2241" t="str">
        <f t="shared" si="109"/>
        <v>8428_Action sociale sans hébergement</v>
      </c>
      <c r="BD2241" t="str">
        <f>INDEX(PDC!$J$1:$L$90,MATCH(BE2241,PDC!$L:$L,0),MATCH(PDC!$J$1,PDC!$J$1:$L$1,0))</f>
        <v>Services</v>
      </c>
      <c r="BE2241" t="s">
        <v>8</v>
      </c>
      <c r="BF2241">
        <v>8428</v>
      </c>
      <c r="BG2241">
        <v>5944</v>
      </c>
      <c r="BH2241">
        <v>8127449</v>
      </c>
      <c r="BI2241">
        <v>288</v>
      </c>
      <c r="BJ2241">
        <v>18</v>
      </c>
      <c r="BK2241">
        <v>170</v>
      </c>
      <c r="BL2241">
        <v>5</v>
      </c>
      <c r="BN2241">
        <v>19681</v>
      </c>
    </row>
    <row r="2242" spans="55:66" x14ac:dyDescent="0.35">
      <c r="BC2242" t="str">
        <f t="shared" si="109"/>
        <v>8428_Activités administratives et autres activités de soutien aux entreprises</v>
      </c>
      <c r="BD2242" t="str">
        <f>INDEX(PDC!$J$1:$L$90,MATCH(BE2242,PDC!$L:$L,0),MATCH(PDC!$J$1,PDC!$J$1:$L$1,0))</f>
        <v>Services</v>
      </c>
      <c r="BE2242" t="s">
        <v>35</v>
      </c>
      <c r="BF2242">
        <v>8428</v>
      </c>
      <c r="BG2242">
        <v>1617</v>
      </c>
      <c r="BH2242">
        <v>2391238</v>
      </c>
      <c r="BI2242">
        <v>31</v>
      </c>
      <c r="BJ2242">
        <v>4</v>
      </c>
      <c r="BK2242">
        <v>97</v>
      </c>
      <c r="BL2242">
        <v>2</v>
      </c>
      <c r="BN2242">
        <v>2873</v>
      </c>
    </row>
    <row r="2243" spans="55:66" x14ac:dyDescent="0.35">
      <c r="BC2243" t="str">
        <f t="shared" si="109"/>
        <v>8428_Activités auxiliaires de services financiers et d'assurance</v>
      </c>
      <c r="BD2243" t="str">
        <f>INDEX(PDC!$J$1:$L$90,MATCH(BE2243,PDC!$L:$L,0),MATCH(PDC!$J$1,PDC!$J$1:$L$1,0))</f>
        <v>Services</v>
      </c>
      <c r="BE2243" t="s">
        <v>48</v>
      </c>
      <c r="BF2243">
        <v>8428</v>
      </c>
      <c r="BG2243">
        <v>1374</v>
      </c>
      <c r="BH2243">
        <v>2077821</v>
      </c>
      <c r="BI2243">
        <v>29</v>
      </c>
      <c r="BJ2243">
        <v>2</v>
      </c>
      <c r="BK2243">
        <v>10</v>
      </c>
      <c r="BN2243">
        <v>1721</v>
      </c>
    </row>
    <row r="2244" spans="55:66" x14ac:dyDescent="0.35">
      <c r="BC2244" t="str">
        <f t="shared" si="109"/>
        <v>8428_Activités créatives, artistiques et de spectacle</v>
      </c>
      <c r="BD2244" t="str">
        <f>INDEX(PDC!$J$1:$L$90,MATCH(BE2244,PDC!$L:$L,0),MATCH(PDC!$J$1,PDC!$J$1:$L$1,0))</f>
        <v>Services</v>
      </c>
      <c r="BE2244" t="s">
        <v>42</v>
      </c>
      <c r="BF2244">
        <v>8428</v>
      </c>
      <c r="BG2244">
        <v>1155</v>
      </c>
      <c r="BH2244">
        <v>628637</v>
      </c>
      <c r="BI2244">
        <v>9</v>
      </c>
      <c r="BJ2244">
        <v>1</v>
      </c>
      <c r="BK2244">
        <v>5</v>
      </c>
      <c r="BN2244">
        <v>612</v>
      </c>
    </row>
    <row r="2245" spans="55:66" x14ac:dyDescent="0.35">
      <c r="BC2245" t="str">
        <f t="shared" ref="BC2245:BC2308" si="110">BF2245&amp;"_"&amp;BE2245</f>
        <v>8428_Activités d'architecture et d'ingénierie ; activités de contrôle et analyses techniques</v>
      </c>
      <c r="BD2245" t="str">
        <f>INDEX(PDC!$J$1:$L$90,MATCH(BE2245,PDC!$L:$L,0),MATCH(PDC!$J$1,PDC!$J$1:$L$1,0))</f>
        <v>Services</v>
      </c>
      <c r="BE2245" t="s">
        <v>43</v>
      </c>
      <c r="BF2245">
        <v>8428</v>
      </c>
      <c r="BG2245">
        <v>2015</v>
      </c>
      <c r="BH2245">
        <v>3239622</v>
      </c>
      <c r="BI2245">
        <v>31</v>
      </c>
      <c r="BJ2245">
        <v>1</v>
      </c>
      <c r="BK2245">
        <v>2</v>
      </c>
      <c r="BN2245">
        <v>1330</v>
      </c>
    </row>
    <row r="2246" spans="55:66" x14ac:dyDescent="0.35">
      <c r="BC2246" t="str">
        <f t="shared" si="110"/>
        <v>8428_Activités de location et location-bail</v>
      </c>
      <c r="BD2246" t="str">
        <f>INDEX(PDC!$J$1:$L$90,MATCH(BE2246,PDC!$L:$L,0),MATCH(PDC!$J$1,PDC!$J$1:$L$1,0))</f>
        <v>Services</v>
      </c>
      <c r="BE2246" t="s">
        <v>88</v>
      </c>
      <c r="BF2246">
        <v>8428</v>
      </c>
      <c r="BG2246">
        <v>364</v>
      </c>
      <c r="BH2246">
        <v>575573</v>
      </c>
      <c r="BI2246">
        <v>16</v>
      </c>
      <c r="BJ2246">
        <v>1</v>
      </c>
      <c r="BK2246">
        <v>5</v>
      </c>
      <c r="BN2246">
        <v>1102</v>
      </c>
    </row>
    <row r="2247" spans="55:66" x14ac:dyDescent="0.35">
      <c r="BC2247" t="str">
        <f t="shared" si="110"/>
        <v>8428_Activités de poste et de courrier</v>
      </c>
      <c r="BD2247" t="str">
        <f>INDEX(PDC!$J$1:$L$90,MATCH(BE2247,PDC!$L:$L,0),MATCH(PDC!$J$1,PDC!$J$1:$L$1,0))</f>
        <v>Services</v>
      </c>
      <c r="BE2247" t="s">
        <v>13</v>
      </c>
      <c r="BF2247">
        <v>8428</v>
      </c>
      <c r="BG2247">
        <v>697</v>
      </c>
      <c r="BH2247">
        <v>1031074</v>
      </c>
      <c r="BI2247">
        <v>59</v>
      </c>
      <c r="BJ2247">
        <v>1</v>
      </c>
      <c r="BK2247">
        <v>5</v>
      </c>
      <c r="BN2247">
        <v>3548</v>
      </c>
    </row>
    <row r="2248" spans="55:66" x14ac:dyDescent="0.35">
      <c r="BC2248" t="str">
        <f t="shared" si="110"/>
        <v>8428_Activités des agences de voyage, voyagistes, services de réservation et activités connexes</v>
      </c>
      <c r="BD2248" t="str">
        <f>INDEX(PDC!$J$1:$L$90,MATCH(BE2248,PDC!$L:$L,0),MATCH(PDC!$J$1,PDC!$J$1:$L$1,0))</f>
        <v>Services</v>
      </c>
      <c r="BE2248" t="s">
        <v>89</v>
      </c>
      <c r="BF2248">
        <v>8428</v>
      </c>
      <c r="BG2248">
        <v>472</v>
      </c>
      <c r="BH2248">
        <v>683156</v>
      </c>
      <c r="BI2248">
        <v>5</v>
      </c>
      <c r="BN2248">
        <v>278</v>
      </c>
    </row>
    <row r="2249" spans="55:66" x14ac:dyDescent="0.35">
      <c r="BC2249" t="str">
        <f t="shared" si="110"/>
        <v>8428_Activités des organisations associatives</v>
      </c>
      <c r="BD2249" t="str">
        <f>INDEX(PDC!$J$1:$L$90,MATCH(BE2249,PDC!$L:$L,0),MATCH(PDC!$J$1,PDC!$J$1:$L$1,0))</f>
        <v>Services</v>
      </c>
      <c r="BE2249" t="s">
        <v>32</v>
      </c>
      <c r="BF2249">
        <v>8428</v>
      </c>
      <c r="BG2249">
        <v>2098</v>
      </c>
      <c r="BH2249">
        <v>2675009</v>
      </c>
      <c r="BI2249">
        <v>36</v>
      </c>
      <c r="BJ2249">
        <v>1</v>
      </c>
      <c r="BK2249">
        <v>3</v>
      </c>
      <c r="BN2249">
        <v>2843</v>
      </c>
    </row>
    <row r="2250" spans="55:66" x14ac:dyDescent="0.35">
      <c r="BC2250" t="str">
        <f t="shared" si="110"/>
        <v>8428_Activités des organisations et organismes extraterritoriaux</v>
      </c>
      <c r="BD2250" t="str">
        <f>INDEX(PDC!$J$1:$L$90,MATCH(BE2250,PDC!$L:$L,0),MATCH(PDC!$J$1,PDC!$J$1:$L$1,0))</f>
        <v>Services</v>
      </c>
      <c r="BE2250" t="s">
        <v>93</v>
      </c>
      <c r="BF2250">
        <v>8428</v>
      </c>
      <c r="BG2250">
        <v>22</v>
      </c>
      <c r="BH2250">
        <v>41070</v>
      </c>
    </row>
    <row r="2251" spans="55:66" x14ac:dyDescent="0.35">
      <c r="BC2251" t="str">
        <f t="shared" si="110"/>
        <v>8428_Activités des services financiers, hors assurance et caisses de retraite</v>
      </c>
      <c r="BD2251" t="str">
        <f>INDEX(PDC!$J$1:$L$90,MATCH(BE2251,PDC!$L:$L,0),MATCH(PDC!$J$1,PDC!$J$1:$L$1,0))</f>
        <v>Services</v>
      </c>
      <c r="BE2251" t="s">
        <v>47</v>
      </c>
      <c r="BF2251">
        <v>8428</v>
      </c>
      <c r="BG2251">
        <v>2762</v>
      </c>
      <c r="BH2251">
        <v>4184498</v>
      </c>
      <c r="BI2251">
        <v>21</v>
      </c>
      <c r="BJ2251">
        <v>3</v>
      </c>
      <c r="BK2251">
        <v>27</v>
      </c>
      <c r="BL2251">
        <v>2</v>
      </c>
      <c r="BN2251">
        <v>1189</v>
      </c>
    </row>
    <row r="2252" spans="55:66" x14ac:dyDescent="0.35">
      <c r="BC2252" t="str">
        <f t="shared" si="110"/>
        <v>8428_Activités des sièges sociaux ; conseil de gestion</v>
      </c>
      <c r="BD2252" t="str">
        <f>INDEX(PDC!$J$1:$L$90,MATCH(BE2252,PDC!$L:$L,0),MATCH(PDC!$J$1,PDC!$J$1:$L$1,0))</f>
        <v>Services</v>
      </c>
      <c r="BE2252" t="s">
        <v>44</v>
      </c>
      <c r="BF2252">
        <v>8428</v>
      </c>
      <c r="BG2252">
        <v>2427</v>
      </c>
      <c r="BH2252">
        <v>3926992</v>
      </c>
      <c r="BI2252">
        <v>18</v>
      </c>
      <c r="BJ2252">
        <v>3</v>
      </c>
      <c r="BK2252">
        <v>21</v>
      </c>
      <c r="BL2252">
        <v>1</v>
      </c>
      <c r="BN2252">
        <v>1605</v>
      </c>
    </row>
    <row r="2253" spans="55:66" x14ac:dyDescent="0.35">
      <c r="BC2253" t="str">
        <f t="shared" si="110"/>
        <v>8428_Activités immobilières</v>
      </c>
      <c r="BD2253" t="str">
        <f>INDEX(PDC!$J$1:$L$90,MATCH(BE2253,PDC!$L:$L,0),MATCH(PDC!$J$1,PDC!$J$1:$L$1,0))</f>
        <v>Services</v>
      </c>
      <c r="BE2253" t="s">
        <v>31</v>
      </c>
      <c r="BF2253">
        <v>8428</v>
      </c>
      <c r="BG2253">
        <v>2150</v>
      </c>
      <c r="BH2253">
        <v>3181098</v>
      </c>
      <c r="BI2253">
        <v>61</v>
      </c>
      <c r="BJ2253">
        <v>7</v>
      </c>
      <c r="BK2253">
        <v>55</v>
      </c>
      <c r="BL2253">
        <v>2</v>
      </c>
      <c r="BN2253">
        <v>5414</v>
      </c>
    </row>
    <row r="2254" spans="55:66" x14ac:dyDescent="0.35">
      <c r="BC2254" t="str">
        <f t="shared" si="110"/>
        <v>8428_Activités juridiques et comptables</v>
      </c>
      <c r="BD2254" t="str">
        <f>INDEX(PDC!$J$1:$L$90,MATCH(BE2254,PDC!$L:$L,0),MATCH(PDC!$J$1,PDC!$J$1:$L$1,0))</f>
        <v>Services</v>
      </c>
      <c r="BE2254" t="s">
        <v>51</v>
      </c>
      <c r="BF2254">
        <v>8428</v>
      </c>
      <c r="BG2254">
        <v>1528</v>
      </c>
      <c r="BH2254">
        <v>2562455</v>
      </c>
      <c r="BI2254">
        <v>5</v>
      </c>
      <c r="BN2254">
        <v>103</v>
      </c>
    </row>
    <row r="2255" spans="55:66" x14ac:dyDescent="0.35">
      <c r="BC2255" t="str">
        <f t="shared" si="110"/>
        <v>8428_Activités liées à l'emploi</v>
      </c>
      <c r="BD2255" t="str">
        <f>INDEX(PDC!$J$1:$L$90,MATCH(BE2255,PDC!$L:$L,0),MATCH(PDC!$J$1,PDC!$J$1:$L$1,0))</f>
        <v>Services</v>
      </c>
      <c r="BE2255" t="s">
        <v>6</v>
      </c>
      <c r="BF2255">
        <v>8428</v>
      </c>
      <c r="BG2255">
        <v>8142</v>
      </c>
      <c r="BH2255">
        <v>10640556</v>
      </c>
      <c r="BI2255">
        <v>543</v>
      </c>
      <c r="BJ2255">
        <v>43</v>
      </c>
      <c r="BK2255">
        <v>451</v>
      </c>
      <c r="BL2255">
        <v>13</v>
      </c>
      <c r="BM2255">
        <v>1</v>
      </c>
      <c r="BN2255">
        <v>40021</v>
      </c>
    </row>
    <row r="2256" spans="55:66" x14ac:dyDescent="0.35">
      <c r="BC2256" t="str">
        <f t="shared" si="110"/>
        <v>8428_Activités pour la santé humaine</v>
      </c>
      <c r="BD2256" t="str">
        <f>INDEX(PDC!$J$1:$L$90,MATCH(BE2256,PDC!$L:$L,0),MATCH(PDC!$J$1,PDC!$J$1:$L$1,0))</f>
        <v>Services</v>
      </c>
      <c r="BE2256" t="s">
        <v>27</v>
      </c>
      <c r="BF2256">
        <v>8428</v>
      </c>
      <c r="BG2256">
        <v>7727</v>
      </c>
      <c r="BH2256">
        <v>11957659</v>
      </c>
      <c r="BI2256">
        <v>240</v>
      </c>
      <c r="BJ2256">
        <v>17</v>
      </c>
      <c r="BK2256">
        <v>162</v>
      </c>
      <c r="BL2256">
        <v>5</v>
      </c>
      <c r="BN2256">
        <v>17710</v>
      </c>
    </row>
    <row r="2257" spans="55:66" x14ac:dyDescent="0.35">
      <c r="BC2257" t="str">
        <f t="shared" si="110"/>
        <v>8428_Activités sportives, récréatives et de loisirs</v>
      </c>
      <c r="BD2257" t="str">
        <f>INDEX(PDC!$J$1:$L$90,MATCH(BE2257,PDC!$L:$L,0),MATCH(PDC!$J$1,PDC!$J$1:$L$1,0))</f>
        <v>Services</v>
      </c>
      <c r="BE2257" t="s">
        <v>12</v>
      </c>
      <c r="BF2257">
        <v>8428</v>
      </c>
      <c r="BG2257">
        <v>1153</v>
      </c>
      <c r="BH2257">
        <v>1217389</v>
      </c>
      <c r="BI2257">
        <v>122</v>
      </c>
      <c r="BJ2257">
        <v>2</v>
      </c>
      <c r="BK2257">
        <v>12</v>
      </c>
      <c r="BN2257">
        <v>4617</v>
      </c>
    </row>
    <row r="2258" spans="55:66" x14ac:dyDescent="0.35">
      <c r="BC2258" t="str">
        <f t="shared" si="110"/>
        <v>8428_Activités vétérinaires</v>
      </c>
      <c r="BD2258" t="str">
        <f>INDEX(PDC!$J$1:$L$90,MATCH(BE2258,PDC!$L:$L,0),MATCH(PDC!$J$1,PDC!$J$1:$L$1,0))</f>
        <v>Services</v>
      </c>
      <c r="BE2258" t="s">
        <v>87</v>
      </c>
      <c r="BF2258">
        <v>8428</v>
      </c>
      <c r="BG2258">
        <v>92</v>
      </c>
      <c r="BH2258">
        <v>151389</v>
      </c>
      <c r="BI2258">
        <v>2</v>
      </c>
      <c r="BN2258">
        <v>52</v>
      </c>
    </row>
    <row r="2259" spans="55:66" x14ac:dyDescent="0.35">
      <c r="BC2259" t="str">
        <f t="shared" si="110"/>
        <v>8428_Administration publique et défense ; sécurité sociale obligatoire</v>
      </c>
      <c r="BD2259" t="str">
        <f>INDEX(PDC!$J$1:$L$90,MATCH(BE2259,PDC!$L:$L,0),MATCH(PDC!$J$1,PDC!$J$1:$L$1,0))</f>
        <v>Services</v>
      </c>
      <c r="BE2259" t="s">
        <v>36</v>
      </c>
      <c r="BF2259">
        <v>8428</v>
      </c>
      <c r="BG2259">
        <v>10035</v>
      </c>
      <c r="BH2259">
        <v>14114040</v>
      </c>
      <c r="BI2259">
        <v>136</v>
      </c>
      <c r="BJ2259">
        <v>8</v>
      </c>
      <c r="BK2259">
        <v>81</v>
      </c>
      <c r="BL2259">
        <v>4</v>
      </c>
      <c r="BN2259">
        <v>8265</v>
      </c>
    </row>
    <row r="2260" spans="55:66" x14ac:dyDescent="0.35">
      <c r="BC2260" t="str">
        <f t="shared" si="110"/>
        <v>8428_Assurance</v>
      </c>
      <c r="BD2260" t="str">
        <f>INDEX(PDC!$J$1:$L$90,MATCH(BE2260,PDC!$L:$L,0),MATCH(PDC!$J$1,PDC!$J$1:$L$1,0))</f>
        <v>Services</v>
      </c>
      <c r="BE2260" t="s">
        <v>45</v>
      </c>
      <c r="BF2260">
        <v>8428</v>
      </c>
      <c r="BG2260">
        <v>662</v>
      </c>
      <c r="BH2260">
        <v>993580</v>
      </c>
      <c r="BI2260">
        <v>12</v>
      </c>
      <c r="BN2260">
        <v>1101</v>
      </c>
    </row>
    <row r="2261" spans="55:66" x14ac:dyDescent="0.35">
      <c r="BC2261" t="str">
        <f t="shared" si="110"/>
        <v>8428_Autres activités spécialisées, scientifiques et techniques</v>
      </c>
      <c r="BD2261" t="str">
        <f>INDEX(PDC!$J$1:$L$90,MATCH(BE2261,PDC!$L:$L,0),MATCH(PDC!$J$1,PDC!$J$1:$L$1,0))</f>
        <v>Services</v>
      </c>
      <c r="BE2261" t="s">
        <v>86</v>
      </c>
      <c r="BF2261">
        <v>8428</v>
      </c>
      <c r="BG2261">
        <v>341</v>
      </c>
      <c r="BH2261">
        <v>535011</v>
      </c>
      <c r="BI2261">
        <v>3</v>
      </c>
      <c r="BN2261">
        <v>39</v>
      </c>
    </row>
    <row r="2262" spans="55:66" x14ac:dyDescent="0.35">
      <c r="BC2262" t="str">
        <f t="shared" si="110"/>
        <v>8428_Autres industries extractives</v>
      </c>
      <c r="BD2262" t="str">
        <f>INDEX(PDC!$J$1:$L$90,MATCH(BE2262,PDC!$L:$L,0),MATCH(PDC!$J$1,PDC!$J$1:$L$1,0))</f>
        <v>Industrie</v>
      </c>
      <c r="BE2262" t="s">
        <v>64</v>
      </c>
      <c r="BF2262">
        <v>8428</v>
      </c>
      <c r="BG2262">
        <v>108</v>
      </c>
      <c r="BH2262">
        <v>191186</v>
      </c>
      <c r="BI2262">
        <v>3</v>
      </c>
      <c r="BJ2262">
        <v>1</v>
      </c>
      <c r="BK2262">
        <v>25</v>
      </c>
      <c r="BL2262">
        <v>1</v>
      </c>
      <c r="BN2262">
        <v>648</v>
      </c>
    </row>
    <row r="2263" spans="55:66" x14ac:dyDescent="0.35">
      <c r="BC2263" t="str">
        <f t="shared" si="110"/>
        <v>8428_Autres industries manufacturières</v>
      </c>
      <c r="BD2263" t="str">
        <f>INDEX(PDC!$J$1:$L$90,MATCH(BE2263,PDC!$L:$L,0),MATCH(PDC!$J$1,PDC!$J$1:$L$1,0))</f>
        <v>Industrie</v>
      </c>
      <c r="BE2263" t="s">
        <v>37</v>
      </c>
      <c r="BF2263">
        <v>8428</v>
      </c>
      <c r="BG2263">
        <v>939</v>
      </c>
      <c r="BH2263">
        <v>1587468</v>
      </c>
      <c r="BI2263">
        <v>18</v>
      </c>
      <c r="BJ2263">
        <v>4</v>
      </c>
      <c r="BK2263">
        <v>45</v>
      </c>
      <c r="BL2263">
        <v>2</v>
      </c>
      <c r="BN2263">
        <v>1393</v>
      </c>
    </row>
    <row r="2264" spans="55:66" x14ac:dyDescent="0.35">
      <c r="BC2264" t="str">
        <f t="shared" si="110"/>
        <v>8428_Autres services personnels</v>
      </c>
      <c r="BD2264" t="str">
        <f>INDEX(PDC!$J$1:$L$90,MATCH(BE2264,PDC!$L:$L,0),MATCH(PDC!$J$1,PDC!$J$1:$L$1,0))</f>
        <v>Services</v>
      </c>
      <c r="BE2264" t="s">
        <v>30</v>
      </c>
      <c r="BF2264">
        <v>8428</v>
      </c>
      <c r="BG2264">
        <v>1241</v>
      </c>
      <c r="BH2264">
        <v>1856166</v>
      </c>
      <c r="BI2264">
        <v>22</v>
      </c>
      <c r="BJ2264">
        <v>2</v>
      </c>
      <c r="BK2264">
        <v>5</v>
      </c>
      <c r="BN2264">
        <v>1918</v>
      </c>
    </row>
    <row r="2265" spans="55:66" x14ac:dyDescent="0.35">
      <c r="BC2265" t="str">
        <f t="shared" si="110"/>
        <v>8428_Bibliothèques, archives, musées et autres activités culturelles</v>
      </c>
      <c r="BD2265" t="str">
        <f>INDEX(PDC!$J$1:$L$90,MATCH(BE2265,PDC!$L:$L,0),MATCH(PDC!$J$1,PDC!$J$1:$L$1,0))</f>
        <v>Services</v>
      </c>
      <c r="BE2265" t="s">
        <v>90</v>
      </c>
      <c r="BF2265">
        <v>8428</v>
      </c>
      <c r="BG2265">
        <v>19</v>
      </c>
      <c r="BH2265">
        <v>31445</v>
      </c>
    </row>
    <row r="2266" spans="55:66" x14ac:dyDescent="0.35">
      <c r="BC2266" t="str">
        <f t="shared" si="110"/>
        <v>8428_Captage, traitement et distribution d'eau</v>
      </c>
      <c r="BD2266" t="str">
        <f>INDEX(PDC!$J$1:$L$90,MATCH(BE2266,PDC!$L:$L,0),MATCH(PDC!$J$1,PDC!$J$1:$L$1,0))</f>
        <v>Industrie</v>
      </c>
      <c r="BE2266" t="s">
        <v>77</v>
      </c>
      <c r="BF2266">
        <v>8428</v>
      </c>
      <c r="BG2266">
        <v>334</v>
      </c>
      <c r="BH2266">
        <v>486400</v>
      </c>
      <c r="BI2266">
        <v>12</v>
      </c>
      <c r="BJ2266">
        <v>1</v>
      </c>
      <c r="BK2266">
        <v>9</v>
      </c>
      <c r="BN2266">
        <v>920</v>
      </c>
    </row>
    <row r="2267" spans="55:66" x14ac:dyDescent="0.35">
      <c r="BC2267" t="str">
        <f t="shared" si="110"/>
        <v>8428_Collecte et traitement des eaux usées</v>
      </c>
      <c r="BD2267" t="str">
        <f>INDEX(PDC!$J$1:$L$90,MATCH(BE2267,PDC!$L:$L,0),MATCH(PDC!$J$1,PDC!$J$1:$L$1,0))</f>
        <v>Industrie</v>
      </c>
      <c r="BE2267" t="s">
        <v>78</v>
      </c>
      <c r="BF2267">
        <v>8428</v>
      </c>
      <c r="BG2267">
        <v>71</v>
      </c>
      <c r="BH2267">
        <v>109066</v>
      </c>
      <c r="BI2267">
        <v>2</v>
      </c>
      <c r="BJ2267">
        <v>1</v>
      </c>
      <c r="BK2267">
        <v>5</v>
      </c>
      <c r="BN2267">
        <v>324</v>
      </c>
    </row>
    <row r="2268" spans="55:66" x14ac:dyDescent="0.35">
      <c r="BC2268" t="str">
        <f t="shared" si="110"/>
        <v>8428_Collecte, traitement et élimination des déchets ; récupération</v>
      </c>
      <c r="BD2268" t="str">
        <f>INDEX(PDC!$J$1:$L$90,MATCH(BE2268,PDC!$L:$L,0),MATCH(PDC!$J$1,PDC!$J$1:$L$1,0))</f>
        <v>Industrie</v>
      </c>
      <c r="BE2268" t="s">
        <v>4</v>
      </c>
      <c r="BF2268">
        <v>8428</v>
      </c>
      <c r="BG2268">
        <v>746</v>
      </c>
      <c r="BH2268">
        <v>1222909</v>
      </c>
      <c r="BI2268">
        <v>58</v>
      </c>
      <c r="BJ2268">
        <v>9</v>
      </c>
      <c r="BK2268">
        <v>93</v>
      </c>
      <c r="BL2268">
        <v>4</v>
      </c>
      <c r="BN2268">
        <v>5498</v>
      </c>
    </row>
    <row r="2269" spans="55:66" x14ac:dyDescent="0.35">
      <c r="BC2269" t="str">
        <f t="shared" si="110"/>
        <v>8428_Commerce de détail, à l'exception des automobiles et des motocycles</v>
      </c>
      <c r="BD2269" t="str">
        <f>INDEX(PDC!$J$1:$L$90,MATCH(BE2269,PDC!$L:$L,0),MATCH(PDC!$J$1,PDC!$J$1:$L$1,0))</f>
        <v>Commerce</v>
      </c>
      <c r="BE2269" t="s">
        <v>16</v>
      </c>
      <c r="BF2269">
        <v>8428</v>
      </c>
      <c r="BG2269">
        <v>13316</v>
      </c>
      <c r="BH2269">
        <v>19947985</v>
      </c>
      <c r="BI2269">
        <v>530</v>
      </c>
      <c r="BJ2269">
        <v>39</v>
      </c>
      <c r="BK2269">
        <v>413</v>
      </c>
      <c r="BL2269">
        <v>15</v>
      </c>
      <c r="BM2269">
        <v>1</v>
      </c>
      <c r="BN2269">
        <v>36528</v>
      </c>
    </row>
    <row r="2270" spans="55:66" x14ac:dyDescent="0.35">
      <c r="BC2270" t="str">
        <f t="shared" si="110"/>
        <v>8428_Commerce de gros, à l'exception des automobiles et des motocycles</v>
      </c>
      <c r="BD2270" t="str">
        <f>INDEX(PDC!$J$1:$L$90,MATCH(BE2270,PDC!$L:$L,0),MATCH(PDC!$J$1,PDC!$J$1:$L$1,0))</f>
        <v>Commerce</v>
      </c>
      <c r="BE2270" t="s">
        <v>28</v>
      </c>
      <c r="BF2270">
        <v>8428</v>
      </c>
      <c r="BG2270">
        <v>5659</v>
      </c>
      <c r="BH2270">
        <v>8954403</v>
      </c>
      <c r="BI2270">
        <v>186</v>
      </c>
      <c r="BJ2270">
        <v>18</v>
      </c>
      <c r="BK2270">
        <v>172</v>
      </c>
      <c r="BL2270">
        <v>6</v>
      </c>
      <c r="BN2270">
        <v>11473</v>
      </c>
    </row>
    <row r="2271" spans="55:66" x14ac:dyDescent="0.35">
      <c r="BC2271" t="str">
        <f t="shared" si="110"/>
        <v>8428_Commerce et réparation d'automobiles et de motocycles</v>
      </c>
      <c r="BD2271" t="str">
        <f>INDEX(PDC!$J$1:$L$90,MATCH(BE2271,PDC!$L:$L,0),MATCH(PDC!$J$1,PDC!$J$1:$L$1,0))</f>
        <v>Commerce</v>
      </c>
      <c r="BE2271" t="s">
        <v>21</v>
      </c>
      <c r="BF2271">
        <v>8428</v>
      </c>
      <c r="BG2271">
        <v>3133</v>
      </c>
      <c r="BH2271">
        <v>5274445</v>
      </c>
      <c r="BI2271">
        <v>127</v>
      </c>
      <c r="BJ2271">
        <v>8</v>
      </c>
      <c r="BK2271">
        <v>82</v>
      </c>
      <c r="BL2271">
        <v>2</v>
      </c>
      <c r="BN2271">
        <v>7715</v>
      </c>
    </row>
    <row r="2272" spans="55:66" x14ac:dyDescent="0.35">
      <c r="BC2272" t="str">
        <f t="shared" si="110"/>
        <v>8428_Construction de bâtiments</v>
      </c>
      <c r="BD2272" t="str">
        <f>INDEX(PDC!$J$1:$L$90,MATCH(BE2272,PDC!$L:$L,0),MATCH(PDC!$J$1,PDC!$J$1:$L$1,0))</f>
        <v>Construction</v>
      </c>
      <c r="BE2272" t="s">
        <v>17</v>
      </c>
      <c r="BF2272">
        <v>8428</v>
      </c>
      <c r="BG2272">
        <v>404</v>
      </c>
      <c r="BH2272">
        <v>641233</v>
      </c>
      <c r="BI2272">
        <v>34</v>
      </c>
      <c r="BJ2272">
        <v>1</v>
      </c>
      <c r="BK2272">
        <v>10</v>
      </c>
      <c r="BL2272">
        <v>1</v>
      </c>
      <c r="BN2272">
        <v>2124</v>
      </c>
    </row>
    <row r="2273" spans="55:66" x14ac:dyDescent="0.35">
      <c r="BC2273" t="str">
        <f t="shared" si="110"/>
        <v>8428_Culture et production animale, chasse et services annexes</v>
      </c>
      <c r="BD2273" t="str">
        <f>INDEX(PDC!$J$1:$L$90,MATCH(BE2273,PDC!$L:$L,0),MATCH(PDC!$J$1,PDC!$J$1:$L$1,0))</f>
        <v>Agriculture</v>
      </c>
      <c r="BE2273" t="s">
        <v>62</v>
      </c>
      <c r="BF2273">
        <v>8428</v>
      </c>
      <c r="BG2273">
        <v>5</v>
      </c>
      <c r="BH2273">
        <v>4140</v>
      </c>
    </row>
    <row r="2274" spans="55:66" x14ac:dyDescent="0.35">
      <c r="BC2274" t="str">
        <f t="shared" si="110"/>
        <v>8428_Dépollution et autres services de gestion des déchets</v>
      </c>
      <c r="BD2274" t="str">
        <f>INDEX(PDC!$J$1:$L$90,MATCH(BE2274,PDC!$L:$L,0),MATCH(PDC!$J$1,PDC!$J$1:$L$1,0))</f>
        <v>Industrie</v>
      </c>
      <c r="BE2274" t="s">
        <v>79</v>
      </c>
      <c r="BF2274">
        <v>8428</v>
      </c>
      <c r="BG2274">
        <v>44</v>
      </c>
      <c r="BH2274">
        <v>66341</v>
      </c>
      <c r="BI2274">
        <v>14</v>
      </c>
      <c r="BJ2274">
        <v>1</v>
      </c>
      <c r="BK2274">
        <v>4</v>
      </c>
      <c r="BN2274">
        <v>350</v>
      </c>
    </row>
    <row r="2275" spans="55:66" x14ac:dyDescent="0.35">
      <c r="BC2275" t="str">
        <f t="shared" si="110"/>
        <v>8428_Enquêtes et sécurité</v>
      </c>
      <c r="BD2275" t="str">
        <f>INDEX(PDC!$J$1:$L$90,MATCH(BE2275,PDC!$L:$L,0),MATCH(PDC!$J$1,PDC!$J$1:$L$1,0))</f>
        <v>Services</v>
      </c>
      <c r="BE2275" t="s">
        <v>15</v>
      </c>
      <c r="BF2275">
        <v>8428</v>
      </c>
      <c r="BG2275">
        <v>810</v>
      </c>
      <c r="BH2275">
        <v>1336479</v>
      </c>
      <c r="BI2275">
        <v>38</v>
      </c>
      <c r="BJ2275">
        <v>2</v>
      </c>
      <c r="BK2275">
        <v>9</v>
      </c>
      <c r="BN2275">
        <v>3248</v>
      </c>
    </row>
    <row r="2276" spans="55:66" x14ac:dyDescent="0.35">
      <c r="BC2276" t="str">
        <f t="shared" si="110"/>
        <v>8428_Enseignement</v>
      </c>
      <c r="BD2276" t="str">
        <f>INDEX(PDC!$J$1:$L$90,MATCH(BE2276,PDC!$L:$L,0),MATCH(PDC!$J$1,PDC!$J$1:$L$1,0))</f>
        <v>Services</v>
      </c>
      <c r="BE2276" t="s">
        <v>34</v>
      </c>
      <c r="BF2276">
        <v>8428</v>
      </c>
      <c r="BG2276">
        <v>3657</v>
      </c>
      <c r="BH2276">
        <v>4175478</v>
      </c>
      <c r="BI2276">
        <v>55</v>
      </c>
      <c r="BJ2276">
        <v>5</v>
      </c>
      <c r="BK2276">
        <v>40</v>
      </c>
      <c r="BL2276">
        <v>2</v>
      </c>
      <c r="BN2276">
        <v>3703</v>
      </c>
    </row>
    <row r="2277" spans="55:66" x14ac:dyDescent="0.35">
      <c r="BC2277" t="str">
        <f t="shared" si="110"/>
        <v>8428_Entreposage et services auxiliaires des transports</v>
      </c>
      <c r="BD2277" t="str">
        <f>INDEX(PDC!$J$1:$L$90,MATCH(BE2277,PDC!$L:$L,0),MATCH(PDC!$J$1,PDC!$J$1:$L$1,0))</f>
        <v>Services</v>
      </c>
      <c r="BE2277" t="s">
        <v>7</v>
      </c>
      <c r="BF2277">
        <v>8428</v>
      </c>
      <c r="BG2277">
        <v>1536</v>
      </c>
      <c r="BH2277">
        <v>2499204</v>
      </c>
      <c r="BI2277">
        <v>102</v>
      </c>
      <c r="BJ2277">
        <v>3</v>
      </c>
      <c r="BK2277">
        <v>29</v>
      </c>
      <c r="BL2277">
        <v>2</v>
      </c>
      <c r="BN2277">
        <v>5769</v>
      </c>
    </row>
    <row r="2278" spans="55:66" x14ac:dyDescent="0.35">
      <c r="BC2278" t="str">
        <f t="shared" si="110"/>
        <v>8428_Fabrication d'autres matériels de transport</v>
      </c>
      <c r="BD2278" t="str">
        <f>INDEX(PDC!$J$1:$L$90,MATCH(BE2278,PDC!$L:$L,0),MATCH(PDC!$J$1,PDC!$J$1:$L$1,0))</f>
        <v>Industrie</v>
      </c>
      <c r="BE2278" t="s">
        <v>74</v>
      </c>
      <c r="BF2278">
        <v>8428</v>
      </c>
      <c r="BG2278">
        <v>232</v>
      </c>
      <c r="BH2278">
        <v>329215</v>
      </c>
      <c r="BI2278">
        <v>7</v>
      </c>
      <c r="BN2278">
        <v>432</v>
      </c>
    </row>
    <row r="2279" spans="55:66" x14ac:dyDescent="0.35">
      <c r="BC2279" t="str">
        <f t="shared" si="110"/>
        <v>8428_Fabrication d'autres produits minéraux non métalliques</v>
      </c>
      <c r="BD2279" t="str">
        <f>INDEX(PDC!$J$1:$L$90,MATCH(BE2279,PDC!$L:$L,0),MATCH(PDC!$J$1,PDC!$J$1:$L$1,0))</f>
        <v>Industrie</v>
      </c>
      <c r="BE2279" t="s">
        <v>18</v>
      </c>
      <c r="BF2279">
        <v>8428</v>
      </c>
      <c r="BG2279">
        <v>1488</v>
      </c>
      <c r="BH2279">
        <v>2245355</v>
      </c>
      <c r="BI2279">
        <v>44</v>
      </c>
      <c r="BJ2279">
        <v>4</v>
      </c>
      <c r="BK2279">
        <v>33</v>
      </c>
      <c r="BL2279">
        <v>2</v>
      </c>
      <c r="BN2279">
        <v>3754</v>
      </c>
    </row>
    <row r="2280" spans="55:66" x14ac:dyDescent="0.35">
      <c r="BC2280" t="str">
        <f t="shared" si="110"/>
        <v>8428_Fabrication d'équipements électriques</v>
      </c>
      <c r="BD2280" t="str">
        <f>INDEX(PDC!$J$1:$L$90,MATCH(BE2280,PDC!$L:$L,0),MATCH(PDC!$J$1,PDC!$J$1:$L$1,0))</f>
        <v>Industrie</v>
      </c>
      <c r="BE2280" t="s">
        <v>38</v>
      </c>
      <c r="BF2280">
        <v>8428</v>
      </c>
      <c r="BG2280">
        <v>1148</v>
      </c>
      <c r="BH2280">
        <v>1731117</v>
      </c>
      <c r="BI2280">
        <v>41</v>
      </c>
      <c r="BJ2280">
        <v>5</v>
      </c>
      <c r="BK2280">
        <v>33</v>
      </c>
      <c r="BN2280">
        <v>2589</v>
      </c>
    </row>
    <row r="2281" spans="55:66" x14ac:dyDescent="0.35">
      <c r="BC2281" t="str">
        <f t="shared" si="110"/>
        <v>8428_Fabrication de boissons</v>
      </c>
      <c r="BD2281" t="str">
        <f>INDEX(PDC!$J$1:$L$90,MATCH(BE2281,PDC!$L:$L,0),MATCH(PDC!$J$1,PDC!$J$1:$L$1,0))</f>
        <v>Industrie</v>
      </c>
      <c r="BE2281" t="s">
        <v>66</v>
      </c>
      <c r="BF2281">
        <v>8428</v>
      </c>
      <c r="BG2281">
        <v>222</v>
      </c>
      <c r="BH2281">
        <v>562608</v>
      </c>
      <c r="BI2281">
        <v>1</v>
      </c>
      <c r="BJ2281">
        <v>1</v>
      </c>
      <c r="BK2281">
        <v>6</v>
      </c>
      <c r="BN2281">
        <v>148</v>
      </c>
    </row>
    <row r="2282" spans="55:66" x14ac:dyDescent="0.35">
      <c r="BC2282" t="str">
        <f t="shared" si="110"/>
        <v>8428_Fabrication de machines et équipements n.c.a.</v>
      </c>
      <c r="BD2282" t="str">
        <f>INDEX(PDC!$J$1:$L$90,MATCH(BE2282,PDC!$L:$L,0),MATCH(PDC!$J$1,PDC!$J$1:$L$1,0))</f>
        <v>Industrie</v>
      </c>
      <c r="BE2282" t="s">
        <v>29</v>
      </c>
      <c r="BF2282">
        <v>8428</v>
      </c>
      <c r="BG2282">
        <v>2181</v>
      </c>
      <c r="BH2282">
        <v>3334003</v>
      </c>
      <c r="BI2282">
        <v>82</v>
      </c>
      <c r="BJ2282">
        <v>3</v>
      </c>
      <c r="BK2282">
        <v>37</v>
      </c>
      <c r="BL2282">
        <v>1</v>
      </c>
      <c r="BN2282">
        <v>4829</v>
      </c>
    </row>
    <row r="2283" spans="55:66" x14ac:dyDescent="0.35">
      <c r="BC2283" t="str">
        <f t="shared" si="110"/>
        <v>8428_Fabrication de meubles</v>
      </c>
      <c r="BD2283" t="str">
        <f>INDEX(PDC!$J$1:$L$90,MATCH(BE2283,PDC!$L:$L,0),MATCH(PDC!$J$1,PDC!$J$1:$L$1,0))</f>
        <v>Industrie</v>
      </c>
      <c r="BE2283" t="s">
        <v>75</v>
      </c>
      <c r="BF2283">
        <v>8428</v>
      </c>
      <c r="BG2283">
        <v>473</v>
      </c>
      <c r="BH2283">
        <v>817135</v>
      </c>
      <c r="BI2283">
        <v>37</v>
      </c>
      <c r="BJ2283">
        <v>3</v>
      </c>
      <c r="BK2283">
        <v>37</v>
      </c>
      <c r="BL2283">
        <v>1</v>
      </c>
      <c r="BN2283">
        <v>1641</v>
      </c>
    </row>
    <row r="2284" spans="55:66" x14ac:dyDescent="0.35">
      <c r="BC2284" t="str">
        <f t="shared" si="110"/>
        <v>8428_Fabrication de produits en caoutchouc et en plastique</v>
      </c>
      <c r="BD2284" t="str">
        <f>INDEX(PDC!$J$1:$L$90,MATCH(BE2284,PDC!$L:$L,0),MATCH(PDC!$J$1,PDC!$J$1:$L$1,0))</f>
        <v>Industrie</v>
      </c>
      <c r="BE2284" t="s">
        <v>25</v>
      </c>
      <c r="BF2284">
        <v>8428</v>
      </c>
      <c r="BG2284">
        <v>1573</v>
      </c>
      <c r="BH2284">
        <v>2327561</v>
      </c>
      <c r="BI2284">
        <v>94</v>
      </c>
      <c r="BJ2284">
        <v>9</v>
      </c>
      <c r="BK2284">
        <v>120</v>
      </c>
      <c r="BL2284">
        <v>4</v>
      </c>
      <c r="BN2284">
        <v>6058</v>
      </c>
    </row>
    <row r="2285" spans="55:66" x14ac:dyDescent="0.35">
      <c r="BC2285" t="str">
        <f t="shared" si="110"/>
        <v>8428_Fabrication de produits informatiques, électroniques et optiques</v>
      </c>
      <c r="BD2285" t="str">
        <f>INDEX(PDC!$J$1:$L$90,MATCH(BE2285,PDC!$L:$L,0),MATCH(PDC!$J$1,PDC!$J$1:$L$1,0))</f>
        <v>Industrie</v>
      </c>
      <c r="BE2285" t="s">
        <v>41</v>
      </c>
      <c r="BF2285">
        <v>8428</v>
      </c>
      <c r="BG2285">
        <v>1453</v>
      </c>
      <c r="BH2285">
        <v>2247019</v>
      </c>
      <c r="BI2285">
        <v>14</v>
      </c>
      <c r="BJ2285">
        <v>2</v>
      </c>
      <c r="BK2285">
        <v>13</v>
      </c>
      <c r="BN2285">
        <v>688</v>
      </c>
    </row>
    <row r="2286" spans="55:66" x14ac:dyDescent="0.35">
      <c r="BC2286" t="str">
        <f t="shared" si="110"/>
        <v>8428_Fabrication de produits métalliques, à l'exception des machines et des équipements</v>
      </c>
      <c r="BD2286" t="str">
        <f>INDEX(PDC!$J$1:$L$90,MATCH(BE2286,PDC!$L:$L,0),MATCH(PDC!$J$1,PDC!$J$1:$L$1,0))</f>
        <v>Industrie</v>
      </c>
      <c r="BE2286" t="s">
        <v>11</v>
      </c>
      <c r="BF2286">
        <v>8428</v>
      </c>
      <c r="BG2286">
        <v>7605</v>
      </c>
      <c r="BH2286">
        <v>12579306</v>
      </c>
      <c r="BI2286">
        <v>479</v>
      </c>
      <c r="BJ2286">
        <v>44</v>
      </c>
      <c r="BK2286">
        <v>364</v>
      </c>
      <c r="BL2286">
        <v>15</v>
      </c>
      <c r="BN2286">
        <v>30366</v>
      </c>
    </row>
    <row r="2287" spans="55:66" x14ac:dyDescent="0.35">
      <c r="BC2287" t="str">
        <f t="shared" si="110"/>
        <v>8428_Fabrication de textiles</v>
      </c>
      <c r="BD2287" t="str">
        <f>INDEX(PDC!$J$1:$L$90,MATCH(BE2287,PDC!$L:$L,0),MATCH(PDC!$J$1,PDC!$J$1:$L$1,0))</f>
        <v>Industrie</v>
      </c>
      <c r="BE2287" t="s">
        <v>19</v>
      </c>
      <c r="BF2287">
        <v>8428</v>
      </c>
      <c r="BG2287">
        <v>2932</v>
      </c>
      <c r="BH2287">
        <v>4362100</v>
      </c>
      <c r="BI2287">
        <v>73</v>
      </c>
      <c r="BJ2287">
        <v>4</v>
      </c>
      <c r="BK2287">
        <v>17</v>
      </c>
      <c r="BL2287">
        <v>1</v>
      </c>
      <c r="BN2287">
        <v>3402</v>
      </c>
    </row>
    <row r="2288" spans="55:66" x14ac:dyDescent="0.35">
      <c r="BC2288" t="str">
        <f t="shared" si="110"/>
        <v>8428_Génie civil</v>
      </c>
      <c r="BD2288" t="str">
        <f>INDEX(PDC!$J$1:$L$90,MATCH(BE2288,PDC!$L:$L,0),MATCH(PDC!$J$1,PDC!$J$1:$L$1,0))</f>
        <v>Construction</v>
      </c>
      <c r="BE2288" t="s">
        <v>22</v>
      </c>
      <c r="BF2288">
        <v>8428</v>
      </c>
      <c r="BG2288">
        <v>1358</v>
      </c>
      <c r="BH2288">
        <v>1992558</v>
      </c>
      <c r="BI2288">
        <v>44</v>
      </c>
      <c r="BJ2288">
        <v>5</v>
      </c>
      <c r="BK2288">
        <v>17</v>
      </c>
      <c r="BN2288">
        <v>3356</v>
      </c>
    </row>
    <row r="2289" spans="55:66" x14ac:dyDescent="0.35">
      <c r="BC2289" t="str">
        <f t="shared" si="110"/>
        <v>8428_Hébergement</v>
      </c>
      <c r="BD2289" t="str">
        <f>INDEX(PDC!$J$1:$L$90,MATCH(BE2289,PDC!$L:$L,0),MATCH(PDC!$J$1,PDC!$J$1:$L$1,0))</f>
        <v>Services</v>
      </c>
      <c r="BE2289" t="s">
        <v>20</v>
      </c>
      <c r="BF2289">
        <v>8428</v>
      </c>
      <c r="BG2289">
        <v>569</v>
      </c>
      <c r="BH2289">
        <v>925029</v>
      </c>
      <c r="BI2289">
        <v>29</v>
      </c>
      <c r="BN2289">
        <v>2055</v>
      </c>
    </row>
    <row r="2290" spans="55:66" x14ac:dyDescent="0.35">
      <c r="BC2290" t="str">
        <f t="shared" si="110"/>
        <v>8428_Hébergement médico-social et social</v>
      </c>
      <c r="BD2290" t="str">
        <f>INDEX(PDC!$J$1:$L$90,MATCH(BE2290,PDC!$L:$L,0),MATCH(PDC!$J$1,PDC!$J$1:$L$1,0))</f>
        <v>Services</v>
      </c>
      <c r="BE2290" t="s">
        <v>2</v>
      </c>
      <c r="BF2290">
        <v>8428</v>
      </c>
      <c r="BG2290">
        <v>4612</v>
      </c>
      <c r="BH2290">
        <v>7163597</v>
      </c>
      <c r="BI2290">
        <v>433</v>
      </c>
      <c r="BJ2290">
        <v>28</v>
      </c>
      <c r="BK2290">
        <v>267</v>
      </c>
      <c r="BL2290">
        <v>9</v>
      </c>
      <c r="BN2290">
        <v>28571</v>
      </c>
    </row>
    <row r="2291" spans="55:66" x14ac:dyDescent="0.35">
      <c r="BC2291" t="str">
        <f t="shared" si="110"/>
        <v>8428_Imprimerie et reproduction d'enregistrements</v>
      </c>
      <c r="BD2291" t="str">
        <f>INDEX(PDC!$J$1:$L$90,MATCH(BE2291,PDC!$L:$L,0),MATCH(PDC!$J$1,PDC!$J$1:$L$1,0))</f>
        <v>Industrie</v>
      </c>
      <c r="BE2291" t="s">
        <v>72</v>
      </c>
      <c r="BF2291">
        <v>8428</v>
      </c>
      <c r="BG2291">
        <v>736</v>
      </c>
      <c r="BH2291">
        <v>1325098</v>
      </c>
      <c r="BI2291">
        <v>18</v>
      </c>
      <c r="BJ2291">
        <v>2</v>
      </c>
      <c r="BK2291">
        <v>4</v>
      </c>
      <c r="BN2291">
        <v>456</v>
      </c>
    </row>
    <row r="2292" spans="55:66" x14ac:dyDescent="0.35">
      <c r="BC2292" t="str">
        <f t="shared" si="110"/>
        <v>8428_Industrie automobile</v>
      </c>
      <c r="BD2292" t="str">
        <f>INDEX(PDC!$J$1:$L$90,MATCH(BE2292,PDC!$L:$L,0),MATCH(PDC!$J$1,PDC!$J$1:$L$1,0))</f>
        <v>Industrie</v>
      </c>
      <c r="BE2292" t="s">
        <v>24</v>
      </c>
      <c r="BF2292">
        <v>8428</v>
      </c>
      <c r="BG2292">
        <v>2169</v>
      </c>
      <c r="BH2292">
        <v>2804068</v>
      </c>
      <c r="BI2292">
        <v>122</v>
      </c>
      <c r="BJ2292">
        <v>13</v>
      </c>
      <c r="BK2292">
        <v>81</v>
      </c>
      <c r="BL2292">
        <v>2</v>
      </c>
      <c r="BN2292">
        <v>8193</v>
      </c>
    </row>
    <row r="2293" spans="55:66" x14ac:dyDescent="0.35">
      <c r="BC2293" t="str">
        <f t="shared" si="110"/>
        <v>8428_Industrie chimique</v>
      </c>
      <c r="BD2293" t="str">
        <f>INDEX(PDC!$J$1:$L$90,MATCH(BE2293,PDC!$L:$L,0),MATCH(PDC!$J$1,PDC!$J$1:$L$1,0))</f>
        <v>Industrie</v>
      </c>
      <c r="BE2293" t="s">
        <v>40</v>
      </c>
      <c r="BF2293">
        <v>8428</v>
      </c>
      <c r="BG2293">
        <v>1156</v>
      </c>
      <c r="BH2293">
        <v>1792945</v>
      </c>
      <c r="BI2293">
        <v>22</v>
      </c>
      <c r="BJ2293">
        <v>1</v>
      </c>
      <c r="BK2293">
        <v>10</v>
      </c>
      <c r="BL2293">
        <v>1</v>
      </c>
      <c r="BN2293">
        <v>2066</v>
      </c>
    </row>
    <row r="2294" spans="55:66" x14ac:dyDescent="0.35">
      <c r="BC2294" t="str">
        <f t="shared" si="110"/>
        <v>8428_Industrie de l'habillement</v>
      </c>
      <c r="BD2294" t="str">
        <f>INDEX(PDC!$J$1:$L$90,MATCH(BE2294,PDC!$L:$L,0),MATCH(PDC!$J$1,PDC!$J$1:$L$1,0))</f>
        <v>Industrie</v>
      </c>
      <c r="BE2294" t="s">
        <v>68</v>
      </c>
      <c r="BF2294">
        <v>8428</v>
      </c>
      <c r="BG2294">
        <v>259</v>
      </c>
      <c r="BH2294">
        <v>409722</v>
      </c>
      <c r="BI2294">
        <v>3</v>
      </c>
      <c r="BN2294">
        <v>51</v>
      </c>
    </row>
    <row r="2295" spans="55:66" x14ac:dyDescent="0.35">
      <c r="BC2295" t="str">
        <f t="shared" si="110"/>
        <v>8428_Industrie du cuir et de la chaussure</v>
      </c>
      <c r="BD2295" t="str">
        <f>INDEX(PDC!$J$1:$L$90,MATCH(BE2295,PDC!$L:$L,0),MATCH(PDC!$J$1,PDC!$J$1:$L$1,0))</f>
        <v>Industrie</v>
      </c>
      <c r="BE2295" t="s">
        <v>69</v>
      </c>
      <c r="BF2295">
        <v>8428</v>
      </c>
      <c r="BG2295">
        <v>101</v>
      </c>
      <c r="BH2295">
        <v>159148</v>
      </c>
      <c r="BN2295">
        <v>289</v>
      </c>
    </row>
    <row r="2296" spans="55:66" x14ac:dyDescent="0.35">
      <c r="BC2296" t="str">
        <f t="shared" si="110"/>
        <v>8428_Industrie du papier et du carton</v>
      </c>
      <c r="BD2296" t="str">
        <f>INDEX(PDC!$J$1:$L$90,MATCH(BE2296,PDC!$L:$L,0),MATCH(PDC!$J$1,PDC!$J$1:$L$1,0))</f>
        <v>Industrie</v>
      </c>
      <c r="BE2296" t="s">
        <v>71</v>
      </c>
      <c r="BF2296">
        <v>8428</v>
      </c>
      <c r="BG2296">
        <v>763</v>
      </c>
      <c r="BH2296">
        <v>1227590</v>
      </c>
      <c r="BI2296">
        <v>40</v>
      </c>
      <c r="BJ2296">
        <v>3</v>
      </c>
      <c r="BK2296">
        <v>13</v>
      </c>
      <c r="BN2296">
        <v>2111</v>
      </c>
    </row>
    <row r="2297" spans="55:66" x14ac:dyDescent="0.35">
      <c r="BC2297" t="str">
        <f t="shared" si="110"/>
        <v>8428_Industrie pharmaceutique</v>
      </c>
      <c r="BD2297" t="str">
        <f>INDEX(PDC!$J$1:$L$90,MATCH(BE2297,PDC!$L:$L,0),MATCH(PDC!$J$1,PDC!$J$1:$L$1,0))</f>
        <v>Industrie</v>
      </c>
      <c r="BE2297" t="s">
        <v>39</v>
      </c>
      <c r="BF2297">
        <v>8428</v>
      </c>
      <c r="BG2297">
        <v>34</v>
      </c>
      <c r="BH2297">
        <v>54338</v>
      </c>
      <c r="BN2297">
        <v>0</v>
      </c>
    </row>
    <row r="2298" spans="55:66" x14ac:dyDescent="0.35">
      <c r="BC2298" t="str">
        <f t="shared" si="110"/>
        <v>8428_Industries alimentaires</v>
      </c>
      <c r="BD2298" t="str">
        <f>INDEX(PDC!$J$1:$L$90,MATCH(BE2298,PDC!$L:$L,0),MATCH(PDC!$J$1,PDC!$J$1:$L$1,0))</f>
        <v>Industrie</v>
      </c>
      <c r="BE2298" t="s">
        <v>14</v>
      </c>
      <c r="BF2298">
        <v>8428</v>
      </c>
      <c r="BG2298">
        <v>4378</v>
      </c>
      <c r="BH2298">
        <v>6901323</v>
      </c>
      <c r="BI2298">
        <v>194</v>
      </c>
      <c r="BJ2298">
        <v>16</v>
      </c>
      <c r="BK2298">
        <v>71</v>
      </c>
      <c r="BL2298">
        <v>1</v>
      </c>
      <c r="BN2298">
        <v>10720</v>
      </c>
    </row>
    <row r="2299" spans="55:66" x14ac:dyDescent="0.35">
      <c r="BC2299" t="str">
        <f t="shared" si="110"/>
        <v>8428_Métallurgie</v>
      </c>
      <c r="BD2299" t="str">
        <f>INDEX(PDC!$J$1:$L$90,MATCH(BE2299,PDC!$L:$L,0),MATCH(PDC!$J$1,PDC!$J$1:$L$1,0))</f>
        <v>Industrie</v>
      </c>
      <c r="BE2299" t="s">
        <v>26</v>
      </c>
      <c r="BF2299">
        <v>8428</v>
      </c>
      <c r="BG2299">
        <v>677</v>
      </c>
      <c r="BH2299">
        <v>1021841</v>
      </c>
      <c r="BI2299">
        <v>12</v>
      </c>
      <c r="BJ2299">
        <v>1</v>
      </c>
      <c r="BK2299">
        <v>5</v>
      </c>
      <c r="BN2299">
        <v>1001</v>
      </c>
    </row>
    <row r="2300" spans="55:66" x14ac:dyDescent="0.35">
      <c r="BC2300" t="str">
        <f t="shared" si="110"/>
        <v>8428_Organisation de jeux de hasard et d'argent</v>
      </c>
      <c r="BD2300" t="str">
        <f>INDEX(PDC!$J$1:$L$90,MATCH(BE2300,PDC!$L:$L,0),MATCH(PDC!$J$1,PDC!$J$1:$L$1,0))</f>
        <v>Services</v>
      </c>
      <c r="BE2300" t="s">
        <v>91</v>
      </c>
      <c r="BF2300">
        <v>8428</v>
      </c>
      <c r="BG2300">
        <v>197</v>
      </c>
      <c r="BH2300">
        <v>293396</v>
      </c>
      <c r="BI2300">
        <v>2</v>
      </c>
      <c r="BJ2300">
        <v>1</v>
      </c>
      <c r="BK2300">
        <v>5</v>
      </c>
      <c r="BN2300">
        <v>155</v>
      </c>
    </row>
    <row r="2301" spans="55:66" x14ac:dyDescent="0.35">
      <c r="BC2301" t="str">
        <f t="shared" si="110"/>
        <v>8428_Production de films cinématographiques, de vidéo et de programmes de télévision ; enregistrement sonore et édition musicale</v>
      </c>
      <c r="BD2301" t="str">
        <f>INDEX(PDC!$J$1:$L$90,MATCH(BE2301,PDC!$L:$L,0),MATCH(PDC!$J$1,PDC!$J$1:$L$1,0))</f>
        <v>Services</v>
      </c>
      <c r="BE2301" t="s">
        <v>82</v>
      </c>
      <c r="BF2301">
        <v>8428</v>
      </c>
      <c r="BG2301">
        <v>137</v>
      </c>
      <c r="BH2301">
        <v>174912</v>
      </c>
      <c r="BI2301">
        <v>1</v>
      </c>
      <c r="BN2301">
        <v>3</v>
      </c>
    </row>
    <row r="2302" spans="55:66" x14ac:dyDescent="0.35">
      <c r="BC2302" t="str">
        <f t="shared" si="110"/>
        <v>8428_Production et distribution d'électricité, de gaz, de vapeur et d'air conditionné</v>
      </c>
      <c r="BD2302" t="str">
        <f>INDEX(PDC!$J$1:$L$90,MATCH(BE2302,PDC!$L:$L,0),MATCH(PDC!$J$1,PDC!$J$1:$L$1,0))</f>
        <v>Industrie</v>
      </c>
      <c r="BE2302" t="s">
        <v>76</v>
      </c>
      <c r="BF2302">
        <v>8428</v>
      </c>
      <c r="BG2302">
        <v>380</v>
      </c>
      <c r="BH2302">
        <v>586257</v>
      </c>
      <c r="BI2302">
        <v>4</v>
      </c>
      <c r="BN2302">
        <v>153</v>
      </c>
    </row>
    <row r="2303" spans="55:66" x14ac:dyDescent="0.35">
      <c r="BC2303" t="str">
        <f t="shared" si="110"/>
        <v>8428_Programmation et diffusion</v>
      </c>
      <c r="BD2303" t="str">
        <f>INDEX(PDC!$J$1:$L$90,MATCH(BE2303,PDC!$L:$L,0),MATCH(PDC!$J$1,PDC!$J$1:$L$1,0))</f>
        <v>Services</v>
      </c>
      <c r="BE2303" t="s">
        <v>83</v>
      </c>
      <c r="BF2303">
        <v>8428</v>
      </c>
      <c r="BG2303">
        <v>31</v>
      </c>
      <c r="BH2303">
        <v>46578</v>
      </c>
    </row>
    <row r="2304" spans="55:66" x14ac:dyDescent="0.35">
      <c r="BC2304" t="str">
        <f t="shared" si="110"/>
        <v>8428_Programmation, conseil et autres activités informatiques</v>
      </c>
      <c r="BD2304" t="str">
        <f>INDEX(PDC!$J$1:$L$90,MATCH(BE2304,PDC!$L:$L,0),MATCH(PDC!$J$1,PDC!$J$1:$L$1,0))</f>
        <v>Services</v>
      </c>
      <c r="BE2304" t="s">
        <v>50</v>
      </c>
      <c r="BF2304">
        <v>8428</v>
      </c>
      <c r="BG2304">
        <v>535</v>
      </c>
      <c r="BH2304">
        <v>796190</v>
      </c>
      <c r="BI2304">
        <v>1</v>
      </c>
      <c r="BN2304">
        <v>15</v>
      </c>
    </row>
    <row r="2305" spans="55:66" x14ac:dyDescent="0.35">
      <c r="BC2305" t="str">
        <f t="shared" si="110"/>
        <v>8428_Publicité et études de marché</v>
      </c>
      <c r="BD2305" t="str">
        <f>INDEX(PDC!$J$1:$L$90,MATCH(BE2305,PDC!$L:$L,0),MATCH(PDC!$J$1,PDC!$J$1:$L$1,0))</f>
        <v>Services</v>
      </c>
      <c r="BE2305" t="s">
        <v>33</v>
      </c>
      <c r="BF2305">
        <v>8428</v>
      </c>
      <c r="BG2305">
        <v>942</v>
      </c>
      <c r="BH2305">
        <v>1352161</v>
      </c>
      <c r="BI2305">
        <v>13</v>
      </c>
      <c r="BJ2305">
        <v>4</v>
      </c>
      <c r="BK2305">
        <v>40</v>
      </c>
      <c r="BL2305">
        <v>2</v>
      </c>
      <c r="BN2305">
        <v>2189</v>
      </c>
    </row>
    <row r="2306" spans="55:66" x14ac:dyDescent="0.35">
      <c r="BC2306" t="str">
        <f t="shared" si="110"/>
        <v>8428_Recherche-développement scientifique</v>
      </c>
      <c r="BD2306" t="str">
        <f>INDEX(PDC!$J$1:$L$90,MATCH(BE2306,PDC!$L:$L,0),MATCH(PDC!$J$1,PDC!$J$1:$L$1,0))</f>
        <v>Services</v>
      </c>
      <c r="BE2306" t="s">
        <v>46</v>
      </c>
      <c r="BF2306">
        <v>8428</v>
      </c>
      <c r="BG2306">
        <v>230</v>
      </c>
      <c r="BH2306">
        <v>249690</v>
      </c>
      <c r="BN2306">
        <v>0</v>
      </c>
    </row>
    <row r="2307" spans="55:66" x14ac:dyDescent="0.35">
      <c r="BC2307" t="str">
        <f t="shared" si="110"/>
        <v>8428_Restauration</v>
      </c>
      <c r="BD2307" t="str">
        <f>INDEX(PDC!$J$1:$L$90,MATCH(BE2307,PDC!$L:$L,0),MATCH(PDC!$J$1,PDC!$J$1:$L$1,0))</f>
        <v>Services</v>
      </c>
      <c r="BE2307" t="s">
        <v>10</v>
      </c>
      <c r="BF2307">
        <v>8428</v>
      </c>
      <c r="BG2307">
        <v>3661</v>
      </c>
      <c r="BH2307">
        <v>5378269</v>
      </c>
      <c r="BI2307">
        <v>235</v>
      </c>
      <c r="BJ2307">
        <v>13</v>
      </c>
      <c r="BK2307">
        <v>79</v>
      </c>
      <c r="BL2307">
        <v>1</v>
      </c>
      <c r="BN2307">
        <v>13364</v>
      </c>
    </row>
    <row r="2308" spans="55:66" x14ac:dyDescent="0.35">
      <c r="BC2308" t="str">
        <f t="shared" si="110"/>
        <v>8428_Réparation d'ordinateurs et de biens personnels et domestiques</v>
      </c>
      <c r="BD2308" t="str">
        <f>INDEX(PDC!$J$1:$L$90,MATCH(BE2308,PDC!$L:$L,0),MATCH(PDC!$J$1,PDC!$J$1:$L$1,0))</f>
        <v>Services</v>
      </c>
      <c r="BE2308" t="s">
        <v>92</v>
      </c>
      <c r="BF2308">
        <v>8428</v>
      </c>
      <c r="BG2308">
        <v>192</v>
      </c>
      <c r="BH2308">
        <v>314575</v>
      </c>
      <c r="BI2308">
        <v>16</v>
      </c>
      <c r="BJ2308">
        <v>2</v>
      </c>
      <c r="BK2308">
        <v>11</v>
      </c>
      <c r="BN2308">
        <v>690</v>
      </c>
    </row>
    <row r="2309" spans="55:66" x14ac:dyDescent="0.35">
      <c r="BC2309" t="str">
        <f t="shared" ref="BC2309:BC2372" si="111">BF2309&amp;"_"&amp;BE2309</f>
        <v>8428_Réparation et installation de machines et d'équipements</v>
      </c>
      <c r="BD2309" t="str">
        <f>INDEX(PDC!$J$1:$L$90,MATCH(BE2309,PDC!$L:$L,0),MATCH(PDC!$J$1,PDC!$J$1:$L$1,0))</f>
        <v>Industrie</v>
      </c>
      <c r="BE2309" t="s">
        <v>23</v>
      </c>
      <c r="BF2309">
        <v>8428</v>
      </c>
      <c r="BG2309">
        <v>1458</v>
      </c>
      <c r="BH2309">
        <v>2473789</v>
      </c>
      <c r="BI2309">
        <v>69</v>
      </c>
      <c r="BJ2309">
        <v>5</v>
      </c>
      <c r="BK2309">
        <v>77</v>
      </c>
      <c r="BL2309">
        <v>3</v>
      </c>
      <c r="BN2309">
        <v>4233</v>
      </c>
    </row>
    <row r="2310" spans="55:66" x14ac:dyDescent="0.35">
      <c r="BC2310" t="str">
        <f t="shared" si="111"/>
        <v>8428_Services d'information</v>
      </c>
      <c r="BD2310" t="str">
        <f>INDEX(PDC!$J$1:$L$90,MATCH(BE2310,PDC!$L:$L,0),MATCH(PDC!$J$1,PDC!$J$1:$L$1,0))</f>
        <v>Services</v>
      </c>
      <c r="BE2310" t="s">
        <v>85</v>
      </c>
      <c r="BF2310">
        <v>8428</v>
      </c>
      <c r="BG2310">
        <v>247</v>
      </c>
      <c r="BH2310">
        <v>385676</v>
      </c>
      <c r="BI2310">
        <v>4</v>
      </c>
      <c r="BN2310">
        <v>459</v>
      </c>
    </row>
    <row r="2311" spans="55:66" x14ac:dyDescent="0.35">
      <c r="BC2311" t="str">
        <f t="shared" si="111"/>
        <v>8428_Services relatifs aux bâtiments et aménagement paysager</v>
      </c>
      <c r="BD2311" t="str">
        <f>INDEX(PDC!$J$1:$L$90,MATCH(BE2311,PDC!$L:$L,0),MATCH(PDC!$J$1,PDC!$J$1:$L$1,0))</f>
        <v>Services</v>
      </c>
      <c r="BE2311" t="s">
        <v>9</v>
      </c>
      <c r="BF2311">
        <v>8428</v>
      </c>
      <c r="BG2311">
        <v>2888</v>
      </c>
      <c r="BH2311">
        <v>3760201</v>
      </c>
      <c r="BI2311">
        <v>159</v>
      </c>
      <c r="BJ2311">
        <v>17</v>
      </c>
      <c r="BK2311">
        <v>110</v>
      </c>
      <c r="BL2311">
        <v>4</v>
      </c>
      <c r="BN2311">
        <v>13754</v>
      </c>
    </row>
    <row r="2312" spans="55:66" x14ac:dyDescent="0.35">
      <c r="BC2312" t="str">
        <f t="shared" si="111"/>
        <v>8428_Sylviculture et exploitation forestière</v>
      </c>
      <c r="BD2312" t="str">
        <f>INDEX(PDC!$J$1:$L$90,MATCH(BE2312,PDC!$L:$L,0),MATCH(PDC!$J$1,PDC!$J$1:$L$1,0))</f>
        <v>Agriculture</v>
      </c>
      <c r="BE2312" t="s">
        <v>63</v>
      </c>
      <c r="BF2312">
        <v>8428</v>
      </c>
      <c r="BG2312">
        <v>1</v>
      </c>
      <c r="BH2312">
        <v>278</v>
      </c>
    </row>
    <row r="2313" spans="55:66" x14ac:dyDescent="0.35">
      <c r="BC2313" t="str">
        <f t="shared" si="111"/>
        <v>8428_Transports terrestres et transport par conduites</v>
      </c>
      <c r="BD2313" t="str">
        <f>INDEX(PDC!$J$1:$L$90,MATCH(BE2313,PDC!$L:$L,0),MATCH(PDC!$J$1,PDC!$J$1:$L$1,0))</f>
        <v>Services</v>
      </c>
      <c r="BE2313" t="s">
        <v>5</v>
      </c>
      <c r="BF2313">
        <v>8428</v>
      </c>
      <c r="BG2313">
        <v>5188</v>
      </c>
      <c r="BH2313">
        <v>9766537</v>
      </c>
      <c r="BI2313">
        <v>381</v>
      </c>
      <c r="BJ2313">
        <v>53</v>
      </c>
      <c r="BK2313">
        <v>675</v>
      </c>
      <c r="BL2313">
        <v>18</v>
      </c>
      <c r="BM2313">
        <v>2</v>
      </c>
      <c r="BN2313">
        <v>32652</v>
      </c>
    </row>
    <row r="2314" spans="55:66" x14ac:dyDescent="0.35">
      <c r="BC2314" t="str">
        <f t="shared" si="111"/>
        <v>8428_Travail du bois et fabrication d'articles en bois et en liège, à l'exception des meubles ; fabrication d'articles en vannerie et sparterie</v>
      </c>
      <c r="BD2314" t="str">
        <f>INDEX(PDC!$J$1:$L$90,MATCH(BE2314,PDC!$L:$L,0),MATCH(PDC!$J$1,PDC!$J$1:$L$1,0))</f>
        <v>Industrie</v>
      </c>
      <c r="BE2314" t="s">
        <v>70</v>
      </c>
      <c r="BF2314">
        <v>8428</v>
      </c>
      <c r="BG2314">
        <v>479</v>
      </c>
      <c r="BH2314">
        <v>778470</v>
      </c>
      <c r="BI2314">
        <v>35</v>
      </c>
      <c r="BJ2314">
        <v>5</v>
      </c>
      <c r="BK2314">
        <v>65</v>
      </c>
      <c r="BL2314">
        <v>2</v>
      </c>
      <c r="BN2314">
        <v>3394</v>
      </c>
    </row>
    <row r="2315" spans="55:66" x14ac:dyDescent="0.35">
      <c r="BC2315" t="str">
        <f t="shared" si="111"/>
        <v>8428_Travaux de construction spécialisés</v>
      </c>
      <c r="BD2315" t="str">
        <f>INDEX(PDC!$J$1:$L$90,MATCH(BE2315,PDC!$L:$L,0),MATCH(PDC!$J$1,PDC!$J$1:$L$1,0))</f>
        <v>Construction</v>
      </c>
      <c r="BE2315" t="s">
        <v>3</v>
      </c>
      <c r="BF2315">
        <v>8428</v>
      </c>
      <c r="BG2315">
        <v>10730</v>
      </c>
      <c r="BH2315">
        <v>16559440</v>
      </c>
      <c r="BI2315">
        <v>1006</v>
      </c>
      <c r="BJ2315">
        <v>84</v>
      </c>
      <c r="BK2315">
        <v>978</v>
      </c>
      <c r="BL2315">
        <v>20</v>
      </c>
      <c r="BM2315">
        <v>2</v>
      </c>
      <c r="BN2315">
        <v>68532</v>
      </c>
    </row>
    <row r="2316" spans="55:66" x14ac:dyDescent="0.35">
      <c r="BC2316" t="str">
        <f t="shared" si="111"/>
        <v>8428_Télécommunications</v>
      </c>
      <c r="BD2316" t="str">
        <f>INDEX(PDC!$J$1:$L$90,MATCH(BE2316,PDC!$L:$L,0),MATCH(PDC!$J$1,PDC!$J$1:$L$1,0))</f>
        <v>Services</v>
      </c>
      <c r="BE2316" t="s">
        <v>84</v>
      </c>
      <c r="BF2316">
        <v>8428</v>
      </c>
      <c r="BG2316">
        <v>168</v>
      </c>
      <c r="BH2316">
        <v>263106</v>
      </c>
      <c r="BI2316">
        <v>3</v>
      </c>
      <c r="BN2316">
        <v>83</v>
      </c>
    </row>
    <row r="2317" spans="55:66" x14ac:dyDescent="0.35">
      <c r="BC2317" t="str">
        <f t="shared" si="111"/>
        <v>8428_Édition</v>
      </c>
      <c r="BD2317" t="str">
        <f>INDEX(PDC!$J$1:$L$90,MATCH(BE2317,PDC!$L:$L,0),MATCH(PDC!$J$1,PDC!$J$1:$L$1,0))</f>
        <v>Services</v>
      </c>
      <c r="BE2317" t="s">
        <v>49</v>
      </c>
      <c r="BF2317">
        <v>8428</v>
      </c>
      <c r="BG2317">
        <v>283</v>
      </c>
      <c r="BH2317">
        <v>461166</v>
      </c>
      <c r="BI2317">
        <v>3</v>
      </c>
      <c r="BN2317">
        <v>452</v>
      </c>
    </row>
    <row r="2318" spans="55:66" x14ac:dyDescent="0.35">
      <c r="BC2318" t="str">
        <f t="shared" si="111"/>
        <v>8429_NC</v>
      </c>
      <c r="BD2318" t="s">
        <v>355</v>
      </c>
      <c r="BE2318" t="s">
        <v>355</v>
      </c>
      <c r="BF2318">
        <v>8429</v>
      </c>
      <c r="BN2318">
        <v>0</v>
      </c>
    </row>
    <row r="2319" spans="55:66" x14ac:dyDescent="0.35">
      <c r="BC2319" t="str">
        <f t="shared" si="111"/>
        <v>8429_Action sociale sans hébergement</v>
      </c>
      <c r="BD2319" t="str">
        <f>INDEX(PDC!$J$1:$L$90,MATCH(BE2319,PDC!$L:$L,0),MATCH(PDC!$J$1,PDC!$J$1:$L$1,0))</f>
        <v>Services</v>
      </c>
      <c r="BE2319" t="s">
        <v>8</v>
      </c>
      <c r="BF2319">
        <v>8429</v>
      </c>
      <c r="BG2319">
        <v>230</v>
      </c>
      <c r="BH2319">
        <v>360026</v>
      </c>
      <c r="BI2319">
        <v>6</v>
      </c>
      <c r="BJ2319">
        <v>1</v>
      </c>
      <c r="BK2319">
        <v>20</v>
      </c>
      <c r="BL2319">
        <v>1</v>
      </c>
      <c r="BN2319">
        <v>245</v>
      </c>
    </row>
    <row r="2320" spans="55:66" x14ac:dyDescent="0.35">
      <c r="BC2320" t="str">
        <f t="shared" si="111"/>
        <v>8429_Activités administratives et autres activités de soutien aux entreprises</v>
      </c>
      <c r="BD2320" t="str">
        <f>INDEX(PDC!$J$1:$L$90,MATCH(BE2320,PDC!$L:$L,0),MATCH(PDC!$J$1,PDC!$J$1:$L$1,0))</f>
        <v>Services</v>
      </c>
      <c r="BE2320" t="s">
        <v>35</v>
      </c>
      <c r="BF2320">
        <v>8429</v>
      </c>
      <c r="BG2320">
        <v>22</v>
      </c>
      <c r="BH2320">
        <v>35478</v>
      </c>
    </row>
    <row r="2321" spans="55:66" x14ac:dyDescent="0.35">
      <c r="BC2321" t="str">
        <f t="shared" si="111"/>
        <v>8429_Activités auxiliaires de services financiers et d'assurance</v>
      </c>
      <c r="BD2321" t="str">
        <f>INDEX(PDC!$J$1:$L$90,MATCH(BE2321,PDC!$L:$L,0),MATCH(PDC!$J$1,PDC!$J$1:$L$1,0))</f>
        <v>Services</v>
      </c>
      <c r="BE2321" t="s">
        <v>48</v>
      </c>
      <c r="BF2321">
        <v>8429</v>
      </c>
      <c r="BG2321">
        <v>33</v>
      </c>
      <c r="BH2321">
        <v>46276</v>
      </c>
    </row>
    <row r="2322" spans="55:66" x14ac:dyDescent="0.35">
      <c r="BC2322" t="str">
        <f t="shared" si="111"/>
        <v>8429_Activités créatives, artistiques et de spectacle</v>
      </c>
      <c r="BD2322" t="str">
        <f>INDEX(PDC!$J$1:$L$90,MATCH(BE2322,PDC!$L:$L,0),MATCH(PDC!$J$1,PDC!$J$1:$L$1,0))</f>
        <v>Services</v>
      </c>
      <c r="BE2322" t="s">
        <v>42</v>
      </c>
      <c r="BF2322">
        <v>8429</v>
      </c>
      <c r="BG2322">
        <v>19</v>
      </c>
      <c r="BH2322">
        <v>13121</v>
      </c>
    </row>
    <row r="2323" spans="55:66" x14ac:dyDescent="0.35">
      <c r="BC2323" t="str">
        <f t="shared" si="111"/>
        <v>8429_Activités d'architecture et d'ingénierie ; activités de contrôle et analyses techniques</v>
      </c>
      <c r="BD2323" t="str">
        <f>INDEX(PDC!$J$1:$L$90,MATCH(BE2323,PDC!$L:$L,0),MATCH(PDC!$J$1,PDC!$J$1:$L$1,0))</f>
        <v>Services</v>
      </c>
      <c r="BE2323" t="s">
        <v>43</v>
      </c>
      <c r="BF2323">
        <v>8429</v>
      </c>
      <c r="BG2323">
        <v>39</v>
      </c>
      <c r="BH2323">
        <v>66441</v>
      </c>
    </row>
    <row r="2324" spans="55:66" x14ac:dyDescent="0.35">
      <c r="BC2324" t="str">
        <f t="shared" si="111"/>
        <v>8429_Activités de location et location-bail</v>
      </c>
      <c r="BD2324" t="str">
        <f>INDEX(PDC!$J$1:$L$90,MATCH(BE2324,PDC!$L:$L,0),MATCH(PDC!$J$1,PDC!$J$1:$L$1,0))</f>
        <v>Services</v>
      </c>
      <c r="BE2324" t="s">
        <v>88</v>
      </c>
      <c r="BF2324">
        <v>8429</v>
      </c>
      <c r="BG2324">
        <v>11</v>
      </c>
      <c r="BH2324">
        <v>16541</v>
      </c>
      <c r="BI2324">
        <v>1</v>
      </c>
      <c r="BN2324">
        <v>22</v>
      </c>
    </row>
    <row r="2325" spans="55:66" x14ac:dyDescent="0.35">
      <c r="BC2325" t="str">
        <f t="shared" si="111"/>
        <v>8429_Activités de poste et de courrier</v>
      </c>
      <c r="BD2325" t="str">
        <f>INDEX(PDC!$J$1:$L$90,MATCH(BE2325,PDC!$L:$L,0),MATCH(PDC!$J$1,PDC!$J$1:$L$1,0))</f>
        <v>Services</v>
      </c>
      <c r="BE2325" t="s">
        <v>13</v>
      </c>
      <c r="BF2325">
        <v>8429</v>
      </c>
      <c r="BG2325">
        <v>68</v>
      </c>
      <c r="BH2325">
        <v>105747</v>
      </c>
      <c r="BI2325">
        <v>2</v>
      </c>
      <c r="BN2325">
        <v>43</v>
      </c>
    </row>
    <row r="2326" spans="55:66" x14ac:dyDescent="0.35">
      <c r="BC2326" t="str">
        <f t="shared" si="111"/>
        <v>8429_Activités des agences de voyage, voyagistes, services de réservation et activités connexes</v>
      </c>
      <c r="BD2326" t="str">
        <f>INDEX(PDC!$J$1:$L$90,MATCH(BE2326,PDC!$L:$L,0),MATCH(PDC!$J$1,PDC!$J$1:$L$1,0))</f>
        <v>Services</v>
      </c>
      <c r="BE2326" t="s">
        <v>89</v>
      </c>
      <c r="BF2326">
        <v>8429</v>
      </c>
      <c r="BG2326">
        <v>27</v>
      </c>
      <c r="BH2326">
        <v>40891</v>
      </c>
    </row>
    <row r="2327" spans="55:66" x14ac:dyDescent="0.35">
      <c r="BC2327" t="str">
        <f t="shared" si="111"/>
        <v>8429_Activités des organisations associatives</v>
      </c>
      <c r="BD2327" t="str">
        <f>INDEX(PDC!$J$1:$L$90,MATCH(BE2327,PDC!$L:$L,0),MATCH(PDC!$J$1,PDC!$J$1:$L$1,0))</f>
        <v>Services</v>
      </c>
      <c r="BE2327" t="s">
        <v>32</v>
      </c>
      <c r="BF2327">
        <v>8429</v>
      </c>
      <c r="BG2327">
        <v>84</v>
      </c>
      <c r="BH2327">
        <v>112916</v>
      </c>
      <c r="BN2327">
        <v>0</v>
      </c>
    </row>
    <row r="2328" spans="55:66" x14ac:dyDescent="0.35">
      <c r="BC2328" t="str">
        <f t="shared" si="111"/>
        <v>8429_Activités des services financiers, hors assurance et caisses de retraite</v>
      </c>
      <c r="BD2328" t="str">
        <f>INDEX(PDC!$J$1:$L$90,MATCH(BE2328,PDC!$L:$L,0),MATCH(PDC!$J$1,PDC!$J$1:$L$1,0))</f>
        <v>Services</v>
      </c>
      <c r="BE2328" t="s">
        <v>47</v>
      </c>
      <c r="BF2328">
        <v>8429</v>
      </c>
      <c r="BG2328">
        <v>44</v>
      </c>
      <c r="BH2328">
        <v>72100</v>
      </c>
    </row>
    <row r="2329" spans="55:66" x14ac:dyDescent="0.35">
      <c r="BC2329" t="str">
        <f t="shared" si="111"/>
        <v>8429_Activités des sièges sociaux ; conseil de gestion</v>
      </c>
      <c r="BD2329" t="str">
        <f>INDEX(PDC!$J$1:$L$90,MATCH(BE2329,PDC!$L:$L,0),MATCH(PDC!$J$1,PDC!$J$1:$L$1,0))</f>
        <v>Services</v>
      </c>
      <c r="BE2329" t="s">
        <v>44</v>
      </c>
      <c r="BF2329">
        <v>8429</v>
      </c>
      <c r="BG2329">
        <v>29</v>
      </c>
      <c r="BH2329">
        <v>46454</v>
      </c>
      <c r="BN2329">
        <v>366</v>
      </c>
    </row>
    <row r="2330" spans="55:66" x14ac:dyDescent="0.35">
      <c r="BC2330" t="str">
        <f t="shared" si="111"/>
        <v>8429_Activités immobilières</v>
      </c>
      <c r="BD2330" t="str">
        <f>INDEX(PDC!$J$1:$L$90,MATCH(BE2330,PDC!$L:$L,0),MATCH(PDC!$J$1,PDC!$J$1:$L$1,0))</f>
        <v>Services</v>
      </c>
      <c r="BE2330" t="s">
        <v>31</v>
      </c>
      <c r="BF2330">
        <v>8429</v>
      </c>
      <c r="BG2330">
        <v>56</v>
      </c>
      <c r="BH2330">
        <v>70644</v>
      </c>
      <c r="BI2330">
        <v>2</v>
      </c>
      <c r="BN2330">
        <v>18</v>
      </c>
    </row>
    <row r="2331" spans="55:66" x14ac:dyDescent="0.35">
      <c r="BC2331" t="str">
        <f t="shared" si="111"/>
        <v>8429_Activités juridiques et comptables</v>
      </c>
      <c r="BD2331" t="str">
        <f>INDEX(PDC!$J$1:$L$90,MATCH(BE2331,PDC!$L:$L,0),MATCH(PDC!$J$1,PDC!$J$1:$L$1,0))</f>
        <v>Services</v>
      </c>
      <c r="BE2331" t="s">
        <v>51</v>
      </c>
      <c r="BF2331">
        <v>8429</v>
      </c>
      <c r="BG2331">
        <v>124</v>
      </c>
      <c r="BH2331">
        <v>214588</v>
      </c>
    </row>
    <row r="2332" spans="55:66" x14ac:dyDescent="0.35">
      <c r="BC2332" t="str">
        <f t="shared" si="111"/>
        <v>8429_Activités liées à l'emploi</v>
      </c>
      <c r="BD2332" t="str">
        <f>INDEX(PDC!$J$1:$L$90,MATCH(BE2332,PDC!$L:$L,0),MATCH(PDC!$J$1,PDC!$J$1:$L$1,0))</f>
        <v>Services</v>
      </c>
      <c r="BE2332" t="s">
        <v>6</v>
      </c>
      <c r="BF2332">
        <v>8429</v>
      </c>
      <c r="BG2332">
        <v>70</v>
      </c>
      <c r="BH2332">
        <v>46377</v>
      </c>
      <c r="BI2332">
        <v>3</v>
      </c>
      <c r="BN2332">
        <v>16</v>
      </c>
    </row>
    <row r="2333" spans="55:66" x14ac:dyDescent="0.35">
      <c r="BC2333" t="str">
        <f t="shared" si="111"/>
        <v>8429_Activités pour la santé humaine</v>
      </c>
      <c r="BD2333" t="str">
        <f>INDEX(PDC!$J$1:$L$90,MATCH(BE2333,PDC!$L:$L,0),MATCH(PDC!$J$1,PDC!$J$1:$L$1,0))</f>
        <v>Services</v>
      </c>
      <c r="BE2333" t="s">
        <v>27</v>
      </c>
      <c r="BF2333">
        <v>8429</v>
      </c>
      <c r="BG2333">
        <v>352</v>
      </c>
      <c r="BH2333">
        <v>579486</v>
      </c>
      <c r="BI2333">
        <v>15</v>
      </c>
      <c r="BN2333">
        <v>425</v>
      </c>
    </row>
    <row r="2334" spans="55:66" x14ac:dyDescent="0.35">
      <c r="BC2334" t="str">
        <f t="shared" si="111"/>
        <v>8429_Activités sportives, récréatives et de loisirs</v>
      </c>
      <c r="BD2334" t="str">
        <f>INDEX(PDC!$J$1:$L$90,MATCH(BE2334,PDC!$L:$L,0),MATCH(PDC!$J$1,PDC!$J$1:$L$1,0))</f>
        <v>Services</v>
      </c>
      <c r="BE2334" t="s">
        <v>12</v>
      </c>
      <c r="BF2334">
        <v>8429</v>
      </c>
      <c r="BG2334">
        <v>58</v>
      </c>
      <c r="BH2334">
        <v>61499</v>
      </c>
      <c r="BI2334">
        <v>1</v>
      </c>
      <c r="BN2334">
        <v>22</v>
      </c>
    </row>
    <row r="2335" spans="55:66" x14ac:dyDescent="0.35">
      <c r="BC2335" t="str">
        <f t="shared" si="111"/>
        <v>8429_Activités vétérinaires</v>
      </c>
      <c r="BD2335" t="str">
        <f>INDEX(PDC!$J$1:$L$90,MATCH(BE2335,PDC!$L:$L,0),MATCH(PDC!$J$1,PDC!$J$1:$L$1,0))</f>
        <v>Services</v>
      </c>
      <c r="BE2335" t="s">
        <v>87</v>
      </c>
      <c r="BF2335">
        <v>8429</v>
      </c>
      <c r="BG2335">
        <v>26</v>
      </c>
      <c r="BH2335">
        <v>39200</v>
      </c>
      <c r="BI2335">
        <v>2</v>
      </c>
      <c r="BJ2335">
        <v>1</v>
      </c>
      <c r="BK2335">
        <v>1</v>
      </c>
      <c r="BN2335">
        <v>81</v>
      </c>
    </row>
    <row r="2336" spans="55:66" x14ac:dyDescent="0.35">
      <c r="BC2336" t="str">
        <f t="shared" si="111"/>
        <v>8429_Administration publique et défense ; sécurité sociale obligatoire</v>
      </c>
      <c r="BD2336" t="str">
        <f>INDEX(PDC!$J$1:$L$90,MATCH(BE2336,PDC!$L:$L,0),MATCH(PDC!$J$1,PDC!$J$1:$L$1,0))</f>
        <v>Services</v>
      </c>
      <c r="BE2336" t="s">
        <v>36</v>
      </c>
      <c r="BF2336">
        <v>8429</v>
      </c>
      <c r="BG2336">
        <v>402</v>
      </c>
      <c r="BH2336">
        <v>442175</v>
      </c>
      <c r="BI2336">
        <v>5</v>
      </c>
      <c r="BN2336">
        <v>340</v>
      </c>
    </row>
    <row r="2337" spans="55:66" x14ac:dyDescent="0.35">
      <c r="BC2337" t="str">
        <f t="shared" si="111"/>
        <v>8429_Assurance</v>
      </c>
      <c r="BD2337" t="str">
        <f>INDEX(PDC!$J$1:$L$90,MATCH(BE2337,PDC!$L:$L,0),MATCH(PDC!$J$1,PDC!$J$1:$L$1,0))</f>
        <v>Services</v>
      </c>
      <c r="BE2337" t="s">
        <v>45</v>
      </c>
      <c r="BF2337">
        <v>8429</v>
      </c>
      <c r="BG2337">
        <v>9</v>
      </c>
      <c r="BH2337">
        <v>11457</v>
      </c>
    </row>
    <row r="2338" spans="55:66" x14ac:dyDescent="0.35">
      <c r="BC2338" t="str">
        <f t="shared" si="111"/>
        <v>8429_Autres activités spécialisées, scientifiques et techniques</v>
      </c>
      <c r="BD2338" t="str">
        <f>INDEX(PDC!$J$1:$L$90,MATCH(BE2338,PDC!$L:$L,0),MATCH(PDC!$J$1,PDC!$J$1:$L$1,0))</f>
        <v>Services</v>
      </c>
      <c r="BE2338" t="s">
        <v>86</v>
      </c>
      <c r="BF2338">
        <v>8429</v>
      </c>
      <c r="BG2338">
        <v>8</v>
      </c>
      <c r="BH2338">
        <v>12221</v>
      </c>
    </row>
    <row r="2339" spans="55:66" x14ac:dyDescent="0.35">
      <c r="BC2339" t="str">
        <f t="shared" si="111"/>
        <v>8429_Autres industries extractives</v>
      </c>
      <c r="BD2339" t="str">
        <f>INDEX(PDC!$J$1:$L$90,MATCH(BE2339,PDC!$L:$L,0),MATCH(PDC!$J$1,PDC!$J$1:$L$1,0))</f>
        <v>Industrie</v>
      </c>
      <c r="BE2339" t="s">
        <v>64</v>
      </c>
      <c r="BF2339">
        <v>8429</v>
      </c>
      <c r="BG2339">
        <v>24</v>
      </c>
      <c r="BH2339">
        <v>39365</v>
      </c>
      <c r="BI2339">
        <v>1</v>
      </c>
      <c r="BN2339">
        <v>23</v>
      </c>
    </row>
    <row r="2340" spans="55:66" x14ac:dyDescent="0.35">
      <c r="BC2340" t="str">
        <f t="shared" si="111"/>
        <v>8429_Autres industries manufacturières</v>
      </c>
      <c r="BD2340" t="str">
        <f>INDEX(PDC!$J$1:$L$90,MATCH(BE2340,PDC!$L:$L,0),MATCH(PDC!$J$1,PDC!$J$1:$L$1,0))</f>
        <v>Industrie</v>
      </c>
      <c r="BE2340" t="s">
        <v>37</v>
      </c>
      <c r="BF2340">
        <v>8429</v>
      </c>
      <c r="BG2340">
        <v>1</v>
      </c>
      <c r="BH2340">
        <v>1617</v>
      </c>
    </row>
    <row r="2341" spans="55:66" x14ac:dyDescent="0.35">
      <c r="BC2341" t="str">
        <f t="shared" si="111"/>
        <v>8429_Autres services personnels</v>
      </c>
      <c r="BD2341" t="str">
        <f>INDEX(PDC!$J$1:$L$90,MATCH(BE2341,PDC!$L:$L,0),MATCH(PDC!$J$1,PDC!$J$1:$L$1,0))</f>
        <v>Services</v>
      </c>
      <c r="BE2341" t="s">
        <v>30</v>
      </c>
      <c r="BF2341">
        <v>8429</v>
      </c>
      <c r="BG2341">
        <v>118</v>
      </c>
      <c r="BH2341">
        <v>197614</v>
      </c>
      <c r="BI2341">
        <v>3</v>
      </c>
      <c r="BN2341">
        <v>299</v>
      </c>
    </row>
    <row r="2342" spans="55:66" x14ac:dyDescent="0.35">
      <c r="BC2342" t="str">
        <f t="shared" si="111"/>
        <v>8429_Bibliothèques, archives, musées et autres activités culturelles</v>
      </c>
      <c r="BD2342" t="str">
        <f>INDEX(PDC!$J$1:$L$90,MATCH(BE2342,PDC!$L:$L,0),MATCH(PDC!$J$1,PDC!$J$1:$L$1,0))</f>
        <v>Services</v>
      </c>
      <c r="BE2342" t="s">
        <v>90</v>
      </c>
      <c r="BF2342">
        <v>8429</v>
      </c>
      <c r="BG2342">
        <v>6</v>
      </c>
      <c r="BH2342">
        <v>8594</v>
      </c>
    </row>
    <row r="2343" spans="55:66" x14ac:dyDescent="0.35">
      <c r="BC2343" t="str">
        <f t="shared" si="111"/>
        <v>8429_Captage, traitement et distribution d'eau</v>
      </c>
      <c r="BD2343" t="str">
        <f>INDEX(PDC!$J$1:$L$90,MATCH(BE2343,PDC!$L:$L,0),MATCH(PDC!$J$1,PDC!$J$1:$L$1,0))</f>
        <v>Industrie</v>
      </c>
      <c r="BE2343" t="s">
        <v>77</v>
      </c>
      <c r="BF2343">
        <v>8429</v>
      </c>
      <c r="BG2343">
        <v>2</v>
      </c>
      <c r="BH2343">
        <v>1749</v>
      </c>
    </row>
    <row r="2344" spans="55:66" x14ac:dyDescent="0.35">
      <c r="BC2344" t="str">
        <f t="shared" si="111"/>
        <v>8429_Collecte, traitement et élimination des déchets ; récupération</v>
      </c>
      <c r="BD2344" t="str">
        <f>INDEX(PDC!$J$1:$L$90,MATCH(BE2344,PDC!$L:$L,0),MATCH(PDC!$J$1,PDC!$J$1:$L$1,0))</f>
        <v>Industrie</v>
      </c>
      <c r="BE2344" t="s">
        <v>4</v>
      </c>
      <c r="BF2344">
        <v>8429</v>
      </c>
      <c r="BG2344">
        <v>23</v>
      </c>
      <c r="BH2344">
        <v>30413</v>
      </c>
      <c r="BI2344">
        <v>2</v>
      </c>
      <c r="BJ2344">
        <v>1</v>
      </c>
      <c r="BK2344">
        <v>99</v>
      </c>
      <c r="BL2344">
        <v>1</v>
      </c>
      <c r="BM2344">
        <v>1</v>
      </c>
      <c r="BN2344">
        <v>17</v>
      </c>
    </row>
    <row r="2345" spans="55:66" x14ac:dyDescent="0.35">
      <c r="BC2345" t="str">
        <f t="shared" si="111"/>
        <v>8429_Commerce de détail, à l'exception des automobiles et des motocycles</v>
      </c>
      <c r="BD2345" t="str">
        <f>INDEX(PDC!$J$1:$L$90,MATCH(BE2345,PDC!$L:$L,0),MATCH(PDC!$J$1,PDC!$J$1:$L$1,0))</f>
        <v>Commerce</v>
      </c>
      <c r="BE2345" t="s">
        <v>16</v>
      </c>
      <c r="BF2345">
        <v>8429</v>
      </c>
      <c r="BG2345">
        <v>676</v>
      </c>
      <c r="BH2345">
        <v>1081596</v>
      </c>
      <c r="BI2345">
        <v>13</v>
      </c>
      <c r="BN2345">
        <v>297</v>
      </c>
    </row>
    <row r="2346" spans="55:66" x14ac:dyDescent="0.35">
      <c r="BC2346" t="str">
        <f t="shared" si="111"/>
        <v>8429_Commerce de gros, à l'exception des automobiles et des motocycles</v>
      </c>
      <c r="BD2346" t="str">
        <f>INDEX(PDC!$J$1:$L$90,MATCH(BE2346,PDC!$L:$L,0),MATCH(PDC!$J$1,PDC!$J$1:$L$1,0))</f>
        <v>Commerce</v>
      </c>
      <c r="BE2346" t="s">
        <v>28</v>
      </c>
      <c r="BF2346">
        <v>8429</v>
      </c>
      <c r="BG2346">
        <v>325</v>
      </c>
      <c r="BH2346">
        <v>566872</v>
      </c>
      <c r="BI2346">
        <v>8</v>
      </c>
      <c r="BJ2346">
        <v>1</v>
      </c>
      <c r="BK2346">
        <v>5</v>
      </c>
      <c r="BN2346">
        <v>772</v>
      </c>
    </row>
    <row r="2347" spans="55:66" x14ac:dyDescent="0.35">
      <c r="BC2347" t="str">
        <f t="shared" si="111"/>
        <v>8429_Commerce et réparation d'automobiles et de motocycles</v>
      </c>
      <c r="BD2347" t="str">
        <f>INDEX(PDC!$J$1:$L$90,MATCH(BE2347,PDC!$L:$L,0),MATCH(PDC!$J$1,PDC!$J$1:$L$1,0))</f>
        <v>Commerce</v>
      </c>
      <c r="BE2347" t="s">
        <v>21</v>
      </c>
      <c r="BF2347">
        <v>8429</v>
      </c>
      <c r="BG2347">
        <v>255</v>
      </c>
      <c r="BH2347">
        <v>449382</v>
      </c>
      <c r="BI2347">
        <v>21</v>
      </c>
      <c r="BN2347">
        <v>398</v>
      </c>
    </row>
    <row r="2348" spans="55:66" x14ac:dyDescent="0.35">
      <c r="BC2348" t="str">
        <f t="shared" si="111"/>
        <v>8429_Construction de bâtiments</v>
      </c>
      <c r="BD2348" t="str">
        <f>INDEX(PDC!$J$1:$L$90,MATCH(BE2348,PDC!$L:$L,0),MATCH(PDC!$J$1,PDC!$J$1:$L$1,0))</f>
        <v>Construction</v>
      </c>
      <c r="BE2348" t="s">
        <v>17</v>
      </c>
      <c r="BF2348">
        <v>8429</v>
      </c>
      <c r="BG2348">
        <v>27</v>
      </c>
      <c r="BH2348">
        <v>44313</v>
      </c>
      <c r="BI2348">
        <v>5</v>
      </c>
      <c r="BJ2348">
        <v>1</v>
      </c>
      <c r="BK2348">
        <v>3</v>
      </c>
      <c r="BN2348">
        <v>109</v>
      </c>
    </row>
    <row r="2349" spans="55:66" x14ac:dyDescent="0.35">
      <c r="BC2349" t="str">
        <f t="shared" si="111"/>
        <v>8429_Dépollution et autres services de gestion des déchets</v>
      </c>
      <c r="BD2349" t="str">
        <f>INDEX(PDC!$J$1:$L$90,MATCH(BE2349,PDC!$L:$L,0),MATCH(PDC!$J$1,PDC!$J$1:$L$1,0))</f>
        <v>Industrie</v>
      </c>
      <c r="BE2349" t="s">
        <v>79</v>
      </c>
      <c r="BF2349">
        <v>8429</v>
      </c>
      <c r="BG2349">
        <v>15</v>
      </c>
      <c r="BH2349">
        <v>27787</v>
      </c>
      <c r="BI2349">
        <v>4</v>
      </c>
      <c r="BN2349">
        <v>85</v>
      </c>
    </row>
    <row r="2350" spans="55:66" x14ac:dyDescent="0.35">
      <c r="BC2350" t="str">
        <f t="shared" si="111"/>
        <v>8429_Enquêtes et sécurité</v>
      </c>
      <c r="BD2350" t="str">
        <f>INDEX(PDC!$J$1:$L$90,MATCH(BE2350,PDC!$L:$L,0),MATCH(PDC!$J$1,PDC!$J$1:$L$1,0))</f>
        <v>Services</v>
      </c>
      <c r="BE2350" t="s">
        <v>15</v>
      </c>
      <c r="BF2350">
        <v>8429</v>
      </c>
      <c r="BG2350">
        <v>1</v>
      </c>
      <c r="BH2350">
        <v>2411</v>
      </c>
    </row>
    <row r="2351" spans="55:66" x14ac:dyDescent="0.35">
      <c r="BC2351" t="str">
        <f t="shared" si="111"/>
        <v>8429_Enseignement</v>
      </c>
      <c r="BD2351" t="str">
        <f>INDEX(PDC!$J$1:$L$90,MATCH(BE2351,PDC!$L:$L,0),MATCH(PDC!$J$1,PDC!$J$1:$L$1,0))</f>
        <v>Services</v>
      </c>
      <c r="BE2351" t="s">
        <v>34</v>
      </c>
      <c r="BF2351">
        <v>8429</v>
      </c>
      <c r="BG2351">
        <v>142</v>
      </c>
      <c r="BH2351">
        <v>195617</v>
      </c>
      <c r="BI2351">
        <v>3</v>
      </c>
      <c r="BN2351">
        <v>15</v>
      </c>
    </row>
    <row r="2352" spans="55:66" x14ac:dyDescent="0.35">
      <c r="BC2352" t="str">
        <f t="shared" si="111"/>
        <v>8429_Entreposage et services auxiliaires des transports</v>
      </c>
      <c r="BD2352" t="str">
        <f>INDEX(PDC!$J$1:$L$90,MATCH(BE2352,PDC!$L:$L,0),MATCH(PDC!$J$1,PDC!$J$1:$L$1,0))</f>
        <v>Services</v>
      </c>
      <c r="BE2352" t="s">
        <v>7</v>
      </c>
      <c r="BF2352">
        <v>8429</v>
      </c>
      <c r="BG2352">
        <v>14</v>
      </c>
      <c r="BH2352">
        <v>29627</v>
      </c>
      <c r="BN2352">
        <v>12</v>
      </c>
    </row>
    <row r="2353" spans="55:66" x14ac:dyDescent="0.35">
      <c r="BC2353" t="str">
        <f t="shared" si="111"/>
        <v>8429_Fabrication d'autres produits minéraux non métalliques</v>
      </c>
      <c r="BD2353" t="str">
        <f>INDEX(PDC!$J$1:$L$90,MATCH(BE2353,PDC!$L:$L,0),MATCH(PDC!$J$1,PDC!$J$1:$L$1,0))</f>
        <v>Industrie</v>
      </c>
      <c r="BE2353" t="s">
        <v>18</v>
      </c>
      <c r="BF2353">
        <v>8429</v>
      </c>
      <c r="BG2353">
        <v>63</v>
      </c>
      <c r="BH2353">
        <v>104629</v>
      </c>
      <c r="BI2353">
        <v>11</v>
      </c>
      <c r="BN2353">
        <v>324</v>
      </c>
    </row>
    <row r="2354" spans="55:66" x14ac:dyDescent="0.35">
      <c r="BC2354" t="str">
        <f t="shared" si="111"/>
        <v>8429_Fabrication de boissons</v>
      </c>
      <c r="BD2354" t="str">
        <f>INDEX(PDC!$J$1:$L$90,MATCH(BE2354,PDC!$L:$L,0),MATCH(PDC!$J$1,PDC!$J$1:$L$1,0))</f>
        <v>Industrie</v>
      </c>
      <c r="BE2354" t="s">
        <v>66</v>
      </c>
      <c r="BF2354">
        <v>8429</v>
      </c>
      <c r="BG2354">
        <v>1</v>
      </c>
      <c r="BH2354">
        <v>1647</v>
      </c>
    </row>
    <row r="2355" spans="55:66" x14ac:dyDescent="0.35">
      <c r="BC2355" t="str">
        <f t="shared" si="111"/>
        <v>8429_Fabrication de machines et équipements n.c.a.</v>
      </c>
      <c r="BD2355" t="str">
        <f>INDEX(PDC!$J$1:$L$90,MATCH(BE2355,PDC!$L:$L,0),MATCH(PDC!$J$1,PDC!$J$1:$L$1,0))</f>
        <v>Industrie</v>
      </c>
      <c r="BE2355" t="s">
        <v>29</v>
      </c>
      <c r="BF2355">
        <v>8429</v>
      </c>
      <c r="BG2355">
        <v>24</v>
      </c>
      <c r="BH2355">
        <v>44768</v>
      </c>
      <c r="BI2355">
        <v>2</v>
      </c>
      <c r="BN2355">
        <v>183</v>
      </c>
    </row>
    <row r="2356" spans="55:66" x14ac:dyDescent="0.35">
      <c r="BC2356" t="str">
        <f t="shared" si="111"/>
        <v>8429_Fabrication de produits en caoutchouc et en plastique</v>
      </c>
      <c r="BD2356" t="str">
        <f>INDEX(PDC!$J$1:$L$90,MATCH(BE2356,PDC!$L:$L,0),MATCH(PDC!$J$1,PDC!$J$1:$L$1,0))</f>
        <v>Industrie</v>
      </c>
      <c r="BE2356" t="s">
        <v>25</v>
      </c>
      <c r="BF2356">
        <v>8429</v>
      </c>
      <c r="BG2356">
        <v>7</v>
      </c>
      <c r="BH2356">
        <v>19790</v>
      </c>
    </row>
    <row r="2357" spans="55:66" x14ac:dyDescent="0.35">
      <c r="BC2357" t="str">
        <f t="shared" si="111"/>
        <v>8429_Fabrication de produits métalliques, à l'exception des machines et des équipements</v>
      </c>
      <c r="BD2357" t="str">
        <f>INDEX(PDC!$J$1:$L$90,MATCH(BE2357,PDC!$L:$L,0),MATCH(PDC!$J$1,PDC!$J$1:$L$1,0))</f>
        <v>Industrie</v>
      </c>
      <c r="BE2357" t="s">
        <v>11</v>
      </c>
      <c r="BF2357">
        <v>8429</v>
      </c>
      <c r="BG2357">
        <v>75</v>
      </c>
      <c r="BH2357">
        <v>128421</v>
      </c>
      <c r="BI2357">
        <v>6</v>
      </c>
      <c r="BJ2357">
        <v>1</v>
      </c>
      <c r="BK2357">
        <v>4</v>
      </c>
      <c r="BN2357">
        <v>241</v>
      </c>
    </row>
    <row r="2358" spans="55:66" x14ac:dyDescent="0.35">
      <c r="BC2358" t="str">
        <f t="shared" si="111"/>
        <v>8429_Fabrication de textiles</v>
      </c>
      <c r="BD2358" t="str">
        <f>INDEX(PDC!$J$1:$L$90,MATCH(BE2358,PDC!$L:$L,0),MATCH(PDC!$J$1,PDC!$J$1:$L$1,0))</f>
        <v>Industrie</v>
      </c>
      <c r="BE2358" t="s">
        <v>19</v>
      </c>
      <c r="BF2358">
        <v>8429</v>
      </c>
    </row>
    <row r="2359" spans="55:66" x14ac:dyDescent="0.35">
      <c r="BC2359" t="str">
        <f t="shared" si="111"/>
        <v>8429_Génie civil</v>
      </c>
      <c r="BD2359" t="str">
        <f>INDEX(PDC!$J$1:$L$90,MATCH(BE2359,PDC!$L:$L,0),MATCH(PDC!$J$1,PDC!$J$1:$L$1,0))</f>
        <v>Construction</v>
      </c>
      <c r="BE2359" t="s">
        <v>22</v>
      </c>
      <c r="BF2359">
        <v>8429</v>
      </c>
      <c r="BG2359">
        <v>236</v>
      </c>
      <c r="BH2359">
        <v>382772</v>
      </c>
      <c r="BI2359">
        <v>14</v>
      </c>
      <c r="BJ2359">
        <v>1</v>
      </c>
      <c r="BK2359">
        <v>5</v>
      </c>
      <c r="BN2359">
        <v>455</v>
      </c>
    </row>
    <row r="2360" spans="55:66" x14ac:dyDescent="0.35">
      <c r="BC2360" t="str">
        <f t="shared" si="111"/>
        <v>8429_Hébergement</v>
      </c>
      <c r="BD2360" t="str">
        <f>INDEX(PDC!$J$1:$L$90,MATCH(BE2360,PDC!$L:$L,0),MATCH(PDC!$J$1,PDC!$J$1:$L$1,0))</f>
        <v>Services</v>
      </c>
      <c r="BE2360" t="s">
        <v>20</v>
      </c>
      <c r="BF2360">
        <v>8429</v>
      </c>
      <c r="BG2360">
        <v>235</v>
      </c>
      <c r="BH2360">
        <v>415594</v>
      </c>
      <c r="BI2360">
        <v>4</v>
      </c>
      <c r="BN2360">
        <v>244</v>
      </c>
    </row>
    <row r="2361" spans="55:66" x14ac:dyDescent="0.35">
      <c r="BC2361" t="str">
        <f t="shared" si="111"/>
        <v>8429_Hébergement médico-social et social</v>
      </c>
      <c r="BD2361" t="str">
        <f>INDEX(PDC!$J$1:$L$90,MATCH(BE2361,PDC!$L:$L,0),MATCH(PDC!$J$1,PDC!$J$1:$L$1,0))</f>
        <v>Services</v>
      </c>
      <c r="BE2361" t="s">
        <v>2</v>
      </c>
      <c r="BF2361">
        <v>8429</v>
      </c>
      <c r="BG2361">
        <v>391</v>
      </c>
      <c r="BH2361">
        <v>612573</v>
      </c>
      <c r="BI2361">
        <v>24</v>
      </c>
      <c r="BJ2361">
        <v>2</v>
      </c>
      <c r="BK2361">
        <v>25</v>
      </c>
      <c r="BL2361">
        <v>1</v>
      </c>
      <c r="BN2361">
        <v>1512</v>
      </c>
    </row>
    <row r="2362" spans="55:66" x14ac:dyDescent="0.35">
      <c r="BC2362" t="str">
        <f t="shared" si="111"/>
        <v>8429_Imprimerie et reproduction d'enregistrements</v>
      </c>
      <c r="BD2362" t="str">
        <f>INDEX(PDC!$J$1:$L$90,MATCH(BE2362,PDC!$L:$L,0),MATCH(PDC!$J$1,PDC!$J$1:$L$1,0))</f>
        <v>Industrie</v>
      </c>
      <c r="BE2362" t="s">
        <v>72</v>
      </c>
      <c r="BF2362">
        <v>8429</v>
      </c>
      <c r="BG2362">
        <v>11</v>
      </c>
      <c r="BH2362">
        <v>15214</v>
      </c>
    </row>
    <row r="2363" spans="55:66" x14ac:dyDescent="0.35">
      <c r="BC2363" t="str">
        <f t="shared" si="111"/>
        <v>8429_Industrie automobile</v>
      </c>
      <c r="BD2363" t="str">
        <f>INDEX(PDC!$J$1:$L$90,MATCH(BE2363,PDC!$L:$L,0),MATCH(PDC!$J$1,PDC!$J$1:$L$1,0))</f>
        <v>Industrie</v>
      </c>
      <c r="BE2363" t="s">
        <v>24</v>
      </c>
      <c r="BF2363">
        <v>8429</v>
      </c>
      <c r="BG2363">
        <v>2</v>
      </c>
      <c r="BH2363">
        <v>4369</v>
      </c>
    </row>
    <row r="2364" spans="55:66" x14ac:dyDescent="0.35">
      <c r="BC2364" t="str">
        <f t="shared" si="111"/>
        <v>8429_Industrie chimique</v>
      </c>
      <c r="BD2364" t="str">
        <f>INDEX(PDC!$J$1:$L$90,MATCH(BE2364,PDC!$L:$L,0),MATCH(PDC!$J$1,PDC!$J$1:$L$1,0))</f>
        <v>Industrie</v>
      </c>
      <c r="BE2364" t="s">
        <v>40</v>
      </c>
      <c r="BF2364">
        <v>8429</v>
      </c>
      <c r="BG2364">
        <v>85</v>
      </c>
      <c r="BH2364">
        <v>135885</v>
      </c>
      <c r="BI2364">
        <v>5</v>
      </c>
      <c r="BN2364">
        <v>99</v>
      </c>
    </row>
    <row r="2365" spans="55:66" x14ac:dyDescent="0.35">
      <c r="BC2365" t="str">
        <f t="shared" si="111"/>
        <v>8429_Industrie de l'habillement</v>
      </c>
      <c r="BD2365" t="str">
        <f>INDEX(PDC!$J$1:$L$90,MATCH(BE2365,PDC!$L:$L,0),MATCH(PDC!$J$1,PDC!$J$1:$L$1,0))</f>
        <v>Industrie</v>
      </c>
      <c r="BE2365" t="s">
        <v>68</v>
      </c>
      <c r="BF2365">
        <v>8429</v>
      </c>
      <c r="BG2365">
        <v>1</v>
      </c>
      <c r="BH2365">
        <v>3380</v>
      </c>
    </row>
    <row r="2366" spans="55:66" x14ac:dyDescent="0.35">
      <c r="BC2366" t="str">
        <f t="shared" si="111"/>
        <v>8429_Industrie du cuir et de la chaussure</v>
      </c>
      <c r="BD2366" t="str">
        <f>INDEX(PDC!$J$1:$L$90,MATCH(BE2366,PDC!$L:$L,0),MATCH(PDC!$J$1,PDC!$J$1:$L$1,0))</f>
        <v>Industrie</v>
      </c>
      <c r="BE2366" t="s">
        <v>69</v>
      </c>
      <c r="BF2366">
        <v>8429</v>
      </c>
      <c r="BG2366">
        <v>110</v>
      </c>
      <c r="BH2366">
        <v>169834</v>
      </c>
      <c r="BI2366">
        <v>8</v>
      </c>
      <c r="BN2366">
        <v>173</v>
      </c>
    </row>
    <row r="2367" spans="55:66" x14ac:dyDescent="0.35">
      <c r="BC2367" t="str">
        <f t="shared" si="111"/>
        <v>8429_Industrie du papier et du carton</v>
      </c>
      <c r="BD2367" t="str">
        <f>INDEX(PDC!$J$1:$L$90,MATCH(BE2367,PDC!$L:$L,0),MATCH(PDC!$J$1,PDC!$J$1:$L$1,0))</f>
        <v>Industrie</v>
      </c>
      <c r="BE2367" t="s">
        <v>71</v>
      </c>
      <c r="BF2367">
        <v>8429</v>
      </c>
      <c r="BG2367">
        <v>10</v>
      </c>
      <c r="BH2367">
        <v>18131</v>
      </c>
    </row>
    <row r="2368" spans="55:66" x14ac:dyDescent="0.35">
      <c r="BC2368" t="str">
        <f t="shared" si="111"/>
        <v>8429_Industrie pharmaceutique</v>
      </c>
      <c r="BD2368" t="str">
        <f>INDEX(PDC!$J$1:$L$90,MATCH(BE2368,PDC!$L:$L,0),MATCH(PDC!$J$1,PDC!$J$1:$L$1,0))</f>
        <v>Industrie</v>
      </c>
      <c r="BE2368" t="s">
        <v>39</v>
      </c>
      <c r="BF2368">
        <v>8429</v>
      </c>
      <c r="BN2368">
        <v>357</v>
      </c>
    </row>
    <row r="2369" spans="55:66" x14ac:dyDescent="0.35">
      <c r="BC2369" t="str">
        <f t="shared" si="111"/>
        <v>8429_Industries alimentaires</v>
      </c>
      <c r="BD2369" t="str">
        <f>INDEX(PDC!$J$1:$L$90,MATCH(BE2369,PDC!$L:$L,0),MATCH(PDC!$J$1,PDC!$J$1:$L$1,0))</f>
        <v>Industrie</v>
      </c>
      <c r="BE2369" t="s">
        <v>14</v>
      </c>
      <c r="BF2369">
        <v>8429</v>
      </c>
      <c r="BG2369">
        <v>393</v>
      </c>
      <c r="BH2369">
        <v>685710</v>
      </c>
      <c r="BI2369">
        <v>30</v>
      </c>
      <c r="BJ2369">
        <v>2</v>
      </c>
      <c r="BK2369">
        <v>35</v>
      </c>
      <c r="BL2369">
        <v>2</v>
      </c>
      <c r="BN2369">
        <v>500</v>
      </c>
    </row>
    <row r="2370" spans="55:66" x14ac:dyDescent="0.35">
      <c r="BC2370" t="str">
        <f t="shared" si="111"/>
        <v>8429_Organisation de jeux de hasard et d'argent</v>
      </c>
      <c r="BD2370" t="str">
        <f>INDEX(PDC!$J$1:$L$90,MATCH(BE2370,PDC!$L:$L,0),MATCH(PDC!$J$1,PDC!$J$1:$L$1,0))</f>
        <v>Services</v>
      </c>
      <c r="BE2370" t="s">
        <v>91</v>
      </c>
      <c r="BF2370">
        <v>8429</v>
      </c>
      <c r="BG2370">
        <v>26</v>
      </c>
      <c r="BH2370">
        <v>36620</v>
      </c>
    </row>
    <row r="2371" spans="55:66" x14ac:dyDescent="0.35">
      <c r="BC2371" t="str">
        <f t="shared" si="111"/>
        <v>8429_Production de films cinématographiques, de vidéo et de programmes de télévision ; enregistrement sonore et édition musicale</v>
      </c>
      <c r="BD2371" t="str">
        <f>INDEX(PDC!$J$1:$L$90,MATCH(BE2371,PDC!$L:$L,0),MATCH(PDC!$J$1,PDC!$J$1:$L$1,0))</f>
        <v>Services</v>
      </c>
      <c r="BE2371" t="s">
        <v>82</v>
      </c>
      <c r="BF2371">
        <v>8429</v>
      </c>
      <c r="BG2371">
        <v>4</v>
      </c>
      <c r="BH2371">
        <v>4538</v>
      </c>
    </row>
    <row r="2372" spans="55:66" x14ac:dyDescent="0.35">
      <c r="BC2372" t="str">
        <f t="shared" si="111"/>
        <v>8429_Production et distribution d'électricité, de gaz, de vapeur et d'air conditionné</v>
      </c>
      <c r="BD2372" t="str">
        <f>INDEX(PDC!$J$1:$L$90,MATCH(BE2372,PDC!$L:$L,0),MATCH(PDC!$J$1,PDC!$J$1:$L$1,0))</f>
        <v>Industrie</v>
      </c>
      <c r="BE2372" t="s">
        <v>76</v>
      </c>
      <c r="BF2372">
        <v>8429</v>
      </c>
      <c r="BG2372">
        <v>5</v>
      </c>
      <c r="BH2372">
        <v>3661</v>
      </c>
    </row>
    <row r="2373" spans="55:66" x14ac:dyDescent="0.35">
      <c r="BC2373" t="str">
        <f t="shared" ref="BC2373:BC2436" si="112">BF2373&amp;"_"&amp;BE2373</f>
        <v>8429_Publicité et études de marché</v>
      </c>
      <c r="BD2373" t="str">
        <f>INDEX(PDC!$J$1:$L$90,MATCH(BE2373,PDC!$L:$L,0),MATCH(PDC!$J$1,PDC!$J$1:$L$1,0))</f>
        <v>Services</v>
      </c>
      <c r="BE2373" t="s">
        <v>33</v>
      </c>
      <c r="BF2373">
        <v>8429</v>
      </c>
      <c r="BG2373">
        <v>2</v>
      </c>
      <c r="BH2373">
        <v>5109</v>
      </c>
    </row>
    <row r="2374" spans="55:66" x14ac:dyDescent="0.35">
      <c r="BC2374" t="str">
        <f t="shared" si="112"/>
        <v>8429_Restauration</v>
      </c>
      <c r="BD2374" t="str">
        <f>INDEX(PDC!$J$1:$L$90,MATCH(BE2374,PDC!$L:$L,0),MATCH(PDC!$J$1,PDC!$J$1:$L$1,0))</f>
        <v>Services</v>
      </c>
      <c r="BE2374" t="s">
        <v>10</v>
      </c>
      <c r="BF2374">
        <v>8429</v>
      </c>
      <c r="BG2374">
        <v>189</v>
      </c>
      <c r="BH2374">
        <v>284530</v>
      </c>
      <c r="BI2374">
        <v>4</v>
      </c>
      <c r="BN2374">
        <v>72</v>
      </c>
    </row>
    <row r="2375" spans="55:66" x14ac:dyDescent="0.35">
      <c r="BC2375" t="str">
        <f t="shared" si="112"/>
        <v>8429_Réparation d'ordinateurs et de biens personnels et domestiques</v>
      </c>
      <c r="BD2375" t="str">
        <f>INDEX(PDC!$J$1:$L$90,MATCH(BE2375,PDC!$L:$L,0),MATCH(PDC!$J$1,PDC!$J$1:$L$1,0))</f>
        <v>Services</v>
      </c>
      <c r="BE2375" t="s">
        <v>92</v>
      </c>
      <c r="BF2375">
        <v>8429</v>
      </c>
      <c r="BG2375">
        <v>2</v>
      </c>
      <c r="BH2375">
        <v>276</v>
      </c>
      <c r="BJ2375">
        <v>1</v>
      </c>
      <c r="BK2375">
        <v>5</v>
      </c>
      <c r="BN2375">
        <v>318</v>
      </c>
    </row>
    <row r="2376" spans="55:66" x14ac:dyDescent="0.35">
      <c r="BC2376" t="str">
        <f t="shared" si="112"/>
        <v>8429_Réparation et installation de machines et d'équipements</v>
      </c>
      <c r="BD2376" t="str">
        <f>INDEX(PDC!$J$1:$L$90,MATCH(BE2376,PDC!$L:$L,0),MATCH(PDC!$J$1,PDC!$J$1:$L$1,0))</f>
        <v>Industrie</v>
      </c>
      <c r="BE2376" t="s">
        <v>23</v>
      </c>
      <c r="BF2376">
        <v>8429</v>
      </c>
      <c r="BG2376">
        <v>29</v>
      </c>
      <c r="BH2376">
        <v>49482</v>
      </c>
      <c r="BI2376">
        <v>1</v>
      </c>
      <c r="BN2376">
        <v>2</v>
      </c>
    </row>
    <row r="2377" spans="55:66" x14ac:dyDescent="0.35">
      <c r="BC2377" t="str">
        <f t="shared" si="112"/>
        <v>8429_Services relatifs aux bâtiments et aménagement paysager</v>
      </c>
      <c r="BD2377" t="str">
        <f>INDEX(PDC!$J$1:$L$90,MATCH(BE2377,PDC!$L:$L,0),MATCH(PDC!$J$1,PDC!$J$1:$L$1,0))</f>
        <v>Services</v>
      </c>
      <c r="BE2377" t="s">
        <v>9</v>
      </c>
      <c r="BF2377">
        <v>8429</v>
      </c>
      <c r="BG2377">
        <v>21</v>
      </c>
      <c r="BH2377">
        <v>14993</v>
      </c>
    </row>
    <row r="2378" spans="55:66" x14ac:dyDescent="0.35">
      <c r="BC2378" t="str">
        <f t="shared" si="112"/>
        <v>8429_Transports terrestres et transport par conduites</v>
      </c>
      <c r="BD2378" t="str">
        <f>INDEX(PDC!$J$1:$L$90,MATCH(BE2378,PDC!$L:$L,0),MATCH(PDC!$J$1,PDC!$J$1:$L$1,0))</f>
        <v>Services</v>
      </c>
      <c r="BE2378" t="s">
        <v>5</v>
      </c>
      <c r="BF2378">
        <v>8429</v>
      </c>
      <c r="BG2378">
        <v>270</v>
      </c>
      <c r="BH2378">
        <v>434347</v>
      </c>
      <c r="BI2378">
        <v>14</v>
      </c>
      <c r="BN2378">
        <v>560</v>
      </c>
    </row>
    <row r="2379" spans="55:66" x14ac:dyDescent="0.35">
      <c r="BC2379" t="str">
        <f t="shared" si="112"/>
        <v>8429_Travail du bois et fabrication d'articles en bois et en liège, à l'exception des meubles ; fabrication d'articles en vannerie et sparterie</v>
      </c>
      <c r="BD2379" t="str">
        <f>INDEX(PDC!$J$1:$L$90,MATCH(BE2379,PDC!$L:$L,0),MATCH(PDC!$J$1,PDC!$J$1:$L$1,0))</f>
        <v>Industrie</v>
      </c>
      <c r="BE2379" t="s">
        <v>70</v>
      </c>
      <c r="BF2379">
        <v>8429</v>
      </c>
      <c r="BG2379">
        <v>37</v>
      </c>
      <c r="BH2379">
        <v>64523</v>
      </c>
      <c r="BI2379">
        <v>3</v>
      </c>
      <c r="BJ2379">
        <v>1</v>
      </c>
      <c r="BK2379">
        <v>35</v>
      </c>
      <c r="BL2379">
        <v>1</v>
      </c>
      <c r="BN2379">
        <v>277</v>
      </c>
    </row>
    <row r="2380" spans="55:66" x14ac:dyDescent="0.35">
      <c r="BC2380" t="str">
        <f t="shared" si="112"/>
        <v>8429_Travaux de construction spécialisés</v>
      </c>
      <c r="BD2380" t="str">
        <f>INDEX(PDC!$J$1:$L$90,MATCH(BE2380,PDC!$L:$L,0),MATCH(PDC!$J$1,PDC!$J$1:$L$1,0))</f>
        <v>Construction</v>
      </c>
      <c r="BE2380" t="s">
        <v>3</v>
      </c>
      <c r="BF2380">
        <v>8429</v>
      </c>
      <c r="BG2380">
        <v>738</v>
      </c>
      <c r="BH2380">
        <v>1154755</v>
      </c>
      <c r="BI2380">
        <v>60</v>
      </c>
      <c r="BJ2380">
        <v>6</v>
      </c>
      <c r="BK2380">
        <v>85</v>
      </c>
      <c r="BL2380">
        <v>4</v>
      </c>
      <c r="BN2380">
        <v>4055</v>
      </c>
    </row>
    <row r="2381" spans="55:66" x14ac:dyDescent="0.35">
      <c r="BC2381" t="str">
        <f t="shared" si="112"/>
        <v>8429_Télécommunications</v>
      </c>
      <c r="BD2381" t="str">
        <f>INDEX(PDC!$J$1:$L$90,MATCH(BE2381,PDC!$L:$L,0),MATCH(PDC!$J$1,PDC!$J$1:$L$1,0))</f>
        <v>Services</v>
      </c>
      <c r="BE2381" t="s">
        <v>84</v>
      </c>
      <c r="BF2381">
        <v>8429</v>
      </c>
      <c r="BG2381">
        <v>1</v>
      </c>
      <c r="BH2381">
        <v>1726</v>
      </c>
    </row>
    <row r="2382" spans="55:66" x14ac:dyDescent="0.35">
      <c r="BC2382" t="str">
        <f t="shared" si="112"/>
        <v>8429_Édition</v>
      </c>
      <c r="BD2382" t="str">
        <f>INDEX(PDC!$J$1:$L$90,MATCH(BE2382,PDC!$L:$L,0),MATCH(PDC!$J$1,PDC!$J$1:$L$1,0))</f>
        <v>Services</v>
      </c>
      <c r="BE2382" t="s">
        <v>49</v>
      </c>
      <c r="BF2382">
        <v>8429</v>
      </c>
      <c r="BG2382">
        <v>4</v>
      </c>
      <c r="BH2382">
        <v>9126</v>
      </c>
    </row>
    <row r="2383" spans="55:66" x14ac:dyDescent="0.35">
      <c r="BC2383" t="str">
        <f t="shared" si="112"/>
        <v>8430_NC</v>
      </c>
      <c r="BD2383" t="s">
        <v>355</v>
      </c>
      <c r="BE2383" t="s">
        <v>355</v>
      </c>
      <c r="BF2383">
        <v>8430</v>
      </c>
      <c r="BN2383">
        <v>764</v>
      </c>
    </row>
    <row r="2384" spans="55:66" x14ac:dyDescent="0.35">
      <c r="BC2384" t="str">
        <f t="shared" si="112"/>
        <v>8430_Action sociale sans hébergement</v>
      </c>
      <c r="BD2384" t="str">
        <f>INDEX(PDC!$J$1:$L$90,MATCH(BE2384,PDC!$L:$L,0),MATCH(PDC!$J$1,PDC!$J$1:$L$1,0))</f>
        <v>Services</v>
      </c>
      <c r="BE2384" t="s">
        <v>8</v>
      </c>
      <c r="BF2384">
        <v>8430</v>
      </c>
      <c r="BG2384">
        <v>745</v>
      </c>
      <c r="BH2384">
        <v>1137306</v>
      </c>
      <c r="BI2384">
        <v>41</v>
      </c>
      <c r="BJ2384">
        <v>2</v>
      </c>
      <c r="BK2384">
        <v>26</v>
      </c>
      <c r="BL2384">
        <v>2</v>
      </c>
      <c r="BN2384">
        <v>1534</v>
      </c>
    </row>
    <row r="2385" spans="55:66" x14ac:dyDescent="0.35">
      <c r="BC2385" t="str">
        <f t="shared" si="112"/>
        <v>8430_Activités administratives et autres activités de soutien aux entreprises</v>
      </c>
      <c r="BD2385" t="str">
        <f>INDEX(PDC!$J$1:$L$90,MATCH(BE2385,PDC!$L:$L,0),MATCH(PDC!$J$1,PDC!$J$1:$L$1,0))</f>
        <v>Services</v>
      </c>
      <c r="BE2385" t="s">
        <v>35</v>
      </c>
      <c r="BF2385">
        <v>8430</v>
      </c>
      <c r="BG2385">
        <v>159</v>
      </c>
      <c r="BH2385">
        <v>236591</v>
      </c>
      <c r="BI2385">
        <v>5</v>
      </c>
      <c r="BN2385">
        <v>451</v>
      </c>
    </row>
    <row r="2386" spans="55:66" x14ac:dyDescent="0.35">
      <c r="BC2386" t="str">
        <f t="shared" si="112"/>
        <v>8430_Activités auxiliaires de services financiers et d'assurance</v>
      </c>
      <c r="BD2386" t="str">
        <f>INDEX(PDC!$J$1:$L$90,MATCH(BE2386,PDC!$L:$L,0),MATCH(PDC!$J$1,PDC!$J$1:$L$1,0))</f>
        <v>Services</v>
      </c>
      <c r="BE2386" t="s">
        <v>48</v>
      </c>
      <c r="BF2386">
        <v>8430</v>
      </c>
      <c r="BG2386">
        <v>58</v>
      </c>
      <c r="BH2386">
        <v>99644</v>
      </c>
    </row>
    <row r="2387" spans="55:66" x14ac:dyDescent="0.35">
      <c r="BC2387" t="str">
        <f t="shared" si="112"/>
        <v>8430_Activités créatives, artistiques et de spectacle</v>
      </c>
      <c r="BD2387" t="str">
        <f>INDEX(PDC!$J$1:$L$90,MATCH(BE2387,PDC!$L:$L,0),MATCH(PDC!$J$1,PDC!$J$1:$L$1,0))</f>
        <v>Services</v>
      </c>
      <c r="BE2387" t="s">
        <v>42</v>
      </c>
      <c r="BF2387">
        <v>8430</v>
      </c>
      <c r="BG2387">
        <v>23</v>
      </c>
      <c r="BH2387">
        <v>14250</v>
      </c>
    </row>
    <row r="2388" spans="55:66" x14ac:dyDescent="0.35">
      <c r="BC2388" t="str">
        <f t="shared" si="112"/>
        <v>8430_Activités d'architecture et d'ingénierie ; activités de contrôle et analyses techniques</v>
      </c>
      <c r="BD2388" t="str">
        <f>INDEX(PDC!$J$1:$L$90,MATCH(BE2388,PDC!$L:$L,0),MATCH(PDC!$J$1,PDC!$J$1:$L$1,0))</f>
        <v>Services</v>
      </c>
      <c r="BE2388" t="s">
        <v>43</v>
      </c>
      <c r="BF2388">
        <v>8430</v>
      </c>
      <c r="BG2388">
        <v>101</v>
      </c>
      <c r="BH2388">
        <v>180386</v>
      </c>
      <c r="BI2388">
        <v>4</v>
      </c>
      <c r="BN2388">
        <v>212</v>
      </c>
    </row>
    <row r="2389" spans="55:66" x14ac:dyDescent="0.35">
      <c r="BC2389" t="str">
        <f t="shared" si="112"/>
        <v>8430_Activités de location et location-bail</v>
      </c>
      <c r="BD2389" t="str">
        <f>INDEX(PDC!$J$1:$L$90,MATCH(BE2389,PDC!$L:$L,0),MATCH(PDC!$J$1,PDC!$J$1:$L$1,0))</f>
        <v>Services</v>
      </c>
      <c r="BE2389" t="s">
        <v>88</v>
      </c>
      <c r="BF2389">
        <v>8430</v>
      </c>
      <c r="BG2389">
        <v>14</v>
      </c>
      <c r="BH2389">
        <v>20017</v>
      </c>
    </row>
    <row r="2390" spans="55:66" x14ac:dyDescent="0.35">
      <c r="BC2390" t="str">
        <f t="shared" si="112"/>
        <v>8430_Activités de poste et de courrier</v>
      </c>
      <c r="BD2390" t="str">
        <f>INDEX(PDC!$J$1:$L$90,MATCH(BE2390,PDC!$L:$L,0),MATCH(PDC!$J$1,PDC!$J$1:$L$1,0))</f>
        <v>Services</v>
      </c>
      <c r="BE2390" t="s">
        <v>13</v>
      </c>
      <c r="BF2390">
        <v>8430</v>
      </c>
      <c r="BG2390">
        <v>67</v>
      </c>
      <c r="BH2390">
        <v>110900</v>
      </c>
      <c r="BI2390">
        <v>3</v>
      </c>
      <c r="BN2390">
        <v>34</v>
      </c>
    </row>
    <row r="2391" spans="55:66" x14ac:dyDescent="0.35">
      <c r="BC2391" t="str">
        <f t="shared" si="112"/>
        <v>8430_Activités des agences de voyage, voyagistes, services de réservation et activités connexes</v>
      </c>
      <c r="BD2391" t="str">
        <f>INDEX(PDC!$J$1:$L$90,MATCH(BE2391,PDC!$L:$L,0),MATCH(PDC!$J$1,PDC!$J$1:$L$1,0))</f>
        <v>Services</v>
      </c>
      <c r="BE2391" t="s">
        <v>89</v>
      </c>
      <c r="BF2391">
        <v>8430</v>
      </c>
      <c r="BG2391">
        <v>18</v>
      </c>
      <c r="BH2391">
        <v>28813</v>
      </c>
    </row>
    <row r="2392" spans="55:66" x14ac:dyDescent="0.35">
      <c r="BC2392" t="str">
        <f t="shared" si="112"/>
        <v>8430_Activités des organisations associatives</v>
      </c>
      <c r="BD2392" t="str">
        <f>INDEX(PDC!$J$1:$L$90,MATCH(BE2392,PDC!$L:$L,0),MATCH(PDC!$J$1,PDC!$J$1:$L$1,0))</f>
        <v>Services</v>
      </c>
      <c r="BE2392" t="s">
        <v>32</v>
      </c>
      <c r="BF2392">
        <v>8430</v>
      </c>
      <c r="BG2392">
        <v>95</v>
      </c>
      <c r="BH2392">
        <v>121961</v>
      </c>
      <c r="BI2392">
        <v>3</v>
      </c>
      <c r="BN2392">
        <v>26</v>
      </c>
    </row>
    <row r="2393" spans="55:66" x14ac:dyDescent="0.35">
      <c r="BC2393" t="str">
        <f t="shared" si="112"/>
        <v>8430_Activités des services financiers, hors assurance et caisses de retraite</v>
      </c>
      <c r="BD2393" t="str">
        <f>INDEX(PDC!$J$1:$L$90,MATCH(BE2393,PDC!$L:$L,0),MATCH(PDC!$J$1,PDC!$J$1:$L$1,0))</f>
        <v>Services</v>
      </c>
      <c r="BE2393" t="s">
        <v>47</v>
      </c>
      <c r="BF2393">
        <v>8430</v>
      </c>
      <c r="BG2393">
        <v>167</v>
      </c>
      <c r="BH2393">
        <v>257814</v>
      </c>
      <c r="BI2393">
        <v>1</v>
      </c>
      <c r="BJ2393">
        <v>1</v>
      </c>
      <c r="BK2393">
        <v>99</v>
      </c>
      <c r="BL2393">
        <v>1</v>
      </c>
      <c r="BM2393">
        <v>1</v>
      </c>
      <c r="BN2393">
        <v>0</v>
      </c>
    </row>
    <row r="2394" spans="55:66" x14ac:dyDescent="0.35">
      <c r="BC2394" t="str">
        <f t="shared" si="112"/>
        <v>8430_Activités des sièges sociaux ; conseil de gestion</v>
      </c>
      <c r="BD2394" t="str">
        <f>INDEX(PDC!$J$1:$L$90,MATCH(BE2394,PDC!$L:$L,0),MATCH(PDC!$J$1,PDC!$J$1:$L$1,0))</f>
        <v>Services</v>
      </c>
      <c r="BE2394" t="s">
        <v>44</v>
      </c>
      <c r="BF2394">
        <v>8430</v>
      </c>
      <c r="BG2394">
        <v>97</v>
      </c>
      <c r="BH2394">
        <v>160144</v>
      </c>
      <c r="BN2394">
        <v>0</v>
      </c>
    </row>
    <row r="2395" spans="55:66" x14ac:dyDescent="0.35">
      <c r="BC2395" t="str">
        <f t="shared" si="112"/>
        <v>8430_Activités immobilières</v>
      </c>
      <c r="BD2395" t="str">
        <f>INDEX(PDC!$J$1:$L$90,MATCH(BE2395,PDC!$L:$L,0),MATCH(PDC!$J$1,PDC!$J$1:$L$1,0))</f>
        <v>Services</v>
      </c>
      <c r="BE2395" t="s">
        <v>31</v>
      </c>
      <c r="BF2395">
        <v>8430</v>
      </c>
      <c r="BG2395">
        <v>83</v>
      </c>
      <c r="BH2395">
        <v>122834</v>
      </c>
      <c r="BI2395">
        <v>3</v>
      </c>
      <c r="BN2395">
        <v>92</v>
      </c>
    </row>
    <row r="2396" spans="55:66" x14ac:dyDescent="0.35">
      <c r="BC2396" t="str">
        <f t="shared" si="112"/>
        <v>8430_Activités juridiques et comptables</v>
      </c>
      <c r="BD2396" t="str">
        <f>INDEX(PDC!$J$1:$L$90,MATCH(BE2396,PDC!$L:$L,0),MATCH(PDC!$J$1,PDC!$J$1:$L$1,0))</f>
        <v>Services</v>
      </c>
      <c r="BE2396" t="s">
        <v>51</v>
      </c>
      <c r="BF2396">
        <v>8430</v>
      </c>
      <c r="BG2396">
        <v>95</v>
      </c>
      <c r="BH2396">
        <v>171162</v>
      </c>
      <c r="BN2396">
        <v>0</v>
      </c>
    </row>
    <row r="2397" spans="55:66" x14ac:dyDescent="0.35">
      <c r="BC2397" t="str">
        <f t="shared" si="112"/>
        <v>8430_Activités liées à l'emploi</v>
      </c>
      <c r="BD2397" t="str">
        <f>INDEX(PDC!$J$1:$L$90,MATCH(BE2397,PDC!$L:$L,0),MATCH(PDC!$J$1,PDC!$J$1:$L$1,0))</f>
        <v>Services</v>
      </c>
      <c r="BE2397" t="s">
        <v>6</v>
      </c>
      <c r="BF2397">
        <v>8430</v>
      </c>
      <c r="BG2397">
        <v>807</v>
      </c>
      <c r="BH2397">
        <v>871817</v>
      </c>
      <c r="BI2397">
        <v>52</v>
      </c>
      <c r="BJ2397">
        <v>4</v>
      </c>
      <c r="BK2397">
        <v>11</v>
      </c>
      <c r="BN2397">
        <v>4690</v>
      </c>
    </row>
    <row r="2398" spans="55:66" x14ac:dyDescent="0.35">
      <c r="BC2398" t="str">
        <f t="shared" si="112"/>
        <v>8430_Activités pour la santé humaine</v>
      </c>
      <c r="BD2398" t="str">
        <f>INDEX(PDC!$J$1:$L$90,MATCH(BE2398,PDC!$L:$L,0),MATCH(PDC!$J$1,PDC!$J$1:$L$1,0))</f>
        <v>Services</v>
      </c>
      <c r="BE2398" t="s">
        <v>27</v>
      </c>
      <c r="BF2398">
        <v>8430</v>
      </c>
      <c r="BG2398">
        <v>476</v>
      </c>
      <c r="BH2398">
        <v>824481</v>
      </c>
      <c r="BI2398">
        <v>28</v>
      </c>
      <c r="BJ2398">
        <v>1</v>
      </c>
      <c r="BK2398">
        <v>7</v>
      </c>
      <c r="BN2398">
        <v>1007</v>
      </c>
    </row>
    <row r="2399" spans="55:66" x14ac:dyDescent="0.35">
      <c r="BC2399" t="str">
        <f t="shared" si="112"/>
        <v>8430_Activités sportives, récréatives et de loisirs</v>
      </c>
      <c r="BD2399" t="str">
        <f>INDEX(PDC!$J$1:$L$90,MATCH(BE2399,PDC!$L:$L,0),MATCH(PDC!$J$1,PDC!$J$1:$L$1,0))</f>
        <v>Services</v>
      </c>
      <c r="BE2399" t="s">
        <v>12</v>
      </c>
      <c r="BF2399">
        <v>8430</v>
      </c>
      <c r="BG2399">
        <v>44</v>
      </c>
      <c r="BH2399">
        <v>30987</v>
      </c>
    </row>
    <row r="2400" spans="55:66" x14ac:dyDescent="0.35">
      <c r="BC2400" t="str">
        <f t="shared" si="112"/>
        <v>8430_Activités vétérinaires</v>
      </c>
      <c r="BD2400" t="str">
        <f>INDEX(PDC!$J$1:$L$90,MATCH(BE2400,PDC!$L:$L,0),MATCH(PDC!$J$1,PDC!$J$1:$L$1,0))</f>
        <v>Services</v>
      </c>
      <c r="BE2400" t="s">
        <v>87</v>
      </c>
      <c r="BF2400">
        <v>8430</v>
      </c>
      <c r="BG2400">
        <v>12</v>
      </c>
      <c r="BH2400">
        <v>13885</v>
      </c>
    </row>
    <row r="2401" spans="55:66" x14ac:dyDescent="0.35">
      <c r="BC2401" t="str">
        <f t="shared" si="112"/>
        <v>8430_Administration publique et défense ; sécurité sociale obligatoire</v>
      </c>
      <c r="BD2401" t="str">
        <f>INDEX(PDC!$J$1:$L$90,MATCH(BE2401,PDC!$L:$L,0),MATCH(PDC!$J$1,PDC!$J$1:$L$1,0))</f>
        <v>Services</v>
      </c>
      <c r="BE2401" t="s">
        <v>36</v>
      </c>
      <c r="BF2401">
        <v>8430</v>
      </c>
      <c r="BG2401">
        <v>408</v>
      </c>
      <c r="BH2401">
        <v>404669</v>
      </c>
      <c r="BI2401">
        <v>4</v>
      </c>
      <c r="BJ2401">
        <v>1</v>
      </c>
      <c r="BK2401">
        <v>5</v>
      </c>
      <c r="BN2401">
        <v>549</v>
      </c>
    </row>
    <row r="2402" spans="55:66" x14ac:dyDescent="0.35">
      <c r="BC2402" t="str">
        <f t="shared" si="112"/>
        <v>8430_Assurance</v>
      </c>
      <c r="BD2402" t="str">
        <f>INDEX(PDC!$J$1:$L$90,MATCH(BE2402,PDC!$L:$L,0),MATCH(PDC!$J$1,PDC!$J$1:$L$1,0))</f>
        <v>Services</v>
      </c>
      <c r="BE2402" t="s">
        <v>45</v>
      </c>
      <c r="BF2402">
        <v>8430</v>
      </c>
      <c r="BG2402">
        <v>1</v>
      </c>
      <c r="BH2402">
        <v>1638</v>
      </c>
    </row>
    <row r="2403" spans="55:66" x14ac:dyDescent="0.35">
      <c r="BC2403" t="str">
        <f t="shared" si="112"/>
        <v>8430_Autres activités spécialisées, scientifiques et techniques</v>
      </c>
      <c r="BD2403" t="str">
        <f>INDEX(PDC!$J$1:$L$90,MATCH(BE2403,PDC!$L:$L,0),MATCH(PDC!$J$1,PDC!$J$1:$L$1,0))</f>
        <v>Services</v>
      </c>
      <c r="BE2403" t="s">
        <v>86</v>
      </c>
      <c r="BF2403">
        <v>8430</v>
      </c>
      <c r="BG2403">
        <v>9</v>
      </c>
      <c r="BH2403">
        <v>13486</v>
      </c>
    </row>
    <row r="2404" spans="55:66" x14ac:dyDescent="0.35">
      <c r="BC2404" t="str">
        <f t="shared" si="112"/>
        <v>8430_Autres industries extractives</v>
      </c>
      <c r="BD2404" t="str">
        <f>INDEX(PDC!$J$1:$L$90,MATCH(BE2404,PDC!$L:$L,0),MATCH(PDC!$J$1,PDC!$J$1:$L$1,0))</f>
        <v>Industrie</v>
      </c>
      <c r="BE2404" t="s">
        <v>64</v>
      </c>
      <c r="BF2404">
        <v>8430</v>
      </c>
      <c r="BG2404">
        <v>11</v>
      </c>
      <c r="BH2404">
        <v>17234</v>
      </c>
      <c r="BI2404">
        <v>1</v>
      </c>
      <c r="BN2404">
        <v>11</v>
      </c>
    </row>
    <row r="2405" spans="55:66" x14ac:dyDescent="0.35">
      <c r="BC2405" t="str">
        <f t="shared" si="112"/>
        <v>8430_Autres industries manufacturières</v>
      </c>
      <c r="BD2405" t="str">
        <f>INDEX(PDC!$J$1:$L$90,MATCH(BE2405,PDC!$L:$L,0),MATCH(PDC!$J$1,PDC!$J$1:$L$1,0))</f>
        <v>Industrie</v>
      </c>
      <c r="BE2405" t="s">
        <v>37</v>
      </c>
      <c r="BF2405">
        <v>8430</v>
      </c>
      <c r="BG2405">
        <v>2</v>
      </c>
      <c r="BH2405">
        <v>2290</v>
      </c>
    </row>
    <row r="2406" spans="55:66" x14ac:dyDescent="0.35">
      <c r="BC2406" t="str">
        <f t="shared" si="112"/>
        <v>8430_Autres services personnels</v>
      </c>
      <c r="BD2406" t="str">
        <f>INDEX(PDC!$J$1:$L$90,MATCH(BE2406,PDC!$L:$L,0),MATCH(PDC!$J$1,PDC!$J$1:$L$1,0))</f>
        <v>Services</v>
      </c>
      <c r="BE2406" t="s">
        <v>30</v>
      </c>
      <c r="BF2406">
        <v>8430</v>
      </c>
      <c r="BG2406">
        <v>98</v>
      </c>
      <c r="BH2406">
        <v>148578</v>
      </c>
      <c r="BI2406">
        <v>2</v>
      </c>
      <c r="BN2406">
        <v>34</v>
      </c>
    </row>
    <row r="2407" spans="55:66" x14ac:dyDescent="0.35">
      <c r="BC2407" t="str">
        <f t="shared" si="112"/>
        <v>8430_Bibliothèques, archives, musées et autres activités culturelles</v>
      </c>
      <c r="BD2407" t="str">
        <f>INDEX(PDC!$J$1:$L$90,MATCH(BE2407,PDC!$L:$L,0),MATCH(PDC!$J$1,PDC!$J$1:$L$1,0))</f>
        <v>Services</v>
      </c>
      <c r="BE2407" t="s">
        <v>90</v>
      </c>
      <c r="BF2407">
        <v>8430</v>
      </c>
      <c r="BG2407">
        <v>3</v>
      </c>
      <c r="BH2407">
        <v>6952</v>
      </c>
    </row>
    <row r="2408" spans="55:66" x14ac:dyDescent="0.35">
      <c r="BC2408" t="str">
        <f t="shared" si="112"/>
        <v>8430_Captage, traitement et distribution d'eau</v>
      </c>
      <c r="BD2408" t="str">
        <f>INDEX(PDC!$J$1:$L$90,MATCH(BE2408,PDC!$L:$L,0),MATCH(PDC!$J$1,PDC!$J$1:$L$1,0))</f>
        <v>Industrie</v>
      </c>
      <c r="BE2408" t="s">
        <v>77</v>
      </c>
      <c r="BF2408">
        <v>8430</v>
      </c>
      <c r="BG2408">
        <v>49</v>
      </c>
      <c r="BH2408">
        <v>69082</v>
      </c>
    </row>
    <row r="2409" spans="55:66" x14ac:dyDescent="0.35">
      <c r="BC2409" t="str">
        <f t="shared" si="112"/>
        <v>8430_Collecte et traitement des eaux usées</v>
      </c>
      <c r="BD2409" t="str">
        <f>INDEX(PDC!$J$1:$L$90,MATCH(BE2409,PDC!$L:$L,0),MATCH(PDC!$J$1,PDC!$J$1:$L$1,0))</f>
        <v>Industrie</v>
      </c>
      <c r="BE2409" t="s">
        <v>78</v>
      </c>
      <c r="BF2409">
        <v>8430</v>
      </c>
    </row>
    <row r="2410" spans="55:66" x14ac:dyDescent="0.35">
      <c r="BC2410" t="str">
        <f t="shared" si="112"/>
        <v>8430_Collecte, traitement et élimination des déchets ; récupération</v>
      </c>
      <c r="BD2410" t="str">
        <f>INDEX(PDC!$J$1:$L$90,MATCH(BE2410,PDC!$L:$L,0),MATCH(PDC!$J$1,PDC!$J$1:$L$1,0))</f>
        <v>Industrie</v>
      </c>
      <c r="BE2410" t="s">
        <v>4</v>
      </c>
      <c r="BF2410">
        <v>8430</v>
      </c>
      <c r="BG2410">
        <v>3</v>
      </c>
      <c r="BH2410">
        <v>3274</v>
      </c>
    </row>
    <row r="2411" spans="55:66" x14ac:dyDescent="0.35">
      <c r="BC2411" t="str">
        <f t="shared" si="112"/>
        <v>8430_Commerce de détail, à l'exception des automobiles et des motocycles</v>
      </c>
      <c r="BD2411" t="str">
        <f>INDEX(PDC!$J$1:$L$90,MATCH(BE2411,PDC!$L:$L,0),MATCH(PDC!$J$1,PDC!$J$1:$L$1,0))</f>
        <v>Commerce</v>
      </c>
      <c r="BE2411" t="s">
        <v>16</v>
      </c>
      <c r="BF2411">
        <v>8430</v>
      </c>
      <c r="BG2411">
        <v>683</v>
      </c>
      <c r="BH2411">
        <v>1075413</v>
      </c>
      <c r="BI2411">
        <v>30</v>
      </c>
      <c r="BJ2411">
        <v>1</v>
      </c>
      <c r="BK2411">
        <v>8</v>
      </c>
      <c r="BN2411">
        <v>1832</v>
      </c>
    </row>
    <row r="2412" spans="55:66" x14ac:dyDescent="0.35">
      <c r="BC2412" t="str">
        <f t="shared" si="112"/>
        <v>8430_Commerce de gros, à l'exception des automobiles et des motocycles</v>
      </c>
      <c r="BD2412" t="str">
        <f>INDEX(PDC!$J$1:$L$90,MATCH(BE2412,PDC!$L:$L,0),MATCH(PDC!$J$1,PDC!$J$1:$L$1,0))</f>
        <v>Commerce</v>
      </c>
      <c r="BE2412" t="s">
        <v>28</v>
      </c>
      <c r="BF2412">
        <v>8430</v>
      </c>
      <c r="BG2412">
        <v>630</v>
      </c>
      <c r="BH2412">
        <v>965140</v>
      </c>
      <c r="BI2412">
        <v>15</v>
      </c>
      <c r="BJ2412">
        <v>1</v>
      </c>
      <c r="BK2412">
        <v>2</v>
      </c>
      <c r="BN2412">
        <v>313</v>
      </c>
    </row>
    <row r="2413" spans="55:66" x14ac:dyDescent="0.35">
      <c r="BC2413" t="str">
        <f t="shared" si="112"/>
        <v>8430_Commerce et réparation d'automobiles et de motocycles</v>
      </c>
      <c r="BD2413" t="str">
        <f>INDEX(PDC!$J$1:$L$90,MATCH(BE2413,PDC!$L:$L,0),MATCH(PDC!$J$1,PDC!$J$1:$L$1,0))</f>
        <v>Commerce</v>
      </c>
      <c r="BE2413" t="s">
        <v>21</v>
      </c>
      <c r="BF2413">
        <v>8430</v>
      </c>
      <c r="BG2413">
        <v>216</v>
      </c>
      <c r="BH2413">
        <v>383476</v>
      </c>
      <c r="BI2413">
        <v>7</v>
      </c>
      <c r="BN2413">
        <v>335</v>
      </c>
    </row>
    <row r="2414" spans="55:66" x14ac:dyDescent="0.35">
      <c r="BC2414" t="str">
        <f t="shared" si="112"/>
        <v>8430_Construction de bâtiments</v>
      </c>
      <c r="BD2414" t="str">
        <f>INDEX(PDC!$J$1:$L$90,MATCH(BE2414,PDC!$L:$L,0),MATCH(PDC!$J$1,PDC!$J$1:$L$1,0))</f>
        <v>Construction</v>
      </c>
      <c r="BE2414" t="s">
        <v>17</v>
      </c>
      <c r="BF2414">
        <v>8430</v>
      </c>
      <c r="BG2414">
        <v>122</v>
      </c>
      <c r="BH2414">
        <v>197145</v>
      </c>
      <c r="BI2414">
        <v>13</v>
      </c>
      <c r="BN2414">
        <v>316</v>
      </c>
    </row>
    <row r="2415" spans="55:66" x14ac:dyDescent="0.35">
      <c r="BC2415" t="str">
        <f t="shared" si="112"/>
        <v>8430_Enquêtes et sécurité</v>
      </c>
      <c r="BD2415" t="str">
        <f>INDEX(PDC!$J$1:$L$90,MATCH(BE2415,PDC!$L:$L,0),MATCH(PDC!$J$1,PDC!$J$1:$L$1,0))</f>
        <v>Services</v>
      </c>
      <c r="BE2415" t="s">
        <v>15</v>
      </c>
      <c r="BF2415">
        <v>8430</v>
      </c>
      <c r="BG2415">
        <v>2</v>
      </c>
      <c r="BH2415">
        <v>1930</v>
      </c>
      <c r="BN2415">
        <v>0</v>
      </c>
    </row>
    <row r="2416" spans="55:66" x14ac:dyDescent="0.35">
      <c r="BC2416" t="str">
        <f t="shared" si="112"/>
        <v>8430_Enseignement</v>
      </c>
      <c r="BD2416" t="str">
        <f>INDEX(PDC!$J$1:$L$90,MATCH(BE2416,PDC!$L:$L,0),MATCH(PDC!$J$1,PDC!$J$1:$L$1,0))</f>
        <v>Services</v>
      </c>
      <c r="BE2416" t="s">
        <v>34</v>
      </c>
      <c r="BF2416">
        <v>8430</v>
      </c>
      <c r="BG2416">
        <v>725</v>
      </c>
      <c r="BH2416">
        <v>309721</v>
      </c>
      <c r="BI2416">
        <v>3</v>
      </c>
      <c r="BN2416">
        <v>312</v>
      </c>
    </row>
    <row r="2417" spans="55:66" x14ac:dyDescent="0.35">
      <c r="BC2417" t="str">
        <f t="shared" si="112"/>
        <v>8430_Entreposage et services auxiliaires des transports</v>
      </c>
      <c r="BD2417" t="str">
        <f>INDEX(PDC!$J$1:$L$90,MATCH(BE2417,PDC!$L:$L,0),MATCH(PDC!$J$1,PDC!$J$1:$L$1,0))</f>
        <v>Services</v>
      </c>
      <c r="BE2417" t="s">
        <v>7</v>
      </c>
      <c r="BF2417">
        <v>8430</v>
      </c>
      <c r="BG2417">
        <v>65</v>
      </c>
      <c r="BH2417">
        <v>104431</v>
      </c>
    </row>
    <row r="2418" spans="55:66" x14ac:dyDescent="0.35">
      <c r="BC2418" t="str">
        <f t="shared" si="112"/>
        <v>8430_Fabrication d'autres matériels de transport</v>
      </c>
      <c r="BD2418" t="str">
        <f>INDEX(PDC!$J$1:$L$90,MATCH(BE2418,PDC!$L:$L,0),MATCH(PDC!$J$1,PDC!$J$1:$L$1,0))</f>
        <v>Industrie</v>
      </c>
      <c r="BE2418" t="s">
        <v>74</v>
      </c>
      <c r="BF2418">
        <v>8430</v>
      </c>
      <c r="BG2418">
        <v>6</v>
      </c>
      <c r="BH2418">
        <v>10930</v>
      </c>
      <c r="BN2418">
        <v>0</v>
      </c>
    </row>
    <row r="2419" spans="55:66" x14ac:dyDescent="0.35">
      <c r="BC2419" t="str">
        <f t="shared" si="112"/>
        <v>8430_Fabrication d'autres produits minéraux non métalliques</v>
      </c>
      <c r="BD2419" t="str">
        <f>INDEX(PDC!$J$1:$L$90,MATCH(BE2419,PDC!$L:$L,0),MATCH(PDC!$J$1,PDC!$J$1:$L$1,0))</f>
        <v>Industrie</v>
      </c>
      <c r="BE2419" t="s">
        <v>18</v>
      </c>
      <c r="BF2419">
        <v>8430</v>
      </c>
      <c r="BG2419">
        <v>63</v>
      </c>
      <c r="BH2419">
        <v>100788</v>
      </c>
      <c r="BI2419">
        <v>4</v>
      </c>
      <c r="BJ2419">
        <v>1</v>
      </c>
      <c r="BK2419">
        <v>15</v>
      </c>
      <c r="BL2419">
        <v>1</v>
      </c>
      <c r="BN2419">
        <v>263</v>
      </c>
    </row>
    <row r="2420" spans="55:66" x14ac:dyDescent="0.35">
      <c r="BC2420" t="str">
        <f t="shared" si="112"/>
        <v>8430_Fabrication d'équipements électriques</v>
      </c>
      <c r="BD2420" t="str">
        <f>INDEX(PDC!$J$1:$L$90,MATCH(BE2420,PDC!$L:$L,0),MATCH(PDC!$J$1,PDC!$J$1:$L$1,0))</f>
        <v>Industrie</v>
      </c>
      <c r="BE2420" t="s">
        <v>38</v>
      </c>
      <c r="BF2420">
        <v>8430</v>
      </c>
      <c r="BG2420">
        <v>56</v>
      </c>
      <c r="BH2420">
        <v>80188</v>
      </c>
      <c r="BI2420">
        <v>1</v>
      </c>
      <c r="BN2420">
        <v>9</v>
      </c>
    </row>
    <row r="2421" spans="55:66" x14ac:dyDescent="0.35">
      <c r="BC2421" t="str">
        <f t="shared" si="112"/>
        <v>8430_Fabrication de boissons</v>
      </c>
      <c r="BD2421" t="str">
        <f>INDEX(PDC!$J$1:$L$90,MATCH(BE2421,PDC!$L:$L,0),MATCH(PDC!$J$1,PDC!$J$1:$L$1,0))</f>
        <v>Industrie</v>
      </c>
      <c r="BE2421" t="s">
        <v>66</v>
      </c>
      <c r="BF2421">
        <v>8430</v>
      </c>
      <c r="BG2421">
        <v>10</v>
      </c>
      <c r="BH2421">
        <v>13152</v>
      </c>
      <c r="BN2421">
        <v>0</v>
      </c>
    </row>
    <row r="2422" spans="55:66" x14ac:dyDescent="0.35">
      <c r="BC2422" t="str">
        <f t="shared" si="112"/>
        <v>8430_Fabrication de machines et équipements n.c.a.</v>
      </c>
      <c r="BD2422" t="str">
        <f>INDEX(PDC!$J$1:$L$90,MATCH(BE2422,PDC!$L:$L,0),MATCH(PDC!$J$1,PDC!$J$1:$L$1,0))</f>
        <v>Industrie</v>
      </c>
      <c r="BE2422" t="s">
        <v>29</v>
      </c>
      <c r="BF2422">
        <v>8430</v>
      </c>
      <c r="BG2422">
        <v>74</v>
      </c>
      <c r="BH2422">
        <v>110617</v>
      </c>
      <c r="BI2422">
        <v>1</v>
      </c>
      <c r="BN2422">
        <v>6</v>
      </c>
    </row>
    <row r="2423" spans="55:66" x14ac:dyDescent="0.35">
      <c r="BC2423" t="str">
        <f t="shared" si="112"/>
        <v>8430_Fabrication de meubles</v>
      </c>
      <c r="BD2423" t="str">
        <f>INDEX(PDC!$J$1:$L$90,MATCH(BE2423,PDC!$L:$L,0),MATCH(PDC!$J$1,PDC!$J$1:$L$1,0))</f>
        <v>Industrie</v>
      </c>
      <c r="BE2423" t="s">
        <v>75</v>
      </c>
      <c r="BF2423">
        <v>8430</v>
      </c>
      <c r="BG2423">
        <v>311</v>
      </c>
      <c r="BH2423">
        <v>515777</v>
      </c>
      <c r="BI2423">
        <v>23</v>
      </c>
      <c r="BJ2423">
        <v>2</v>
      </c>
      <c r="BK2423">
        <v>28</v>
      </c>
      <c r="BL2423">
        <v>1</v>
      </c>
      <c r="BN2423">
        <v>504</v>
      </c>
    </row>
    <row r="2424" spans="55:66" x14ac:dyDescent="0.35">
      <c r="BC2424" t="str">
        <f t="shared" si="112"/>
        <v>8430_Fabrication de produits en caoutchouc et en plastique</v>
      </c>
      <c r="BD2424" t="str">
        <f>INDEX(PDC!$J$1:$L$90,MATCH(BE2424,PDC!$L:$L,0),MATCH(PDC!$J$1,PDC!$J$1:$L$1,0))</f>
        <v>Industrie</v>
      </c>
      <c r="BE2424" t="s">
        <v>25</v>
      </c>
      <c r="BF2424">
        <v>8430</v>
      </c>
      <c r="BG2424">
        <v>1071</v>
      </c>
      <c r="BH2424">
        <v>1254460</v>
      </c>
      <c r="BI2424">
        <v>38</v>
      </c>
      <c r="BJ2424">
        <v>2</v>
      </c>
      <c r="BK2424">
        <v>12</v>
      </c>
      <c r="BL2424">
        <v>1</v>
      </c>
      <c r="BN2424">
        <v>2510</v>
      </c>
    </row>
    <row r="2425" spans="55:66" x14ac:dyDescent="0.35">
      <c r="BC2425" t="str">
        <f t="shared" si="112"/>
        <v>8430_Fabrication de produits informatiques, électroniques et optiques</v>
      </c>
      <c r="BD2425" t="str">
        <f>INDEX(PDC!$J$1:$L$90,MATCH(BE2425,PDC!$L:$L,0),MATCH(PDC!$J$1,PDC!$J$1:$L$1,0))</f>
        <v>Industrie</v>
      </c>
      <c r="BE2425" t="s">
        <v>41</v>
      </c>
      <c r="BF2425">
        <v>8430</v>
      </c>
      <c r="BG2425">
        <v>1</v>
      </c>
      <c r="BH2425">
        <v>178</v>
      </c>
    </row>
    <row r="2426" spans="55:66" x14ac:dyDescent="0.35">
      <c r="BC2426" t="str">
        <f t="shared" si="112"/>
        <v>8430_Fabrication de produits métalliques, à l'exception des machines et des équipements</v>
      </c>
      <c r="BD2426" t="str">
        <f>INDEX(PDC!$J$1:$L$90,MATCH(BE2426,PDC!$L:$L,0),MATCH(PDC!$J$1,PDC!$J$1:$L$1,0))</f>
        <v>Industrie</v>
      </c>
      <c r="BE2426" t="s">
        <v>11</v>
      </c>
      <c r="BF2426">
        <v>8430</v>
      </c>
      <c r="BG2426">
        <v>1132</v>
      </c>
      <c r="BH2426">
        <v>1908274</v>
      </c>
      <c r="BI2426">
        <v>54</v>
      </c>
      <c r="BJ2426">
        <v>7</v>
      </c>
      <c r="BK2426">
        <v>66</v>
      </c>
      <c r="BL2426">
        <v>2</v>
      </c>
      <c r="BN2426">
        <v>3001</v>
      </c>
    </row>
    <row r="2427" spans="55:66" x14ac:dyDescent="0.35">
      <c r="BC2427" t="str">
        <f t="shared" si="112"/>
        <v>8430_Fabrication de textiles</v>
      </c>
      <c r="BD2427" t="str">
        <f>INDEX(PDC!$J$1:$L$90,MATCH(BE2427,PDC!$L:$L,0),MATCH(PDC!$J$1,PDC!$J$1:$L$1,0))</f>
        <v>Industrie</v>
      </c>
      <c r="BE2427" t="s">
        <v>19</v>
      </c>
      <c r="BF2427">
        <v>8430</v>
      </c>
      <c r="BG2427">
        <v>1060</v>
      </c>
      <c r="BH2427">
        <v>1744499</v>
      </c>
      <c r="BI2427">
        <v>42</v>
      </c>
      <c r="BJ2427">
        <v>7</v>
      </c>
      <c r="BK2427">
        <v>99</v>
      </c>
      <c r="BL2427">
        <v>5</v>
      </c>
      <c r="BN2427">
        <v>4403</v>
      </c>
    </row>
    <row r="2428" spans="55:66" x14ac:dyDescent="0.35">
      <c r="BC2428" t="str">
        <f t="shared" si="112"/>
        <v>8430_Génie civil</v>
      </c>
      <c r="BD2428" t="str">
        <f>INDEX(PDC!$J$1:$L$90,MATCH(BE2428,PDC!$L:$L,0),MATCH(PDC!$J$1,PDC!$J$1:$L$1,0))</f>
        <v>Construction</v>
      </c>
      <c r="BE2428" t="s">
        <v>22</v>
      </c>
      <c r="BF2428">
        <v>8430</v>
      </c>
      <c r="BG2428">
        <v>112</v>
      </c>
      <c r="BH2428">
        <v>153810</v>
      </c>
      <c r="BI2428">
        <v>2</v>
      </c>
      <c r="BN2428">
        <v>79</v>
      </c>
    </row>
    <row r="2429" spans="55:66" x14ac:dyDescent="0.35">
      <c r="BC2429" t="str">
        <f t="shared" si="112"/>
        <v>8430_Hébergement</v>
      </c>
      <c r="BD2429" t="str">
        <f>INDEX(PDC!$J$1:$L$90,MATCH(BE2429,PDC!$L:$L,0),MATCH(PDC!$J$1,PDC!$J$1:$L$1,0))</f>
        <v>Services</v>
      </c>
      <c r="BE2429" t="s">
        <v>20</v>
      </c>
      <c r="BF2429">
        <v>8430</v>
      </c>
      <c r="BG2429">
        <v>50</v>
      </c>
      <c r="BH2429">
        <v>77599</v>
      </c>
      <c r="BI2429">
        <v>2</v>
      </c>
      <c r="BJ2429">
        <v>1</v>
      </c>
      <c r="BK2429">
        <v>10</v>
      </c>
      <c r="BL2429">
        <v>1</v>
      </c>
      <c r="BN2429">
        <v>119</v>
      </c>
    </row>
    <row r="2430" spans="55:66" x14ac:dyDescent="0.35">
      <c r="BC2430" t="str">
        <f t="shared" si="112"/>
        <v>8430_Hébergement médico-social et social</v>
      </c>
      <c r="BD2430" t="str">
        <f>INDEX(PDC!$J$1:$L$90,MATCH(BE2430,PDC!$L:$L,0),MATCH(PDC!$J$1,PDC!$J$1:$L$1,0))</f>
        <v>Services</v>
      </c>
      <c r="BE2430" t="s">
        <v>2</v>
      </c>
      <c r="BF2430">
        <v>8430</v>
      </c>
      <c r="BG2430">
        <v>626</v>
      </c>
      <c r="BH2430">
        <v>969617</v>
      </c>
      <c r="BI2430">
        <v>44</v>
      </c>
      <c r="BJ2430">
        <v>4</v>
      </c>
      <c r="BK2430">
        <v>15</v>
      </c>
      <c r="BN2430">
        <v>3791</v>
      </c>
    </row>
    <row r="2431" spans="55:66" x14ac:dyDescent="0.35">
      <c r="BC2431" t="str">
        <f t="shared" si="112"/>
        <v>8430_Imprimerie et reproduction d'enregistrements</v>
      </c>
      <c r="BD2431" t="str">
        <f>INDEX(PDC!$J$1:$L$90,MATCH(BE2431,PDC!$L:$L,0),MATCH(PDC!$J$1,PDC!$J$1:$L$1,0))</f>
        <v>Industrie</v>
      </c>
      <c r="BE2431" t="s">
        <v>72</v>
      </c>
      <c r="BF2431">
        <v>8430</v>
      </c>
      <c r="BG2431">
        <v>123</v>
      </c>
      <c r="BH2431">
        <v>204556</v>
      </c>
      <c r="BI2431">
        <v>6</v>
      </c>
      <c r="BN2431">
        <v>58</v>
      </c>
    </row>
    <row r="2432" spans="55:66" x14ac:dyDescent="0.35">
      <c r="BC2432" t="str">
        <f t="shared" si="112"/>
        <v>8430_Industrie automobile</v>
      </c>
      <c r="BD2432" t="str">
        <f>INDEX(PDC!$J$1:$L$90,MATCH(BE2432,PDC!$L:$L,0),MATCH(PDC!$J$1,PDC!$J$1:$L$1,0))</f>
        <v>Industrie</v>
      </c>
      <c r="BE2432" t="s">
        <v>24</v>
      </c>
      <c r="BF2432">
        <v>8430</v>
      </c>
      <c r="BG2432">
        <v>2</v>
      </c>
      <c r="BH2432">
        <v>2457</v>
      </c>
    </row>
    <row r="2433" spans="55:66" x14ac:dyDescent="0.35">
      <c r="BC2433" t="str">
        <f t="shared" si="112"/>
        <v>8430_Industrie chimique</v>
      </c>
      <c r="BD2433" t="str">
        <f>INDEX(PDC!$J$1:$L$90,MATCH(BE2433,PDC!$L:$L,0),MATCH(PDC!$J$1,PDC!$J$1:$L$1,0))</f>
        <v>Industrie</v>
      </c>
      <c r="BE2433" t="s">
        <v>40</v>
      </c>
      <c r="BF2433">
        <v>8430</v>
      </c>
      <c r="BG2433">
        <v>54</v>
      </c>
      <c r="BH2433">
        <v>82423</v>
      </c>
      <c r="BI2433">
        <v>3</v>
      </c>
      <c r="BN2433">
        <v>449</v>
      </c>
    </row>
    <row r="2434" spans="55:66" x14ac:dyDescent="0.35">
      <c r="BC2434" t="str">
        <f t="shared" si="112"/>
        <v>8430_Industrie de l'habillement</v>
      </c>
      <c r="BD2434" t="str">
        <f>INDEX(PDC!$J$1:$L$90,MATCH(BE2434,PDC!$L:$L,0),MATCH(PDC!$J$1,PDC!$J$1:$L$1,0))</f>
        <v>Industrie</v>
      </c>
      <c r="BE2434" t="s">
        <v>68</v>
      </c>
      <c r="BF2434">
        <v>8430</v>
      </c>
      <c r="BG2434">
        <v>18</v>
      </c>
      <c r="BH2434">
        <v>22583</v>
      </c>
    </row>
    <row r="2435" spans="55:66" x14ac:dyDescent="0.35">
      <c r="BC2435" t="str">
        <f t="shared" si="112"/>
        <v>8430_Industrie du papier et du carton</v>
      </c>
      <c r="BD2435" t="str">
        <f>INDEX(PDC!$J$1:$L$90,MATCH(BE2435,PDC!$L:$L,0),MATCH(PDC!$J$1,PDC!$J$1:$L$1,0))</f>
        <v>Industrie</v>
      </c>
      <c r="BE2435" t="s">
        <v>71</v>
      </c>
      <c r="BF2435">
        <v>8430</v>
      </c>
      <c r="BG2435">
        <v>114</v>
      </c>
      <c r="BH2435">
        <v>175528</v>
      </c>
      <c r="BI2435">
        <v>2</v>
      </c>
      <c r="BN2435">
        <v>89</v>
      </c>
    </row>
    <row r="2436" spans="55:66" x14ac:dyDescent="0.35">
      <c r="BC2436" t="str">
        <f t="shared" si="112"/>
        <v>8430_Industrie pharmaceutique</v>
      </c>
      <c r="BD2436" t="str">
        <f>INDEX(PDC!$J$1:$L$90,MATCH(BE2436,PDC!$L:$L,0),MATCH(PDC!$J$1,PDC!$J$1:$L$1,0))</f>
        <v>Industrie</v>
      </c>
      <c r="BE2436" t="s">
        <v>39</v>
      </c>
      <c r="BF2436">
        <v>8430</v>
      </c>
      <c r="BG2436">
        <v>20</v>
      </c>
      <c r="BH2436">
        <v>31122</v>
      </c>
      <c r="BI2436">
        <v>1</v>
      </c>
      <c r="BN2436">
        <v>75</v>
      </c>
    </row>
    <row r="2437" spans="55:66" x14ac:dyDescent="0.35">
      <c r="BC2437" t="str">
        <f t="shared" ref="BC2437:BC2500" si="113">BF2437&amp;"_"&amp;BE2437</f>
        <v>8430_Industries alimentaires</v>
      </c>
      <c r="BD2437" t="str">
        <f>INDEX(PDC!$J$1:$L$90,MATCH(BE2437,PDC!$L:$L,0),MATCH(PDC!$J$1,PDC!$J$1:$L$1,0))</f>
        <v>Industrie</v>
      </c>
      <c r="BE2437" t="s">
        <v>14</v>
      </c>
      <c r="BF2437">
        <v>8430</v>
      </c>
      <c r="BG2437">
        <v>474</v>
      </c>
      <c r="BH2437">
        <v>728712</v>
      </c>
      <c r="BI2437">
        <v>22</v>
      </c>
      <c r="BJ2437">
        <v>2</v>
      </c>
      <c r="BK2437">
        <v>22</v>
      </c>
      <c r="BL2437">
        <v>1</v>
      </c>
      <c r="BN2437">
        <v>2337</v>
      </c>
    </row>
    <row r="2438" spans="55:66" x14ac:dyDescent="0.35">
      <c r="BC2438" t="str">
        <f t="shared" si="113"/>
        <v>8430_Production de films cinématographiques, de vidéo et de programmes de télévision ; enregistrement sonore et édition musicale</v>
      </c>
      <c r="BD2438" t="str">
        <f>INDEX(PDC!$J$1:$L$90,MATCH(BE2438,PDC!$L:$L,0),MATCH(PDC!$J$1,PDC!$J$1:$L$1,0))</f>
        <v>Services</v>
      </c>
      <c r="BE2438" t="s">
        <v>82</v>
      </c>
      <c r="BF2438">
        <v>8430</v>
      </c>
      <c r="BG2438">
        <v>15</v>
      </c>
      <c r="BH2438">
        <v>8200</v>
      </c>
    </row>
    <row r="2439" spans="55:66" x14ac:dyDescent="0.35">
      <c r="BC2439" t="str">
        <f t="shared" si="113"/>
        <v>8430_Production et distribution d'électricité, de gaz, de vapeur et d'air conditionné</v>
      </c>
      <c r="BD2439" t="str">
        <f>INDEX(PDC!$J$1:$L$90,MATCH(BE2439,PDC!$L:$L,0),MATCH(PDC!$J$1,PDC!$J$1:$L$1,0))</f>
        <v>Industrie</v>
      </c>
      <c r="BE2439" t="s">
        <v>76</v>
      </c>
      <c r="BF2439">
        <v>8430</v>
      </c>
      <c r="BN2439">
        <v>0</v>
      </c>
    </row>
    <row r="2440" spans="55:66" x14ac:dyDescent="0.35">
      <c r="BC2440" t="str">
        <f t="shared" si="113"/>
        <v>8430_Programmation et diffusion</v>
      </c>
      <c r="BD2440" t="str">
        <f>INDEX(PDC!$J$1:$L$90,MATCH(BE2440,PDC!$L:$L,0),MATCH(PDC!$J$1,PDC!$J$1:$L$1,0))</f>
        <v>Services</v>
      </c>
      <c r="BE2440" t="s">
        <v>83</v>
      </c>
      <c r="BF2440">
        <v>8430</v>
      </c>
      <c r="BG2440">
        <v>1</v>
      </c>
      <c r="BH2440">
        <v>1935</v>
      </c>
    </row>
    <row r="2441" spans="55:66" x14ac:dyDescent="0.35">
      <c r="BC2441" t="str">
        <f t="shared" si="113"/>
        <v>8430_Programmation, conseil et autres activités informatiques</v>
      </c>
      <c r="BD2441" t="str">
        <f>INDEX(PDC!$J$1:$L$90,MATCH(BE2441,PDC!$L:$L,0),MATCH(PDC!$J$1,PDC!$J$1:$L$1,0))</f>
        <v>Services</v>
      </c>
      <c r="BE2441" t="s">
        <v>50</v>
      </c>
      <c r="BF2441">
        <v>8430</v>
      </c>
      <c r="BG2441">
        <v>23</v>
      </c>
      <c r="BH2441">
        <v>36958</v>
      </c>
      <c r="BI2441">
        <v>1</v>
      </c>
      <c r="BN2441">
        <v>11</v>
      </c>
    </row>
    <row r="2442" spans="55:66" x14ac:dyDescent="0.35">
      <c r="BC2442" t="str">
        <f t="shared" si="113"/>
        <v>8430_Publicité et études de marché</v>
      </c>
      <c r="BD2442" t="str">
        <f>INDEX(PDC!$J$1:$L$90,MATCH(BE2442,PDC!$L:$L,0),MATCH(PDC!$J$1,PDC!$J$1:$L$1,0))</f>
        <v>Services</v>
      </c>
      <c r="BE2442" t="s">
        <v>33</v>
      </c>
      <c r="BF2442">
        <v>8430</v>
      </c>
      <c r="BG2442">
        <v>2</v>
      </c>
      <c r="BH2442">
        <v>3774</v>
      </c>
      <c r="BN2442">
        <v>167</v>
      </c>
    </row>
    <row r="2443" spans="55:66" x14ac:dyDescent="0.35">
      <c r="BC2443" t="str">
        <f t="shared" si="113"/>
        <v>8430_Restauration</v>
      </c>
      <c r="BD2443" t="str">
        <f>INDEX(PDC!$J$1:$L$90,MATCH(BE2443,PDC!$L:$L,0),MATCH(PDC!$J$1,PDC!$J$1:$L$1,0))</f>
        <v>Services</v>
      </c>
      <c r="BE2443" t="s">
        <v>10</v>
      </c>
      <c r="BF2443">
        <v>8430</v>
      </c>
      <c r="BG2443">
        <v>275</v>
      </c>
      <c r="BH2443">
        <v>333950</v>
      </c>
      <c r="BI2443">
        <v>17</v>
      </c>
      <c r="BJ2443">
        <v>3</v>
      </c>
      <c r="BK2443">
        <v>40</v>
      </c>
      <c r="BL2443">
        <v>2</v>
      </c>
      <c r="BN2443">
        <v>1450</v>
      </c>
    </row>
    <row r="2444" spans="55:66" x14ac:dyDescent="0.35">
      <c r="BC2444" t="str">
        <f t="shared" si="113"/>
        <v>8430_Réparation et installation de machines et d'équipements</v>
      </c>
      <c r="BD2444" t="str">
        <f>INDEX(PDC!$J$1:$L$90,MATCH(BE2444,PDC!$L:$L,0),MATCH(PDC!$J$1,PDC!$J$1:$L$1,0))</f>
        <v>Industrie</v>
      </c>
      <c r="BE2444" t="s">
        <v>23</v>
      </c>
      <c r="BF2444">
        <v>8430</v>
      </c>
      <c r="BG2444">
        <v>43</v>
      </c>
      <c r="BH2444">
        <v>70742</v>
      </c>
      <c r="BI2444">
        <v>1</v>
      </c>
      <c r="BN2444">
        <v>293</v>
      </c>
    </row>
    <row r="2445" spans="55:66" x14ac:dyDescent="0.35">
      <c r="BC2445" t="str">
        <f t="shared" si="113"/>
        <v>8430_Services d'information</v>
      </c>
      <c r="BD2445" t="str">
        <f>INDEX(PDC!$J$1:$L$90,MATCH(BE2445,PDC!$L:$L,0),MATCH(PDC!$J$1,PDC!$J$1:$L$1,0))</f>
        <v>Services</v>
      </c>
      <c r="BE2445" t="s">
        <v>85</v>
      </c>
      <c r="BF2445">
        <v>8430</v>
      </c>
      <c r="BG2445">
        <v>8</v>
      </c>
      <c r="BH2445">
        <v>14907</v>
      </c>
    </row>
    <row r="2446" spans="55:66" x14ac:dyDescent="0.35">
      <c r="BC2446" t="str">
        <f t="shared" si="113"/>
        <v>8430_Services relatifs aux bâtiments et aménagement paysager</v>
      </c>
      <c r="BD2446" t="str">
        <f>INDEX(PDC!$J$1:$L$90,MATCH(BE2446,PDC!$L:$L,0),MATCH(PDC!$J$1,PDC!$J$1:$L$1,0))</f>
        <v>Services</v>
      </c>
      <c r="BE2446" t="s">
        <v>9</v>
      </c>
      <c r="BF2446">
        <v>8430</v>
      </c>
      <c r="BG2446">
        <v>55</v>
      </c>
      <c r="BH2446">
        <v>65205</v>
      </c>
      <c r="BI2446">
        <v>1</v>
      </c>
      <c r="BN2446">
        <v>1</v>
      </c>
    </row>
    <row r="2447" spans="55:66" x14ac:dyDescent="0.35">
      <c r="BC2447" t="str">
        <f t="shared" si="113"/>
        <v>8430_Sylviculture et exploitation forestière</v>
      </c>
      <c r="BD2447" t="str">
        <f>INDEX(PDC!$J$1:$L$90,MATCH(BE2447,PDC!$L:$L,0),MATCH(PDC!$J$1,PDC!$J$1:$L$1,0))</f>
        <v>Agriculture</v>
      </c>
      <c r="BE2447" t="s">
        <v>63</v>
      </c>
      <c r="BF2447">
        <v>8430</v>
      </c>
      <c r="BG2447">
        <v>2</v>
      </c>
      <c r="BH2447">
        <v>2798</v>
      </c>
    </row>
    <row r="2448" spans="55:66" x14ac:dyDescent="0.35">
      <c r="BC2448" t="str">
        <f t="shared" si="113"/>
        <v>8430_Transports par eau</v>
      </c>
      <c r="BD2448" t="str">
        <f>INDEX(PDC!$J$1:$L$90,MATCH(BE2448,PDC!$L:$L,0),MATCH(PDC!$J$1,PDC!$J$1:$L$1,0))</f>
        <v>Services</v>
      </c>
      <c r="BE2448" t="s">
        <v>80</v>
      </c>
      <c r="BF2448">
        <v>8430</v>
      </c>
      <c r="BG2448">
        <v>1</v>
      </c>
      <c r="BH2448">
        <v>1820</v>
      </c>
    </row>
    <row r="2449" spans="55:66" x14ac:dyDescent="0.35">
      <c r="BC2449" t="str">
        <f t="shared" si="113"/>
        <v>8430_Transports terrestres et transport par conduites</v>
      </c>
      <c r="BD2449" t="str">
        <f>INDEX(PDC!$J$1:$L$90,MATCH(BE2449,PDC!$L:$L,0),MATCH(PDC!$J$1,PDC!$J$1:$L$1,0))</f>
        <v>Services</v>
      </c>
      <c r="BE2449" t="s">
        <v>5</v>
      </c>
      <c r="BF2449">
        <v>8430</v>
      </c>
      <c r="BG2449">
        <v>532</v>
      </c>
      <c r="BH2449">
        <v>1065490</v>
      </c>
      <c r="BI2449">
        <v>32</v>
      </c>
      <c r="BJ2449">
        <v>4</v>
      </c>
      <c r="BK2449">
        <v>55</v>
      </c>
      <c r="BL2449">
        <v>3</v>
      </c>
      <c r="BN2449">
        <v>2535</v>
      </c>
    </row>
    <row r="2450" spans="55:66" x14ac:dyDescent="0.35">
      <c r="BC2450" t="str">
        <f t="shared" si="113"/>
        <v>8430_Travail du bois et fabrication d'articles en bois et en liège, à l'exception des meubles ; fabrication d'articles en vannerie et sparterie</v>
      </c>
      <c r="BD2450" t="str">
        <f>INDEX(PDC!$J$1:$L$90,MATCH(BE2450,PDC!$L:$L,0),MATCH(PDC!$J$1,PDC!$J$1:$L$1,0))</f>
        <v>Industrie</v>
      </c>
      <c r="BE2450" t="s">
        <v>70</v>
      </c>
      <c r="BF2450">
        <v>8430</v>
      </c>
      <c r="BG2450">
        <v>224</v>
      </c>
      <c r="BH2450">
        <v>382177</v>
      </c>
      <c r="BI2450">
        <v>16</v>
      </c>
      <c r="BJ2450">
        <v>4</v>
      </c>
      <c r="BK2450">
        <v>80</v>
      </c>
      <c r="BL2450">
        <v>2</v>
      </c>
      <c r="BN2450">
        <v>670</v>
      </c>
    </row>
    <row r="2451" spans="55:66" x14ac:dyDescent="0.35">
      <c r="BC2451" t="str">
        <f t="shared" si="113"/>
        <v>8430_Travaux de construction spécialisés</v>
      </c>
      <c r="BD2451" t="str">
        <f>INDEX(PDC!$J$1:$L$90,MATCH(BE2451,PDC!$L:$L,0),MATCH(PDC!$J$1,PDC!$J$1:$L$1,0))</f>
        <v>Construction</v>
      </c>
      <c r="BE2451" t="s">
        <v>3</v>
      </c>
      <c r="BF2451">
        <v>8430</v>
      </c>
      <c r="BG2451">
        <v>1350</v>
      </c>
      <c r="BH2451">
        <v>2188628</v>
      </c>
      <c r="BI2451">
        <v>130</v>
      </c>
      <c r="BJ2451">
        <v>18</v>
      </c>
      <c r="BK2451">
        <v>299</v>
      </c>
      <c r="BL2451">
        <v>11</v>
      </c>
      <c r="BN2451">
        <v>7315</v>
      </c>
    </row>
    <row r="2452" spans="55:66" x14ac:dyDescent="0.35">
      <c r="BC2452" t="str">
        <f t="shared" si="113"/>
        <v>8430_Édition</v>
      </c>
      <c r="BD2452" t="str">
        <f>INDEX(PDC!$J$1:$L$90,MATCH(BE2452,PDC!$L:$L,0),MATCH(PDC!$J$1,PDC!$J$1:$L$1,0))</f>
        <v>Services</v>
      </c>
      <c r="BE2452" t="s">
        <v>49</v>
      </c>
      <c r="BF2452">
        <v>8430</v>
      </c>
      <c r="BG2452">
        <v>6</v>
      </c>
      <c r="BH2452">
        <v>8369</v>
      </c>
    </row>
    <row r="2453" spans="55:66" x14ac:dyDescent="0.35">
      <c r="BC2453" t="str">
        <f t="shared" si="113"/>
        <v>8431_NC</v>
      </c>
      <c r="BD2453" t="s">
        <v>355</v>
      </c>
      <c r="BE2453" t="s">
        <v>355</v>
      </c>
      <c r="BF2453">
        <v>8431</v>
      </c>
      <c r="BN2453">
        <v>614</v>
      </c>
    </row>
    <row r="2454" spans="55:66" x14ac:dyDescent="0.35">
      <c r="BC2454" t="str">
        <f t="shared" si="113"/>
        <v>8431_Action sociale sans hébergement</v>
      </c>
      <c r="BD2454" t="str">
        <f>INDEX(PDC!$J$1:$L$90,MATCH(BE2454,PDC!$L:$L,0),MATCH(PDC!$J$1,PDC!$J$1:$L$1,0))</f>
        <v>Services</v>
      </c>
      <c r="BE2454" t="s">
        <v>8</v>
      </c>
      <c r="BF2454">
        <v>8431</v>
      </c>
      <c r="BG2454">
        <v>3093</v>
      </c>
      <c r="BH2454">
        <v>4788639</v>
      </c>
      <c r="BI2454">
        <v>145</v>
      </c>
      <c r="BJ2454">
        <v>6</v>
      </c>
      <c r="BK2454">
        <v>44</v>
      </c>
      <c r="BL2454">
        <v>2</v>
      </c>
      <c r="BN2454">
        <v>8448</v>
      </c>
    </row>
    <row r="2455" spans="55:66" x14ac:dyDescent="0.35">
      <c r="BC2455" t="str">
        <f t="shared" si="113"/>
        <v>8431_Activités administratives et autres activités de soutien aux entreprises</v>
      </c>
      <c r="BD2455" t="str">
        <f>INDEX(PDC!$J$1:$L$90,MATCH(BE2455,PDC!$L:$L,0),MATCH(PDC!$J$1,PDC!$J$1:$L$1,0))</f>
        <v>Services</v>
      </c>
      <c r="BE2455" t="s">
        <v>35</v>
      </c>
      <c r="BF2455">
        <v>8431</v>
      </c>
      <c r="BG2455">
        <v>555</v>
      </c>
      <c r="BH2455">
        <v>863144</v>
      </c>
      <c r="BI2455">
        <v>9</v>
      </c>
      <c r="BJ2455">
        <v>1</v>
      </c>
      <c r="BK2455">
        <v>9</v>
      </c>
      <c r="BN2455">
        <v>674</v>
      </c>
    </row>
    <row r="2456" spans="55:66" x14ac:dyDescent="0.35">
      <c r="BC2456" t="str">
        <f t="shared" si="113"/>
        <v>8431_Activités auxiliaires de services financiers et d'assurance</v>
      </c>
      <c r="BD2456" t="str">
        <f>INDEX(PDC!$J$1:$L$90,MATCH(BE2456,PDC!$L:$L,0),MATCH(PDC!$J$1,PDC!$J$1:$L$1,0))</f>
        <v>Services</v>
      </c>
      <c r="BE2456" t="s">
        <v>48</v>
      </c>
      <c r="BF2456">
        <v>8431</v>
      </c>
      <c r="BG2456">
        <v>350</v>
      </c>
      <c r="BH2456">
        <v>523472</v>
      </c>
      <c r="BI2456">
        <v>4</v>
      </c>
      <c r="BJ2456">
        <v>1</v>
      </c>
      <c r="BK2456">
        <v>3</v>
      </c>
      <c r="BN2456">
        <v>436</v>
      </c>
    </row>
    <row r="2457" spans="55:66" x14ac:dyDescent="0.35">
      <c r="BC2457" t="str">
        <f t="shared" si="113"/>
        <v>8431_Activités créatives, artistiques et de spectacle</v>
      </c>
      <c r="BD2457" t="str">
        <f>INDEX(PDC!$J$1:$L$90,MATCH(BE2457,PDC!$L:$L,0),MATCH(PDC!$J$1,PDC!$J$1:$L$1,0))</f>
        <v>Services</v>
      </c>
      <c r="BE2457" t="s">
        <v>42</v>
      </c>
      <c r="BF2457">
        <v>8431</v>
      </c>
      <c r="BG2457">
        <v>717</v>
      </c>
      <c r="BH2457">
        <v>590607</v>
      </c>
      <c r="BI2457">
        <v>4</v>
      </c>
      <c r="BN2457">
        <v>312</v>
      </c>
    </row>
    <row r="2458" spans="55:66" x14ac:dyDescent="0.35">
      <c r="BC2458" t="str">
        <f t="shared" si="113"/>
        <v>8431_Activités d'architecture et d'ingénierie ; activités de contrôle et analyses techniques</v>
      </c>
      <c r="BD2458" t="str">
        <f>INDEX(PDC!$J$1:$L$90,MATCH(BE2458,PDC!$L:$L,0),MATCH(PDC!$J$1,PDC!$J$1:$L$1,0))</f>
        <v>Services</v>
      </c>
      <c r="BE2458" t="s">
        <v>43</v>
      </c>
      <c r="BF2458">
        <v>8431</v>
      </c>
      <c r="BG2458">
        <v>979</v>
      </c>
      <c r="BH2458">
        <v>1570220</v>
      </c>
      <c r="BI2458">
        <v>11</v>
      </c>
      <c r="BJ2458">
        <v>1</v>
      </c>
      <c r="BK2458">
        <v>2</v>
      </c>
      <c r="BN2458">
        <v>987</v>
      </c>
    </row>
    <row r="2459" spans="55:66" x14ac:dyDescent="0.35">
      <c r="BC2459" t="str">
        <f t="shared" si="113"/>
        <v>8431_Activités de location et location-bail</v>
      </c>
      <c r="BD2459" t="str">
        <f>INDEX(PDC!$J$1:$L$90,MATCH(BE2459,PDC!$L:$L,0),MATCH(PDC!$J$1,PDC!$J$1:$L$1,0))</f>
        <v>Services</v>
      </c>
      <c r="BE2459" t="s">
        <v>88</v>
      </c>
      <c r="BF2459">
        <v>8431</v>
      </c>
      <c r="BG2459">
        <v>269</v>
      </c>
      <c r="BH2459">
        <v>432974</v>
      </c>
      <c r="BI2459">
        <v>8</v>
      </c>
      <c r="BJ2459">
        <v>3</v>
      </c>
      <c r="BK2459">
        <v>14</v>
      </c>
      <c r="BN2459">
        <v>622</v>
      </c>
    </row>
    <row r="2460" spans="55:66" x14ac:dyDescent="0.35">
      <c r="BC2460" t="str">
        <f t="shared" si="113"/>
        <v>8431_Activités de poste et de courrier</v>
      </c>
      <c r="BD2460" t="str">
        <f>INDEX(PDC!$J$1:$L$90,MATCH(BE2460,PDC!$L:$L,0),MATCH(PDC!$J$1,PDC!$J$1:$L$1,0))</f>
        <v>Services</v>
      </c>
      <c r="BE2460" t="s">
        <v>13</v>
      </c>
      <c r="BF2460">
        <v>8431</v>
      </c>
      <c r="BG2460">
        <v>493</v>
      </c>
      <c r="BH2460">
        <v>767362</v>
      </c>
      <c r="BI2460">
        <v>18</v>
      </c>
      <c r="BJ2460">
        <v>1</v>
      </c>
      <c r="BK2460">
        <v>12</v>
      </c>
      <c r="BL2460">
        <v>1</v>
      </c>
      <c r="BN2460">
        <v>1042</v>
      </c>
    </row>
    <row r="2461" spans="55:66" x14ac:dyDescent="0.35">
      <c r="BC2461" t="str">
        <f t="shared" si="113"/>
        <v>8431_Activités des agences de voyage, voyagistes, services de réservation et activités connexes</v>
      </c>
      <c r="BD2461" t="str">
        <f>INDEX(PDC!$J$1:$L$90,MATCH(BE2461,PDC!$L:$L,0),MATCH(PDC!$J$1,PDC!$J$1:$L$1,0))</f>
        <v>Services</v>
      </c>
      <c r="BE2461" t="s">
        <v>89</v>
      </c>
      <c r="BF2461">
        <v>8431</v>
      </c>
      <c r="BG2461">
        <v>118</v>
      </c>
      <c r="BH2461">
        <v>198227</v>
      </c>
      <c r="BI2461">
        <v>1</v>
      </c>
      <c r="BN2461">
        <v>11</v>
      </c>
    </row>
    <row r="2462" spans="55:66" x14ac:dyDescent="0.35">
      <c r="BC2462" t="str">
        <f t="shared" si="113"/>
        <v>8431_Activités des organisations associatives</v>
      </c>
      <c r="BD2462" t="str">
        <f>INDEX(PDC!$J$1:$L$90,MATCH(BE2462,PDC!$L:$L,0),MATCH(PDC!$J$1,PDC!$J$1:$L$1,0))</f>
        <v>Services</v>
      </c>
      <c r="BE2462" t="s">
        <v>32</v>
      </c>
      <c r="BF2462">
        <v>8431</v>
      </c>
      <c r="BG2462">
        <v>1270</v>
      </c>
      <c r="BH2462">
        <v>1755400</v>
      </c>
      <c r="BI2462">
        <v>23</v>
      </c>
      <c r="BJ2462">
        <v>1</v>
      </c>
      <c r="BK2462">
        <v>10</v>
      </c>
      <c r="BL2462">
        <v>1</v>
      </c>
      <c r="BN2462">
        <v>900</v>
      </c>
    </row>
    <row r="2463" spans="55:66" x14ac:dyDescent="0.35">
      <c r="BC2463" t="str">
        <f t="shared" si="113"/>
        <v>8431_Activités des services financiers, hors assurance et caisses de retraite</v>
      </c>
      <c r="BD2463" t="str">
        <f>INDEX(PDC!$J$1:$L$90,MATCH(BE2463,PDC!$L:$L,0),MATCH(PDC!$J$1,PDC!$J$1:$L$1,0))</f>
        <v>Services</v>
      </c>
      <c r="BE2463" t="s">
        <v>47</v>
      </c>
      <c r="BF2463">
        <v>8431</v>
      </c>
      <c r="BG2463">
        <v>1671</v>
      </c>
      <c r="BH2463">
        <v>2555669</v>
      </c>
      <c r="BI2463">
        <v>14</v>
      </c>
      <c r="BN2463">
        <v>1356</v>
      </c>
    </row>
    <row r="2464" spans="55:66" x14ac:dyDescent="0.35">
      <c r="BC2464" t="str">
        <f t="shared" si="113"/>
        <v>8431_Activités des sièges sociaux ; conseil de gestion</v>
      </c>
      <c r="BD2464" t="str">
        <f>INDEX(PDC!$J$1:$L$90,MATCH(BE2464,PDC!$L:$L,0),MATCH(PDC!$J$1,PDC!$J$1:$L$1,0))</f>
        <v>Services</v>
      </c>
      <c r="BE2464" t="s">
        <v>44</v>
      </c>
      <c r="BF2464">
        <v>8431</v>
      </c>
      <c r="BG2464">
        <v>743</v>
      </c>
      <c r="BH2464">
        <v>1157961</v>
      </c>
      <c r="BI2464">
        <v>8</v>
      </c>
      <c r="BJ2464">
        <v>1</v>
      </c>
      <c r="BK2464">
        <v>5</v>
      </c>
      <c r="BN2464">
        <v>348</v>
      </c>
    </row>
    <row r="2465" spans="55:66" x14ac:dyDescent="0.35">
      <c r="BC2465" t="str">
        <f t="shared" si="113"/>
        <v>8431_Activités immobilières</v>
      </c>
      <c r="BD2465" t="str">
        <f>INDEX(PDC!$J$1:$L$90,MATCH(BE2465,PDC!$L:$L,0),MATCH(PDC!$J$1,PDC!$J$1:$L$1,0))</f>
        <v>Services</v>
      </c>
      <c r="BE2465" t="s">
        <v>31</v>
      </c>
      <c r="BF2465">
        <v>8431</v>
      </c>
      <c r="BG2465">
        <v>927</v>
      </c>
      <c r="BH2465">
        <v>1365907</v>
      </c>
      <c r="BI2465">
        <v>26</v>
      </c>
      <c r="BJ2465">
        <v>2</v>
      </c>
      <c r="BK2465">
        <v>6</v>
      </c>
      <c r="BN2465">
        <v>2269</v>
      </c>
    </row>
    <row r="2466" spans="55:66" x14ac:dyDescent="0.35">
      <c r="BC2466" t="str">
        <f t="shared" si="113"/>
        <v>8431_Activités juridiques et comptables</v>
      </c>
      <c r="BD2466" t="str">
        <f>INDEX(PDC!$J$1:$L$90,MATCH(BE2466,PDC!$L:$L,0),MATCH(PDC!$J$1,PDC!$J$1:$L$1,0))</f>
        <v>Services</v>
      </c>
      <c r="BE2466" t="s">
        <v>51</v>
      </c>
      <c r="BF2466">
        <v>8431</v>
      </c>
      <c r="BG2466">
        <v>920</v>
      </c>
      <c r="BH2466">
        <v>1563262</v>
      </c>
      <c r="BI2466">
        <v>2</v>
      </c>
      <c r="BN2466">
        <v>151</v>
      </c>
    </row>
    <row r="2467" spans="55:66" x14ac:dyDescent="0.35">
      <c r="BC2467" t="str">
        <f t="shared" si="113"/>
        <v>8431_Activités liées à l'emploi</v>
      </c>
      <c r="BD2467" t="str">
        <f>INDEX(PDC!$J$1:$L$90,MATCH(BE2467,PDC!$L:$L,0),MATCH(PDC!$J$1,PDC!$J$1:$L$1,0))</f>
        <v>Services</v>
      </c>
      <c r="BE2467" t="s">
        <v>6</v>
      </c>
      <c r="BF2467">
        <v>8431</v>
      </c>
      <c r="BG2467">
        <v>4157</v>
      </c>
      <c r="BH2467">
        <v>5565676</v>
      </c>
      <c r="BI2467">
        <v>192</v>
      </c>
      <c r="BJ2467">
        <v>12</v>
      </c>
      <c r="BK2467">
        <v>76</v>
      </c>
      <c r="BL2467">
        <v>3</v>
      </c>
      <c r="BN2467">
        <v>12594</v>
      </c>
    </row>
    <row r="2468" spans="55:66" x14ac:dyDescent="0.35">
      <c r="BC2468" t="str">
        <f t="shared" si="113"/>
        <v>8431_Activités pour la santé humaine</v>
      </c>
      <c r="BD2468" t="str">
        <f>INDEX(PDC!$J$1:$L$90,MATCH(BE2468,PDC!$L:$L,0),MATCH(PDC!$J$1,PDC!$J$1:$L$1,0))</f>
        <v>Services</v>
      </c>
      <c r="BE2468" t="s">
        <v>27</v>
      </c>
      <c r="BF2468">
        <v>8431</v>
      </c>
      <c r="BG2468">
        <v>3569</v>
      </c>
      <c r="BH2468">
        <v>4702562</v>
      </c>
      <c r="BI2468">
        <v>119</v>
      </c>
      <c r="BJ2468">
        <v>4</v>
      </c>
      <c r="BK2468">
        <v>34</v>
      </c>
      <c r="BL2468">
        <v>2</v>
      </c>
      <c r="BN2468">
        <v>6745</v>
      </c>
    </row>
    <row r="2469" spans="55:66" x14ac:dyDescent="0.35">
      <c r="BC2469" t="str">
        <f t="shared" si="113"/>
        <v>8431_Activités sportives, récréatives et de loisirs</v>
      </c>
      <c r="BD2469" t="str">
        <f>INDEX(PDC!$J$1:$L$90,MATCH(BE2469,PDC!$L:$L,0),MATCH(PDC!$J$1,PDC!$J$1:$L$1,0))</f>
        <v>Services</v>
      </c>
      <c r="BE2469" t="s">
        <v>12</v>
      </c>
      <c r="BF2469">
        <v>8431</v>
      </c>
      <c r="BG2469">
        <v>532</v>
      </c>
      <c r="BH2469">
        <v>670065</v>
      </c>
      <c r="BI2469">
        <v>17</v>
      </c>
      <c r="BJ2469">
        <v>1</v>
      </c>
      <c r="BK2469">
        <v>5</v>
      </c>
      <c r="BN2469">
        <v>1216</v>
      </c>
    </row>
    <row r="2470" spans="55:66" x14ac:dyDescent="0.35">
      <c r="BC2470" t="str">
        <f t="shared" si="113"/>
        <v>8431_Activités vétérinaires</v>
      </c>
      <c r="BD2470" t="str">
        <f>INDEX(PDC!$J$1:$L$90,MATCH(BE2470,PDC!$L:$L,0),MATCH(PDC!$J$1,PDC!$J$1:$L$1,0))</f>
        <v>Services</v>
      </c>
      <c r="BE2470" t="s">
        <v>87</v>
      </c>
      <c r="BF2470">
        <v>8431</v>
      </c>
      <c r="BG2470">
        <v>56</v>
      </c>
      <c r="BH2470">
        <v>94554</v>
      </c>
      <c r="BI2470">
        <v>1</v>
      </c>
      <c r="BN2470">
        <v>5</v>
      </c>
    </row>
    <row r="2471" spans="55:66" x14ac:dyDescent="0.35">
      <c r="BC2471" t="str">
        <f t="shared" si="113"/>
        <v>8431_Administration publique et défense ; sécurité sociale obligatoire</v>
      </c>
      <c r="BD2471" t="str">
        <f>INDEX(PDC!$J$1:$L$90,MATCH(BE2471,PDC!$L:$L,0),MATCH(PDC!$J$1,PDC!$J$1:$L$1,0))</f>
        <v>Services</v>
      </c>
      <c r="BE2471" t="s">
        <v>36</v>
      </c>
      <c r="BF2471">
        <v>8431</v>
      </c>
      <c r="BG2471">
        <v>5049</v>
      </c>
      <c r="BH2471">
        <v>5474945</v>
      </c>
      <c r="BI2471">
        <v>66</v>
      </c>
      <c r="BJ2471">
        <v>2</v>
      </c>
      <c r="BK2471">
        <v>9</v>
      </c>
      <c r="BN2471">
        <v>2926</v>
      </c>
    </row>
    <row r="2472" spans="55:66" x14ac:dyDescent="0.35">
      <c r="BC2472" t="str">
        <f t="shared" si="113"/>
        <v>8431_Assurance</v>
      </c>
      <c r="BD2472" t="str">
        <f>INDEX(PDC!$J$1:$L$90,MATCH(BE2472,PDC!$L:$L,0),MATCH(PDC!$J$1,PDC!$J$1:$L$1,0))</f>
        <v>Services</v>
      </c>
      <c r="BE2472" t="s">
        <v>45</v>
      </c>
      <c r="BF2472">
        <v>8431</v>
      </c>
      <c r="BG2472">
        <v>540</v>
      </c>
      <c r="BH2472">
        <v>871443</v>
      </c>
      <c r="BI2472">
        <v>2</v>
      </c>
      <c r="BN2472">
        <v>183</v>
      </c>
    </row>
    <row r="2473" spans="55:66" x14ac:dyDescent="0.35">
      <c r="BC2473" t="str">
        <f t="shared" si="113"/>
        <v>8431_Autres activités spécialisées, scientifiques et techniques</v>
      </c>
      <c r="BD2473" t="str">
        <f>INDEX(PDC!$J$1:$L$90,MATCH(BE2473,PDC!$L:$L,0),MATCH(PDC!$J$1,PDC!$J$1:$L$1,0))</f>
        <v>Services</v>
      </c>
      <c r="BE2473" t="s">
        <v>86</v>
      </c>
      <c r="BF2473">
        <v>8431</v>
      </c>
      <c r="BG2473">
        <v>332</v>
      </c>
      <c r="BH2473">
        <v>541140</v>
      </c>
      <c r="BI2473">
        <v>2</v>
      </c>
      <c r="BN2473">
        <v>55</v>
      </c>
    </row>
    <row r="2474" spans="55:66" x14ac:dyDescent="0.35">
      <c r="BC2474" t="str">
        <f t="shared" si="113"/>
        <v>8431_Autres industries extractives</v>
      </c>
      <c r="BD2474" t="str">
        <f>INDEX(PDC!$J$1:$L$90,MATCH(BE2474,PDC!$L:$L,0),MATCH(PDC!$J$1,PDC!$J$1:$L$1,0))</f>
        <v>Industrie</v>
      </c>
      <c r="BE2474" t="s">
        <v>64</v>
      </c>
      <c r="BF2474">
        <v>8431</v>
      </c>
      <c r="BG2474">
        <v>137</v>
      </c>
      <c r="BH2474">
        <v>224990</v>
      </c>
      <c r="BI2474">
        <v>6</v>
      </c>
      <c r="BN2474">
        <v>174</v>
      </c>
    </row>
    <row r="2475" spans="55:66" x14ac:dyDescent="0.35">
      <c r="BC2475" t="str">
        <f t="shared" si="113"/>
        <v>8431_Autres industries manufacturières</v>
      </c>
      <c r="BD2475" t="str">
        <f>INDEX(PDC!$J$1:$L$90,MATCH(BE2475,PDC!$L:$L,0),MATCH(PDC!$J$1,PDC!$J$1:$L$1,0))</f>
        <v>Industrie</v>
      </c>
      <c r="BE2475" t="s">
        <v>37</v>
      </c>
      <c r="BF2475">
        <v>8431</v>
      </c>
      <c r="BG2475">
        <v>718</v>
      </c>
      <c r="BH2475">
        <v>1059015</v>
      </c>
      <c r="BI2475">
        <v>12</v>
      </c>
      <c r="BJ2475">
        <v>1</v>
      </c>
      <c r="BK2475">
        <v>6</v>
      </c>
      <c r="BN2475">
        <v>886</v>
      </c>
    </row>
    <row r="2476" spans="55:66" x14ac:dyDescent="0.35">
      <c r="BC2476" t="str">
        <f t="shared" si="113"/>
        <v>8431_Autres services personnels</v>
      </c>
      <c r="BD2476" t="str">
        <f>INDEX(PDC!$J$1:$L$90,MATCH(BE2476,PDC!$L:$L,0),MATCH(PDC!$J$1,PDC!$J$1:$L$1,0))</f>
        <v>Services</v>
      </c>
      <c r="BE2476" t="s">
        <v>30</v>
      </c>
      <c r="BF2476">
        <v>8431</v>
      </c>
      <c r="BG2476">
        <v>776</v>
      </c>
      <c r="BH2476">
        <v>1073118</v>
      </c>
      <c r="BI2476">
        <v>18</v>
      </c>
      <c r="BN2476">
        <v>892</v>
      </c>
    </row>
    <row r="2477" spans="55:66" x14ac:dyDescent="0.35">
      <c r="BC2477" t="str">
        <f t="shared" si="113"/>
        <v>8431_Bibliothèques, archives, musées et autres activités culturelles</v>
      </c>
      <c r="BD2477" t="str">
        <f>INDEX(PDC!$J$1:$L$90,MATCH(BE2477,PDC!$L:$L,0),MATCH(PDC!$J$1,PDC!$J$1:$L$1,0))</f>
        <v>Services</v>
      </c>
      <c r="BE2477" t="s">
        <v>90</v>
      </c>
      <c r="BF2477">
        <v>8431</v>
      </c>
      <c r="BG2477">
        <v>43</v>
      </c>
      <c r="BH2477">
        <v>66258</v>
      </c>
      <c r="BI2477">
        <v>2</v>
      </c>
      <c r="BN2477">
        <v>19</v>
      </c>
    </row>
    <row r="2478" spans="55:66" x14ac:dyDescent="0.35">
      <c r="BC2478" t="str">
        <f t="shared" si="113"/>
        <v>8431_Captage, traitement et distribution d'eau</v>
      </c>
      <c r="BD2478" t="str">
        <f>INDEX(PDC!$J$1:$L$90,MATCH(BE2478,PDC!$L:$L,0),MATCH(PDC!$J$1,PDC!$J$1:$L$1,0))</f>
        <v>Industrie</v>
      </c>
      <c r="BE2478" t="s">
        <v>77</v>
      </c>
      <c r="BF2478">
        <v>8431</v>
      </c>
      <c r="BG2478">
        <v>200</v>
      </c>
      <c r="BH2478">
        <v>299560</v>
      </c>
      <c r="BI2478">
        <v>5</v>
      </c>
      <c r="BN2478">
        <v>120</v>
      </c>
    </row>
    <row r="2479" spans="55:66" x14ac:dyDescent="0.35">
      <c r="BC2479" t="str">
        <f t="shared" si="113"/>
        <v>8431_Collecte et traitement des eaux usées</v>
      </c>
      <c r="BD2479" t="str">
        <f>INDEX(PDC!$J$1:$L$90,MATCH(BE2479,PDC!$L:$L,0),MATCH(PDC!$J$1,PDC!$J$1:$L$1,0))</f>
        <v>Industrie</v>
      </c>
      <c r="BE2479" t="s">
        <v>78</v>
      </c>
      <c r="BF2479">
        <v>8431</v>
      </c>
      <c r="BG2479">
        <v>44</v>
      </c>
      <c r="BH2479">
        <v>68328</v>
      </c>
      <c r="BJ2479">
        <v>1</v>
      </c>
      <c r="BK2479">
        <v>5</v>
      </c>
      <c r="BN2479">
        <v>62</v>
      </c>
    </row>
    <row r="2480" spans="55:66" x14ac:dyDescent="0.35">
      <c r="BC2480" t="str">
        <f t="shared" si="113"/>
        <v>8431_Collecte, traitement et élimination des déchets ; récupération</v>
      </c>
      <c r="BD2480" t="str">
        <f>INDEX(PDC!$J$1:$L$90,MATCH(BE2480,PDC!$L:$L,0),MATCH(PDC!$J$1,PDC!$J$1:$L$1,0))</f>
        <v>Industrie</v>
      </c>
      <c r="BE2480" t="s">
        <v>4</v>
      </c>
      <c r="BF2480">
        <v>8431</v>
      </c>
      <c r="BG2480">
        <v>310</v>
      </c>
      <c r="BH2480">
        <v>505079</v>
      </c>
      <c r="BI2480">
        <v>21</v>
      </c>
      <c r="BN2480">
        <v>1280</v>
      </c>
    </row>
    <row r="2481" spans="55:66" x14ac:dyDescent="0.35">
      <c r="BC2481" t="str">
        <f t="shared" si="113"/>
        <v>8431_Commerce de détail, à l'exception des automobiles et des motocycles</v>
      </c>
      <c r="BD2481" t="str">
        <f>INDEX(PDC!$J$1:$L$90,MATCH(BE2481,PDC!$L:$L,0),MATCH(PDC!$J$1,PDC!$J$1:$L$1,0))</f>
        <v>Commerce</v>
      </c>
      <c r="BE2481" t="s">
        <v>16</v>
      </c>
      <c r="BF2481">
        <v>8431</v>
      </c>
      <c r="BG2481">
        <v>7023</v>
      </c>
      <c r="BH2481">
        <v>11168980</v>
      </c>
      <c r="BI2481">
        <v>318</v>
      </c>
      <c r="BJ2481">
        <v>14</v>
      </c>
      <c r="BK2481">
        <v>247</v>
      </c>
      <c r="BL2481">
        <v>9</v>
      </c>
      <c r="BM2481">
        <v>1</v>
      </c>
      <c r="BN2481">
        <v>19753</v>
      </c>
    </row>
    <row r="2482" spans="55:66" x14ac:dyDescent="0.35">
      <c r="BC2482" t="str">
        <f t="shared" si="113"/>
        <v>8431_Commerce de gros, à l'exception des automobiles et des motocycles</v>
      </c>
      <c r="BD2482" t="str">
        <f>INDEX(PDC!$J$1:$L$90,MATCH(BE2482,PDC!$L:$L,0),MATCH(PDC!$J$1,PDC!$J$1:$L$1,0))</f>
        <v>Commerce</v>
      </c>
      <c r="BE2482" t="s">
        <v>28</v>
      </c>
      <c r="BF2482">
        <v>8431</v>
      </c>
      <c r="BG2482">
        <v>4793</v>
      </c>
      <c r="BH2482">
        <v>7620344</v>
      </c>
      <c r="BI2482">
        <v>150</v>
      </c>
      <c r="BJ2482">
        <v>8</v>
      </c>
      <c r="BK2482">
        <v>149</v>
      </c>
      <c r="BL2482">
        <v>3</v>
      </c>
      <c r="BM2482">
        <v>1</v>
      </c>
      <c r="BN2482">
        <v>9543</v>
      </c>
    </row>
    <row r="2483" spans="55:66" x14ac:dyDescent="0.35">
      <c r="BC2483" t="str">
        <f t="shared" si="113"/>
        <v>8431_Commerce et réparation d'automobiles et de motocycles</v>
      </c>
      <c r="BD2483" t="str">
        <f>INDEX(PDC!$J$1:$L$90,MATCH(BE2483,PDC!$L:$L,0),MATCH(PDC!$J$1,PDC!$J$1:$L$1,0))</f>
        <v>Commerce</v>
      </c>
      <c r="BE2483" t="s">
        <v>21</v>
      </c>
      <c r="BF2483">
        <v>8431</v>
      </c>
      <c r="BG2483">
        <v>2174</v>
      </c>
      <c r="BH2483">
        <v>3618883</v>
      </c>
      <c r="BI2483">
        <v>76</v>
      </c>
      <c r="BJ2483">
        <v>6</v>
      </c>
      <c r="BK2483">
        <v>24</v>
      </c>
      <c r="BN2483">
        <v>4125</v>
      </c>
    </row>
    <row r="2484" spans="55:66" x14ac:dyDescent="0.35">
      <c r="BC2484" t="str">
        <f t="shared" si="113"/>
        <v>8431_Construction de bâtiments</v>
      </c>
      <c r="BD2484" t="str">
        <f>INDEX(PDC!$J$1:$L$90,MATCH(BE2484,PDC!$L:$L,0),MATCH(PDC!$J$1,PDC!$J$1:$L$1,0))</f>
        <v>Construction</v>
      </c>
      <c r="BE2484" t="s">
        <v>17</v>
      </c>
      <c r="BF2484">
        <v>8431</v>
      </c>
      <c r="BG2484">
        <v>407</v>
      </c>
      <c r="BH2484">
        <v>639052</v>
      </c>
      <c r="BI2484">
        <v>18</v>
      </c>
      <c r="BJ2484">
        <v>1</v>
      </c>
      <c r="BK2484">
        <v>20</v>
      </c>
      <c r="BL2484">
        <v>1</v>
      </c>
      <c r="BN2484">
        <v>971</v>
      </c>
    </row>
    <row r="2485" spans="55:66" x14ac:dyDescent="0.35">
      <c r="BC2485" t="str">
        <f t="shared" si="113"/>
        <v>8431_Culture et production animale, chasse et services annexes</v>
      </c>
      <c r="BD2485" t="str">
        <f>INDEX(PDC!$J$1:$L$90,MATCH(BE2485,PDC!$L:$L,0),MATCH(PDC!$J$1,PDC!$J$1:$L$1,0))</f>
        <v>Agriculture</v>
      </c>
      <c r="BE2485" t="s">
        <v>62</v>
      </c>
      <c r="BF2485">
        <v>8431</v>
      </c>
      <c r="BG2485">
        <v>3</v>
      </c>
      <c r="BH2485">
        <v>3699</v>
      </c>
      <c r="BN2485">
        <v>0</v>
      </c>
    </row>
    <row r="2486" spans="55:66" x14ac:dyDescent="0.35">
      <c r="BC2486" t="str">
        <f t="shared" si="113"/>
        <v>8431_Dépollution et autres services de gestion des déchets</v>
      </c>
      <c r="BD2486" t="str">
        <f>INDEX(PDC!$J$1:$L$90,MATCH(BE2486,PDC!$L:$L,0),MATCH(PDC!$J$1,PDC!$J$1:$L$1,0))</f>
        <v>Industrie</v>
      </c>
      <c r="BE2486" t="s">
        <v>79</v>
      </c>
      <c r="BF2486">
        <v>8431</v>
      </c>
      <c r="BG2486">
        <v>6</v>
      </c>
      <c r="BH2486">
        <v>9929</v>
      </c>
    </row>
    <row r="2487" spans="55:66" x14ac:dyDescent="0.35">
      <c r="BC2487" t="str">
        <f t="shared" si="113"/>
        <v>8431_Enquêtes et sécurité</v>
      </c>
      <c r="BD2487" t="str">
        <f>INDEX(PDC!$J$1:$L$90,MATCH(BE2487,PDC!$L:$L,0),MATCH(PDC!$J$1,PDC!$J$1:$L$1,0))</f>
        <v>Services</v>
      </c>
      <c r="BE2487" t="s">
        <v>15</v>
      </c>
      <c r="BF2487">
        <v>8431</v>
      </c>
      <c r="BG2487">
        <v>388</v>
      </c>
      <c r="BH2487">
        <v>654372</v>
      </c>
      <c r="BI2487">
        <v>25</v>
      </c>
      <c r="BJ2487">
        <v>1</v>
      </c>
      <c r="BK2487">
        <v>5</v>
      </c>
      <c r="BN2487">
        <v>2538</v>
      </c>
    </row>
    <row r="2488" spans="55:66" x14ac:dyDescent="0.35">
      <c r="BC2488" t="str">
        <f t="shared" si="113"/>
        <v>8431_Enseignement</v>
      </c>
      <c r="BD2488" t="str">
        <f>INDEX(PDC!$J$1:$L$90,MATCH(BE2488,PDC!$L:$L,0),MATCH(PDC!$J$1,PDC!$J$1:$L$1,0))</f>
        <v>Services</v>
      </c>
      <c r="BE2488" t="s">
        <v>34</v>
      </c>
      <c r="BF2488">
        <v>8431</v>
      </c>
      <c r="BG2488">
        <v>1665</v>
      </c>
      <c r="BH2488">
        <v>2024902</v>
      </c>
      <c r="BI2488">
        <v>16</v>
      </c>
      <c r="BN2488">
        <v>487</v>
      </c>
    </row>
    <row r="2489" spans="55:66" x14ac:dyDescent="0.35">
      <c r="BC2489" t="str">
        <f t="shared" si="113"/>
        <v>8431_Entreposage et services auxiliaires des transports</v>
      </c>
      <c r="BD2489" t="str">
        <f>INDEX(PDC!$J$1:$L$90,MATCH(BE2489,PDC!$L:$L,0),MATCH(PDC!$J$1,PDC!$J$1:$L$1,0))</f>
        <v>Services</v>
      </c>
      <c r="BE2489" t="s">
        <v>7</v>
      </c>
      <c r="BF2489">
        <v>8431</v>
      </c>
      <c r="BG2489">
        <v>1255</v>
      </c>
      <c r="BH2489">
        <v>2075179</v>
      </c>
      <c r="BI2489">
        <v>85</v>
      </c>
      <c r="BJ2489">
        <v>3</v>
      </c>
      <c r="BK2489">
        <v>16</v>
      </c>
      <c r="BN2489">
        <v>5425</v>
      </c>
    </row>
    <row r="2490" spans="55:66" x14ac:dyDescent="0.35">
      <c r="BC2490" t="str">
        <f t="shared" si="113"/>
        <v>8431_Fabrication d'autres matériels de transport</v>
      </c>
      <c r="BD2490" t="str">
        <f>INDEX(PDC!$J$1:$L$90,MATCH(BE2490,PDC!$L:$L,0),MATCH(PDC!$J$1,PDC!$J$1:$L$1,0))</f>
        <v>Industrie</v>
      </c>
      <c r="BE2490" t="s">
        <v>74</v>
      </c>
      <c r="BF2490">
        <v>8431</v>
      </c>
      <c r="BG2490">
        <v>156</v>
      </c>
      <c r="BH2490">
        <v>247674</v>
      </c>
      <c r="BI2490">
        <v>5</v>
      </c>
      <c r="BN2490">
        <v>40</v>
      </c>
    </row>
    <row r="2491" spans="55:66" x14ac:dyDescent="0.35">
      <c r="BC2491" t="str">
        <f t="shared" si="113"/>
        <v>8431_Fabrication d'autres produits minéraux non métalliques</v>
      </c>
      <c r="BD2491" t="str">
        <f>INDEX(PDC!$J$1:$L$90,MATCH(BE2491,PDC!$L:$L,0),MATCH(PDC!$J$1,PDC!$J$1:$L$1,0))</f>
        <v>Industrie</v>
      </c>
      <c r="BE2491" t="s">
        <v>18</v>
      </c>
      <c r="BF2491">
        <v>8431</v>
      </c>
      <c r="BG2491">
        <v>325</v>
      </c>
      <c r="BH2491">
        <v>519149</v>
      </c>
      <c r="BI2491">
        <v>22</v>
      </c>
      <c r="BJ2491">
        <v>2</v>
      </c>
      <c r="BK2491">
        <v>26</v>
      </c>
      <c r="BL2491">
        <v>2</v>
      </c>
      <c r="BN2491">
        <v>1770</v>
      </c>
    </row>
    <row r="2492" spans="55:66" x14ac:dyDescent="0.35">
      <c r="BC2492" t="str">
        <f t="shared" si="113"/>
        <v>8431_Fabrication d'équipements électriques</v>
      </c>
      <c r="BD2492" t="str">
        <f>INDEX(PDC!$J$1:$L$90,MATCH(BE2492,PDC!$L:$L,0),MATCH(PDC!$J$1,PDC!$J$1:$L$1,0))</f>
        <v>Industrie</v>
      </c>
      <c r="BE2492" t="s">
        <v>38</v>
      </c>
      <c r="BF2492">
        <v>8431</v>
      </c>
      <c r="BG2492">
        <v>606</v>
      </c>
      <c r="BH2492">
        <v>694729</v>
      </c>
      <c r="BI2492">
        <v>10</v>
      </c>
      <c r="BN2492">
        <v>511</v>
      </c>
    </row>
    <row r="2493" spans="55:66" x14ac:dyDescent="0.35">
      <c r="BC2493" t="str">
        <f t="shared" si="113"/>
        <v>8431_Fabrication de boissons</v>
      </c>
      <c r="BD2493" t="str">
        <f>INDEX(PDC!$J$1:$L$90,MATCH(BE2493,PDC!$L:$L,0),MATCH(PDC!$J$1,PDC!$J$1:$L$1,0))</f>
        <v>Industrie</v>
      </c>
      <c r="BE2493" t="s">
        <v>66</v>
      </c>
      <c r="BF2493">
        <v>8431</v>
      </c>
      <c r="BG2493">
        <v>117</v>
      </c>
      <c r="BH2493">
        <v>184352</v>
      </c>
      <c r="BI2493">
        <v>4</v>
      </c>
      <c r="BN2493">
        <v>34</v>
      </c>
    </row>
    <row r="2494" spans="55:66" x14ac:dyDescent="0.35">
      <c r="BC2494" t="str">
        <f t="shared" si="113"/>
        <v>8431_Fabrication de machines et équipements n.c.a.</v>
      </c>
      <c r="BD2494" t="str">
        <f>INDEX(PDC!$J$1:$L$90,MATCH(BE2494,PDC!$L:$L,0),MATCH(PDC!$J$1,PDC!$J$1:$L$1,0))</f>
        <v>Industrie</v>
      </c>
      <c r="BE2494" t="s">
        <v>29</v>
      </c>
      <c r="BF2494">
        <v>8431</v>
      </c>
      <c r="BG2494">
        <v>1778</v>
      </c>
      <c r="BH2494">
        <v>2501612</v>
      </c>
      <c r="BI2494">
        <v>39</v>
      </c>
      <c r="BJ2494">
        <v>1</v>
      </c>
      <c r="BK2494">
        <v>4</v>
      </c>
      <c r="BN2494">
        <v>1216</v>
      </c>
    </row>
    <row r="2495" spans="55:66" x14ac:dyDescent="0.35">
      <c r="BC2495" t="str">
        <f t="shared" si="113"/>
        <v>8431_Fabrication de meubles</v>
      </c>
      <c r="BD2495" t="str">
        <f>INDEX(PDC!$J$1:$L$90,MATCH(BE2495,PDC!$L:$L,0),MATCH(PDC!$J$1,PDC!$J$1:$L$1,0))</f>
        <v>Industrie</v>
      </c>
      <c r="BE2495" t="s">
        <v>75</v>
      </c>
      <c r="BF2495">
        <v>8431</v>
      </c>
      <c r="BG2495">
        <v>159</v>
      </c>
      <c r="BH2495">
        <v>215478</v>
      </c>
      <c r="BI2495">
        <v>9</v>
      </c>
      <c r="BN2495">
        <v>197</v>
      </c>
    </row>
    <row r="2496" spans="55:66" x14ac:dyDescent="0.35">
      <c r="BC2496" t="str">
        <f t="shared" si="113"/>
        <v>8431_Fabrication de produits en caoutchouc et en plastique</v>
      </c>
      <c r="BD2496" t="str">
        <f>INDEX(PDC!$J$1:$L$90,MATCH(BE2496,PDC!$L:$L,0),MATCH(PDC!$J$1,PDC!$J$1:$L$1,0))</f>
        <v>Industrie</v>
      </c>
      <c r="BE2496" t="s">
        <v>25</v>
      </c>
      <c r="BF2496">
        <v>8431</v>
      </c>
      <c r="BG2496">
        <v>826</v>
      </c>
      <c r="BH2496">
        <v>1329877</v>
      </c>
      <c r="BI2496">
        <v>30</v>
      </c>
      <c r="BJ2496">
        <v>1</v>
      </c>
      <c r="BK2496">
        <v>2</v>
      </c>
      <c r="BN2496">
        <v>1535</v>
      </c>
    </row>
    <row r="2497" spans="55:66" x14ac:dyDescent="0.35">
      <c r="BC2497" t="str">
        <f t="shared" si="113"/>
        <v>8431_Fabrication de produits informatiques, électroniques et optiques</v>
      </c>
      <c r="BD2497" t="str">
        <f>INDEX(PDC!$J$1:$L$90,MATCH(BE2497,PDC!$L:$L,0),MATCH(PDC!$J$1,PDC!$J$1:$L$1,0))</f>
        <v>Industrie</v>
      </c>
      <c r="BE2497" t="s">
        <v>41</v>
      </c>
      <c r="BF2497">
        <v>8431</v>
      </c>
      <c r="BG2497">
        <v>1269</v>
      </c>
      <c r="BH2497">
        <v>1968078</v>
      </c>
      <c r="BI2497">
        <v>5</v>
      </c>
      <c r="BN2497">
        <v>137</v>
      </c>
    </row>
    <row r="2498" spans="55:66" x14ac:dyDescent="0.35">
      <c r="BC2498" t="str">
        <f t="shared" si="113"/>
        <v>8431_Fabrication de produits métalliques, à l'exception des machines et des équipements</v>
      </c>
      <c r="BD2498" t="str">
        <f>INDEX(PDC!$J$1:$L$90,MATCH(BE2498,PDC!$L:$L,0),MATCH(PDC!$J$1,PDC!$J$1:$L$1,0))</f>
        <v>Industrie</v>
      </c>
      <c r="BE2498" t="s">
        <v>11</v>
      </c>
      <c r="BF2498">
        <v>8431</v>
      </c>
      <c r="BG2498">
        <v>2211</v>
      </c>
      <c r="BH2498">
        <v>3554136</v>
      </c>
      <c r="BI2498">
        <v>85</v>
      </c>
      <c r="BJ2498">
        <v>5</v>
      </c>
      <c r="BK2498">
        <v>66</v>
      </c>
      <c r="BL2498">
        <v>3</v>
      </c>
      <c r="BN2498">
        <v>5827</v>
      </c>
    </row>
    <row r="2499" spans="55:66" x14ac:dyDescent="0.35">
      <c r="BC2499" t="str">
        <f t="shared" si="113"/>
        <v>8431_Fabrication de textiles</v>
      </c>
      <c r="BD2499" t="str">
        <f>INDEX(PDC!$J$1:$L$90,MATCH(BE2499,PDC!$L:$L,0),MATCH(PDC!$J$1,PDC!$J$1:$L$1,0))</f>
        <v>Industrie</v>
      </c>
      <c r="BE2499" t="s">
        <v>19</v>
      </c>
      <c r="BF2499">
        <v>8431</v>
      </c>
      <c r="BG2499">
        <v>276</v>
      </c>
      <c r="BH2499">
        <v>336939</v>
      </c>
      <c r="BI2499">
        <v>15</v>
      </c>
      <c r="BJ2499">
        <v>1</v>
      </c>
      <c r="BK2499">
        <v>2</v>
      </c>
      <c r="BN2499">
        <v>351</v>
      </c>
    </row>
    <row r="2500" spans="55:66" x14ac:dyDescent="0.35">
      <c r="BC2500" t="str">
        <f t="shared" si="113"/>
        <v>8431_Génie civil</v>
      </c>
      <c r="BD2500" t="str">
        <f>INDEX(PDC!$J$1:$L$90,MATCH(BE2500,PDC!$L:$L,0),MATCH(PDC!$J$1,PDC!$J$1:$L$1,0))</f>
        <v>Construction</v>
      </c>
      <c r="BE2500" t="s">
        <v>22</v>
      </c>
      <c r="BF2500">
        <v>8431</v>
      </c>
      <c r="BG2500">
        <v>721</v>
      </c>
      <c r="BH2500">
        <v>1044601</v>
      </c>
      <c r="BI2500">
        <v>43</v>
      </c>
      <c r="BN2500">
        <v>2022</v>
      </c>
    </row>
    <row r="2501" spans="55:66" x14ac:dyDescent="0.35">
      <c r="BC2501" t="str">
        <f t="shared" ref="BC2501:BC2564" si="114">BF2501&amp;"_"&amp;BE2501</f>
        <v>8431_Hébergement</v>
      </c>
      <c r="BD2501" t="str">
        <f>INDEX(PDC!$J$1:$L$90,MATCH(BE2501,PDC!$L:$L,0),MATCH(PDC!$J$1,PDC!$J$1:$L$1,0))</f>
        <v>Services</v>
      </c>
      <c r="BE2501" t="s">
        <v>20</v>
      </c>
      <c r="BF2501">
        <v>8431</v>
      </c>
      <c r="BG2501">
        <v>885</v>
      </c>
      <c r="BH2501">
        <v>1469102</v>
      </c>
      <c r="BI2501">
        <v>30</v>
      </c>
      <c r="BJ2501">
        <v>3</v>
      </c>
      <c r="BK2501">
        <v>15</v>
      </c>
      <c r="BN2501">
        <v>2007</v>
      </c>
    </row>
    <row r="2502" spans="55:66" x14ac:dyDescent="0.35">
      <c r="BC2502" t="str">
        <f t="shared" si="114"/>
        <v>8431_Hébergement médico-social et social</v>
      </c>
      <c r="BD2502" t="str">
        <f>INDEX(PDC!$J$1:$L$90,MATCH(BE2502,PDC!$L:$L,0),MATCH(PDC!$J$1,PDC!$J$1:$L$1,0))</f>
        <v>Services</v>
      </c>
      <c r="BE2502" t="s">
        <v>2</v>
      </c>
      <c r="BF2502">
        <v>8431</v>
      </c>
      <c r="BG2502">
        <v>1946</v>
      </c>
      <c r="BH2502">
        <v>2923068</v>
      </c>
      <c r="BI2502">
        <v>143</v>
      </c>
      <c r="BJ2502">
        <v>4</v>
      </c>
      <c r="BK2502">
        <v>28</v>
      </c>
      <c r="BL2502">
        <v>1</v>
      </c>
      <c r="BN2502">
        <v>7648</v>
      </c>
    </row>
    <row r="2503" spans="55:66" x14ac:dyDescent="0.35">
      <c r="BC2503" t="str">
        <f t="shared" si="114"/>
        <v>8431_Imprimerie et reproduction d'enregistrements</v>
      </c>
      <c r="BD2503" t="str">
        <f>INDEX(PDC!$J$1:$L$90,MATCH(BE2503,PDC!$L:$L,0),MATCH(PDC!$J$1,PDC!$J$1:$L$1,0))</f>
        <v>Industrie</v>
      </c>
      <c r="BE2503" t="s">
        <v>72</v>
      </c>
      <c r="BF2503">
        <v>8431</v>
      </c>
      <c r="BG2503">
        <v>163</v>
      </c>
      <c r="BH2503">
        <v>295591</v>
      </c>
      <c r="BI2503">
        <v>5</v>
      </c>
      <c r="BN2503">
        <v>173</v>
      </c>
    </row>
    <row r="2504" spans="55:66" x14ac:dyDescent="0.35">
      <c r="BC2504" t="str">
        <f t="shared" si="114"/>
        <v>8431_Industrie automobile</v>
      </c>
      <c r="BD2504" t="str">
        <f>INDEX(PDC!$J$1:$L$90,MATCH(BE2504,PDC!$L:$L,0),MATCH(PDC!$J$1,PDC!$J$1:$L$1,0))</f>
        <v>Industrie</v>
      </c>
      <c r="BE2504" t="s">
        <v>24</v>
      </c>
      <c r="BF2504">
        <v>8431</v>
      </c>
      <c r="BG2504">
        <v>1271</v>
      </c>
      <c r="BH2504">
        <v>1918441</v>
      </c>
      <c r="BI2504">
        <v>61</v>
      </c>
      <c r="BJ2504">
        <v>1</v>
      </c>
      <c r="BK2504">
        <v>15</v>
      </c>
      <c r="BL2504">
        <v>1</v>
      </c>
      <c r="BN2504">
        <v>3112</v>
      </c>
    </row>
    <row r="2505" spans="55:66" x14ac:dyDescent="0.35">
      <c r="BC2505" t="str">
        <f t="shared" si="114"/>
        <v>8431_Industrie chimique</v>
      </c>
      <c r="BD2505" t="str">
        <f>INDEX(PDC!$J$1:$L$90,MATCH(BE2505,PDC!$L:$L,0),MATCH(PDC!$J$1,PDC!$J$1:$L$1,0))</f>
        <v>Industrie</v>
      </c>
      <c r="BE2505" t="s">
        <v>40</v>
      </c>
      <c r="BF2505">
        <v>8431</v>
      </c>
      <c r="BG2505">
        <v>1219</v>
      </c>
      <c r="BH2505">
        <v>1946246</v>
      </c>
      <c r="BI2505">
        <v>40</v>
      </c>
      <c r="BJ2505">
        <v>1</v>
      </c>
      <c r="BK2505">
        <v>10</v>
      </c>
      <c r="BL2505">
        <v>1</v>
      </c>
      <c r="BN2505">
        <v>2094</v>
      </c>
    </row>
    <row r="2506" spans="55:66" x14ac:dyDescent="0.35">
      <c r="BC2506" t="str">
        <f t="shared" si="114"/>
        <v>8431_Industrie de l'habillement</v>
      </c>
      <c r="BD2506" t="str">
        <f>INDEX(PDC!$J$1:$L$90,MATCH(BE2506,PDC!$L:$L,0),MATCH(PDC!$J$1,PDC!$J$1:$L$1,0))</f>
        <v>Industrie</v>
      </c>
      <c r="BE2506" t="s">
        <v>68</v>
      </c>
      <c r="BF2506">
        <v>8431</v>
      </c>
      <c r="BG2506">
        <v>68</v>
      </c>
      <c r="BH2506">
        <v>115021</v>
      </c>
      <c r="BI2506">
        <v>1</v>
      </c>
      <c r="BJ2506">
        <v>1</v>
      </c>
      <c r="BK2506">
        <v>5</v>
      </c>
      <c r="BN2506">
        <v>235</v>
      </c>
    </row>
    <row r="2507" spans="55:66" x14ac:dyDescent="0.35">
      <c r="BC2507" t="str">
        <f t="shared" si="114"/>
        <v>8431_Industrie du cuir et de la chaussure</v>
      </c>
      <c r="BD2507" t="str">
        <f>INDEX(PDC!$J$1:$L$90,MATCH(BE2507,PDC!$L:$L,0),MATCH(PDC!$J$1,PDC!$J$1:$L$1,0))</f>
        <v>Industrie</v>
      </c>
      <c r="BE2507" t="s">
        <v>69</v>
      </c>
      <c r="BF2507">
        <v>8431</v>
      </c>
      <c r="BG2507">
        <v>38</v>
      </c>
      <c r="BH2507">
        <v>56805</v>
      </c>
      <c r="BI2507">
        <v>1</v>
      </c>
      <c r="BN2507">
        <v>4</v>
      </c>
    </row>
    <row r="2508" spans="55:66" x14ac:dyDescent="0.35">
      <c r="BC2508" t="str">
        <f t="shared" si="114"/>
        <v>8431_Industrie du papier et du carton</v>
      </c>
      <c r="BD2508" t="str">
        <f>INDEX(PDC!$J$1:$L$90,MATCH(BE2508,PDC!$L:$L,0),MATCH(PDC!$J$1,PDC!$J$1:$L$1,0))</f>
        <v>Industrie</v>
      </c>
      <c r="BE2508" t="s">
        <v>71</v>
      </c>
      <c r="BF2508">
        <v>8431</v>
      </c>
      <c r="BG2508">
        <v>202</v>
      </c>
      <c r="BH2508">
        <v>272826</v>
      </c>
      <c r="BI2508">
        <v>7</v>
      </c>
      <c r="BJ2508">
        <v>1</v>
      </c>
      <c r="BK2508">
        <v>5</v>
      </c>
      <c r="BN2508">
        <v>142</v>
      </c>
    </row>
    <row r="2509" spans="55:66" x14ac:dyDescent="0.35">
      <c r="BC2509" t="str">
        <f t="shared" si="114"/>
        <v>8431_Industrie pharmaceutique</v>
      </c>
      <c r="BD2509" t="str">
        <f>INDEX(PDC!$J$1:$L$90,MATCH(BE2509,PDC!$L:$L,0),MATCH(PDC!$J$1,PDC!$J$1:$L$1,0))</f>
        <v>Industrie</v>
      </c>
      <c r="BE2509" t="s">
        <v>39</v>
      </c>
      <c r="BF2509">
        <v>8431</v>
      </c>
      <c r="BG2509">
        <v>182</v>
      </c>
      <c r="BH2509">
        <v>321849</v>
      </c>
      <c r="BI2509">
        <v>9</v>
      </c>
      <c r="BN2509">
        <v>291</v>
      </c>
    </row>
    <row r="2510" spans="55:66" x14ac:dyDescent="0.35">
      <c r="BC2510" t="str">
        <f t="shared" si="114"/>
        <v>8431_Industries alimentaires</v>
      </c>
      <c r="BD2510" t="str">
        <f>INDEX(PDC!$J$1:$L$90,MATCH(BE2510,PDC!$L:$L,0),MATCH(PDC!$J$1,PDC!$J$1:$L$1,0))</f>
        <v>Industrie</v>
      </c>
      <c r="BE2510" t="s">
        <v>14</v>
      </c>
      <c r="BF2510">
        <v>8431</v>
      </c>
      <c r="BG2510">
        <v>3675</v>
      </c>
      <c r="BH2510">
        <v>5522634</v>
      </c>
      <c r="BI2510">
        <v>179</v>
      </c>
      <c r="BJ2510">
        <v>5</v>
      </c>
      <c r="BK2510">
        <v>25</v>
      </c>
      <c r="BL2510">
        <v>1</v>
      </c>
      <c r="BN2510">
        <v>9073</v>
      </c>
    </row>
    <row r="2511" spans="55:66" x14ac:dyDescent="0.35">
      <c r="BC2511" t="str">
        <f t="shared" si="114"/>
        <v>8431_Métallurgie</v>
      </c>
      <c r="BD2511" t="str">
        <f>INDEX(PDC!$J$1:$L$90,MATCH(BE2511,PDC!$L:$L,0),MATCH(PDC!$J$1,PDC!$J$1:$L$1,0))</f>
        <v>Industrie</v>
      </c>
      <c r="BE2511" t="s">
        <v>26</v>
      </c>
      <c r="BF2511">
        <v>8431</v>
      </c>
      <c r="BG2511">
        <v>57</v>
      </c>
      <c r="BH2511">
        <v>95627</v>
      </c>
      <c r="BI2511">
        <v>4</v>
      </c>
      <c r="BN2511">
        <v>191</v>
      </c>
    </row>
    <row r="2512" spans="55:66" x14ac:dyDescent="0.35">
      <c r="BC2512" t="str">
        <f t="shared" si="114"/>
        <v>8431_Organisation de jeux de hasard et d'argent</v>
      </c>
      <c r="BD2512" t="str">
        <f>INDEX(PDC!$J$1:$L$90,MATCH(BE2512,PDC!$L:$L,0),MATCH(PDC!$J$1,PDC!$J$1:$L$1,0))</f>
        <v>Services</v>
      </c>
      <c r="BE2512" t="s">
        <v>91</v>
      </c>
      <c r="BF2512">
        <v>8431</v>
      </c>
      <c r="BG2512">
        <v>10</v>
      </c>
      <c r="BH2512">
        <v>17801</v>
      </c>
    </row>
    <row r="2513" spans="55:66" x14ac:dyDescent="0.35">
      <c r="BC2513" t="str">
        <f t="shared" si="114"/>
        <v>8431_Production de films cinématographiques, de vidéo et de programmes de télévision ; enregistrement sonore et édition musicale</v>
      </c>
      <c r="BD2513" t="str">
        <f>INDEX(PDC!$J$1:$L$90,MATCH(BE2513,PDC!$L:$L,0),MATCH(PDC!$J$1,PDC!$J$1:$L$1,0))</f>
        <v>Services</v>
      </c>
      <c r="BE2513" t="s">
        <v>82</v>
      </c>
      <c r="BF2513">
        <v>8431</v>
      </c>
      <c r="BG2513">
        <v>172</v>
      </c>
      <c r="BH2513">
        <v>216286</v>
      </c>
      <c r="BI2513">
        <v>1</v>
      </c>
      <c r="BN2513">
        <v>44</v>
      </c>
    </row>
    <row r="2514" spans="55:66" x14ac:dyDescent="0.35">
      <c r="BC2514" t="str">
        <f t="shared" si="114"/>
        <v>8431_Production et distribution d'électricité, de gaz, de vapeur et d'air conditionné</v>
      </c>
      <c r="BD2514" t="str">
        <f>INDEX(PDC!$J$1:$L$90,MATCH(BE2514,PDC!$L:$L,0),MATCH(PDC!$J$1,PDC!$J$1:$L$1,0))</f>
        <v>Industrie</v>
      </c>
      <c r="BE2514" t="s">
        <v>76</v>
      </c>
      <c r="BF2514">
        <v>8431</v>
      </c>
      <c r="BG2514">
        <v>266</v>
      </c>
      <c r="BH2514">
        <v>452244</v>
      </c>
      <c r="BI2514">
        <v>2</v>
      </c>
      <c r="BN2514">
        <v>87</v>
      </c>
    </row>
    <row r="2515" spans="55:66" x14ac:dyDescent="0.35">
      <c r="BC2515" t="str">
        <f t="shared" si="114"/>
        <v>8431_Programmation et diffusion</v>
      </c>
      <c r="BD2515" t="str">
        <f>INDEX(PDC!$J$1:$L$90,MATCH(BE2515,PDC!$L:$L,0),MATCH(PDC!$J$1,PDC!$J$1:$L$1,0))</f>
        <v>Services</v>
      </c>
      <c r="BE2515" t="s">
        <v>83</v>
      </c>
      <c r="BF2515">
        <v>8431</v>
      </c>
      <c r="BG2515">
        <v>54</v>
      </c>
      <c r="BH2515">
        <v>65524</v>
      </c>
    </row>
    <row r="2516" spans="55:66" x14ac:dyDescent="0.35">
      <c r="BC2516" t="str">
        <f t="shared" si="114"/>
        <v>8431_Programmation, conseil et autres activités informatiques</v>
      </c>
      <c r="BD2516" t="str">
        <f>INDEX(PDC!$J$1:$L$90,MATCH(BE2516,PDC!$L:$L,0),MATCH(PDC!$J$1,PDC!$J$1:$L$1,0))</f>
        <v>Services</v>
      </c>
      <c r="BE2516" t="s">
        <v>50</v>
      </c>
      <c r="BF2516">
        <v>8431</v>
      </c>
      <c r="BG2516">
        <v>427</v>
      </c>
      <c r="BH2516">
        <v>723990</v>
      </c>
      <c r="BI2516">
        <v>4</v>
      </c>
      <c r="BN2516">
        <v>201</v>
      </c>
    </row>
    <row r="2517" spans="55:66" x14ac:dyDescent="0.35">
      <c r="BC2517" t="str">
        <f t="shared" si="114"/>
        <v>8431_Publicité et études de marché</v>
      </c>
      <c r="BD2517" t="str">
        <f>INDEX(PDC!$J$1:$L$90,MATCH(BE2517,PDC!$L:$L,0),MATCH(PDC!$J$1,PDC!$J$1:$L$1,0))</f>
        <v>Services</v>
      </c>
      <c r="BE2517" t="s">
        <v>33</v>
      </c>
      <c r="BF2517">
        <v>8431</v>
      </c>
      <c r="BG2517">
        <v>256</v>
      </c>
      <c r="BH2517">
        <v>375794</v>
      </c>
      <c r="BI2517">
        <v>7</v>
      </c>
      <c r="BJ2517">
        <v>1</v>
      </c>
      <c r="BK2517">
        <v>10</v>
      </c>
      <c r="BL2517">
        <v>1</v>
      </c>
      <c r="BN2517">
        <v>337</v>
      </c>
    </row>
    <row r="2518" spans="55:66" x14ac:dyDescent="0.35">
      <c r="BC2518" t="str">
        <f t="shared" si="114"/>
        <v>8431_Recherche-développement scientifique</v>
      </c>
      <c r="BD2518" t="str">
        <f>INDEX(PDC!$J$1:$L$90,MATCH(BE2518,PDC!$L:$L,0),MATCH(PDC!$J$1,PDC!$J$1:$L$1,0))</f>
        <v>Services</v>
      </c>
      <c r="BE2518" t="s">
        <v>46</v>
      </c>
      <c r="BF2518">
        <v>8431</v>
      </c>
      <c r="BG2518">
        <v>43</v>
      </c>
      <c r="BH2518">
        <v>72409</v>
      </c>
    </row>
    <row r="2519" spans="55:66" x14ac:dyDescent="0.35">
      <c r="BC2519" t="str">
        <f t="shared" si="114"/>
        <v>8431_Restauration</v>
      </c>
      <c r="BD2519" t="str">
        <f>INDEX(PDC!$J$1:$L$90,MATCH(BE2519,PDC!$L:$L,0),MATCH(PDC!$J$1,PDC!$J$1:$L$1,0))</f>
        <v>Services</v>
      </c>
      <c r="BE2519" t="s">
        <v>10</v>
      </c>
      <c r="BF2519">
        <v>8431</v>
      </c>
      <c r="BG2519">
        <v>2522</v>
      </c>
      <c r="BH2519">
        <v>3777305</v>
      </c>
      <c r="BI2519">
        <v>118</v>
      </c>
      <c r="BJ2519">
        <v>2</v>
      </c>
      <c r="BK2519">
        <v>39</v>
      </c>
      <c r="BL2519">
        <v>2</v>
      </c>
      <c r="BN2519">
        <v>6502</v>
      </c>
    </row>
    <row r="2520" spans="55:66" x14ac:dyDescent="0.35">
      <c r="BC2520" t="str">
        <f t="shared" si="114"/>
        <v>8431_Réparation d'ordinateurs et de biens personnels et domestiques</v>
      </c>
      <c r="BD2520" t="str">
        <f>INDEX(PDC!$J$1:$L$90,MATCH(BE2520,PDC!$L:$L,0),MATCH(PDC!$J$1,PDC!$J$1:$L$1,0))</f>
        <v>Services</v>
      </c>
      <c r="BE2520" t="s">
        <v>92</v>
      </c>
      <c r="BF2520">
        <v>8431</v>
      </c>
      <c r="BG2520">
        <v>136</v>
      </c>
      <c r="BH2520">
        <v>234244</v>
      </c>
      <c r="BI2520">
        <v>3</v>
      </c>
      <c r="BN2520">
        <v>846</v>
      </c>
    </row>
    <row r="2521" spans="55:66" x14ac:dyDescent="0.35">
      <c r="BC2521" t="str">
        <f t="shared" si="114"/>
        <v>8431_Réparation et installation de machines et d'équipements</v>
      </c>
      <c r="BD2521" t="str">
        <f>INDEX(PDC!$J$1:$L$90,MATCH(BE2521,PDC!$L:$L,0),MATCH(PDC!$J$1,PDC!$J$1:$L$1,0))</f>
        <v>Industrie</v>
      </c>
      <c r="BE2521" t="s">
        <v>23</v>
      </c>
      <c r="BF2521">
        <v>8431</v>
      </c>
      <c r="BG2521">
        <v>1133</v>
      </c>
      <c r="BH2521">
        <v>1750276</v>
      </c>
      <c r="BI2521">
        <v>23</v>
      </c>
      <c r="BN2521">
        <v>547</v>
      </c>
    </row>
    <row r="2522" spans="55:66" x14ac:dyDescent="0.35">
      <c r="BC2522" t="str">
        <f t="shared" si="114"/>
        <v>8431_Services d'information</v>
      </c>
      <c r="BD2522" t="str">
        <f>INDEX(PDC!$J$1:$L$90,MATCH(BE2522,PDC!$L:$L,0),MATCH(PDC!$J$1,PDC!$J$1:$L$1,0))</f>
        <v>Services</v>
      </c>
      <c r="BE2522" t="s">
        <v>85</v>
      </c>
      <c r="BF2522">
        <v>8431</v>
      </c>
      <c r="BG2522">
        <v>26</v>
      </c>
      <c r="BH2522">
        <v>44928</v>
      </c>
      <c r="BN2522">
        <v>0</v>
      </c>
    </row>
    <row r="2523" spans="55:66" x14ac:dyDescent="0.35">
      <c r="BC2523" t="str">
        <f t="shared" si="114"/>
        <v>8431_Services relatifs aux bâtiments et aménagement paysager</v>
      </c>
      <c r="BD2523" t="str">
        <f>INDEX(PDC!$J$1:$L$90,MATCH(BE2523,PDC!$L:$L,0),MATCH(PDC!$J$1,PDC!$J$1:$L$1,0))</f>
        <v>Services</v>
      </c>
      <c r="BE2523" t="s">
        <v>9</v>
      </c>
      <c r="BF2523">
        <v>8431</v>
      </c>
      <c r="BG2523">
        <v>1664</v>
      </c>
      <c r="BH2523">
        <v>2398000</v>
      </c>
      <c r="BI2523">
        <v>81</v>
      </c>
      <c r="BJ2523">
        <v>6</v>
      </c>
      <c r="BK2523">
        <v>43</v>
      </c>
      <c r="BL2523">
        <v>1</v>
      </c>
      <c r="BN2523">
        <v>8516</v>
      </c>
    </row>
    <row r="2524" spans="55:66" x14ac:dyDescent="0.35">
      <c r="BC2524" t="str">
        <f t="shared" si="114"/>
        <v>8431_Sylviculture et exploitation forestière</v>
      </c>
      <c r="BD2524" t="str">
        <f>INDEX(PDC!$J$1:$L$90,MATCH(BE2524,PDC!$L:$L,0),MATCH(PDC!$J$1,PDC!$J$1:$L$1,0))</f>
        <v>Agriculture</v>
      </c>
      <c r="BE2524" t="s">
        <v>63</v>
      </c>
      <c r="BF2524">
        <v>8431</v>
      </c>
      <c r="BG2524">
        <v>1</v>
      </c>
      <c r="BH2524">
        <v>1680</v>
      </c>
    </row>
    <row r="2525" spans="55:66" x14ac:dyDescent="0.35">
      <c r="BC2525" t="str">
        <f t="shared" si="114"/>
        <v>8431_Transports aériens</v>
      </c>
      <c r="BD2525" t="str">
        <f>INDEX(PDC!$J$1:$L$90,MATCH(BE2525,PDC!$L:$L,0),MATCH(PDC!$J$1,PDC!$J$1:$L$1,0))</f>
        <v>Services</v>
      </c>
      <c r="BE2525" t="s">
        <v>81</v>
      </c>
      <c r="BF2525">
        <v>8431</v>
      </c>
      <c r="BG2525">
        <v>30</v>
      </c>
      <c r="BH2525">
        <v>53007</v>
      </c>
      <c r="BI2525">
        <v>1</v>
      </c>
      <c r="BN2525">
        <v>68</v>
      </c>
    </row>
    <row r="2526" spans="55:66" x14ac:dyDescent="0.35">
      <c r="BC2526" t="str">
        <f t="shared" si="114"/>
        <v>8431_Transports par eau</v>
      </c>
      <c r="BD2526" t="str">
        <f>INDEX(PDC!$J$1:$L$90,MATCH(BE2526,PDC!$L:$L,0),MATCH(PDC!$J$1,PDC!$J$1:$L$1,0))</f>
        <v>Services</v>
      </c>
      <c r="BE2526" t="s">
        <v>80</v>
      </c>
      <c r="BF2526">
        <v>8431</v>
      </c>
      <c r="BG2526">
        <v>3</v>
      </c>
      <c r="BH2526">
        <v>4910</v>
      </c>
    </row>
    <row r="2527" spans="55:66" x14ac:dyDescent="0.35">
      <c r="BC2527" t="str">
        <f t="shared" si="114"/>
        <v>8431_Transports terrestres et transport par conduites</v>
      </c>
      <c r="BD2527" t="str">
        <f>INDEX(PDC!$J$1:$L$90,MATCH(BE2527,PDC!$L:$L,0),MATCH(PDC!$J$1,PDC!$J$1:$L$1,0))</f>
        <v>Services</v>
      </c>
      <c r="BE2527" t="s">
        <v>5</v>
      </c>
      <c r="BF2527">
        <v>8431</v>
      </c>
      <c r="BG2527">
        <v>2839</v>
      </c>
      <c r="BH2527">
        <v>5336080</v>
      </c>
      <c r="BI2527">
        <v>175</v>
      </c>
      <c r="BJ2527">
        <v>21</v>
      </c>
      <c r="BK2527">
        <v>224</v>
      </c>
      <c r="BL2527">
        <v>11</v>
      </c>
      <c r="BN2527">
        <v>13878</v>
      </c>
    </row>
    <row r="2528" spans="55:66" x14ac:dyDescent="0.35">
      <c r="BC2528" t="str">
        <f t="shared" si="114"/>
        <v>8431_Travail du bois et fabrication d'articles en bois et en liège, à l'exception des meubles ; fabrication d'articles en vannerie et sparterie</v>
      </c>
      <c r="BD2528" t="str">
        <f>INDEX(PDC!$J$1:$L$90,MATCH(BE2528,PDC!$L:$L,0),MATCH(PDC!$J$1,PDC!$J$1:$L$1,0))</f>
        <v>Industrie</v>
      </c>
      <c r="BE2528" t="s">
        <v>70</v>
      </c>
      <c r="BF2528">
        <v>8431</v>
      </c>
      <c r="BG2528">
        <v>391</v>
      </c>
      <c r="BH2528">
        <v>642948</v>
      </c>
      <c r="BI2528">
        <v>37</v>
      </c>
      <c r="BJ2528">
        <v>1</v>
      </c>
      <c r="BK2528">
        <v>7</v>
      </c>
      <c r="BN2528">
        <v>1626</v>
      </c>
    </row>
    <row r="2529" spans="55:66" x14ac:dyDescent="0.35">
      <c r="BC2529" t="str">
        <f t="shared" si="114"/>
        <v>8431_Travaux de construction spécialisés</v>
      </c>
      <c r="BD2529" t="str">
        <f>INDEX(PDC!$J$1:$L$90,MATCH(BE2529,PDC!$L:$L,0),MATCH(PDC!$J$1,PDC!$J$1:$L$1,0))</f>
        <v>Construction</v>
      </c>
      <c r="BE2529" t="s">
        <v>3</v>
      </c>
      <c r="BF2529">
        <v>8431</v>
      </c>
      <c r="BG2529">
        <v>5902</v>
      </c>
      <c r="BH2529">
        <v>9358420</v>
      </c>
      <c r="BI2529">
        <v>466</v>
      </c>
      <c r="BJ2529">
        <v>32</v>
      </c>
      <c r="BK2529">
        <v>422</v>
      </c>
      <c r="BL2529">
        <v>16</v>
      </c>
      <c r="BN2529">
        <v>24359</v>
      </c>
    </row>
    <row r="2530" spans="55:66" x14ac:dyDescent="0.35">
      <c r="BC2530" t="str">
        <f t="shared" si="114"/>
        <v>8431_Télécommunications</v>
      </c>
      <c r="BD2530" t="str">
        <f>INDEX(PDC!$J$1:$L$90,MATCH(BE2530,PDC!$L:$L,0),MATCH(PDC!$J$1,PDC!$J$1:$L$1,0))</f>
        <v>Services</v>
      </c>
      <c r="BE2530" t="s">
        <v>84</v>
      </c>
      <c r="BF2530">
        <v>8431</v>
      </c>
      <c r="BG2530">
        <v>133</v>
      </c>
      <c r="BH2530">
        <v>199627</v>
      </c>
      <c r="BI2530">
        <v>2</v>
      </c>
      <c r="BN2530">
        <v>33</v>
      </c>
    </row>
    <row r="2531" spans="55:66" x14ac:dyDescent="0.35">
      <c r="BC2531" t="str">
        <f t="shared" si="114"/>
        <v>8431_Édition</v>
      </c>
      <c r="BD2531" t="str">
        <f>INDEX(PDC!$J$1:$L$90,MATCH(BE2531,PDC!$L:$L,0),MATCH(PDC!$J$1,PDC!$J$1:$L$1,0))</f>
        <v>Services</v>
      </c>
      <c r="BE2531" t="s">
        <v>49</v>
      </c>
      <c r="BF2531">
        <v>8431</v>
      </c>
      <c r="BG2531">
        <v>298</v>
      </c>
      <c r="BH2531">
        <v>496235</v>
      </c>
      <c r="BJ2531">
        <v>1</v>
      </c>
      <c r="BK2531">
        <v>15</v>
      </c>
      <c r="BL2531">
        <v>1</v>
      </c>
      <c r="BN2531">
        <v>100</v>
      </c>
    </row>
    <row r="2532" spans="55:66" x14ac:dyDescent="0.35">
      <c r="BC2532" t="str">
        <f t="shared" si="114"/>
        <v>8432_NC</v>
      </c>
      <c r="BD2532" t="s">
        <v>355</v>
      </c>
      <c r="BE2532" t="s">
        <v>355</v>
      </c>
      <c r="BF2532">
        <v>8432</v>
      </c>
      <c r="BN2532">
        <v>710</v>
      </c>
    </row>
    <row r="2533" spans="55:66" x14ac:dyDescent="0.35">
      <c r="BC2533" t="str">
        <f t="shared" si="114"/>
        <v>8432_Action sociale sans hébergement</v>
      </c>
      <c r="BD2533" t="str">
        <f>INDEX(PDC!$J$1:$L$90,MATCH(BE2533,PDC!$L:$L,0),MATCH(PDC!$J$1,PDC!$J$1:$L$1,0))</f>
        <v>Services</v>
      </c>
      <c r="BE2533" t="s">
        <v>8</v>
      </c>
      <c r="BF2533">
        <v>8432</v>
      </c>
      <c r="BG2533">
        <v>857</v>
      </c>
      <c r="BH2533">
        <v>1264846</v>
      </c>
      <c r="BI2533">
        <v>44</v>
      </c>
      <c r="BJ2533">
        <v>4</v>
      </c>
      <c r="BK2533">
        <v>17</v>
      </c>
      <c r="BN2533">
        <v>2206</v>
      </c>
    </row>
    <row r="2534" spans="55:66" x14ac:dyDescent="0.35">
      <c r="BC2534" t="str">
        <f t="shared" si="114"/>
        <v>8432_Activités administratives et autres activités de soutien aux entreprises</v>
      </c>
      <c r="BD2534" t="str">
        <f>INDEX(PDC!$J$1:$L$90,MATCH(BE2534,PDC!$L:$L,0),MATCH(PDC!$J$1,PDC!$J$1:$L$1,0))</f>
        <v>Services</v>
      </c>
      <c r="BE2534" t="s">
        <v>35</v>
      </c>
      <c r="BF2534">
        <v>8432</v>
      </c>
      <c r="BG2534">
        <v>476</v>
      </c>
      <c r="BH2534">
        <v>733422</v>
      </c>
      <c r="BI2534">
        <v>5</v>
      </c>
      <c r="BJ2534">
        <v>1</v>
      </c>
      <c r="BK2534">
        <v>5</v>
      </c>
      <c r="BN2534">
        <v>217</v>
      </c>
    </row>
    <row r="2535" spans="55:66" x14ac:dyDescent="0.35">
      <c r="BC2535" t="str">
        <f t="shared" si="114"/>
        <v>8432_Activités auxiliaires de services financiers et d'assurance</v>
      </c>
      <c r="BD2535" t="str">
        <f>INDEX(PDC!$J$1:$L$90,MATCH(BE2535,PDC!$L:$L,0),MATCH(PDC!$J$1,PDC!$J$1:$L$1,0))</f>
        <v>Services</v>
      </c>
      <c r="BE2535" t="s">
        <v>48</v>
      </c>
      <c r="BF2535">
        <v>8432</v>
      </c>
      <c r="BG2535">
        <v>116</v>
      </c>
      <c r="BH2535">
        <v>192031</v>
      </c>
      <c r="BN2535">
        <v>0</v>
      </c>
    </row>
    <row r="2536" spans="55:66" x14ac:dyDescent="0.35">
      <c r="BC2536" t="str">
        <f t="shared" si="114"/>
        <v>8432_Activités créatives, artistiques et de spectacle</v>
      </c>
      <c r="BD2536" t="str">
        <f>INDEX(PDC!$J$1:$L$90,MATCH(BE2536,PDC!$L:$L,0),MATCH(PDC!$J$1,PDC!$J$1:$L$1,0))</f>
        <v>Services</v>
      </c>
      <c r="BE2536" t="s">
        <v>42</v>
      </c>
      <c r="BF2536">
        <v>8432</v>
      </c>
      <c r="BG2536">
        <v>201</v>
      </c>
      <c r="BH2536">
        <v>139898</v>
      </c>
    </row>
    <row r="2537" spans="55:66" x14ac:dyDescent="0.35">
      <c r="BC2537" t="str">
        <f t="shared" si="114"/>
        <v>8432_Activités d'architecture et d'ingénierie ; activités de contrôle et analyses techniques</v>
      </c>
      <c r="BD2537" t="str">
        <f>INDEX(PDC!$J$1:$L$90,MATCH(BE2537,PDC!$L:$L,0),MATCH(PDC!$J$1,PDC!$J$1:$L$1,0))</f>
        <v>Services</v>
      </c>
      <c r="BE2537" t="s">
        <v>43</v>
      </c>
      <c r="BF2537">
        <v>8432</v>
      </c>
      <c r="BG2537">
        <v>144</v>
      </c>
      <c r="BH2537">
        <v>253057</v>
      </c>
      <c r="BI2537">
        <v>1</v>
      </c>
      <c r="BN2537">
        <v>29</v>
      </c>
    </row>
    <row r="2538" spans="55:66" x14ac:dyDescent="0.35">
      <c r="BC2538" t="str">
        <f t="shared" si="114"/>
        <v>8432_Activités de location et location-bail</v>
      </c>
      <c r="BD2538" t="str">
        <f>INDEX(PDC!$J$1:$L$90,MATCH(BE2538,PDC!$L:$L,0),MATCH(PDC!$J$1,PDC!$J$1:$L$1,0))</f>
        <v>Services</v>
      </c>
      <c r="BE2538" t="s">
        <v>88</v>
      </c>
      <c r="BF2538">
        <v>8432</v>
      </c>
      <c r="BG2538">
        <v>105</v>
      </c>
      <c r="BH2538">
        <v>169753</v>
      </c>
      <c r="BI2538">
        <v>10</v>
      </c>
      <c r="BJ2538">
        <v>1</v>
      </c>
      <c r="BK2538">
        <v>5</v>
      </c>
      <c r="BN2538">
        <v>294</v>
      </c>
    </row>
    <row r="2539" spans="55:66" x14ac:dyDescent="0.35">
      <c r="BC2539" t="str">
        <f t="shared" si="114"/>
        <v>8432_Activités de poste et de courrier</v>
      </c>
      <c r="BD2539" t="str">
        <f>INDEX(PDC!$J$1:$L$90,MATCH(BE2539,PDC!$L:$L,0),MATCH(PDC!$J$1,PDC!$J$1:$L$1,0))</f>
        <v>Services</v>
      </c>
      <c r="BE2539" t="s">
        <v>13</v>
      </c>
      <c r="BF2539">
        <v>8432</v>
      </c>
      <c r="BG2539">
        <v>188</v>
      </c>
      <c r="BH2539">
        <v>301801</v>
      </c>
      <c r="BI2539">
        <v>6</v>
      </c>
      <c r="BN2539">
        <v>66</v>
      </c>
    </row>
    <row r="2540" spans="55:66" x14ac:dyDescent="0.35">
      <c r="BC2540" t="str">
        <f t="shared" si="114"/>
        <v>8432_Activités des agences de voyage, voyagistes, services de réservation et activités connexes</v>
      </c>
      <c r="BD2540" t="str">
        <f>INDEX(PDC!$J$1:$L$90,MATCH(BE2540,PDC!$L:$L,0),MATCH(PDC!$J$1,PDC!$J$1:$L$1,0))</f>
        <v>Services</v>
      </c>
      <c r="BE2540" t="s">
        <v>89</v>
      </c>
      <c r="BF2540">
        <v>8432</v>
      </c>
      <c r="BG2540">
        <v>82</v>
      </c>
      <c r="BH2540">
        <v>131575</v>
      </c>
    </row>
    <row r="2541" spans="55:66" x14ac:dyDescent="0.35">
      <c r="BC2541" t="str">
        <f t="shared" si="114"/>
        <v>8432_Activités des organisations associatives</v>
      </c>
      <c r="BD2541" t="str">
        <f>INDEX(PDC!$J$1:$L$90,MATCH(BE2541,PDC!$L:$L,0),MATCH(PDC!$J$1,PDC!$J$1:$L$1,0))</f>
        <v>Services</v>
      </c>
      <c r="BE2541" t="s">
        <v>32</v>
      </c>
      <c r="BF2541">
        <v>8432</v>
      </c>
      <c r="BG2541">
        <v>194</v>
      </c>
      <c r="BH2541">
        <v>250654</v>
      </c>
      <c r="BI2541">
        <v>4</v>
      </c>
      <c r="BJ2541">
        <v>1</v>
      </c>
      <c r="BK2541">
        <v>6</v>
      </c>
      <c r="BN2541">
        <v>84</v>
      </c>
    </row>
    <row r="2542" spans="55:66" x14ac:dyDescent="0.35">
      <c r="BC2542" t="str">
        <f t="shared" si="114"/>
        <v>8432_Activités des services financiers, hors assurance et caisses de retraite</v>
      </c>
      <c r="BD2542" t="str">
        <f>INDEX(PDC!$J$1:$L$90,MATCH(BE2542,PDC!$L:$L,0),MATCH(PDC!$J$1,PDC!$J$1:$L$1,0))</f>
        <v>Services</v>
      </c>
      <c r="BE2542" t="s">
        <v>47</v>
      </c>
      <c r="BF2542">
        <v>8432</v>
      </c>
      <c r="BG2542">
        <v>436</v>
      </c>
      <c r="BH2542">
        <v>674980</v>
      </c>
      <c r="BI2542">
        <v>1</v>
      </c>
      <c r="BN2542">
        <v>373</v>
      </c>
    </row>
    <row r="2543" spans="55:66" x14ac:dyDescent="0.35">
      <c r="BC2543" t="str">
        <f t="shared" si="114"/>
        <v>8432_Activités des sièges sociaux ; conseil de gestion</v>
      </c>
      <c r="BD2543" t="str">
        <f>INDEX(PDC!$J$1:$L$90,MATCH(BE2543,PDC!$L:$L,0),MATCH(PDC!$J$1,PDC!$J$1:$L$1,0))</f>
        <v>Services</v>
      </c>
      <c r="BE2543" t="s">
        <v>44</v>
      </c>
      <c r="BF2543">
        <v>8432</v>
      </c>
      <c r="BG2543">
        <v>96</v>
      </c>
      <c r="BH2543">
        <v>153345</v>
      </c>
      <c r="BI2543">
        <v>1</v>
      </c>
      <c r="BN2543">
        <v>156</v>
      </c>
    </row>
    <row r="2544" spans="55:66" x14ac:dyDescent="0.35">
      <c r="BC2544" t="str">
        <f t="shared" si="114"/>
        <v>8432_Activités immobilières</v>
      </c>
      <c r="BD2544" t="str">
        <f>INDEX(PDC!$J$1:$L$90,MATCH(BE2544,PDC!$L:$L,0),MATCH(PDC!$J$1,PDC!$J$1:$L$1,0))</f>
        <v>Services</v>
      </c>
      <c r="BE2544" t="s">
        <v>31</v>
      </c>
      <c r="BF2544">
        <v>8432</v>
      </c>
      <c r="BG2544">
        <v>408</v>
      </c>
      <c r="BH2544">
        <v>588702</v>
      </c>
      <c r="BI2544">
        <v>22</v>
      </c>
      <c r="BJ2544">
        <v>2</v>
      </c>
      <c r="BK2544">
        <v>10</v>
      </c>
      <c r="BN2544">
        <v>708</v>
      </c>
    </row>
    <row r="2545" spans="55:66" x14ac:dyDescent="0.35">
      <c r="BC2545" t="str">
        <f t="shared" si="114"/>
        <v>8432_Activités juridiques et comptables</v>
      </c>
      <c r="BD2545" t="str">
        <f>INDEX(PDC!$J$1:$L$90,MATCH(BE2545,PDC!$L:$L,0),MATCH(PDC!$J$1,PDC!$J$1:$L$1,0))</f>
        <v>Services</v>
      </c>
      <c r="BE2545" t="s">
        <v>51</v>
      </c>
      <c r="BF2545">
        <v>8432</v>
      </c>
      <c r="BG2545">
        <v>372</v>
      </c>
      <c r="BH2545">
        <v>649181</v>
      </c>
      <c r="BI2545">
        <v>1</v>
      </c>
      <c r="BN2545">
        <v>11</v>
      </c>
    </row>
    <row r="2546" spans="55:66" x14ac:dyDescent="0.35">
      <c r="BC2546" t="str">
        <f t="shared" si="114"/>
        <v>8432_Activités liées à l'emploi</v>
      </c>
      <c r="BD2546" t="str">
        <f>INDEX(PDC!$J$1:$L$90,MATCH(BE2546,PDC!$L:$L,0),MATCH(PDC!$J$1,PDC!$J$1:$L$1,0))</f>
        <v>Services</v>
      </c>
      <c r="BE2546" t="s">
        <v>6</v>
      </c>
      <c r="BF2546">
        <v>8432</v>
      </c>
      <c r="BG2546">
        <v>1585</v>
      </c>
      <c r="BH2546">
        <v>2046668</v>
      </c>
      <c r="BI2546">
        <v>75</v>
      </c>
      <c r="BJ2546">
        <v>3</v>
      </c>
      <c r="BK2546">
        <v>18</v>
      </c>
      <c r="BN2546">
        <v>3175</v>
      </c>
    </row>
    <row r="2547" spans="55:66" x14ac:dyDescent="0.35">
      <c r="BC2547" t="str">
        <f t="shared" si="114"/>
        <v>8432_Activités pour la santé humaine</v>
      </c>
      <c r="BD2547" t="str">
        <f>INDEX(PDC!$J$1:$L$90,MATCH(BE2547,PDC!$L:$L,0),MATCH(PDC!$J$1,PDC!$J$1:$L$1,0))</f>
        <v>Services</v>
      </c>
      <c r="BE2547" t="s">
        <v>27</v>
      </c>
      <c r="BF2547">
        <v>8432</v>
      </c>
      <c r="BG2547">
        <v>1149</v>
      </c>
      <c r="BH2547">
        <v>1647412</v>
      </c>
      <c r="BI2547">
        <v>22</v>
      </c>
      <c r="BJ2547">
        <v>3</v>
      </c>
      <c r="BK2547">
        <v>13</v>
      </c>
      <c r="BN2547">
        <v>958</v>
      </c>
    </row>
    <row r="2548" spans="55:66" x14ac:dyDescent="0.35">
      <c r="BC2548" t="str">
        <f t="shared" si="114"/>
        <v>8432_Activités sportives, récréatives et de loisirs</v>
      </c>
      <c r="BD2548" t="str">
        <f>INDEX(PDC!$J$1:$L$90,MATCH(BE2548,PDC!$L:$L,0),MATCH(PDC!$J$1,PDC!$J$1:$L$1,0))</f>
        <v>Services</v>
      </c>
      <c r="BE2548" t="s">
        <v>12</v>
      </c>
      <c r="BF2548">
        <v>8432</v>
      </c>
      <c r="BG2548">
        <v>176</v>
      </c>
      <c r="BH2548">
        <v>195028</v>
      </c>
      <c r="BI2548">
        <v>26</v>
      </c>
      <c r="BN2548">
        <v>1397</v>
      </c>
    </row>
    <row r="2549" spans="55:66" x14ac:dyDescent="0.35">
      <c r="BC2549" t="str">
        <f t="shared" si="114"/>
        <v>8432_Activités vétérinaires</v>
      </c>
      <c r="BD2549" t="str">
        <f>INDEX(PDC!$J$1:$L$90,MATCH(BE2549,PDC!$L:$L,0),MATCH(PDC!$J$1,PDC!$J$1:$L$1,0))</f>
        <v>Services</v>
      </c>
      <c r="BE2549" t="s">
        <v>87</v>
      </c>
      <c r="BF2549">
        <v>8432</v>
      </c>
      <c r="BG2549">
        <v>59</v>
      </c>
      <c r="BH2549">
        <v>92965</v>
      </c>
      <c r="BI2549">
        <v>1</v>
      </c>
      <c r="BN2549">
        <v>11</v>
      </c>
    </row>
    <row r="2550" spans="55:66" x14ac:dyDescent="0.35">
      <c r="BC2550" t="str">
        <f t="shared" si="114"/>
        <v>8432_Administration publique et défense ; sécurité sociale obligatoire</v>
      </c>
      <c r="BD2550" t="str">
        <f>INDEX(PDC!$J$1:$L$90,MATCH(BE2550,PDC!$L:$L,0),MATCH(PDC!$J$1,PDC!$J$1:$L$1,0))</f>
        <v>Services</v>
      </c>
      <c r="BE2550" t="s">
        <v>36</v>
      </c>
      <c r="BF2550">
        <v>8432</v>
      </c>
      <c r="BG2550">
        <v>1250</v>
      </c>
      <c r="BH2550">
        <v>1414806</v>
      </c>
      <c r="BI2550">
        <v>21</v>
      </c>
      <c r="BJ2550">
        <v>1</v>
      </c>
      <c r="BK2550">
        <v>3</v>
      </c>
      <c r="BN2550">
        <v>858</v>
      </c>
    </row>
    <row r="2551" spans="55:66" x14ac:dyDescent="0.35">
      <c r="BC2551" t="str">
        <f t="shared" si="114"/>
        <v>8432_Assurance</v>
      </c>
      <c r="BD2551" t="str">
        <f>INDEX(PDC!$J$1:$L$90,MATCH(BE2551,PDC!$L:$L,0),MATCH(PDC!$J$1,PDC!$J$1:$L$1,0))</f>
        <v>Services</v>
      </c>
      <c r="BE2551" t="s">
        <v>45</v>
      </c>
      <c r="BF2551">
        <v>8432</v>
      </c>
      <c r="BG2551">
        <v>89</v>
      </c>
      <c r="BH2551">
        <v>143343</v>
      </c>
      <c r="BI2551">
        <v>1</v>
      </c>
      <c r="BN2551">
        <v>24</v>
      </c>
    </row>
    <row r="2552" spans="55:66" x14ac:dyDescent="0.35">
      <c r="BC2552" t="str">
        <f t="shared" si="114"/>
        <v>8432_Autres activités spécialisées, scientifiques et techniques</v>
      </c>
      <c r="BD2552" t="str">
        <f>INDEX(PDC!$J$1:$L$90,MATCH(BE2552,PDC!$L:$L,0),MATCH(PDC!$J$1,PDC!$J$1:$L$1,0))</f>
        <v>Services</v>
      </c>
      <c r="BE2552" t="s">
        <v>86</v>
      </c>
      <c r="BF2552">
        <v>8432</v>
      </c>
      <c r="BG2552">
        <v>47</v>
      </c>
      <c r="BH2552">
        <v>73673</v>
      </c>
    </row>
    <row r="2553" spans="55:66" x14ac:dyDescent="0.35">
      <c r="BC2553" t="str">
        <f t="shared" si="114"/>
        <v>8432_Autres industries extractives</v>
      </c>
      <c r="BD2553" t="str">
        <f>INDEX(PDC!$J$1:$L$90,MATCH(BE2553,PDC!$L:$L,0),MATCH(PDC!$J$1,PDC!$J$1:$L$1,0))</f>
        <v>Industrie</v>
      </c>
      <c r="BE2553" t="s">
        <v>64</v>
      </c>
      <c r="BF2553">
        <v>8432</v>
      </c>
      <c r="BG2553">
        <v>144</v>
      </c>
      <c r="BH2553">
        <v>248107</v>
      </c>
      <c r="BI2553">
        <v>2</v>
      </c>
      <c r="BJ2553">
        <v>1</v>
      </c>
      <c r="BK2553">
        <v>99</v>
      </c>
      <c r="BL2553">
        <v>1</v>
      </c>
      <c r="BM2553">
        <v>1</v>
      </c>
      <c r="BN2553">
        <v>106</v>
      </c>
    </row>
    <row r="2554" spans="55:66" x14ac:dyDescent="0.35">
      <c r="BC2554" t="str">
        <f t="shared" si="114"/>
        <v>8432_Autres industries manufacturières</v>
      </c>
      <c r="BD2554" t="str">
        <f>INDEX(PDC!$J$1:$L$90,MATCH(BE2554,PDC!$L:$L,0),MATCH(PDC!$J$1,PDC!$J$1:$L$1,0))</f>
        <v>Industrie</v>
      </c>
      <c r="BE2554" t="s">
        <v>37</v>
      </c>
      <c r="BF2554">
        <v>8432</v>
      </c>
      <c r="BG2554">
        <v>146</v>
      </c>
      <c r="BH2554">
        <v>255472</v>
      </c>
      <c r="BI2554">
        <v>2</v>
      </c>
      <c r="BN2554">
        <v>26</v>
      </c>
    </row>
    <row r="2555" spans="55:66" x14ac:dyDescent="0.35">
      <c r="BC2555" t="str">
        <f t="shared" si="114"/>
        <v>8432_Autres services personnels</v>
      </c>
      <c r="BD2555" t="str">
        <f>INDEX(PDC!$J$1:$L$90,MATCH(BE2555,PDC!$L:$L,0),MATCH(PDC!$J$1,PDC!$J$1:$L$1,0))</f>
        <v>Services</v>
      </c>
      <c r="BE2555" t="s">
        <v>30</v>
      </c>
      <c r="BF2555">
        <v>8432</v>
      </c>
      <c r="BG2555">
        <v>605</v>
      </c>
      <c r="BH2555">
        <v>929250</v>
      </c>
      <c r="BI2555">
        <v>21</v>
      </c>
      <c r="BJ2555">
        <v>2</v>
      </c>
      <c r="BK2555">
        <v>9</v>
      </c>
      <c r="BN2555">
        <v>880</v>
      </c>
    </row>
    <row r="2556" spans="55:66" x14ac:dyDescent="0.35">
      <c r="BC2556" t="str">
        <f t="shared" si="114"/>
        <v>8432_Bibliothèques, archives, musées et autres activités culturelles</v>
      </c>
      <c r="BD2556" t="str">
        <f>INDEX(PDC!$J$1:$L$90,MATCH(BE2556,PDC!$L:$L,0),MATCH(PDC!$J$1,PDC!$J$1:$L$1,0))</f>
        <v>Services</v>
      </c>
      <c r="BE2556" t="s">
        <v>90</v>
      </c>
      <c r="BF2556">
        <v>8432</v>
      </c>
      <c r="BG2556">
        <v>7</v>
      </c>
      <c r="BH2556">
        <v>6809</v>
      </c>
    </row>
    <row r="2557" spans="55:66" x14ac:dyDescent="0.35">
      <c r="BC2557" t="str">
        <f t="shared" si="114"/>
        <v>8432_Captage, traitement et distribution d'eau</v>
      </c>
      <c r="BD2557" t="str">
        <f>INDEX(PDC!$J$1:$L$90,MATCH(BE2557,PDC!$L:$L,0),MATCH(PDC!$J$1,PDC!$J$1:$L$1,0))</f>
        <v>Industrie</v>
      </c>
      <c r="BE2557" t="s">
        <v>77</v>
      </c>
      <c r="BF2557">
        <v>8432</v>
      </c>
      <c r="BG2557">
        <v>57</v>
      </c>
      <c r="BH2557">
        <v>81383</v>
      </c>
      <c r="BI2557">
        <v>1</v>
      </c>
      <c r="BN2557">
        <v>6</v>
      </c>
    </row>
    <row r="2558" spans="55:66" x14ac:dyDescent="0.35">
      <c r="BC2558" t="str">
        <f t="shared" si="114"/>
        <v>8432_Collecte et traitement des eaux usées</v>
      </c>
      <c r="BD2558" t="str">
        <f>INDEX(PDC!$J$1:$L$90,MATCH(BE2558,PDC!$L:$L,0),MATCH(PDC!$J$1,PDC!$J$1:$L$1,0))</f>
        <v>Industrie</v>
      </c>
      <c r="BE2558" t="s">
        <v>78</v>
      </c>
      <c r="BF2558">
        <v>8432</v>
      </c>
      <c r="BG2558">
        <v>36</v>
      </c>
      <c r="BH2558">
        <v>61671</v>
      </c>
      <c r="BI2558">
        <v>4</v>
      </c>
      <c r="BN2558">
        <v>576</v>
      </c>
    </row>
    <row r="2559" spans="55:66" x14ac:dyDescent="0.35">
      <c r="BC2559" t="str">
        <f t="shared" si="114"/>
        <v>8432_Collecte, traitement et élimination des déchets ; récupération</v>
      </c>
      <c r="BD2559" t="str">
        <f>INDEX(PDC!$J$1:$L$90,MATCH(BE2559,PDC!$L:$L,0),MATCH(PDC!$J$1,PDC!$J$1:$L$1,0))</f>
        <v>Industrie</v>
      </c>
      <c r="BE2559" t="s">
        <v>4</v>
      </c>
      <c r="BF2559">
        <v>8432</v>
      </c>
      <c r="BG2559">
        <v>292</v>
      </c>
      <c r="BH2559">
        <v>426643</v>
      </c>
      <c r="BI2559">
        <v>16</v>
      </c>
      <c r="BJ2559">
        <v>2</v>
      </c>
      <c r="BK2559">
        <v>17</v>
      </c>
      <c r="BL2559">
        <v>1</v>
      </c>
      <c r="BN2559">
        <v>855</v>
      </c>
    </row>
    <row r="2560" spans="55:66" x14ac:dyDescent="0.35">
      <c r="BC2560" t="str">
        <f t="shared" si="114"/>
        <v>8432_Commerce de détail, à l'exception des automobiles et des motocycles</v>
      </c>
      <c r="BD2560" t="str">
        <f>INDEX(PDC!$J$1:$L$90,MATCH(BE2560,PDC!$L:$L,0),MATCH(PDC!$J$1,PDC!$J$1:$L$1,0))</f>
        <v>Commerce</v>
      </c>
      <c r="BE2560" t="s">
        <v>16</v>
      </c>
      <c r="BF2560">
        <v>8432</v>
      </c>
      <c r="BG2560">
        <v>3230</v>
      </c>
      <c r="BH2560">
        <v>5171779</v>
      </c>
      <c r="BI2560">
        <v>119</v>
      </c>
      <c r="BJ2560">
        <v>17</v>
      </c>
      <c r="BK2560">
        <v>219</v>
      </c>
      <c r="BL2560">
        <v>6</v>
      </c>
      <c r="BM2560">
        <v>1</v>
      </c>
      <c r="BN2560">
        <v>8653</v>
      </c>
    </row>
    <row r="2561" spans="55:66" x14ac:dyDescent="0.35">
      <c r="BC2561" t="str">
        <f t="shared" si="114"/>
        <v>8432_Commerce de gros, à l'exception des automobiles et des motocycles</v>
      </c>
      <c r="BD2561" t="str">
        <f>INDEX(PDC!$J$1:$L$90,MATCH(BE2561,PDC!$L:$L,0),MATCH(PDC!$J$1,PDC!$J$1:$L$1,0))</f>
        <v>Commerce</v>
      </c>
      <c r="BE2561" t="s">
        <v>28</v>
      </c>
      <c r="BF2561">
        <v>8432</v>
      </c>
      <c r="BG2561">
        <v>1047</v>
      </c>
      <c r="BH2561">
        <v>1784953</v>
      </c>
      <c r="BI2561">
        <v>26</v>
      </c>
      <c r="BJ2561">
        <v>2</v>
      </c>
      <c r="BK2561">
        <v>20</v>
      </c>
      <c r="BL2561">
        <v>2</v>
      </c>
      <c r="BN2561">
        <v>2160</v>
      </c>
    </row>
    <row r="2562" spans="55:66" x14ac:dyDescent="0.35">
      <c r="BC2562" t="str">
        <f t="shared" si="114"/>
        <v>8432_Commerce et réparation d'automobiles et de motocycles</v>
      </c>
      <c r="BD2562" t="str">
        <f>INDEX(PDC!$J$1:$L$90,MATCH(BE2562,PDC!$L:$L,0),MATCH(PDC!$J$1,PDC!$J$1:$L$1,0))</f>
        <v>Commerce</v>
      </c>
      <c r="BE2562" t="s">
        <v>21</v>
      </c>
      <c r="BF2562">
        <v>8432</v>
      </c>
      <c r="BG2562">
        <v>869</v>
      </c>
      <c r="BH2562">
        <v>1430716</v>
      </c>
      <c r="BI2562">
        <v>38</v>
      </c>
      <c r="BJ2562">
        <v>5</v>
      </c>
      <c r="BK2562">
        <v>43</v>
      </c>
      <c r="BL2562">
        <v>2</v>
      </c>
      <c r="BN2562">
        <v>2281</v>
      </c>
    </row>
    <row r="2563" spans="55:66" x14ac:dyDescent="0.35">
      <c r="BC2563" t="str">
        <f t="shared" si="114"/>
        <v>8432_Construction de bâtiments</v>
      </c>
      <c r="BD2563" t="str">
        <f>INDEX(PDC!$J$1:$L$90,MATCH(BE2563,PDC!$L:$L,0),MATCH(PDC!$J$1,PDC!$J$1:$L$1,0))</f>
        <v>Construction</v>
      </c>
      <c r="BE2563" t="s">
        <v>17</v>
      </c>
      <c r="BF2563">
        <v>8432</v>
      </c>
      <c r="BG2563">
        <v>131</v>
      </c>
      <c r="BH2563">
        <v>210398</v>
      </c>
      <c r="BI2563">
        <v>12</v>
      </c>
      <c r="BN2563">
        <v>490</v>
      </c>
    </row>
    <row r="2564" spans="55:66" x14ac:dyDescent="0.35">
      <c r="BC2564" t="str">
        <f t="shared" si="114"/>
        <v>8432_Culture et production animale, chasse et services annexes</v>
      </c>
      <c r="BD2564" t="str">
        <f>INDEX(PDC!$J$1:$L$90,MATCH(BE2564,PDC!$L:$L,0),MATCH(PDC!$J$1,PDC!$J$1:$L$1,0))</f>
        <v>Agriculture</v>
      </c>
      <c r="BE2564" t="s">
        <v>62</v>
      </c>
      <c r="BF2564">
        <v>8432</v>
      </c>
      <c r="BG2564">
        <v>8</v>
      </c>
      <c r="BH2564">
        <v>9442</v>
      </c>
      <c r="BN2564">
        <v>0</v>
      </c>
    </row>
    <row r="2565" spans="55:66" x14ac:dyDescent="0.35">
      <c r="BC2565" t="str">
        <f t="shared" ref="BC2565:BC2575" si="115">BF2565&amp;"_"&amp;BE2565</f>
        <v>8432_Enquêtes et sécurité</v>
      </c>
      <c r="BD2565" t="str">
        <f>INDEX(PDC!$J$1:$L$90,MATCH(BE2565,PDC!$L:$L,0),MATCH(PDC!$J$1,PDC!$J$1:$L$1,0))</f>
        <v>Services</v>
      </c>
      <c r="BE2565" t="s">
        <v>15</v>
      </c>
      <c r="BF2565">
        <v>8432</v>
      </c>
      <c r="BG2565">
        <v>13</v>
      </c>
      <c r="BH2565">
        <v>21375</v>
      </c>
      <c r="BI2565">
        <v>1</v>
      </c>
      <c r="BN2565">
        <v>41</v>
      </c>
    </row>
    <row r="2566" spans="55:66" x14ac:dyDescent="0.35">
      <c r="BC2566" t="str">
        <f t="shared" si="115"/>
        <v>8432_Enseignement</v>
      </c>
      <c r="BD2566" t="str">
        <f>INDEX(PDC!$J$1:$L$90,MATCH(BE2566,PDC!$L:$L,0),MATCH(PDC!$J$1,PDC!$J$1:$L$1,0))</f>
        <v>Services</v>
      </c>
      <c r="BE2566" t="s">
        <v>34</v>
      </c>
      <c r="BF2566">
        <v>8432</v>
      </c>
      <c r="BG2566">
        <v>411</v>
      </c>
      <c r="BH2566">
        <v>641385</v>
      </c>
      <c r="BI2566">
        <v>1</v>
      </c>
      <c r="BJ2566">
        <v>2</v>
      </c>
      <c r="BK2566">
        <v>16</v>
      </c>
      <c r="BN2566">
        <v>7</v>
      </c>
    </row>
    <row r="2567" spans="55:66" x14ac:dyDescent="0.35">
      <c r="BC2567" t="str">
        <f t="shared" si="115"/>
        <v>8432_Entreposage et services auxiliaires des transports</v>
      </c>
      <c r="BD2567" t="str">
        <f>INDEX(PDC!$J$1:$L$90,MATCH(BE2567,PDC!$L:$L,0),MATCH(PDC!$J$1,PDC!$J$1:$L$1,0))</f>
        <v>Services</v>
      </c>
      <c r="BE2567" t="s">
        <v>7</v>
      </c>
      <c r="BF2567">
        <v>8432</v>
      </c>
      <c r="BG2567">
        <v>147</v>
      </c>
      <c r="BH2567">
        <v>228269</v>
      </c>
      <c r="BI2567">
        <v>7</v>
      </c>
      <c r="BJ2567">
        <v>2</v>
      </c>
      <c r="BK2567">
        <v>30</v>
      </c>
      <c r="BL2567">
        <v>2</v>
      </c>
      <c r="BN2567">
        <v>732</v>
      </c>
    </row>
    <row r="2568" spans="55:66" x14ac:dyDescent="0.35">
      <c r="BC2568" t="str">
        <f t="shared" si="115"/>
        <v>8432_Fabrication d'autres produits minéraux non métalliques</v>
      </c>
      <c r="BD2568" t="str">
        <f>INDEX(PDC!$J$1:$L$90,MATCH(BE2568,PDC!$L:$L,0),MATCH(PDC!$J$1,PDC!$J$1:$L$1,0))</f>
        <v>Industrie</v>
      </c>
      <c r="BE2568" t="s">
        <v>18</v>
      </c>
      <c r="BF2568">
        <v>8432</v>
      </c>
      <c r="BG2568">
        <v>265</v>
      </c>
      <c r="BH2568">
        <v>395239</v>
      </c>
      <c r="BI2568">
        <v>5</v>
      </c>
      <c r="BN2568">
        <v>438</v>
      </c>
    </row>
    <row r="2569" spans="55:66" x14ac:dyDescent="0.35">
      <c r="BC2569" t="str">
        <f t="shared" si="115"/>
        <v>8432_Fabrication d'équipements électriques</v>
      </c>
      <c r="BD2569" t="str">
        <f>INDEX(PDC!$J$1:$L$90,MATCH(BE2569,PDC!$L:$L,0),MATCH(PDC!$J$1,PDC!$J$1:$L$1,0))</f>
        <v>Industrie</v>
      </c>
      <c r="BE2569" t="s">
        <v>38</v>
      </c>
      <c r="BF2569">
        <v>8432</v>
      </c>
      <c r="BG2569">
        <v>279</v>
      </c>
      <c r="BH2569">
        <v>457034</v>
      </c>
      <c r="BI2569">
        <v>13</v>
      </c>
      <c r="BJ2569">
        <v>1</v>
      </c>
      <c r="BK2569">
        <v>3</v>
      </c>
      <c r="BN2569">
        <v>959</v>
      </c>
    </row>
    <row r="2570" spans="55:66" x14ac:dyDescent="0.35">
      <c r="BC2570" t="str">
        <f t="shared" si="115"/>
        <v>8432_Fabrication de boissons</v>
      </c>
      <c r="BD2570" t="str">
        <f>INDEX(PDC!$J$1:$L$90,MATCH(BE2570,PDC!$L:$L,0),MATCH(PDC!$J$1,PDC!$J$1:$L$1,0))</f>
        <v>Industrie</v>
      </c>
      <c r="BE2570" t="s">
        <v>66</v>
      </c>
      <c r="BF2570">
        <v>8432</v>
      </c>
      <c r="BG2570">
        <v>217</v>
      </c>
      <c r="BH2570">
        <v>327929</v>
      </c>
      <c r="BI2570">
        <v>6</v>
      </c>
      <c r="BJ2570">
        <v>1</v>
      </c>
      <c r="BK2570">
        <v>5</v>
      </c>
      <c r="BN2570">
        <v>140</v>
      </c>
    </row>
    <row r="2571" spans="55:66" x14ac:dyDescent="0.35">
      <c r="BC2571" t="str">
        <f t="shared" si="115"/>
        <v>8432_Fabrication de machines et équipements n.c.a.</v>
      </c>
      <c r="BD2571" t="str">
        <f>INDEX(PDC!$J$1:$L$90,MATCH(BE2571,PDC!$L:$L,0),MATCH(PDC!$J$1,PDC!$J$1:$L$1,0))</f>
        <v>Industrie</v>
      </c>
      <c r="BE2571" t="s">
        <v>29</v>
      </c>
      <c r="BF2571">
        <v>8432</v>
      </c>
      <c r="BG2571">
        <v>192</v>
      </c>
      <c r="BH2571">
        <v>295253</v>
      </c>
      <c r="BI2571">
        <v>12</v>
      </c>
      <c r="BN2571">
        <v>187</v>
      </c>
    </row>
    <row r="2572" spans="55:66" x14ac:dyDescent="0.35">
      <c r="BC2572" t="str">
        <f t="shared" si="115"/>
        <v>8432_Fabrication de meubles</v>
      </c>
      <c r="BD2572" t="str">
        <f>INDEX(PDC!$J$1:$L$90,MATCH(BE2572,PDC!$L:$L,0),MATCH(PDC!$J$1,PDC!$J$1:$L$1,0))</f>
        <v>Industrie</v>
      </c>
      <c r="BE2572" t="s">
        <v>75</v>
      </c>
      <c r="BF2572">
        <v>8432</v>
      </c>
      <c r="BG2572">
        <v>68</v>
      </c>
      <c r="BH2572">
        <v>114695</v>
      </c>
      <c r="BI2572">
        <v>7</v>
      </c>
      <c r="BJ2572">
        <v>1</v>
      </c>
      <c r="BK2572">
        <v>20</v>
      </c>
      <c r="BL2572">
        <v>1</v>
      </c>
      <c r="BN2572">
        <v>1066</v>
      </c>
    </row>
    <row r="2573" spans="55:66" x14ac:dyDescent="0.35">
      <c r="BC2573" t="str">
        <f t="shared" si="115"/>
        <v>8432_Fabrication de produits en caoutchouc et en plastique</v>
      </c>
      <c r="BD2573" t="str">
        <f>INDEX(PDC!$J$1:$L$90,MATCH(BE2573,PDC!$L:$L,0),MATCH(PDC!$J$1,PDC!$J$1:$L$1,0))</f>
        <v>Industrie</v>
      </c>
      <c r="BE2573" t="s">
        <v>25</v>
      </c>
      <c r="BF2573">
        <v>8432</v>
      </c>
      <c r="BG2573">
        <v>708</v>
      </c>
      <c r="BH2573">
        <v>1115620</v>
      </c>
      <c r="BI2573">
        <v>20</v>
      </c>
      <c r="BJ2573">
        <v>5</v>
      </c>
      <c r="BK2573">
        <v>97</v>
      </c>
      <c r="BL2573">
        <v>2</v>
      </c>
      <c r="BN2573">
        <v>1271</v>
      </c>
    </row>
    <row r="2574" spans="55:66" x14ac:dyDescent="0.35">
      <c r="BC2574" t="str">
        <f t="shared" si="115"/>
        <v>8432_Fabrication de produits informatiques, électroniques et optiques</v>
      </c>
      <c r="BD2574" t="str">
        <f>INDEX(PDC!$J$1:$L$90,MATCH(BE2574,PDC!$L:$L,0),MATCH(PDC!$J$1,PDC!$J$1:$L$1,0))</f>
        <v>Industrie</v>
      </c>
      <c r="BE2574" t="s">
        <v>41</v>
      </c>
      <c r="BF2574">
        <v>8432</v>
      </c>
      <c r="BG2574">
        <v>102</v>
      </c>
      <c r="BH2574">
        <v>159493</v>
      </c>
      <c r="BI2574">
        <v>1</v>
      </c>
      <c r="BN2574">
        <v>5</v>
      </c>
    </row>
    <row r="2575" spans="55:66" x14ac:dyDescent="0.35">
      <c r="BC2575" t="str">
        <f t="shared" si="115"/>
        <v>8432_Fabrication de produits métalliques, à l'exception des machines et des équipements</v>
      </c>
      <c r="BD2575" t="str">
        <f>INDEX(PDC!$J$1:$L$90,MATCH(BE2575,PDC!$L:$L,0),MATCH(PDC!$J$1,PDC!$J$1:$L$1,0))</f>
        <v>Industrie</v>
      </c>
      <c r="BE2575" t="s">
        <v>11</v>
      </c>
      <c r="BF2575">
        <v>8432</v>
      </c>
      <c r="BG2575">
        <v>1123</v>
      </c>
      <c r="BH2575">
        <v>1860679</v>
      </c>
      <c r="BI2575">
        <v>50</v>
      </c>
      <c r="BJ2575">
        <v>4</v>
      </c>
      <c r="BK2575">
        <v>18</v>
      </c>
      <c r="BN2575">
        <v>2132</v>
      </c>
    </row>
    <row r="2576" spans="55:66" x14ac:dyDescent="0.35">
      <c r="BC2576" t="str">
        <f t="shared" ref="BC2576:BC2639" si="116">BF2576&amp;"_"&amp;BE2576</f>
        <v>8432_Fabrication de textiles</v>
      </c>
      <c r="BD2576" t="str">
        <f>INDEX(PDC!$J$1:$L$90,MATCH(BE2576,PDC!$L:$L,0),MATCH(PDC!$J$1,PDC!$J$1:$L$1,0))</f>
        <v>Industrie</v>
      </c>
      <c r="BE2576" t="s">
        <v>19</v>
      </c>
      <c r="BF2576">
        <v>8432</v>
      </c>
      <c r="BG2576">
        <v>5</v>
      </c>
      <c r="BH2576">
        <v>7087</v>
      </c>
    </row>
    <row r="2577" spans="55:66" x14ac:dyDescent="0.35">
      <c r="BC2577" t="str">
        <f t="shared" si="116"/>
        <v>8432_Génie civil</v>
      </c>
      <c r="BD2577" t="str">
        <f>INDEX(PDC!$J$1:$L$90,MATCH(BE2577,PDC!$L:$L,0),MATCH(PDC!$J$1,PDC!$J$1:$L$1,0))</f>
        <v>Construction</v>
      </c>
      <c r="BE2577" t="s">
        <v>22</v>
      </c>
      <c r="BF2577">
        <v>8432</v>
      </c>
      <c r="BG2577">
        <v>329</v>
      </c>
      <c r="BH2577">
        <v>510050</v>
      </c>
      <c r="BI2577">
        <v>25</v>
      </c>
      <c r="BJ2577">
        <v>3</v>
      </c>
      <c r="BK2577">
        <v>11</v>
      </c>
      <c r="BN2577">
        <v>966</v>
      </c>
    </row>
    <row r="2578" spans="55:66" x14ac:dyDescent="0.35">
      <c r="BC2578" t="str">
        <f t="shared" si="116"/>
        <v>8432_Hébergement</v>
      </c>
      <c r="BD2578" t="str">
        <f>INDEX(PDC!$J$1:$L$90,MATCH(BE2578,PDC!$L:$L,0),MATCH(PDC!$J$1,PDC!$J$1:$L$1,0))</f>
        <v>Services</v>
      </c>
      <c r="BE2578" t="s">
        <v>20</v>
      </c>
      <c r="BF2578">
        <v>8432</v>
      </c>
      <c r="BG2578">
        <v>501</v>
      </c>
      <c r="BH2578">
        <v>868013</v>
      </c>
      <c r="BI2578">
        <v>18</v>
      </c>
      <c r="BJ2578">
        <v>4</v>
      </c>
      <c r="BK2578">
        <v>36</v>
      </c>
      <c r="BL2578">
        <v>1</v>
      </c>
      <c r="BN2578">
        <v>1068</v>
      </c>
    </row>
    <row r="2579" spans="55:66" x14ac:dyDescent="0.35">
      <c r="BC2579" t="str">
        <f t="shared" si="116"/>
        <v>8432_Hébergement médico-social et social</v>
      </c>
      <c r="BD2579" t="str">
        <f>INDEX(PDC!$J$1:$L$90,MATCH(BE2579,PDC!$L:$L,0),MATCH(PDC!$J$1,PDC!$J$1:$L$1,0))</f>
        <v>Services</v>
      </c>
      <c r="BE2579" t="s">
        <v>2</v>
      </c>
      <c r="BF2579">
        <v>8432</v>
      </c>
      <c r="BG2579">
        <v>1139</v>
      </c>
      <c r="BH2579">
        <v>1772785</v>
      </c>
      <c r="BI2579">
        <v>62</v>
      </c>
      <c r="BJ2579">
        <v>9</v>
      </c>
      <c r="BK2579">
        <v>60</v>
      </c>
      <c r="BL2579">
        <v>3</v>
      </c>
      <c r="BN2579">
        <v>4131</v>
      </c>
    </row>
    <row r="2580" spans="55:66" x14ac:dyDescent="0.35">
      <c r="BC2580" t="str">
        <f t="shared" si="116"/>
        <v>8432_Imprimerie et reproduction d'enregistrements</v>
      </c>
      <c r="BD2580" t="str">
        <f>INDEX(PDC!$J$1:$L$90,MATCH(BE2580,PDC!$L:$L,0),MATCH(PDC!$J$1,PDC!$J$1:$L$1,0))</f>
        <v>Industrie</v>
      </c>
      <c r="BE2580" t="s">
        <v>72</v>
      </c>
      <c r="BF2580">
        <v>8432</v>
      </c>
      <c r="BG2580">
        <v>187</v>
      </c>
      <c r="BH2580">
        <v>317413</v>
      </c>
      <c r="BI2580">
        <v>10</v>
      </c>
      <c r="BN2580">
        <v>768</v>
      </c>
    </row>
    <row r="2581" spans="55:66" x14ac:dyDescent="0.35">
      <c r="BC2581" t="str">
        <f t="shared" si="116"/>
        <v>8432_Industrie automobile</v>
      </c>
      <c r="BD2581" t="str">
        <f>INDEX(PDC!$J$1:$L$90,MATCH(BE2581,PDC!$L:$L,0),MATCH(PDC!$J$1,PDC!$J$1:$L$1,0))</f>
        <v>Industrie</v>
      </c>
      <c r="BE2581" t="s">
        <v>24</v>
      </c>
      <c r="BF2581">
        <v>8432</v>
      </c>
      <c r="BG2581">
        <v>150</v>
      </c>
      <c r="BH2581">
        <v>256511</v>
      </c>
      <c r="BI2581">
        <v>11</v>
      </c>
      <c r="BJ2581">
        <v>1</v>
      </c>
      <c r="BK2581">
        <v>6</v>
      </c>
      <c r="BN2581">
        <v>545</v>
      </c>
    </row>
    <row r="2582" spans="55:66" x14ac:dyDescent="0.35">
      <c r="BC2582" t="str">
        <f t="shared" si="116"/>
        <v>8432_Industrie chimique</v>
      </c>
      <c r="BD2582" t="str">
        <f>INDEX(PDC!$J$1:$L$90,MATCH(BE2582,PDC!$L:$L,0),MATCH(PDC!$J$1,PDC!$J$1:$L$1,0))</f>
        <v>Industrie</v>
      </c>
      <c r="BE2582" t="s">
        <v>40</v>
      </c>
      <c r="BF2582">
        <v>8432</v>
      </c>
      <c r="BG2582">
        <v>526</v>
      </c>
      <c r="BH2582">
        <v>656462</v>
      </c>
      <c r="BI2582">
        <v>7</v>
      </c>
      <c r="BJ2582">
        <v>1</v>
      </c>
      <c r="BK2582">
        <v>3</v>
      </c>
      <c r="BN2582">
        <v>367</v>
      </c>
    </row>
    <row r="2583" spans="55:66" x14ac:dyDescent="0.35">
      <c r="BC2583" t="str">
        <f t="shared" si="116"/>
        <v>8432_Industrie de l'habillement</v>
      </c>
      <c r="BD2583" t="str">
        <f>INDEX(PDC!$J$1:$L$90,MATCH(BE2583,PDC!$L:$L,0),MATCH(PDC!$J$1,PDC!$J$1:$L$1,0))</f>
        <v>Industrie</v>
      </c>
      <c r="BE2583" t="s">
        <v>68</v>
      </c>
      <c r="BF2583">
        <v>8432</v>
      </c>
      <c r="BG2583">
        <v>14</v>
      </c>
      <c r="BH2583">
        <v>23475</v>
      </c>
    </row>
    <row r="2584" spans="55:66" x14ac:dyDescent="0.35">
      <c r="BC2584" t="str">
        <f t="shared" si="116"/>
        <v>8432_Industrie du cuir et de la chaussure</v>
      </c>
      <c r="BD2584" t="str">
        <f>INDEX(PDC!$J$1:$L$90,MATCH(BE2584,PDC!$L:$L,0),MATCH(PDC!$J$1,PDC!$J$1:$L$1,0))</f>
        <v>Industrie</v>
      </c>
      <c r="BE2584" t="s">
        <v>69</v>
      </c>
      <c r="BF2584">
        <v>8432</v>
      </c>
      <c r="BG2584">
        <v>989</v>
      </c>
      <c r="BH2584">
        <v>1420447</v>
      </c>
      <c r="BI2584">
        <v>22</v>
      </c>
      <c r="BJ2584">
        <v>3</v>
      </c>
      <c r="BK2584">
        <v>21</v>
      </c>
      <c r="BN2584">
        <v>961</v>
      </c>
    </row>
    <row r="2585" spans="55:66" x14ac:dyDescent="0.35">
      <c r="BC2585" t="str">
        <f t="shared" si="116"/>
        <v>8432_Industrie pharmaceutique</v>
      </c>
      <c r="BD2585" t="str">
        <f>INDEX(PDC!$J$1:$L$90,MATCH(BE2585,PDC!$L:$L,0),MATCH(PDC!$J$1,PDC!$J$1:$L$1,0))</f>
        <v>Industrie</v>
      </c>
      <c r="BE2585" t="s">
        <v>39</v>
      </c>
      <c r="BF2585">
        <v>8432</v>
      </c>
      <c r="BG2585">
        <v>131</v>
      </c>
      <c r="BH2585">
        <v>239486</v>
      </c>
      <c r="BI2585">
        <v>2</v>
      </c>
      <c r="BN2585">
        <v>15</v>
      </c>
    </row>
    <row r="2586" spans="55:66" x14ac:dyDescent="0.35">
      <c r="BC2586" t="str">
        <f t="shared" si="116"/>
        <v>8432_Industries alimentaires</v>
      </c>
      <c r="BD2586" t="str">
        <f>INDEX(PDC!$J$1:$L$90,MATCH(BE2586,PDC!$L:$L,0),MATCH(PDC!$J$1,PDC!$J$1:$L$1,0))</f>
        <v>Industrie</v>
      </c>
      <c r="BE2586" t="s">
        <v>14</v>
      </c>
      <c r="BF2586">
        <v>8432</v>
      </c>
      <c r="BG2586">
        <v>1536</v>
      </c>
      <c r="BH2586">
        <v>2533664</v>
      </c>
      <c r="BI2586">
        <v>117</v>
      </c>
      <c r="BJ2586">
        <v>9</v>
      </c>
      <c r="BK2586">
        <v>98</v>
      </c>
      <c r="BL2586">
        <v>3</v>
      </c>
      <c r="BN2586">
        <v>8219</v>
      </c>
    </row>
    <row r="2587" spans="55:66" x14ac:dyDescent="0.35">
      <c r="BC2587" t="str">
        <f t="shared" si="116"/>
        <v>8432_Métallurgie</v>
      </c>
      <c r="BD2587" t="str">
        <f>INDEX(PDC!$J$1:$L$90,MATCH(BE2587,PDC!$L:$L,0),MATCH(PDC!$J$1,PDC!$J$1:$L$1,0))</f>
        <v>Industrie</v>
      </c>
      <c r="BE2587" t="s">
        <v>26</v>
      </c>
      <c r="BF2587">
        <v>8432</v>
      </c>
      <c r="BG2587">
        <v>43</v>
      </c>
      <c r="BH2587">
        <v>70835</v>
      </c>
      <c r="BN2587">
        <v>31</v>
      </c>
    </row>
    <row r="2588" spans="55:66" x14ac:dyDescent="0.35">
      <c r="BC2588" t="str">
        <f t="shared" si="116"/>
        <v>8432_Organisation de jeux de hasard et d'argent</v>
      </c>
      <c r="BD2588" t="str">
        <f>INDEX(PDC!$J$1:$L$90,MATCH(BE2588,PDC!$L:$L,0),MATCH(PDC!$J$1,PDC!$J$1:$L$1,0))</f>
        <v>Services</v>
      </c>
      <c r="BE2588" t="s">
        <v>91</v>
      </c>
      <c r="BF2588">
        <v>8432</v>
      </c>
      <c r="BG2588">
        <v>119</v>
      </c>
      <c r="BH2588">
        <v>196126</v>
      </c>
      <c r="BI2588">
        <v>2</v>
      </c>
      <c r="BN2588">
        <v>7</v>
      </c>
    </row>
    <row r="2589" spans="55:66" x14ac:dyDescent="0.35">
      <c r="BC2589" t="str">
        <f t="shared" si="116"/>
        <v>8432_Production de films cinématographiques, de vidéo et de programmes de télévision ; enregistrement sonore et édition musicale</v>
      </c>
      <c r="BD2589" t="str">
        <f>INDEX(PDC!$J$1:$L$90,MATCH(BE2589,PDC!$L:$L,0),MATCH(PDC!$J$1,PDC!$J$1:$L$1,0))</f>
        <v>Services</v>
      </c>
      <c r="BE2589" t="s">
        <v>82</v>
      </c>
      <c r="BF2589">
        <v>8432</v>
      </c>
      <c r="BG2589">
        <v>12</v>
      </c>
      <c r="BH2589">
        <v>22960</v>
      </c>
    </row>
    <row r="2590" spans="55:66" x14ac:dyDescent="0.35">
      <c r="BC2590" t="str">
        <f t="shared" si="116"/>
        <v>8432_Production et distribution d'électricité, de gaz, de vapeur et d'air conditionné</v>
      </c>
      <c r="BD2590" t="str">
        <f>INDEX(PDC!$J$1:$L$90,MATCH(BE2590,PDC!$L:$L,0),MATCH(PDC!$J$1,PDC!$J$1:$L$1,0))</f>
        <v>Industrie</v>
      </c>
      <c r="BE2590" t="s">
        <v>76</v>
      </c>
      <c r="BF2590">
        <v>8432</v>
      </c>
      <c r="BG2590">
        <v>12</v>
      </c>
      <c r="BH2590">
        <v>16187</v>
      </c>
      <c r="BJ2590">
        <v>1</v>
      </c>
      <c r="BK2590">
        <v>23</v>
      </c>
      <c r="BL2590">
        <v>1</v>
      </c>
      <c r="BN2590">
        <v>120</v>
      </c>
    </row>
    <row r="2591" spans="55:66" x14ac:dyDescent="0.35">
      <c r="BC2591" t="str">
        <f t="shared" si="116"/>
        <v>8432_Programmation et diffusion</v>
      </c>
      <c r="BD2591" t="str">
        <f>INDEX(PDC!$J$1:$L$90,MATCH(BE2591,PDC!$L:$L,0),MATCH(PDC!$J$1,PDC!$J$1:$L$1,0))</f>
        <v>Services</v>
      </c>
      <c r="BE2591" t="s">
        <v>83</v>
      </c>
      <c r="BF2591">
        <v>8432</v>
      </c>
      <c r="BG2591">
        <v>2</v>
      </c>
      <c r="BH2591">
        <v>2676</v>
      </c>
    </row>
    <row r="2592" spans="55:66" x14ac:dyDescent="0.35">
      <c r="BC2592" t="str">
        <f t="shared" si="116"/>
        <v>8432_Programmation, conseil et autres activités informatiques</v>
      </c>
      <c r="BD2592" t="str">
        <f>INDEX(PDC!$J$1:$L$90,MATCH(BE2592,PDC!$L:$L,0),MATCH(PDC!$J$1,PDC!$J$1:$L$1,0))</f>
        <v>Services</v>
      </c>
      <c r="BE2592" t="s">
        <v>50</v>
      </c>
      <c r="BF2592">
        <v>8432</v>
      </c>
      <c r="BG2592">
        <v>57</v>
      </c>
      <c r="BH2592">
        <v>103054</v>
      </c>
      <c r="BI2592">
        <v>2</v>
      </c>
      <c r="BJ2592">
        <v>1</v>
      </c>
      <c r="BK2592">
        <v>12</v>
      </c>
      <c r="BL2592">
        <v>1</v>
      </c>
      <c r="BN2592">
        <v>86</v>
      </c>
    </row>
    <row r="2593" spans="55:66" x14ac:dyDescent="0.35">
      <c r="BC2593" t="str">
        <f t="shared" si="116"/>
        <v>8432_Publicité et études de marché</v>
      </c>
      <c r="BD2593" t="str">
        <f>INDEX(PDC!$J$1:$L$90,MATCH(BE2593,PDC!$L:$L,0),MATCH(PDC!$J$1,PDC!$J$1:$L$1,0))</f>
        <v>Services</v>
      </c>
      <c r="BE2593" t="s">
        <v>33</v>
      </c>
      <c r="BF2593">
        <v>8432</v>
      </c>
      <c r="BG2593">
        <v>51</v>
      </c>
      <c r="BH2593">
        <v>65136</v>
      </c>
      <c r="BI2593">
        <v>1</v>
      </c>
      <c r="BN2593">
        <v>1</v>
      </c>
    </row>
    <row r="2594" spans="55:66" x14ac:dyDescent="0.35">
      <c r="BC2594" t="str">
        <f t="shared" si="116"/>
        <v>8432_Recherche-développement scientifique</v>
      </c>
      <c r="BD2594" t="str">
        <f>INDEX(PDC!$J$1:$L$90,MATCH(BE2594,PDC!$L:$L,0),MATCH(PDC!$J$1,PDC!$J$1:$L$1,0))</f>
        <v>Services</v>
      </c>
      <c r="BE2594" t="s">
        <v>46</v>
      </c>
      <c r="BF2594">
        <v>8432</v>
      </c>
      <c r="BG2594">
        <v>6</v>
      </c>
      <c r="BH2594">
        <v>12217</v>
      </c>
    </row>
    <row r="2595" spans="55:66" x14ac:dyDescent="0.35">
      <c r="BC2595" t="str">
        <f t="shared" si="116"/>
        <v>8432_Restauration</v>
      </c>
      <c r="BD2595" t="str">
        <f>INDEX(PDC!$J$1:$L$90,MATCH(BE2595,PDC!$L:$L,0),MATCH(PDC!$J$1,PDC!$J$1:$L$1,0))</f>
        <v>Services</v>
      </c>
      <c r="BE2595" t="s">
        <v>10</v>
      </c>
      <c r="BF2595">
        <v>8432</v>
      </c>
      <c r="BG2595">
        <v>880</v>
      </c>
      <c r="BH2595">
        <v>1322364</v>
      </c>
      <c r="BI2595">
        <v>42</v>
      </c>
      <c r="BJ2595">
        <v>1</v>
      </c>
      <c r="BK2595">
        <v>3</v>
      </c>
      <c r="BN2595">
        <v>2177</v>
      </c>
    </row>
    <row r="2596" spans="55:66" x14ac:dyDescent="0.35">
      <c r="BC2596" t="str">
        <f t="shared" si="116"/>
        <v>8432_Réparation d'ordinateurs et de biens personnels et domestiques</v>
      </c>
      <c r="BD2596" t="str">
        <f>INDEX(PDC!$J$1:$L$90,MATCH(BE2596,PDC!$L:$L,0),MATCH(PDC!$J$1,PDC!$J$1:$L$1,0))</f>
        <v>Services</v>
      </c>
      <c r="BE2596" t="s">
        <v>92</v>
      </c>
      <c r="BF2596">
        <v>8432</v>
      </c>
      <c r="BG2596">
        <v>222</v>
      </c>
      <c r="BH2596">
        <v>339351</v>
      </c>
      <c r="BI2596">
        <v>2</v>
      </c>
      <c r="BN2596">
        <v>58</v>
      </c>
    </row>
    <row r="2597" spans="55:66" x14ac:dyDescent="0.35">
      <c r="BC2597" t="str">
        <f t="shared" si="116"/>
        <v>8432_Réparation et installation de machines et d'équipements</v>
      </c>
      <c r="BD2597" t="str">
        <f>INDEX(PDC!$J$1:$L$90,MATCH(BE2597,PDC!$L:$L,0),MATCH(PDC!$J$1,PDC!$J$1:$L$1,0))</f>
        <v>Industrie</v>
      </c>
      <c r="BE2597" t="s">
        <v>23</v>
      </c>
      <c r="BF2597">
        <v>8432</v>
      </c>
      <c r="BG2597">
        <v>240</v>
      </c>
      <c r="BH2597">
        <v>353433</v>
      </c>
      <c r="BI2597">
        <v>17</v>
      </c>
      <c r="BN2597">
        <v>1096</v>
      </c>
    </row>
    <row r="2598" spans="55:66" x14ac:dyDescent="0.35">
      <c r="BC2598" t="str">
        <f t="shared" si="116"/>
        <v>8432_Services d'information</v>
      </c>
      <c r="BD2598" t="str">
        <f>INDEX(PDC!$J$1:$L$90,MATCH(BE2598,PDC!$L:$L,0),MATCH(PDC!$J$1,PDC!$J$1:$L$1,0))</f>
        <v>Services</v>
      </c>
      <c r="BE2598" t="s">
        <v>85</v>
      </c>
      <c r="BF2598">
        <v>8432</v>
      </c>
      <c r="BG2598">
        <v>13</v>
      </c>
      <c r="BH2598">
        <v>22210</v>
      </c>
      <c r="BN2598">
        <v>0</v>
      </c>
    </row>
    <row r="2599" spans="55:66" x14ac:dyDescent="0.35">
      <c r="BC2599" t="str">
        <f t="shared" si="116"/>
        <v>8432_Services relatifs aux bâtiments et aménagement paysager</v>
      </c>
      <c r="BD2599" t="str">
        <f>INDEX(PDC!$J$1:$L$90,MATCH(BE2599,PDC!$L:$L,0),MATCH(PDC!$J$1,PDC!$J$1:$L$1,0))</f>
        <v>Services</v>
      </c>
      <c r="BE2599" t="s">
        <v>9</v>
      </c>
      <c r="BF2599">
        <v>8432</v>
      </c>
      <c r="BG2599">
        <v>373</v>
      </c>
      <c r="BH2599">
        <v>339394</v>
      </c>
      <c r="BI2599">
        <v>6</v>
      </c>
      <c r="BJ2599">
        <v>1</v>
      </c>
      <c r="BK2599">
        <v>5</v>
      </c>
      <c r="BN2599">
        <v>564</v>
      </c>
    </row>
    <row r="2600" spans="55:66" x14ac:dyDescent="0.35">
      <c r="BC2600" t="str">
        <f t="shared" si="116"/>
        <v>8432_Transports terrestres et transport par conduites</v>
      </c>
      <c r="BD2600" t="str">
        <f>INDEX(PDC!$J$1:$L$90,MATCH(BE2600,PDC!$L:$L,0),MATCH(PDC!$J$1,PDC!$J$1:$L$1,0))</f>
        <v>Services</v>
      </c>
      <c r="BE2600" t="s">
        <v>5</v>
      </c>
      <c r="BF2600">
        <v>8432</v>
      </c>
      <c r="BG2600">
        <v>1455</v>
      </c>
      <c r="BH2600">
        <v>2598191</v>
      </c>
      <c r="BI2600">
        <v>113</v>
      </c>
      <c r="BJ2600">
        <v>12</v>
      </c>
      <c r="BK2600">
        <v>214</v>
      </c>
      <c r="BL2600">
        <v>8</v>
      </c>
      <c r="BM2600">
        <v>1</v>
      </c>
      <c r="BN2600">
        <v>8599</v>
      </c>
    </row>
    <row r="2601" spans="55:66" x14ac:dyDescent="0.35">
      <c r="BC2601" t="str">
        <f t="shared" si="116"/>
        <v>8432_Travail du bois et fabrication d'articles en bois et en liège, à l'exception des meubles ; fabrication d'articles en vannerie et sparterie</v>
      </c>
      <c r="BD2601" t="str">
        <f>INDEX(PDC!$J$1:$L$90,MATCH(BE2601,PDC!$L:$L,0),MATCH(PDC!$J$1,PDC!$J$1:$L$1,0))</f>
        <v>Industrie</v>
      </c>
      <c r="BE2601" t="s">
        <v>70</v>
      </c>
      <c r="BF2601">
        <v>8432</v>
      </c>
      <c r="BG2601">
        <v>127</v>
      </c>
      <c r="BH2601">
        <v>213882</v>
      </c>
      <c r="BI2601">
        <v>7</v>
      </c>
      <c r="BN2601">
        <v>349</v>
      </c>
    </row>
    <row r="2602" spans="55:66" x14ac:dyDescent="0.35">
      <c r="BC2602" t="str">
        <f t="shared" si="116"/>
        <v>8432_Travaux de construction spécialisés</v>
      </c>
      <c r="BD2602" t="str">
        <f>INDEX(PDC!$J$1:$L$90,MATCH(BE2602,PDC!$L:$L,0),MATCH(PDC!$J$1,PDC!$J$1:$L$1,0))</f>
        <v>Construction</v>
      </c>
      <c r="BE2602" t="s">
        <v>3</v>
      </c>
      <c r="BF2602">
        <v>8432</v>
      </c>
      <c r="BG2602">
        <v>2441</v>
      </c>
      <c r="BH2602">
        <v>3811096</v>
      </c>
      <c r="BI2602">
        <v>189</v>
      </c>
      <c r="BJ2602">
        <v>24</v>
      </c>
      <c r="BK2602">
        <v>256</v>
      </c>
      <c r="BL2602">
        <v>13</v>
      </c>
      <c r="BN2602">
        <v>13615</v>
      </c>
    </row>
    <row r="2603" spans="55:66" x14ac:dyDescent="0.35">
      <c r="BC2603" t="str">
        <f t="shared" si="116"/>
        <v>8432_Télécommunications</v>
      </c>
      <c r="BD2603" t="str">
        <f>INDEX(PDC!$J$1:$L$90,MATCH(BE2603,PDC!$L:$L,0),MATCH(PDC!$J$1,PDC!$J$1:$L$1,0))</f>
        <v>Services</v>
      </c>
      <c r="BE2603" t="s">
        <v>84</v>
      </c>
      <c r="BF2603">
        <v>8432</v>
      </c>
      <c r="BG2603">
        <v>36</v>
      </c>
      <c r="BH2603">
        <v>60863</v>
      </c>
      <c r="BI2603">
        <v>1</v>
      </c>
      <c r="BN2603">
        <v>57</v>
      </c>
    </row>
    <row r="2604" spans="55:66" x14ac:dyDescent="0.35">
      <c r="BC2604" t="str">
        <f t="shared" si="116"/>
        <v>8432_Édition</v>
      </c>
      <c r="BD2604" t="str">
        <f>INDEX(PDC!$J$1:$L$90,MATCH(BE2604,PDC!$L:$L,0),MATCH(PDC!$J$1,PDC!$J$1:$L$1,0))</f>
        <v>Services</v>
      </c>
      <c r="BE2604" t="s">
        <v>49</v>
      </c>
      <c r="BF2604">
        <v>8432</v>
      </c>
      <c r="BG2604">
        <v>52</v>
      </c>
      <c r="BH2604">
        <v>93409</v>
      </c>
    </row>
    <row r="2605" spans="55:66" x14ac:dyDescent="0.35">
      <c r="BC2605" t="str">
        <f t="shared" si="116"/>
        <v>8433_NC</v>
      </c>
      <c r="BD2605" t="s">
        <v>355</v>
      </c>
      <c r="BE2605" t="s">
        <v>355</v>
      </c>
      <c r="BF2605">
        <v>8433</v>
      </c>
      <c r="BN2605">
        <v>528</v>
      </c>
    </row>
    <row r="2606" spans="55:66" x14ac:dyDescent="0.35">
      <c r="BC2606" t="str">
        <f t="shared" si="116"/>
        <v>8433_Action sociale sans hébergement</v>
      </c>
      <c r="BD2606" t="str">
        <f>INDEX(PDC!$J$1:$L$90,MATCH(BE2606,PDC!$L:$L,0),MATCH(PDC!$J$1,PDC!$J$1:$L$1,0))</f>
        <v>Services</v>
      </c>
      <c r="BE2606" t="s">
        <v>8</v>
      </c>
      <c r="BF2606">
        <v>8433</v>
      </c>
      <c r="BG2606">
        <v>2500</v>
      </c>
      <c r="BH2606">
        <v>3790439</v>
      </c>
      <c r="BI2606">
        <v>156</v>
      </c>
      <c r="BJ2606">
        <v>9</v>
      </c>
      <c r="BK2606">
        <v>57</v>
      </c>
      <c r="BL2606">
        <v>2</v>
      </c>
      <c r="BN2606">
        <v>9730</v>
      </c>
    </row>
    <row r="2607" spans="55:66" x14ac:dyDescent="0.35">
      <c r="BC2607" t="str">
        <f t="shared" si="116"/>
        <v>8433_Activités administratives et autres activités de soutien aux entreprises</v>
      </c>
      <c r="BD2607" t="str">
        <f>INDEX(PDC!$J$1:$L$90,MATCH(BE2607,PDC!$L:$L,0),MATCH(PDC!$J$1,PDC!$J$1:$L$1,0))</f>
        <v>Services</v>
      </c>
      <c r="BE2607" t="s">
        <v>35</v>
      </c>
      <c r="BF2607">
        <v>8433</v>
      </c>
      <c r="BG2607">
        <v>564</v>
      </c>
      <c r="BH2607">
        <v>849540</v>
      </c>
      <c r="BI2607">
        <v>10</v>
      </c>
      <c r="BJ2607">
        <v>1</v>
      </c>
      <c r="BK2607">
        <v>15</v>
      </c>
      <c r="BL2607">
        <v>1</v>
      </c>
      <c r="BN2607">
        <v>1482</v>
      </c>
    </row>
    <row r="2608" spans="55:66" x14ac:dyDescent="0.35">
      <c r="BC2608" t="str">
        <f t="shared" si="116"/>
        <v>8433_Activités auxiliaires de services financiers et d'assurance</v>
      </c>
      <c r="BD2608" t="str">
        <f>INDEX(PDC!$J$1:$L$90,MATCH(BE2608,PDC!$L:$L,0),MATCH(PDC!$J$1,PDC!$J$1:$L$1,0))</f>
        <v>Services</v>
      </c>
      <c r="BE2608" t="s">
        <v>48</v>
      </c>
      <c r="BF2608">
        <v>8433</v>
      </c>
      <c r="BG2608">
        <v>202</v>
      </c>
      <c r="BH2608">
        <v>325918</v>
      </c>
      <c r="BN2608">
        <v>0</v>
      </c>
    </row>
    <row r="2609" spans="55:66" x14ac:dyDescent="0.35">
      <c r="BC2609" t="str">
        <f t="shared" si="116"/>
        <v>8433_Activités créatives, artistiques et de spectacle</v>
      </c>
      <c r="BD2609" t="str">
        <f>INDEX(PDC!$J$1:$L$90,MATCH(BE2609,PDC!$L:$L,0),MATCH(PDC!$J$1,PDC!$J$1:$L$1,0))</f>
        <v>Services</v>
      </c>
      <c r="BE2609" t="s">
        <v>42</v>
      </c>
      <c r="BF2609">
        <v>8433</v>
      </c>
      <c r="BG2609">
        <v>335</v>
      </c>
      <c r="BH2609">
        <v>266485</v>
      </c>
      <c r="BI2609">
        <v>3</v>
      </c>
      <c r="BN2609">
        <v>358</v>
      </c>
    </row>
    <row r="2610" spans="55:66" x14ac:dyDescent="0.35">
      <c r="BC2610" t="str">
        <f t="shared" si="116"/>
        <v>8433_Activités d'architecture et d'ingénierie ; activités de contrôle et analyses techniques</v>
      </c>
      <c r="BD2610" t="str">
        <f>INDEX(PDC!$J$1:$L$90,MATCH(BE2610,PDC!$L:$L,0),MATCH(PDC!$J$1,PDC!$J$1:$L$1,0))</f>
        <v>Services</v>
      </c>
      <c r="BE2610" t="s">
        <v>43</v>
      </c>
      <c r="BF2610">
        <v>8433</v>
      </c>
      <c r="BG2610">
        <v>688</v>
      </c>
      <c r="BH2610">
        <v>1060863</v>
      </c>
      <c r="BI2610">
        <v>4</v>
      </c>
      <c r="BN2610">
        <v>270</v>
      </c>
    </row>
    <row r="2611" spans="55:66" x14ac:dyDescent="0.35">
      <c r="BC2611" t="str">
        <f t="shared" si="116"/>
        <v>8433_Activités de location et location-bail</v>
      </c>
      <c r="BD2611" t="str">
        <f>INDEX(PDC!$J$1:$L$90,MATCH(BE2611,PDC!$L:$L,0),MATCH(PDC!$J$1,PDC!$J$1:$L$1,0))</f>
        <v>Services</v>
      </c>
      <c r="BE2611" t="s">
        <v>88</v>
      </c>
      <c r="BF2611">
        <v>8433</v>
      </c>
      <c r="BG2611">
        <v>179</v>
      </c>
      <c r="BH2611">
        <v>259293</v>
      </c>
      <c r="BI2611">
        <v>9</v>
      </c>
      <c r="BJ2611">
        <v>1</v>
      </c>
      <c r="BK2611">
        <v>20</v>
      </c>
      <c r="BL2611">
        <v>1</v>
      </c>
      <c r="BN2611">
        <v>316</v>
      </c>
    </row>
    <row r="2612" spans="55:66" x14ac:dyDescent="0.35">
      <c r="BC2612" t="str">
        <f t="shared" si="116"/>
        <v>8433_Activités de poste et de courrier</v>
      </c>
      <c r="BD2612" t="str">
        <f>INDEX(PDC!$J$1:$L$90,MATCH(BE2612,PDC!$L:$L,0),MATCH(PDC!$J$1,PDC!$J$1:$L$1,0))</f>
        <v>Services</v>
      </c>
      <c r="BE2612" t="s">
        <v>13</v>
      </c>
      <c r="BF2612">
        <v>8433</v>
      </c>
      <c r="BG2612">
        <v>428</v>
      </c>
      <c r="BH2612">
        <v>658483</v>
      </c>
      <c r="BI2612">
        <v>55</v>
      </c>
      <c r="BJ2612">
        <v>2</v>
      </c>
      <c r="BK2612">
        <v>8</v>
      </c>
      <c r="BN2612">
        <v>2184</v>
      </c>
    </row>
    <row r="2613" spans="55:66" x14ac:dyDescent="0.35">
      <c r="BC2613" t="str">
        <f t="shared" si="116"/>
        <v>8433_Activités des agences de voyage, voyagistes, services de réservation et activités connexes</v>
      </c>
      <c r="BD2613" t="str">
        <f>INDEX(PDC!$J$1:$L$90,MATCH(BE2613,PDC!$L:$L,0),MATCH(PDC!$J$1,PDC!$J$1:$L$1,0))</f>
        <v>Services</v>
      </c>
      <c r="BE2613" t="s">
        <v>89</v>
      </c>
      <c r="BF2613">
        <v>8433</v>
      </c>
      <c r="BG2613">
        <v>98</v>
      </c>
      <c r="BH2613">
        <v>140386</v>
      </c>
      <c r="BN2613">
        <v>0</v>
      </c>
    </row>
    <row r="2614" spans="55:66" x14ac:dyDescent="0.35">
      <c r="BC2614" t="str">
        <f t="shared" si="116"/>
        <v>8433_Activités des organisations associatives</v>
      </c>
      <c r="BD2614" t="str">
        <f>INDEX(PDC!$J$1:$L$90,MATCH(BE2614,PDC!$L:$L,0),MATCH(PDC!$J$1,PDC!$J$1:$L$1,0))</f>
        <v>Services</v>
      </c>
      <c r="BE2614" t="s">
        <v>32</v>
      </c>
      <c r="BF2614">
        <v>8433</v>
      </c>
      <c r="BG2614">
        <v>724</v>
      </c>
      <c r="BH2614">
        <v>862892</v>
      </c>
      <c r="BI2614">
        <v>20</v>
      </c>
      <c r="BJ2614">
        <v>3</v>
      </c>
      <c r="BK2614">
        <v>8</v>
      </c>
      <c r="BN2614">
        <v>1224</v>
      </c>
    </row>
    <row r="2615" spans="55:66" x14ac:dyDescent="0.35">
      <c r="BC2615" t="str">
        <f t="shared" si="116"/>
        <v>8433_Activités des services financiers, hors assurance et caisses de retraite</v>
      </c>
      <c r="BD2615" t="str">
        <f>INDEX(PDC!$J$1:$L$90,MATCH(BE2615,PDC!$L:$L,0),MATCH(PDC!$J$1,PDC!$J$1:$L$1,0))</f>
        <v>Services</v>
      </c>
      <c r="BE2615" t="s">
        <v>47</v>
      </c>
      <c r="BF2615">
        <v>8433</v>
      </c>
      <c r="BG2615">
        <v>823</v>
      </c>
      <c r="BH2615">
        <v>1312795</v>
      </c>
      <c r="BI2615">
        <v>6</v>
      </c>
      <c r="BN2615">
        <v>102</v>
      </c>
    </row>
    <row r="2616" spans="55:66" x14ac:dyDescent="0.35">
      <c r="BC2616" t="str">
        <f t="shared" si="116"/>
        <v>8433_Activités des sièges sociaux ; conseil de gestion</v>
      </c>
      <c r="BD2616" t="str">
        <f>INDEX(PDC!$J$1:$L$90,MATCH(BE2616,PDC!$L:$L,0),MATCH(PDC!$J$1,PDC!$J$1:$L$1,0))</f>
        <v>Services</v>
      </c>
      <c r="BE2616" t="s">
        <v>44</v>
      </c>
      <c r="BF2616">
        <v>8433</v>
      </c>
      <c r="BG2616">
        <v>479</v>
      </c>
      <c r="BH2616">
        <v>763631</v>
      </c>
      <c r="BI2616">
        <v>7</v>
      </c>
      <c r="BJ2616">
        <v>1</v>
      </c>
      <c r="BK2616">
        <v>25</v>
      </c>
      <c r="BL2616">
        <v>1</v>
      </c>
      <c r="BN2616">
        <v>472</v>
      </c>
    </row>
    <row r="2617" spans="55:66" x14ac:dyDescent="0.35">
      <c r="BC2617" t="str">
        <f t="shared" si="116"/>
        <v>8433_Activités immobilières</v>
      </c>
      <c r="BD2617" t="str">
        <f>INDEX(PDC!$J$1:$L$90,MATCH(BE2617,PDC!$L:$L,0),MATCH(PDC!$J$1,PDC!$J$1:$L$1,0))</f>
        <v>Services</v>
      </c>
      <c r="BE2617" t="s">
        <v>31</v>
      </c>
      <c r="BF2617">
        <v>8433</v>
      </c>
      <c r="BG2617">
        <v>517</v>
      </c>
      <c r="BH2617">
        <v>722951</v>
      </c>
      <c r="BI2617">
        <v>7</v>
      </c>
      <c r="BJ2617">
        <v>1</v>
      </c>
      <c r="BK2617">
        <v>10</v>
      </c>
      <c r="BL2617">
        <v>1</v>
      </c>
      <c r="BN2617">
        <v>565</v>
      </c>
    </row>
    <row r="2618" spans="55:66" x14ac:dyDescent="0.35">
      <c r="BC2618" t="str">
        <f t="shared" si="116"/>
        <v>8433_Activités juridiques et comptables</v>
      </c>
      <c r="BD2618" t="str">
        <f>INDEX(PDC!$J$1:$L$90,MATCH(BE2618,PDC!$L:$L,0),MATCH(PDC!$J$1,PDC!$J$1:$L$1,0))</f>
        <v>Services</v>
      </c>
      <c r="BE2618" t="s">
        <v>51</v>
      </c>
      <c r="BF2618">
        <v>8433</v>
      </c>
      <c r="BG2618">
        <v>614</v>
      </c>
      <c r="BH2618">
        <v>1062693</v>
      </c>
      <c r="BJ2618">
        <v>1</v>
      </c>
      <c r="BK2618">
        <v>5</v>
      </c>
      <c r="BN2618">
        <v>275</v>
      </c>
    </row>
    <row r="2619" spans="55:66" x14ac:dyDescent="0.35">
      <c r="BC2619" t="str">
        <f t="shared" si="116"/>
        <v>8433_Activités liées à l'emploi</v>
      </c>
      <c r="BD2619" t="str">
        <f>INDEX(PDC!$J$1:$L$90,MATCH(BE2619,PDC!$L:$L,0),MATCH(PDC!$J$1,PDC!$J$1:$L$1,0))</f>
        <v>Services</v>
      </c>
      <c r="BE2619" t="s">
        <v>6</v>
      </c>
      <c r="BF2619">
        <v>8433</v>
      </c>
      <c r="BG2619">
        <v>3263</v>
      </c>
      <c r="BH2619">
        <v>4528903</v>
      </c>
      <c r="BI2619">
        <v>243</v>
      </c>
      <c r="BJ2619">
        <v>15</v>
      </c>
      <c r="BK2619">
        <v>193</v>
      </c>
      <c r="BL2619">
        <v>4</v>
      </c>
      <c r="BM2619">
        <v>1</v>
      </c>
      <c r="BN2619">
        <v>12653</v>
      </c>
    </row>
    <row r="2620" spans="55:66" x14ac:dyDescent="0.35">
      <c r="BC2620" t="str">
        <f t="shared" si="116"/>
        <v>8433_Activités pour la santé humaine</v>
      </c>
      <c r="BD2620" t="str">
        <f>INDEX(PDC!$J$1:$L$90,MATCH(BE2620,PDC!$L:$L,0),MATCH(PDC!$J$1,PDC!$J$1:$L$1,0))</f>
        <v>Services</v>
      </c>
      <c r="BE2620" t="s">
        <v>27</v>
      </c>
      <c r="BF2620">
        <v>8433</v>
      </c>
      <c r="BG2620">
        <v>2125</v>
      </c>
      <c r="BH2620">
        <v>3288884</v>
      </c>
      <c r="BI2620">
        <v>57</v>
      </c>
      <c r="BJ2620">
        <v>3</v>
      </c>
      <c r="BK2620">
        <v>18</v>
      </c>
      <c r="BN2620">
        <v>4273</v>
      </c>
    </row>
    <row r="2621" spans="55:66" x14ac:dyDescent="0.35">
      <c r="BC2621" t="str">
        <f t="shared" si="116"/>
        <v>8433_Activités sportives, récréatives et de loisirs</v>
      </c>
      <c r="BD2621" t="str">
        <f>INDEX(PDC!$J$1:$L$90,MATCH(BE2621,PDC!$L:$L,0),MATCH(PDC!$J$1,PDC!$J$1:$L$1,0))</f>
        <v>Services</v>
      </c>
      <c r="BE2621" t="s">
        <v>12</v>
      </c>
      <c r="BF2621">
        <v>8433</v>
      </c>
      <c r="BG2621">
        <v>381</v>
      </c>
      <c r="BH2621">
        <v>332559</v>
      </c>
      <c r="BI2621">
        <v>14</v>
      </c>
      <c r="BJ2621">
        <v>1</v>
      </c>
      <c r="BK2621">
        <v>10</v>
      </c>
      <c r="BL2621">
        <v>1</v>
      </c>
      <c r="BN2621">
        <v>937</v>
      </c>
    </row>
    <row r="2622" spans="55:66" x14ac:dyDescent="0.35">
      <c r="BC2622" t="str">
        <f t="shared" si="116"/>
        <v>8433_Activités vétérinaires</v>
      </c>
      <c r="BD2622" t="str">
        <f>INDEX(PDC!$J$1:$L$90,MATCH(BE2622,PDC!$L:$L,0),MATCH(PDC!$J$1,PDC!$J$1:$L$1,0))</f>
        <v>Services</v>
      </c>
      <c r="BE2622" t="s">
        <v>87</v>
      </c>
      <c r="BF2622">
        <v>8433</v>
      </c>
      <c r="BG2622">
        <v>48</v>
      </c>
      <c r="BH2622">
        <v>79398</v>
      </c>
      <c r="BI2622">
        <v>1</v>
      </c>
      <c r="BN2622">
        <v>5</v>
      </c>
    </row>
    <row r="2623" spans="55:66" x14ac:dyDescent="0.35">
      <c r="BC2623" t="str">
        <f t="shared" si="116"/>
        <v>8433_Administration publique et défense ; sécurité sociale obligatoire</v>
      </c>
      <c r="BD2623" t="str">
        <f>INDEX(PDC!$J$1:$L$90,MATCH(BE2623,PDC!$L:$L,0),MATCH(PDC!$J$1,PDC!$J$1:$L$1,0))</f>
        <v>Services</v>
      </c>
      <c r="BE2623" t="s">
        <v>36</v>
      </c>
      <c r="BF2623">
        <v>8433</v>
      </c>
      <c r="BG2623">
        <v>2167</v>
      </c>
      <c r="BH2623">
        <v>2345655</v>
      </c>
      <c r="BI2623">
        <v>36</v>
      </c>
      <c r="BJ2623">
        <v>2</v>
      </c>
      <c r="BK2623">
        <v>15</v>
      </c>
      <c r="BL2623">
        <v>1</v>
      </c>
      <c r="BN2623">
        <v>1669</v>
      </c>
    </row>
    <row r="2624" spans="55:66" x14ac:dyDescent="0.35">
      <c r="BC2624" t="str">
        <f t="shared" si="116"/>
        <v>8433_Assurance</v>
      </c>
      <c r="BD2624" t="str">
        <f>INDEX(PDC!$J$1:$L$90,MATCH(BE2624,PDC!$L:$L,0),MATCH(PDC!$J$1,PDC!$J$1:$L$1,0))</f>
        <v>Services</v>
      </c>
      <c r="BE2624" t="s">
        <v>45</v>
      </c>
      <c r="BF2624">
        <v>8433</v>
      </c>
      <c r="BG2624">
        <v>192</v>
      </c>
      <c r="BH2624">
        <v>169345</v>
      </c>
      <c r="BI2624">
        <v>1</v>
      </c>
      <c r="BN2624">
        <v>25</v>
      </c>
    </row>
    <row r="2625" spans="55:66" x14ac:dyDescent="0.35">
      <c r="BC2625" t="str">
        <f t="shared" si="116"/>
        <v>8433_Autres activités spécialisées, scientifiques et techniques</v>
      </c>
      <c r="BD2625" t="str">
        <f>INDEX(PDC!$J$1:$L$90,MATCH(BE2625,PDC!$L:$L,0),MATCH(PDC!$J$1,PDC!$J$1:$L$1,0))</f>
        <v>Services</v>
      </c>
      <c r="BE2625" t="s">
        <v>86</v>
      </c>
      <c r="BF2625">
        <v>8433</v>
      </c>
      <c r="BG2625">
        <v>40</v>
      </c>
      <c r="BH2625">
        <v>55487</v>
      </c>
      <c r="BI2625">
        <v>1</v>
      </c>
      <c r="BN2625">
        <v>8</v>
      </c>
    </row>
    <row r="2626" spans="55:66" x14ac:dyDescent="0.35">
      <c r="BC2626" t="str">
        <f t="shared" si="116"/>
        <v>8433_Autres industries extractives</v>
      </c>
      <c r="BD2626" t="str">
        <f>INDEX(PDC!$J$1:$L$90,MATCH(BE2626,PDC!$L:$L,0),MATCH(PDC!$J$1,PDC!$J$1:$L$1,0))</f>
        <v>Industrie</v>
      </c>
      <c r="BE2626" t="s">
        <v>64</v>
      </c>
      <c r="BF2626">
        <v>8433</v>
      </c>
      <c r="BG2626">
        <v>89</v>
      </c>
      <c r="BH2626">
        <v>160134</v>
      </c>
      <c r="BI2626">
        <v>5</v>
      </c>
      <c r="BN2626">
        <v>88</v>
      </c>
    </row>
    <row r="2627" spans="55:66" x14ac:dyDescent="0.35">
      <c r="BC2627" t="str">
        <f t="shared" si="116"/>
        <v>8433_Autres industries manufacturières</v>
      </c>
      <c r="BD2627" t="str">
        <f>INDEX(PDC!$J$1:$L$90,MATCH(BE2627,PDC!$L:$L,0),MATCH(PDC!$J$1,PDC!$J$1:$L$1,0))</f>
        <v>Industrie</v>
      </c>
      <c r="BE2627" t="s">
        <v>37</v>
      </c>
      <c r="BF2627">
        <v>8433</v>
      </c>
      <c r="BG2627">
        <v>296</v>
      </c>
      <c r="BH2627">
        <v>476887</v>
      </c>
      <c r="BI2627">
        <v>3</v>
      </c>
      <c r="BJ2627">
        <v>1</v>
      </c>
      <c r="BK2627">
        <v>3</v>
      </c>
      <c r="BN2627">
        <v>244</v>
      </c>
    </row>
    <row r="2628" spans="55:66" x14ac:dyDescent="0.35">
      <c r="BC2628" t="str">
        <f t="shared" si="116"/>
        <v>8433_Autres services personnels</v>
      </c>
      <c r="BD2628" t="str">
        <f>INDEX(PDC!$J$1:$L$90,MATCH(BE2628,PDC!$L:$L,0),MATCH(PDC!$J$1,PDC!$J$1:$L$1,0))</f>
        <v>Services</v>
      </c>
      <c r="BE2628" t="s">
        <v>30</v>
      </c>
      <c r="BF2628">
        <v>8433</v>
      </c>
      <c r="BG2628">
        <v>615</v>
      </c>
      <c r="BH2628">
        <v>950094</v>
      </c>
      <c r="BI2628">
        <v>8</v>
      </c>
      <c r="BN2628">
        <v>1073</v>
      </c>
    </row>
    <row r="2629" spans="55:66" x14ac:dyDescent="0.35">
      <c r="BC2629" t="str">
        <f t="shared" si="116"/>
        <v>8433_Bibliothèques, archives, musées et autres activités culturelles</v>
      </c>
      <c r="BD2629" t="str">
        <f>INDEX(PDC!$J$1:$L$90,MATCH(BE2629,PDC!$L:$L,0),MATCH(PDC!$J$1,PDC!$J$1:$L$1,0))</f>
        <v>Services</v>
      </c>
      <c r="BE2629" t="s">
        <v>90</v>
      </c>
      <c r="BF2629">
        <v>8433</v>
      </c>
      <c r="BG2629">
        <v>1</v>
      </c>
      <c r="BH2629">
        <v>1298</v>
      </c>
      <c r="BI2629">
        <v>2</v>
      </c>
      <c r="BN2629">
        <v>93</v>
      </c>
    </row>
    <row r="2630" spans="55:66" x14ac:dyDescent="0.35">
      <c r="BC2630" t="str">
        <f t="shared" si="116"/>
        <v>8433_Captage, traitement et distribution d'eau</v>
      </c>
      <c r="BD2630" t="str">
        <f>INDEX(PDC!$J$1:$L$90,MATCH(BE2630,PDC!$L:$L,0),MATCH(PDC!$J$1,PDC!$J$1:$L$1,0))</f>
        <v>Industrie</v>
      </c>
      <c r="BE2630" t="s">
        <v>77</v>
      </c>
      <c r="BF2630">
        <v>8433</v>
      </c>
      <c r="BG2630">
        <v>138</v>
      </c>
      <c r="BH2630">
        <v>205674</v>
      </c>
      <c r="BI2630">
        <v>2</v>
      </c>
      <c r="BJ2630">
        <v>1</v>
      </c>
      <c r="BK2630">
        <v>5</v>
      </c>
      <c r="BN2630">
        <v>6</v>
      </c>
    </row>
    <row r="2631" spans="55:66" x14ac:dyDescent="0.35">
      <c r="BC2631" t="str">
        <f t="shared" si="116"/>
        <v>8433_Collecte et traitement des eaux usées</v>
      </c>
      <c r="BD2631" t="str">
        <f>INDEX(PDC!$J$1:$L$90,MATCH(BE2631,PDC!$L:$L,0),MATCH(PDC!$J$1,PDC!$J$1:$L$1,0))</f>
        <v>Industrie</v>
      </c>
      <c r="BE2631" t="s">
        <v>78</v>
      </c>
      <c r="BF2631">
        <v>8433</v>
      </c>
      <c r="BG2631">
        <v>12</v>
      </c>
      <c r="BH2631">
        <v>20111</v>
      </c>
      <c r="BN2631">
        <v>62</v>
      </c>
    </row>
    <row r="2632" spans="55:66" x14ac:dyDescent="0.35">
      <c r="BC2632" t="str">
        <f t="shared" si="116"/>
        <v>8433_Collecte, traitement et élimination des déchets ; récupération</v>
      </c>
      <c r="BD2632" t="str">
        <f>INDEX(PDC!$J$1:$L$90,MATCH(BE2632,PDC!$L:$L,0),MATCH(PDC!$J$1,PDC!$J$1:$L$1,0))</f>
        <v>Industrie</v>
      </c>
      <c r="BE2632" t="s">
        <v>4</v>
      </c>
      <c r="BF2632">
        <v>8433</v>
      </c>
      <c r="BG2632">
        <v>507</v>
      </c>
      <c r="BH2632">
        <v>766996</v>
      </c>
      <c r="BI2632">
        <v>20</v>
      </c>
      <c r="BJ2632">
        <v>3</v>
      </c>
      <c r="BK2632">
        <v>25</v>
      </c>
      <c r="BL2632">
        <v>1</v>
      </c>
      <c r="BN2632">
        <v>1459</v>
      </c>
    </row>
    <row r="2633" spans="55:66" x14ac:dyDescent="0.35">
      <c r="BC2633" t="str">
        <f t="shared" si="116"/>
        <v>8433_Commerce de détail, à l'exception des automobiles et des motocycles</v>
      </c>
      <c r="BD2633" t="str">
        <f>INDEX(PDC!$J$1:$L$90,MATCH(BE2633,PDC!$L:$L,0),MATCH(PDC!$J$1,PDC!$J$1:$L$1,0))</f>
        <v>Commerce</v>
      </c>
      <c r="BE2633" t="s">
        <v>16</v>
      </c>
      <c r="BF2633">
        <v>8433</v>
      </c>
      <c r="BG2633">
        <v>4408</v>
      </c>
      <c r="BH2633">
        <v>6923827</v>
      </c>
      <c r="BI2633">
        <v>199</v>
      </c>
      <c r="BJ2633">
        <v>11</v>
      </c>
      <c r="BK2633">
        <v>133</v>
      </c>
      <c r="BL2633">
        <v>1</v>
      </c>
      <c r="BM2633">
        <v>1</v>
      </c>
      <c r="BN2633">
        <v>8218</v>
      </c>
    </row>
    <row r="2634" spans="55:66" x14ac:dyDescent="0.35">
      <c r="BC2634" t="str">
        <f t="shared" si="116"/>
        <v>8433_Commerce de gros, à l'exception des automobiles et des motocycles</v>
      </c>
      <c r="BD2634" t="str">
        <f>INDEX(PDC!$J$1:$L$90,MATCH(BE2634,PDC!$L:$L,0),MATCH(PDC!$J$1,PDC!$J$1:$L$1,0))</f>
        <v>Commerce</v>
      </c>
      <c r="BE2634" t="s">
        <v>28</v>
      </c>
      <c r="BF2634">
        <v>8433</v>
      </c>
      <c r="BG2634">
        <v>1998</v>
      </c>
      <c r="BH2634">
        <v>3325930</v>
      </c>
      <c r="BI2634">
        <v>94</v>
      </c>
      <c r="BJ2634">
        <v>5</v>
      </c>
      <c r="BK2634">
        <v>76</v>
      </c>
      <c r="BL2634">
        <v>4</v>
      </c>
      <c r="BN2634">
        <v>5174</v>
      </c>
    </row>
    <row r="2635" spans="55:66" x14ac:dyDescent="0.35">
      <c r="BC2635" t="str">
        <f t="shared" si="116"/>
        <v>8433_Commerce et réparation d'automobiles et de motocycles</v>
      </c>
      <c r="BD2635" t="str">
        <f>INDEX(PDC!$J$1:$L$90,MATCH(BE2635,PDC!$L:$L,0),MATCH(PDC!$J$1,PDC!$J$1:$L$1,0))</f>
        <v>Commerce</v>
      </c>
      <c r="BE2635" t="s">
        <v>21</v>
      </c>
      <c r="BF2635">
        <v>8433</v>
      </c>
      <c r="BG2635">
        <v>1425</v>
      </c>
      <c r="BH2635">
        <v>2343518</v>
      </c>
      <c r="BI2635">
        <v>68</v>
      </c>
      <c r="BJ2635">
        <v>4</v>
      </c>
      <c r="BK2635">
        <v>27</v>
      </c>
      <c r="BL2635">
        <v>1</v>
      </c>
      <c r="BN2635">
        <v>3192</v>
      </c>
    </row>
    <row r="2636" spans="55:66" x14ac:dyDescent="0.35">
      <c r="BC2636" t="str">
        <f t="shared" si="116"/>
        <v>8433_Construction de bâtiments</v>
      </c>
      <c r="BD2636" t="str">
        <f>INDEX(PDC!$J$1:$L$90,MATCH(BE2636,PDC!$L:$L,0),MATCH(PDC!$J$1,PDC!$J$1:$L$1,0))</f>
        <v>Construction</v>
      </c>
      <c r="BE2636" t="s">
        <v>17</v>
      </c>
      <c r="BF2636">
        <v>8433</v>
      </c>
      <c r="BG2636">
        <v>337</v>
      </c>
      <c r="BH2636">
        <v>513346</v>
      </c>
      <c r="BI2636">
        <v>26</v>
      </c>
      <c r="BJ2636">
        <v>1</v>
      </c>
      <c r="BK2636">
        <v>5</v>
      </c>
      <c r="BN2636">
        <v>2446</v>
      </c>
    </row>
    <row r="2637" spans="55:66" x14ac:dyDescent="0.35">
      <c r="BC2637" t="str">
        <f t="shared" si="116"/>
        <v>8433_Culture et production animale, chasse et services annexes</v>
      </c>
      <c r="BD2637" t="str">
        <f>INDEX(PDC!$J$1:$L$90,MATCH(BE2637,PDC!$L:$L,0),MATCH(PDC!$J$1,PDC!$J$1:$L$1,0))</f>
        <v>Agriculture</v>
      </c>
      <c r="BE2637" t="s">
        <v>62</v>
      </c>
      <c r="BF2637">
        <v>8433</v>
      </c>
      <c r="BG2637">
        <v>2</v>
      </c>
      <c r="BH2637">
        <v>1586</v>
      </c>
    </row>
    <row r="2638" spans="55:66" x14ac:dyDescent="0.35">
      <c r="BC2638" t="str">
        <f t="shared" si="116"/>
        <v>8433_Dépollution et autres services de gestion des déchets</v>
      </c>
      <c r="BD2638" t="str">
        <f>INDEX(PDC!$J$1:$L$90,MATCH(BE2638,PDC!$L:$L,0),MATCH(PDC!$J$1,PDC!$J$1:$L$1,0))</f>
        <v>Industrie</v>
      </c>
      <c r="BE2638" t="s">
        <v>79</v>
      </c>
      <c r="BF2638">
        <v>8433</v>
      </c>
    </row>
    <row r="2639" spans="55:66" x14ac:dyDescent="0.35">
      <c r="BC2639" t="str">
        <f t="shared" si="116"/>
        <v>8433_Enquêtes et sécurité</v>
      </c>
      <c r="BD2639" t="str">
        <f>INDEX(PDC!$J$1:$L$90,MATCH(BE2639,PDC!$L:$L,0),MATCH(PDC!$J$1,PDC!$J$1:$L$1,0))</f>
        <v>Services</v>
      </c>
      <c r="BE2639" t="s">
        <v>15</v>
      </c>
      <c r="BF2639">
        <v>8433</v>
      </c>
      <c r="BG2639">
        <v>56</v>
      </c>
      <c r="BH2639">
        <v>89889</v>
      </c>
      <c r="BI2639">
        <v>1</v>
      </c>
      <c r="BN2639">
        <v>9</v>
      </c>
    </row>
    <row r="2640" spans="55:66" x14ac:dyDescent="0.35">
      <c r="BC2640" t="str">
        <f t="shared" ref="BC2640:BC2703" si="117">BF2640&amp;"_"&amp;BE2640</f>
        <v>8433_Enseignement</v>
      </c>
      <c r="BD2640" t="str">
        <f>INDEX(PDC!$J$1:$L$90,MATCH(BE2640,PDC!$L:$L,0),MATCH(PDC!$J$1,PDC!$J$1:$L$1,0))</f>
        <v>Services</v>
      </c>
      <c r="BE2640" t="s">
        <v>34</v>
      </c>
      <c r="BF2640">
        <v>8433</v>
      </c>
      <c r="BG2640">
        <v>842</v>
      </c>
      <c r="BH2640">
        <v>1238634</v>
      </c>
      <c r="BI2640">
        <v>13</v>
      </c>
      <c r="BJ2640">
        <v>5</v>
      </c>
      <c r="BK2640">
        <v>59</v>
      </c>
      <c r="BL2640">
        <v>3</v>
      </c>
      <c r="BN2640">
        <v>1404</v>
      </c>
    </row>
    <row r="2641" spans="55:66" x14ac:dyDescent="0.35">
      <c r="BC2641" t="str">
        <f t="shared" si="117"/>
        <v>8433_Entreposage et services auxiliaires des transports</v>
      </c>
      <c r="BD2641" t="str">
        <f>INDEX(PDC!$J$1:$L$90,MATCH(BE2641,PDC!$L:$L,0),MATCH(PDC!$J$1,PDC!$J$1:$L$1,0))</f>
        <v>Services</v>
      </c>
      <c r="BE2641" t="s">
        <v>7</v>
      </c>
      <c r="BF2641">
        <v>8433</v>
      </c>
      <c r="BG2641">
        <v>661</v>
      </c>
      <c r="BH2641">
        <v>1100952</v>
      </c>
      <c r="BI2641">
        <v>27</v>
      </c>
      <c r="BJ2641">
        <v>1</v>
      </c>
      <c r="BK2641">
        <v>1</v>
      </c>
      <c r="BN2641">
        <v>1116</v>
      </c>
    </row>
    <row r="2642" spans="55:66" x14ac:dyDescent="0.35">
      <c r="BC2642" t="str">
        <f t="shared" si="117"/>
        <v>8433_Fabrication d'autres matériels de transport</v>
      </c>
      <c r="BD2642" t="str">
        <f>INDEX(PDC!$J$1:$L$90,MATCH(BE2642,PDC!$L:$L,0),MATCH(PDC!$J$1,PDC!$J$1:$L$1,0))</f>
        <v>Industrie</v>
      </c>
      <c r="BE2642" t="s">
        <v>74</v>
      </c>
      <c r="BF2642">
        <v>8433</v>
      </c>
      <c r="BG2642">
        <v>429</v>
      </c>
      <c r="BH2642">
        <v>590447</v>
      </c>
      <c r="BI2642">
        <v>3</v>
      </c>
      <c r="BN2642">
        <v>336</v>
      </c>
    </row>
    <row r="2643" spans="55:66" x14ac:dyDescent="0.35">
      <c r="BC2643" t="str">
        <f t="shared" si="117"/>
        <v>8433_Fabrication d'autres produits minéraux non métalliques</v>
      </c>
      <c r="BD2643" t="str">
        <f>INDEX(PDC!$J$1:$L$90,MATCH(BE2643,PDC!$L:$L,0),MATCH(PDC!$J$1,PDC!$J$1:$L$1,0))</f>
        <v>Industrie</v>
      </c>
      <c r="BE2643" t="s">
        <v>18</v>
      </c>
      <c r="BF2643">
        <v>8433</v>
      </c>
      <c r="BG2643">
        <v>965</v>
      </c>
      <c r="BH2643">
        <v>1556078</v>
      </c>
      <c r="BI2643">
        <v>46</v>
      </c>
      <c r="BJ2643">
        <v>1</v>
      </c>
      <c r="BK2643">
        <v>4</v>
      </c>
      <c r="BN2643">
        <v>1925</v>
      </c>
    </row>
    <row r="2644" spans="55:66" x14ac:dyDescent="0.35">
      <c r="BC2644" t="str">
        <f t="shared" si="117"/>
        <v>8433_Fabrication d'équipements électriques</v>
      </c>
      <c r="BD2644" t="str">
        <f>INDEX(PDC!$J$1:$L$90,MATCH(BE2644,PDC!$L:$L,0),MATCH(PDC!$J$1,PDC!$J$1:$L$1,0))</f>
        <v>Industrie</v>
      </c>
      <c r="BE2644" t="s">
        <v>38</v>
      </c>
      <c r="BF2644">
        <v>8433</v>
      </c>
      <c r="BG2644">
        <v>923</v>
      </c>
      <c r="BH2644">
        <v>1325690</v>
      </c>
      <c r="BI2644">
        <v>15</v>
      </c>
      <c r="BJ2644">
        <v>1</v>
      </c>
      <c r="BK2644">
        <v>5</v>
      </c>
      <c r="BN2644">
        <v>932</v>
      </c>
    </row>
    <row r="2645" spans="55:66" x14ac:dyDescent="0.35">
      <c r="BC2645" t="str">
        <f t="shared" si="117"/>
        <v>8433_Fabrication de boissons</v>
      </c>
      <c r="BD2645" t="str">
        <f>INDEX(PDC!$J$1:$L$90,MATCH(BE2645,PDC!$L:$L,0),MATCH(PDC!$J$1,PDC!$J$1:$L$1,0))</f>
        <v>Industrie</v>
      </c>
      <c r="BE2645" t="s">
        <v>66</v>
      </c>
      <c r="BF2645">
        <v>8433</v>
      </c>
      <c r="BG2645">
        <v>16</v>
      </c>
      <c r="BH2645">
        <v>31474</v>
      </c>
      <c r="BI2645">
        <v>2</v>
      </c>
      <c r="BN2645">
        <v>309</v>
      </c>
    </row>
    <row r="2646" spans="55:66" x14ac:dyDescent="0.35">
      <c r="BC2646" t="str">
        <f t="shared" si="117"/>
        <v>8433_Fabrication de machines et équipements n.c.a.</v>
      </c>
      <c r="BD2646" t="str">
        <f>INDEX(PDC!$J$1:$L$90,MATCH(BE2646,PDC!$L:$L,0),MATCH(PDC!$J$1,PDC!$J$1:$L$1,0))</f>
        <v>Industrie</v>
      </c>
      <c r="BE2646" t="s">
        <v>29</v>
      </c>
      <c r="BF2646">
        <v>8433</v>
      </c>
      <c r="BG2646">
        <v>442</v>
      </c>
      <c r="BH2646">
        <v>653064</v>
      </c>
      <c r="BI2646">
        <v>24</v>
      </c>
      <c r="BJ2646">
        <v>3</v>
      </c>
      <c r="BK2646">
        <v>20</v>
      </c>
      <c r="BN2646">
        <v>1281</v>
      </c>
    </row>
    <row r="2647" spans="55:66" x14ac:dyDescent="0.35">
      <c r="BC2647" t="str">
        <f t="shared" si="117"/>
        <v>8433_Fabrication de meubles</v>
      </c>
      <c r="BD2647" t="str">
        <f>INDEX(PDC!$J$1:$L$90,MATCH(BE2647,PDC!$L:$L,0),MATCH(PDC!$J$1,PDC!$J$1:$L$1,0))</f>
        <v>Industrie</v>
      </c>
      <c r="BE2647" t="s">
        <v>75</v>
      </c>
      <c r="BF2647">
        <v>8433</v>
      </c>
      <c r="BG2647">
        <v>229</v>
      </c>
      <c r="BH2647">
        <v>394507</v>
      </c>
      <c r="BI2647">
        <v>27</v>
      </c>
      <c r="BJ2647">
        <v>1</v>
      </c>
      <c r="BK2647">
        <v>7</v>
      </c>
      <c r="BN2647">
        <v>1457</v>
      </c>
    </row>
    <row r="2648" spans="55:66" x14ac:dyDescent="0.35">
      <c r="BC2648" t="str">
        <f t="shared" si="117"/>
        <v>8433_Fabrication de produits en caoutchouc et en plastique</v>
      </c>
      <c r="BD2648" t="str">
        <f>INDEX(PDC!$J$1:$L$90,MATCH(BE2648,PDC!$L:$L,0),MATCH(PDC!$J$1,PDC!$J$1:$L$1,0))</f>
        <v>Industrie</v>
      </c>
      <c r="BE2648" t="s">
        <v>25</v>
      </c>
      <c r="BF2648">
        <v>8433</v>
      </c>
      <c r="BG2648">
        <v>972</v>
      </c>
      <c r="BH2648">
        <v>1549514</v>
      </c>
      <c r="BI2648">
        <v>75</v>
      </c>
      <c r="BJ2648">
        <v>2</v>
      </c>
      <c r="BK2648">
        <v>18</v>
      </c>
      <c r="BL2648">
        <v>1</v>
      </c>
      <c r="BN2648">
        <v>3275</v>
      </c>
    </row>
    <row r="2649" spans="55:66" x14ac:dyDescent="0.35">
      <c r="BC2649" t="str">
        <f t="shared" si="117"/>
        <v>8433_Fabrication de produits informatiques, électroniques et optiques</v>
      </c>
      <c r="BD2649" t="str">
        <f>INDEX(PDC!$J$1:$L$90,MATCH(BE2649,PDC!$L:$L,0),MATCH(PDC!$J$1,PDC!$J$1:$L$1,0))</f>
        <v>Industrie</v>
      </c>
      <c r="BE2649" t="s">
        <v>41</v>
      </c>
      <c r="BF2649">
        <v>8433</v>
      </c>
      <c r="BG2649">
        <v>234</v>
      </c>
      <c r="BH2649">
        <v>335388</v>
      </c>
      <c r="BI2649">
        <v>8</v>
      </c>
      <c r="BJ2649">
        <v>1</v>
      </c>
      <c r="BK2649">
        <v>8</v>
      </c>
      <c r="BN2649">
        <v>352</v>
      </c>
    </row>
    <row r="2650" spans="55:66" x14ac:dyDescent="0.35">
      <c r="BC2650" t="str">
        <f t="shared" si="117"/>
        <v>8433_Fabrication de produits métalliques, à l'exception des machines et des équipements</v>
      </c>
      <c r="BD2650" t="str">
        <f>INDEX(PDC!$J$1:$L$90,MATCH(BE2650,PDC!$L:$L,0),MATCH(PDC!$J$1,PDC!$J$1:$L$1,0))</f>
        <v>Industrie</v>
      </c>
      <c r="BE2650" t="s">
        <v>11</v>
      </c>
      <c r="BF2650">
        <v>8433</v>
      </c>
      <c r="BG2650">
        <v>1655</v>
      </c>
      <c r="BH2650">
        <v>2263392</v>
      </c>
      <c r="BI2650">
        <v>104</v>
      </c>
      <c r="BJ2650">
        <v>9</v>
      </c>
      <c r="BK2650">
        <v>87</v>
      </c>
      <c r="BL2650">
        <v>3</v>
      </c>
      <c r="BN2650">
        <v>5118</v>
      </c>
    </row>
    <row r="2651" spans="55:66" x14ac:dyDescent="0.35">
      <c r="BC2651" t="str">
        <f t="shared" si="117"/>
        <v>8433_Fabrication de textiles</v>
      </c>
      <c r="BD2651" t="str">
        <f>INDEX(PDC!$J$1:$L$90,MATCH(BE2651,PDC!$L:$L,0),MATCH(PDC!$J$1,PDC!$J$1:$L$1,0))</f>
        <v>Industrie</v>
      </c>
      <c r="BE2651" t="s">
        <v>19</v>
      </c>
      <c r="BF2651">
        <v>8433</v>
      </c>
      <c r="BG2651">
        <v>339</v>
      </c>
      <c r="BH2651">
        <v>573530</v>
      </c>
      <c r="BI2651">
        <v>14</v>
      </c>
      <c r="BJ2651">
        <v>2</v>
      </c>
      <c r="BK2651">
        <v>42</v>
      </c>
      <c r="BL2651">
        <v>2</v>
      </c>
      <c r="BN2651">
        <v>1156</v>
      </c>
    </row>
    <row r="2652" spans="55:66" x14ac:dyDescent="0.35">
      <c r="BC2652" t="str">
        <f t="shared" si="117"/>
        <v>8433_Génie civil</v>
      </c>
      <c r="BD2652" t="str">
        <f>INDEX(PDC!$J$1:$L$90,MATCH(BE2652,PDC!$L:$L,0),MATCH(PDC!$J$1,PDC!$J$1:$L$1,0))</f>
        <v>Construction</v>
      </c>
      <c r="BE2652" t="s">
        <v>22</v>
      </c>
      <c r="BF2652">
        <v>8433</v>
      </c>
      <c r="BG2652">
        <v>331</v>
      </c>
      <c r="BH2652">
        <v>503171</v>
      </c>
      <c r="BI2652">
        <v>12</v>
      </c>
      <c r="BN2652">
        <v>1477</v>
      </c>
    </row>
    <row r="2653" spans="55:66" x14ac:dyDescent="0.35">
      <c r="BC2653" t="str">
        <f t="shared" si="117"/>
        <v>8433_Hébergement</v>
      </c>
      <c r="BD2653" t="str">
        <f>INDEX(PDC!$J$1:$L$90,MATCH(BE2653,PDC!$L:$L,0),MATCH(PDC!$J$1,PDC!$J$1:$L$1,0))</f>
        <v>Services</v>
      </c>
      <c r="BE2653" t="s">
        <v>20</v>
      </c>
      <c r="BF2653">
        <v>8433</v>
      </c>
      <c r="BG2653">
        <v>405</v>
      </c>
      <c r="BH2653">
        <v>617485</v>
      </c>
      <c r="BI2653">
        <v>17</v>
      </c>
      <c r="BN2653">
        <v>356</v>
      </c>
    </row>
    <row r="2654" spans="55:66" x14ac:dyDescent="0.35">
      <c r="BC2654" t="str">
        <f t="shared" si="117"/>
        <v>8433_Hébergement médico-social et social</v>
      </c>
      <c r="BD2654" t="str">
        <f>INDEX(PDC!$J$1:$L$90,MATCH(BE2654,PDC!$L:$L,0),MATCH(PDC!$J$1,PDC!$J$1:$L$1,0))</f>
        <v>Services</v>
      </c>
      <c r="BE2654" t="s">
        <v>2</v>
      </c>
      <c r="BF2654">
        <v>8433</v>
      </c>
      <c r="BG2654">
        <v>1750</v>
      </c>
      <c r="BH2654">
        <v>2641023</v>
      </c>
      <c r="BI2654">
        <v>107</v>
      </c>
      <c r="BJ2654">
        <v>12</v>
      </c>
      <c r="BK2654">
        <v>83</v>
      </c>
      <c r="BL2654">
        <v>1</v>
      </c>
      <c r="BN2654">
        <v>8306</v>
      </c>
    </row>
    <row r="2655" spans="55:66" x14ac:dyDescent="0.35">
      <c r="BC2655" t="str">
        <f t="shared" si="117"/>
        <v>8433_Imprimerie et reproduction d'enregistrements</v>
      </c>
      <c r="BD2655" t="str">
        <f>INDEX(PDC!$J$1:$L$90,MATCH(BE2655,PDC!$L:$L,0),MATCH(PDC!$J$1,PDC!$J$1:$L$1,0))</f>
        <v>Industrie</v>
      </c>
      <c r="BE2655" t="s">
        <v>72</v>
      </c>
      <c r="BF2655">
        <v>8433</v>
      </c>
      <c r="BG2655">
        <v>239</v>
      </c>
      <c r="BH2655">
        <v>388966</v>
      </c>
      <c r="BI2655">
        <v>2</v>
      </c>
      <c r="BN2655">
        <v>16</v>
      </c>
    </row>
    <row r="2656" spans="55:66" x14ac:dyDescent="0.35">
      <c r="BC2656" t="str">
        <f t="shared" si="117"/>
        <v>8433_Industrie automobile</v>
      </c>
      <c r="BD2656" t="str">
        <f>INDEX(PDC!$J$1:$L$90,MATCH(BE2656,PDC!$L:$L,0),MATCH(PDC!$J$1,PDC!$J$1:$L$1,0))</f>
        <v>Industrie</v>
      </c>
      <c r="BE2656" t="s">
        <v>24</v>
      </c>
      <c r="BF2656">
        <v>8433</v>
      </c>
      <c r="BG2656">
        <v>2823</v>
      </c>
      <c r="BH2656">
        <v>4263033</v>
      </c>
      <c r="BI2656">
        <v>69</v>
      </c>
      <c r="BJ2656">
        <v>4</v>
      </c>
      <c r="BK2656">
        <v>40</v>
      </c>
      <c r="BL2656">
        <v>3</v>
      </c>
      <c r="BN2656">
        <v>3693</v>
      </c>
    </row>
    <row r="2657" spans="55:66" x14ac:dyDescent="0.35">
      <c r="BC2657" t="str">
        <f t="shared" si="117"/>
        <v>8433_Industrie chimique</v>
      </c>
      <c r="BD2657" t="str">
        <f>INDEX(PDC!$J$1:$L$90,MATCH(BE2657,PDC!$L:$L,0),MATCH(PDC!$J$1,PDC!$J$1:$L$1,0))</f>
        <v>Industrie</v>
      </c>
      <c r="BE2657" t="s">
        <v>40</v>
      </c>
      <c r="BF2657">
        <v>8433</v>
      </c>
      <c r="BG2657">
        <v>1085</v>
      </c>
      <c r="BH2657">
        <v>1132012</v>
      </c>
      <c r="BI2657">
        <v>11</v>
      </c>
      <c r="BJ2657">
        <v>2</v>
      </c>
      <c r="BK2657">
        <v>13</v>
      </c>
      <c r="BN2657">
        <v>880</v>
      </c>
    </row>
    <row r="2658" spans="55:66" x14ac:dyDescent="0.35">
      <c r="BC2658" t="str">
        <f t="shared" si="117"/>
        <v>8433_Industrie de l'habillement</v>
      </c>
      <c r="BD2658" t="str">
        <f>INDEX(PDC!$J$1:$L$90,MATCH(BE2658,PDC!$L:$L,0),MATCH(PDC!$J$1,PDC!$J$1:$L$1,0))</f>
        <v>Industrie</v>
      </c>
      <c r="BE2658" t="s">
        <v>68</v>
      </c>
      <c r="BF2658">
        <v>8433</v>
      </c>
      <c r="BG2658">
        <v>93</v>
      </c>
      <c r="BH2658">
        <v>143180</v>
      </c>
      <c r="BI2658">
        <v>1</v>
      </c>
      <c r="BN2658">
        <v>4</v>
      </c>
    </row>
    <row r="2659" spans="55:66" x14ac:dyDescent="0.35">
      <c r="BC2659" t="str">
        <f t="shared" si="117"/>
        <v>8433_Industrie du cuir et de la chaussure</v>
      </c>
      <c r="BD2659" t="str">
        <f>INDEX(PDC!$J$1:$L$90,MATCH(BE2659,PDC!$L:$L,0),MATCH(PDC!$J$1,PDC!$J$1:$L$1,0))</f>
        <v>Industrie</v>
      </c>
      <c r="BE2659" t="s">
        <v>69</v>
      </c>
      <c r="BF2659">
        <v>8433</v>
      </c>
      <c r="BG2659">
        <v>645</v>
      </c>
      <c r="BH2659">
        <v>925988</v>
      </c>
      <c r="BI2659">
        <v>8</v>
      </c>
      <c r="BN2659">
        <v>155</v>
      </c>
    </row>
    <row r="2660" spans="55:66" x14ac:dyDescent="0.35">
      <c r="BC2660" t="str">
        <f t="shared" si="117"/>
        <v>8433_Industrie du papier et du carton</v>
      </c>
      <c r="BD2660" t="str">
        <f>INDEX(PDC!$J$1:$L$90,MATCH(BE2660,PDC!$L:$L,0),MATCH(PDC!$J$1,PDC!$J$1:$L$1,0))</f>
        <v>Industrie</v>
      </c>
      <c r="BE2660" t="s">
        <v>71</v>
      </c>
      <c r="BF2660">
        <v>8433</v>
      </c>
      <c r="BG2660">
        <v>958</v>
      </c>
      <c r="BH2660">
        <v>1287369</v>
      </c>
      <c r="BI2660">
        <v>26</v>
      </c>
      <c r="BJ2660">
        <v>5</v>
      </c>
      <c r="BK2660">
        <v>45</v>
      </c>
      <c r="BL2660">
        <v>1</v>
      </c>
      <c r="BN2660">
        <v>1513</v>
      </c>
    </row>
    <row r="2661" spans="55:66" x14ac:dyDescent="0.35">
      <c r="BC2661" t="str">
        <f t="shared" si="117"/>
        <v>8433_Industrie pharmaceutique</v>
      </c>
      <c r="BD2661" t="str">
        <f>INDEX(PDC!$J$1:$L$90,MATCH(BE2661,PDC!$L:$L,0),MATCH(PDC!$J$1,PDC!$J$1:$L$1,0))</f>
        <v>Industrie</v>
      </c>
      <c r="BE2661" t="s">
        <v>39</v>
      </c>
      <c r="BF2661">
        <v>8433</v>
      </c>
      <c r="BG2661">
        <v>672</v>
      </c>
      <c r="BH2661">
        <v>969460</v>
      </c>
      <c r="BI2661">
        <v>17</v>
      </c>
      <c r="BJ2661">
        <v>1</v>
      </c>
      <c r="BK2661">
        <v>3</v>
      </c>
      <c r="BN2661">
        <v>641</v>
      </c>
    </row>
    <row r="2662" spans="55:66" x14ac:dyDescent="0.35">
      <c r="BC2662" t="str">
        <f t="shared" si="117"/>
        <v>8433_Industries alimentaires</v>
      </c>
      <c r="BD2662" t="str">
        <f>INDEX(PDC!$J$1:$L$90,MATCH(BE2662,PDC!$L:$L,0),MATCH(PDC!$J$1,PDC!$J$1:$L$1,0))</f>
        <v>Industrie</v>
      </c>
      <c r="BE2662" t="s">
        <v>14</v>
      </c>
      <c r="BF2662">
        <v>8433</v>
      </c>
      <c r="BG2662">
        <v>1804</v>
      </c>
      <c r="BH2662">
        <v>2736046</v>
      </c>
      <c r="BI2662">
        <v>93</v>
      </c>
      <c r="BN2662">
        <v>4468</v>
      </c>
    </row>
    <row r="2663" spans="55:66" x14ac:dyDescent="0.35">
      <c r="BC2663" t="str">
        <f t="shared" si="117"/>
        <v>8433_Métallurgie</v>
      </c>
      <c r="BD2663" t="str">
        <f>INDEX(PDC!$J$1:$L$90,MATCH(BE2663,PDC!$L:$L,0),MATCH(PDC!$J$1,PDC!$J$1:$L$1,0))</f>
        <v>Industrie</v>
      </c>
      <c r="BE2663" t="s">
        <v>26</v>
      </c>
      <c r="BF2663">
        <v>8433</v>
      </c>
      <c r="BG2663">
        <v>98</v>
      </c>
      <c r="BH2663">
        <v>138749</v>
      </c>
      <c r="BI2663">
        <v>2</v>
      </c>
      <c r="BN2663">
        <v>52</v>
      </c>
    </row>
    <row r="2664" spans="55:66" x14ac:dyDescent="0.35">
      <c r="BC2664" t="str">
        <f t="shared" si="117"/>
        <v>8433_Organisation de jeux de hasard et d'argent</v>
      </c>
      <c r="BD2664" t="str">
        <f>INDEX(PDC!$J$1:$L$90,MATCH(BE2664,PDC!$L:$L,0),MATCH(PDC!$J$1,PDC!$J$1:$L$1,0))</f>
        <v>Services</v>
      </c>
      <c r="BE2664" t="s">
        <v>91</v>
      </c>
      <c r="BF2664">
        <v>8433</v>
      </c>
      <c r="BG2664">
        <v>10</v>
      </c>
      <c r="BH2664">
        <v>17557</v>
      </c>
    </row>
    <row r="2665" spans="55:66" x14ac:dyDescent="0.35">
      <c r="BC2665" t="str">
        <f t="shared" si="117"/>
        <v>8433_Production de films cinématographiques, de vidéo et de programmes de télévision ; enregistrement sonore et édition musicale</v>
      </c>
      <c r="BD2665" t="str">
        <f>INDEX(PDC!$J$1:$L$90,MATCH(BE2665,PDC!$L:$L,0),MATCH(PDC!$J$1,PDC!$J$1:$L$1,0))</f>
        <v>Services</v>
      </c>
      <c r="BE2665" t="s">
        <v>82</v>
      </c>
      <c r="BF2665">
        <v>8433</v>
      </c>
      <c r="BG2665">
        <v>34</v>
      </c>
      <c r="BH2665">
        <v>44951</v>
      </c>
    </row>
    <row r="2666" spans="55:66" x14ac:dyDescent="0.35">
      <c r="BC2666" t="str">
        <f t="shared" si="117"/>
        <v>8433_Production et distribution d'électricité, de gaz, de vapeur et d'air conditionné</v>
      </c>
      <c r="BD2666" t="str">
        <f>INDEX(PDC!$J$1:$L$90,MATCH(BE2666,PDC!$L:$L,0),MATCH(PDC!$J$1,PDC!$J$1:$L$1,0))</f>
        <v>Industrie</v>
      </c>
      <c r="BE2666" t="s">
        <v>76</v>
      </c>
      <c r="BF2666">
        <v>8433</v>
      </c>
      <c r="BG2666">
        <v>203</v>
      </c>
      <c r="BH2666">
        <v>344450</v>
      </c>
      <c r="BI2666">
        <v>1</v>
      </c>
      <c r="BJ2666">
        <v>1</v>
      </c>
      <c r="BK2666">
        <v>5</v>
      </c>
      <c r="BN2666">
        <v>0</v>
      </c>
    </row>
    <row r="2667" spans="55:66" x14ac:dyDescent="0.35">
      <c r="BC2667" t="str">
        <f t="shared" si="117"/>
        <v>8433_Programmation et diffusion</v>
      </c>
      <c r="BD2667" t="str">
        <f>INDEX(PDC!$J$1:$L$90,MATCH(BE2667,PDC!$L:$L,0),MATCH(PDC!$J$1,PDC!$J$1:$L$1,0))</f>
        <v>Services</v>
      </c>
      <c r="BE2667" t="s">
        <v>83</v>
      </c>
      <c r="BF2667">
        <v>8433</v>
      </c>
      <c r="BG2667">
        <v>15</v>
      </c>
      <c r="BH2667">
        <v>23656</v>
      </c>
    </row>
    <row r="2668" spans="55:66" x14ac:dyDescent="0.35">
      <c r="BC2668" t="str">
        <f t="shared" si="117"/>
        <v>8433_Programmation, conseil et autres activités informatiques</v>
      </c>
      <c r="BD2668" t="str">
        <f>INDEX(PDC!$J$1:$L$90,MATCH(BE2668,PDC!$L:$L,0),MATCH(PDC!$J$1,PDC!$J$1:$L$1,0))</f>
        <v>Services</v>
      </c>
      <c r="BE2668" t="s">
        <v>50</v>
      </c>
      <c r="BF2668">
        <v>8433</v>
      </c>
      <c r="BG2668">
        <v>180</v>
      </c>
      <c r="BH2668">
        <v>295287</v>
      </c>
      <c r="BI2668">
        <v>3</v>
      </c>
      <c r="BN2668">
        <v>71</v>
      </c>
    </row>
    <row r="2669" spans="55:66" x14ac:dyDescent="0.35">
      <c r="BC2669" t="str">
        <f t="shared" si="117"/>
        <v>8433_Publicité et études de marché</v>
      </c>
      <c r="BD2669" t="str">
        <f>INDEX(PDC!$J$1:$L$90,MATCH(BE2669,PDC!$L:$L,0),MATCH(PDC!$J$1,PDC!$J$1:$L$1,0))</f>
        <v>Services</v>
      </c>
      <c r="BE2669" t="s">
        <v>33</v>
      </c>
      <c r="BF2669">
        <v>8433</v>
      </c>
      <c r="BG2669">
        <v>299</v>
      </c>
      <c r="BH2669">
        <v>459249</v>
      </c>
      <c r="BI2669">
        <v>6</v>
      </c>
      <c r="BJ2669">
        <v>1</v>
      </c>
      <c r="BK2669">
        <v>8</v>
      </c>
      <c r="BN2669">
        <v>617</v>
      </c>
    </row>
    <row r="2670" spans="55:66" x14ac:dyDescent="0.35">
      <c r="BC2670" t="str">
        <f t="shared" si="117"/>
        <v>8433_Recherche-développement scientifique</v>
      </c>
      <c r="BD2670" t="str">
        <f>INDEX(PDC!$J$1:$L$90,MATCH(BE2670,PDC!$L:$L,0),MATCH(PDC!$J$1,PDC!$J$1:$L$1,0))</f>
        <v>Services</v>
      </c>
      <c r="BE2670" t="s">
        <v>46</v>
      </c>
      <c r="BF2670">
        <v>8433</v>
      </c>
      <c r="BG2670">
        <v>84</v>
      </c>
      <c r="BH2670">
        <v>56750</v>
      </c>
      <c r="BN2670">
        <v>0</v>
      </c>
    </row>
    <row r="2671" spans="55:66" x14ac:dyDescent="0.35">
      <c r="BC2671" t="str">
        <f t="shared" si="117"/>
        <v>8433_Restauration</v>
      </c>
      <c r="BD2671" t="str">
        <f>INDEX(PDC!$J$1:$L$90,MATCH(BE2671,PDC!$L:$L,0),MATCH(PDC!$J$1,PDC!$J$1:$L$1,0))</f>
        <v>Services</v>
      </c>
      <c r="BE2671" t="s">
        <v>10</v>
      </c>
      <c r="BF2671">
        <v>8433</v>
      </c>
      <c r="BG2671">
        <v>1757</v>
      </c>
      <c r="BH2671">
        <v>2375733</v>
      </c>
      <c r="BI2671">
        <v>88</v>
      </c>
      <c r="BJ2671">
        <v>4</v>
      </c>
      <c r="BK2671">
        <v>45</v>
      </c>
      <c r="BL2671">
        <v>3</v>
      </c>
      <c r="BN2671">
        <v>3197</v>
      </c>
    </row>
    <row r="2672" spans="55:66" x14ac:dyDescent="0.35">
      <c r="BC2672" t="str">
        <f t="shared" si="117"/>
        <v>8433_Réparation d'ordinateurs et de biens personnels et domestiques</v>
      </c>
      <c r="BD2672" t="str">
        <f>INDEX(PDC!$J$1:$L$90,MATCH(BE2672,PDC!$L:$L,0),MATCH(PDC!$J$1,PDC!$J$1:$L$1,0))</f>
        <v>Services</v>
      </c>
      <c r="BE2672" t="s">
        <v>92</v>
      </c>
      <c r="BF2672">
        <v>8433</v>
      </c>
      <c r="BG2672">
        <v>50</v>
      </c>
      <c r="BH2672">
        <v>75272</v>
      </c>
      <c r="BI2672">
        <v>2</v>
      </c>
      <c r="BN2672">
        <v>109</v>
      </c>
    </row>
    <row r="2673" spans="55:66" x14ac:dyDescent="0.35">
      <c r="BC2673" t="str">
        <f t="shared" si="117"/>
        <v>8433_Réparation et installation de machines et d'équipements</v>
      </c>
      <c r="BD2673" t="str">
        <f>INDEX(PDC!$J$1:$L$90,MATCH(BE2673,PDC!$L:$L,0),MATCH(PDC!$J$1,PDC!$J$1:$L$1,0))</f>
        <v>Industrie</v>
      </c>
      <c r="BE2673" t="s">
        <v>23</v>
      </c>
      <c r="BF2673">
        <v>8433</v>
      </c>
      <c r="BG2673">
        <v>624</v>
      </c>
      <c r="BH2673">
        <v>1056574</v>
      </c>
      <c r="BI2673">
        <v>48</v>
      </c>
      <c r="BJ2673">
        <v>9</v>
      </c>
      <c r="BK2673">
        <v>154</v>
      </c>
      <c r="BL2673">
        <v>3</v>
      </c>
      <c r="BN2673">
        <v>4922</v>
      </c>
    </row>
    <row r="2674" spans="55:66" x14ac:dyDescent="0.35">
      <c r="BC2674" t="str">
        <f t="shared" si="117"/>
        <v>8433_Services d'information</v>
      </c>
      <c r="BD2674" t="str">
        <f>INDEX(PDC!$J$1:$L$90,MATCH(BE2674,PDC!$L:$L,0),MATCH(PDC!$J$1,PDC!$J$1:$L$1,0))</f>
        <v>Services</v>
      </c>
      <c r="BE2674" t="s">
        <v>85</v>
      </c>
      <c r="BF2674">
        <v>8433</v>
      </c>
      <c r="BG2674">
        <v>61</v>
      </c>
      <c r="BH2674">
        <v>98537</v>
      </c>
      <c r="BI2674">
        <v>1</v>
      </c>
      <c r="BN2674">
        <v>13</v>
      </c>
    </row>
    <row r="2675" spans="55:66" x14ac:dyDescent="0.35">
      <c r="BC2675" t="str">
        <f t="shared" si="117"/>
        <v>8433_Services relatifs aux bâtiments et aménagement paysager</v>
      </c>
      <c r="BD2675" t="str">
        <f>INDEX(PDC!$J$1:$L$90,MATCH(BE2675,PDC!$L:$L,0),MATCH(PDC!$J$1,PDC!$J$1:$L$1,0))</f>
        <v>Services</v>
      </c>
      <c r="BE2675" t="s">
        <v>9</v>
      </c>
      <c r="BF2675">
        <v>8433</v>
      </c>
      <c r="BG2675">
        <v>529</v>
      </c>
      <c r="BH2675">
        <v>942688</v>
      </c>
      <c r="BI2675">
        <v>43</v>
      </c>
      <c r="BJ2675">
        <v>4</v>
      </c>
      <c r="BK2675">
        <v>23</v>
      </c>
      <c r="BN2675">
        <v>2655</v>
      </c>
    </row>
    <row r="2676" spans="55:66" x14ac:dyDescent="0.35">
      <c r="BC2676" t="str">
        <f t="shared" si="117"/>
        <v>8433_Transports par eau</v>
      </c>
      <c r="BD2676" t="str">
        <f>INDEX(PDC!$J$1:$L$90,MATCH(BE2676,PDC!$L:$L,0),MATCH(PDC!$J$1,PDC!$J$1:$L$1,0))</f>
        <v>Services</v>
      </c>
      <c r="BE2676" t="s">
        <v>80</v>
      </c>
      <c r="BF2676">
        <v>8433</v>
      </c>
      <c r="BG2676">
        <v>16</v>
      </c>
      <c r="BH2676">
        <v>26984</v>
      </c>
      <c r="BI2676">
        <v>2</v>
      </c>
      <c r="BN2676">
        <v>109</v>
      </c>
    </row>
    <row r="2677" spans="55:66" x14ac:dyDescent="0.35">
      <c r="BC2677" t="str">
        <f t="shared" si="117"/>
        <v>8433_Transports terrestres et transport par conduites</v>
      </c>
      <c r="BD2677" t="str">
        <f>INDEX(PDC!$J$1:$L$90,MATCH(BE2677,PDC!$L:$L,0),MATCH(PDC!$J$1,PDC!$J$1:$L$1,0))</f>
        <v>Services</v>
      </c>
      <c r="BE2677" t="s">
        <v>5</v>
      </c>
      <c r="BF2677">
        <v>8433</v>
      </c>
      <c r="BG2677">
        <v>2047</v>
      </c>
      <c r="BH2677">
        <v>3857568</v>
      </c>
      <c r="BI2677">
        <v>109</v>
      </c>
      <c r="BJ2677">
        <v>15</v>
      </c>
      <c r="BK2677">
        <v>172</v>
      </c>
      <c r="BL2677">
        <v>7</v>
      </c>
      <c r="BN2677">
        <v>11081</v>
      </c>
    </row>
    <row r="2678" spans="55:66" x14ac:dyDescent="0.35">
      <c r="BC2678" t="str">
        <f t="shared" si="117"/>
        <v>8433_Travail du bois et fabrication d'articles en bois et en liège, à l'exception des meubles ; fabrication d'articles en vannerie et sparterie</v>
      </c>
      <c r="BD2678" t="str">
        <f>INDEX(PDC!$J$1:$L$90,MATCH(BE2678,PDC!$L:$L,0),MATCH(PDC!$J$1,PDC!$J$1:$L$1,0))</f>
        <v>Industrie</v>
      </c>
      <c r="BE2678" t="s">
        <v>70</v>
      </c>
      <c r="BF2678">
        <v>8433</v>
      </c>
      <c r="BG2678">
        <v>295</v>
      </c>
      <c r="BH2678">
        <v>475304</v>
      </c>
      <c r="BI2678">
        <v>36</v>
      </c>
      <c r="BJ2678">
        <v>1</v>
      </c>
      <c r="BK2678">
        <v>24</v>
      </c>
      <c r="BL2678">
        <v>1</v>
      </c>
      <c r="BN2678">
        <v>1713</v>
      </c>
    </row>
    <row r="2679" spans="55:66" x14ac:dyDescent="0.35">
      <c r="BC2679" t="str">
        <f t="shared" si="117"/>
        <v>8433_Travaux de construction spécialisés</v>
      </c>
      <c r="BD2679" t="str">
        <f>INDEX(PDC!$J$1:$L$90,MATCH(BE2679,PDC!$L:$L,0),MATCH(PDC!$J$1,PDC!$J$1:$L$1,0))</f>
        <v>Construction</v>
      </c>
      <c r="BE2679" t="s">
        <v>3</v>
      </c>
      <c r="BF2679">
        <v>8433</v>
      </c>
      <c r="BG2679">
        <v>5512</v>
      </c>
      <c r="BH2679">
        <v>8479333</v>
      </c>
      <c r="BI2679">
        <v>412</v>
      </c>
      <c r="BJ2679">
        <v>27</v>
      </c>
      <c r="BK2679">
        <v>427</v>
      </c>
      <c r="BL2679">
        <v>10</v>
      </c>
      <c r="BM2679">
        <v>1</v>
      </c>
      <c r="BN2679">
        <v>25782</v>
      </c>
    </row>
    <row r="2680" spans="55:66" x14ac:dyDescent="0.35">
      <c r="BC2680" t="str">
        <f t="shared" si="117"/>
        <v>8433_Télécommunications</v>
      </c>
      <c r="BD2680" t="str">
        <f>INDEX(PDC!$J$1:$L$90,MATCH(BE2680,PDC!$L:$L,0),MATCH(PDC!$J$1,PDC!$J$1:$L$1,0))</f>
        <v>Services</v>
      </c>
      <c r="BE2680" t="s">
        <v>84</v>
      </c>
      <c r="BF2680">
        <v>8433</v>
      </c>
      <c r="BG2680">
        <v>70</v>
      </c>
      <c r="BH2680">
        <v>114203</v>
      </c>
      <c r="BN2680">
        <v>0</v>
      </c>
    </row>
    <row r="2681" spans="55:66" x14ac:dyDescent="0.35">
      <c r="BC2681" t="str">
        <f t="shared" si="117"/>
        <v>8433_Édition</v>
      </c>
      <c r="BD2681" t="str">
        <f>INDEX(PDC!$J$1:$L$90,MATCH(BE2681,PDC!$L:$L,0),MATCH(PDC!$J$1,PDC!$J$1:$L$1,0))</f>
        <v>Services</v>
      </c>
      <c r="BE2681" t="s">
        <v>49</v>
      </c>
      <c r="BF2681">
        <v>8433</v>
      </c>
      <c r="BG2681">
        <v>81</v>
      </c>
      <c r="BH2681">
        <v>132788</v>
      </c>
    </row>
    <row r="2682" spans="55:66" x14ac:dyDescent="0.35">
      <c r="BC2682" t="str">
        <f t="shared" si="117"/>
        <v>8434_NC</v>
      </c>
      <c r="BD2682" t="s">
        <v>355</v>
      </c>
      <c r="BE2682" t="s">
        <v>355</v>
      </c>
      <c r="BF2682">
        <v>8434</v>
      </c>
      <c r="BN2682">
        <v>386</v>
      </c>
    </row>
    <row r="2683" spans="55:66" x14ac:dyDescent="0.35">
      <c r="BC2683" t="str">
        <f t="shared" si="117"/>
        <v>8434_Action sociale sans hébergement</v>
      </c>
      <c r="BD2683" t="str">
        <f>INDEX(PDC!$J$1:$L$90,MATCH(BE2683,PDC!$L:$L,0),MATCH(PDC!$J$1,PDC!$J$1:$L$1,0))</f>
        <v>Services</v>
      </c>
      <c r="BE2683" t="s">
        <v>8</v>
      </c>
      <c r="BF2683">
        <v>8434</v>
      </c>
      <c r="BG2683">
        <v>1241</v>
      </c>
      <c r="BH2683">
        <v>1930286</v>
      </c>
      <c r="BI2683">
        <v>73</v>
      </c>
      <c r="BJ2683">
        <v>5</v>
      </c>
      <c r="BK2683">
        <v>48</v>
      </c>
      <c r="BL2683">
        <v>3</v>
      </c>
      <c r="BN2683">
        <v>5975</v>
      </c>
    </row>
    <row r="2684" spans="55:66" x14ac:dyDescent="0.35">
      <c r="BC2684" t="str">
        <f t="shared" si="117"/>
        <v>8434_Activités administratives et autres activités de soutien aux entreprises</v>
      </c>
      <c r="BD2684" t="str">
        <f>INDEX(PDC!$J$1:$L$90,MATCH(BE2684,PDC!$L:$L,0),MATCH(PDC!$J$1,PDC!$J$1:$L$1,0))</f>
        <v>Services</v>
      </c>
      <c r="BE2684" t="s">
        <v>35</v>
      </c>
      <c r="BF2684">
        <v>8434</v>
      </c>
      <c r="BG2684">
        <v>1035</v>
      </c>
      <c r="BH2684">
        <v>533671</v>
      </c>
      <c r="BI2684">
        <v>7</v>
      </c>
      <c r="BJ2684">
        <v>1</v>
      </c>
      <c r="BK2684">
        <v>5</v>
      </c>
      <c r="BN2684">
        <v>484</v>
      </c>
    </row>
    <row r="2685" spans="55:66" x14ac:dyDescent="0.35">
      <c r="BC2685" t="str">
        <f t="shared" si="117"/>
        <v>8434_Activités auxiliaires de services financiers et d'assurance</v>
      </c>
      <c r="BD2685" t="str">
        <f>INDEX(PDC!$J$1:$L$90,MATCH(BE2685,PDC!$L:$L,0),MATCH(PDC!$J$1,PDC!$J$1:$L$1,0))</f>
        <v>Services</v>
      </c>
      <c r="BE2685" t="s">
        <v>48</v>
      </c>
      <c r="BF2685">
        <v>8434</v>
      </c>
      <c r="BG2685">
        <v>186</v>
      </c>
      <c r="BH2685">
        <v>290568</v>
      </c>
      <c r="BI2685">
        <v>2</v>
      </c>
      <c r="BN2685">
        <v>93</v>
      </c>
    </row>
    <row r="2686" spans="55:66" x14ac:dyDescent="0.35">
      <c r="BC2686" t="str">
        <f t="shared" si="117"/>
        <v>8434_Activités créatives, artistiques et de spectacle</v>
      </c>
      <c r="BD2686" t="str">
        <f>INDEX(PDC!$J$1:$L$90,MATCH(BE2686,PDC!$L:$L,0),MATCH(PDC!$J$1,PDC!$J$1:$L$1,0))</f>
        <v>Services</v>
      </c>
      <c r="BE2686" t="s">
        <v>42</v>
      </c>
      <c r="BF2686">
        <v>8434</v>
      </c>
      <c r="BG2686">
        <v>112</v>
      </c>
      <c r="BH2686">
        <v>62493</v>
      </c>
      <c r="BN2686">
        <v>391</v>
      </c>
    </row>
    <row r="2687" spans="55:66" x14ac:dyDescent="0.35">
      <c r="BC2687" t="str">
        <f t="shared" si="117"/>
        <v>8434_Activités d'architecture et d'ingénierie ; activités de contrôle et analyses techniques</v>
      </c>
      <c r="BD2687" t="str">
        <f>INDEX(PDC!$J$1:$L$90,MATCH(BE2687,PDC!$L:$L,0),MATCH(PDC!$J$1,PDC!$J$1:$L$1,0))</f>
        <v>Services</v>
      </c>
      <c r="BE2687" t="s">
        <v>43</v>
      </c>
      <c r="BF2687">
        <v>8434</v>
      </c>
      <c r="BG2687">
        <v>346</v>
      </c>
      <c r="BH2687">
        <v>565231</v>
      </c>
      <c r="BI2687">
        <v>2</v>
      </c>
      <c r="BJ2687">
        <v>1</v>
      </c>
      <c r="BK2687">
        <v>3</v>
      </c>
      <c r="BN2687">
        <v>389</v>
      </c>
    </row>
    <row r="2688" spans="55:66" x14ac:dyDescent="0.35">
      <c r="BC2688" t="str">
        <f t="shared" si="117"/>
        <v>8434_Activités de location et location-bail</v>
      </c>
      <c r="BD2688" t="str">
        <f>INDEX(PDC!$J$1:$L$90,MATCH(BE2688,PDC!$L:$L,0),MATCH(PDC!$J$1,PDC!$J$1:$L$1,0))</f>
        <v>Services</v>
      </c>
      <c r="BE2688" t="s">
        <v>88</v>
      </c>
      <c r="BF2688">
        <v>8434</v>
      </c>
      <c r="BG2688">
        <v>140</v>
      </c>
      <c r="BH2688">
        <v>250961</v>
      </c>
      <c r="BI2688">
        <v>4</v>
      </c>
      <c r="BN2688">
        <v>110</v>
      </c>
    </row>
    <row r="2689" spans="55:66" x14ac:dyDescent="0.35">
      <c r="BC2689" t="str">
        <f t="shared" si="117"/>
        <v>8434_Activités de poste et de courrier</v>
      </c>
      <c r="BD2689" t="str">
        <f>INDEX(PDC!$J$1:$L$90,MATCH(BE2689,PDC!$L:$L,0),MATCH(PDC!$J$1,PDC!$J$1:$L$1,0))</f>
        <v>Services</v>
      </c>
      <c r="BE2689" t="s">
        <v>13</v>
      </c>
      <c r="BF2689">
        <v>8434</v>
      </c>
      <c r="BG2689">
        <v>229</v>
      </c>
      <c r="BH2689">
        <v>353817</v>
      </c>
      <c r="BI2689">
        <v>21</v>
      </c>
      <c r="BJ2689">
        <v>1</v>
      </c>
      <c r="BK2689">
        <v>15</v>
      </c>
      <c r="BL2689">
        <v>1</v>
      </c>
      <c r="BN2689">
        <v>1654</v>
      </c>
    </row>
    <row r="2690" spans="55:66" x14ac:dyDescent="0.35">
      <c r="BC2690" t="str">
        <f t="shared" si="117"/>
        <v>8434_Activités des agences de voyage, voyagistes, services de réservation et activités connexes</v>
      </c>
      <c r="BD2690" t="str">
        <f>INDEX(PDC!$J$1:$L$90,MATCH(BE2690,PDC!$L:$L,0),MATCH(PDC!$J$1,PDC!$J$1:$L$1,0))</f>
        <v>Services</v>
      </c>
      <c r="BE2690" t="s">
        <v>89</v>
      </c>
      <c r="BF2690">
        <v>8434</v>
      </c>
      <c r="BG2690">
        <v>71</v>
      </c>
      <c r="BH2690">
        <v>110355</v>
      </c>
      <c r="BJ2690">
        <v>1</v>
      </c>
      <c r="BK2690">
        <v>40</v>
      </c>
      <c r="BL2690">
        <v>1</v>
      </c>
      <c r="BN2690">
        <v>97</v>
      </c>
    </row>
    <row r="2691" spans="55:66" x14ac:dyDescent="0.35">
      <c r="BC2691" t="str">
        <f t="shared" si="117"/>
        <v>8434_Activités des organisations associatives</v>
      </c>
      <c r="BD2691" t="str">
        <f>INDEX(PDC!$J$1:$L$90,MATCH(BE2691,PDC!$L:$L,0),MATCH(PDC!$J$1,PDC!$J$1:$L$1,0))</f>
        <v>Services</v>
      </c>
      <c r="BE2691" t="s">
        <v>32</v>
      </c>
      <c r="BF2691">
        <v>8434</v>
      </c>
      <c r="BG2691">
        <v>461</v>
      </c>
      <c r="BH2691">
        <v>430079</v>
      </c>
      <c r="BI2691">
        <v>2</v>
      </c>
      <c r="BN2691">
        <v>383</v>
      </c>
    </row>
    <row r="2692" spans="55:66" x14ac:dyDescent="0.35">
      <c r="BC2692" t="str">
        <f t="shared" si="117"/>
        <v>8434_Activités des services financiers, hors assurance et caisses de retraite</v>
      </c>
      <c r="BD2692" t="str">
        <f>INDEX(PDC!$J$1:$L$90,MATCH(BE2692,PDC!$L:$L,0),MATCH(PDC!$J$1,PDC!$J$1:$L$1,0))</f>
        <v>Services</v>
      </c>
      <c r="BE2692" t="s">
        <v>47</v>
      </c>
      <c r="BF2692">
        <v>8434</v>
      </c>
      <c r="BG2692">
        <v>655</v>
      </c>
      <c r="BH2692">
        <v>1002255</v>
      </c>
      <c r="BI2692">
        <v>6</v>
      </c>
      <c r="BN2692">
        <v>163</v>
      </c>
    </row>
    <row r="2693" spans="55:66" x14ac:dyDescent="0.35">
      <c r="BC2693" t="str">
        <f t="shared" si="117"/>
        <v>8434_Activités des sièges sociaux ; conseil de gestion</v>
      </c>
      <c r="BD2693" t="str">
        <f>INDEX(PDC!$J$1:$L$90,MATCH(BE2693,PDC!$L:$L,0),MATCH(PDC!$J$1,PDC!$J$1:$L$1,0))</f>
        <v>Services</v>
      </c>
      <c r="BE2693" t="s">
        <v>44</v>
      </c>
      <c r="BF2693">
        <v>8434</v>
      </c>
      <c r="BG2693">
        <v>499</v>
      </c>
      <c r="BH2693">
        <v>793503</v>
      </c>
      <c r="BI2693">
        <v>4</v>
      </c>
      <c r="BN2693">
        <v>154</v>
      </c>
    </row>
    <row r="2694" spans="55:66" x14ac:dyDescent="0.35">
      <c r="BC2694" t="str">
        <f t="shared" si="117"/>
        <v>8434_Activités immobilières</v>
      </c>
      <c r="BD2694" t="str">
        <f>INDEX(PDC!$J$1:$L$90,MATCH(BE2694,PDC!$L:$L,0),MATCH(PDC!$J$1,PDC!$J$1:$L$1,0))</f>
        <v>Services</v>
      </c>
      <c r="BE2694" t="s">
        <v>31</v>
      </c>
      <c r="BF2694">
        <v>8434</v>
      </c>
      <c r="BG2694">
        <v>654</v>
      </c>
      <c r="BH2694">
        <v>952524</v>
      </c>
      <c r="BI2694">
        <v>34</v>
      </c>
      <c r="BJ2694">
        <v>2</v>
      </c>
      <c r="BK2694">
        <v>32</v>
      </c>
      <c r="BL2694">
        <v>1</v>
      </c>
      <c r="BN2694">
        <v>2625</v>
      </c>
    </row>
    <row r="2695" spans="55:66" x14ac:dyDescent="0.35">
      <c r="BC2695" t="str">
        <f t="shared" si="117"/>
        <v>8434_Activités juridiques et comptables</v>
      </c>
      <c r="BD2695" t="str">
        <f>INDEX(PDC!$J$1:$L$90,MATCH(BE2695,PDC!$L:$L,0),MATCH(PDC!$J$1,PDC!$J$1:$L$1,0))</f>
        <v>Services</v>
      </c>
      <c r="BE2695" t="s">
        <v>51</v>
      </c>
      <c r="BF2695">
        <v>8434</v>
      </c>
      <c r="BG2695">
        <v>488</v>
      </c>
      <c r="BH2695">
        <v>845284</v>
      </c>
      <c r="BI2695">
        <v>1</v>
      </c>
      <c r="BN2695">
        <v>14</v>
      </c>
    </row>
    <row r="2696" spans="55:66" x14ac:dyDescent="0.35">
      <c r="BC2696" t="str">
        <f t="shared" si="117"/>
        <v>8434_Activités liées à l'emploi</v>
      </c>
      <c r="BD2696" t="str">
        <f>INDEX(PDC!$J$1:$L$90,MATCH(BE2696,PDC!$L:$L,0),MATCH(PDC!$J$1,PDC!$J$1:$L$1,0))</f>
        <v>Services</v>
      </c>
      <c r="BE2696" t="s">
        <v>6</v>
      </c>
      <c r="BF2696">
        <v>8434</v>
      </c>
      <c r="BG2696">
        <v>2236</v>
      </c>
      <c r="BH2696">
        <v>2506011</v>
      </c>
      <c r="BI2696">
        <v>115</v>
      </c>
      <c r="BJ2696">
        <v>6</v>
      </c>
      <c r="BK2696">
        <v>53</v>
      </c>
      <c r="BL2696">
        <v>1</v>
      </c>
      <c r="BN2696">
        <v>7926</v>
      </c>
    </row>
    <row r="2697" spans="55:66" x14ac:dyDescent="0.35">
      <c r="BC2697" t="str">
        <f t="shared" si="117"/>
        <v>8434_Activités pour la santé humaine</v>
      </c>
      <c r="BD2697" t="str">
        <f>INDEX(PDC!$J$1:$L$90,MATCH(BE2697,PDC!$L:$L,0),MATCH(PDC!$J$1,PDC!$J$1:$L$1,0))</f>
        <v>Services</v>
      </c>
      <c r="BE2697" t="s">
        <v>27</v>
      </c>
      <c r="BF2697">
        <v>8434</v>
      </c>
      <c r="BG2697">
        <v>1461</v>
      </c>
      <c r="BH2697">
        <v>2536384</v>
      </c>
      <c r="BI2697">
        <v>31</v>
      </c>
      <c r="BJ2697">
        <v>1</v>
      </c>
      <c r="BK2697">
        <v>3</v>
      </c>
      <c r="BN2697">
        <v>2103</v>
      </c>
    </row>
    <row r="2698" spans="55:66" x14ac:dyDescent="0.35">
      <c r="BC2698" t="str">
        <f t="shared" si="117"/>
        <v>8434_Activités sportives, récréatives et de loisirs</v>
      </c>
      <c r="BD2698" t="str">
        <f>INDEX(PDC!$J$1:$L$90,MATCH(BE2698,PDC!$L:$L,0),MATCH(PDC!$J$1,PDC!$J$1:$L$1,0))</f>
        <v>Services</v>
      </c>
      <c r="BE2698" t="s">
        <v>12</v>
      </c>
      <c r="BF2698">
        <v>8434</v>
      </c>
      <c r="BG2698">
        <v>321</v>
      </c>
      <c r="BH2698">
        <v>331834</v>
      </c>
      <c r="BI2698">
        <v>14</v>
      </c>
      <c r="BN2698">
        <v>788</v>
      </c>
    </row>
    <row r="2699" spans="55:66" x14ac:dyDescent="0.35">
      <c r="BC2699" t="str">
        <f t="shared" si="117"/>
        <v>8434_Activités vétérinaires</v>
      </c>
      <c r="BD2699" t="str">
        <f>INDEX(PDC!$J$1:$L$90,MATCH(BE2699,PDC!$L:$L,0),MATCH(PDC!$J$1,PDC!$J$1:$L$1,0))</f>
        <v>Services</v>
      </c>
      <c r="BE2699" t="s">
        <v>87</v>
      </c>
      <c r="BF2699">
        <v>8434</v>
      </c>
      <c r="BG2699">
        <v>35</v>
      </c>
      <c r="BH2699">
        <v>67264</v>
      </c>
      <c r="BI2699">
        <v>1</v>
      </c>
      <c r="BN2699">
        <v>79</v>
      </c>
    </row>
    <row r="2700" spans="55:66" x14ac:dyDescent="0.35">
      <c r="BC2700" t="str">
        <f t="shared" si="117"/>
        <v>8434_Administration publique et défense ; sécurité sociale obligatoire</v>
      </c>
      <c r="BD2700" t="str">
        <f>INDEX(PDC!$J$1:$L$90,MATCH(BE2700,PDC!$L:$L,0),MATCH(PDC!$J$1,PDC!$J$1:$L$1,0))</f>
        <v>Services</v>
      </c>
      <c r="BE2700" t="s">
        <v>36</v>
      </c>
      <c r="BF2700">
        <v>8434</v>
      </c>
      <c r="BG2700">
        <v>1474</v>
      </c>
      <c r="BH2700">
        <v>1545006</v>
      </c>
      <c r="BI2700">
        <v>17</v>
      </c>
      <c r="BJ2700">
        <v>1</v>
      </c>
      <c r="BK2700">
        <v>5</v>
      </c>
      <c r="BN2700">
        <v>1257</v>
      </c>
    </row>
    <row r="2701" spans="55:66" x14ac:dyDescent="0.35">
      <c r="BC2701" t="str">
        <f t="shared" si="117"/>
        <v>8434_Assurance</v>
      </c>
      <c r="BD2701" t="str">
        <f>INDEX(PDC!$J$1:$L$90,MATCH(BE2701,PDC!$L:$L,0),MATCH(PDC!$J$1,PDC!$J$1:$L$1,0))</f>
        <v>Services</v>
      </c>
      <c r="BE2701" t="s">
        <v>45</v>
      </c>
      <c r="BF2701">
        <v>8434</v>
      </c>
      <c r="BG2701">
        <v>49</v>
      </c>
      <c r="BH2701">
        <v>66361</v>
      </c>
      <c r="BI2701">
        <v>1</v>
      </c>
      <c r="BN2701">
        <v>12</v>
      </c>
    </row>
    <row r="2702" spans="55:66" x14ac:dyDescent="0.35">
      <c r="BC2702" t="str">
        <f t="shared" si="117"/>
        <v>8434_Autres activités spécialisées, scientifiques et techniques</v>
      </c>
      <c r="BD2702" t="str">
        <f>INDEX(PDC!$J$1:$L$90,MATCH(BE2702,PDC!$L:$L,0),MATCH(PDC!$J$1,PDC!$J$1:$L$1,0))</f>
        <v>Services</v>
      </c>
      <c r="BE2702" t="s">
        <v>86</v>
      </c>
      <c r="BF2702">
        <v>8434</v>
      </c>
      <c r="BG2702">
        <v>57</v>
      </c>
      <c r="BH2702">
        <v>88642</v>
      </c>
    </row>
    <row r="2703" spans="55:66" x14ac:dyDescent="0.35">
      <c r="BC2703" t="str">
        <f t="shared" si="117"/>
        <v>8434_Autres industries extractives</v>
      </c>
      <c r="BD2703" t="str">
        <f>INDEX(PDC!$J$1:$L$90,MATCH(BE2703,PDC!$L:$L,0),MATCH(PDC!$J$1,PDC!$J$1:$L$1,0))</f>
        <v>Industrie</v>
      </c>
      <c r="BE2703" t="s">
        <v>64</v>
      </c>
      <c r="BF2703">
        <v>8434</v>
      </c>
      <c r="BG2703">
        <v>81</v>
      </c>
      <c r="BH2703">
        <v>130709</v>
      </c>
      <c r="BI2703">
        <v>3</v>
      </c>
      <c r="BN2703">
        <v>112</v>
      </c>
    </row>
    <row r="2704" spans="55:66" x14ac:dyDescent="0.35">
      <c r="BC2704" t="str">
        <f t="shared" ref="BC2704:BC2767" si="118">BF2704&amp;"_"&amp;BE2704</f>
        <v>8434_Autres industries manufacturières</v>
      </c>
      <c r="BD2704" t="str">
        <f>INDEX(PDC!$J$1:$L$90,MATCH(BE2704,PDC!$L:$L,0),MATCH(PDC!$J$1,PDC!$J$1:$L$1,0))</f>
        <v>Industrie</v>
      </c>
      <c r="BE2704" t="s">
        <v>37</v>
      </c>
      <c r="BF2704">
        <v>8434</v>
      </c>
      <c r="BG2704">
        <v>438</v>
      </c>
      <c r="BH2704">
        <v>538935</v>
      </c>
      <c r="BI2704">
        <v>9</v>
      </c>
      <c r="BN2704">
        <v>452</v>
      </c>
    </row>
    <row r="2705" spans="55:66" x14ac:dyDescent="0.35">
      <c r="BC2705" t="str">
        <f t="shared" si="118"/>
        <v>8434_Autres services personnels</v>
      </c>
      <c r="BD2705" t="str">
        <f>INDEX(PDC!$J$1:$L$90,MATCH(BE2705,PDC!$L:$L,0),MATCH(PDC!$J$1,PDC!$J$1:$L$1,0))</f>
        <v>Services</v>
      </c>
      <c r="BE2705" t="s">
        <v>30</v>
      </c>
      <c r="BF2705">
        <v>8434</v>
      </c>
      <c r="BG2705">
        <v>481</v>
      </c>
      <c r="BH2705">
        <v>708523</v>
      </c>
      <c r="BI2705">
        <v>12</v>
      </c>
      <c r="BN2705">
        <v>732</v>
      </c>
    </row>
    <row r="2706" spans="55:66" x14ac:dyDescent="0.35">
      <c r="BC2706" t="str">
        <f t="shared" si="118"/>
        <v>8434_Bibliothèques, archives, musées et autres activités culturelles</v>
      </c>
      <c r="BD2706" t="str">
        <f>INDEX(PDC!$J$1:$L$90,MATCH(BE2706,PDC!$L:$L,0),MATCH(PDC!$J$1,PDC!$J$1:$L$1,0))</f>
        <v>Services</v>
      </c>
      <c r="BE2706" t="s">
        <v>90</v>
      </c>
      <c r="BF2706">
        <v>8434</v>
      </c>
      <c r="BG2706">
        <v>2</v>
      </c>
      <c r="BH2706">
        <v>3882</v>
      </c>
    </row>
    <row r="2707" spans="55:66" x14ac:dyDescent="0.35">
      <c r="BC2707" t="str">
        <f t="shared" si="118"/>
        <v>8434_Captage, traitement et distribution d'eau</v>
      </c>
      <c r="BD2707" t="str">
        <f>INDEX(PDC!$J$1:$L$90,MATCH(BE2707,PDC!$L:$L,0),MATCH(PDC!$J$1,PDC!$J$1:$L$1,0))</f>
        <v>Industrie</v>
      </c>
      <c r="BE2707" t="s">
        <v>77</v>
      </c>
      <c r="BF2707">
        <v>8434</v>
      </c>
      <c r="BG2707">
        <v>124</v>
      </c>
      <c r="BH2707">
        <v>177972</v>
      </c>
      <c r="BI2707">
        <v>8</v>
      </c>
      <c r="BN2707">
        <v>193</v>
      </c>
    </row>
    <row r="2708" spans="55:66" x14ac:dyDescent="0.35">
      <c r="BC2708" t="str">
        <f t="shared" si="118"/>
        <v>8434_Collecte et traitement des eaux usées</v>
      </c>
      <c r="BD2708" t="str">
        <f>INDEX(PDC!$J$1:$L$90,MATCH(BE2708,PDC!$L:$L,0),MATCH(PDC!$J$1,PDC!$J$1:$L$1,0))</f>
        <v>Industrie</v>
      </c>
      <c r="BE2708" t="s">
        <v>78</v>
      </c>
      <c r="BF2708">
        <v>8434</v>
      </c>
      <c r="BG2708">
        <v>9</v>
      </c>
      <c r="BH2708">
        <v>16262</v>
      </c>
    </row>
    <row r="2709" spans="55:66" x14ac:dyDescent="0.35">
      <c r="BC2709" t="str">
        <f t="shared" si="118"/>
        <v>8434_Collecte, traitement et élimination des déchets ; récupération</v>
      </c>
      <c r="BD2709" t="str">
        <f>INDEX(PDC!$J$1:$L$90,MATCH(BE2709,PDC!$L:$L,0),MATCH(PDC!$J$1,PDC!$J$1:$L$1,0))</f>
        <v>Industrie</v>
      </c>
      <c r="BE2709" t="s">
        <v>4</v>
      </c>
      <c r="BF2709">
        <v>8434</v>
      </c>
      <c r="BG2709">
        <v>180</v>
      </c>
      <c r="BH2709">
        <v>266364</v>
      </c>
      <c r="BI2709">
        <v>8</v>
      </c>
      <c r="BN2709">
        <v>809</v>
      </c>
    </row>
    <row r="2710" spans="55:66" x14ac:dyDescent="0.35">
      <c r="BC2710" t="str">
        <f t="shared" si="118"/>
        <v>8434_Commerce de détail, à l'exception des automobiles et des motocycles</v>
      </c>
      <c r="BD2710" t="str">
        <f>INDEX(PDC!$J$1:$L$90,MATCH(BE2710,PDC!$L:$L,0),MATCH(PDC!$J$1,PDC!$J$1:$L$1,0))</f>
        <v>Commerce</v>
      </c>
      <c r="BE2710" t="s">
        <v>16</v>
      </c>
      <c r="BF2710">
        <v>8434</v>
      </c>
      <c r="BG2710">
        <v>3366</v>
      </c>
      <c r="BH2710">
        <v>5274946</v>
      </c>
      <c r="BI2710">
        <v>144</v>
      </c>
      <c r="BJ2710">
        <v>17</v>
      </c>
      <c r="BK2710">
        <v>148</v>
      </c>
      <c r="BL2710">
        <v>5</v>
      </c>
      <c r="BN2710">
        <v>12232</v>
      </c>
    </row>
    <row r="2711" spans="55:66" x14ac:dyDescent="0.35">
      <c r="BC2711" t="str">
        <f t="shared" si="118"/>
        <v>8434_Commerce de gros, à l'exception des automobiles et des motocycles</v>
      </c>
      <c r="BD2711" t="str">
        <f>INDEX(PDC!$J$1:$L$90,MATCH(BE2711,PDC!$L:$L,0),MATCH(PDC!$J$1,PDC!$J$1:$L$1,0))</f>
        <v>Commerce</v>
      </c>
      <c r="BE2711" t="s">
        <v>28</v>
      </c>
      <c r="BF2711">
        <v>8434</v>
      </c>
      <c r="BG2711">
        <v>2453</v>
      </c>
      <c r="BH2711">
        <v>3926723</v>
      </c>
      <c r="BI2711">
        <v>88</v>
      </c>
      <c r="BJ2711">
        <v>7</v>
      </c>
      <c r="BK2711">
        <v>59</v>
      </c>
      <c r="BL2711">
        <v>1</v>
      </c>
      <c r="BN2711">
        <v>5573</v>
      </c>
    </row>
    <row r="2712" spans="55:66" x14ac:dyDescent="0.35">
      <c r="BC2712" t="str">
        <f t="shared" si="118"/>
        <v>8434_Commerce et réparation d'automobiles et de motocycles</v>
      </c>
      <c r="BD2712" t="str">
        <f>INDEX(PDC!$J$1:$L$90,MATCH(BE2712,PDC!$L:$L,0),MATCH(PDC!$J$1,PDC!$J$1:$L$1,0))</f>
        <v>Commerce</v>
      </c>
      <c r="BE2712" t="s">
        <v>21</v>
      </c>
      <c r="BF2712">
        <v>8434</v>
      </c>
      <c r="BG2712">
        <v>1212</v>
      </c>
      <c r="BH2712">
        <v>2047326</v>
      </c>
      <c r="BI2712">
        <v>58</v>
      </c>
      <c r="BJ2712">
        <v>1</v>
      </c>
      <c r="BK2712">
        <v>14</v>
      </c>
      <c r="BL2712">
        <v>1</v>
      </c>
      <c r="BN2712">
        <v>1932</v>
      </c>
    </row>
    <row r="2713" spans="55:66" x14ac:dyDescent="0.35">
      <c r="BC2713" t="str">
        <f t="shared" si="118"/>
        <v>8434_Construction de bâtiments</v>
      </c>
      <c r="BD2713" t="str">
        <f>INDEX(PDC!$J$1:$L$90,MATCH(BE2713,PDC!$L:$L,0),MATCH(PDC!$J$1,PDC!$J$1:$L$1,0))</f>
        <v>Construction</v>
      </c>
      <c r="BE2713" t="s">
        <v>17</v>
      </c>
      <c r="BF2713">
        <v>8434</v>
      </c>
      <c r="BG2713">
        <v>212</v>
      </c>
      <c r="BH2713">
        <v>331789</v>
      </c>
      <c r="BI2713">
        <v>19</v>
      </c>
      <c r="BJ2713">
        <v>1</v>
      </c>
      <c r="BK2713">
        <v>14</v>
      </c>
      <c r="BL2713">
        <v>1</v>
      </c>
      <c r="BN2713">
        <v>977</v>
      </c>
    </row>
    <row r="2714" spans="55:66" x14ac:dyDescent="0.35">
      <c r="BC2714" t="str">
        <f t="shared" si="118"/>
        <v>8434_Culture et production animale, chasse et services annexes</v>
      </c>
      <c r="BD2714" t="str">
        <f>INDEX(PDC!$J$1:$L$90,MATCH(BE2714,PDC!$L:$L,0),MATCH(PDC!$J$1,PDC!$J$1:$L$1,0))</f>
        <v>Agriculture</v>
      </c>
      <c r="BE2714" t="s">
        <v>62</v>
      </c>
      <c r="BF2714">
        <v>8434</v>
      </c>
      <c r="BG2714">
        <v>4</v>
      </c>
      <c r="BH2714">
        <v>6230</v>
      </c>
    </row>
    <row r="2715" spans="55:66" x14ac:dyDescent="0.35">
      <c r="BC2715" t="str">
        <f t="shared" si="118"/>
        <v>8434_Dépollution et autres services de gestion des déchets</v>
      </c>
      <c r="BD2715" t="str">
        <f>INDEX(PDC!$J$1:$L$90,MATCH(BE2715,PDC!$L:$L,0),MATCH(PDC!$J$1,PDC!$J$1:$L$1,0))</f>
        <v>Industrie</v>
      </c>
      <c r="BE2715" t="s">
        <v>79</v>
      </c>
      <c r="BF2715">
        <v>8434</v>
      </c>
    </row>
    <row r="2716" spans="55:66" x14ac:dyDescent="0.35">
      <c r="BC2716" t="str">
        <f t="shared" si="118"/>
        <v>8434_Enquêtes et sécurité</v>
      </c>
      <c r="BD2716" t="str">
        <f>INDEX(PDC!$J$1:$L$90,MATCH(BE2716,PDC!$L:$L,0),MATCH(PDC!$J$1,PDC!$J$1:$L$1,0))</f>
        <v>Services</v>
      </c>
      <c r="BE2716" t="s">
        <v>15</v>
      </c>
      <c r="BF2716">
        <v>8434</v>
      </c>
      <c r="BG2716">
        <v>227</v>
      </c>
      <c r="BH2716">
        <v>357011</v>
      </c>
      <c r="BI2716">
        <v>9</v>
      </c>
      <c r="BJ2716">
        <v>1</v>
      </c>
      <c r="BK2716">
        <v>20</v>
      </c>
      <c r="BL2716">
        <v>1</v>
      </c>
      <c r="BN2716">
        <v>1601</v>
      </c>
    </row>
    <row r="2717" spans="55:66" x14ac:dyDescent="0.35">
      <c r="BC2717" t="str">
        <f t="shared" si="118"/>
        <v>8434_Enseignement</v>
      </c>
      <c r="BD2717" t="str">
        <f>INDEX(PDC!$J$1:$L$90,MATCH(BE2717,PDC!$L:$L,0),MATCH(PDC!$J$1,PDC!$J$1:$L$1,0))</f>
        <v>Services</v>
      </c>
      <c r="BE2717" t="s">
        <v>34</v>
      </c>
      <c r="BF2717">
        <v>8434</v>
      </c>
      <c r="BG2717">
        <v>655</v>
      </c>
      <c r="BH2717">
        <v>788864</v>
      </c>
      <c r="BI2717">
        <v>13</v>
      </c>
      <c r="BN2717">
        <v>1161</v>
      </c>
    </row>
    <row r="2718" spans="55:66" x14ac:dyDescent="0.35">
      <c r="BC2718" t="str">
        <f t="shared" si="118"/>
        <v>8434_Entreposage et services auxiliaires des transports</v>
      </c>
      <c r="BD2718" t="str">
        <f>INDEX(PDC!$J$1:$L$90,MATCH(BE2718,PDC!$L:$L,0),MATCH(PDC!$J$1,PDC!$J$1:$L$1,0))</f>
        <v>Services</v>
      </c>
      <c r="BE2718" t="s">
        <v>7</v>
      </c>
      <c r="BF2718">
        <v>8434</v>
      </c>
      <c r="BG2718">
        <v>775</v>
      </c>
      <c r="BH2718">
        <v>1107136</v>
      </c>
      <c r="BI2718">
        <v>48</v>
      </c>
      <c r="BJ2718">
        <v>2</v>
      </c>
      <c r="BK2718">
        <v>18</v>
      </c>
      <c r="BL2718">
        <v>1</v>
      </c>
      <c r="BN2718">
        <v>2990</v>
      </c>
    </row>
    <row r="2719" spans="55:66" x14ac:dyDescent="0.35">
      <c r="BC2719" t="str">
        <f t="shared" si="118"/>
        <v>8434_Fabrication d'autres matériels de transport</v>
      </c>
      <c r="BD2719" t="str">
        <f>INDEX(PDC!$J$1:$L$90,MATCH(BE2719,PDC!$L:$L,0),MATCH(PDC!$J$1,PDC!$J$1:$L$1,0))</f>
        <v>Industrie</v>
      </c>
      <c r="BE2719" t="s">
        <v>74</v>
      </c>
      <c r="BF2719">
        <v>8434</v>
      </c>
      <c r="BG2719">
        <v>83</v>
      </c>
      <c r="BH2719">
        <v>124338</v>
      </c>
      <c r="BI2719">
        <v>2</v>
      </c>
      <c r="BN2719">
        <v>675</v>
      </c>
    </row>
    <row r="2720" spans="55:66" x14ac:dyDescent="0.35">
      <c r="BC2720" t="str">
        <f t="shared" si="118"/>
        <v>8434_Fabrication d'autres produits minéraux non métalliques</v>
      </c>
      <c r="BD2720" t="str">
        <f>INDEX(PDC!$J$1:$L$90,MATCH(BE2720,PDC!$L:$L,0),MATCH(PDC!$J$1,PDC!$J$1:$L$1,0))</f>
        <v>Industrie</v>
      </c>
      <c r="BE2720" t="s">
        <v>18</v>
      </c>
      <c r="BF2720">
        <v>8434</v>
      </c>
      <c r="BG2720">
        <v>96</v>
      </c>
      <c r="BH2720">
        <v>151332</v>
      </c>
      <c r="BI2720">
        <v>4</v>
      </c>
      <c r="BJ2720">
        <v>1</v>
      </c>
      <c r="BK2720">
        <v>3</v>
      </c>
      <c r="BN2720">
        <v>760</v>
      </c>
    </row>
    <row r="2721" spans="55:66" x14ac:dyDescent="0.35">
      <c r="BC2721" t="str">
        <f t="shared" si="118"/>
        <v>8434_Fabrication d'équipements électriques</v>
      </c>
      <c r="BD2721" t="str">
        <f>INDEX(PDC!$J$1:$L$90,MATCH(BE2721,PDC!$L:$L,0),MATCH(PDC!$J$1,PDC!$J$1:$L$1,0))</f>
        <v>Industrie</v>
      </c>
      <c r="BE2721" t="s">
        <v>38</v>
      </c>
      <c r="BF2721">
        <v>8434</v>
      </c>
      <c r="BG2721">
        <v>276</v>
      </c>
      <c r="BH2721">
        <v>485980</v>
      </c>
      <c r="BI2721">
        <v>17</v>
      </c>
      <c r="BJ2721">
        <v>1</v>
      </c>
      <c r="BK2721">
        <v>3</v>
      </c>
      <c r="BN2721">
        <v>362</v>
      </c>
    </row>
    <row r="2722" spans="55:66" x14ac:dyDescent="0.35">
      <c r="BC2722" t="str">
        <f t="shared" si="118"/>
        <v>8434_Fabrication de boissons</v>
      </c>
      <c r="BD2722" t="str">
        <f>INDEX(PDC!$J$1:$L$90,MATCH(BE2722,PDC!$L:$L,0),MATCH(PDC!$J$1,PDC!$J$1:$L$1,0))</f>
        <v>Industrie</v>
      </c>
      <c r="BE2722" t="s">
        <v>66</v>
      </c>
      <c r="BF2722">
        <v>8434</v>
      </c>
      <c r="BG2722">
        <v>14</v>
      </c>
      <c r="BH2722">
        <v>19192</v>
      </c>
    </row>
    <row r="2723" spans="55:66" x14ac:dyDescent="0.35">
      <c r="BC2723" t="str">
        <f t="shared" si="118"/>
        <v>8434_Fabrication de machines et équipements n.c.a.</v>
      </c>
      <c r="BD2723" t="str">
        <f>INDEX(PDC!$J$1:$L$90,MATCH(BE2723,PDC!$L:$L,0),MATCH(PDC!$J$1,PDC!$J$1:$L$1,0))</f>
        <v>Industrie</v>
      </c>
      <c r="BE2723" t="s">
        <v>29</v>
      </c>
      <c r="BF2723">
        <v>8434</v>
      </c>
      <c r="BG2723">
        <v>1661</v>
      </c>
      <c r="BH2723">
        <v>2180072</v>
      </c>
      <c r="BI2723">
        <v>71</v>
      </c>
      <c r="BJ2723">
        <v>5</v>
      </c>
      <c r="BK2723">
        <v>51</v>
      </c>
      <c r="BL2723">
        <v>2</v>
      </c>
      <c r="BN2723">
        <v>3810</v>
      </c>
    </row>
    <row r="2724" spans="55:66" x14ac:dyDescent="0.35">
      <c r="BC2724" t="str">
        <f t="shared" si="118"/>
        <v>8434_Fabrication de meubles</v>
      </c>
      <c r="BD2724" t="str">
        <f>INDEX(PDC!$J$1:$L$90,MATCH(BE2724,PDC!$L:$L,0),MATCH(PDC!$J$1,PDC!$J$1:$L$1,0))</f>
        <v>Industrie</v>
      </c>
      <c r="BE2724" t="s">
        <v>75</v>
      </c>
      <c r="BF2724">
        <v>8434</v>
      </c>
      <c r="BG2724">
        <v>334</v>
      </c>
      <c r="BH2724">
        <v>537664</v>
      </c>
      <c r="BI2724">
        <v>13</v>
      </c>
      <c r="BJ2724">
        <v>2</v>
      </c>
      <c r="BK2724">
        <v>20</v>
      </c>
      <c r="BL2724">
        <v>2</v>
      </c>
      <c r="BN2724">
        <v>434</v>
      </c>
    </row>
    <row r="2725" spans="55:66" x14ac:dyDescent="0.35">
      <c r="BC2725" t="str">
        <f t="shared" si="118"/>
        <v>8434_Fabrication de produits en caoutchouc et en plastique</v>
      </c>
      <c r="BD2725" t="str">
        <f>INDEX(PDC!$J$1:$L$90,MATCH(BE2725,PDC!$L:$L,0),MATCH(PDC!$J$1,PDC!$J$1:$L$1,0))</f>
        <v>Industrie</v>
      </c>
      <c r="BE2725" t="s">
        <v>25</v>
      </c>
      <c r="BF2725">
        <v>8434</v>
      </c>
      <c r="BG2725">
        <v>962</v>
      </c>
      <c r="BH2725">
        <v>1451664</v>
      </c>
      <c r="BI2725">
        <v>43</v>
      </c>
      <c r="BJ2725">
        <v>2</v>
      </c>
      <c r="BK2725">
        <v>25</v>
      </c>
      <c r="BL2725">
        <v>2</v>
      </c>
      <c r="BN2725">
        <v>3209</v>
      </c>
    </row>
    <row r="2726" spans="55:66" x14ac:dyDescent="0.35">
      <c r="BC2726" t="str">
        <f t="shared" si="118"/>
        <v>8434_Fabrication de produits informatiques, électroniques et optiques</v>
      </c>
      <c r="BD2726" t="str">
        <f>INDEX(PDC!$J$1:$L$90,MATCH(BE2726,PDC!$L:$L,0),MATCH(PDC!$J$1,PDC!$J$1:$L$1,0))</f>
        <v>Industrie</v>
      </c>
      <c r="BE2726" t="s">
        <v>41</v>
      </c>
      <c r="BF2726">
        <v>8434</v>
      </c>
      <c r="BG2726">
        <v>62</v>
      </c>
      <c r="BH2726">
        <v>108685</v>
      </c>
    </row>
    <row r="2727" spans="55:66" x14ac:dyDescent="0.35">
      <c r="BC2727" t="str">
        <f t="shared" si="118"/>
        <v>8434_Fabrication de produits métalliques, à l'exception des machines et des équipements</v>
      </c>
      <c r="BD2727" t="str">
        <f>INDEX(PDC!$J$1:$L$90,MATCH(BE2727,PDC!$L:$L,0),MATCH(PDC!$J$1,PDC!$J$1:$L$1,0))</f>
        <v>Industrie</v>
      </c>
      <c r="BE2727" t="s">
        <v>11</v>
      </c>
      <c r="BF2727">
        <v>8434</v>
      </c>
      <c r="BG2727">
        <v>1921</v>
      </c>
      <c r="BH2727">
        <v>3144331</v>
      </c>
      <c r="BI2727">
        <v>135</v>
      </c>
      <c r="BJ2727">
        <v>7</v>
      </c>
      <c r="BK2727">
        <v>55</v>
      </c>
      <c r="BL2727">
        <v>2</v>
      </c>
      <c r="BN2727">
        <v>7427</v>
      </c>
    </row>
    <row r="2728" spans="55:66" x14ac:dyDescent="0.35">
      <c r="BC2728" t="str">
        <f t="shared" si="118"/>
        <v>8434_Fabrication de textiles</v>
      </c>
      <c r="BD2728" t="str">
        <f>INDEX(PDC!$J$1:$L$90,MATCH(BE2728,PDC!$L:$L,0),MATCH(PDC!$J$1,PDC!$J$1:$L$1,0))</f>
        <v>Industrie</v>
      </c>
      <c r="BE2728" t="s">
        <v>19</v>
      </c>
      <c r="BF2728">
        <v>8434</v>
      </c>
      <c r="BG2728">
        <v>297</v>
      </c>
      <c r="BH2728">
        <v>496639</v>
      </c>
      <c r="BI2728">
        <v>13</v>
      </c>
      <c r="BN2728">
        <v>1232</v>
      </c>
    </row>
    <row r="2729" spans="55:66" x14ac:dyDescent="0.35">
      <c r="BC2729" t="str">
        <f t="shared" si="118"/>
        <v>8434_Génie civil</v>
      </c>
      <c r="BD2729" t="str">
        <f>INDEX(PDC!$J$1:$L$90,MATCH(BE2729,PDC!$L:$L,0),MATCH(PDC!$J$1,PDC!$J$1:$L$1,0))</f>
        <v>Construction</v>
      </c>
      <c r="BE2729" t="s">
        <v>22</v>
      </c>
      <c r="BF2729">
        <v>8434</v>
      </c>
      <c r="BG2729">
        <v>247</v>
      </c>
      <c r="BH2729">
        <v>339458</v>
      </c>
      <c r="BI2729">
        <v>7</v>
      </c>
      <c r="BJ2729">
        <v>1</v>
      </c>
      <c r="BK2729">
        <v>23</v>
      </c>
      <c r="BL2729">
        <v>1</v>
      </c>
      <c r="BN2729">
        <v>304</v>
      </c>
    </row>
    <row r="2730" spans="55:66" x14ac:dyDescent="0.35">
      <c r="BC2730" t="str">
        <f t="shared" si="118"/>
        <v>8434_Hébergement</v>
      </c>
      <c r="BD2730" t="str">
        <f>INDEX(PDC!$J$1:$L$90,MATCH(BE2730,PDC!$L:$L,0),MATCH(PDC!$J$1,PDC!$J$1:$L$1,0))</f>
        <v>Services</v>
      </c>
      <c r="BE2730" t="s">
        <v>20</v>
      </c>
      <c r="BF2730">
        <v>8434</v>
      </c>
      <c r="BG2730">
        <v>389</v>
      </c>
      <c r="BH2730">
        <v>619028</v>
      </c>
      <c r="BI2730">
        <v>20</v>
      </c>
      <c r="BN2730">
        <v>1634</v>
      </c>
    </row>
    <row r="2731" spans="55:66" x14ac:dyDescent="0.35">
      <c r="BC2731" t="str">
        <f t="shared" si="118"/>
        <v>8434_Hébergement médico-social et social</v>
      </c>
      <c r="BD2731" t="str">
        <f>INDEX(PDC!$J$1:$L$90,MATCH(BE2731,PDC!$L:$L,0),MATCH(PDC!$J$1,PDC!$J$1:$L$1,0))</f>
        <v>Services</v>
      </c>
      <c r="BE2731" t="s">
        <v>2</v>
      </c>
      <c r="BF2731">
        <v>8434</v>
      </c>
      <c r="BG2731">
        <v>1052</v>
      </c>
      <c r="BH2731">
        <v>1654294</v>
      </c>
      <c r="BI2731">
        <v>65</v>
      </c>
      <c r="BJ2731">
        <v>2</v>
      </c>
      <c r="BK2731">
        <v>5</v>
      </c>
      <c r="BN2731">
        <v>3472</v>
      </c>
    </row>
    <row r="2732" spans="55:66" x14ac:dyDescent="0.35">
      <c r="BC2732" t="str">
        <f t="shared" si="118"/>
        <v>8434_Imprimerie et reproduction d'enregistrements</v>
      </c>
      <c r="BD2732" t="str">
        <f>INDEX(PDC!$J$1:$L$90,MATCH(BE2732,PDC!$L:$L,0),MATCH(PDC!$J$1,PDC!$J$1:$L$1,0))</f>
        <v>Industrie</v>
      </c>
      <c r="BE2732" t="s">
        <v>72</v>
      </c>
      <c r="BF2732">
        <v>8434</v>
      </c>
      <c r="BG2732">
        <v>314</v>
      </c>
      <c r="BH2732">
        <v>513369</v>
      </c>
      <c r="BI2732">
        <v>11</v>
      </c>
      <c r="BJ2732">
        <v>1</v>
      </c>
      <c r="BK2732">
        <v>3</v>
      </c>
      <c r="BN2732">
        <v>634</v>
      </c>
    </row>
    <row r="2733" spans="55:66" x14ac:dyDescent="0.35">
      <c r="BC2733" t="str">
        <f t="shared" si="118"/>
        <v>8434_Industrie automobile</v>
      </c>
      <c r="BD2733" t="str">
        <f>INDEX(PDC!$J$1:$L$90,MATCH(BE2733,PDC!$L:$L,0),MATCH(PDC!$J$1,PDC!$J$1:$L$1,0))</f>
        <v>Industrie</v>
      </c>
      <c r="BE2733" t="s">
        <v>24</v>
      </c>
      <c r="BF2733">
        <v>8434</v>
      </c>
      <c r="BG2733">
        <v>252</v>
      </c>
      <c r="BH2733">
        <v>426502</v>
      </c>
      <c r="BI2733">
        <v>21</v>
      </c>
      <c r="BN2733">
        <v>447</v>
      </c>
    </row>
    <row r="2734" spans="55:66" x14ac:dyDescent="0.35">
      <c r="BC2734" t="str">
        <f t="shared" si="118"/>
        <v>8434_Industrie chimique</v>
      </c>
      <c r="BD2734" t="str">
        <f>INDEX(PDC!$J$1:$L$90,MATCH(BE2734,PDC!$L:$L,0),MATCH(PDC!$J$1,PDC!$J$1:$L$1,0))</f>
        <v>Industrie</v>
      </c>
      <c r="BE2734" t="s">
        <v>40</v>
      </c>
      <c r="BF2734">
        <v>8434</v>
      </c>
      <c r="BG2734">
        <v>667</v>
      </c>
      <c r="BH2734">
        <v>1005099</v>
      </c>
      <c r="BI2734">
        <v>10</v>
      </c>
      <c r="BJ2734">
        <v>2</v>
      </c>
      <c r="BK2734">
        <v>25</v>
      </c>
      <c r="BL2734">
        <v>1</v>
      </c>
      <c r="BN2734">
        <v>1678</v>
      </c>
    </row>
    <row r="2735" spans="55:66" x14ac:dyDescent="0.35">
      <c r="BC2735" t="str">
        <f t="shared" si="118"/>
        <v>8434_Industrie de l'habillement</v>
      </c>
      <c r="BD2735" t="str">
        <f>INDEX(PDC!$J$1:$L$90,MATCH(BE2735,PDC!$L:$L,0),MATCH(PDC!$J$1,PDC!$J$1:$L$1,0))</f>
        <v>Industrie</v>
      </c>
      <c r="BE2735" t="s">
        <v>68</v>
      </c>
      <c r="BF2735">
        <v>8434</v>
      </c>
      <c r="BG2735">
        <v>243</v>
      </c>
      <c r="BH2735">
        <v>388036</v>
      </c>
      <c r="BI2735">
        <v>7</v>
      </c>
      <c r="BJ2735">
        <v>1</v>
      </c>
      <c r="BK2735">
        <v>3</v>
      </c>
      <c r="BN2735">
        <v>801</v>
      </c>
    </row>
    <row r="2736" spans="55:66" x14ac:dyDescent="0.35">
      <c r="BC2736" t="str">
        <f t="shared" si="118"/>
        <v>8434_Industrie du cuir et de la chaussure</v>
      </c>
      <c r="BD2736" t="str">
        <f>INDEX(PDC!$J$1:$L$90,MATCH(BE2736,PDC!$L:$L,0),MATCH(PDC!$J$1,PDC!$J$1:$L$1,0))</f>
        <v>Industrie</v>
      </c>
      <c r="BE2736" t="s">
        <v>69</v>
      </c>
      <c r="BF2736">
        <v>8434</v>
      </c>
      <c r="BG2736">
        <v>27</v>
      </c>
      <c r="BH2736">
        <v>42699</v>
      </c>
    </row>
    <row r="2737" spans="55:66" x14ac:dyDescent="0.35">
      <c r="BC2737" t="str">
        <f t="shared" si="118"/>
        <v>8434_Industrie du papier et du carton</v>
      </c>
      <c r="BD2737" t="str">
        <f>INDEX(PDC!$J$1:$L$90,MATCH(BE2737,PDC!$L:$L,0),MATCH(PDC!$J$1,PDC!$J$1:$L$1,0))</f>
        <v>Industrie</v>
      </c>
      <c r="BE2737" t="s">
        <v>71</v>
      </c>
      <c r="BF2737">
        <v>8434</v>
      </c>
      <c r="BG2737">
        <v>175</v>
      </c>
      <c r="BH2737">
        <v>256087</v>
      </c>
      <c r="BI2737">
        <v>4</v>
      </c>
      <c r="BJ2737">
        <v>1</v>
      </c>
      <c r="BK2737">
        <v>4</v>
      </c>
      <c r="BN2737">
        <v>410</v>
      </c>
    </row>
    <row r="2738" spans="55:66" x14ac:dyDescent="0.35">
      <c r="BC2738" t="str">
        <f t="shared" si="118"/>
        <v>8434_Industries alimentaires</v>
      </c>
      <c r="BD2738" t="str">
        <f>INDEX(PDC!$J$1:$L$90,MATCH(BE2738,PDC!$L:$L,0),MATCH(PDC!$J$1,PDC!$J$1:$L$1,0))</f>
        <v>Industrie</v>
      </c>
      <c r="BE2738" t="s">
        <v>14</v>
      </c>
      <c r="BF2738">
        <v>8434</v>
      </c>
      <c r="BG2738">
        <v>746</v>
      </c>
      <c r="BH2738">
        <v>1205110</v>
      </c>
      <c r="BI2738">
        <v>27</v>
      </c>
      <c r="BJ2738">
        <v>4</v>
      </c>
      <c r="BK2738">
        <v>47</v>
      </c>
      <c r="BL2738">
        <v>2</v>
      </c>
      <c r="BN2738">
        <v>2972</v>
      </c>
    </row>
    <row r="2739" spans="55:66" x14ac:dyDescent="0.35">
      <c r="BC2739" t="str">
        <f t="shared" si="118"/>
        <v>8434_Métallurgie</v>
      </c>
      <c r="BD2739" t="str">
        <f>INDEX(PDC!$J$1:$L$90,MATCH(BE2739,PDC!$L:$L,0),MATCH(PDC!$J$1,PDC!$J$1:$L$1,0))</f>
        <v>Industrie</v>
      </c>
      <c r="BE2739" t="s">
        <v>26</v>
      </c>
      <c r="BF2739">
        <v>8434</v>
      </c>
      <c r="BG2739">
        <v>772</v>
      </c>
      <c r="BH2739">
        <v>1352274</v>
      </c>
      <c r="BI2739">
        <v>30</v>
      </c>
      <c r="BJ2739">
        <v>1</v>
      </c>
      <c r="BK2739">
        <v>15</v>
      </c>
      <c r="BL2739">
        <v>1</v>
      </c>
      <c r="BN2739">
        <v>1559</v>
      </c>
    </row>
    <row r="2740" spans="55:66" x14ac:dyDescent="0.35">
      <c r="BC2740" t="str">
        <f t="shared" si="118"/>
        <v>8434_Organisation de jeux de hasard et d'argent</v>
      </c>
      <c r="BD2740" t="str">
        <f>INDEX(PDC!$J$1:$L$90,MATCH(BE2740,PDC!$L:$L,0),MATCH(PDC!$J$1,PDC!$J$1:$L$1,0))</f>
        <v>Services</v>
      </c>
      <c r="BE2740" t="s">
        <v>91</v>
      </c>
      <c r="BF2740">
        <v>8434</v>
      </c>
      <c r="BG2740">
        <v>12</v>
      </c>
      <c r="BH2740">
        <v>10010</v>
      </c>
    </row>
    <row r="2741" spans="55:66" x14ac:dyDescent="0.35">
      <c r="BC2741" t="str">
        <f t="shared" si="118"/>
        <v>8434_Production de films cinématographiques, de vidéo et de programmes de télévision ; enregistrement sonore et édition musicale</v>
      </c>
      <c r="BD2741" t="str">
        <f>INDEX(PDC!$J$1:$L$90,MATCH(BE2741,PDC!$L:$L,0),MATCH(PDC!$J$1,PDC!$J$1:$L$1,0))</f>
        <v>Services</v>
      </c>
      <c r="BE2741" t="s">
        <v>82</v>
      </c>
      <c r="BF2741">
        <v>8434</v>
      </c>
      <c r="BG2741">
        <v>17</v>
      </c>
      <c r="BH2741">
        <v>22489</v>
      </c>
    </row>
    <row r="2742" spans="55:66" x14ac:dyDescent="0.35">
      <c r="BC2742" t="str">
        <f t="shared" si="118"/>
        <v>8434_Production et distribution d'électricité, de gaz, de vapeur et d'air conditionné</v>
      </c>
      <c r="BD2742" t="str">
        <f>INDEX(PDC!$J$1:$L$90,MATCH(BE2742,PDC!$L:$L,0),MATCH(PDC!$J$1,PDC!$J$1:$L$1,0))</f>
        <v>Industrie</v>
      </c>
      <c r="BE2742" t="s">
        <v>76</v>
      </c>
      <c r="BF2742">
        <v>8434</v>
      </c>
      <c r="BG2742">
        <v>31</v>
      </c>
      <c r="BH2742">
        <v>46641</v>
      </c>
      <c r="BN2742">
        <v>0</v>
      </c>
    </row>
    <row r="2743" spans="55:66" x14ac:dyDescent="0.35">
      <c r="BC2743" t="str">
        <f t="shared" si="118"/>
        <v>8434_Programmation et diffusion</v>
      </c>
      <c r="BD2743" t="str">
        <f>INDEX(PDC!$J$1:$L$90,MATCH(BE2743,PDC!$L:$L,0),MATCH(PDC!$J$1,PDC!$J$1:$L$1,0))</f>
        <v>Services</v>
      </c>
      <c r="BE2743" t="s">
        <v>83</v>
      </c>
      <c r="BF2743">
        <v>8434</v>
      </c>
      <c r="BG2743">
        <v>4</v>
      </c>
      <c r="BH2743">
        <v>5378</v>
      </c>
    </row>
    <row r="2744" spans="55:66" x14ac:dyDescent="0.35">
      <c r="BC2744" t="str">
        <f t="shared" si="118"/>
        <v>8434_Programmation, conseil et autres activités informatiques</v>
      </c>
      <c r="BD2744" t="str">
        <f>INDEX(PDC!$J$1:$L$90,MATCH(BE2744,PDC!$L:$L,0),MATCH(PDC!$J$1,PDC!$J$1:$L$1,0))</f>
        <v>Services</v>
      </c>
      <c r="BE2744" t="s">
        <v>50</v>
      </c>
      <c r="BF2744">
        <v>8434</v>
      </c>
      <c r="BG2744">
        <v>97</v>
      </c>
      <c r="BH2744">
        <v>155549</v>
      </c>
      <c r="BI2744">
        <v>2</v>
      </c>
      <c r="BN2744">
        <v>25</v>
      </c>
    </row>
    <row r="2745" spans="55:66" x14ac:dyDescent="0.35">
      <c r="BC2745" t="str">
        <f t="shared" si="118"/>
        <v>8434_Publicité et études de marché</v>
      </c>
      <c r="BD2745" t="str">
        <f>INDEX(PDC!$J$1:$L$90,MATCH(BE2745,PDC!$L:$L,0),MATCH(PDC!$J$1,PDC!$J$1:$L$1,0))</f>
        <v>Services</v>
      </c>
      <c r="BE2745" t="s">
        <v>33</v>
      </c>
      <c r="BF2745">
        <v>8434</v>
      </c>
      <c r="BG2745">
        <v>113</v>
      </c>
      <c r="BH2745">
        <v>185037</v>
      </c>
      <c r="BI2745">
        <v>3</v>
      </c>
      <c r="BN2745">
        <v>405</v>
      </c>
    </row>
    <row r="2746" spans="55:66" x14ac:dyDescent="0.35">
      <c r="BC2746" t="str">
        <f t="shared" si="118"/>
        <v>8434_Recherche-développement scientifique</v>
      </c>
      <c r="BD2746" t="str">
        <f>INDEX(PDC!$J$1:$L$90,MATCH(BE2746,PDC!$L:$L,0),MATCH(PDC!$J$1,PDC!$J$1:$L$1,0))</f>
        <v>Services</v>
      </c>
      <c r="BE2746" t="s">
        <v>46</v>
      </c>
      <c r="BF2746">
        <v>8434</v>
      </c>
      <c r="BG2746">
        <v>5</v>
      </c>
      <c r="BH2746">
        <v>6374</v>
      </c>
    </row>
    <row r="2747" spans="55:66" x14ac:dyDescent="0.35">
      <c r="BC2747" t="str">
        <f t="shared" si="118"/>
        <v>8434_Restauration</v>
      </c>
      <c r="BD2747" t="str">
        <f>INDEX(PDC!$J$1:$L$90,MATCH(BE2747,PDC!$L:$L,0),MATCH(PDC!$J$1,PDC!$J$1:$L$1,0))</f>
        <v>Services</v>
      </c>
      <c r="BE2747" t="s">
        <v>10</v>
      </c>
      <c r="BF2747">
        <v>8434</v>
      </c>
      <c r="BG2747">
        <v>1328</v>
      </c>
      <c r="BH2747">
        <v>1886897</v>
      </c>
      <c r="BI2747">
        <v>43</v>
      </c>
      <c r="BN2747">
        <v>3577</v>
      </c>
    </row>
    <row r="2748" spans="55:66" x14ac:dyDescent="0.35">
      <c r="BC2748" t="str">
        <f t="shared" si="118"/>
        <v>8434_Réparation d'ordinateurs et de biens personnels et domestiques</v>
      </c>
      <c r="BD2748" t="str">
        <f>INDEX(PDC!$J$1:$L$90,MATCH(BE2748,PDC!$L:$L,0),MATCH(PDC!$J$1,PDC!$J$1:$L$1,0))</f>
        <v>Services</v>
      </c>
      <c r="BE2748" t="s">
        <v>92</v>
      </c>
      <c r="BF2748">
        <v>8434</v>
      </c>
      <c r="BG2748">
        <v>50</v>
      </c>
      <c r="BH2748">
        <v>80482</v>
      </c>
      <c r="BI2748">
        <v>1</v>
      </c>
      <c r="BJ2748">
        <v>1</v>
      </c>
      <c r="BK2748">
        <v>5</v>
      </c>
      <c r="BN2748">
        <v>214</v>
      </c>
    </row>
    <row r="2749" spans="55:66" x14ac:dyDescent="0.35">
      <c r="BC2749" t="str">
        <f t="shared" si="118"/>
        <v>8434_Réparation et installation de machines et d'équipements</v>
      </c>
      <c r="BD2749" t="str">
        <f>INDEX(PDC!$J$1:$L$90,MATCH(BE2749,PDC!$L:$L,0),MATCH(PDC!$J$1,PDC!$J$1:$L$1,0))</f>
        <v>Industrie</v>
      </c>
      <c r="BE2749" t="s">
        <v>23</v>
      </c>
      <c r="BF2749">
        <v>8434</v>
      </c>
      <c r="BG2749">
        <v>356</v>
      </c>
      <c r="BH2749">
        <v>645294</v>
      </c>
      <c r="BI2749">
        <v>17</v>
      </c>
      <c r="BJ2749">
        <v>2</v>
      </c>
      <c r="BK2749">
        <v>5</v>
      </c>
      <c r="BN2749">
        <v>1465</v>
      </c>
    </row>
    <row r="2750" spans="55:66" x14ac:dyDescent="0.35">
      <c r="BC2750" t="str">
        <f t="shared" si="118"/>
        <v>8434_Services d'information</v>
      </c>
      <c r="BD2750" t="str">
        <f>INDEX(PDC!$J$1:$L$90,MATCH(BE2750,PDC!$L:$L,0),MATCH(PDC!$J$1,PDC!$J$1:$L$1,0))</f>
        <v>Services</v>
      </c>
      <c r="BE2750" t="s">
        <v>85</v>
      </c>
      <c r="BF2750">
        <v>8434</v>
      </c>
      <c r="BG2750">
        <v>40</v>
      </c>
      <c r="BH2750">
        <v>63456</v>
      </c>
    </row>
    <row r="2751" spans="55:66" x14ac:dyDescent="0.35">
      <c r="BC2751" t="str">
        <f t="shared" si="118"/>
        <v>8434_Services de soutien aux industries extractives</v>
      </c>
      <c r="BD2751" t="str">
        <f>INDEX(PDC!$J$1:$L$90,MATCH(BE2751,PDC!$L:$L,0),MATCH(PDC!$J$1,PDC!$J$1:$L$1,0))</f>
        <v>Industrie</v>
      </c>
      <c r="BE2751" t="s">
        <v>65</v>
      </c>
      <c r="BF2751">
        <v>8434</v>
      </c>
      <c r="BG2751">
        <v>1</v>
      </c>
      <c r="BH2751">
        <v>1192</v>
      </c>
    </row>
    <row r="2752" spans="55:66" x14ac:dyDescent="0.35">
      <c r="BC2752" t="str">
        <f t="shared" si="118"/>
        <v>8434_Services relatifs aux bâtiments et aménagement paysager</v>
      </c>
      <c r="BD2752" t="str">
        <f>INDEX(PDC!$J$1:$L$90,MATCH(BE2752,PDC!$L:$L,0),MATCH(PDC!$J$1,PDC!$J$1:$L$1,0))</f>
        <v>Services</v>
      </c>
      <c r="BE2752" t="s">
        <v>9</v>
      </c>
      <c r="BF2752">
        <v>8434</v>
      </c>
      <c r="BG2752">
        <v>714</v>
      </c>
      <c r="BH2752">
        <v>1111834</v>
      </c>
      <c r="BI2752">
        <v>37</v>
      </c>
      <c r="BJ2752">
        <v>11</v>
      </c>
      <c r="BK2752">
        <v>120</v>
      </c>
      <c r="BL2752">
        <v>5</v>
      </c>
      <c r="BN2752">
        <v>5180</v>
      </c>
    </row>
    <row r="2753" spans="55:66" x14ac:dyDescent="0.35">
      <c r="BC2753" t="str">
        <f t="shared" si="118"/>
        <v>8434_Transports par eau</v>
      </c>
      <c r="BD2753" t="str">
        <f>INDEX(PDC!$J$1:$L$90,MATCH(BE2753,PDC!$L:$L,0),MATCH(PDC!$J$1,PDC!$J$1:$L$1,0))</f>
        <v>Services</v>
      </c>
      <c r="BE2753" t="s">
        <v>80</v>
      </c>
      <c r="BF2753">
        <v>8434</v>
      </c>
      <c r="BG2753">
        <v>1</v>
      </c>
      <c r="BH2753">
        <v>1820</v>
      </c>
    </row>
    <row r="2754" spans="55:66" x14ac:dyDescent="0.35">
      <c r="BC2754" t="str">
        <f t="shared" si="118"/>
        <v>8434_Transports terrestres et transport par conduites</v>
      </c>
      <c r="BD2754" t="str">
        <f>INDEX(PDC!$J$1:$L$90,MATCH(BE2754,PDC!$L:$L,0),MATCH(PDC!$J$1,PDC!$J$1:$L$1,0))</f>
        <v>Services</v>
      </c>
      <c r="BE2754" t="s">
        <v>5</v>
      </c>
      <c r="BF2754">
        <v>8434</v>
      </c>
      <c r="BG2754">
        <v>1918</v>
      </c>
      <c r="BH2754">
        <v>3292018</v>
      </c>
      <c r="BI2754">
        <v>114</v>
      </c>
      <c r="BJ2754">
        <v>8</v>
      </c>
      <c r="BK2754">
        <v>68</v>
      </c>
      <c r="BL2754">
        <v>2</v>
      </c>
      <c r="BN2754">
        <v>12648</v>
      </c>
    </row>
    <row r="2755" spans="55:66" x14ac:dyDescent="0.35">
      <c r="BC2755" t="str">
        <f t="shared" si="118"/>
        <v>8434_Travail du bois et fabrication d'articles en bois et en liège, à l'exception des meubles ; fabrication d'articles en vannerie et sparterie</v>
      </c>
      <c r="BD2755" t="str">
        <f>INDEX(PDC!$J$1:$L$90,MATCH(BE2755,PDC!$L:$L,0),MATCH(PDC!$J$1,PDC!$J$1:$L$1,0))</f>
        <v>Industrie</v>
      </c>
      <c r="BE2755" t="s">
        <v>70</v>
      </c>
      <c r="BF2755">
        <v>8434</v>
      </c>
      <c r="BG2755">
        <v>408</v>
      </c>
      <c r="BH2755">
        <v>656816</v>
      </c>
      <c r="BI2755">
        <v>40</v>
      </c>
      <c r="BJ2755">
        <v>6</v>
      </c>
      <c r="BK2755">
        <v>57</v>
      </c>
      <c r="BL2755">
        <v>2</v>
      </c>
      <c r="BN2755">
        <v>3149</v>
      </c>
    </row>
    <row r="2756" spans="55:66" x14ac:dyDescent="0.35">
      <c r="BC2756" t="str">
        <f t="shared" si="118"/>
        <v>8434_Travaux de construction spécialisés</v>
      </c>
      <c r="BD2756" t="str">
        <f>INDEX(PDC!$J$1:$L$90,MATCH(BE2756,PDC!$L:$L,0),MATCH(PDC!$J$1,PDC!$J$1:$L$1,0))</f>
        <v>Construction</v>
      </c>
      <c r="BE2756" t="s">
        <v>3</v>
      </c>
      <c r="BF2756">
        <v>8434</v>
      </c>
      <c r="BG2756">
        <v>3403</v>
      </c>
      <c r="BH2756">
        <v>5375456</v>
      </c>
      <c r="BI2756">
        <v>305</v>
      </c>
      <c r="BJ2756">
        <v>25</v>
      </c>
      <c r="BK2756">
        <v>192</v>
      </c>
      <c r="BL2756">
        <v>4</v>
      </c>
      <c r="BN2756">
        <v>22513</v>
      </c>
    </row>
    <row r="2757" spans="55:66" x14ac:dyDescent="0.35">
      <c r="BC2757" t="str">
        <f t="shared" si="118"/>
        <v>8434_Télécommunications</v>
      </c>
      <c r="BD2757" t="str">
        <f>INDEX(PDC!$J$1:$L$90,MATCH(BE2757,PDC!$L:$L,0),MATCH(PDC!$J$1,PDC!$J$1:$L$1,0))</f>
        <v>Services</v>
      </c>
      <c r="BE2757" t="s">
        <v>84</v>
      </c>
      <c r="BF2757">
        <v>8434</v>
      </c>
      <c r="BG2757">
        <v>5</v>
      </c>
      <c r="BH2757">
        <v>9644</v>
      </c>
    </row>
    <row r="2758" spans="55:66" x14ac:dyDescent="0.35">
      <c r="BC2758" t="str">
        <f t="shared" si="118"/>
        <v>8434_Édition</v>
      </c>
      <c r="BD2758" t="str">
        <f>INDEX(PDC!$J$1:$L$90,MATCH(BE2758,PDC!$L:$L,0),MATCH(PDC!$J$1,PDC!$J$1:$L$1,0))</f>
        <v>Services</v>
      </c>
      <c r="BE2758" t="s">
        <v>49</v>
      </c>
      <c r="BF2758">
        <v>8434</v>
      </c>
      <c r="BG2758">
        <v>39</v>
      </c>
      <c r="BH2758">
        <v>58142</v>
      </c>
    </row>
    <row r="2759" spans="55:66" x14ac:dyDescent="0.35">
      <c r="BC2759" t="str">
        <f t="shared" si="118"/>
        <v>8435_NC</v>
      </c>
      <c r="BD2759" t="s">
        <v>355</v>
      </c>
      <c r="BE2759" t="s">
        <v>355</v>
      </c>
      <c r="BF2759">
        <v>8435</v>
      </c>
      <c r="BN2759">
        <v>982</v>
      </c>
    </row>
    <row r="2760" spans="55:66" x14ac:dyDescent="0.35">
      <c r="BC2760" t="str">
        <f t="shared" si="118"/>
        <v>8435_Action sociale sans hébergement</v>
      </c>
      <c r="BD2760" t="str">
        <f>INDEX(PDC!$J$1:$L$90,MATCH(BE2760,PDC!$L:$L,0),MATCH(PDC!$J$1,PDC!$J$1:$L$1,0))</f>
        <v>Services</v>
      </c>
      <c r="BE2760" t="s">
        <v>8</v>
      </c>
      <c r="BF2760">
        <v>8435</v>
      </c>
      <c r="BG2760">
        <v>1363</v>
      </c>
      <c r="BH2760">
        <v>2108889</v>
      </c>
      <c r="BI2760">
        <v>87</v>
      </c>
      <c r="BJ2760">
        <v>3</v>
      </c>
      <c r="BK2760">
        <v>22</v>
      </c>
      <c r="BL2760">
        <v>1</v>
      </c>
      <c r="BN2760">
        <v>5742</v>
      </c>
    </row>
    <row r="2761" spans="55:66" x14ac:dyDescent="0.35">
      <c r="BC2761" t="str">
        <f t="shared" si="118"/>
        <v>8435_Activités administratives et autres activités de soutien aux entreprises</v>
      </c>
      <c r="BD2761" t="str">
        <f>INDEX(PDC!$J$1:$L$90,MATCH(BE2761,PDC!$L:$L,0),MATCH(PDC!$J$1,PDC!$J$1:$L$1,0))</f>
        <v>Services</v>
      </c>
      <c r="BE2761" t="s">
        <v>35</v>
      </c>
      <c r="BF2761">
        <v>8435</v>
      </c>
      <c r="BG2761">
        <v>273</v>
      </c>
      <c r="BH2761">
        <v>385073</v>
      </c>
      <c r="BI2761">
        <v>13</v>
      </c>
      <c r="BJ2761">
        <v>2</v>
      </c>
      <c r="BK2761">
        <v>25</v>
      </c>
      <c r="BL2761">
        <v>1</v>
      </c>
      <c r="BN2761">
        <v>2235</v>
      </c>
    </row>
    <row r="2762" spans="55:66" x14ac:dyDescent="0.35">
      <c r="BC2762" t="str">
        <f t="shared" si="118"/>
        <v>8435_Activités auxiliaires de services financiers et d'assurance</v>
      </c>
      <c r="BD2762" t="str">
        <f>INDEX(PDC!$J$1:$L$90,MATCH(BE2762,PDC!$L:$L,0),MATCH(PDC!$J$1,PDC!$J$1:$L$1,0))</f>
        <v>Services</v>
      </c>
      <c r="BE2762" t="s">
        <v>48</v>
      </c>
      <c r="BF2762">
        <v>8435</v>
      </c>
      <c r="BG2762">
        <v>221</v>
      </c>
      <c r="BH2762">
        <v>330135</v>
      </c>
      <c r="BN2762">
        <v>0</v>
      </c>
    </row>
    <row r="2763" spans="55:66" x14ac:dyDescent="0.35">
      <c r="BC2763" t="str">
        <f t="shared" si="118"/>
        <v>8435_Activités créatives, artistiques et de spectacle</v>
      </c>
      <c r="BD2763" t="str">
        <f>INDEX(PDC!$J$1:$L$90,MATCH(BE2763,PDC!$L:$L,0),MATCH(PDC!$J$1,PDC!$J$1:$L$1,0))</f>
        <v>Services</v>
      </c>
      <c r="BE2763" t="s">
        <v>42</v>
      </c>
      <c r="BF2763">
        <v>8435</v>
      </c>
      <c r="BG2763">
        <v>196</v>
      </c>
      <c r="BH2763">
        <v>141854</v>
      </c>
      <c r="BI2763">
        <v>3</v>
      </c>
      <c r="BN2763">
        <v>107</v>
      </c>
    </row>
    <row r="2764" spans="55:66" x14ac:dyDescent="0.35">
      <c r="BC2764" t="str">
        <f t="shared" si="118"/>
        <v>8435_Activités d'architecture et d'ingénierie ; activités de contrôle et analyses techniques</v>
      </c>
      <c r="BD2764" t="str">
        <f>INDEX(PDC!$J$1:$L$90,MATCH(BE2764,PDC!$L:$L,0),MATCH(PDC!$J$1,PDC!$J$1:$L$1,0))</f>
        <v>Services</v>
      </c>
      <c r="BE2764" t="s">
        <v>43</v>
      </c>
      <c r="BF2764">
        <v>8435</v>
      </c>
      <c r="BG2764">
        <v>792</v>
      </c>
      <c r="BH2764">
        <v>1273497</v>
      </c>
      <c r="BI2764">
        <v>9</v>
      </c>
      <c r="BN2764">
        <v>1283</v>
      </c>
    </row>
    <row r="2765" spans="55:66" x14ac:dyDescent="0.35">
      <c r="BC2765" t="str">
        <f t="shared" si="118"/>
        <v>8435_Activités de location et location-bail</v>
      </c>
      <c r="BD2765" t="str">
        <f>INDEX(PDC!$J$1:$L$90,MATCH(BE2765,PDC!$L:$L,0),MATCH(PDC!$J$1,PDC!$J$1:$L$1,0))</f>
        <v>Services</v>
      </c>
      <c r="BE2765" t="s">
        <v>88</v>
      </c>
      <c r="BF2765">
        <v>8435</v>
      </c>
      <c r="BG2765">
        <v>201</v>
      </c>
      <c r="BH2765">
        <v>321762</v>
      </c>
      <c r="BI2765">
        <v>14</v>
      </c>
      <c r="BN2765">
        <v>1172</v>
      </c>
    </row>
    <row r="2766" spans="55:66" x14ac:dyDescent="0.35">
      <c r="BC2766" t="str">
        <f t="shared" si="118"/>
        <v>8435_Activités de poste et de courrier</v>
      </c>
      <c r="BD2766" t="str">
        <f>INDEX(PDC!$J$1:$L$90,MATCH(BE2766,PDC!$L:$L,0),MATCH(PDC!$J$1,PDC!$J$1:$L$1,0))</f>
        <v>Services</v>
      </c>
      <c r="BE2766" t="s">
        <v>13</v>
      </c>
      <c r="BF2766">
        <v>8435</v>
      </c>
      <c r="BG2766">
        <v>289</v>
      </c>
      <c r="BH2766">
        <v>450507</v>
      </c>
      <c r="BI2766">
        <v>19</v>
      </c>
      <c r="BJ2766">
        <v>1</v>
      </c>
      <c r="BK2766">
        <v>20</v>
      </c>
      <c r="BL2766">
        <v>1</v>
      </c>
      <c r="BN2766">
        <v>1221</v>
      </c>
    </row>
    <row r="2767" spans="55:66" x14ac:dyDescent="0.35">
      <c r="BC2767" t="str">
        <f t="shared" si="118"/>
        <v>8435_Activités des agences de voyage, voyagistes, services de réservation et activités connexes</v>
      </c>
      <c r="BD2767" t="str">
        <f>INDEX(PDC!$J$1:$L$90,MATCH(BE2767,PDC!$L:$L,0),MATCH(PDC!$J$1,PDC!$J$1:$L$1,0))</f>
        <v>Services</v>
      </c>
      <c r="BE2767" t="s">
        <v>89</v>
      </c>
      <c r="BF2767">
        <v>8435</v>
      </c>
      <c r="BG2767">
        <v>52</v>
      </c>
      <c r="BH2767">
        <v>79664</v>
      </c>
    </row>
    <row r="2768" spans="55:66" x14ac:dyDescent="0.35">
      <c r="BC2768" t="str">
        <f t="shared" ref="BC2768:BC2831" si="119">BF2768&amp;"_"&amp;BE2768</f>
        <v>8435_Activités des organisations associatives</v>
      </c>
      <c r="BD2768" t="str">
        <f>INDEX(PDC!$J$1:$L$90,MATCH(BE2768,PDC!$L:$L,0),MATCH(PDC!$J$1,PDC!$J$1:$L$1,0))</f>
        <v>Services</v>
      </c>
      <c r="BE2768" t="s">
        <v>32</v>
      </c>
      <c r="BF2768">
        <v>8435</v>
      </c>
      <c r="BG2768">
        <v>473</v>
      </c>
      <c r="BH2768">
        <v>564606</v>
      </c>
      <c r="BI2768">
        <v>16</v>
      </c>
      <c r="BJ2768">
        <v>1</v>
      </c>
      <c r="BK2768">
        <v>5</v>
      </c>
      <c r="BN2768">
        <v>2190</v>
      </c>
    </row>
    <row r="2769" spans="55:66" x14ac:dyDescent="0.35">
      <c r="BC2769" t="str">
        <f t="shared" si="119"/>
        <v>8435_Activités des services financiers, hors assurance et caisses de retraite</v>
      </c>
      <c r="BD2769" t="str">
        <f>INDEX(PDC!$J$1:$L$90,MATCH(BE2769,PDC!$L:$L,0),MATCH(PDC!$J$1,PDC!$J$1:$L$1,0))</f>
        <v>Services</v>
      </c>
      <c r="BE2769" t="s">
        <v>47</v>
      </c>
      <c r="BF2769">
        <v>8435</v>
      </c>
      <c r="BG2769">
        <v>550</v>
      </c>
      <c r="BH2769">
        <v>800812</v>
      </c>
      <c r="BI2769">
        <v>6</v>
      </c>
      <c r="BJ2769">
        <v>2</v>
      </c>
      <c r="BK2769">
        <v>16</v>
      </c>
      <c r="BL2769">
        <v>1</v>
      </c>
      <c r="BN2769">
        <v>579</v>
      </c>
    </row>
    <row r="2770" spans="55:66" x14ac:dyDescent="0.35">
      <c r="BC2770" t="str">
        <f t="shared" si="119"/>
        <v>8435_Activités des sièges sociaux ; conseil de gestion</v>
      </c>
      <c r="BD2770" t="str">
        <f>INDEX(PDC!$J$1:$L$90,MATCH(BE2770,PDC!$L:$L,0),MATCH(PDC!$J$1,PDC!$J$1:$L$1,0))</f>
        <v>Services</v>
      </c>
      <c r="BE2770" t="s">
        <v>44</v>
      </c>
      <c r="BF2770">
        <v>8435</v>
      </c>
      <c r="BG2770">
        <v>312</v>
      </c>
      <c r="BH2770">
        <v>486430</v>
      </c>
      <c r="BI2770">
        <v>1</v>
      </c>
      <c r="BN2770">
        <v>252</v>
      </c>
    </row>
    <row r="2771" spans="55:66" x14ac:dyDescent="0.35">
      <c r="BC2771" t="str">
        <f t="shared" si="119"/>
        <v>8435_Activités immobilières</v>
      </c>
      <c r="BD2771" t="str">
        <f>INDEX(PDC!$J$1:$L$90,MATCH(BE2771,PDC!$L:$L,0),MATCH(PDC!$J$1,PDC!$J$1:$L$1,0))</f>
        <v>Services</v>
      </c>
      <c r="BE2771" t="s">
        <v>31</v>
      </c>
      <c r="BF2771">
        <v>8435</v>
      </c>
      <c r="BG2771">
        <v>456</v>
      </c>
      <c r="BH2771">
        <v>667129</v>
      </c>
      <c r="BI2771">
        <v>12</v>
      </c>
      <c r="BN2771">
        <v>705</v>
      </c>
    </row>
    <row r="2772" spans="55:66" x14ac:dyDescent="0.35">
      <c r="BC2772" t="str">
        <f t="shared" si="119"/>
        <v>8435_Activités juridiques et comptables</v>
      </c>
      <c r="BD2772" t="str">
        <f>INDEX(PDC!$J$1:$L$90,MATCH(BE2772,PDC!$L:$L,0),MATCH(PDC!$J$1,PDC!$J$1:$L$1,0))</f>
        <v>Services</v>
      </c>
      <c r="BE2772" t="s">
        <v>51</v>
      </c>
      <c r="BF2772">
        <v>8435</v>
      </c>
      <c r="BG2772">
        <v>321</v>
      </c>
      <c r="BH2772">
        <v>558473</v>
      </c>
      <c r="BN2772">
        <v>0</v>
      </c>
    </row>
    <row r="2773" spans="55:66" x14ac:dyDescent="0.35">
      <c r="BC2773" t="str">
        <f t="shared" si="119"/>
        <v>8435_Activités liées à l'emploi</v>
      </c>
      <c r="BD2773" t="str">
        <f>INDEX(PDC!$J$1:$L$90,MATCH(BE2773,PDC!$L:$L,0),MATCH(PDC!$J$1,PDC!$J$1:$L$1,0))</f>
        <v>Services</v>
      </c>
      <c r="BE2773" t="s">
        <v>6</v>
      </c>
      <c r="BF2773">
        <v>8435</v>
      </c>
      <c r="BG2773">
        <v>2302</v>
      </c>
      <c r="BH2773">
        <v>2924994</v>
      </c>
      <c r="BI2773">
        <v>129</v>
      </c>
      <c r="BJ2773">
        <v>8</v>
      </c>
      <c r="BK2773">
        <v>63</v>
      </c>
      <c r="BL2773">
        <v>3</v>
      </c>
      <c r="BN2773">
        <v>8939</v>
      </c>
    </row>
    <row r="2774" spans="55:66" x14ac:dyDescent="0.35">
      <c r="BC2774" t="str">
        <f t="shared" si="119"/>
        <v>8435_Activités pour la santé humaine</v>
      </c>
      <c r="BD2774" t="str">
        <f>INDEX(PDC!$J$1:$L$90,MATCH(BE2774,PDC!$L:$L,0),MATCH(PDC!$J$1,PDC!$J$1:$L$1,0))</f>
        <v>Services</v>
      </c>
      <c r="BE2774" t="s">
        <v>27</v>
      </c>
      <c r="BF2774">
        <v>8435</v>
      </c>
      <c r="BG2774">
        <v>1341</v>
      </c>
      <c r="BH2774">
        <v>2106999</v>
      </c>
      <c r="BI2774">
        <v>64</v>
      </c>
      <c r="BJ2774">
        <v>2</v>
      </c>
      <c r="BK2774">
        <v>20</v>
      </c>
      <c r="BL2774">
        <v>1</v>
      </c>
      <c r="BN2774">
        <v>5412</v>
      </c>
    </row>
    <row r="2775" spans="55:66" x14ac:dyDescent="0.35">
      <c r="BC2775" t="str">
        <f t="shared" si="119"/>
        <v>8435_Activités sportives, récréatives et de loisirs</v>
      </c>
      <c r="BD2775" t="str">
        <f>INDEX(PDC!$J$1:$L$90,MATCH(BE2775,PDC!$L:$L,0),MATCH(PDC!$J$1,PDC!$J$1:$L$1,0))</f>
        <v>Services</v>
      </c>
      <c r="BE2775" t="s">
        <v>12</v>
      </c>
      <c r="BF2775">
        <v>8435</v>
      </c>
      <c r="BG2775">
        <v>283</v>
      </c>
      <c r="BH2775">
        <v>267223</v>
      </c>
      <c r="BI2775">
        <v>10</v>
      </c>
      <c r="BJ2775">
        <v>1</v>
      </c>
      <c r="BK2775">
        <v>15</v>
      </c>
      <c r="BL2775">
        <v>1</v>
      </c>
      <c r="BN2775">
        <v>852</v>
      </c>
    </row>
    <row r="2776" spans="55:66" x14ac:dyDescent="0.35">
      <c r="BC2776" t="str">
        <f t="shared" si="119"/>
        <v>8435_Activités vétérinaires</v>
      </c>
      <c r="BD2776" t="str">
        <f>INDEX(PDC!$J$1:$L$90,MATCH(BE2776,PDC!$L:$L,0),MATCH(PDC!$J$1,PDC!$J$1:$L$1,0))</f>
        <v>Services</v>
      </c>
      <c r="BE2776" t="s">
        <v>87</v>
      </c>
      <c r="BF2776">
        <v>8435</v>
      </c>
      <c r="BG2776">
        <v>51</v>
      </c>
      <c r="BH2776">
        <v>78492</v>
      </c>
      <c r="BI2776">
        <v>1</v>
      </c>
      <c r="BN2776">
        <v>7</v>
      </c>
    </row>
    <row r="2777" spans="55:66" x14ac:dyDescent="0.35">
      <c r="BC2777" t="str">
        <f t="shared" si="119"/>
        <v>8435_Administration publique et défense ; sécurité sociale obligatoire</v>
      </c>
      <c r="BD2777" t="str">
        <f>INDEX(PDC!$J$1:$L$90,MATCH(BE2777,PDC!$L:$L,0),MATCH(PDC!$J$1,PDC!$J$1:$L$1,0))</f>
        <v>Services</v>
      </c>
      <c r="BE2777" t="s">
        <v>36</v>
      </c>
      <c r="BF2777">
        <v>8435</v>
      </c>
      <c r="BG2777">
        <v>1753</v>
      </c>
      <c r="BH2777">
        <v>1832846</v>
      </c>
      <c r="BI2777">
        <v>34</v>
      </c>
      <c r="BJ2777">
        <v>2</v>
      </c>
      <c r="BK2777">
        <v>47</v>
      </c>
      <c r="BL2777">
        <v>1</v>
      </c>
      <c r="BN2777">
        <v>2390</v>
      </c>
    </row>
    <row r="2778" spans="55:66" x14ac:dyDescent="0.35">
      <c r="BC2778" t="str">
        <f t="shared" si="119"/>
        <v>8435_Assurance</v>
      </c>
      <c r="BD2778" t="str">
        <f>INDEX(PDC!$J$1:$L$90,MATCH(BE2778,PDC!$L:$L,0),MATCH(PDC!$J$1,PDC!$J$1:$L$1,0))</f>
        <v>Services</v>
      </c>
      <c r="BE2778" t="s">
        <v>45</v>
      </c>
      <c r="BF2778">
        <v>8435</v>
      </c>
      <c r="BG2778">
        <v>31</v>
      </c>
      <c r="BH2778">
        <v>41715</v>
      </c>
    </row>
    <row r="2779" spans="55:66" x14ac:dyDescent="0.35">
      <c r="BC2779" t="str">
        <f t="shared" si="119"/>
        <v>8435_Autres activités spécialisées, scientifiques et techniques</v>
      </c>
      <c r="BD2779" t="str">
        <f>INDEX(PDC!$J$1:$L$90,MATCH(BE2779,PDC!$L:$L,0),MATCH(PDC!$J$1,PDC!$J$1:$L$1,0))</f>
        <v>Services</v>
      </c>
      <c r="BE2779" t="s">
        <v>86</v>
      </c>
      <c r="BF2779">
        <v>8435</v>
      </c>
      <c r="BG2779">
        <v>46</v>
      </c>
      <c r="BH2779">
        <v>74836</v>
      </c>
      <c r="BI2779">
        <v>1</v>
      </c>
      <c r="BN2779">
        <v>28</v>
      </c>
    </row>
    <row r="2780" spans="55:66" x14ac:dyDescent="0.35">
      <c r="BC2780" t="str">
        <f t="shared" si="119"/>
        <v>8435_Autres industries extractives</v>
      </c>
      <c r="BD2780" t="str">
        <f>INDEX(PDC!$J$1:$L$90,MATCH(BE2780,PDC!$L:$L,0),MATCH(PDC!$J$1,PDC!$J$1:$L$1,0))</f>
        <v>Industrie</v>
      </c>
      <c r="BE2780" t="s">
        <v>64</v>
      </c>
      <c r="BF2780">
        <v>8435</v>
      </c>
      <c r="BG2780">
        <v>194</v>
      </c>
      <c r="BH2780">
        <v>343019</v>
      </c>
      <c r="BI2780">
        <v>19</v>
      </c>
      <c r="BJ2780">
        <v>2</v>
      </c>
      <c r="BK2780">
        <v>19</v>
      </c>
      <c r="BL2780">
        <v>1</v>
      </c>
      <c r="BN2780">
        <v>1139</v>
      </c>
    </row>
    <row r="2781" spans="55:66" x14ac:dyDescent="0.35">
      <c r="BC2781" t="str">
        <f t="shared" si="119"/>
        <v>8435_Autres industries manufacturières</v>
      </c>
      <c r="BD2781" t="str">
        <f>INDEX(PDC!$J$1:$L$90,MATCH(BE2781,PDC!$L:$L,0),MATCH(PDC!$J$1,PDC!$J$1:$L$1,0))</f>
        <v>Industrie</v>
      </c>
      <c r="BE2781" t="s">
        <v>37</v>
      </c>
      <c r="BF2781">
        <v>8435</v>
      </c>
      <c r="BG2781">
        <v>608</v>
      </c>
      <c r="BH2781">
        <v>946512</v>
      </c>
      <c r="BI2781">
        <v>13</v>
      </c>
      <c r="BJ2781">
        <v>2</v>
      </c>
      <c r="BK2781">
        <v>8</v>
      </c>
      <c r="BN2781">
        <v>1257</v>
      </c>
    </row>
    <row r="2782" spans="55:66" x14ac:dyDescent="0.35">
      <c r="BC2782" t="str">
        <f t="shared" si="119"/>
        <v>8435_Autres services personnels</v>
      </c>
      <c r="BD2782" t="str">
        <f>INDEX(PDC!$J$1:$L$90,MATCH(BE2782,PDC!$L:$L,0),MATCH(PDC!$J$1,PDC!$J$1:$L$1,0))</f>
        <v>Services</v>
      </c>
      <c r="BE2782" t="s">
        <v>30</v>
      </c>
      <c r="BF2782">
        <v>8435</v>
      </c>
      <c r="BG2782">
        <v>331</v>
      </c>
      <c r="BH2782">
        <v>480420</v>
      </c>
      <c r="BI2782">
        <v>3</v>
      </c>
      <c r="BJ2782">
        <v>1</v>
      </c>
      <c r="BK2782">
        <v>8</v>
      </c>
      <c r="BN2782">
        <v>1118</v>
      </c>
    </row>
    <row r="2783" spans="55:66" x14ac:dyDescent="0.35">
      <c r="BC2783" t="str">
        <f t="shared" si="119"/>
        <v>8435_Bibliothèques, archives, musées et autres activités culturelles</v>
      </c>
      <c r="BD2783" t="str">
        <f>INDEX(PDC!$J$1:$L$90,MATCH(BE2783,PDC!$L:$L,0),MATCH(PDC!$J$1,PDC!$J$1:$L$1,0))</f>
        <v>Services</v>
      </c>
      <c r="BE2783" t="s">
        <v>90</v>
      </c>
      <c r="BF2783">
        <v>8435</v>
      </c>
      <c r="BG2783">
        <v>27</v>
      </c>
      <c r="BH2783">
        <v>42121</v>
      </c>
    </row>
    <row r="2784" spans="55:66" x14ac:dyDescent="0.35">
      <c r="BC2784" t="str">
        <f t="shared" si="119"/>
        <v>8435_Captage, traitement et distribution d'eau</v>
      </c>
      <c r="BD2784" t="str">
        <f>INDEX(PDC!$J$1:$L$90,MATCH(BE2784,PDC!$L:$L,0),MATCH(PDC!$J$1,PDC!$J$1:$L$1,0))</f>
        <v>Industrie</v>
      </c>
      <c r="BE2784" t="s">
        <v>77</v>
      </c>
      <c r="BF2784">
        <v>8435</v>
      </c>
      <c r="BG2784">
        <v>28</v>
      </c>
      <c r="BH2784">
        <v>47649</v>
      </c>
    </row>
    <row r="2785" spans="55:66" x14ac:dyDescent="0.35">
      <c r="BC2785" t="str">
        <f t="shared" si="119"/>
        <v>8435_Collecte et traitement des eaux usées</v>
      </c>
      <c r="BD2785" t="str">
        <f>INDEX(PDC!$J$1:$L$90,MATCH(BE2785,PDC!$L:$L,0),MATCH(PDC!$J$1,PDC!$J$1:$L$1,0))</f>
        <v>Industrie</v>
      </c>
      <c r="BE2785" t="s">
        <v>78</v>
      </c>
      <c r="BF2785">
        <v>8435</v>
      </c>
      <c r="BG2785">
        <v>14</v>
      </c>
      <c r="BH2785">
        <v>22275</v>
      </c>
      <c r="BN2785">
        <v>0</v>
      </c>
    </row>
    <row r="2786" spans="55:66" x14ac:dyDescent="0.35">
      <c r="BC2786" t="str">
        <f t="shared" si="119"/>
        <v>8435_Collecte, traitement et élimination des déchets ; récupération</v>
      </c>
      <c r="BD2786" t="str">
        <f>INDEX(PDC!$J$1:$L$90,MATCH(BE2786,PDC!$L:$L,0),MATCH(PDC!$J$1,PDC!$J$1:$L$1,0))</f>
        <v>Industrie</v>
      </c>
      <c r="BE2786" t="s">
        <v>4</v>
      </c>
      <c r="BF2786">
        <v>8435</v>
      </c>
      <c r="BG2786">
        <v>126</v>
      </c>
      <c r="BH2786">
        <v>198809</v>
      </c>
      <c r="BI2786">
        <v>9</v>
      </c>
      <c r="BN2786">
        <v>271</v>
      </c>
    </row>
    <row r="2787" spans="55:66" x14ac:dyDescent="0.35">
      <c r="BC2787" t="str">
        <f t="shared" si="119"/>
        <v>8435_Commerce de détail, à l'exception des automobiles et des motocycles</v>
      </c>
      <c r="BD2787" t="str">
        <f>INDEX(PDC!$J$1:$L$90,MATCH(BE2787,PDC!$L:$L,0),MATCH(PDC!$J$1,PDC!$J$1:$L$1,0))</f>
        <v>Commerce</v>
      </c>
      <c r="BE2787" t="s">
        <v>16</v>
      </c>
      <c r="BF2787">
        <v>8435</v>
      </c>
      <c r="BG2787">
        <v>3394</v>
      </c>
      <c r="BH2787">
        <v>5427388</v>
      </c>
      <c r="BI2787">
        <v>150</v>
      </c>
      <c r="BJ2787">
        <v>9</v>
      </c>
      <c r="BK2787">
        <v>62</v>
      </c>
      <c r="BL2787">
        <v>2</v>
      </c>
      <c r="BN2787">
        <v>11008</v>
      </c>
    </row>
    <row r="2788" spans="55:66" x14ac:dyDescent="0.35">
      <c r="BC2788" t="str">
        <f t="shared" si="119"/>
        <v>8435_Commerce de gros, à l'exception des automobiles et des motocycles</v>
      </c>
      <c r="BD2788" t="str">
        <f>INDEX(PDC!$J$1:$L$90,MATCH(BE2788,PDC!$L:$L,0),MATCH(PDC!$J$1,PDC!$J$1:$L$1,0))</f>
        <v>Commerce</v>
      </c>
      <c r="BE2788" t="s">
        <v>28</v>
      </c>
      <c r="BF2788">
        <v>8435</v>
      </c>
      <c r="BG2788">
        <v>2267</v>
      </c>
      <c r="BH2788">
        <v>3605476</v>
      </c>
      <c r="BI2788">
        <v>87</v>
      </c>
      <c r="BJ2788">
        <v>6</v>
      </c>
      <c r="BK2788">
        <v>42</v>
      </c>
      <c r="BL2788">
        <v>2</v>
      </c>
      <c r="BN2788">
        <v>6330</v>
      </c>
    </row>
    <row r="2789" spans="55:66" x14ac:dyDescent="0.35">
      <c r="BC2789" t="str">
        <f t="shared" si="119"/>
        <v>8435_Commerce et réparation d'automobiles et de motocycles</v>
      </c>
      <c r="BD2789" t="str">
        <f>INDEX(PDC!$J$1:$L$90,MATCH(BE2789,PDC!$L:$L,0),MATCH(PDC!$J$1,PDC!$J$1:$L$1,0))</f>
        <v>Commerce</v>
      </c>
      <c r="BE2789" t="s">
        <v>21</v>
      </c>
      <c r="BF2789">
        <v>8435</v>
      </c>
      <c r="BG2789">
        <v>876</v>
      </c>
      <c r="BH2789">
        <v>1493030</v>
      </c>
      <c r="BI2789">
        <v>39</v>
      </c>
      <c r="BJ2789">
        <v>1</v>
      </c>
      <c r="BK2789">
        <v>10</v>
      </c>
      <c r="BL2789">
        <v>1</v>
      </c>
      <c r="BN2789">
        <v>2470</v>
      </c>
    </row>
    <row r="2790" spans="55:66" x14ac:dyDescent="0.35">
      <c r="BC2790" t="str">
        <f t="shared" si="119"/>
        <v>8435_Construction de bâtiments</v>
      </c>
      <c r="BD2790" t="str">
        <f>INDEX(PDC!$J$1:$L$90,MATCH(BE2790,PDC!$L:$L,0),MATCH(PDC!$J$1,PDC!$J$1:$L$1,0))</f>
        <v>Construction</v>
      </c>
      <c r="BE2790" t="s">
        <v>17</v>
      </c>
      <c r="BF2790">
        <v>8435</v>
      </c>
      <c r="BG2790">
        <v>219</v>
      </c>
      <c r="BH2790">
        <v>340666</v>
      </c>
      <c r="BI2790">
        <v>24</v>
      </c>
      <c r="BJ2790">
        <v>4</v>
      </c>
      <c r="BK2790">
        <v>19</v>
      </c>
      <c r="BN2790">
        <v>1806</v>
      </c>
    </row>
    <row r="2791" spans="55:66" x14ac:dyDescent="0.35">
      <c r="BC2791" t="str">
        <f t="shared" si="119"/>
        <v>8435_Culture et production animale, chasse et services annexes</v>
      </c>
      <c r="BD2791" t="str">
        <f>INDEX(PDC!$J$1:$L$90,MATCH(BE2791,PDC!$L:$L,0),MATCH(PDC!$J$1,PDC!$J$1:$L$1,0))</f>
        <v>Agriculture</v>
      </c>
      <c r="BE2791" t="s">
        <v>62</v>
      </c>
      <c r="BF2791">
        <v>8435</v>
      </c>
      <c r="BG2791">
        <v>4</v>
      </c>
      <c r="BH2791">
        <v>811</v>
      </c>
    </row>
    <row r="2792" spans="55:66" x14ac:dyDescent="0.35">
      <c r="BC2792" t="str">
        <f t="shared" si="119"/>
        <v>8435_Dépollution et autres services de gestion des déchets</v>
      </c>
      <c r="BD2792" t="str">
        <f>INDEX(PDC!$J$1:$L$90,MATCH(BE2792,PDC!$L:$L,0),MATCH(PDC!$J$1,PDC!$J$1:$L$1,0))</f>
        <v>Industrie</v>
      </c>
      <c r="BE2792" t="s">
        <v>79</v>
      </c>
      <c r="BF2792">
        <v>8435</v>
      </c>
      <c r="BG2792">
        <v>5</v>
      </c>
      <c r="BH2792">
        <v>5284</v>
      </c>
    </row>
    <row r="2793" spans="55:66" x14ac:dyDescent="0.35">
      <c r="BC2793" t="str">
        <f t="shared" si="119"/>
        <v>8435_Enquêtes et sécurité</v>
      </c>
      <c r="BD2793" t="str">
        <f>INDEX(PDC!$J$1:$L$90,MATCH(BE2793,PDC!$L:$L,0),MATCH(PDC!$J$1,PDC!$J$1:$L$1,0))</f>
        <v>Services</v>
      </c>
      <c r="BE2793" t="s">
        <v>15</v>
      </c>
      <c r="BF2793">
        <v>8435</v>
      </c>
      <c r="BG2793">
        <v>198</v>
      </c>
      <c r="BH2793">
        <v>322939</v>
      </c>
      <c r="BI2793">
        <v>11</v>
      </c>
      <c r="BN2793">
        <v>1612</v>
      </c>
    </row>
    <row r="2794" spans="55:66" x14ac:dyDescent="0.35">
      <c r="BC2794" t="str">
        <f t="shared" si="119"/>
        <v>8435_Enseignement</v>
      </c>
      <c r="BD2794" t="str">
        <f>INDEX(PDC!$J$1:$L$90,MATCH(BE2794,PDC!$L:$L,0),MATCH(PDC!$J$1,PDC!$J$1:$L$1,0))</f>
        <v>Services</v>
      </c>
      <c r="BE2794" t="s">
        <v>34</v>
      </c>
      <c r="BF2794">
        <v>8435</v>
      </c>
      <c r="BG2794">
        <v>753</v>
      </c>
      <c r="BH2794">
        <v>812636</v>
      </c>
      <c r="BI2794">
        <v>16</v>
      </c>
      <c r="BJ2794">
        <v>1</v>
      </c>
      <c r="BK2794">
        <v>8</v>
      </c>
      <c r="BN2794">
        <v>408</v>
      </c>
    </row>
    <row r="2795" spans="55:66" x14ac:dyDescent="0.35">
      <c r="BC2795" t="str">
        <f t="shared" si="119"/>
        <v>8435_Entreposage et services auxiliaires des transports</v>
      </c>
      <c r="BD2795" t="str">
        <f>INDEX(PDC!$J$1:$L$90,MATCH(BE2795,PDC!$L:$L,0),MATCH(PDC!$J$1,PDC!$J$1:$L$1,0))</f>
        <v>Services</v>
      </c>
      <c r="BE2795" t="s">
        <v>7</v>
      </c>
      <c r="BF2795">
        <v>8435</v>
      </c>
      <c r="BG2795">
        <v>436</v>
      </c>
      <c r="BH2795">
        <v>707468</v>
      </c>
      <c r="BI2795">
        <v>16</v>
      </c>
      <c r="BJ2795">
        <v>1</v>
      </c>
      <c r="BK2795">
        <v>25</v>
      </c>
      <c r="BL2795">
        <v>1</v>
      </c>
      <c r="BN2795">
        <v>808</v>
      </c>
    </row>
    <row r="2796" spans="55:66" x14ac:dyDescent="0.35">
      <c r="BC2796" t="str">
        <f t="shared" si="119"/>
        <v>8435_Fabrication d'autres matériels de transport</v>
      </c>
      <c r="BD2796" t="str">
        <f>INDEX(PDC!$J$1:$L$90,MATCH(BE2796,PDC!$L:$L,0),MATCH(PDC!$J$1,PDC!$J$1:$L$1,0))</f>
        <v>Industrie</v>
      </c>
      <c r="BE2796" t="s">
        <v>74</v>
      </c>
      <c r="BF2796">
        <v>8435</v>
      </c>
      <c r="BG2796">
        <v>1</v>
      </c>
      <c r="BH2796">
        <v>2010</v>
      </c>
    </row>
    <row r="2797" spans="55:66" x14ac:dyDescent="0.35">
      <c r="BC2797" t="str">
        <f t="shared" si="119"/>
        <v>8435_Fabrication d'autres produits minéraux non métalliques</v>
      </c>
      <c r="BD2797" t="str">
        <f>INDEX(PDC!$J$1:$L$90,MATCH(BE2797,PDC!$L:$L,0),MATCH(PDC!$J$1,PDC!$J$1:$L$1,0))</f>
        <v>Industrie</v>
      </c>
      <c r="BE2797" t="s">
        <v>18</v>
      </c>
      <c r="BF2797">
        <v>8435</v>
      </c>
      <c r="BG2797">
        <v>348</v>
      </c>
      <c r="BH2797">
        <v>513287</v>
      </c>
      <c r="BI2797">
        <v>28</v>
      </c>
      <c r="BJ2797">
        <v>2</v>
      </c>
      <c r="BK2797">
        <v>6</v>
      </c>
      <c r="BN2797">
        <v>2393</v>
      </c>
    </row>
    <row r="2798" spans="55:66" x14ac:dyDescent="0.35">
      <c r="BC2798" t="str">
        <f t="shared" si="119"/>
        <v>8435_Fabrication d'équipements électriques</v>
      </c>
      <c r="BD2798" t="str">
        <f>INDEX(PDC!$J$1:$L$90,MATCH(BE2798,PDC!$L:$L,0),MATCH(PDC!$J$1,PDC!$J$1:$L$1,0))</f>
        <v>Industrie</v>
      </c>
      <c r="BE2798" t="s">
        <v>38</v>
      </c>
      <c r="BF2798">
        <v>8435</v>
      </c>
      <c r="BG2798">
        <v>811</v>
      </c>
      <c r="BH2798">
        <v>1020081</v>
      </c>
      <c r="BI2798">
        <v>15</v>
      </c>
      <c r="BJ2798">
        <v>1</v>
      </c>
      <c r="BK2798">
        <v>3</v>
      </c>
      <c r="BN2798">
        <v>1480</v>
      </c>
    </row>
    <row r="2799" spans="55:66" x14ac:dyDescent="0.35">
      <c r="BC2799" t="str">
        <f t="shared" si="119"/>
        <v>8435_Fabrication de boissons</v>
      </c>
      <c r="BD2799" t="str">
        <f>INDEX(PDC!$J$1:$L$90,MATCH(BE2799,PDC!$L:$L,0),MATCH(PDC!$J$1,PDC!$J$1:$L$1,0))</f>
        <v>Industrie</v>
      </c>
      <c r="BE2799" t="s">
        <v>66</v>
      </c>
      <c r="BF2799">
        <v>8435</v>
      </c>
      <c r="BG2799">
        <v>18</v>
      </c>
      <c r="BH2799">
        <v>32531</v>
      </c>
      <c r="BN2799">
        <v>0</v>
      </c>
    </row>
    <row r="2800" spans="55:66" x14ac:dyDescent="0.35">
      <c r="BC2800" t="str">
        <f t="shared" si="119"/>
        <v>8435_Fabrication de machines et équipements n.c.a.</v>
      </c>
      <c r="BD2800" t="str">
        <f>INDEX(PDC!$J$1:$L$90,MATCH(BE2800,PDC!$L:$L,0),MATCH(PDC!$J$1,PDC!$J$1:$L$1,0))</f>
        <v>Industrie</v>
      </c>
      <c r="BE2800" t="s">
        <v>29</v>
      </c>
      <c r="BF2800">
        <v>8435</v>
      </c>
      <c r="BG2800">
        <v>992</v>
      </c>
      <c r="BH2800">
        <v>1512970</v>
      </c>
      <c r="BI2800">
        <v>57</v>
      </c>
      <c r="BN2800">
        <v>3239</v>
      </c>
    </row>
    <row r="2801" spans="55:66" x14ac:dyDescent="0.35">
      <c r="BC2801" t="str">
        <f t="shared" si="119"/>
        <v>8435_Fabrication de meubles</v>
      </c>
      <c r="BD2801" t="str">
        <f>INDEX(PDC!$J$1:$L$90,MATCH(BE2801,PDC!$L:$L,0),MATCH(PDC!$J$1,PDC!$J$1:$L$1,0))</f>
        <v>Industrie</v>
      </c>
      <c r="BE2801" t="s">
        <v>75</v>
      </c>
      <c r="BF2801">
        <v>8435</v>
      </c>
      <c r="BG2801">
        <v>121</v>
      </c>
      <c r="BH2801">
        <v>199844</v>
      </c>
      <c r="BI2801">
        <v>8</v>
      </c>
      <c r="BN2801">
        <v>660</v>
      </c>
    </row>
    <row r="2802" spans="55:66" x14ac:dyDescent="0.35">
      <c r="BC2802" t="str">
        <f t="shared" si="119"/>
        <v>8435_Fabrication de produits en caoutchouc et en plastique</v>
      </c>
      <c r="BD2802" t="str">
        <f>INDEX(PDC!$J$1:$L$90,MATCH(BE2802,PDC!$L:$L,0),MATCH(PDC!$J$1,PDC!$J$1:$L$1,0))</f>
        <v>Industrie</v>
      </c>
      <c r="BE2802" t="s">
        <v>25</v>
      </c>
      <c r="BF2802">
        <v>8435</v>
      </c>
      <c r="BG2802">
        <v>1171</v>
      </c>
      <c r="BH2802">
        <v>1875139</v>
      </c>
      <c r="BI2802">
        <v>32</v>
      </c>
      <c r="BJ2802">
        <v>2</v>
      </c>
      <c r="BK2802">
        <v>17</v>
      </c>
      <c r="BL2802">
        <v>1</v>
      </c>
      <c r="BN2802">
        <v>2346</v>
      </c>
    </row>
    <row r="2803" spans="55:66" x14ac:dyDescent="0.35">
      <c r="BC2803" t="str">
        <f t="shared" si="119"/>
        <v>8435_Fabrication de produits informatiques, électroniques et optiques</v>
      </c>
      <c r="BD2803" t="str">
        <f>INDEX(PDC!$J$1:$L$90,MATCH(BE2803,PDC!$L:$L,0),MATCH(PDC!$J$1,PDC!$J$1:$L$1,0))</f>
        <v>Industrie</v>
      </c>
      <c r="BE2803" t="s">
        <v>41</v>
      </c>
      <c r="BF2803">
        <v>8435</v>
      </c>
      <c r="BG2803">
        <v>1170</v>
      </c>
      <c r="BH2803">
        <v>1756840</v>
      </c>
      <c r="BI2803">
        <v>25</v>
      </c>
      <c r="BN2803">
        <v>2394</v>
      </c>
    </row>
    <row r="2804" spans="55:66" x14ac:dyDescent="0.35">
      <c r="BC2804" t="str">
        <f t="shared" si="119"/>
        <v>8435_Fabrication de produits métalliques, à l'exception des machines et des équipements</v>
      </c>
      <c r="BD2804" t="str">
        <f>INDEX(PDC!$J$1:$L$90,MATCH(BE2804,PDC!$L:$L,0),MATCH(PDC!$J$1,PDC!$J$1:$L$1,0))</f>
        <v>Industrie</v>
      </c>
      <c r="BE2804" t="s">
        <v>11</v>
      </c>
      <c r="BF2804">
        <v>8435</v>
      </c>
      <c r="BG2804">
        <v>1608</v>
      </c>
      <c r="BH2804">
        <v>2728671</v>
      </c>
      <c r="BI2804">
        <v>92</v>
      </c>
      <c r="BJ2804">
        <v>7</v>
      </c>
      <c r="BK2804">
        <v>39</v>
      </c>
      <c r="BN2804">
        <v>5763</v>
      </c>
    </row>
    <row r="2805" spans="55:66" x14ac:dyDescent="0.35">
      <c r="BC2805" t="str">
        <f t="shared" si="119"/>
        <v>8435_Fabrication de textiles</v>
      </c>
      <c r="BD2805" t="str">
        <f>INDEX(PDC!$J$1:$L$90,MATCH(BE2805,PDC!$L:$L,0),MATCH(PDC!$J$1,PDC!$J$1:$L$1,0))</f>
        <v>Industrie</v>
      </c>
      <c r="BE2805" t="s">
        <v>19</v>
      </c>
      <c r="BF2805">
        <v>8435</v>
      </c>
      <c r="BG2805">
        <v>386</v>
      </c>
      <c r="BH2805">
        <v>547542</v>
      </c>
      <c r="BI2805">
        <v>11</v>
      </c>
      <c r="BJ2805">
        <v>1</v>
      </c>
      <c r="BK2805">
        <v>5</v>
      </c>
      <c r="BN2805">
        <v>486</v>
      </c>
    </row>
    <row r="2806" spans="55:66" x14ac:dyDescent="0.35">
      <c r="BC2806" t="str">
        <f t="shared" si="119"/>
        <v>8435_Génie civil</v>
      </c>
      <c r="BD2806" t="str">
        <f>INDEX(PDC!$J$1:$L$90,MATCH(BE2806,PDC!$L:$L,0),MATCH(PDC!$J$1,PDC!$J$1:$L$1,0))</f>
        <v>Construction</v>
      </c>
      <c r="BE2806" t="s">
        <v>22</v>
      </c>
      <c r="BF2806">
        <v>8435</v>
      </c>
      <c r="BG2806">
        <v>363</v>
      </c>
      <c r="BH2806">
        <v>549286</v>
      </c>
      <c r="BI2806">
        <v>20</v>
      </c>
      <c r="BJ2806">
        <v>1</v>
      </c>
      <c r="BK2806">
        <v>10</v>
      </c>
      <c r="BL2806">
        <v>1</v>
      </c>
      <c r="BN2806">
        <v>1886</v>
      </c>
    </row>
    <row r="2807" spans="55:66" x14ac:dyDescent="0.35">
      <c r="BC2807" t="str">
        <f t="shared" si="119"/>
        <v>8435_Hébergement</v>
      </c>
      <c r="BD2807" t="str">
        <f>INDEX(PDC!$J$1:$L$90,MATCH(BE2807,PDC!$L:$L,0),MATCH(PDC!$J$1,PDC!$J$1:$L$1,0))</f>
        <v>Services</v>
      </c>
      <c r="BE2807" t="s">
        <v>20</v>
      </c>
      <c r="BF2807">
        <v>8435</v>
      </c>
      <c r="BG2807">
        <v>245</v>
      </c>
      <c r="BH2807">
        <v>413555</v>
      </c>
      <c r="BI2807">
        <v>9</v>
      </c>
      <c r="BN2807">
        <v>1021</v>
      </c>
    </row>
    <row r="2808" spans="55:66" x14ac:dyDescent="0.35">
      <c r="BC2808" t="str">
        <f t="shared" si="119"/>
        <v>8435_Hébergement médico-social et social</v>
      </c>
      <c r="BD2808" t="str">
        <f>INDEX(PDC!$J$1:$L$90,MATCH(BE2808,PDC!$L:$L,0),MATCH(PDC!$J$1,PDC!$J$1:$L$1,0))</f>
        <v>Services</v>
      </c>
      <c r="BE2808" t="s">
        <v>2</v>
      </c>
      <c r="BF2808">
        <v>8435</v>
      </c>
      <c r="BG2808">
        <v>1272</v>
      </c>
      <c r="BH2808">
        <v>1881057</v>
      </c>
      <c r="BI2808">
        <v>137</v>
      </c>
      <c r="BJ2808">
        <v>6</v>
      </c>
      <c r="BK2808">
        <v>52</v>
      </c>
      <c r="BL2808">
        <v>2</v>
      </c>
      <c r="BN2808">
        <v>11083</v>
      </c>
    </row>
    <row r="2809" spans="55:66" x14ac:dyDescent="0.35">
      <c r="BC2809" t="str">
        <f t="shared" si="119"/>
        <v>8435_Imprimerie et reproduction d'enregistrements</v>
      </c>
      <c r="BD2809" t="str">
        <f>INDEX(PDC!$J$1:$L$90,MATCH(BE2809,PDC!$L:$L,0),MATCH(PDC!$J$1,PDC!$J$1:$L$1,0))</f>
        <v>Industrie</v>
      </c>
      <c r="BE2809" t="s">
        <v>72</v>
      </c>
      <c r="BF2809">
        <v>8435</v>
      </c>
      <c r="BG2809">
        <v>266</v>
      </c>
      <c r="BH2809">
        <v>471570</v>
      </c>
      <c r="BI2809">
        <v>5</v>
      </c>
      <c r="BJ2809">
        <v>2</v>
      </c>
      <c r="BK2809">
        <v>10</v>
      </c>
      <c r="BN2809">
        <v>880</v>
      </c>
    </row>
    <row r="2810" spans="55:66" x14ac:dyDescent="0.35">
      <c r="BC2810" t="str">
        <f t="shared" si="119"/>
        <v>8435_Industrie automobile</v>
      </c>
      <c r="BD2810" t="str">
        <f>INDEX(PDC!$J$1:$L$90,MATCH(BE2810,PDC!$L:$L,0),MATCH(PDC!$J$1,PDC!$J$1:$L$1,0))</f>
        <v>Industrie</v>
      </c>
      <c r="BE2810" t="s">
        <v>24</v>
      </c>
      <c r="BF2810">
        <v>8435</v>
      </c>
      <c r="BG2810">
        <v>343</v>
      </c>
      <c r="BH2810">
        <v>496467</v>
      </c>
      <c r="BI2810">
        <v>19</v>
      </c>
      <c r="BJ2810">
        <v>2</v>
      </c>
      <c r="BK2810">
        <v>6</v>
      </c>
      <c r="BN2810">
        <v>1418</v>
      </c>
    </row>
    <row r="2811" spans="55:66" x14ac:dyDescent="0.35">
      <c r="BC2811" t="str">
        <f t="shared" si="119"/>
        <v>8435_Industrie chimique</v>
      </c>
      <c r="BD2811" t="str">
        <f>INDEX(PDC!$J$1:$L$90,MATCH(BE2811,PDC!$L:$L,0),MATCH(PDC!$J$1,PDC!$J$1:$L$1,0))</f>
        <v>Industrie</v>
      </c>
      <c r="BE2811" t="s">
        <v>40</v>
      </c>
      <c r="BF2811">
        <v>8435</v>
      </c>
      <c r="BG2811">
        <v>196</v>
      </c>
      <c r="BH2811">
        <v>315398</v>
      </c>
      <c r="BI2811">
        <v>6</v>
      </c>
      <c r="BN2811">
        <v>100</v>
      </c>
    </row>
    <row r="2812" spans="55:66" x14ac:dyDescent="0.35">
      <c r="BC2812" t="str">
        <f t="shared" si="119"/>
        <v>8435_Industrie de l'habillement</v>
      </c>
      <c r="BD2812" t="str">
        <f>INDEX(PDC!$J$1:$L$90,MATCH(BE2812,PDC!$L:$L,0),MATCH(PDC!$J$1,PDC!$J$1:$L$1,0))</f>
        <v>Industrie</v>
      </c>
      <c r="BE2812" t="s">
        <v>68</v>
      </c>
      <c r="BF2812">
        <v>8435</v>
      </c>
      <c r="BG2812">
        <v>14</v>
      </c>
      <c r="BH2812">
        <v>22515</v>
      </c>
    </row>
    <row r="2813" spans="55:66" x14ac:dyDescent="0.35">
      <c r="BC2813" t="str">
        <f t="shared" si="119"/>
        <v>8435_Industrie du cuir et de la chaussure</v>
      </c>
      <c r="BD2813" t="str">
        <f>INDEX(PDC!$J$1:$L$90,MATCH(BE2813,PDC!$L:$L,0),MATCH(PDC!$J$1,PDC!$J$1:$L$1,0))</f>
        <v>Industrie</v>
      </c>
      <c r="BE2813" t="s">
        <v>69</v>
      </c>
      <c r="BF2813">
        <v>8435</v>
      </c>
      <c r="BG2813">
        <v>130</v>
      </c>
      <c r="BH2813">
        <v>222419</v>
      </c>
      <c r="BI2813">
        <v>4</v>
      </c>
      <c r="BN2813">
        <v>453</v>
      </c>
    </row>
    <row r="2814" spans="55:66" x14ac:dyDescent="0.35">
      <c r="BC2814" t="str">
        <f t="shared" si="119"/>
        <v>8435_Industrie du papier et du carton</v>
      </c>
      <c r="BD2814" t="str">
        <f>INDEX(PDC!$J$1:$L$90,MATCH(BE2814,PDC!$L:$L,0),MATCH(PDC!$J$1,PDC!$J$1:$L$1,0))</f>
        <v>Industrie</v>
      </c>
      <c r="BE2814" t="s">
        <v>71</v>
      </c>
      <c r="BF2814">
        <v>8435</v>
      </c>
      <c r="BG2814">
        <v>541</v>
      </c>
      <c r="BH2814">
        <v>773056</v>
      </c>
      <c r="BI2814">
        <v>12</v>
      </c>
      <c r="BN2814">
        <v>1020</v>
      </c>
    </row>
    <row r="2815" spans="55:66" x14ac:dyDescent="0.35">
      <c r="BC2815" t="str">
        <f t="shared" si="119"/>
        <v>8435_Industrie pharmaceutique</v>
      </c>
      <c r="BD2815" t="str">
        <f>INDEX(PDC!$J$1:$L$90,MATCH(BE2815,PDC!$L:$L,0),MATCH(PDC!$J$1,PDC!$J$1:$L$1,0))</f>
        <v>Industrie</v>
      </c>
      <c r="BE2815" t="s">
        <v>39</v>
      </c>
      <c r="BF2815">
        <v>8435</v>
      </c>
      <c r="BG2815">
        <v>22</v>
      </c>
      <c r="BH2815">
        <v>32338</v>
      </c>
      <c r="BI2815">
        <v>1</v>
      </c>
      <c r="BN2815">
        <v>75</v>
      </c>
    </row>
    <row r="2816" spans="55:66" x14ac:dyDescent="0.35">
      <c r="BC2816" t="str">
        <f t="shared" si="119"/>
        <v>8435_Industries alimentaires</v>
      </c>
      <c r="BD2816" t="str">
        <f>INDEX(PDC!$J$1:$L$90,MATCH(BE2816,PDC!$L:$L,0),MATCH(PDC!$J$1,PDC!$J$1:$L$1,0))</f>
        <v>Industrie</v>
      </c>
      <c r="BE2816" t="s">
        <v>14</v>
      </c>
      <c r="BF2816">
        <v>8435</v>
      </c>
      <c r="BG2816">
        <v>1112</v>
      </c>
      <c r="BH2816">
        <v>1818936</v>
      </c>
      <c r="BI2816">
        <v>54</v>
      </c>
      <c r="BJ2816">
        <v>3</v>
      </c>
      <c r="BK2816">
        <v>12</v>
      </c>
      <c r="BN2816">
        <v>5294</v>
      </c>
    </row>
    <row r="2817" spans="55:66" x14ac:dyDescent="0.35">
      <c r="BC2817" t="str">
        <f t="shared" si="119"/>
        <v>8435_Métallurgie</v>
      </c>
      <c r="BD2817" t="str">
        <f>INDEX(PDC!$J$1:$L$90,MATCH(BE2817,PDC!$L:$L,0),MATCH(PDC!$J$1,PDC!$J$1:$L$1,0))</f>
        <v>Industrie</v>
      </c>
      <c r="BE2817" t="s">
        <v>26</v>
      </c>
      <c r="BF2817">
        <v>8435</v>
      </c>
      <c r="BG2817">
        <v>597</v>
      </c>
      <c r="BH2817">
        <v>972727</v>
      </c>
      <c r="BI2817">
        <v>52</v>
      </c>
      <c r="BJ2817">
        <v>5</v>
      </c>
      <c r="BK2817">
        <v>50</v>
      </c>
      <c r="BL2817">
        <v>1</v>
      </c>
      <c r="BN2817">
        <v>3768</v>
      </c>
    </row>
    <row r="2818" spans="55:66" x14ac:dyDescent="0.35">
      <c r="BC2818" t="str">
        <f t="shared" si="119"/>
        <v>8435_Organisation de jeux de hasard et d'argent</v>
      </c>
      <c r="BD2818" t="str">
        <f>INDEX(PDC!$J$1:$L$90,MATCH(BE2818,PDC!$L:$L,0),MATCH(PDC!$J$1,PDC!$J$1:$L$1,0))</f>
        <v>Services</v>
      </c>
      <c r="BE2818" t="s">
        <v>91</v>
      </c>
      <c r="BF2818">
        <v>8435</v>
      </c>
      <c r="BG2818">
        <v>9</v>
      </c>
      <c r="BH2818">
        <v>16131</v>
      </c>
      <c r="BI2818">
        <v>1</v>
      </c>
      <c r="BN2818">
        <v>4</v>
      </c>
    </row>
    <row r="2819" spans="55:66" x14ac:dyDescent="0.35">
      <c r="BC2819" t="str">
        <f t="shared" si="119"/>
        <v>8435_Production de films cinématographiques, de vidéo et de programmes de télévision ; enregistrement sonore et édition musicale</v>
      </c>
      <c r="BD2819" t="str">
        <f>INDEX(PDC!$J$1:$L$90,MATCH(BE2819,PDC!$L:$L,0),MATCH(PDC!$J$1,PDC!$J$1:$L$1,0))</f>
        <v>Services</v>
      </c>
      <c r="BE2819" t="s">
        <v>82</v>
      </c>
      <c r="BF2819">
        <v>8435</v>
      </c>
      <c r="BG2819">
        <v>18</v>
      </c>
      <c r="BH2819">
        <v>22459</v>
      </c>
    </row>
    <row r="2820" spans="55:66" x14ac:dyDescent="0.35">
      <c r="BC2820" t="str">
        <f t="shared" si="119"/>
        <v>8435_Production et distribution d'électricité, de gaz, de vapeur et d'air conditionné</v>
      </c>
      <c r="BD2820" t="str">
        <f>INDEX(PDC!$J$1:$L$90,MATCH(BE2820,PDC!$L:$L,0),MATCH(PDC!$J$1,PDC!$J$1:$L$1,0))</f>
        <v>Industrie</v>
      </c>
      <c r="BE2820" t="s">
        <v>76</v>
      </c>
      <c r="BF2820">
        <v>8435</v>
      </c>
      <c r="BG2820">
        <v>28</v>
      </c>
      <c r="BH2820">
        <v>42313</v>
      </c>
      <c r="BN2820">
        <v>0</v>
      </c>
    </row>
    <row r="2821" spans="55:66" x14ac:dyDescent="0.35">
      <c r="BC2821" t="str">
        <f t="shared" si="119"/>
        <v>8435_Programmation et diffusion</v>
      </c>
      <c r="BD2821" t="str">
        <f>INDEX(PDC!$J$1:$L$90,MATCH(BE2821,PDC!$L:$L,0),MATCH(PDC!$J$1,PDC!$J$1:$L$1,0))</f>
        <v>Services</v>
      </c>
      <c r="BE2821" t="s">
        <v>83</v>
      </c>
      <c r="BF2821">
        <v>8435</v>
      </c>
      <c r="BG2821">
        <v>3</v>
      </c>
      <c r="BH2821">
        <v>5523</v>
      </c>
    </row>
    <row r="2822" spans="55:66" x14ac:dyDescent="0.35">
      <c r="BC2822" t="str">
        <f t="shared" si="119"/>
        <v>8435_Programmation, conseil et autres activités informatiques</v>
      </c>
      <c r="BD2822" t="str">
        <f>INDEX(PDC!$J$1:$L$90,MATCH(BE2822,PDC!$L:$L,0),MATCH(PDC!$J$1,PDC!$J$1:$L$1,0))</f>
        <v>Services</v>
      </c>
      <c r="BE2822" t="s">
        <v>50</v>
      </c>
      <c r="BF2822">
        <v>8435</v>
      </c>
      <c r="BG2822">
        <v>172</v>
      </c>
      <c r="BH2822">
        <v>287521</v>
      </c>
      <c r="BN2822">
        <v>0</v>
      </c>
    </row>
    <row r="2823" spans="55:66" x14ac:dyDescent="0.35">
      <c r="BC2823" t="str">
        <f t="shared" si="119"/>
        <v>8435_Publicité et études de marché</v>
      </c>
      <c r="BD2823" t="str">
        <f>INDEX(PDC!$J$1:$L$90,MATCH(BE2823,PDC!$L:$L,0),MATCH(PDC!$J$1,PDC!$J$1:$L$1,0))</f>
        <v>Services</v>
      </c>
      <c r="BE2823" t="s">
        <v>33</v>
      </c>
      <c r="BF2823">
        <v>8435</v>
      </c>
      <c r="BG2823">
        <v>35</v>
      </c>
      <c r="BH2823">
        <v>56802</v>
      </c>
      <c r="BI2823">
        <v>1</v>
      </c>
      <c r="BN2823">
        <v>20</v>
      </c>
    </row>
    <row r="2824" spans="55:66" x14ac:dyDescent="0.35">
      <c r="BC2824" t="str">
        <f t="shared" si="119"/>
        <v>8435_Recherche-développement scientifique</v>
      </c>
      <c r="BD2824" t="str">
        <f>INDEX(PDC!$J$1:$L$90,MATCH(BE2824,PDC!$L:$L,0),MATCH(PDC!$J$1,PDC!$J$1:$L$1,0))</f>
        <v>Services</v>
      </c>
      <c r="BE2824" t="s">
        <v>46</v>
      </c>
      <c r="BF2824">
        <v>8435</v>
      </c>
      <c r="BG2824">
        <v>42</v>
      </c>
      <c r="BH2824">
        <v>38357</v>
      </c>
      <c r="BN2824">
        <v>0</v>
      </c>
    </row>
    <row r="2825" spans="55:66" x14ac:dyDescent="0.35">
      <c r="BC2825" t="str">
        <f t="shared" si="119"/>
        <v>8435_Restauration</v>
      </c>
      <c r="BD2825" t="str">
        <f>INDEX(PDC!$J$1:$L$90,MATCH(BE2825,PDC!$L:$L,0),MATCH(PDC!$J$1,PDC!$J$1:$L$1,0))</f>
        <v>Services</v>
      </c>
      <c r="BE2825" t="s">
        <v>10</v>
      </c>
      <c r="BF2825">
        <v>8435</v>
      </c>
      <c r="BG2825">
        <v>932</v>
      </c>
      <c r="BH2825">
        <v>1380055</v>
      </c>
      <c r="BI2825">
        <v>39</v>
      </c>
      <c r="BJ2825">
        <v>2</v>
      </c>
      <c r="BK2825">
        <v>11</v>
      </c>
      <c r="BN2825">
        <v>2036</v>
      </c>
    </row>
    <row r="2826" spans="55:66" x14ac:dyDescent="0.35">
      <c r="BC2826" t="str">
        <f t="shared" si="119"/>
        <v>8435_Réparation d'ordinateurs et de biens personnels et domestiques</v>
      </c>
      <c r="BD2826" t="str">
        <f>INDEX(PDC!$J$1:$L$90,MATCH(BE2826,PDC!$L:$L,0),MATCH(PDC!$J$1,PDC!$J$1:$L$1,0))</f>
        <v>Services</v>
      </c>
      <c r="BE2826" t="s">
        <v>92</v>
      </c>
      <c r="BF2826">
        <v>8435</v>
      </c>
      <c r="BG2826">
        <v>28</v>
      </c>
      <c r="BH2826">
        <v>37550</v>
      </c>
      <c r="BI2826">
        <v>1</v>
      </c>
      <c r="BN2826">
        <v>6</v>
      </c>
    </row>
    <row r="2827" spans="55:66" x14ac:dyDescent="0.35">
      <c r="BC2827" t="str">
        <f t="shared" si="119"/>
        <v>8435_Réparation et installation de machines et d'équipements</v>
      </c>
      <c r="BD2827" t="str">
        <f>INDEX(PDC!$J$1:$L$90,MATCH(BE2827,PDC!$L:$L,0),MATCH(PDC!$J$1,PDC!$J$1:$L$1,0))</f>
        <v>Industrie</v>
      </c>
      <c r="BE2827" t="s">
        <v>23</v>
      </c>
      <c r="BF2827">
        <v>8435</v>
      </c>
      <c r="BG2827">
        <v>294</v>
      </c>
      <c r="BH2827">
        <v>467584</v>
      </c>
      <c r="BI2827">
        <v>18</v>
      </c>
      <c r="BN2827">
        <v>848</v>
      </c>
    </row>
    <row r="2828" spans="55:66" x14ac:dyDescent="0.35">
      <c r="BC2828" t="str">
        <f t="shared" si="119"/>
        <v>8435_Services d'information</v>
      </c>
      <c r="BD2828" t="str">
        <f>INDEX(PDC!$J$1:$L$90,MATCH(BE2828,PDC!$L:$L,0),MATCH(PDC!$J$1,PDC!$J$1:$L$1,0))</f>
        <v>Services</v>
      </c>
      <c r="BE2828" t="s">
        <v>85</v>
      </c>
      <c r="BF2828">
        <v>8435</v>
      </c>
      <c r="BG2828">
        <v>12</v>
      </c>
      <c r="BH2828">
        <v>18456</v>
      </c>
    </row>
    <row r="2829" spans="55:66" x14ac:dyDescent="0.35">
      <c r="BC2829" t="str">
        <f t="shared" si="119"/>
        <v>8435_Services relatifs aux bâtiments et aménagement paysager</v>
      </c>
      <c r="BD2829" t="str">
        <f>INDEX(PDC!$J$1:$L$90,MATCH(BE2829,PDC!$L:$L,0),MATCH(PDC!$J$1,PDC!$J$1:$L$1,0))</f>
        <v>Services</v>
      </c>
      <c r="BE2829" t="s">
        <v>9</v>
      </c>
      <c r="BF2829">
        <v>8435</v>
      </c>
      <c r="BG2829">
        <v>276</v>
      </c>
      <c r="BH2829">
        <v>351100</v>
      </c>
      <c r="BI2829">
        <v>16</v>
      </c>
      <c r="BJ2829">
        <v>1</v>
      </c>
      <c r="BK2829">
        <v>4</v>
      </c>
      <c r="BN2829">
        <v>1576</v>
      </c>
    </row>
    <row r="2830" spans="55:66" x14ac:dyDescent="0.35">
      <c r="BC2830" t="str">
        <f t="shared" si="119"/>
        <v>8435_Transports aériens</v>
      </c>
      <c r="BD2830" t="str">
        <f>INDEX(PDC!$J$1:$L$90,MATCH(BE2830,PDC!$L:$L,0),MATCH(PDC!$J$1,PDC!$J$1:$L$1,0))</f>
        <v>Services</v>
      </c>
      <c r="BE2830" t="s">
        <v>81</v>
      </c>
      <c r="BF2830">
        <v>8435</v>
      </c>
      <c r="BG2830">
        <v>3</v>
      </c>
      <c r="BH2830">
        <v>2975</v>
      </c>
    </row>
    <row r="2831" spans="55:66" x14ac:dyDescent="0.35">
      <c r="BC2831" t="str">
        <f t="shared" si="119"/>
        <v>8435_Transports terrestres et transport par conduites</v>
      </c>
      <c r="BD2831" t="str">
        <f>INDEX(PDC!$J$1:$L$90,MATCH(BE2831,PDC!$L:$L,0),MATCH(PDC!$J$1,PDC!$J$1:$L$1,0))</f>
        <v>Services</v>
      </c>
      <c r="BE2831" t="s">
        <v>5</v>
      </c>
      <c r="BF2831">
        <v>8435</v>
      </c>
      <c r="BG2831">
        <v>1389</v>
      </c>
      <c r="BH2831">
        <v>2587180</v>
      </c>
      <c r="BI2831">
        <v>89</v>
      </c>
      <c r="BJ2831">
        <v>14</v>
      </c>
      <c r="BK2831">
        <v>96</v>
      </c>
      <c r="BL2831">
        <v>3</v>
      </c>
      <c r="BN2831">
        <v>8123</v>
      </c>
    </row>
    <row r="2832" spans="55:66" x14ac:dyDescent="0.35">
      <c r="BC2832" t="str">
        <f t="shared" ref="BC2832:BC2852" si="120">BF2832&amp;"_"&amp;BE2832</f>
        <v>8435_Travail du bois et fabrication d'articles en bois et en liège, à l'exception des meubles ; fabrication d'articles en vannerie et sparterie</v>
      </c>
      <c r="BD2832" t="str">
        <f>INDEX(PDC!$J$1:$L$90,MATCH(BE2832,PDC!$L:$L,0),MATCH(PDC!$J$1,PDC!$J$1:$L$1,0))</f>
        <v>Industrie</v>
      </c>
      <c r="BE2832" t="s">
        <v>70</v>
      </c>
      <c r="BF2832">
        <v>8435</v>
      </c>
      <c r="BG2832">
        <v>413</v>
      </c>
      <c r="BH2832">
        <v>678093</v>
      </c>
      <c r="BI2832">
        <v>42</v>
      </c>
      <c r="BJ2832">
        <v>5</v>
      </c>
      <c r="BK2832">
        <v>68</v>
      </c>
      <c r="BL2832">
        <v>4</v>
      </c>
      <c r="BN2832">
        <v>3779</v>
      </c>
    </row>
    <row r="2833" spans="55:66" x14ac:dyDescent="0.35">
      <c r="BC2833" t="str">
        <f t="shared" si="120"/>
        <v>8435_Travaux de construction spécialisés</v>
      </c>
      <c r="BD2833" t="str">
        <f>INDEX(PDC!$J$1:$L$90,MATCH(BE2833,PDC!$L:$L,0),MATCH(PDC!$J$1,PDC!$J$1:$L$1,0))</f>
        <v>Construction</v>
      </c>
      <c r="BE2833" t="s">
        <v>3</v>
      </c>
      <c r="BF2833">
        <v>8435</v>
      </c>
      <c r="BG2833">
        <v>4101</v>
      </c>
      <c r="BH2833">
        <v>6341317</v>
      </c>
      <c r="BI2833">
        <v>398</v>
      </c>
      <c r="BJ2833">
        <v>29</v>
      </c>
      <c r="BK2833">
        <v>350</v>
      </c>
      <c r="BL2833">
        <v>12</v>
      </c>
      <c r="BM2833">
        <v>1</v>
      </c>
      <c r="BN2833">
        <v>33360</v>
      </c>
    </row>
    <row r="2834" spans="55:66" x14ac:dyDescent="0.35">
      <c r="BC2834" t="str">
        <f t="shared" si="120"/>
        <v>8435_Télécommunications</v>
      </c>
      <c r="BD2834" t="str">
        <f>INDEX(PDC!$J$1:$L$90,MATCH(BE2834,PDC!$L:$L,0),MATCH(PDC!$J$1,PDC!$J$1:$L$1,0))</f>
        <v>Services</v>
      </c>
      <c r="BE2834" t="s">
        <v>84</v>
      </c>
      <c r="BF2834">
        <v>8435</v>
      </c>
      <c r="BG2834">
        <v>6</v>
      </c>
      <c r="BH2834">
        <v>10988</v>
      </c>
      <c r="BN2834">
        <v>0</v>
      </c>
    </row>
    <row r="2835" spans="55:66" x14ac:dyDescent="0.35">
      <c r="BC2835" t="str">
        <f t="shared" si="120"/>
        <v>8435_Édition</v>
      </c>
      <c r="BD2835" t="str">
        <f>INDEX(PDC!$J$1:$L$90,MATCH(BE2835,PDC!$L:$L,0),MATCH(PDC!$J$1,PDC!$J$1:$L$1,0))</f>
        <v>Services</v>
      </c>
      <c r="BE2835" t="s">
        <v>49</v>
      </c>
      <c r="BF2835">
        <v>8435</v>
      </c>
      <c r="BG2835">
        <v>131</v>
      </c>
      <c r="BH2835">
        <v>186474</v>
      </c>
    </row>
    <row r="2836" spans="55:66" x14ac:dyDescent="0.35">
      <c r="BC2836" t="str">
        <f t="shared" si="120"/>
        <v>NA_Activités auxiliaires de services financiers et d'assurance</v>
      </c>
      <c r="BD2836" t="str">
        <f>INDEX(PDC!$J$1:$L$90,MATCH(BE2836,PDC!$L:$L,0),MATCH(PDC!$J$1,PDC!$J$1:$L$1,0))</f>
        <v>Services</v>
      </c>
      <c r="BE2836" t="s">
        <v>48</v>
      </c>
      <c r="BF2836" t="s">
        <v>361</v>
      </c>
      <c r="BG2836">
        <v>1</v>
      </c>
      <c r="BH2836">
        <v>1470</v>
      </c>
    </row>
    <row r="2837" spans="55:66" x14ac:dyDescent="0.35">
      <c r="BC2837" t="str">
        <f t="shared" si="120"/>
        <v>NA_Activités des organisations associatives</v>
      </c>
      <c r="BD2837" t="str">
        <f>INDEX(PDC!$J$1:$L$90,MATCH(BE2837,PDC!$L:$L,0),MATCH(PDC!$J$1,PDC!$J$1:$L$1,0))</f>
        <v>Services</v>
      </c>
      <c r="BE2837" t="s">
        <v>32</v>
      </c>
      <c r="BF2837" t="s">
        <v>361</v>
      </c>
      <c r="BG2837">
        <v>1</v>
      </c>
      <c r="BH2837">
        <v>1807</v>
      </c>
    </row>
    <row r="2838" spans="55:66" x14ac:dyDescent="0.35">
      <c r="BC2838" t="str">
        <f t="shared" si="120"/>
        <v>NA_Activités des services financiers, hors assurance et caisses de retraite</v>
      </c>
      <c r="BD2838" t="str">
        <f>INDEX(PDC!$J$1:$L$90,MATCH(BE2838,PDC!$L:$L,0),MATCH(PDC!$J$1,PDC!$J$1:$L$1,0))</f>
        <v>Services</v>
      </c>
      <c r="BE2838" t="s">
        <v>47</v>
      </c>
      <c r="BF2838" t="s">
        <v>361</v>
      </c>
      <c r="BG2838">
        <v>3</v>
      </c>
      <c r="BH2838">
        <v>5455</v>
      </c>
    </row>
    <row r="2839" spans="55:66" x14ac:dyDescent="0.35">
      <c r="BC2839" t="str">
        <f t="shared" si="120"/>
        <v>NA_Activités des sièges sociaux ; conseil de gestion</v>
      </c>
      <c r="BD2839" t="str">
        <f>INDEX(PDC!$J$1:$L$90,MATCH(BE2839,PDC!$L:$L,0),MATCH(PDC!$J$1,PDC!$J$1:$L$1,0))</f>
        <v>Services</v>
      </c>
      <c r="BE2839" t="s">
        <v>44</v>
      </c>
      <c r="BF2839" t="s">
        <v>361</v>
      </c>
    </row>
    <row r="2840" spans="55:66" x14ac:dyDescent="0.35">
      <c r="BC2840" t="str">
        <f t="shared" si="120"/>
        <v>NA_Activités immobilières</v>
      </c>
      <c r="BD2840" t="str">
        <f>INDEX(PDC!$J$1:$L$90,MATCH(BE2840,PDC!$L:$L,0),MATCH(PDC!$J$1,PDC!$J$1:$L$1,0))</f>
        <v>Services</v>
      </c>
      <c r="BE2840" t="s">
        <v>31</v>
      </c>
      <c r="BF2840" t="s">
        <v>361</v>
      </c>
    </row>
    <row r="2841" spans="55:66" x14ac:dyDescent="0.35">
      <c r="BC2841" t="str">
        <f t="shared" si="120"/>
        <v>NA_Administration publique et défense ; sécurité sociale obligatoire</v>
      </c>
      <c r="BD2841" t="str">
        <f>INDEX(PDC!$J$1:$L$90,MATCH(BE2841,PDC!$L:$L,0),MATCH(PDC!$J$1,PDC!$J$1:$L$1,0))</f>
        <v>Services</v>
      </c>
      <c r="BE2841" t="s">
        <v>36</v>
      </c>
      <c r="BF2841" t="s">
        <v>361</v>
      </c>
      <c r="BG2841">
        <v>20</v>
      </c>
      <c r="BH2841">
        <v>16078</v>
      </c>
    </row>
    <row r="2842" spans="55:66" x14ac:dyDescent="0.35">
      <c r="BC2842" t="str">
        <f t="shared" si="120"/>
        <v>NA_Autres services personnels</v>
      </c>
      <c r="BD2842" t="str">
        <f>INDEX(PDC!$J$1:$L$90,MATCH(BE2842,PDC!$L:$L,0),MATCH(PDC!$J$1,PDC!$J$1:$L$1,0))</f>
        <v>Services</v>
      </c>
      <c r="BE2842" t="s">
        <v>30</v>
      </c>
      <c r="BF2842" t="s">
        <v>361</v>
      </c>
      <c r="BG2842">
        <v>4</v>
      </c>
      <c r="BH2842">
        <v>0</v>
      </c>
    </row>
    <row r="2843" spans="55:66" x14ac:dyDescent="0.35">
      <c r="BC2843" t="str">
        <f t="shared" si="120"/>
        <v>NA_Enseignement</v>
      </c>
      <c r="BD2843" t="str">
        <f>INDEX(PDC!$J$1:$L$90,MATCH(BE2843,PDC!$L:$L,0),MATCH(PDC!$J$1,PDC!$J$1:$L$1,0))</f>
        <v>Services</v>
      </c>
      <c r="BE2843" t="s">
        <v>34</v>
      </c>
      <c r="BF2843" t="s">
        <v>361</v>
      </c>
    </row>
    <row r="2844" spans="55:66" x14ac:dyDescent="0.35">
      <c r="BC2844" t="str">
        <f t="shared" si="120"/>
        <v>NA_Fabrication d'autres produits minéraux non métalliques</v>
      </c>
      <c r="BD2844" t="str">
        <f>INDEX(PDC!$J$1:$L$90,MATCH(BE2844,PDC!$L:$L,0),MATCH(PDC!$J$1,PDC!$J$1:$L$1,0))</f>
        <v>Industrie</v>
      </c>
      <c r="BE2844" t="s">
        <v>18</v>
      </c>
      <c r="BF2844" t="s">
        <v>361</v>
      </c>
      <c r="BG2844">
        <v>4</v>
      </c>
      <c r="BH2844">
        <v>6524</v>
      </c>
    </row>
    <row r="2845" spans="55:66" x14ac:dyDescent="0.35">
      <c r="BC2845" t="str">
        <f t="shared" si="120"/>
        <v>NA_Fabrication d'équipements électriques</v>
      </c>
      <c r="BD2845" t="str">
        <f>INDEX(PDC!$J$1:$L$90,MATCH(BE2845,PDC!$L:$L,0),MATCH(PDC!$J$1,PDC!$J$1:$L$1,0))</f>
        <v>Industrie</v>
      </c>
      <c r="BE2845" t="s">
        <v>38</v>
      </c>
      <c r="BF2845" t="s">
        <v>361</v>
      </c>
      <c r="BG2845">
        <v>1</v>
      </c>
      <c r="BH2845">
        <v>287</v>
      </c>
    </row>
    <row r="2846" spans="55:66" x14ac:dyDescent="0.35">
      <c r="BC2846" t="str">
        <f t="shared" si="120"/>
        <v>NA_Fabrication de produits métalliques, à l'exception des machines et des équipements</v>
      </c>
      <c r="BD2846" t="str">
        <f>INDEX(PDC!$J$1:$L$90,MATCH(BE2846,PDC!$L:$L,0),MATCH(PDC!$J$1,PDC!$J$1:$L$1,0))</f>
        <v>Industrie</v>
      </c>
      <c r="BE2846" t="s">
        <v>11</v>
      </c>
      <c r="BF2846" t="s">
        <v>361</v>
      </c>
      <c r="BG2846">
        <v>38</v>
      </c>
      <c r="BH2846">
        <v>71688</v>
      </c>
    </row>
    <row r="2847" spans="55:66" x14ac:dyDescent="0.35">
      <c r="BC2847" t="str">
        <f t="shared" si="120"/>
        <v>NA_Génie civil</v>
      </c>
      <c r="BD2847" t="str">
        <f>INDEX(PDC!$J$1:$L$90,MATCH(BE2847,PDC!$L:$L,0),MATCH(PDC!$J$1,PDC!$J$1:$L$1,0))</f>
        <v>Construction</v>
      </c>
      <c r="BE2847" t="s">
        <v>22</v>
      </c>
      <c r="BF2847" t="s">
        <v>361</v>
      </c>
      <c r="BG2847">
        <v>1</v>
      </c>
      <c r="BH2847">
        <v>508</v>
      </c>
      <c r="BJ2847">
        <v>1</v>
      </c>
      <c r="BK2847">
        <v>10</v>
      </c>
      <c r="BL2847">
        <v>1</v>
      </c>
      <c r="BN2847">
        <v>153</v>
      </c>
    </row>
    <row r="2848" spans="55:66" x14ac:dyDescent="0.35">
      <c r="BC2848" t="str">
        <f t="shared" si="120"/>
        <v>NA_Hébergement</v>
      </c>
      <c r="BD2848" t="str">
        <f>INDEX(PDC!$J$1:$L$90,MATCH(BE2848,PDC!$L:$L,0),MATCH(PDC!$J$1,PDC!$J$1:$L$1,0))</f>
        <v>Services</v>
      </c>
      <c r="BE2848" t="s">
        <v>20</v>
      </c>
      <c r="BF2848" t="s">
        <v>361</v>
      </c>
      <c r="BG2848">
        <v>20</v>
      </c>
      <c r="BH2848">
        <v>3118</v>
      </c>
    </row>
    <row r="2849" spans="55:66" x14ac:dyDescent="0.35">
      <c r="BC2849" t="str">
        <f t="shared" si="120"/>
        <v>NA_Restauration</v>
      </c>
      <c r="BD2849" t="str">
        <f>INDEX(PDC!$J$1:$L$90,MATCH(BE2849,PDC!$L:$L,0),MATCH(PDC!$J$1,PDC!$J$1:$L$1,0))</f>
        <v>Services</v>
      </c>
      <c r="BE2849" t="s">
        <v>10</v>
      </c>
      <c r="BF2849" t="s">
        <v>361</v>
      </c>
      <c r="BG2849">
        <v>7</v>
      </c>
      <c r="BH2849">
        <v>9010</v>
      </c>
    </row>
    <row r="2850" spans="55:66" x14ac:dyDescent="0.35">
      <c r="BC2850" t="str">
        <f t="shared" si="120"/>
        <v>NA_Réparation d'ordinateurs et de biens personnels et domestiques</v>
      </c>
      <c r="BD2850" t="str">
        <f>INDEX(PDC!$J$1:$L$90,MATCH(BE2850,PDC!$L:$L,0),MATCH(PDC!$J$1,PDC!$J$1:$L$1,0))</f>
        <v>Services</v>
      </c>
      <c r="BE2850" t="s">
        <v>92</v>
      </c>
      <c r="BF2850" t="s">
        <v>361</v>
      </c>
      <c r="BG2850">
        <v>1</v>
      </c>
      <c r="BH2850">
        <v>1561</v>
      </c>
    </row>
    <row r="2851" spans="55:66" x14ac:dyDescent="0.35">
      <c r="BC2851" t="str">
        <f t="shared" si="120"/>
        <v>NA_Transports terrestres et transport par conduites</v>
      </c>
      <c r="BD2851" t="str">
        <f>INDEX(PDC!$J$1:$L$90,MATCH(BE2851,PDC!$L:$L,0),MATCH(PDC!$J$1,PDC!$J$1:$L$1,0))</f>
        <v>Services</v>
      </c>
      <c r="BE2851" t="s">
        <v>5</v>
      </c>
      <c r="BF2851" t="s">
        <v>361</v>
      </c>
      <c r="BG2851">
        <v>19</v>
      </c>
      <c r="BH2851">
        <v>44089</v>
      </c>
      <c r="BI2851">
        <v>1</v>
      </c>
      <c r="BN2851">
        <v>38</v>
      </c>
    </row>
    <row r="2852" spans="55:66" x14ac:dyDescent="0.35">
      <c r="BC2852" t="str">
        <f t="shared" si="120"/>
        <v>NA_Travaux de construction spécialisés</v>
      </c>
      <c r="BD2852" t="str">
        <f>INDEX(PDC!$J$1:$L$90,MATCH(BE2852,PDC!$L:$L,0),MATCH(PDC!$J$1,PDC!$J$1:$L$1,0))</f>
        <v>Construction</v>
      </c>
      <c r="BE2852" t="s">
        <v>3</v>
      </c>
      <c r="BF2852" t="s">
        <v>361</v>
      </c>
      <c r="BG2852">
        <v>4</v>
      </c>
      <c r="BH2852">
        <v>3483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"/>
  <sheetViews>
    <sheetView workbookViewId="0">
      <selection activeCell="C6" sqref="C6"/>
    </sheetView>
  </sheetViews>
  <sheetFormatPr baseColWidth="10" defaultRowHeight="14.5" x14ac:dyDescent="0.35"/>
  <cols>
    <col min="1" max="1" width="36.26953125" bestFit="1" customWidth="1"/>
    <col min="3" max="3" width="16.7265625" customWidth="1"/>
  </cols>
  <sheetData>
    <row r="1" spans="1:3" ht="15" x14ac:dyDescent="0.25">
      <c r="A1" s="6" t="s">
        <v>275</v>
      </c>
    </row>
    <row r="3" spans="1:3" ht="15" x14ac:dyDescent="0.25">
      <c r="A3" t="s">
        <v>277</v>
      </c>
      <c r="B3" t="s">
        <v>365</v>
      </c>
      <c r="C3" t="s">
        <v>276</v>
      </c>
    </row>
    <row r="4" spans="1:3" ht="15" x14ac:dyDescent="0.25">
      <c r="A4" t="str">
        <f>B4&amp;"_"&amp;"secteur1"</f>
        <v>0055_secteur1</v>
      </c>
      <c r="B4" s="7" t="s">
        <v>294</v>
      </c>
      <c r="C4">
        <f>SMALL(DONNEES_2016!$C$4:$C$71,1)</f>
        <v>4</v>
      </c>
    </row>
    <row r="5" spans="1:3" ht="15" x14ac:dyDescent="0.25">
      <c r="A5" t="str">
        <f>B5&amp;"_"&amp;"secteur2"</f>
        <v>0055_secteur2</v>
      </c>
      <c r="B5" s="7" t="s">
        <v>294</v>
      </c>
      <c r="C5">
        <f>SMALL(DONNEES_2016!$C$4:$C$71,2)</f>
        <v>5</v>
      </c>
    </row>
    <row r="6" spans="1:3" ht="15" x14ac:dyDescent="0.25">
      <c r="A6" t="str">
        <f>B6&amp;"_"&amp;"secteur3"</f>
        <v>0055_secteur3</v>
      </c>
      <c r="B6" s="7" t="s">
        <v>294</v>
      </c>
      <c r="C6">
        <f>SMALL(DONNEES_2016!$C$4:$C$71,3)</f>
        <v>11</v>
      </c>
    </row>
    <row r="7" spans="1:3" ht="15" x14ac:dyDescent="0.25">
      <c r="A7" t="str">
        <f t="shared" ref="A7" si="0">B7&amp;"_"&amp;"secteur1"</f>
        <v>0059_secteur1</v>
      </c>
      <c r="B7" s="7" t="s">
        <v>296</v>
      </c>
      <c r="C7">
        <f>SMALL(DONNEES_2016!$C$72:$C$134,1)</f>
        <v>6</v>
      </c>
    </row>
    <row r="8" spans="1:3" ht="15" x14ac:dyDescent="0.25">
      <c r="A8" t="str">
        <f t="shared" ref="A8" si="1">B8&amp;"_"&amp;"secteur2"</f>
        <v>0059_secteur2</v>
      </c>
      <c r="B8" s="7" t="s">
        <v>296</v>
      </c>
      <c r="C8">
        <f>SMALL(DONNEES_2016!$C$72:$C$134,2)</f>
        <v>8</v>
      </c>
    </row>
    <row r="9" spans="1:3" ht="15" x14ac:dyDescent="0.25">
      <c r="A9" t="str">
        <f t="shared" ref="A9" si="2">B9&amp;"_"&amp;"secteur3"</f>
        <v>0059_secteur3</v>
      </c>
      <c r="B9" s="7" t="s">
        <v>296</v>
      </c>
      <c r="C9">
        <f>SMALL(DONNEES_2016!$C$72:$C$134,3)</f>
        <v>9</v>
      </c>
    </row>
    <row r="10" spans="1:3" ht="15" x14ac:dyDescent="0.25">
      <c r="A10" t="str">
        <f t="shared" ref="A10" si="3">B10&amp;"_"&amp;"secteur1"</f>
        <v>0063_secteur1</v>
      </c>
      <c r="B10" s="7" t="s">
        <v>298</v>
      </c>
      <c r="C10">
        <f>SMALL(DONNEES_2016!$C$135:$C$191,1)</f>
        <v>7</v>
      </c>
    </row>
    <row r="11" spans="1:3" ht="15" x14ac:dyDescent="0.25">
      <c r="A11" t="str">
        <f t="shared" ref="A11" si="4">B11&amp;"_"&amp;"secteur2"</f>
        <v>0063_secteur2</v>
      </c>
      <c r="B11" s="7" t="s">
        <v>298</v>
      </c>
      <c r="C11">
        <f>SMALL(DONNEES_2016!$C$135:$C$191,2)</f>
        <v>8</v>
      </c>
    </row>
    <row r="12" spans="1:3" ht="15" x14ac:dyDescent="0.25">
      <c r="A12" t="str">
        <f t="shared" ref="A12" si="5">B12&amp;"_"&amp;"secteur3"</f>
        <v>0063_secteur3</v>
      </c>
      <c r="B12" s="7" t="s">
        <v>298</v>
      </c>
      <c r="C12">
        <f>SMALL(DONNEES_2016!$C$135:$C$191,3)</f>
        <v>9</v>
      </c>
    </row>
    <row r="13" spans="1:3" ht="15" x14ac:dyDescent="0.25">
      <c r="A13" t="str">
        <f t="shared" ref="A13" si="6">B13&amp;"_"&amp;"secteur1"</f>
        <v>0064_secteur1</v>
      </c>
      <c r="B13" s="7" t="s">
        <v>300</v>
      </c>
      <c r="C13">
        <f>SMALL(DONNEES_2016!$C$192:$C$250,1)</f>
        <v>9</v>
      </c>
    </row>
    <row r="14" spans="1:3" ht="15" x14ac:dyDescent="0.25">
      <c r="A14" t="str">
        <f t="shared" ref="A14" si="7">B14&amp;"_"&amp;"secteur2"</f>
        <v>0064_secteur2</v>
      </c>
      <c r="B14" s="7" t="s">
        <v>300</v>
      </c>
      <c r="C14">
        <f>SMALL(DONNEES_2016!$C$192:$C$250,2)</f>
        <v>11</v>
      </c>
    </row>
    <row r="15" spans="1:3" ht="15" x14ac:dyDescent="0.25">
      <c r="A15" t="str">
        <f t="shared" ref="A15" si="8">B15&amp;"_"&amp;"secteur3"</f>
        <v>0064_secteur3</v>
      </c>
      <c r="B15" s="7" t="s">
        <v>300</v>
      </c>
      <c r="C15">
        <f>SMALL(DONNEES_2016!$C$192:$C$250,3)</f>
        <v>14</v>
      </c>
    </row>
    <row r="16" spans="1:3" ht="15" x14ac:dyDescent="0.25">
      <c r="A16" t="str">
        <f t="shared" ref="A16" si="9">B16&amp;"_"&amp;"secteur1"</f>
        <v>8401_secteur1</v>
      </c>
      <c r="B16" s="7">
        <v>8401</v>
      </c>
      <c r="C16">
        <f>SMALL(DONNEES_2016!$C$251:$C$327,1)</f>
        <v>3</v>
      </c>
    </row>
    <row r="17" spans="1:4" ht="15" x14ac:dyDescent="0.25">
      <c r="A17" t="str">
        <f t="shared" ref="A17" si="10">B17&amp;"_"&amp;"secteur2"</f>
        <v>8401_secteur2</v>
      </c>
      <c r="B17" s="7">
        <v>8401</v>
      </c>
      <c r="C17">
        <f>SMALL(DONNEES_2016!$C$251:$C$327,2)</f>
        <v>5</v>
      </c>
    </row>
    <row r="18" spans="1:4" ht="15" x14ac:dyDescent="0.25">
      <c r="A18" t="str">
        <f t="shared" ref="A18" si="11">B18&amp;"_"&amp;"secteur3"</f>
        <v>8401_secteur3</v>
      </c>
      <c r="B18" s="7">
        <v>8401</v>
      </c>
      <c r="C18">
        <f>SMALL(DONNEES_2016!$C$251:$C$327,3)</f>
        <v>8</v>
      </c>
    </row>
    <row r="19" spans="1:4" ht="15" x14ac:dyDescent="0.25">
      <c r="A19" t="str">
        <f t="shared" ref="A19" si="12">B19&amp;"_"&amp;"secteur1"</f>
        <v>8402_secteur1</v>
      </c>
      <c r="B19" s="7">
        <v>8402</v>
      </c>
      <c r="C19" s="17">
        <f>SMALL(DONNEES_2016!$C$328:$C$401,1)</f>
        <v>5</v>
      </c>
      <c r="D19" s="17"/>
    </row>
    <row r="20" spans="1:4" ht="15" x14ac:dyDescent="0.25">
      <c r="A20" t="str">
        <f t="shared" ref="A20" si="13">B20&amp;"_"&amp;"secteur2"</f>
        <v>8402_secteur2</v>
      </c>
      <c r="B20" s="7">
        <v>8402</v>
      </c>
      <c r="C20" s="17">
        <f>SMALL(DONNEES_2016!$C$328:$C$401,2)</f>
        <v>6</v>
      </c>
      <c r="D20" s="17"/>
    </row>
    <row r="21" spans="1:4" ht="15" x14ac:dyDescent="0.25">
      <c r="A21" t="str">
        <f t="shared" ref="A21" si="14">B21&amp;"_"&amp;"secteur3"</f>
        <v>8402_secteur3</v>
      </c>
      <c r="B21" s="7">
        <v>8402</v>
      </c>
      <c r="C21" s="17">
        <f>SMALL(DONNEES_2016!$C$328:$C$401,3)</f>
        <v>11</v>
      </c>
      <c r="D21" s="17"/>
    </row>
    <row r="22" spans="1:4" ht="15" x14ac:dyDescent="0.25">
      <c r="A22" t="str">
        <f t="shared" ref="A22" si="15">B22&amp;"_"&amp;"secteur1"</f>
        <v>8403_secteur1</v>
      </c>
      <c r="B22" s="7">
        <v>8403</v>
      </c>
      <c r="C22">
        <f>SMALL(DONNEES_2016!$C$402:$C$471,1)</f>
        <v>8</v>
      </c>
    </row>
    <row r="23" spans="1:4" ht="15" x14ac:dyDescent="0.25">
      <c r="A23" t="str">
        <f t="shared" ref="A23" si="16">B23&amp;"_"&amp;"secteur2"</f>
        <v>8403_secteur2</v>
      </c>
      <c r="B23" s="7">
        <v>8403</v>
      </c>
      <c r="C23">
        <f>SMALL(DONNEES_2016!$C$402:$C$471,2)</f>
        <v>9</v>
      </c>
    </row>
    <row r="24" spans="1:4" x14ac:dyDescent="0.35">
      <c r="A24" t="str">
        <f t="shared" ref="A24" si="17">B24&amp;"_"&amp;"secteur3"</f>
        <v>8403_secteur3</v>
      </c>
      <c r="B24" s="7">
        <v>8403</v>
      </c>
      <c r="C24">
        <f>SMALL(DONNEES_2016!$C$402:$C$471,3)</f>
        <v>10</v>
      </c>
    </row>
    <row r="25" spans="1:4" x14ac:dyDescent="0.35">
      <c r="A25" t="str">
        <f t="shared" ref="A25" si="18">B25&amp;"_"&amp;"secteur1"</f>
        <v>8404_secteur1</v>
      </c>
      <c r="B25" s="7">
        <v>8404</v>
      </c>
      <c r="C25">
        <f>SMALL(DONNEES_2016!$C$472:$C$540,1)</f>
        <v>14</v>
      </c>
    </row>
    <row r="26" spans="1:4" x14ac:dyDescent="0.35">
      <c r="A26" t="str">
        <f t="shared" ref="A26" si="19">B26&amp;"_"&amp;"secteur2"</f>
        <v>8404_secteur2</v>
      </c>
      <c r="B26" s="7">
        <v>8404</v>
      </c>
      <c r="C26">
        <f>SMALL(DONNEES_2016!$C$472:$C$540,2)</f>
        <v>16</v>
      </c>
    </row>
    <row r="27" spans="1:4" x14ac:dyDescent="0.35">
      <c r="A27" t="str">
        <f t="shared" ref="A27" si="20">B27&amp;"_"&amp;"secteur3"</f>
        <v>8404_secteur3</v>
      </c>
      <c r="B27" s="7">
        <v>8404</v>
      </c>
      <c r="C27">
        <f>SMALL(DONNEES_2016!$C$472:$C$540,3)</f>
        <v>21</v>
      </c>
    </row>
    <row r="28" spans="1:4" x14ac:dyDescent="0.35">
      <c r="A28" t="str">
        <f t="shared" ref="A28" si="21">B28&amp;"_"&amp;"secteur1"</f>
        <v>8405_secteur1</v>
      </c>
      <c r="B28" s="7">
        <v>8405</v>
      </c>
      <c r="C28">
        <f>SMALL(DONNEES_2016!$C$541:$C$616,1)</f>
        <v>7</v>
      </c>
    </row>
    <row r="29" spans="1:4" x14ac:dyDescent="0.35">
      <c r="A29" t="str">
        <f t="shared" ref="A29" si="22">B29&amp;"_"&amp;"secteur2"</f>
        <v>8405_secteur2</v>
      </c>
      <c r="B29" s="7">
        <v>8405</v>
      </c>
      <c r="C29">
        <f>SMALL(DONNEES_2016!$C$541:$C$616,2)</f>
        <v>11</v>
      </c>
    </row>
    <row r="30" spans="1:4" x14ac:dyDescent="0.35">
      <c r="A30" t="str">
        <f t="shared" ref="A30" si="23">B30&amp;"_"&amp;"secteur3"</f>
        <v>8405_secteur3</v>
      </c>
      <c r="B30" s="7">
        <v>8405</v>
      </c>
      <c r="C30">
        <f>SMALL(DONNEES_2016!$C$541:$C$616,3)</f>
        <v>12</v>
      </c>
    </row>
    <row r="31" spans="1:4" x14ac:dyDescent="0.35">
      <c r="A31" t="str">
        <f t="shared" ref="A31" si="24">B31&amp;"_"&amp;"secteur1"</f>
        <v>8406_secteur1</v>
      </c>
      <c r="B31" s="7">
        <v>8406</v>
      </c>
      <c r="C31">
        <f>SMALL(DONNEES_2016!$C$617:$C$690,1)</f>
        <v>3</v>
      </c>
    </row>
    <row r="32" spans="1:4" x14ac:dyDescent="0.35">
      <c r="A32" t="str">
        <f t="shared" ref="A32" si="25">B32&amp;"_"&amp;"secteur2"</f>
        <v>8406_secteur2</v>
      </c>
      <c r="B32" s="7">
        <v>8406</v>
      </c>
      <c r="C32">
        <f>SMALL(DONNEES_2016!$C$617:$C$690,2)</f>
        <v>4</v>
      </c>
    </row>
    <row r="33" spans="1:3" x14ac:dyDescent="0.35">
      <c r="A33" t="str">
        <f t="shared" ref="A33" si="26">B33&amp;"_"&amp;"secteur3"</f>
        <v>8406_secteur3</v>
      </c>
      <c r="B33" s="7">
        <v>8406</v>
      </c>
      <c r="C33">
        <f>SMALL(DONNEES_2016!$C$617:$C$690,3)</f>
        <v>6</v>
      </c>
    </row>
    <row r="34" spans="1:3" x14ac:dyDescent="0.35">
      <c r="A34" t="str">
        <f t="shared" ref="A34" si="27">B34&amp;"_"&amp;"secteur1"</f>
        <v>8407_secteur1</v>
      </c>
      <c r="B34" s="7">
        <v>8407</v>
      </c>
      <c r="C34">
        <f>SMALL(DONNEES_2016!$C$691:$C$766,1)</f>
        <v>6</v>
      </c>
    </row>
    <row r="35" spans="1:3" x14ac:dyDescent="0.35">
      <c r="A35" t="str">
        <f t="shared" ref="A35" si="28">B35&amp;"_"&amp;"secteur2"</f>
        <v>8407_secteur2</v>
      </c>
      <c r="B35" s="7">
        <v>8407</v>
      </c>
      <c r="C35">
        <f>SMALL(DONNEES_2016!$C$691:$C$766,2)</f>
        <v>8</v>
      </c>
    </row>
    <row r="36" spans="1:3" x14ac:dyDescent="0.35">
      <c r="A36" t="str">
        <f t="shared" ref="A36" si="29">B36&amp;"_"&amp;"secteur3"</f>
        <v>8407_secteur3</v>
      </c>
      <c r="B36" s="7">
        <v>8407</v>
      </c>
      <c r="C36">
        <f>SMALL(DONNEES_2016!$C$691:$C$766,3)</f>
        <v>9</v>
      </c>
    </row>
    <row r="37" spans="1:3" x14ac:dyDescent="0.35">
      <c r="A37" t="str">
        <f t="shared" ref="A37" si="30">B37&amp;"_"&amp;"secteur1"</f>
        <v>8408_secteur1</v>
      </c>
      <c r="B37" s="7">
        <v>8408</v>
      </c>
      <c r="C37">
        <f>SMALL(DONNEES_2016!$C$767:$C$845,1)</f>
        <v>4</v>
      </c>
    </row>
    <row r="38" spans="1:3" x14ac:dyDescent="0.35">
      <c r="A38" t="str">
        <f t="shared" ref="A38" si="31">B38&amp;"_"&amp;"secteur2"</f>
        <v>8408_secteur2</v>
      </c>
      <c r="B38" s="7">
        <v>8408</v>
      </c>
      <c r="C38">
        <f>SMALL(DONNEES_2016!$C$767:$C$845,2)</f>
        <v>5</v>
      </c>
    </row>
    <row r="39" spans="1:3" x14ac:dyDescent="0.35">
      <c r="A39" t="str">
        <f t="shared" ref="A39" si="32">B39&amp;"_"&amp;"secteur3"</f>
        <v>8408_secteur3</v>
      </c>
      <c r="B39" s="7">
        <v>8408</v>
      </c>
      <c r="C39">
        <f>SMALL(DONNEES_2016!$C$767:$C$845,3)</f>
        <v>9</v>
      </c>
    </row>
    <row r="40" spans="1:3" x14ac:dyDescent="0.35">
      <c r="A40" t="str">
        <f t="shared" ref="A40" si="33">B40&amp;"_"&amp;"secteur1"</f>
        <v>8409_secteur1</v>
      </c>
      <c r="B40" s="7">
        <v>8409</v>
      </c>
      <c r="C40">
        <f>SMALL(DONNEES_2016!$C$846:$C$925,1)</f>
        <v>3</v>
      </c>
    </row>
    <row r="41" spans="1:3" x14ac:dyDescent="0.35">
      <c r="A41" t="str">
        <f t="shared" ref="A41" si="34">B41&amp;"_"&amp;"secteur2"</f>
        <v>8409_secteur2</v>
      </c>
      <c r="B41" s="7">
        <v>8409</v>
      </c>
      <c r="C41">
        <f>SMALL(DONNEES_2016!$C$846:$C$925,2)</f>
        <v>5</v>
      </c>
    </row>
    <row r="42" spans="1:3" x14ac:dyDescent="0.35">
      <c r="A42" t="str">
        <f t="shared" ref="A42" si="35">B42&amp;"_"&amp;"secteur3"</f>
        <v>8409_secteur3</v>
      </c>
      <c r="B42" s="7">
        <v>8409</v>
      </c>
      <c r="C42">
        <f>SMALL(DONNEES_2016!$C$846:$C$925,3)</f>
        <v>6</v>
      </c>
    </row>
    <row r="43" spans="1:3" x14ac:dyDescent="0.35">
      <c r="A43" t="str">
        <f t="shared" ref="A43" si="36">B43&amp;"_"&amp;"secteur1"</f>
        <v>8410_secteur1</v>
      </c>
      <c r="B43" s="7">
        <v>8410</v>
      </c>
      <c r="C43">
        <f>SMALL(DONNEES_2016!$C$926:$C$998,1)</f>
        <v>4</v>
      </c>
    </row>
    <row r="44" spans="1:3" x14ac:dyDescent="0.35">
      <c r="A44" t="str">
        <f t="shared" ref="A44" si="37">B44&amp;"_"&amp;"secteur2"</f>
        <v>8410_secteur2</v>
      </c>
      <c r="B44" s="7">
        <v>8410</v>
      </c>
      <c r="C44">
        <f>SMALL(DONNEES_2016!$C$926:$C$998,2)</f>
        <v>6</v>
      </c>
    </row>
    <row r="45" spans="1:3" x14ac:dyDescent="0.35">
      <c r="A45" t="str">
        <f t="shared" ref="A45" si="38">B45&amp;"_"&amp;"secteur3"</f>
        <v>8410_secteur3</v>
      </c>
      <c r="B45" s="7">
        <v>8410</v>
      </c>
      <c r="C45">
        <f>SMALL(DONNEES_2016!$C$926:$C$998,3)</f>
        <v>8</v>
      </c>
    </row>
    <row r="46" spans="1:3" x14ac:dyDescent="0.35">
      <c r="A46" t="str">
        <f t="shared" ref="A46" si="39">B46&amp;"_"&amp;"secteur1"</f>
        <v>8411_secteur1</v>
      </c>
      <c r="B46" s="7">
        <v>8411</v>
      </c>
      <c r="C46">
        <f>SMALL(DONNEES_2016!$C$999:$C$1068,1)</f>
        <v>4</v>
      </c>
    </row>
    <row r="47" spans="1:3" x14ac:dyDescent="0.35">
      <c r="A47" t="str">
        <f t="shared" ref="A47" si="40">B47&amp;"_"&amp;"secteur2"</f>
        <v>8411_secteur2</v>
      </c>
      <c r="B47" s="7">
        <v>8411</v>
      </c>
      <c r="C47">
        <f>SMALL(DONNEES_2016!$C$999:$C$1068,2)</f>
        <v>6</v>
      </c>
    </row>
    <row r="48" spans="1:3" x14ac:dyDescent="0.35">
      <c r="A48" t="str">
        <f t="shared" ref="A48" si="41">B48&amp;"_"&amp;"secteur3"</f>
        <v>8411_secteur3</v>
      </c>
      <c r="B48" s="7">
        <v>8411</v>
      </c>
      <c r="C48">
        <f>SMALL(DONNEES_2016!$C$999:$C$1068,3)</f>
        <v>15</v>
      </c>
    </row>
    <row r="49" spans="1:3" x14ac:dyDescent="0.35">
      <c r="A49" t="str">
        <f t="shared" ref="A49" si="42">B49&amp;"_"&amp;"secteur1"</f>
        <v>8412_secteur1</v>
      </c>
      <c r="B49" s="7">
        <v>8412</v>
      </c>
      <c r="C49">
        <f>SMALL(DONNEES_2016!$C$1068:$C$1138,1)</f>
        <v>3</v>
      </c>
    </row>
    <row r="50" spans="1:3" x14ac:dyDescent="0.35">
      <c r="A50" t="str">
        <f t="shared" ref="A50" si="43">B50&amp;"_"&amp;"secteur2"</f>
        <v>8412_secteur2</v>
      </c>
      <c r="B50" s="7">
        <v>8412</v>
      </c>
      <c r="C50">
        <f>SMALL(DONNEES_2016!$C$1068:$C$1138,2)</f>
        <v>13</v>
      </c>
    </row>
    <row r="51" spans="1:3" x14ac:dyDescent="0.35">
      <c r="A51" t="str">
        <f t="shared" ref="A51" si="44">B51&amp;"_"&amp;"secteur3"</f>
        <v>8412_secteur3</v>
      </c>
      <c r="B51" s="7">
        <v>8412</v>
      </c>
      <c r="C51">
        <f>SMALL(DONNEES_2016!$C$1068:$C$1138,3)</f>
        <v>14</v>
      </c>
    </row>
    <row r="52" spans="1:3" x14ac:dyDescent="0.35">
      <c r="A52" t="str">
        <f t="shared" ref="A52" si="45">B52&amp;"_"&amp;"secteur1"</f>
        <v>8413_secteur1</v>
      </c>
      <c r="B52" s="7">
        <v>8413</v>
      </c>
      <c r="C52">
        <f>SMALL(DONNEES_2016!$C$1139:$C$1207,1)</f>
        <v>8</v>
      </c>
    </row>
    <row r="53" spans="1:3" x14ac:dyDescent="0.35">
      <c r="A53" t="str">
        <f t="shared" ref="A53" si="46">B53&amp;"_"&amp;"secteur2"</f>
        <v>8413_secteur2</v>
      </c>
      <c r="B53" s="7">
        <v>8413</v>
      </c>
      <c r="C53">
        <f>SMALL(DONNEES_2016!$C$1139:$C$1207,2)</f>
        <v>12</v>
      </c>
    </row>
    <row r="54" spans="1:3" x14ac:dyDescent="0.35">
      <c r="A54" t="str">
        <f t="shared" ref="A54" si="47">B54&amp;"_"&amp;"secteur3"</f>
        <v>8413_secteur3</v>
      </c>
      <c r="B54" s="7">
        <v>8413</v>
      </c>
      <c r="C54">
        <f>SMALL(DONNEES_2016!$C$1139:$C$1207,3)</f>
        <v>14</v>
      </c>
    </row>
    <row r="55" spans="1:3" x14ac:dyDescent="0.35">
      <c r="A55" t="str">
        <f t="shared" ref="A55" si="48">B55&amp;"_"&amp;"secteur1"</f>
        <v>8414_secteur1</v>
      </c>
      <c r="B55" s="7">
        <v>8414</v>
      </c>
      <c r="C55">
        <f>SMALL(DONNEES_2016!$C$1208:$C$1274,1)</f>
        <v>6</v>
      </c>
    </row>
    <row r="56" spans="1:3" x14ac:dyDescent="0.35">
      <c r="A56" t="str">
        <f t="shared" ref="A56" si="49">B56&amp;"_"&amp;"secteur2"</f>
        <v>8414_secteur2</v>
      </c>
      <c r="B56" s="7">
        <v>8414</v>
      </c>
      <c r="C56">
        <f>SMALL(DONNEES_2016!$C$1208:$C$1274,2)</f>
        <v>7</v>
      </c>
    </row>
    <row r="57" spans="1:3" x14ac:dyDescent="0.35">
      <c r="A57" t="str">
        <f t="shared" ref="A57" si="50">B57&amp;"_"&amp;"secteur3"</f>
        <v>8414_secteur3</v>
      </c>
      <c r="B57" s="7">
        <v>8414</v>
      </c>
      <c r="C57">
        <f>SMALL(DONNEES_2016!$C$1208:$C$1274,3)</f>
        <v>8</v>
      </c>
    </row>
    <row r="58" spans="1:3" x14ac:dyDescent="0.35">
      <c r="A58" t="str">
        <f t="shared" ref="A58" si="51">B58&amp;"_"&amp;"secteur1"</f>
        <v>8415_secteur1</v>
      </c>
      <c r="B58" s="7">
        <v>8415</v>
      </c>
      <c r="C58">
        <f>SMALL(DONNEES_2016!$C$1275:$C$1347,1)</f>
        <v>10</v>
      </c>
    </row>
    <row r="59" spans="1:3" x14ac:dyDescent="0.35">
      <c r="A59" t="str">
        <f t="shared" ref="A59" si="52">B59&amp;"_"&amp;"secteur2"</f>
        <v>8415_secteur2</v>
      </c>
      <c r="B59" s="7">
        <v>8415</v>
      </c>
      <c r="C59">
        <f>SMALL(DONNEES_2016!$C$1275:$C$1347,2)</f>
        <v>13</v>
      </c>
    </row>
    <row r="60" spans="1:3" x14ac:dyDescent="0.35">
      <c r="A60" t="str">
        <f t="shared" ref="A60" si="53">B60&amp;"_"&amp;"secteur3"</f>
        <v>8415_secteur3</v>
      </c>
      <c r="B60" s="7">
        <v>8415</v>
      </c>
      <c r="C60">
        <f>SMALL(DONNEES_2016!$C$1275:$C$1347,3)</f>
        <v>19</v>
      </c>
    </row>
    <row r="61" spans="1:3" x14ac:dyDescent="0.35">
      <c r="A61" t="str">
        <f t="shared" ref="A61" si="54">B61&amp;"_"&amp;"secteur1"</f>
        <v>8416_secteur1</v>
      </c>
      <c r="B61" s="7">
        <v>8416</v>
      </c>
      <c r="C61">
        <f>SMALL(DONNEES_2016!$C$1348:$C$1421,1)</f>
        <v>3</v>
      </c>
    </row>
    <row r="62" spans="1:3" x14ac:dyDescent="0.35">
      <c r="A62" t="str">
        <f t="shared" ref="A62" si="55">B62&amp;"_"&amp;"secteur2"</f>
        <v>8416_secteur2</v>
      </c>
      <c r="B62" s="7">
        <v>8416</v>
      </c>
      <c r="C62">
        <f>SMALL(DONNEES_2016!$C$1348:$C$1421,2)</f>
        <v>7</v>
      </c>
    </row>
    <row r="63" spans="1:3" x14ac:dyDescent="0.35">
      <c r="A63" t="str">
        <f t="shared" ref="A63" si="56">B63&amp;"_"&amp;"secteur3"</f>
        <v>8416_secteur3</v>
      </c>
      <c r="B63" s="7">
        <v>8416</v>
      </c>
      <c r="C63">
        <f>SMALL(DONNEES_2016!$C$1348:$C$1421,3)</f>
        <v>10</v>
      </c>
    </row>
    <row r="64" spans="1:3" x14ac:dyDescent="0.35">
      <c r="A64" t="str">
        <f t="shared" ref="A64" si="57">B64&amp;"_"&amp;"secteur1"</f>
        <v>8417_secteur1</v>
      </c>
      <c r="B64" s="7">
        <v>8417</v>
      </c>
      <c r="C64">
        <f>SMALL(DONNEES_2016!$C$1422:$C$1494,1)</f>
        <v>5</v>
      </c>
    </row>
    <row r="65" spans="1:3" x14ac:dyDescent="0.35">
      <c r="A65" t="str">
        <f t="shared" ref="A65" si="58">B65&amp;"_"&amp;"secteur2"</f>
        <v>8417_secteur2</v>
      </c>
      <c r="B65" s="7">
        <v>8417</v>
      </c>
      <c r="C65">
        <f>SMALL(DONNEES_2016!$C$1422:$C$1494,2)</f>
        <v>11</v>
      </c>
    </row>
    <row r="66" spans="1:3" x14ac:dyDescent="0.35">
      <c r="A66" t="str">
        <f t="shared" ref="A66" si="59">B66&amp;"_"&amp;"secteur3"</f>
        <v>8417_secteur3</v>
      </c>
      <c r="B66" s="7">
        <v>8417</v>
      </c>
      <c r="C66">
        <f>SMALL(DONNEES_2016!$C$1422:$C$1494,3)</f>
        <v>13</v>
      </c>
    </row>
    <row r="67" spans="1:3" x14ac:dyDescent="0.35">
      <c r="A67" t="str">
        <f t="shared" ref="A67" si="60">B67&amp;"_"&amp;"secteur1"</f>
        <v>8418_secteur1</v>
      </c>
      <c r="B67" s="7">
        <v>8418</v>
      </c>
      <c r="C67">
        <f>SMALL(DONNEES_2016!$C$1494:$C$1563,1)</f>
        <v>4</v>
      </c>
    </row>
    <row r="68" spans="1:3" x14ac:dyDescent="0.35">
      <c r="A68" t="str">
        <f t="shared" ref="A68" si="61">B68&amp;"_"&amp;"secteur2"</f>
        <v>8418_secteur2</v>
      </c>
      <c r="B68" s="7">
        <v>8418</v>
      </c>
      <c r="C68">
        <f>SMALL(DONNEES_2016!$C$1494:$C$1563,2)</f>
        <v>11</v>
      </c>
    </row>
    <row r="69" spans="1:3" x14ac:dyDescent="0.35">
      <c r="A69" t="str">
        <f t="shared" ref="A69" si="62">B69&amp;"_"&amp;"secteur3"</f>
        <v>8418_secteur3</v>
      </c>
      <c r="B69" s="7">
        <v>8418</v>
      </c>
      <c r="C69">
        <f>SMALL(DONNEES_2016!$C$1494:$C$1563,3)</f>
        <v>15</v>
      </c>
    </row>
    <row r="70" spans="1:3" x14ac:dyDescent="0.35">
      <c r="A70" t="str">
        <f t="shared" ref="A70" si="63">B70&amp;"_"&amp;"secteur1"</f>
        <v>8419_secteur1</v>
      </c>
      <c r="B70" s="7">
        <v>8419</v>
      </c>
      <c r="C70">
        <f>SMALL(DONNEES_2016!$C$1564:$C$1635,1)</f>
        <v>4</v>
      </c>
    </row>
    <row r="71" spans="1:3" x14ac:dyDescent="0.35">
      <c r="A71" t="str">
        <f t="shared" ref="A71" si="64">B71&amp;"_"&amp;"secteur2"</f>
        <v>8419_secteur2</v>
      </c>
      <c r="B71" s="7">
        <v>8419</v>
      </c>
      <c r="C71">
        <f>SMALL(DONNEES_2016!$C$1564:$C$1635,2)</f>
        <v>6</v>
      </c>
    </row>
    <row r="72" spans="1:3" x14ac:dyDescent="0.35">
      <c r="A72" t="str">
        <f t="shared" ref="A72" si="65">B72&amp;"_"&amp;"secteur3"</f>
        <v>8419_secteur3</v>
      </c>
      <c r="B72" s="7">
        <v>8419</v>
      </c>
      <c r="C72">
        <f>SMALL(DONNEES_2016!$C$1564:$C$1635,3)</f>
        <v>8</v>
      </c>
    </row>
    <row r="73" spans="1:3" x14ac:dyDescent="0.35">
      <c r="A73" t="str">
        <f t="shared" ref="A73" si="66">B73&amp;"_"&amp;"secteur1"</f>
        <v>8420_secteur1</v>
      </c>
      <c r="B73" s="7">
        <v>8420</v>
      </c>
      <c r="C73">
        <f>SMALL(DONNEES_2016!$C$1636:$C$1705,1)</f>
        <v>7</v>
      </c>
    </row>
    <row r="74" spans="1:3" x14ac:dyDescent="0.35">
      <c r="A74" t="str">
        <f t="shared" ref="A74" si="67">B74&amp;"_"&amp;"secteur2"</f>
        <v>8420_secteur2</v>
      </c>
      <c r="B74" s="7">
        <v>8420</v>
      </c>
      <c r="C74">
        <f>SMALL(DONNEES_2016!$C$1636:$C$1705,2)</f>
        <v>11</v>
      </c>
    </row>
    <row r="75" spans="1:3" x14ac:dyDescent="0.35">
      <c r="A75" t="str">
        <f t="shared" ref="A75" si="68">B75&amp;"_"&amp;"secteur3"</f>
        <v>8420_secteur3</v>
      </c>
      <c r="B75" s="7">
        <v>8420</v>
      </c>
      <c r="C75">
        <f>SMALL(DONNEES_2016!$C$1636:$C$1705,3)</f>
        <v>13</v>
      </c>
    </row>
    <row r="76" spans="1:3" x14ac:dyDescent="0.35">
      <c r="A76" t="str">
        <f t="shared" ref="A76" si="69">B76&amp;"_"&amp;"secteur1"</f>
        <v>8421_secteur1</v>
      </c>
      <c r="B76" s="7">
        <v>8421</v>
      </c>
      <c r="C76">
        <f>SMALL(DONNEES_2016!$C$1706:$C$1785,1)</f>
        <v>1</v>
      </c>
    </row>
    <row r="77" spans="1:3" x14ac:dyDescent="0.35">
      <c r="A77" t="str">
        <f t="shared" ref="A77" si="70">B77&amp;"_"&amp;"secteur2"</f>
        <v>8421_secteur2</v>
      </c>
      <c r="B77" s="7">
        <v>8421</v>
      </c>
      <c r="C77">
        <f>SMALL(DONNEES_2016!$C$1706:$C$1785,2)</f>
        <v>2</v>
      </c>
    </row>
    <row r="78" spans="1:3" x14ac:dyDescent="0.35">
      <c r="A78" t="str">
        <f t="shared" ref="A78" si="71">B78&amp;"_"&amp;"secteur3"</f>
        <v>8421_secteur3</v>
      </c>
      <c r="B78" s="7">
        <v>8421</v>
      </c>
      <c r="C78">
        <f>SMALL(DONNEES_2016!$C$1706:$C$1785,3)</f>
        <v>3</v>
      </c>
    </row>
    <row r="79" spans="1:3" x14ac:dyDescent="0.35">
      <c r="A79" t="str">
        <f t="shared" ref="A79" si="72">B79&amp;"_"&amp;"secteur1"</f>
        <v>8422_secteur1</v>
      </c>
      <c r="B79" s="7">
        <v>8422</v>
      </c>
      <c r="C79" s="17">
        <f>SMALL(DONNEES_2016!$C$1786:$C$1858,1)</f>
        <v>4</v>
      </c>
    </row>
    <row r="80" spans="1:3" x14ac:dyDescent="0.35">
      <c r="A80" t="str">
        <f t="shared" ref="A80" si="73">B80&amp;"_"&amp;"secteur2"</f>
        <v>8422_secteur2</v>
      </c>
      <c r="B80" s="7">
        <v>8422</v>
      </c>
      <c r="C80" s="17">
        <f>SMALL(DONNEES_2016!$C$1786:$C$1858,2)</f>
        <v>7</v>
      </c>
    </row>
    <row r="81" spans="1:3" x14ac:dyDescent="0.35">
      <c r="A81" t="str">
        <f t="shared" ref="A81" si="74">B81&amp;"_"&amp;"secteur3"</f>
        <v>8422_secteur3</v>
      </c>
      <c r="B81" s="7">
        <v>8422</v>
      </c>
      <c r="C81" s="17">
        <f>SMALL(DONNEES_2016!$C$1786:$C$1858,3)</f>
        <v>8</v>
      </c>
    </row>
    <row r="82" spans="1:3" x14ac:dyDescent="0.35">
      <c r="A82" t="str">
        <f t="shared" ref="A82" si="75">B82&amp;"_"&amp;"secteur1"</f>
        <v>8423_secteur1</v>
      </c>
      <c r="B82" s="7">
        <v>8423</v>
      </c>
      <c r="C82">
        <f>SMALL(DONNEES_2016!$C$1859:$C$1928,1)</f>
        <v>1</v>
      </c>
    </row>
    <row r="83" spans="1:3" x14ac:dyDescent="0.35">
      <c r="A83" t="str">
        <f t="shared" ref="A83" si="76">B83&amp;"_"&amp;"secteur2"</f>
        <v>8423_secteur2</v>
      </c>
      <c r="B83" s="7">
        <v>8423</v>
      </c>
      <c r="C83">
        <f>SMALL(DONNEES_2016!$C$1859:$C$1928,2)</f>
        <v>3</v>
      </c>
    </row>
    <row r="84" spans="1:3" x14ac:dyDescent="0.35">
      <c r="A84" t="str">
        <f t="shared" ref="A84" si="77">B84&amp;"_"&amp;"secteur3"</f>
        <v>8423_secteur3</v>
      </c>
      <c r="B84" s="7">
        <v>8423</v>
      </c>
      <c r="C84">
        <f>SMALL(DONNEES_2016!$C$1859:$C$1928,3)</f>
        <v>4</v>
      </c>
    </row>
    <row r="85" spans="1:3" x14ac:dyDescent="0.35">
      <c r="A85" t="str">
        <f t="shared" ref="A85" si="78">B85&amp;"_"&amp;"secteur1"</f>
        <v>8424_secteur1</v>
      </c>
      <c r="B85" s="7">
        <v>8424</v>
      </c>
      <c r="C85">
        <f>SMALL(DONNEES_2016!$C$1929:$C$1998,1)</f>
        <v>10</v>
      </c>
    </row>
    <row r="86" spans="1:3" x14ac:dyDescent="0.35">
      <c r="A86" t="str">
        <f t="shared" ref="A86" si="79">B86&amp;"_"&amp;"secteur2"</f>
        <v>8424_secteur2</v>
      </c>
      <c r="B86" s="7">
        <v>8424</v>
      </c>
      <c r="C86">
        <f>SMALL(DONNEES_2016!$C$1929:$C$1998,2)</f>
        <v>11</v>
      </c>
    </row>
    <row r="87" spans="1:3" x14ac:dyDescent="0.35">
      <c r="A87" t="str">
        <f t="shared" ref="A87" si="80">B87&amp;"_"&amp;"secteur3"</f>
        <v>8424_secteur3</v>
      </c>
      <c r="B87" s="7">
        <v>8424</v>
      </c>
      <c r="C87">
        <f>SMALL(DONNEES_2016!$C$1929:$C$1998,3)</f>
        <v>12</v>
      </c>
    </row>
    <row r="88" spans="1:3" x14ac:dyDescent="0.35">
      <c r="A88" t="str">
        <f t="shared" ref="A88" si="81">B88&amp;"_"&amp;"secteur1"</f>
        <v>8425_secteur1</v>
      </c>
      <c r="B88" s="7">
        <v>8425</v>
      </c>
      <c r="C88">
        <f>SMALL(DONNEES_2016!$C$1999:$C$2069,1)</f>
        <v>9</v>
      </c>
    </row>
    <row r="89" spans="1:3" x14ac:dyDescent="0.35">
      <c r="A89" t="str">
        <f t="shared" ref="A89" si="82">B89&amp;"_"&amp;"secteur2"</f>
        <v>8425_secteur2</v>
      </c>
      <c r="B89" s="7">
        <v>8425</v>
      </c>
      <c r="C89">
        <f>SMALL(DONNEES_2016!$C$1999:$C$2069,2)</f>
        <v>14</v>
      </c>
    </row>
    <row r="90" spans="1:3" x14ac:dyDescent="0.35">
      <c r="A90" t="str">
        <f t="shared" ref="A90" si="83">B90&amp;"_"&amp;"secteur3"</f>
        <v>8425_secteur3</v>
      </c>
      <c r="B90" s="7">
        <v>8425</v>
      </c>
      <c r="C90">
        <f>SMALL(DONNEES_2016!$C$1999:$C$2069,3)</f>
        <v>21</v>
      </c>
    </row>
    <row r="91" spans="1:3" x14ac:dyDescent="0.35">
      <c r="A91" t="str">
        <f t="shared" ref="A91" si="84">B91&amp;"_"&amp;"secteur1"</f>
        <v>8426_secteur1</v>
      </c>
      <c r="B91" s="7">
        <v>8426</v>
      </c>
      <c r="C91">
        <f>SMALL(DONNEES_2016!$C$2070:$C$2146,1)</f>
        <v>7</v>
      </c>
    </row>
    <row r="92" spans="1:3" x14ac:dyDescent="0.35">
      <c r="A92" t="str">
        <f t="shared" ref="A92" si="85">B92&amp;"_"&amp;"secteur2"</f>
        <v>8426_secteur2</v>
      </c>
      <c r="B92" s="7">
        <v>8426</v>
      </c>
      <c r="C92">
        <f>SMALL(DONNEES_2016!$C$2070:$C$2146,2)</f>
        <v>8</v>
      </c>
    </row>
    <row r="93" spans="1:3" x14ac:dyDescent="0.35">
      <c r="A93" t="str">
        <f t="shared" ref="A93" si="86">B93&amp;"_"&amp;"secteur3"</f>
        <v>8426_secteur3</v>
      </c>
      <c r="B93" s="7">
        <v>8426</v>
      </c>
      <c r="C93">
        <f>SMALL(DONNEES_2016!$C$2070:$C$2146,3)</f>
        <v>9</v>
      </c>
    </row>
    <row r="94" spans="1:3" x14ac:dyDescent="0.35">
      <c r="A94" t="str">
        <f t="shared" ref="A94" si="87">B94&amp;"_"&amp;"secteur1"</f>
        <v>8427_secteur1</v>
      </c>
      <c r="B94" s="7">
        <v>8427</v>
      </c>
      <c r="C94">
        <f>SMALL(DONNEES_2016!$C$2147:$C$2220,1)</f>
        <v>4</v>
      </c>
    </row>
    <row r="95" spans="1:3" x14ac:dyDescent="0.35">
      <c r="A95" t="str">
        <f t="shared" ref="A95" si="88">B95&amp;"_"&amp;"secteur2"</f>
        <v>8427_secteur2</v>
      </c>
      <c r="B95" s="7">
        <v>8427</v>
      </c>
      <c r="C95">
        <f>SMALL(DONNEES_2016!$C$2147:$C$2220,2)</f>
        <v>6</v>
      </c>
    </row>
    <row r="96" spans="1:3" x14ac:dyDescent="0.35">
      <c r="A96" t="str">
        <f t="shared" ref="A96" si="89">B96&amp;"_"&amp;"secteur3"</f>
        <v>8427_secteur3</v>
      </c>
      <c r="B96" s="7">
        <v>8427</v>
      </c>
      <c r="C96">
        <f>SMALL(DONNEES_2016!$C$2147:$C$2220,3)</f>
        <v>8</v>
      </c>
    </row>
    <row r="97" spans="1:3" x14ac:dyDescent="0.35">
      <c r="A97" t="str">
        <f t="shared" ref="A97" si="90">B97&amp;"_"&amp;"secteur1"</f>
        <v>8428_secteur1</v>
      </c>
      <c r="B97" s="7">
        <v>8428</v>
      </c>
      <c r="C97">
        <f>SMALL(DONNEES_2016!$C$2221:$C$2299,1)</f>
        <v>1</v>
      </c>
    </row>
    <row r="98" spans="1:3" x14ac:dyDescent="0.35">
      <c r="A98" t="str">
        <f t="shared" ref="A98" si="91">B98&amp;"_"&amp;"secteur2"</f>
        <v>8428_secteur2</v>
      </c>
      <c r="B98" s="7">
        <v>8428</v>
      </c>
      <c r="C98">
        <f>SMALL(DONNEES_2016!$C$2221:$C$2299,2)</f>
        <v>5</v>
      </c>
    </row>
    <row r="99" spans="1:3" x14ac:dyDescent="0.35">
      <c r="A99" t="str">
        <f t="shared" ref="A99" si="92">B99&amp;"_"&amp;"secteur3"</f>
        <v>8428_secteur3</v>
      </c>
      <c r="B99" s="7">
        <v>8428</v>
      </c>
      <c r="C99">
        <f>SMALL(DONNEES_2016!$C$2221:$C$2299,3)</f>
        <v>7</v>
      </c>
    </row>
    <row r="100" spans="1:3" x14ac:dyDescent="0.35">
      <c r="A100" t="str">
        <f t="shared" ref="A100" si="93">B100&amp;"_"&amp;"secteur1"</f>
        <v>8429_secteur1</v>
      </c>
      <c r="B100" s="7">
        <v>8429</v>
      </c>
      <c r="C100">
        <f>SMALL(DONNEES_2016!$C$2300:$C$2361,1)</f>
        <v>8</v>
      </c>
    </row>
    <row r="101" spans="1:3" x14ac:dyDescent="0.35">
      <c r="A101" t="str">
        <f t="shared" ref="A101" si="94">B101&amp;"_"&amp;"secteur2"</f>
        <v>8429_secteur2</v>
      </c>
      <c r="B101" s="7">
        <v>8429</v>
      </c>
      <c r="C101">
        <f>SMALL(DONNEES_2016!$C$2300:$C$2361,2)</f>
        <v>10</v>
      </c>
    </row>
    <row r="102" spans="1:3" x14ac:dyDescent="0.35">
      <c r="A102" t="str">
        <f t="shared" ref="A102" si="95">B102&amp;"_"&amp;"secteur3"</f>
        <v>8429_secteur3</v>
      </c>
      <c r="B102" s="7">
        <v>8429</v>
      </c>
      <c r="C102">
        <f>SMALL(DONNEES_2016!$C$2300:$C$2361,3)</f>
        <v>19</v>
      </c>
    </row>
    <row r="103" spans="1:3" x14ac:dyDescent="0.35">
      <c r="A103" t="str">
        <f t="shared" ref="A103" si="96">B103&amp;"_"&amp;"secteur1"</f>
        <v>8430_secteur1</v>
      </c>
      <c r="B103" s="7">
        <v>8430</v>
      </c>
      <c r="C103">
        <f>SMALL(DONNEES_2016!$C$2362:$C$2430,1)</f>
        <v>8</v>
      </c>
    </row>
    <row r="104" spans="1:3" x14ac:dyDescent="0.35">
      <c r="A104" t="str">
        <f t="shared" ref="A104" si="97">B104&amp;"_"&amp;"secteur2"</f>
        <v>8430_secteur2</v>
      </c>
      <c r="B104" s="7">
        <v>8430</v>
      </c>
      <c r="C104">
        <f>SMALL(DONNEES_2016!$C$2362:$C$2430,2)</f>
        <v>9</v>
      </c>
    </row>
    <row r="105" spans="1:3" x14ac:dyDescent="0.35">
      <c r="A105" t="str">
        <f t="shared" ref="A105" si="98">B105&amp;"_"&amp;"secteur3"</f>
        <v>8430_secteur3</v>
      </c>
      <c r="B105" s="7">
        <v>8430</v>
      </c>
      <c r="C105">
        <f>SMALL(DONNEES_2016!$C$2362:$C$2430,3)</f>
        <v>10</v>
      </c>
    </row>
    <row r="106" spans="1:3" x14ac:dyDescent="0.35">
      <c r="A106" t="str">
        <f t="shared" ref="A106" si="99">B106&amp;"_"&amp;"secteur1"</f>
        <v>8431_secteur1</v>
      </c>
      <c r="B106" s="7">
        <v>8431</v>
      </c>
      <c r="C106">
        <f>SMALL(DONNEES_2016!$C$2431:$C$2507,1)</f>
        <v>4</v>
      </c>
    </row>
    <row r="107" spans="1:3" x14ac:dyDescent="0.35">
      <c r="A107" t="str">
        <f t="shared" ref="A107" si="100">B107&amp;"_"&amp;"secteur2"</f>
        <v>8431_secteur2</v>
      </c>
      <c r="B107" s="7">
        <v>8431</v>
      </c>
      <c r="C107">
        <f>SMALL(DONNEES_2016!$C$2431:$C$2507,2)</f>
        <v>8</v>
      </c>
    </row>
    <row r="108" spans="1:3" x14ac:dyDescent="0.35">
      <c r="A108" t="str">
        <f t="shared" ref="A108" si="101">B108&amp;"_"&amp;"secteur3"</f>
        <v>8431_secteur3</v>
      </c>
      <c r="B108" s="7">
        <v>8431</v>
      </c>
      <c r="C108">
        <f>SMALL(DONNEES_2016!$C$2431:$C$2507,3)</f>
        <v>9</v>
      </c>
    </row>
    <row r="109" spans="1:3" x14ac:dyDescent="0.35">
      <c r="A109" t="str">
        <f t="shared" ref="A109" si="102">B109&amp;"_"&amp;"secteur1"</f>
        <v>8432_secteur1</v>
      </c>
      <c r="B109" s="7">
        <v>8432</v>
      </c>
      <c r="C109">
        <f>SMALL(DONNEES_2016!$C$2508:$C$2580,1)</f>
        <v>2</v>
      </c>
    </row>
    <row r="110" spans="1:3" x14ac:dyDescent="0.35">
      <c r="A110" t="str">
        <f t="shared" ref="A110" si="103">B110&amp;"_"&amp;"secteur2"</f>
        <v>8432_secteur2</v>
      </c>
      <c r="B110" s="7">
        <v>8432</v>
      </c>
      <c r="C110">
        <f>SMALL(DONNEES_2016!$C$2508:$C$2580,2)</f>
        <v>3</v>
      </c>
    </row>
    <row r="111" spans="1:3" x14ac:dyDescent="0.35">
      <c r="A111" t="str">
        <f t="shared" ref="A111" si="104">B111&amp;"_"&amp;"secteur3"</f>
        <v>8432_secteur3</v>
      </c>
      <c r="B111" s="7">
        <v>8432</v>
      </c>
      <c r="C111">
        <f>SMALL(DONNEES_2016!$C$2508:$C$2580,3)</f>
        <v>5</v>
      </c>
    </row>
    <row r="112" spans="1:3" x14ac:dyDescent="0.35">
      <c r="A112" t="str">
        <f t="shared" ref="A112" si="105">B112&amp;"_"&amp;"secteur1"</f>
        <v>8433_secteur1</v>
      </c>
      <c r="B112" s="7">
        <v>8433</v>
      </c>
      <c r="C112">
        <f>SMALL(DONNEES_2016!$C$2580:$C$2655,1)</f>
        <v>2</v>
      </c>
    </row>
    <row r="113" spans="1:3" x14ac:dyDescent="0.35">
      <c r="A113" t="str">
        <f t="shared" ref="A113" si="106">B113&amp;"_"&amp;"secteur2"</f>
        <v>8433_secteur2</v>
      </c>
      <c r="B113" s="7">
        <v>8433</v>
      </c>
      <c r="C113">
        <f>SMALL(DONNEES_2016!$C$2580:$C$2655,2)</f>
        <v>7</v>
      </c>
    </row>
    <row r="114" spans="1:3" x14ac:dyDescent="0.35">
      <c r="A114" t="str">
        <f t="shared" ref="A114" si="107">B114&amp;"_"&amp;"secteur3"</f>
        <v>8433_secteur3</v>
      </c>
      <c r="B114" s="7">
        <v>8433</v>
      </c>
      <c r="C114">
        <f>SMALL(DONNEES_2016!$C$2580:$C$2655,3)</f>
        <v>9</v>
      </c>
    </row>
    <row r="115" spans="1:3" x14ac:dyDescent="0.35">
      <c r="A115" t="str">
        <f t="shared" ref="A115" si="108">B115&amp;"_"&amp;"secteur1"</f>
        <v>8434_secteur1</v>
      </c>
      <c r="B115" s="7">
        <v>8434</v>
      </c>
      <c r="C115">
        <f>SMALL(DONNEES_2016!$C$2655:$C$2729,1)</f>
        <v>1</v>
      </c>
    </row>
    <row r="116" spans="1:3" x14ac:dyDescent="0.35">
      <c r="A116" t="str">
        <f t="shared" ref="A116" si="109">B116&amp;"_"&amp;"secteur2"</f>
        <v>8434_secteur2</v>
      </c>
      <c r="B116" s="7">
        <v>8434</v>
      </c>
      <c r="C116">
        <f>SMALL(DONNEES_2016!$C$2655:$C$2729,2)</f>
        <v>3</v>
      </c>
    </row>
    <row r="117" spans="1:3" x14ac:dyDescent="0.35">
      <c r="A117" t="str">
        <f t="shared" ref="A117" si="110">B117&amp;"_"&amp;"secteur3"</f>
        <v>8434_secteur3</v>
      </c>
      <c r="B117" s="7">
        <v>8434</v>
      </c>
      <c r="C117">
        <f>SMALL(DONNEES_2016!$C$2655:$C$2729,3)</f>
        <v>4</v>
      </c>
    </row>
    <row r="118" spans="1:3" x14ac:dyDescent="0.35">
      <c r="A118" t="str">
        <f t="shared" ref="A118" si="111">B118&amp;"_"&amp;"secteur1"</f>
        <v>8435_secteur1</v>
      </c>
      <c r="B118" s="7">
        <v>8435</v>
      </c>
      <c r="C118">
        <f>SMALL(DONNEES_2016!$C$2730:$C$2806,1)</f>
        <v>3</v>
      </c>
    </row>
    <row r="119" spans="1:3" x14ac:dyDescent="0.35">
      <c r="A119" t="str">
        <f t="shared" ref="A119" si="112">B119&amp;"_"&amp;"secteur2"</f>
        <v>8435_secteur2</v>
      </c>
      <c r="B119" s="7">
        <v>8435</v>
      </c>
      <c r="C119">
        <f>SMALL(DONNEES_2016!$C$2730:$C$2806,2)</f>
        <v>5</v>
      </c>
    </row>
    <row r="120" spans="1:3" x14ac:dyDescent="0.35">
      <c r="A120" t="str">
        <f t="shared" ref="A120" si="113">B120&amp;"_"&amp;"secteur3"</f>
        <v>8435_secteur3</v>
      </c>
      <c r="B120" s="7">
        <v>8435</v>
      </c>
      <c r="C120">
        <f>SMALL(DONNEES_2016!$C$2730:$C$2806,3)</f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884"/>
  <sheetViews>
    <sheetView workbookViewId="0">
      <selection activeCell="A4" sqref="A4"/>
    </sheetView>
  </sheetViews>
  <sheetFormatPr baseColWidth="10" defaultRowHeight="14.5" x14ac:dyDescent="0.35"/>
  <cols>
    <col min="1" max="1" width="17.54296875" customWidth="1"/>
    <col min="2" max="2" width="16" customWidth="1"/>
    <col min="5" max="5" width="15.81640625" customWidth="1"/>
    <col min="19" max="19" width="18.54296875" customWidth="1"/>
    <col min="20" max="20" width="9.1796875" customWidth="1"/>
    <col min="22" max="22" width="7.7265625" bestFit="1" customWidth="1"/>
    <col min="24" max="24" width="6.81640625" bestFit="1" customWidth="1"/>
    <col min="25" max="25" width="6.26953125" bestFit="1" customWidth="1"/>
    <col min="27" max="27" width="10" bestFit="1" customWidth="1"/>
    <col min="28" max="28" width="7.54296875" bestFit="1" customWidth="1"/>
    <col min="31" max="31" width="21" bestFit="1" customWidth="1"/>
    <col min="32" max="32" width="17.7265625" customWidth="1"/>
    <col min="33" max="33" width="21.54296875" customWidth="1"/>
    <col min="34" max="34" width="16.81640625" customWidth="1"/>
    <col min="36" max="36" width="12" bestFit="1" customWidth="1"/>
    <col min="45" max="45" width="6.26953125" customWidth="1"/>
    <col min="54" max="54" width="11.7265625" customWidth="1"/>
    <col min="55" max="55" width="11" customWidth="1"/>
  </cols>
  <sheetData>
    <row r="1" spans="1:65" ht="15" x14ac:dyDescent="0.25">
      <c r="A1" s="13" t="s">
        <v>191</v>
      </c>
      <c r="B1" s="13"/>
      <c r="C1" s="13"/>
      <c r="D1" s="32" t="s">
        <v>366</v>
      </c>
      <c r="E1" s="13"/>
      <c r="U1" s="1" t="s">
        <v>366</v>
      </c>
      <c r="AE1" s="13" t="s">
        <v>191</v>
      </c>
      <c r="AF1" s="13"/>
      <c r="AG1" s="13"/>
      <c r="AH1" s="1" t="s">
        <v>369</v>
      </c>
      <c r="AI1" s="13"/>
      <c r="AJ1" s="13"/>
      <c r="AK1" s="13"/>
      <c r="AL1" s="13"/>
      <c r="AM1" s="13"/>
      <c r="AP1" s="13" t="s">
        <v>191</v>
      </c>
      <c r="AQ1" s="13"/>
      <c r="AS1" s="13"/>
      <c r="AT1" s="13"/>
      <c r="AU1" s="13"/>
      <c r="AV1" s="27" t="s">
        <v>366</v>
      </c>
      <c r="AW1" s="13"/>
      <c r="AX1" s="13"/>
      <c r="AY1" s="13"/>
      <c r="AZ1" s="13"/>
      <c r="BA1" s="13"/>
      <c r="BD1" s="13"/>
      <c r="BE1" s="13"/>
      <c r="BF1" s="13"/>
      <c r="BG1" s="1" t="s">
        <v>366</v>
      </c>
      <c r="BH1" s="13"/>
      <c r="BI1" s="13"/>
      <c r="BJ1" s="13"/>
      <c r="BK1" s="13"/>
      <c r="BL1" s="13"/>
      <c r="BM1" s="13"/>
    </row>
    <row r="2" spans="1:65" ht="15" x14ac:dyDescent="0.25">
      <c r="A2" s="13" t="s">
        <v>283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E2" s="13" t="s">
        <v>285</v>
      </c>
      <c r="AF2" s="13"/>
      <c r="AG2" s="13"/>
      <c r="AH2" s="13"/>
      <c r="AI2" s="13"/>
      <c r="AJ2" s="13"/>
      <c r="AK2" s="13"/>
      <c r="AL2" s="13"/>
      <c r="AM2" s="13"/>
      <c r="AP2" s="13" t="s">
        <v>286</v>
      </c>
      <c r="AQ2" s="13"/>
      <c r="AS2" s="13"/>
      <c r="AT2" s="13"/>
      <c r="AU2" s="13"/>
      <c r="AV2" s="13"/>
      <c r="AW2" s="13"/>
      <c r="AX2" s="13"/>
      <c r="AY2" s="13"/>
      <c r="AZ2" s="13"/>
      <c r="BA2" s="13"/>
      <c r="BD2" s="13"/>
      <c r="BE2" s="13"/>
      <c r="BF2" s="13"/>
      <c r="BG2" s="13"/>
      <c r="BH2" s="13"/>
      <c r="BI2" s="13"/>
      <c r="BJ2" s="13"/>
      <c r="BK2" s="13"/>
      <c r="BL2" s="13"/>
      <c r="BM2" s="13"/>
    </row>
    <row r="3" spans="1:65" x14ac:dyDescent="0.35">
      <c r="A3" t="s">
        <v>267</v>
      </c>
      <c r="B3" t="s">
        <v>266</v>
      </c>
      <c r="C3" t="s">
        <v>265</v>
      </c>
      <c r="D3" t="s">
        <v>264</v>
      </c>
      <c r="E3" t="s">
        <v>137</v>
      </c>
      <c r="F3" t="s">
        <v>365</v>
      </c>
      <c r="G3" t="s">
        <v>52</v>
      </c>
      <c r="H3" t="s">
        <v>53</v>
      </c>
      <c r="I3" t="s">
        <v>54</v>
      </c>
      <c r="J3" t="s">
        <v>55</v>
      </c>
      <c r="K3" t="s">
        <v>56</v>
      </c>
      <c r="L3" t="s">
        <v>57</v>
      </c>
      <c r="M3" t="s">
        <v>352</v>
      </c>
      <c r="N3" t="s">
        <v>100</v>
      </c>
      <c r="O3" t="s">
        <v>58</v>
      </c>
      <c r="P3" t="s">
        <v>375</v>
      </c>
      <c r="Q3" t="s">
        <v>60</v>
      </c>
      <c r="S3" t="s">
        <v>282</v>
      </c>
      <c r="T3" t="s">
        <v>192</v>
      </c>
      <c r="U3" t="s">
        <v>137</v>
      </c>
      <c r="V3" t="s">
        <v>54</v>
      </c>
      <c r="W3" t="s">
        <v>55</v>
      </c>
      <c r="X3" t="s">
        <v>56</v>
      </c>
      <c r="Y3" t="s">
        <v>57</v>
      </c>
      <c r="Z3" t="s">
        <v>352</v>
      </c>
      <c r="AA3" t="s">
        <v>100</v>
      </c>
      <c r="AB3" t="s">
        <v>58</v>
      </c>
      <c r="AE3" t="s">
        <v>137</v>
      </c>
      <c r="AF3" t="s">
        <v>52</v>
      </c>
      <c r="AG3" t="s">
        <v>53</v>
      </c>
      <c r="AH3" t="s">
        <v>56</v>
      </c>
      <c r="AI3" t="s">
        <v>57</v>
      </c>
      <c r="AJ3" t="s">
        <v>352</v>
      </c>
      <c r="AK3" t="s">
        <v>99</v>
      </c>
      <c r="AL3" t="s">
        <v>100</v>
      </c>
      <c r="AM3" t="s">
        <v>58</v>
      </c>
      <c r="AP3" t="str">
        <f>AR3&amp;"_"&amp;AT3</f>
        <v>DEP_LIB_NAF88</v>
      </c>
      <c r="AQ3" t="s">
        <v>137</v>
      </c>
      <c r="AR3" t="s">
        <v>188</v>
      </c>
      <c r="AS3" t="s">
        <v>52</v>
      </c>
      <c r="AT3" t="s">
        <v>53</v>
      </c>
      <c r="AU3" t="s">
        <v>54</v>
      </c>
      <c r="AV3" t="s">
        <v>55</v>
      </c>
      <c r="AW3" t="s">
        <v>56</v>
      </c>
      <c r="AX3" t="s">
        <v>57</v>
      </c>
      <c r="AY3" t="s">
        <v>352</v>
      </c>
      <c r="AZ3" t="s">
        <v>100</v>
      </c>
      <c r="BA3" t="s">
        <v>58</v>
      </c>
      <c r="BD3" t="str">
        <f>BE3&amp;"_"&amp;BF3</f>
        <v>DEP_LIB_NAF5</v>
      </c>
      <c r="BE3" t="s">
        <v>188</v>
      </c>
      <c r="BF3" t="s">
        <v>137</v>
      </c>
      <c r="BG3" t="s">
        <v>54</v>
      </c>
      <c r="BH3" t="s">
        <v>55</v>
      </c>
      <c r="BI3" t="s">
        <v>56</v>
      </c>
      <c r="BJ3" t="s">
        <v>57</v>
      </c>
      <c r="BK3" t="s">
        <v>352</v>
      </c>
      <c r="BL3" t="s">
        <v>100</v>
      </c>
      <c r="BM3" t="s">
        <v>58</v>
      </c>
    </row>
    <row r="4" spans="1:65" x14ac:dyDescent="0.35">
      <c r="A4" t="str">
        <f t="shared" ref="A4:A67" si="0">F4&amp;"_"&amp;H4</f>
        <v>0055_Activités de poste et de courrier</v>
      </c>
      <c r="B4" t="str">
        <f t="shared" ref="B4:B67" si="1">C4&amp;"_"&amp;F4</f>
        <v>HC_0055</v>
      </c>
      <c r="C4" t="str">
        <f>IF(OR(G4=93,G4=78,G4=53),"HC",IF(I4&lt;300,"HC",D4))</f>
        <v>HC</v>
      </c>
      <c r="D4">
        <f>IF(COUNTBLANK(P4)=0,RANK(P4,P$4:P$71),"NC")</f>
        <v>8</v>
      </c>
      <c r="E4" t="str">
        <f>INDEX(PDC!$J$1:$L$90,MATCH(H4,PDC!$L:$L,0),MATCH(PDC!$J$1,PDC!$J$1:$L$1,0))</f>
        <v>Services</v>
      </c>
      <c r="F4" s="7" t="s">
        <v>294</v>
      </c>
      <c r="G4">
        <v>53</v>
      </c>
      <c r="H4" t="s">
        <v>13</v>
      </c>
      <c r="I4" s="10">
        <v>73</v>
      </c>
      <c r="J4" s="10">
        <v>103543</v>
      </c>
      <c r="K4" s="10">
        <v>8</v>
      </c>
      <c r="L4">
        <v>1</v>
      </c>
      <c r="M4" s="10">
        <v>15</v>
      </c>
      <c r="N4" s="10"/>
      <c r="O4" s="10">
        <v>463</v>
      </c>
      <c r="P4" s="10">
        <v>78.880842456610708</v>
      </c>
      <c r="Q4" s="10">
        <v>77.262586557999995</v>
      </c>
      <c r="R4" s="10"/>
      <c r="S4" s="10" t="str">
        <f>T4&amp;"_"&amp;U4</f>
        <v>0055_Agriculture</v>
      </c>
      <c r="T4" s="15" t="s">
        <v>294</v>
      </c>
      <c r="U4" s="10" t="s">
        <v>114</v>
      </c>
      <c r="V4" s="10"/>
      <c r="W4" s="10"/>
      <c r="X4" s="10"/>
      <c r="Y4" s="10"/>
      <c r="Z4" s="10"/>
      <c r="AA4" s="16"/>
      <c r="AB4" s="16"/>
      <c r="AE4" t="s">
        <v>114</v>
      </c>
      <c r="AF4" t="s">
        <v>94</v>
      </c>
      <c r="AG4" t="s">
        <v>62</v>
      </c>
      <c r="AH4" s="10">
        <v>2</v>
      </c>
      <c r="AI4" s="10" t="s">
        <v>194</v>
      </c>
      <c r="AJ4" s="10" t="s">
        <v>194</v>
      </c>
      <c r="AK4" t="s">
        <v>194</v>
      </c>
      <c r="AL4" s="10" t="s">
        <v>194</v>
      </c>
      <c r="AM4">
        <v>309</v>
      </c>
      <c r="AP4" t="str">
        <f t="shared" ref="AP4:AP67" si="2">AR4&amp;"_"&amp;AT4</f>
        <v>01_</v>
      </c>
      <c r="AR4" t="s">
        <v>94</v>
      </c>
      <c r="BA4">
        <v>1339</v>
      </c>
      <c r="BD4" t="str">
        <f t="shared" ref="BD4:BD8" si="3">BE4&amp;"_"&amp;BF4</f>
        <v>01_Agriculture</v>
      </c>
      <c r="BE4" s="7" t="s">
        <v>94</v>
      </c>
      <c r="BF4" t="s">
        <v>114</v>
      </c>
      <c r="BG4" s="10">
        <v>53</v>
      </c>
      <c r="BH4" s="10">
        <v>95051</v>
      </c>
      <c r="BI4" s="10">
        <v>4</v>
      </c>
      <c r="BJ4" s="10"/>
      <c r="BK4" s="10"/>
      <c r="BL4" s="10"/>
      <c r="BM4" s="10">
        <v>127</v>
      </c>
    </row>
    <row r="5" spans="1:65" x14ac:dyDescent="0.35">
      <c r="A5" t="str">
        <f t="shared" si="0"/>
        <v>0055_Fabrication de textiles</v>
      </c>
      <c r="B5" t="str">
        <f t="shared" si="1"/>
        <v>HC_0055</v>
      </c>
      <c r="C5" t="str">
        <f t="shared" ref="C5:C68" si="4">IF(OR(G5=93,G5=78,G5=53),"HC",IF(I5&lt;300,"HC",D5))</f>
        <v>HC</v>
      </c>
      <c r="D5">
        <f t="shared" ref="D5:D68" si="5">IF(COUNTBLANK(P5)=0,RANK(P5,P$4:P$71),"NC")</f>
        <v>2</v>
      </c>
      <c r="E5" t="str">
        <f>INDEX(PDC!$J$1:$L$90,MATCH(H5,PDC!$L:$L,0),MATCH(PDC!$J$1,PDC!$J$1:$L$1,0))</f>
        <v>Industrie</v>
      </c>
      <c r="F5" s="7" t="s">
        <v>294</v>
      </c>
      <c r="G5">
        <v>13</v>
      </c>
      <c r="H5" t="s">
        <v>19</v>
      </c>
      <c r="I5" s="10">
        <v>9</v>
      </c>
      <c r="J5" s="10">
        <v>13259</v>
      </c>
      <c r="K5" s="10">
        <v>1</v>
      </c>
      <c r="L5" s="10"/>
      <c r="M5" s="10"/>
      <c r="N5" s="10"/>
      <c r="O5" s="10">
        <v>24</v>
      </c>
      <c r="P5" s="10">
        <v>110.12683354189888</v>
      </c>
      <c r="Q5" s="10">
        <v>75.420469115000003</v>
      </c>
      <c r="R5" s="10"/>
      <c r="S5" s="10" t="str">
        <f t="shared" ref="S5:S68" si="6">T5&amp;"_"&amp;U5</f>
        <v>0055_Commerce</v>
      </c>
      <c r="T5" s="15" t="s">
        <v>294</v>
      </c>
      <c r="U5" s="10" t="s">
        <v>138</v>
      </c>
      <c r="V5" s="10">
        <v>1492</v>
      </c>
      <c r="W5" s="10">
        <v>2345137</v>
      </c>
      <c r="X5" s="10">
        <v>65</v>
      </c>
      <c r="Y5" s="10">
        <v>3</v>
      </c>
      <c r="Z5" s="10">
        <v>16</v>
      </c>
      <c r="AA5" s="16"/>
      <c r="AB5" s="16">
        <v>4882</v>
      </c>
      <c r="AE5" t="s">
        <v>114</v>
      </c>
      <c r="AF5" t="s">
        <v>95</v>
      </c>
      <c r="AG5" t="s">
        <v>63</v>
      </c>
      <c r="AH5" s="10">
        <v>5</v>
      </c>
      <c r="AI5" s="10" t="s">
        <v>194</v>
      </c>
      <c r="AJ5" s="10" t="s">
        <v>194</v>
      </c>
      <c r="AK5" s="10" t="s">
        <v>194</v>
      </c>
      <c r="AL5" s="10" t="s">
        <v>194</v>
      </c>
      <c r="AM5">
        <v>512</v>
      </c>
      <c r="AP5" t="str">
        <f t="shared" si="2"/>
        <v>01_Culture et production animale, chasse et services annexes</v>
      </c>
      <c r="AQ5" t="str">
        <f>INDEX(PDC!$J$1:$L$90,MATCH(AT5,PDC!$L:$L,0),MATCH(PDC!$J$1,PDC!$J$1:$L$1,0))</f>
        <v>Agriculture</v>
      </c>
      <c r="AR5" t="s">
        <v>94</v>
      </c>
      <c r="AS5">
        <v>1</v>
      </c>
      <c r="AT5" t="s">
        <v>62</v>
      </c>
      <c r="AU5">
        <v>6</v>
      </c>
      <c r="AV5">
        <v>9588</v>
      </c>
      <c r="BA5">
        <v>0</v>
      </c>
      <c r="BD5" t="str">
        <f t="shared" si="3"/>
        <v>01_Commerce</v>
      </c>
      <c r="BE5" s="7" t="s">
        <v>94</v>
      </c>
      <c r="BF5" t="s">
        <v>138</v>
      </c>
      <c r="BG5" s="10">
        <v>23461</v>
      </c>
      <c r="BH5" s="10">
        <v>36573688</v>
      </c>
      <c r="BI5" s="10">
        <v>980</v>
      </c>
      <c r="BJ5" s="10">
        <v>56</v>
      </c>
      <c r="BK5" s="10">
        <v>541</v>
      </c>
      <c r="BL5" s="10">
        <v>1</v>
      </c>
      <c r="BM5" s="10">
        <v>68596</v>
      </c>
    </row>
    <row r="6" spans="1:65" x14ac:dyDescent="0.35">
      <c r="A6" t="str">
        <f t="shared" si="0"/>
        <v>0055_Entreposage et services auxiliaires des transports</v>
      </c>
      <c r="B6" t="str">
        <f t="shared" si="1"/>
        <v>HC_0055</v>
      </c>
      <c r="C6" t="str">
        <f t="shared" si="4"/>
        <v>HC</v>
      </c>
      <c r="D6">
        <f t="shared" si="5"/>
        <v>1</v>
      </c>
      <c r="E6" t="str">
        <f>INDEX(PDC!$J$1:$L$90,MATCH(H6,PDC!$L:$L,0),MATCH(PDC!$J$1,PDC!$J$1:$L$1,0))</f>
        <v>Services</v>
      </c>
      <c r="F6" s="7" t="s">
        <v>294</v>
      </c>
      <c r="G6">
        <v>52</v>
      </c>
      <c r="H6" t="s">
        <v>7</v>
      </c>
      <c r="I6" s="10">
        <v>299</v>
      </c>
      <c r="J6" s="10">
        <v>417923</v>
      </c>
      <c r="K6" s="10">
        <v>29</v>
      </c>
      <c r="L6" s="10">
        <v>3</v>
      </c>
      <c r="M6" s="10">
        <v>19</v>
      </c>
      <c r="N6" s="10"/>
      <c r="O6" s="10">
        <v>3138</v>
      </c>
      <c r="P6" s="10">
        <v>127.44816377007231</v>
      </c>
      <c r="Q6" s="10">
        <v>69.390772940999994</v>
      </c>
      <c r="R6" s="10"/>
      <c r="S6" s="10" t="str">
        <f t="shared" si="6"/>
        <v>0055_Construction</v>
      </c>
      <c r="T6" s="15" t="s">
        <v>294</v>
      </c>
      <c r="U6" s="10" t="s">
        <v>115</v>
      </c>
      <c r="V6" s="10">
        <v>1590</v>
      </c>
      <c r="W6" s="10">
        <v>2410697</v>
      </c>
      <c r="X6" s="10">
        <v>71</v>
      </c>
      <c r="Y6" s="10">
        <v>7</v>
      </c>
      <c r="Z6" s="10">
        <v>151</v>
      </c>
      <c r="AA6" s="16">
        <v>1</v>
      </c>
      <c r="AB6" s="16">
        <v>6668</v>
      </c>
      <c r="AE6" t="s">
        <v>116</v>
      </c>
      <c r="AF6" t="s">
        <v>96</v>
      </c>
      <c r="AG6" t="s">
        <v>64</v>
      </c>
      <c r="AH6" s="10">
        <v>72</v>
      </c>
      <c r="AI6" s="10">
        <v>7</v>
      </c>
      <c r="AJ6" s="10">
        <v>157</v>
      </c>
      <c r="AK6" s="10">
        <v>3</v>
      </c>
      <c r="AL6" s="10">
        <v>1</v>
      </c>
      <c r="AM6">
        <v>5903</v>
      </c>
      <c r="AP6" t="str">
        <f t="shared" si="2"/>
        <v>01_Sylviculture et exploitation forestière</v>
      </c>
      <c r="AQ6" t="str">
        <f>INDEX(PDC!$J$1:$L$90,MATCH(AT6,PDC!$L:$L,0),MATCH(PDC!$J$1,PDC!$J$1:$L$1,0))</f>
        <v>Agriculture</v>
      </c>
      <c r="AR6" t="s">
        <v>94</v>
      </c>
      <c r="AS6">
        <v>2</v>
      </c>
      <c r="AT6" t="s">
        <v>63</v>
      </c>
      <c r="AU6">
        <v>47</v>
      </c>
      <c r="AV6">
        <v>85463</v>
      </c>
      <c r="AW6">
        <v>4</v>
      </c>
      <c r="BA6">
        <v>127</v>
      </c>
      <c r="BD6" t="str">
        <f t="shared" si="3"/>
        <v>01_Construction</v>
      </c>
      <c r="BE6" s="7" t="s">
        <v>94</v>
      </c>
      <c r="BF6" t="s">
        <v>115</v>
      </c>
      <c r="BG6" s="10">
        <v>12722</v>
      </c>
      <c r="BH6" s="10">
        <v>19885384</v>
      </c>
      <c r="BI6" s="10">
        <v>878</v>
      </c>
      <c r="BJ6" s="10">
        <v>66</v>
      </c>
      <c r="BK6" s="10">
        <v>821</v>
      </c>
      <c r="BL6" s="10"/>
      <c r="BM6" s="10">
        <v>64244</v>
      </c>
    </row>
    <row r="7" spans="1:65" x14ac:dyDescent="0.35">
      <c r="A7" t="str">
        <f t="shared" si="0"/>
        <v>0055_Activités des organisations associatives</v>
      </c>
      <c r="B7" t="str">
        <f t="shared" si="1"/>
        <v>HC_0055</v>
      </c>
      <c r="C7" t="str">
        <f t="shared" si="4"/>
        <v>HC</v>
      </c>
      <c r="D7">
        <f t="shared" si="5"/>
        <v>3</v>
      </c>
      <c r="E7" t="str">
        <f>INDEX(PDC!$J$1:$L$90,MATCH(H7,PDC!$L:$L,0),MATCH(PDC!$J$1,PDC!$J$1:$L$1,0))</f>
        <v>Services</v>
      </c>
      <c r="F7" s="7" t="s">
        <v>294</v>
      </c>
      <c r="G7">
        <v>94</v>
      </c>
      <c r="H7" t="s">
        <v>32</v>
      </c>
      <c r="I7" s="10">
        <v>168</v>
      </c>
      <c r="J7" s="10">
        <v>256813</v>
      </c>
      <c r="K7" s="10">
        <v>16</v>
      </c>
      <c r="M7" s="10"/>
      <c r="N7" s="10"/>
      <c r="O7" s="10">
        <v>839</v>
      </c>
      <c r="P7" s="10">
        <v>95.12886078308388</v>
      </c>
      <c r="Q7" s="10">
        <v>62.302142025999999</v>
      </c>
      <c r="R7" s="10"/>
      <c r="S7" s="10" t="str">
        <f t="shared" si="6"/>
        <v>0055_Industrie</v>
      </c>
      <c r="T7" s="15" t="s">
        <v>294</v>
      </c>
      <c r="U7" s="10" t="s">
        <v>116</v>
      </c>
      <c r="V7" s="10">
        <v>5864</v>
      </c>
      <c r="W7" s="10">
        <v>8229355</v>
      </c>
      <c r="X7" s="10">
        <v>111</v>
      </c>
      <c r="Y7" s="10">
        <v>12</v>
      </c>
      <c r="Z7" s="10">
        <v>132</v>
      </c>
      <c r="AA7" s="16"/>
      <c r="AB7" s="16">
        <v>9770</v>
      </c>
      <c r="AE7" t="s">
        <v>116</v>
      </c>
      <c r="AF7" t="s">
        <v>97</v>
      </c>
      <c r="AG7" t="s">
        <v>65</v>
      </c>
      <c r="AH7" s="10">
        <v>2</v>
      </c>
      <c r="AI7" s="10" t="s">
        <v>194</v>
      </c>
      <c r="AJ7" s="10" t="s">
        <v>194</v>
      </c>
      <c r="AK7" s="10" t="s">
        <v>194</v>
      </c>
      <c r="AL7" s="10" t="s">
        <v>194</v>
      </c>
      <c r="AM7">
        <v>17</v>
      </c>
      <c r="AP7" t="str">
        <f t="shared" si="2"/>
        <v>01_Autres industries extractives</v>
      </c>
      <c r="AQ7" t="str">
        <f>INDEX(PDC!$J$1:$L$90,MATCH(AT7,PDC!$L:$L,0),MATCH(PDC!$J$1,PDC!$J$1:$L$1,0))</f>
        <v>Industrie</v>
      </c>
      <c r="AR7" t="s">
        <v>94</v>
      </c>
      <c r="AS7">
        <v>8</v>
      </c>
      <c r="AT7" t="s">
        <v>64</v>
      </c>
      <c r="AU7">
        <v>212</v>
      </c>
      <c r="AV7">
        <v>336818</v>
      </c>
      <c r="AW7">
        <v>5</v>
      </c>
      <c r="AX7">
        <v>1</v>
      </c>
      <c r="AY7">
        <v>8</v>
      </c>
      <c r="BA7">
        <v>389</v>
      </c>
      <c r="BD7" t="str">
        <f t="shared" si="3"/>
        <v>01_Industrie</v>
      </c>
      <c r="BE7" s="7" t="s">
        <v>94</v>
      </c>
      <c r="BF7" t="s">
        <v>116</v>
      </c>
      <c r="BG7" s="10">
        <v>40958</v>
      </c>
      <c r="BH7" s="10">
        <v>62975565</v>
      </c>
      <c r="BI7" s="10">
        <v>1590</v>
      </c>
      <c r="BJ7" s="10">
        <v>140</v>
      </c>
      <c r="BK7" s="10">
        <v>1154</v>
      </c>
      <c r="BL7" s="10"/>
      <c r="BM7" s="10">
        <v>115686</v>
      </c>
    </row>
    <row r="8" spans="1:65" x14ac:dyDescent="0.35">
      <c r="A8" t="str">
        <f t="shared" si="0"/>
        <v>0055_Hébergement médico-social et social</v>
      </c>
      <c r="B8" t="str">
        <f t="shared" si="1"/>
        <v>5_0055</v>
      </c>
      <c r="C8">
        <f t="shared" si="4"/>
        <v>5</v>
      </c>
      <c r="D8">
        <f t="shared" si="5"/>
        <v>5</v>
      </c>
      <c r="E8" t="str">
        <f>INDEX(PDC!$J$1:$L$90,MATCH(H8,PDC!$L:$L,0),MATCH(PDC!$J$1,PDC!$J$1:$L$1,0))</f>
        <v>Services</v>
      </c>
      <c r="F8" s="7" t="s">
        <v>294</v>
      </c>
      <c r="G8">
        <v>87</v>
      </c>
      <c r="H8" t="s">
        <v>2</v>
      </c>
      <c r="I8" s="10">
        <v>516</v>
      </c>
      <c r="J8" s="10">
        <v>739844</v>
      </c>
      <c r="K8" s="10">
        <v>42</v>
      </c>
      <c r="L8" s="10">
        <v>4</v>
      </c>
      <c r="M8" s="10">
        <v>25</v>
      </c>
      <c r="N8" s="10"/>
      <c r="O8" s="10">
        <v>2881</v>
      </c>
      <c r="P8" s="10">
        <v>91.161864922788922</v>
      </c>
      <c r="Q8" s="10">
        <v>56.768724218000003</v>
      </c>
      <c r="R8" s="10"/>
      <c r="S8" s="10" t="str">
        <f t="shared" si="6"/>
        <v>0055_Services</v>
      </c>
      <c r="T8" s="15" t="s">
        <v>294</v>
      </c>
      <c r="U8" s="10" t="s">
        <v>117</v>
      </c>
      <c r="V8" s="10">
        <v>7935</v>
      </c>
      <c r="W8" s="10">
        <v>11329142</v>
      </c>
      <c r="X8" s="10">
        <v>294</v>
      </c>
      <c r="Y8" s="10">
        <v>16</v>
      </c>
      <c r="Z8" s="10">
        <v>203</v>
      </c>
      <c r="AA8" s="16"/>
      <c r="AB8" s="16">
        <v>24018</v>
      </c>
      <c r="AE8" t="s">
        <v>116</v>
      </c>
      <c r="AF8" t="s">
        <v>199</v>
      </c>
      <c r="AG8" t="s">
        <v>14</v>
      </c>
      <c r="AH8" s="10">
        <v>2307</v>
      </c>
      <c r="AI8" s="10">
        <v>158</v>
      </c>
      <c r="AJ8" s="10">
        <v>1432</v>
      </c>
      <c r="AK8" s="10">
        <v>51</v>
      </c>
      <c r="AL8" s="10" t="s">
        <v>194</v>
      </c>
      <c r="AM8">
        <v>155263</v>
      </c>
      <c r="AP8" t="str">
        <f t="shared" si="2"/>
        <v>01_Industries alimentaires</v>
      </c>
      <c r="AQ8" t="str">
        <f>INDEX(PDC!$J$1:$L$90,MATCH(AT8,PDC!$L:$L,0),MATCH(PDC!$J$1,PDC!$J$1:$L$1,0))</f>
        <v>Industrie</v>
      </c>
      <c r="AR8" t="s">
        <v>94</v>
      </c>
      <c r="AS8">
        <v>10</v>
      </c>
      <c r="AT8" t="s">
        <v>14</v>
      </c>
      <c r="AU8">
        <v>3967</v>
      </c>
      <c r="AV8">
        <v>6356211</v>
      </c>
      <c r="AW8">
        <v>250</v>
      </c>
      <c r="AX8">
        <v>16</v>
      </c>
      <c r="AY8">
        <v>148</v>
      </c>
      <c r="BA8">
        <v>17897</v>
      </c>
      <c r="BD8" t="str">
        <f t="shared" si="3"/>
        <v>01_Services</v>
      </c>
      <c r="BE8" s="7" t="s">
        <v>94</v>
      </c>
      <c r="BF8" t="s">
        <v>117</v>
      </c>
      <c r="BG8" s="10">
        <v>71290</v>
      </c>
      <c r="BH8" s="10">
        <v>103510098</v>
      </c>
      <c r="BI8" s="10">
        <v>3121</v>
      </c>
      <c r="BJ8" s="10">
        <v>203</v>
      </c>
      <c r="BK8" s="10">
        <v>1864</v>
      </c>
      <c r="BL8" s="10"/>
      <c r="BM8" s="10">
        <v>215253</v>
      </c>
    </row>
    <row r="9" spans="1:65" x14ac:dyDescent="0.35">
      <c r="A9" t="str">
        <f t="shared" si="0"/>
        <v>0055_Action sociale sans hébergement</v>
      </c>
      <c r="B9" t="str">
        <f t="shared" si="1"/>
        <v>18_0055</v>
      </c>
      <c r="C9">
        <f t="shared" si="4"/>
        <v>18</v>
      </c>
      <c r="D9">
        <f t="shared" si="5"/>
        <v>18</v>
      </c>
      <c r="E9" t="str">
        <f>INDEX(PDC!$J$1:$L$90,MATCH(H9,PDC!$L:$L,0),MATCH(PDC!$J$1,PDC!$J$1:$L$1,0))</f>
        <v>Services</v>
      </c>
      <c r="F9" s="7" t="s">
        <v>294</v>
      </c>
      <c r="G9">
        <v>88</v>
      </c>
      <c r="H9" t="s">
        <v>8</v>
      </c>
      <c r="I9" s="10">
        <v>424</v>
      </c>
      <c r="J9" s="10">
        <v>551917</v>
      </c>
      <c r="K9" s="10">
        <v>30</v>
      </c>
      <c r="L9">
        <v>1</v>
      </c>
      <c r="M9" s="10">
        <v>10</v>
      </c>
      <c r="N9" s="10"/>
      <c r="O9" s="10">
        <v>2808</v>
      </c>
      <c r="P9" s="10">
        <v>34.38723661175036</v>
      </c>
      <c r="Q9" s="10">
        <v>54.355999181000001</v>
      </c>
      <c r="R9" s="10"/>
      <c r="S9" s="10" t="str">
        <f t="shared" si="6"/>
        <v>0059_Agriculture</v>
      </c>
      <c r="T9" s="15" t="s">
        <v>296</v>
      </c>
      <c r="U9" s="10" t="s">
        <v>114</v>
      </c>
      <c r="V9" s="10">
        <v>8</v>
      </c>
      <c r="W9" s="10">
        <v>12463</v>
      </c>
      <c r="X9" s="10"/>
      <c r="Y9" s="10"/>
      <c r="Z9" s="10"/>
      <c r="AA9" s="10"/>
      <c r="AB9" s="10">
        <v>0</v>
      </c>
      <c r="AE9" t="s">
        <v>116</v>
      </c>
      <c r="AF9" t="s">
        <v>252</v>
      </c>
      <c r="AG9" t="s">
        <v>66</v>
      </c>
      <c r="AH9" s="10">
        <v>91</v>
      </c>
      <c r="AI9" s="10">
        <v>6</v>
      </c>
      <c r="AJ9" s="10">
        <v>21</v>
      </c>
      <c r="AK9" s="10" t="s">
        <v>194</v>
      </c>
      <c r="AL9" s="10" t="s">
        <v>194</v>
      </c>
      <c r="AM9">
        <v>6996</v>
      </c>
      <c r="AP9" t="str">
        <f t="shared" si="2"/>
        <v>01_Fabrication de boissons</v>
      </c>
      <c r="AQ9" t="str">
        <f>INDEX(PDC!$J$1:$L$90,MATCH(AT9,PDC!$L:$L,0),MATCH(PDC!$J$1,PDC!$J$1:$L$1,0))</f>
        <v>Industrie</v>
      </c>
      <c r="AR9" t="s">
        <v>94</v>
      </c>
      <c r="AS9">
        <v>11</v>
      </c>
      <c r="AT9" t="s">
        <v>66</v>
      </c>
      <c r="AU9">
        <v>51</v>
      </c>
      <c r="AV9">
        <v>88972</v>
      </c>
      <c r="AW9">
        <v>3</v>
      </c>
      <c r="BA9">
        <v>34</v>
      </c>
      <c r="BD9" t="str">
        <f t="shared" ref="BD9:BD67" si="7">BE9&amp;"_"&amp;BF9</f>
        <v>03_Agriculture</v>
      </c>
      <c r="BE9" t="s">
        <v>104</v>
      </c>
      <c r="BF9" t="s">
        <v>114</v>
      </c>
      <c r="BG9" s="10">
        <v>10</v>
      </c>
      <c r="BH9" s="10">
        <v>16926</v>
      </c>
      <c r="BI9" s="10"/>
      <c r="BJ9" s="10"/>
      <c r="BK9" s="10"/>
      <c r="BL9" s="10"/>
      <c r="BM9" s="10">
        <v>0</v>
      </c>
    </row>
    <row r="10" spans="1:65" x14ac:dyDescent="0.35">
      <c r="A10" t="str">
        <f t="shared" si="0"/>
        <v>0055_Génie civil</v>
      </c>
      <c r="B10" t="str">
        <f t="shared" si="1"/>
        <v>HC_0055</v>
      </c>
      <c r="C10" t="str">
        <f t="shared" si="4"/>
        <v>HC</v>
      </c>
      <c r="D10">
        <f t="shared" si="5"/>
        <v>28</v>
      </c>
      <c r="E10" t="str">
        <f>INDEX(PDC!$J$1:$L$90,MATCH(H10,PDC!$L:$L,0),MATCH(PDC!$J$1,PDC!$J$1:$L$1,0))</f>
        <v>Construction</v>
      </c>
      <c r="F10" s="7" t="s">
        <v>294</v>
      </c>
      <c r="G10">
        <v>42</v>
      </c>
      <c r="H10" t="s">
        <v>22</v>
      </c>
      <c r="I10" s="10">
        <v>39</v>
      </c>
      <c r="J10" s="10">
        <v>45307</v>
      </c>
      <c r="K10" s="10">
        <v>2</v>
      </c>
      <c r="M10" s="10"/>
      <c r="N10" s="10"/>
      <c r="O10" s="10">
        <v>469</v>
      </c>
      <c r="P10" s="10">
        <v>15.150242984464001</v>
      </c>
      <c r="Q10" s="10">
        <v>44.143289115999998</v>
      </c>
      <c r="R10" s="10"/>
      <c r="S10" s="10" t="str">
        <f t="shared" si="6"/>
        <v>0059_Commerce</v>
      </c>
      <c r="T10" s="15" t="s">
        <v>296</v>
      </c>
      <c r="U10" s="10" t="s">
        <v>138</v>
      </c>
      <c r="V10" s="10">
        <v>1246</v>
      </c>
      <c r="W10" s="10">
        <v>2042824</v>
      </c>
      <c r="X10" s="10">
        <v>58</v>
      </c>
      <c r="Y10" s="10">
        <v>5</v>
      </c>
      <c r="Z10" s="10">
        <v>46</v>
      </c>
      <c r="AA10" s="10"/>
      <c r="AB10" s="10">
        <v>4317</v>
      </c>
      <c r="AE10" t="s">
        <v>116</v>
      </c>
      <c r="AF10" t="s">
        <v>263</v>
      </c>
      <c r="AG10" t="s">
        <v>67</v>
      </c>
      <c r="AH10" s="10">
        <v>5</v>
      </c>
      <c r="AI10" s="10" t="s">
        <v>194</v>
      </c>
      <c r="AJ10" s="10" t="s">
        <v>194</v>
      </c>
      <c r="AK10" s="10" t="s">
        <v>194</v>
      </c>
      <c r="AL10" s="10" t="s">
        <v>194</v>
      </c>
      <c r="AM10">
        <v>108</v>
      </c>
      <c r="AP10" t="str">
        <f t="shared" si="2"/>
        <v>01_Fabrication de textiles</v>
      </c>
      <c r="AQ10" t="str">
        <f>INDEX(PDC!$J$1:$L$90,MATCH(AT10,PDC!$L:$L,0),MATCH(PDC!$J$1,PDC!$J$1:$L$1,0))</f>
        <v>Industrie</v>
      </c>
      <c r="AR10" t="s">
        <v>94</v>
      </c>
      <c r="AS10">
        <v>13</v>
      </c>
      <c r="AT10" t="s">
        <v>19</v>
      </c>
      <c r="AU10">
        <v>779</v>
      </c>
      <c r="AV10">
        <v>1045515</v>
      </c>
      <c r="AW10">
        <v>22</v>
      </c>
      <c r="AX10">
        <v>2</v>
      </c>
      <c r="AY10">
        <v>13</v>
      </c>
      <c r="BA10">
        <v>1784</v>
      </c>
      <c r="BD10" t="str">
        <f t="shared" si="7"/>
        <v>03_Commerce</v>
      </c>
      <c r="BE10" t="s">
        <v>104</v>
      </c>
      <c r="BF10" t="s">
        <v>138</v>
      </c>
      <c r="BG10" s="10">
        <v>12755</v>
      </c>
      <c r="BH10" s="10">
        <v>20390162</v>
      </c>
      <c r="BI10" s="10">
        <v>474</v>
      </c>
      <c r="BJ10" s="10">
        <v>47</v>
      </c>
      <c r="BK10" s="10">
        <v>353</v>
      </c>
      <c r="BL10" s="10"/>
      <c r="BM10" s="10">
        <v>33512</v>
      </c>
    </row>
    <row r="11" spans="1:65" ht="15" x14ac:dyDescent="0.25">
      <c r="A11" t="str">
        <f t="shared" si="0"/>
        <v>0055_Transports terrestres et transport par conduites</v>
      </c>
      <c r="B11" t="str">
        <f t="shared" si="1"/>
        <v>4_0055</v>
      </c>
      <c r="C11">
        <f t="shared" si="4"/>
        <v>4</v>
      </c>
      <c r="D11">
        <f t="shared" si="5"/>
        <v>4</v>
      </c>
      <c r="E11" t="str">
        <f>INDEX(PDC!$J$1:$L$90,MATCH(H11,PDC!$L:$L,0),MATCH(PDC!$J$1,PDC!$J$1:$L$1,0))</f>
        <v>Services</v>
      </c>
      <c r="F11" s="7" t="s">
        <v>294</v>
      </c>
      <c r="G11">
        <v>49</v>
      </c>
      <c r="H11" t="s">
        <v>5</v>
      </c>
      <c r="I11" s="10">
        <v>533</v>
      </c>
      <c r="J11" s="10">
        <v>948820</v>
      </c>
      <c r="K11" s="10">
        <v>41</v>
      </c>
      <c r="L11" s="10">
        <v>2</v>
      </c>
      <c r="M11" s="10">
        <v>90</v>
      </c>
      <c r="N11" s="10"/>
      <c r="O11" s="10">
        <v>3581</v>
      </c>
      <c r="P11" s="10">
        <v>93.644087922733803</v>
      </c>
      <c r="Q11" s="10">
        <v>43.211568053000001</v>
      </c>
      <c r="R11" s="10"/>
      <c r="S11" s="10" t="str">
        <f t="shared" si="6"/>
        <v>0059_Construction</v>
      </c>
      <c r="T11" s="15" t="s">
        <v>296</v>
      </c>
      <c r="U11" s="10" t="s">
        <v>115</v>
      </c>
      <c r="V11" s="10">
        <v>936</v>
      </c>
      <c r="W11" s="10">
        <v>1483269</v>
      </c>
      <c r="X11" s="10">
        <v>82</v>
      </c>
      <c r="Y11" s="10">
        <v>5</v>
      </c>
      <c r="Z11" s="10">
        <v>44</v>
      </c>
      <c r="AA11" s="10"/>
      <c r="AB11" s="10">
        <v>5441</v>
      </c>
      <c r="AE11" t="s">
        <v>116</v>
      </c>
      <c r="AF11" t="s">
        <v>250</v>
      </c>
      <c r="AG11" t="s">
        <v>19</v>
      </c>
      <c r="AH11" s="10">
        <v>402</v>
      </c>
      <c r="AI11" s="10">
        <v>27</v>
      </c>
      <c r="AJ11" s="10">
        <v>285</v>
      </c>
      <c r="AK11" s="10">
        <v>12</v>
      </c>
      <c r="AL11" s="10" t="s">
        <v>194</v>
      </c>
      <c r="AM11">
        <v>28945</v>
      </c>
      <c r="AP11" t="str">
        <f t="shared" si="2"/>
        <v>01_Industrie de l'habillement</v>
      </c>
      <c r="AQ11" t="str">
        <f>INDEX(PDC!$J$1:$L$90,MATCH(AT11,PDC!$L:$L,0),MATCH(PDC!$J$1,PDC!$J$1:$L$1,0))</f>
        <v>Industrie</v>
      </c>
      <c r="AR11" t="s">
        <v>94</v>
      </c>
      <c r="AS11">
        <v>14</v>
      </c>
      <c r="AT11" t="s">
        <v>68</v>
      </c>
      <c r="AU11">
        <v>185</v>
      </c>
      <c r="AV11">
        <v>270533</v>
      </c>
      <c r="AW11">
        <v>3</v>
      </c>
      <c r="BA11">
        <v>66</v>
      </c>
      <c r="BD11" t="str">
        <f t="shared" si="7"/>
        <v>03_Construction</v>
      </c>
      <c r="BE11" t="s">
        <v>104</v>
      </c>
      <c r="BF11" t="s">
        <v>115</v>
      </c>
      <c r="BG11" s="10">
        <v>6120</v>
      </c>
      <c r="BH11" s="10">
        <v>9539310</v>
      </c>
      <c r="BI11" s="10">
        <v>473</v>
      </c>
      <c r="BJ11" s="10">
        <v>56</v>
      </c>
      <c r="BK11" s="10">
        <v>729</v>
      </c>
      <c r="BL11" s="10">
        <v>1</v>
      </c>
      <c r="BM11" s="10">
        <v>37020</v>
      </c>
    </row>
    <row r="12" spans="1:65" ht="15" x14ac:dyDescent="0.25">
      <c r="A12" t="str">
        <f t="shared" si="0"/>
        <v>0055_Industries alimentaires</v>
      </c>
      <c r="B12" t="str">
        <f t="shared" si="1"/>
        <v>HC_0055</v>
      </c>
      <c r="C12" t="str">
        <f t="shared" si="4"/>
        <v>HC</v>
      </c>
      <c r="D12">
        <f t="shared" si="5"/>
        <v>10</v>
      </c>
      <c r="E12" t="str">
        <f>INDEX(PDC!$J$1:$L$90,MATCH(H12,PDC!$L:$L,0),MATCH(PDC!$J$1,PDC!$J$1:$L$1,0))</f>
        <v>Industrie</v>
      </c>
      <c r="F12" s="7" t="s">
        <v>294</v>
      </c>
      <c r="G12">
        <v>10</v>
      </c>
      <c r="H12" t="s">
        <v>14</v>
      </c>
      <c r="I12" s="10">
        <v>291</v>
      </c>
      <c r="J12" s="10">
        <v>474487</v>
      </c>
      <c r="K12" s="10">
        <v>20</v>
      </c>
      <c r="L12">
        <v>1</v>
      </c>
      <c r="M12" s="10">
        <v>6</v>
      </c>
      <c r="N12" s="10"/>
      <c r="O12" s="10">
        <v>1126</v>
      </c>
      <c r="P12" s="10">
        <v>58.30585188384088</v>
      </c>
      <c r="Q12" s="10">
        <v>42.150786007000001</v>
      </c>
      <c r="R12" s="10"/>
      <c r="S12" s="10" t="str">
        <f t="shared" si="6"/>
        <v>0059_Industrie</v>
      </c>
      <c r="T12" s="15" t="s">
        <v>296</v>
      </c>
      <c r="U12" s="10" t="s">
        <v>116</v>
      </c>
      <c r="V12" s="10">
        <v>2827</v>
      </c>
      <c r="W12" s="10">
        <v>4499985</v>
      </c>
      <c r="X12" s="10">
        <v>199</v>
      </c>
      <c r="Y12" s="10">
        <v>10</v>
      </c>
      <c r="Z12" s="10">
        <v>87</v>
      </c>
      <c r="AA12" s="10"/>
      <c r="AB12" s="10">
        <v>13891</v>
      </c>
      <c r="AE12" t="s">
        <v>116</v>
      </c>
      <c r="AF12" t="s">
        <v>254</v>
      </c>
      <c r="AG12" t="s">
        <v>68</v>
      </c>
      <c r="AH12" s="10">
        <v>46</v>
      </c>
      <c r="AI12" s="10">
        <v>4</v>
      </c>
      <c r="AJ12" s="10">
        <v>29</v>
      </c>
      <c r="AK12" s="10">
        <v>2</v>
      </c>
      <c r="AL12" s="10" t="s">
        <v>194</v>
      </c>
      <c r="AM12">
        <v>3090</v>
      </c>
      <c r="AP12" t="str">
        <f t="shared" si="2"/>
        <v>01_Industrie du cuir et de la chaussure</v>
      </c>
      <c r="AQ12" t="str">
        <f>INDEX(PDC!$J$1:$L$90,MATCH(AT12,PDC!$L:$L,0),MATCH(PDC!$J$1,PDC!$J$1:$L$1,0))</f>
        <v>Industrie</v>
      </c>
      <c r="AR12" t="s">
        <v>94</v>
      </c>
      <c r="AS12">
        <v>15</v>
      </c>
      <c r="AT12" t="s">
        <v>69</v>
      </c>
      <c r="AU12">
        <v>257</v>
      </c>
      <c r="AV12">
        <v>365324</v>
      </c>
      <c r="AW12">
        <v>2</v>
      </c>
      <c r="AX12">
        <v>1</v>
      </c>
      <c r="AY12">
        <v>38</v>
      </c>
      <c r="BA12">
        <v>897</v>
      </c>
      <c r="BD12" t="str">
        <f t="shared" si="7"/>
        <v>03_Industrie</v>
      </c>
      <c r="BE12" t="s">
        <v>104</v>
      </c>
      <c r="BF12" t="s">
        <v>116</v>
      </c>
      <c r="BG12" s="10">
        <v>17163</v>
      </c>
      <c r="BH12" s="10">
        <v>26633477</v>
      </c>
      <c r="BI12" s="10">
        <v>657</v>
      </c>
      <c r="BJ12" s="10">
        <v>93</v>
      </c>
      <c r="BK12" s="10">
        <v>794</v>
      </c>
      <c r="BL12" s="10">
        <v>1</v>
      </c>
      <c r="BM12" s="10">
        <v>44115</v>
      </c>
    </row>
    <row r="13" spans="1:65" x14ac:dyDescent="0.35">
      <c r="A13" t="str">
        <f t="shared" si="0"/>
        <v>0055_Commerce de détail, à l'exception des automobiles et des motocycles</v>
      </c>
      <c r="B13" t="str">
        <f t="shared" si="1"/>
        <v>17_0055</v>
      </c>
      <c r="C13">
        <f t="shared" si="4"/>
        <v>17</v>
      </c>
      <c r="D13">
        <f t="shared" si="5"/>
        <v>17</v>
      </c>
      <c r="E13" t="str">
        <f>INDEX(PDC!$J$1:$L$90,MATCH(H13,PDC!$L:$L,0),MATCH(PDC!$J$1,PDC!$J$1:$L$1,0))</f>
        <v>Commerce</v>
      </c>
      <c r="F13" s="7" t="s">
        <v>294</v>
      </c>
      <c r="G13">
        <v>47</v>
      </c>
      <c r="H13" t="s">
        <v>16</v>
      </c>
      <c r="I13" s="10">
        <v>576</v>
      </c>
      <c r="J13" s="10">
        <v>880000</v>
      </c>
      <c r="K13" s="10">
        <v>36</v>
      </c>
      <c r="L13">
        <v>1</v>
      </c>
      <c r="M13" s="10">
        <v>6</v>
      </c>
      <c r="N13" s="10"/>
      <c r="O13" s="10">
        <v>2490</v>
      </c>
      <c r="P13" s="10">
        <v>46.810197987909419</v>
      </c>
      <c r="Q13" s="10">
        <v>40.909090909</v>
      </c>
      <c r="R13" s="10"/>
      <c r="S13" s="10" t="str">
        <f t="shared" si="6"/>
        <v>0059_Services</v>
      </c>
      <c r="T13" s="15" t="s">
        <v>296</v>
      </c>
      <c r="U13" s="10" t="s">
        <v>117</v>
      </c>
      <c r="V13" s="10">
        <v>3230</v>
      </c>
      <c r="W13" s="10">
        <v>4758792</v>
      </c>
      <c r="X13" s="10">
        <v>177</v>
      </c>
      <c r="Y13" s="10">
        <v>8</v>
      </c>
      <c r="Z13" s="10">
        <v>144</v>
      </c>
      <c r="AA13" s="10"/>
      <c r="AB13" s="10">
        <v>10799</v>
      </c>
      <c r="AE13" t="s">
        <v>116</v>
      </c>
      <c r="AF13" t="s">
        <v>143</v>
      </c>
      <c r="AG13" t="s">
        <v>69</v>
      </c>
      <c r="AH13" s="10">
        <v>121</v>
      </c>
      <c r="AI13" s="10">
        <v>6</v>
      </c>
      <c r="AJ13" s="10">
        <v>69</v>
      </c>
      <c r="AK13" s="10">
        <v>1</v>
      </c>
      <c r="AL13" s="10" t="s">
        <v>194</v>
      </c>
      <c r="AM13">
        <v>11330</v>
      </c>
      <c r="AP13" t="str">
        <f t="shared" si="2"/>
        <v>01_Travail du bois et fabrication d'articles en bois et en liège, à l'exception des meubles ; fabrication d'articles en vannerie et sparterie</v>
      </c>
      <c r="AQ13" t="str">
        <f>INDEX(PDC!$J$1:$L$90,MATCH(AT13,PDC!$L:$L,0),MATCH(PDC!$J$1,PDC!$J$1:$L$1,0))</f>
        <v>Industrie</v>
      </c>
      <c r="AR13" t="s">
        <v>94</v>
      </c>
      <c r="AS13">
        <v>16</v>
      </c>
      <c r="AT13" t="s">
        <v>70</v>
      </c>
      <c r="AU13">
        <v>604</v>
      </c>
      <c r="AV13">
        <v>978963</v>
      </c>
      <c r="AW13">
        <v>50</v>
      </c>
      <c r="AX13">
        <v>11</v>
      </c>
      <c r="AY13">
        <v>120</v>
      </c>
      <c r="BA13">
        <v>3674</v>
      </c>
      <c r="BD13" t="str">
        <f t="shared" si="7"/>
        <v>03_Services</v>
      </c>
      <c r="BE13" t="s">
        <v>104</v>
      </c>
      <c r="BF13" t="s">
        <v>117</v>
      </c>
      <c r="BG13" s="10">
        <v>38346</v>
      </c>
      <c r="BH13" s="10">
        <v>56224364</v>
      </c>
      <c r="BI13" s="10">
        <v>1372</v>
      </c>
      <c r="BJ13" s="10">
        <v>155</v>
      </c>
      <c r="BK13" s="10">
        <v>1575</v>
      </c>
      <c r="BL13" s="10">
        <v>4</v>
      </c>
      <c r="BM13" s="10">
        <v>99891</v>
      </c>
    </row>
    <row r="14" spans="1:65" x14ac:dyDescent="0.35">
      <c r="A14" t="str">
        <f t="shared" si="0"/>
        <v>0055_Industrie du papier et du carton</v>
      </c>
      <c r="B14" t="str">
        <f t="shared" si="1"/>
        <v>HC_0055</v>
      </c>
      <c r="C14" t="str">
        <f t="shared" si="4"/>
        <v>HC</v>
      </c>
      <c r="D14">
        <f t="shared" si="5"/>
        <v>7</v>
      </c>
      <c r="E14" t="str">
        <f>INDEX(PDC!$J$1:$L$90,MATCH(H14,PDC!$L:$L,0),MATCH(PDC!$J$1,PDC!$J$1:$L$1,0))</f>
        <v>Industrie</v>
      </c>
      <c r="F14" s="7" t="s">
        <v>294</v>
      </c>
      <c r="G14">
        <v>17</v>
      </c>
      <c r="H14" t="s">
        <v>71</v>
      </c>
      <c r="I14" s="10">
        <v>140</v>
      </c>
      <c r="J14" s="10">
        <v>224868</v>
      </c>
      <c r="K14" s="10">
        <v>9</v>
      </c>
      <c r="M14" s="10"/>
      <c r="N14" s="10"/>
      <c r="O14" s="10">
        <v>728</v>
      </c>
      <c r="P14" s="10">
        <v>81.209561872927566</v>
      </c>
      <c r="Q14" s="10">
        <v>40.023480442</v>
      </c>
      <c r="R14" s="10"/>
      <c r="S14" s="10" t="str">
        <f t="shared" si="6"/>
        <v>0063_Agriculture</v>
      </c>
      <c r="T14" s="15" t="s">
        <v>298</v>
      </c>
      <c r="U14" s="10" t="s">
        <v>114</v>
      </c>
      <c r="V14" s="10"/>
      <c r="W14" s="10"/>
      <c r="X14" s="10"/>
      <c r="Y14" s="10"/>
      <c r="Z14" s="10"/>
      <c r="AA14" s="16"/>
      <c r="AB14" s="16"/>
      <c r="AE14" t="s">
        <v>116</v>
      </c>
      <c r="AF14" t="s">
        <v>196</v>
      </c>
      <c r="AG14" t="s">
        <v>70</v>
      </c>
      <c r="AH14" s="10">
        <v>572</v>
      </c>
      <c r="AI14" s="10">
        <v>56</v>
      </c>
      <c r="AJ14" s="10">
        <v>805</v>
      </c>
      <c r="AK14" s="10">
        <v>24</v>
      </c>
      <c r="AL14" s="10">
        <v>2</v>
      </c>
      <c r="AM14">
        <v>37831</v>
      </c>
      <c r="AP14" t="str">
        <f t="shared" si="2"/>
        <v>01_Industrie du papier et du carton</v>
      </c>
      <c r="AQ14" t="str">
        <f>INDEX(PDC!$J$1:$L$90,MATCH(AT14,PDC!$L:$L,0),MATCH(PDC!$J$1,PDC!$J$1:$L$1,0))</f>
        <v>Industrie</v>
      </c>
      <c r="AR14" t="s">
        <v>94</v>
      </c>
      <c r="AS14">
        <v>17</v>
      </c>
      <c r="AT14" t="s">
        <v>71</v>
      </c>
      <c r="AU14">
        <v>724</v>
      </c>
      <c r="AV14">
        <v>1127526</v>
      </c>
      <c r="AW14">
        <v>20</v>
      </c>
      <c r="AX14">
        <v>3</v>
      </c>
      <c r="AY14">
        <v>27</v>
      </c>
      <c r="BA14">
        <v>1777</v>
      </c>
      <c r="BD14" t="str">
        <f t="shared" si="7"/>
        <v>07_Agriculture</v>
      </c>
      <c r="BE14" t="s">
        <v>106</v>
      </c>
      <c r="BF14" t="s">
        <v>114</v>
      </c>
      <c r="BG14" s="10">
        <v>3</v>
      </c>
      <c r="BH14" s="10">
        <v>3899</v>
      </c>
      <c r="BI14" s="10"/>
      <c r="BJ14" s="10"/>
      <c r="BK14" s="10"/>
      <c r="BL14" s="10"/>
      <c r="BM14" s="10">
        <v>0</v>
      </c>
    </row>
    <row r="15" spans="1:65" x14ac:dyDescent="0.35">
      <c r="A15" t="str">
        <f t="shared" si="0"/>
        <v>0055_Administration publique et défense ; sécurité sociale obligatoire</v>
      </c>
      <c r="B15" t="str">
        <f t="shared" si="1"/>
        <v>16_0055</v>
      </c>
      <c r="C15">
        <f t="shared" si="4"/>
        <v>16</v>
      </c>
      <c r="D15">
        <f t="shared" si="5"/>
        <v>16</v>
      </c>
      <c r="E15" t="str">
        <f>INDEX(PDC!$J$1:$L$90,MATCH(H15,PDC!$L:$L,0),MATCH(PDC!$J$1,PDC!$J$1:$L$1,0))</f>
        <v>Services</v>
      </c>
      <c r="F15" s="7" t="s">
        <v>294</v>
      </c>
      <c r="G15">
        <v>84</v>
      </c>
      <c r="H15" t="s">
        <v>36</v>
      </c>
      <c r="I15" s="10">
        <v>535</v>
      </c>
      <c r="J15" s="10">
        <v>651037</v>
      </c>
      <c r="K15" s="10">
        <v>25</v>
      </c>
      <c r="L15" s="10"/>
      <c r="M15" s="10"/>
      <c r="N15" s="10"/>
      <c r="O15" s="10">
        <v>559</v>
      </c>
      <c r="P15" s="10">
        <v>48.022687447822101</v>
      </c>
      <c r="Q15" s="10">
        <v>38.400275252999997</v>
      </c>
      <c r="R15" s="10"/>
      <c r="S15" s="10" t="str">
        <f t="shared" si="6"/>
        <v>0063_Commerce</v>
      </c>
      <c r="T15" s="15" t="s">
        <v>298</v>
      </c>
      <c r="U15" s="10" t="s">
        <v>138</v>
      </c>
      <c r="V15" s="10">
        <v>932</v>
      </c>
      <c r="W15" s="10">
        <v>1484068</v>
      </c>
      <c r="X15" s="10">
        <v>22</v>
      </c>
      <c r="Y15" s="10"/>
      <c r="Z15" s="10"/>
      <c r="AA15" s="10"/>
      <c r="AB15" s="10">
        <v>886</v>
      </c>
      <c r="AE15" t="s">
        <v>116</v>
      </c>
      <c r="AF15" t="s">
        <v>248</v>
      </c>
      <c r="AG15" t="s">
        <v>71</v>
      </c>
      <c r="AH15" s="10">
        <v>293</v>
      </c>
      <c r="AI15" s="10">
        <v>25</v>
      </c>
      <c r="AJ15" s="10">
        <v>272</v>
      </c>
      <c r="AK15" s="10">
        <v>5</v>
      </c>
      <c r="AL15" s="10" t="s">
        <v>194</v>
      </c>
      <c r="AM15">
        <v>21332</v>
      </c>
      <c r="AP15" t="str">
        <f t="shared" si="2"/>
        <v>01_Imprimerie et reproduction d'enregistrements</v>
      </c>
      <c r="AQ15" t="str">
        <f>INDEX(PDC!$J$1:$L$90,MATCH(AT15,PDC!$L:$L,0),MATCH(PDC!$J$1,PDC!$J$1:$L$1,0))</f>
        <v>Industrie</v>
      </c>
      <c r="AR15" t="s">
        <v>94</v>
      </c>
      <c r="AS15">
        <v>18</v>
      </c>
      <c r="AT15" t="s">
        <v>72</v>
      </c>
      <c r="AU15">
        <v>866</v>
      </c>
      <c r="AV15">
        <v>1455730</v>
      </c>
      <c r="AW15">
        <v>38</v>
      </c>
      <c r="AX15">
        <v>2</v>
      </c>
      <c r="AY15">
        <v>19</v>
      </c>
      <c r="BA15">
        <v>2780</v>
      </c>
      <c r="BD15" t="str">
        <f t="shared" si="7"/>
        <v>07_Commerce</v>
      </c>
      <c r="BE15" t="s">
        <v>106</v>
      </c>
      <c r="BF15" t="s">
        <v>138</v>
      </c>
      <c r="BG15" s="10">
        <v>8800</v>
      </c>
      <c r="BH15" s="10">
        <v>14283842</v>
      </c>
      <c r="BI15" s="10">
        <v>310</v>
      </c>
      <c r="BJ15" s="10">
        <v>16</v>
      </c>
      <c r="BK15" s="10">
        <v>177</v>
      </c>
      <c r="BL15" s="10"/>
      <c r="BM15" s="10">
        <v>17467</v>
      </c>
    </row>
    <row r="16" spans="1:65" x14ac:dyDescent="0.35">
      <c r="A16" t="str">
        <f t="shared" si="0"/>
        <v>0055_Fabrication de produits métalliques, à l'exception des machines et des équipements</v>
      </c>
      <c r="B16" t="str">
        <f t="shared" si="1"/>
        <v>HC_0055</v>
      </c>
      <c r="C16" t="str">
        <f t="shared" si="4"/>
        <v>HC</v>
      </c>
      <c r="D16">
        <f t="shared" si="5"/>
        <v>9</v>
      </c>
      <c r="E16" t="str">
        <f>INDEX(PDC!$J$1:$L$90,MATCH(H16,PDC!$L:$L,0),MATCH(PDC!$J$1,PDC!$J$1:$L$1,0))</f>
        <v>Industrie</v>
      </c>
      <c r="F16" s="7" t="s">
        <v>294</v>
      </c>
      <c r="G16">
        <v>25</v>
      </c>
      <c r="H16" t="s">
        <v>11</v>
      </c>
      <c r="I16" s="10">
        <v>217</v>
      </c>
      <c r="J16" s="10">
        <v>365324</v>
      </c>
      <c r="K16" s="10">
        <v>13</v>
      </c>
      <c r="L16" s="10">
        <v>1</v>
      </c>
      <c r="M16" s="10">
        <v>6</v>
      </c>
      <c r="N16" s="10"/>
      <c r="O16" s="10">
        <v>697</v>
      </c>
      <c r="P16" s="10">
        <v>68.042297699002475</v>
      </c>
      <c r="Q16" s="10">
        <v>35.584850707999998</v>
      </c>
      <c r="R16" s="10"/>
      <c r="S16" s="10" t="str">
        <f t="shared" si="6"/>
        <v>0063_Construction</v>
      </c>
      <c r="T16" s="15" t="s">
        <v>298</v>
      </c>
      <c r="U16" s="10" t="s">
        <v>115</v>
      </c>
      <c r="V16" s="10">
        <v>839</v>
      </c>
      <c r="W16" s="10">
        <v>1338521</v>
      </c>
      <c r="X16" s="10">
        <v>56</v>
      </c>
      <c r="Y16" s="10">
        <v>5</v>
      </c>
      <c r="Z16" s="10">
        <v>58</v>
      </c>
      <c r="AA16" s="10"/>
      <c r="AB16" s="10">
        <v>2239</v>
      </c>
      <c r="AE16" t="s">
        <v>116</v>
      </c>
      <c r="AF16" t="s">
        <v>221</v>
      </c>
      <c r="AG16" t="s">
        <v>72</v>
      </c>
      <c r="AH16" s="10">
        <v>199</v>
      </c>
      <c r="AI16" s="10">
        <v>13</v>
      </c>
      <c r="AJ16" s="10">
        <v>96</v>
      </c>
      <c r="AK16" s="10">
        <v>5</v>
      </c>
      <c r="AL16" s="10" t="s">
        <v>194</v>
      </c>
      <c r="AM16">
        <v>13180</v>
      </c>
      <c r="AP16" t="str">
        <f t="shared" si="2"/>
        <v>01_Industrie chimique</v>
      </c>
      <c r="AQ16" t="str">
        <f>INDEX(PDC!$J$1:$L$90,MATCH(AT16,PDC!$L:$L,0),MATCH(PDC!$J$1,PDC!$J$1:$L$1,0))</f>
        <v>Industrie</v>
      </c>
      <c r="AR16" t="s">
        <v>94</v>
      </c>
      <c r="AS16">
        <v>20</v>
      </c>
      <c r="AT16" t="s">
        <v>40</v>
      </c>
      <c r="AU16">
        <v>1395</v>
      </c>
      <c r="AV16">
        <v>2051201</v>
      </c>
      <c r="AW16">
        <v>30</v>
      </c>
      <c r="AX16">
        <v>3</v>
      </c>
      <c r="AY16">
        <v>44</v>
      </c>
      <c r="BA16">
        <v>1309</v>
      </c>
      <c r="BD16" t="str">
        <f t="shared" si="7"/>
        <v>07_Construction</v>
      </c>
      <c r="BE16" t="s">
        <v>106</v>
      </c>
      <c r="BF16" t="s">
        <v>115</v>
      </c>
      <c r="BG16" s="10">
        <v>5784</v>
      </c>
      <c r="BH16" s="10">
        <v>8927350</v>
      </c>
      <c r="BI16" s="10">
        <v>433</v>
      </c>
      <c r="BJ16" s="10">
        <v>26</v>
      </c>
      <c r="BK16" s="10">
        <v>224</v>
      </c>
      <c r="BL16" s="10"/>
      <c r="BM16" s="10">
        <v>28829</v>
      </c>
    </row>
    <row r="17" spans="1:65" x14ac:dyDescent="0.35">
      <c r="A17" t="str">
        <f t="shared" si="0"/>
        <v>0055_Fabrication d'autres produits minéraux non métalliques</v>
      </c>
      <c r="B17" t="str">
        <f t="shared" si="1"/>
        <v>HC_0055</v>
      </c>
      <c r="C17" t="str">
        <f t="shared" si="4"/>
        <v>HC</v>
      </c>
      <c r="D17">
        <f t="shared" si="5"/>
        <v>12</v>
      </c>
      <c r="E17" t="str">
        <f>INDEX(PDC!$J$1:$L$90,MATCH(H17,PDC!$L:$L,0),MATCH(PDC!$J$1,PDC!$J$1:$L$1,0))</f>
        <v>Industrie</v>
      </c>
      <c r="F17" s="7" t="s">
        <v>294</v>
      </c>
      <c r="G17">
        <v>23</v>
      </c>
      <c r="H17" t="s">
        <v>18</v>
      </c>
      <c r="I17" s="10">
        <v>169</v>
      </c>
      <c r="J17" s="10">
        <v>309810</v>
      </c>
      <c r="K17" s="10">
        <v>10</v>
      </c>
      <c r="L17" s="10">
        <v>3</v>
      </c>
      <c r="M17" s="10">
        <v>19</v>
      </c>
      <c r="N17" s="10"/>
      <c r="O17" s="10">
        <v>1319</v>
      </c>
      <c r="P17" s="10">
        <v>53.186228983382641</v>
      </c>
      <c r="Q17" s="10">
        <v>32.277847713</v>
      </c>
      <c r="R17" s="10"/>
      <c r="S17" s="10" t="str">
        <f t="shared" si="6"/>
        <v>0063_Industrie</v>
      </c>
      <c r="T17" s="15" t="s">
        <v>298</v>
      </c>
      <c r="U17" s="10" t="s">
        <v>116</v>
      </c>
      <c r="V17" s="10">
        <v>1050</v>
      </c>
      <c r="W17" s="10">
        <v>1595324</v>
      </c>
      <c r="X17" s="10">
        <v>60</v>
      </c>
      <c r="Y17" s="10">
        <v>3</v>
      </c>
      <c r="Z17" s="10">
        <v>40</v>
      </c>
      <c r="AA17" s="10"/>
      <c r="AB17" s="10">
        <v>3404</v>
      </c>
      <c r="AE17" t="s">
        <v>116</v>
      </c>
      <c r="AF17" t="s">
        <v>262</v>
      </c>
      <c r="AG17" t="s">
        <v>73</v>
      </c>
      <c r="AH17" s="10">
        <v>4</v>
      </c>
      <c r="AI17" s="10" t="s">
        <v>194</v>
      </c>
      <c r="AJ17" s="10" t="s">
        <v>194</v>
      </c>
      <c r="AK17" s="10" t="s">
        <v>194</v>
      </c>
      <c r="AL17" s="10" t="s">
        <v>194</v>
      </c>
      <c r="AM17">
        <v>793</v>
      </c>
      <c r="AP17" t="str">
        <f t="shared" si="2"/>
        <v>01_Industrie pharmaceutique</v>
      </c>
      <c r="AQ17" t="str">
        <f>INDEX(PDC!$J$1:$L$90,MATCH(AT17,PDC!$L:$L,0),MATCH(PDC!$J$1,PDC!$J$1:$L$1,0))</f>
        <v>Industrie</v>
      </c>
      <c r="AR17" t="s">
        <v>94</v>
      </c>
      <c r="AS17">
        <v>21</v>
      </c>
      <c r="AT17" t="s">
        <v>39</v>
      </c>
      <c r="AU17">
        <v>612</v>
      </c>
      <c r="AV17">
        <v>908427</v>
      </c>
      <c r="AW17">
        <v>9</v>
      </c>
      <c r="BA17">
        <v>264</v>
      </c>
      <c r="BD17" t="str">
        <f t="shared" si="7"/>
        <v>07_Industrie</v>
      </c>
      <c r="BE17" t="s">
        <v>106</v>
      </c>
      <c r="BF17" t="s">
        <v>116</v>
      </c>
      <c r="BG17" s="10">
        <v>15799</v>
      </c>
      <c r="BH17" s="10">
        <v>25271574</v>
      </c>
      <c r="BI17" s="10">
        <v>530</v>
      </c>
      <c r="BJ17" s="10">
        <v>20</v>
      </c>
      <c r="BK17" s="10">
        <v>232</v>
      </c>
      <c r="BL17" s="10"/>
      <c r="BM17" s="10">
        <v>30489</v>
      </c>
    </row>
    <row r="18" spans="1:65" ht="15" x14ac:dyDescent="0.25">
      <c r="A18" t="str">
        <f t="shared" si="0"/>
        <v>0055_Restauration</v>
      </c>
      <c r="B18" t="str">
        <f t="shared" si="1"/>
        <v>11_0055</v>
      </c>
      <c r="C18">
        <f t="shared" si="4"/>
        <v>11</v>
      </c>
      <c r="D18">
        <f t="shared" si="5"/>
        <v>11</v>
      </c>
      <c r="E18" t="str">
        <f>INDEX(PDC!$J$1:$L$90,MATCH(H18,PDC!$L:$L,0),MATCH(PDC!$J$1,PDC!$J$1:$L$1,0))</f>
        <v>Services</v>
      </c>
      <c r="F18" s="7" t="s">
        <v>294</v>
      </c>
      <c r="G18">
        <v>56</v>
      </c>
      <c r="H18" t="s">
        <v>10</v>
      </c>
      <c r="I18" s="10">
        <v>373</v>
      </c>
      <c r="J18" s="10">
        <v>588138</v>
      </c>
      <c r="K18" s="10">
        <v>18</v>
      </c>
      <c r="M18" s="10"/>
      <c r="N18" s="10"/>
      <c r="O18" s="10">
        <v>1445</v>
      </c>
      <c r="P18" s="10">
        <v>54.117175685843556</v>
      </c>
      <c r="Q18" s="10">
        <v>30.605062076999999</v>
      </c>
      <c r="R18" s="10"/>
      <c r="S18" s="10" t="str">
        <f t="shared" si="6"/>
        <v>0063_Services</v>
      </c>
      <c r="T18" s="15" t="s">
        <v>298</v>
      </c>
      <c r="U18" s="10" t="s">
        <v>117</v>
      </c>
      <c r="V18" s="10">
        <v>2619</v>
      </c>
      <c r="W18" s="10">
        <v>3849145</v>
      </c>
      <c r="X18" s="10">
        <v>85</v>
      </c>
      <c r="Y18" s="10">
        <v>3</v>
      </c>
      <c r="Z18" s="10">
        <v>19</v>
      </c>
      <c r="AA18" s="10"/>
      <c r="AB18" s="10">
        <v>5588</v>
      </c>
      <c r="AE18" t="s">
        <v>116</v>
      </c>
      <c r="AF18" t="s">
        <v>211</v>
      </c>
      <c r="AG18" t="s">
        <v>40</v>
      </c>
      <c r="AH18" s="10">
        <v>332</v>
      </c>
      <c r="AI18" s="10">
        <v>24</v>
      </c>
      <c r="AJ18" s="10">
        <v>215</v>
      </c>
      <c r="AK18" s="10">
        <v>9</v>
      </c>
      <c r="AL18" s="10" t="s">
        <v>194</v>
      </c>
      <c r="AM18">
        <v>23144</v>
      </c>
      <c r="AP18" t="str">
        <f t="shared" si="2"/>
        <v>01_Fabrication de produits en caoutchouc et en plastique</v>
      </c>
      <c r="AQ18" t="str">
        <f>INDEX(PDC!$J$1:$L$90,MATCH(AT18,PDC!$L:$L,0),MATCH(PDC!$J$1,PDC!$J$1:$L$1,0))</f>
        <v>Industrie</v>
      </c>
      <c r="AR18" t="s">
        <v>94</v>
      </c>
      <c r="AS18">
        <v>22</v>
      </c>
      <c r="AT18" t="s">
        <v>25</v>
      </c>
      <c r="AU18">
        <v>7486</v>
      </c>
      <c r="AV18">
        <v>11093220</v>
      </c>
      <c r="AW18">
        <v>287</v>
      </c>
      <c r="AX18">
        <v>24</v>
      </c>
      <c r="AY18">
        <v>156</v>
      </c>
      <c r="BA18">
        <v>21198</v>
      </c>
      <c r="BD18" t="str">
        <f t="shared" si="7"/>
        <v>07_Services</v>
      </c>
      <c r="BE18" t="s">
        <v>106</v>
      </c>
      <c r="BF18" t="s">
        <v>117</v>
      </c>
      <c r="BG18" s="10">
        <v>33554</v>
      </c>
      <c r="BH18" s="10">
        <v>49445482</v>
      </c>
      <c r="BI18" s="10">
        <v>1262</v>
      </c>
      <c r="BJ18" s="10">
        <v>59</v>
      </c>
      <c r="BK18" s="10">
        <v>531</v>
      </c>
      <c r="BL18" s="10"/>
      <c r="BM18" s="10">
        <v>79319</v>
      </c>
    </row>
    <row r="19" spans="1:65" x14ac:dyDescent="0.35">
      <c r="A19" t="str">
        <f t="shared" si="0"/>
        <v>0055_Travaux de construction spécialisés</v>
      </c>
      <c r="B19" t="str">
        <f t="shared" si="1"/>
        <v>13_0055</v>
      </c>
      <c r="C19">
        <f t="shared" si="4"/>
        <v>13</v>
      </c>
      <c r="D19">
        <f t="shared" si="5"/>
        <v>13</v>
      </c>
      <c r="E19" t="str">
        <f>INDEX(PDC!$J$1:$L$90,MATCH(H19,PDC!$L:$L,0),MATCH(PDC!$J$1,PDC!$J$1:$L$1,0))</f>
        <v>Construction</v>
      </c>
      <c r="F19" s="7" t="s">
        <v>294</v>
      </c>
      <c r="G19">
        <v>43</v>
      </c>
      <c r="H19" t="s">
        <v>3</v>
      </c>
      <c r="I19" s="10">
        <v>1522</v>
      </c>
      <c r="J19" s="10">
        <v>2322911</v>
      </c>
      <c r="K19" s="10">
        <v>68</v>
      </c>
      <c r="L19" s="10">
        <v>7</v>
      </c>
      <c r="M19" s="10">
        <v>151</v>
      </c>
      <c r="N19" s="10">
        <v>1</v>
      </c>
      <c r="O19" s="10">
        <v>6167</v>
      </c>
      <c r="P19" s="10">
        <v>51.299413529873128</v>
      </c>
      <c r="Q19" s="10">
        <v>29.273614013</v>
      </c>
      <c r="R19" s="10"/>
      <c r="S19" s="10" t="str">
        <f t="shared" si="6"/>
        <v>0064_Agriculture</v>
      </c>
      <c r="T19" s="15" t="s">
        <v>300</v>
      </c>
      <c r="U19" s="10" t="s">
        <v>114</v>
      </c>
      <c r="V19" s="10"/>
      <c r="W19" s="10"/>
      <c r="X19" s="10"/>
      <c r="Y19" s="10"/>
      <c r="Z19" s="10"/>
      <c r="AA19" s="16"/>
      <c r="AB19" s="16"/>
      <c r="AE19" t="s">
        <v>116</v>
      </c>
      <c r="AF19" t="s">
        <v>259</v>
      </c>
      <c r="AG19" t="s">
        <v>39</v>
      </c>
      <c r="AH19" s="10">
        <v>195</v>
      </c>
      <c r="AI19" s="10">
        <v>7</v>
      </c>
      <c r="AJ19" s="10">
        <v>50</v>
      </c>
      <c r="AK19" s="10">
        <v>1</v>
      </c>
      <c r="AL19" s="10" t="s">
        <v>194</v>
      </c>
      <c r="AM19">
        <v>13491</v>
      </c>
      <c r="AP19" t="str">
        <f t="shared" si="2"/>
        <v>01_Fabrication d'autres produits minéraux non métalliques</v>
      </c>
      <c r="AQ19" t="str">
        <f>INDEX(PDC!$J$1:$L$90,MATCH(AT19,PDC!$L:$L,0),MATCH(PDC!$J$1,PDC!$J$1:$L$1,0))</f>
        <v>Industrie</v>
      </c>
      <c r="AR19" t="s">
        <v>94</v>
      </c>
      <c r="AS19">
        <v>23</v>
      </c>
      <c r="AT19" t="s">
        <v>18</v>
      </c>
      <c r="AU19">
        <v>1229</v>
      </c>
      <c r="AV19">
        <v>1924823</v>
      </c>
      <c r="AW19">
        <v>53</v>
      </c>
      <c r="AX19">
        <v>5</v>
      </c>
      <c r="AY19">
        <v>30</v>
      </c>
      <c r="BA19">
        <v>3610</v>
      </c>
      <c r="BD19" t="str">
        <f t="shared" si="7"/>
        <v>15_Agriculture</v>
      </c>
      <c r="BE19" t="s">
        <v>143</v>
      </c>
      <c r="BF19" t="s">
        <v>114</v>
      </c>
      <c r="BG19" s="10">
        <v>1</v>
      </c>
      <c r="BH19" s="10">
        <v>0</v>
      </c>
      <c r="BI19" s="10"/>
      <c r="BJ19" s="10"/>
      <c r="BK19" s="10"/>
      <c r="BL19" s="10"/>
      <c r="BM19" s="10"/>
    </row>
    <row r="20" spans="1:65" x14ac:dyDescent="0.35">
      <c r="A20" t="str">
        <f t="shared" si="0"/>
        <v>0055_Commerce et réparation d'automobiles et de motocycles</v>
      </c>
      <c r="B20" t="str">
        <f t="shared" si="1"/>
        <v>HC_0055</v>
      </c>
      <c r="C20" t="str">
        <f t="shared" si="4"/>
        <v>HC</v>
      </c>
      <c r="D20">
        <f t="shared" si="5"/>
        <v>14</v>
      </c>
      <c r="E20" t="str">
        <f>INDEX(PDC!$J$1:$L$90,MATCH(H20,PDC!$L:$L,0),MATCH(PDC!$J$1,PDC!$J$1:$L$1,0))</f>
        <v>Commerce</v>
      </c>
      <c r="F20" s="7" t="s">
        <v>294</v>
      </c>
      <c r="G20">
        <v>45</v>
      </c>
      <c r="H20" t="s">
        <v>21</v>
      </c>
      <c r="I20" s="10">
        <v>231</v>
      </c>
      <c r="J20" s="10">
        <v>376869</v>
      </c>
      <c r="K20" s="10">
        <v>11</v>
      </c>
      <c r="M20" s="10"/>
      <c r="N20" s="10"/>
      <c r="O20" s="10">
        <v>1033</v>
      </c>
      <c r="P20" s="10">
        <v>50.631611324113244</v>
      </c>
      <c r="Q20" s="10">
        <v>29.187861034000001</v>
      </c>
      <c r="R20" s="10"/>
      <c r="S20" s="10" t="str">
        <f t="shared" si="6"/>
        <v>0064_Commerce</v>
      </c>
      <c r="T20" s="15" t="s">
        <v>300</v>
      </c>
      <c r="U20" s="10" t="s">
        <v>138</v>
      </c>
      <c r="V20" s="10">
        <v>708</v>
      </c>
      <c r="W20" s="10">
        <v>1133983</v>
      </c>
      <c r="X20" s="10">
        <v>21</v>
      </c>
      <c r="Y20" s="10">
        <v>1</v>
      </c>
      <c r="Z20" s="10">
        <v>4</v>
      </c>
      <c r="AA20" s="10"/>
      <c r="AB20" s="10">
        <v>1120</v>
      </c>
      <c r="AE20" t="s">
        <v>116</v>
      </c>
      <c r="AF20" t="s">
        <v>195</v>
      </c>
      <c r="AG20" t="s">
        <v>25</v>
      </c>
      <c r="AH20" s="10">
        <v>1240</v>
      </c>
      <c r="AI20" s="10">
        <v>88</v>
      </c>
      <c r="AJ20" s="10">
        <v>802</v>
      </c>
      <c r="AK20" s="10">
        <v>27</v>
      </c>
      <c r="AL20" s="10">
        <v>1</v>
      </c>
      <c r="AM20">
        <v>86070</v>
      </c>
      <c r="AP20" t="str">
        <f t="shared" si="2"/>
        <v>01_Métallurgie</v>
      </c>
      <c r="AQ20" t="str">
        <f>INDEX(PDC!$J$1:$L$90,MATCH(AT20,PDC!$L:$L,0),MATCH(PDC!$J$1,PDC!$J$1:$L$1,0))</f>
        <v>Industrie</v>
      </c>
      <c r="AR20" t="s">
        <v>94</v>
      </c>
      <c r="AS20">
        <v>24</v>
      </c>
      <c r="AT20" t="s">
        <v>26</v>
      </c>
      <c r="AU20">
        <v>1075</v>
      </c>
      <c r="AV20">
        <v>1711947</v>
      </c>
      <c r="AW20">
        <v>37</v>
      </c>
      <c r="AX20">
        <v>2</v>
      </c>
      <c r="AY20">
        <v>23</v>
      </c>
      <c r="BA20">
        <v>2819</v>
      </c>
      <c r="BD20" t="str">
        <f t="shared" si="7"/>
        <v>15_Commerce</v>
      </c>
      <c r="BE20" t="s">
        <v>143</v>
      </c>
      <c r="BF20" t="s">
        <v>138</v>
      </c>
      <c r="BG20" s="10">
        <v>5648</v>
      </c>
      <c r="BH20" s="10">
        <v>8951961</v>
      </c>
      <c r="BI20" s="10">
        <v>190</v>
      </c>
      <c r="BJ20" s="10">
        <v>5</v>
      </c>
      <c r="BK20" s="10">
        <v>48</v>
      </c>
      <c r="BL20" s="10"/>
      <c r="BM20" s="10">
        <v>9373</v>
      </c>
    </row>
    <row r="21" spans="1:65" x14ac:dyDescent="0.35">
      <c r="A21" t="str">
        <f t="shared" si="0"/>
        <v>0055_Hébergement</v>
      </c>
      <c r="B21" t="str">
        <f t="shared" si="1"/>
        <v>HC_0055</v>
      </c>
      <c r="C21" t="str">
        <f t="shared" si="4"/>
        <v>HC</v>
      </c>
      <c r="D21">
        <f t="shared" si="5"/>
        <v>15</v>
      </c>
      <c r="E21" t="str">
        <f>INDEX(PDC!$J$1:$L$90,MATCH(H21,PDC!$L:$L,0),MATCH(PDC!$J$1,PDC!$J$1:$L$1,0))</f>
        <v>Services</v>
      </c>
      <c r="F21" s="7" t="s">
        <v>294</v>
      </c>
      <c r="G21">
        <v>55</v>
      </c>
      <c r="H21" t="s">
        <v>20</v>
      </c>
      <c r="I21" s="10">
        <v>185</v>
      </c>
      <c r="J21" s="10">
        <v>306483</v>
      </c>
      <c r="K21" s="10">
        <v>8</v>
      </c>
      <c r="L21" s="10"/>
      <c r="M21" s="10"/>
      <c r="N21" s="10"/>
      <c r="O21" s="10">
        <v>1211</v>
      </c>
      <c r="P21" s="10">
        <v>50.406024677825791</v>
      </c>
      <c r="Q21" s="10">
        <v>26.102589703</v>
      </c>
      <c r="R21" s="10"/>
      <c r="S21" s="10" t="str">
        <f t="shared" si="6"/>
        <v>0064_Construction</v>
      </c>
      <c r="T21" s="15" t="s">
        <v>300</v>
      </c>
      <c r="U21" s="10" t="s">
        <v>115</v>
      </c>
      <c r="V21" s="10">
        <v>417</v>
      </c>
      <c r="W21" s="10">
        <v>657537</v>
      </c>
      <c r="X21" s="10">
        <v>24</v>
      </c>
      <c r="Y21" s="10">
        <v>2</v>
      </c>
      <c r="Z21" s="10">
        <v>105</v>
      </c>
      <c r="AA21" s="10">
        <v>1</v>
      </c>
      <c r="AB21" s="10">
        <v>1798</v>
      </c>
      <c r="AE21" t="s">
        <v>116</v>
      </c>
      <c r="AF21" t="s">
        <v>203</v>
      </c>
      <c r="AG21" t="s">
        <v>18</v>
      </c>
      <c r="AH21" s="10">
        <v>489</v>
      </c>
      <c r="AI21" s="10">
        <v>47</v>
      </c>
      <c r="AJ21" s="10">
        <v>519</v>
      </c>
      <c r="AK21" s="10">
        <v>15</v>
      </c>
      <c r="AL21" s="10">
        <v>1</v>
      </c>
      <c r="AM21">
        <v>35451</v>
      </c>
      <c r="AP21" t="str">
        <f t="shared" si="2"/>
        <v>01_Fabrication de produits métalliques, à l'exception des machines et des équipements</v>
      </c>
      <c r="AQ21" t="str">
        <f>INDEX(PDC!$J$1:$L$90,MATCH(AT21,PDC!$L:$L,0),MATCH(PDC!$J$1,PDC!$J$1:$L$1,0))</f>
        <v>Industrie</v>
      </c>
      <c r="AR21" t="s">
        <v>94</v>
      </c>
      <c r="AS21">
        <v>25</v>
      </c>
      <c r="AT21" t="s">
        <v>11</v>
      </c>
      <c r="AU21">
        <v>4830</v>
      </c>
      <c r="AV21">
        <v>8016386</v>
      </c>
      <c r="AW21">
        <v>242</v>
      </c>
      <c r="AX21">
        <v>21</v>
      </c>
      <c r="AY21">
        <v>191</v>
      </c>
      <c r="BA21">
        <v>17103</v>
      </c>
      <c r="BD21" t="str">
        <f t="shared" si="7"/>
        <v>15_Construction</v>
      </c>
      <c r="BE21" t="s">
        <v>143</v>
      </c>
      <c r="BF21" t="s">
        <v>115</v>
      </c>
      <c r="BG21" s="10">
        <v>3620</v>
      </c>
      <c r="BH21" s="10">
        <v>5697604</v>
      </c>
      <c r="BI21" s="10">
        <v>246</v>
      </c>
      <c r="BJ21" s="10">
        <v>17</v>
      </c>
      <c r="BK21" s="10">
        <v>205</v>
      </c>
      <c r="BL21" s="10"/>
      <c r="BM21" s="10">
        <v>11388</v>
      </c>
    </row>
    <row r="22" spans="1:65" x14ac:dyDescent="0.35">
      <c r="A22" t="str">
        <f t="shared" si="0"/>
        <v>0055_Autres services personnels</v>
      </c>
      <c r="B22" t="str">
        <f t="shared" si="1"/>
        <v>HC_0055</v>
      </c>
      <c r="C22" t="str">
        <f t="shared" si="4"/>
        <v>HC</v>
      </c>
      <c r="D22">
        <f t="shared" si="5"/>
        <v>21</v>
      </c>
      <c r="E22" t="str">
        <f>INDEX(PDC!$J$1:$L$90,MATCH(H22,PDC!$L:$L,0),MATCH(PDC!$J$1,PDC!$J$1:$L$1,0))</f>
        <v>Services</v>
      </c>
      <c r="F22" s="7" t="s">
        <v>294</v>
      </c>
      <c r="G22">
        <v>96</v>
      </c>
      <c r="H22" t="s">
        <v>30</v>
      </c>
      <c r="I22" s="10">
        <v>86</v>
      </c>
      <c r="J22" s="10">
        <v>114969</v>
      </c>
      <c r="K22" s="10">
        <v>3</v>
      </c>
      <c r="L22">
        <v>1</v>
      </c>
      <c r="M22" s="10">
        <v>7</v>
      </c>
      <c r="N22" s="10"/>
      <c r="O22" s="10">
        <v>32</v>
      </c>
      <c r="P22" s="10">
        <v>25.11177001482665</v>
      </c>
      <c r="Q22" s="10">
        <v>26.093990554000001</v>
      </c>
      <c r="R22" s="10"/>
      <c r="S22" s="10" t="str">
        <f t="shared" si="6"/>
        <v>0064_Industrie</v>
      </c>
      <c r="T22" s="15" t="s">
        <v>300</v>
      </c>
      <c r="U22" s="10" t="s">
        <v>116</v>
      </c>
      <c r="V22" s="10">
        <v>685</v>
      </c>
      <c r="W22" s="10">
        <v>1142846</v>
      </c>
      <c r="X22" s="10">
        <v>20</v>
      </c>
      <c r="Y22" s="10">
        <v>1</v>
      </c>
      <c r="Z22" s="10">
        <v>4</v>
      </c>
      <c r="AA22" s="10"/>
      <c r="AB22" s="10">
        <v>1247</v>
      </c>
      <c r="AE22" t="s">
        <v>116</v>
      </c>
      <c r="AF22" t="s">
        <v>225</v>
      </c>
      <c r="AG22" t="s">
        <v>26</v>
      </c>
      <c r="AH22" s="10">
        <v>404</v>
      </c>
      <c r="AI22" s="10">
        <v>47</v>
      </c>
      <c r="AJ22" s="10">
        <v>535</v>
      </c>
      <c r="AK22" s="10">
        <v>13</v>
      </c>
      <c r="AL22" s="10">
        <v>2</v>
      </c>
      <c r="AM22">
        <v>35127</v>
      </c>
      <c r="AP22" t="str">
        <f t="shared" si="2"/>
        <v>01_Fabrication de produits informatiques, électroniques et optiques</v>
      </c>
      <c r="AQ22" t="str">
        <f>INDEX(PDC!$J$1:$L$90,MATCH(AT22,PDC!$L:$L,0),MATCH(PDC!$J$1,PDC!$J$1:$L$1,0))</f>
        <v>Industrie</v>
      </c>
      <c r="AR22" t="s">
        <v>94</v>
      </c>
      <c r="AS22">
        <v>26</v>
      </c>
      <c r="AT22" t="s">
        <v>41</v>
      </c>
      <c r="AU22">
        <v>1073</v>
      </c>
      <c r="AV22">
        <v>1719431</v>
      </c>
      <c r="AW22">
        <v>18</v>
      </c>
      <c r="BA22">
        <v>1039</v>
      </c>
      <c r="BD22" t="str">
        <f t="shared" si="7"/>
        <v>15_Industrie</v>
      </c>
      <c r="BE22" t="s">
        <v>143</v>
      </c>
      <c r="BF22" t="s">
        <v>116</v>
      </c>
      <c r="BG22" s="10">
        <v>4173</v>
      </c>
      <c r="BH22" s="10">
        <v>6660209</v>
      </c>
      <c r="BI22" s="10">
        <v>200</v>
      </c>
      <c r="BJ22" s="10">
        <v>4</v>
      </c>
      <c r="BK22" s="10">
        <v>44</v>
      </c>
      <c r="BL22" s="10"/>
      <c r="BM22" s="10">
        <v>9245</v>
      </c>
    </row>
    <row r="23" spans="1:65" x14ac:dyDescent="0.35">
      <c r="A23" t="str">
        <f t="shared" si="0"/>
        <v>0055_Activités liées à l'emploi</v>
      </c>
      <c r="B23" t="str">
        <f t="shared" si="1"/>
        <v>HC_0055</v>
      </c>
      <c r="C23" t="str">
        <f t="shared" si="4"/>
        <v>HC</v>
      </c>
      <c r="D23">
        <f t="shared" si="5"/>
        <v>6</v>
      </c>
      <c r="E23" t="str">
        <f>INDEX(PDC!$J$1:$L$90,MATCH(H23,PDC!$L:$L,0),MATCH(PDC!$J$1,PDC!$J$1:$L$1,0))</f>
        <v>Services</v>
      </c>
      <c r="F23" s="7" t="s">
        <v>294</v>
      </c>
      <c r="G23">
        <v>78</v>
      </c>
      <c r="H23" t="s">
        <v>6</v>
      </c>
      <c r="I23" s="10">
        <v>1450</v>
      </c>
      <c r="J23" s="10">
        <v>1761710</v>
      </c>
      <c r="K23" s="10">
        <v>42</v>
      </c>
      <c r="L23">
        <v>1</v>
      </c>
      <c r="M23" s="10">
        <v>8</v>
      </c>
      <c r="N23" s="10"/>
      <c r="O23" s="10">
        <v>5024</v>
      </c>
      <c r="P23" s="10">
        <v>90.858817891295843</v>
      </c>
      <c r="Q23" s="10">
        <v>23.840473177</v>
      </c>
      <c r="R23" s="10"/>
      <c r="S23" s="10" t="str">
        <f t="shared" si="6"/>
        <v>0064_Services</v>
      </c>
      <c r="T23" s="15" t="s">
        <v>300</v>
      </c>
      <c r="U23" s="10" t="s">
        <v>117</v>
      </c>
      <c r="V23" s="10">
        <v>2718</v>
      </c>
      <c r="W23" s="10">
        <v>4071818</v>
      </c>
      <c r="X23" s="10">
        <v>93</v>
      </c>
      <c r="Y23" s="10">
        <v>2</v>
      </c>
      <c r="Z23" s="10">
        <v>13</v>
      </c>
      <c r="AA23" s="10"/>
      <c r="AB23" s="10">
        <v>5608</v>
      </c>
      <c r="AE23" t="s">
        <v>116</v>
      </c>
      <c r="AF23" t="s">
        <v>204</v>
      </c>
      <c r="AG23" t="s">
        <v>11</v>
      </c>
      <c r="AH23" s="10">
        <v>2963</v>
      </c>
      <c r="AI23" s="10">
        <v>221</v>
      </c>
      <c r="AJ23" s="10">
        <v>2084</v>
      </c>
      <c r="AK23" s="10">
        <v>78</v>
      </c>
      <c r="AL23" s="10">
        <v>1</v>
      </c>
      <c r="AM23">
        <v>166234</v>
      </c>
      <c r="AP23" t="str">
        <f t="shared" si="2"/>
        <v>01_Fabrication d'équipements électriques</v>
      </c>
      <c r="AQ23" t="str">
        <f>INDEX(PDC!$J$1:$L$90,MATCH(AT23,PDC!$L:$L,0),MATCH(PDC!$J$1,PDC!$J$1:$L$1,0))</f>
        <v>Industrie</v>
      </c>
      <c r="AR23" t="s">
        <v>94</v>
      </c>
      <c r="AS23">
        <v>27</v>
      </c>
      <c r="AT23" t="s">
        <v>38</v>
      </c>
      <c r="AU23">
        <v>1723</v>
      </c>
      <c r="AV23">
        <v>2545862</v>
      </c>
      <c r="AW23">
        <v>40</v>
      </c>
      <c r="AX23">
        <v>8</v>
      </c>
      <c r="AY23">
        <v>59</v>
      </c>
      <c r="BA23">
        <v>3791</v>
      </c>
      <c r="BD23" t="str">
        <f t="shared" si="7"/>
        <v>15_Services</v>
      </c>
      <c r="BE23" t="s">
        <v>143</v>
      </c>
      <c r="BF23" t="s">
        <v>117</v>
      </c>
      <c r="BG23" s="10">
        <v>15738</v>
      </c>
      <c r="BH23" s="10">
        <v>24022567</v>
      </c>
      <c r="BI23" s="10">
        <v>619</v>
      </c>
      <c r="BJ23" s="10">
        <v>25</v>
      </c>
      <c r="BK23" s="10">
        <v>323</v>
      </c>
      <c r="BL23" s="10">
        <v>1</v>
      </c>
      <c r="BM23" s="10">
        <v>36460</v>
      </c>
    </row>
    <row r="24" spans="1:65" x14ac:dyDescent="0.35">
      <c r="A24" t="str">
        <f t="shared" si="0"/>
        <v>0055_Construction de bâtiments</v>
      </c>
      <c r="B24" t="str">
        <f t="shared" si="1"/>
        <v>HC_0055</v>
      </c>
      <c r="C24" t="str">
        <f t="shared" si="4"/>
        <v>HC</v>
      </c>
      <c r="D24">
        <f t="shared" si="5"/>
        <v>24</v>
      </c>
      <c r="E24" t="str">
        <f>INDEX(PDC!$J$1:$L$90,MATCH(H24,PDC!$L:$L,0),MATCH(PDC!$J$1,PDC!$J$1:$L$1,0))</f>
        <v>Construction</v>
      </c>
      <c r="F24" s="7" t="s">
        <v>294</v>
      </c>
      <c r="G24">
        <v>41</v>
      </c>
      <c r="H24" t="s">
        <v>17</v>
      </c>
      <c r="I24" s="10">
        <v>29</v>
      </c>
      <c r="J24" s="10">
        <v>42479</v>
      </c>
      <c r="K24" s="10">
        <v>1</v>
      </c>
      <c r="L24" s="10"/>
      <c r="M24" s="10"/>
      <c r="N24" s="10"/>
      <c r="O24" s="10">
        <v>32</v>
      </c>
      <c r="P24" s="10">
        <v>22.800643204639961</v>
      </c>
      <c r="Q24" s="10">
        <v>23.541043810000001</v>
      </c>
      <c r="R24" s="10"/>
      <c r="S24" s="10" t="str">
        <f t="shared" si="6"/>
        <v>8401_Agriculture</v>
      </c>
      <c r="T24" s="15" t="s">
        <v>302</v>
      </c>
      <c r="U24" s="10" t="s">
        <v>114</v>
      </c>
      <c r="V24" s="10">
        <v>1</v>
      </c>
      <c r="W24" s="10">
        <v>3756</v>
      </c>
      <c r="X24" s="10"/>
      <c r="Y24" s="10"/>
      <c r="Z24" s="10"/>
      <c r="AA24" s="10"/>
      <c r="AB24" s="10"/>
      <c r="AE24" t="s">
        <v>116</v>
      </c>
      <c r="AF24" t="s">
        <v>145</v>
      </c>
      <c r="AG24" t="s">
        <v>41</v>
      </c>
      <c r="AH24" s="10">
        <v>204</v>
      </c>
      <c r="AI24" s="10">
        <v>19</v>
      </c>
      <c r="AJ24" s="10">
        <v>154</v>
      </c>
      <c r="AK24" s="10">
        <v>5</v>
      </c>
      <c r="AL24" s="10" t="s">
        <v>194</v>
      </c>
      <c r="AM24">
        <v>14478</v>
      </c>
      <c r="AP24" t="str">
        <f t="shared" si="2"/>
        <v>01_Fabrication de machines et équipements n.c.a.</v>
      </c>
      <c r="AQ24" t="str">
        <f>INDEX(PDC!$J$1:$L$90,MATCH(AT24,PDC!$L:$L,0),MATCH(PDC!$J$1,PDC!$J$1:$L$1,0))</f>
        <v>Industrie</v>
      </c>
      <c r="AR24" t="s">
        <v>94</v>
      </c>
      <c r="AS24">
        <v>28</v>
      </c>
      <c r="AT24" t="s">
        <v>29</v>
      </c>
      <c r="AU24">
        <v>3931</v>
      </c>
      <c r="AV24">
        <v>5560904</v>
      </c>
      <c r="AW24">
        <v>80</v>
      </c>
      <c r="AX24">
        <v>10</v>
      </c>
      <c r="AY24">
        <v>66</v>
      </c>
      <c r="BA24">
        <v>6129</v>
      </c>
      <c r="BD24" t="str">
        <f t="shared" si="7"/>
        <v>26_Agriculture</v>
      </c>
      <c r="BE24" t="s">
        <v>145</v>
      </c>
      <c r="BF24" t="s">
        <v>114</v>
      </c>
      <c r="BG24" s="10">
        <v>4</v>
      </c>
      <c r="BH24" s="10">
        <v>5125</v>
      </c>
      <c r="BI24" s="10"/>
      <c r="BJ24" s="10"/>
      <c r="BK24" s="10"/>
      <c r="BL24" s="10"/>
      <c r="BM24" s="10">
        <v>0</v>
      </c>
    </row>
    <row r="25" spans="1:65" x14ac:dyDescent="0.35">
      <c r="A25" t="str">
        <f t="shared" si="0"/>
        <v>0055_Activités créatives, artistiques et de spectacle</v>
      </c>
      <c r="B25" t="str">
        <f t="shared" si="1"/>
        <v>HC_0055</v>
      </c>
      <c r="C25" t="str">
        <f t="shared" si="4"/>
        <v>HC</v>
      </c>
      <c r="D25">
        <f t="shared" si="5"/>
        <v>23</v>
      </c>
      <c r="E25" t="str">
        <f>INDEX(PDC!$J$1:$L$90,MATCH(H25,PDC!$L:$L,0),MATCH(PDC!$J$1,PDC!$J$1:$L$1,0))</f>
        <v>Services</v>
      </c>
      <c r="F25" s="7" t="s">
        <v>294</v>
      </c>
      <c r="G25">
        <v>90</v>
      </c>
      <c r="H25" t="s">
        <v>42</v>
      </c>
      <c r="I25" s="10">
        <v>78</v>
      </c>
      <c r="J25" s="10">
        <v>58491</v>
      </c>
      <c r="K25" s="10">
        <v>1</v>
      </c>
      <c r="M25" s="10"/>
      <c r="N25" s="10"/>
      <c r="O25" s="10">
        <v>35</v>
      </c>
      <c r="P25" s="10">
        <v>23.311678702214724</v>
      </c>
      <c r="Q25" s="10">
        <v>17.096647347000001</v>
      </c>
      <c r="R25" s="10"/>
      <c r="S25" s="10" t="str">
        <f t="shared" si="6"/>
        <v>8401_Commerce</v>
      </c>
      <c r="T25" s="15" t="s">
        <v>302</v>
      </c>
      <c r="U25" s="10" t="s">
        <v>138</v>
      </c>
      <c r="V25" s="10">
        <v>16847</v>
      </c>
      <c r="W25" s="10">
        <v>25674904</v>
      </c>
      <c r="X25" s="10">
        <v>597</v>
      </c>
      <c r="Y25" s="10">
        <v>20</v>
      </c>
      <c r="Z25" s="10">
        <v>154</v>
      </c>
      <c r="AA25" s="10"/>
      <c r="AB25" s="10">
        <v>35500</v>
      </c>
      <c r="AE25" t="s">
        <v>116</v>
      </c>
      <c r="AF25" t="s">
        <v>235</v>
      </c>
      <c r="AG25" t="s">
        <v>38</v>
      </c>
      <c r="AH25" s="10">
        <v>352</v>
      </c>
      <c r="AI25" s="10">
        <v>32</v>
      </c>
      <c r="AJ25" s="10">
        <v>266</v>
      </c>
      <c r="AK25" s="10">
        <v>12</v>
      </c>
      <c r="AL25" s="10" t="s">
        <v>194</v>
      </c>
      <c r="AM25">
        <v>25519</v>
      </c>
      <c r="AP25" t="str">
        <f t="shared" si="2"/>
        <v>01_Industrie automobile</v>
      </c>
      <c r="AQ25" t="str">
        <f>INDEX(PDC!$J$1:$L$90,MATCH(AT25,PDC!$L:$L,0),MATCH(PDC!$J$1,PDC!$J$1:$L$1,0))</f>
        <v>Industrie</v>
      </c>
      <c r="AR25" t="s">
        <v>94</v>
      </c>
      <c r="AS25">
        <v>29</v>
      </c>
      <c r="AT25" t="s">
        <v>24</v>
      </c>
      <c r="AU25">
        <v>3774</v>
      </c>
      <c r="AV25">
        <v>5710797</v>
      </c>
      <c r="AW25">
        <v>142</v>
      </c>
      <c r="AX25">
        <v>12</v>
      </c>
      <c r="AY25">
        <v>87</v>
      </c>
      <c r="BA25">
        <v>12030</v>
      </c>
      <c r="BD25" t="str">
        <f t="shared" si="7"/>
        <v>26_Commerce</v>
      </c>
      <c r="BE25" t="s">
        <v>145</v>
      </c>
      <c r="BF25" t="s">
        <v>138</v>
      </c>
      <c r="BG25" s="10">
        <v>22891</v>
      </c>
      <c r="BH25" s="10">
        <v>36251739</v>
      </c>
      <c r="BI25" s="10">
        <v>810</v>
      </c>
      <c r="BJ25" s="10">
        <v>44</v>
      </c>
      <c r="BK25" s="10">
        <v>399</v>
      </c>
      <c r="BL25" s="10"/>
      <c r="BM25" s="10">
        <v>54176</v>
      </c>
    </row>
    <row r="26" spans="1:65" x14ac:dyDescent="0.35">
      <c r="A26" t="str">
        <f t="shared" si="0"/>
        <v>0055_Commerce de gros, à l'exception des automobiles et des motocycles</v>
      </c>
      <c r="B26" t="str">
        <f t="shared" si="1"/>
        <v>19_0055</v>
      </c>
      <c r="C26">
        <f t="shared" si="4"/>
        <v>19</v>
      </c>
      <c r="D26">
        <f t="shared" si="5"/>
        <v>19</v>
      </c>
      <c r="E26" t="str">
        <f>INDEX(PDC!$J$1:$L$90,MATCH(H26,PDC!$L:$L,0),MATCH(PDC!$J$1,PDC!$J$1:$L$1,0))</f>
        <v>Commerce</v>
      </c>
      <c r="F26" s="7" t="s">
        <v>294</v>
      </c>
      <c r="G26">
        <v>46</v>
      </c>
      <c r="H26" t="s">
        <v>28</v>
      </c>
      <c r="I26" s="10">
        <v>685</v>
      </c>
      <c r="J26" s="10">
        <v>1088268</v>
      </c>
      <c r="K26" s="10">
        <v>18</v>
      </c>
      <c r="L26">
        <v>2</v>
      </c>
      <c r="M26" s="10">
        <v>10</v>
      </c>
      <c r="N26" s="10"/>
      <c r="O26" s="10">
        <v>1359</v>
      </c>
      <c r="P26" s="10">
        <v>29.560913158121231</v>
      </c>
      <c r="Q26" s="10">
        <v>16.540043444999998</v>
      </c>
      <c r="R26" s="10"/>
      <c r="S26" s="10" t="str">
        <f t="shared" si="6"/>
        <v>8401_Construction</v>
      </c>
      <c r="T26" s="15" t="s">
        <v>302</v>
      </c>
      <c r="U26" s="10" t="s">
        <v>115</v>
      </c>
      <c r="V26" s="10">
        <v>8397</v>
      </c>
      <c r="W26" s="10">
        <v>13464556</v>
      </c>
      <c r="X26" s="10">
        <v>634</v>
      </c>
      <c r="Y26" s="10">
        <v>42</v>
      </c>
      <c r="Z26" s="10">
        <v>484</v>
      </c>
      <c r="AA26" s="10"/>
      <c r="AB26" s="10">
        <v>41705</v>
      </c>
      <c r="AE26" t="s">
        <v>116</v>
      </c>
      <c r="AF26" t="s">
        <v>219</v>
      </c>
      <c r="AG26" t="s">
        <v>29</v>
      </c>
      <c r="AH26" s="10">
        <v>887</v>
      </c>
      <c r="AI26" s="10">
        <v>83</v>
      </c>
      <c r="AJ26" s="10">
        <v>723</v>
      </c>
      <c r="AK26" s="10">
        <v>22</v>
      </c>
      <c r="AL26" s="10">
        <v>1</v>
      </c>
      <c r="AM26">
        <v>64138</v>
      </c>
      <c r="AP26" t="str">
        <f t="shared" si="2"/>
        <v>01_Fabrication d'autres matériels de transport</v>
      </c>
      <c r="AQ26" t="str">
        <f>INDEX(PDC!$J$1:$L$90,MATCH(AT26,PDC!$L:$L,0),MATCH(PDC!$J$1,PDC!$J$1:$L$1,0))</f>
        <v>Industrie</v>
      </c>
      <c r="AR26" t="s">
        <v>94</v>
      </c>
      <c r="AS26">
        <v>30</v>
      </c>
      <c r="AT26" t="s">
        <v>74</v>
      </c>
      <c r="AU26">
        <v>141</v>
      </c>
      <c r="AV26">
        <v>222078</v>
      </c>
      <c r="AW26">
        <v>7</v>
      </c>
      <c r="AX26">
        <v>2</v>
      </c>
      <c r="AY26">
        <v>17</v>
      </c>
      <c r="BA26">
        <v>757</v>
      </c>
      <c r="BD26" t="str">
        <f t="shared" si="7"/>
        <v>26_Construction</v>
      </c>
      <c r="BE26" t="s">
        <v>145</v>
      </c>
      <c r="BF26" t="s">
        <v>115</v>
      </c>
      <c r="BG26" s="10">
        <v>12233</v>
      </c>
      <c r="BH26" s="10">
        <v>18825026</v>
      </c>
      <c r="BI26" s="10">
        <v>791</v>
      </c>
      <c r="BJ26" s="10">
        <v>59</v>
      </c>
      <c r="BK26" s="10">
        <v>1149</v>
      </c>
      <c r="BL26" s="10">
        <v>5</v>
      </c>
      <c r="BM26" s="10">
        <v>58155</v>
      </c>
    </row>
    <row r="27" spans="1:65" x14ac:dyDescent="0.35">
      <c r="A27" t="str">
        <f t="shared" si="0"/>
        <v>0055_Collecte, traitement et élimination des déchets ; récupération</v>
      </c>
      <c r="B27" t="str">
        <f t="shared" si="1"/>
        <v>25_0055</v>
      </c>
      <c r="C27">
        <f t="shared" si="4"/>
        <v>25</v>
      </c>
      <c r="D27">
        <f t="shared" si="5"/>
        <v>25</v>
      </c>
      <c r="E27" t="str">
        <f>INDEX(PDC!$J$1:$L$90,MATCH(H27,PDC!$L:$L,0),MATCH(PDC!$J$1,PDC!$J$1:$L$1,0))</f>
        <v>Industrie</v>
      </c>
      <c r="F27" s="7" t="s">
        <v>294</v>
      </c>
      <c r="G27">
        <v>38</v>
      </c>
      <c r="H27" t="s">
        <v>4</v>
      </c>
      <c r="I27" s="10">
        <v>332</v>
      </c>
      <c r="J27" s="10">
        <v>451982</v>
      </c>
      <c r="K27" s="10">
        <v>7</v>
      </c>
      <c r="L27">
        <v>1</v>
      </c>
      <c r="M27" s="10">
        <v>5</v>
      </c>
      <c r="N27" s="10"/>
      <c r="O27" s="10">
        <v>211</v>
      </c>
      <c r="P27" s="10">
        <v>20.520970157689717</v>
      </c>
      <c r="Q27" s="10">
        <v>15.487342416000001</v>
      </c>
      <c r="R27" s="10"/>
      <c r="S27" s="10" t="str">
        <f t="shared" si="6"/>
        <v>8401_Industrie</v>
      </c>
      <c r="T27" s="15" t="s">
        <v>302</v>
      </c>
      <c r="U27" s="10" t="s">
        <v>116</v>
      </c>
      <c r="V27" s="10">
        <v>18887</v>
      </c>
      <c r="W27" s="10">
        <v>29439511</v>
      </c>
      <c r="X27" s="10">
        <v>581</v>
      </c>
      <c r="Y27" s="10">
        <v>31</v>
      </c>
      <c r="Z27" s="10">
        <v>331</v>
      </c>
      <c r="AA27" s="10">
        <v>1</v>
      </c>
      <c r="AB27" s="10">
        <v>30950</v>
      </c>
      <c r="AE27" t="s">
        <v>116</v>
      </c>
      <c r="AF27" t="s">
        <v>208</v>
      </c>
      <c r="AG27" t="s">
        <v>24</v>
      </c>
      <c r="AH27" s="10">
        <v>700</v>
      </c>
      <c r="AI27" s="10">
        <v>50</v>
      </c>
      <c r="AJ27" s="10">
        <v>477</v>
      </c>
      <c r="AK27" s="10">
        <v>13</v>
      </c>
      <c r="AL27" s="10">
        <v>1</v>
      </c>
      <c r="AM27">
        <v>48995</v>
      </c>
      <c r="AP27" t="str">
        <f t="shared" si="2"/>
        <v>01_Fabrication de meubles</v>
      </c>
      <c r="AQ27" t="str">
        <f>INDEX(PDC!$J$1:$L$90,MATCH(AT27,PDC!$L:$L,0),MATCH(PDC!$J$1,PDC!$J$1:$L$1,0))</f>
        <v>Industrie</v>
      </c>
      <c r="AR27" t="s">
        <v>94</v>
      </c>
      <c r="AS27">
        <v>31</v>
      </c>
      <c r="AT27" t="s">
        <v>75</v>
      </c>
      <c r="AU27">
        <v>1313</v>
      </c>
      <c r="AV27">
        <v>2127714</v>
      </c>
      <c r="AW27">
        <v>74</v>
      </c>
      <c r="AX27">
        <v>4</v>
      </c>
      <c r="AY27">
        <v>21</v>
      </c>
      <c r="BA27">
        <v>3569</v>
      </c>
      <c r="BD27" t="str">
        <f t="shared" si="7"/>
        <v>26_Industrie</v>
      </c>
      <c r="BE27" t="s">
        <v>145</v>
      </c>
      <c r="BF27" t="s">
        <v>116</v>
      </c>
      <c r="BG27" s="10">
        <v>32762</v>
      </c>
      <c r="BH27" s="10">
        <v>49306192</v>
      </c>
      <c r="BI27" s="10">
        <v>1150</v>
      </c>
      <c r="BJ27" s="10">
        <v>70</v>
      </c>
      <c r="BK27" s="10">
        <v>902</v>
      </c>
      <c r="BL27" s="10">
        <v>3</v>
      </c>
      <c r="BM27" s="10">
        <v>70491</v>
      </c>
    </row>
    <row r="28" spans="1:65" x14ac:dyDescent="0.35">
      <c r="A28" t="str">
        <f t="shared" si="0"/>
        <v>0055_Fabrication d'équipements électriques</v>
      </c>
      <c r="B28" t="str">
        <f t="shared" si="1"/>
        <v>HC_0055</v>
      </c>
      <c r="C28" t="str">
        <f t="shared" si="4"/>
        <v>HC</v>
      </c>
      <c r="D28">
        <f t="shared" si="5"/>
        <v>33</v>
      </c>
      <c r="E28" t="str">
        <f>INDEX(PDC!$J$1:$L$90,MATCH(H28,PDC!$L:$L,0),MATCH(PDC!$J$1,PDC!$J$1:$L$1,0))</f>
        <v>Industrie</v>
      </c>
      <c r="F28" s="7" t="s">
        <v>294</v>
      </c>
      <c r="G28">
        <v>27</v>
      </c>
      <c r="H28" t="s">
        <v>38</v>
      </c>
      <c r="I28" s="10">
        <v>46</v>
      </c>
      <c r="J28" s="10">
        <v>72682</v>
      </c>
      <c r="K28" s="10">
        <v>1</v>
      </c>
      <c r="M28" s="10"/>
      <c r="N28" s="10"/>
      <c r="O28" s="10">
        <v>54</v>
      </c>
      <c r="P28" s="10">
        <v>13.09403329279878</v>
      </c>
      <c r="Q28" s="10">
        <v>13.758564707</v>
      </c>
      <c r="R28" s="10"/>
      <c r="S28" s="10" t="str">
        <f t="shared" si="6"/>
        <v>8401_Services</v>
      </c>
      <c r="T28" s="15" t="s">
        <v>302</v>
      </c>
      <c r="U28" s="10" t="s">
        <v>117</v>
      </c>
      <c r="V28" s="10">
        <v>48311</v>
      </c>
      <c r="W28" s="10">
        <v>71994680</v>
      </c>
      <c r="X28" s="10">
        <v>1738</v>
      </c>
      <c r="Y28" s="10">
        <v>63</v>
      </c>
      <c r="Z28" s="10">
        <v>725</v>
      </c>
      <c r="AA28" s="10">
        <v>3</v>
      </c>
      <c r="AB28" s="10">
        <v>106241</v>
      </c>
      <c r="AE28" t="s">
        <v>116</v>
      </c>
      <c r="AF28" t="s">
        <v>237</v>
      </c>
      <c r="AG28" t="s">
        <v>74</v>
      </c>
      <c r="AH28" s="10">
        <v>91</v>
      </c>
      <c r="AI28" s="10">
        <v>2</v>
      </c>
      <c r="AJ28" s="10">
        <v>17</v>
      </c>
      <c r="AK28" s="10">
        <v>1</v>
      </c>
      <c r="AL28" s="10" t="s">
        <v>194</v>
      </c>
      <c r="AM28">
        <v>5080</v>
      </c>
      <c r="AP28" t="str">
        <f t="shared" si="2"/>
        <v>01_Autres industries manufacturières</v>
      </c>
      <c r="AQ28" t="str">
        <f>INDEX(PDC!$J$1:$L$90,MATCH(AT28,PDC!$L:$L,0),MATCH(PDC!$J$1,PDC!$J$1:$L$1,0))</f>
        <v>Industrie</v>
      </c>
      <c r="AR28" t="s">
        <v>94</v>
      </c>
      <c r="AS28">
        <v>32</v>
      </c>
      <c r="AT28" t="s">
        <v>37</v>
      </c>
      <c r="AU28">
        <v>1431</v>
      </c>
      <c r="AV28">
        <v>2118730</v>
      </c>
      <c r="AW28">
        <v>27</v>
      </c>
      <c r="AX28">
        <v>2</v>
      </c>
      <c r="AY28">
        <v>13</v>
      </c>
      <c r="BA28">
        <v>1487</v>
      </c>
      <c r="BD28" t="str">
        <f t="shared" si="7"/>
        <v>26_Services</v>
      </c>
      <c r="BE28" t="s">
        <v>145</v>
      </c>
      <c r="BF28" t="s">
        <v>117</v>
      </c>
      <c r="BG28" s="10">
        <v>74023</v>
      </c>
      <c r="BH28" s="10">
        <v>107627399</v>
      </c>
      <c r="BI28" s="10">
        <v>3091</v>
      </c>
      <c r="BJ28" s="10">
        <v>153</v>
      </c>
      <c r="BK28" s="10">
        <v>1822</v>
      </c>
      <c r="BL28" s="10">
        <v>1</v>
      </c>
      <c r="BM28" s="10">
        <v>217321</v>
      </c>
    </row>
    <row r="29" spans="1:65" x14ac:dyDescent="0.35">
      <c r="A29" t="str">
        <f t="shared" si="0"/>
        <v>0055_Captage, traitement et distribution d'eau</v>
      </c>
      <c r="B29" t="str">
        <f t="shared" si="1"/>
        <v>HC_0055</v>
      </c>
      <c r="C29" t="str">
        <f t="shared" si="4"/>
        <v>HC</v>
      </c>
      <c r="D29">
        <f t="shared" si="5"/>
        <v>27</v>
      </c>
      <c r="E29" t="str">
        <f>INDEX(PDC!$J$1:$L$90,MATCH(H29,PDC!$L:$L,0),MATCH(PDC!$J$1,PDC!$J$1:$L$1,0))</f>
        <v>Industrie</v>
      </c>
      <c r="F29" s="7" t="s">
        <v>294</v>
      </c>
      <c r="G29">
        <v>36</v>
      </c>
      <c r="H29" t="s">
        <v>77</v>
      </c>
      <c r="I29" s="10">
        <v>52</v>
      </c>
      <c r="J29" s="10">
        <v>72696</v>
      </c>
      <c r="K29" s="10">
        <v>1</v>
      </c>
      <c r="M29" s="10"/>
      <c r="N29" s="10"/>
      <c r="O29" s="10">
        <v>23</v>
      </c>
      <c r="P29" s="10">
        <v>16.93839709975159</v>
      </c>
      <c r="Q29" s="10">
        <v>13.755915043</v>
      </c>
      <c r="R29" s="10"/>
      <c r="S29" s="10" t="str">
        <f t="shared" si="6"/>
        <v>8402_Agriculture</v>
      </c>
      <c r="T29" s="15" t="s">
        <v>303</v>
      </c>
      <c r="U29" s="11" t="s">
        <v>114</v>
      </c>
      <c r="V29" s="10">
        <v>1</v>
      </c>
      <c r="W29" s="10">
        <v>1820</v>
      </c>
      <c r="X29" s="10"/>
      <c r="Y29" s="10"/>
      <c r="Z29" s="10"/>
      <c r="AA29" s="10"/>
      <c r="AB29" s="10">
        <v>0</v>
      </c>
      <c r="AE29" t="s">
        <v>116</v>
      </c>
      <c r="AF29" t="s">
        <v>231</v>
      </c>
      <c r="AG29" t="s">
        <v>75</v>
      </c>
      <c r="AH29" s="10">
        <v>392</v>
      </c>
      <c r="AI29" s="10">
        <v>29</v>
      </c>
      <c r="AJ29" s="10">
        <v>317</v>
      </c>
      <c r="AK29" s="10">
        <v>11</v>
      </c>
      <c r="AL29" s="10">
        <v>1</v>
      </c>
      <c r="AM29">
        <v>21190</v>
      </c>
      <c r="AP29" t="str">
        <f t="shared" si="2"/>
        <v>01_Réparation et installation de machines et d'équipements</v>
      </c>
      <c r="AQ29" t="str">
        <f>INDEX(PDC!$J$1:$L$90,MATCH(AT29,PDC!$L:$L,0),MATCH(PDC!$J$1,PDC!$J$1:$L$1,0))</f>
        <v>Industrie</v>
      </c>
      <c r="AR29" t="s">
        <v>94</v>
      </c>
      <c r="AS29">
        <v>33</v>
      </c>
      <c r="AT29" t="s">
        <v>23</v>
      </c>
      <c r="AU29">
        <v>1456</v>
      </c>
      <c r="AV29">
        <v>2405009</v>
      </c>
      <c r="AW29">
        <v>76</v>
      </c>
      <c r="AX29">
        <v>3</v>
      </c>
      <c r="AY29">
        <v>27</v>
      </c>
      <c r="BA29">
        <v>6270</v>
      </c>
      <c r="BD29" t="str">
        <f t="shared" si="7"/>
        <v>38_Agriculture</v>
      </c>
      <c r="BE29" t="s">
        <v>147</v>
      </c>
      <c r="BF29" t="s">
        <v>114</v>
      </c>
      <c r="BG29" s="10">
        <v>30</v>
      </c>
      <c r="BH29" s="10">
        <v>45805</v>
      </c>
      <c r="BI29" s="10">
        <v>1</v>
      </c>
      <c r="BJ29" s="10"/>
      <c r="BK29" s="10"/>
      <c r="BL29" s="10"/>
      <c r="BM29" s="10">
        <v>30</v>
      </c>
    </row>
    <row r="30" spans="1:65" x14ac:dyDescent="0.35">
      <c r="A30" t="str">
        <f t="shared" si="0"/>
        <v>0055_Autres industries manufacturières</v>
      </c>
      <c r="B30" t="str">
        <f t="shared" si="1"/>
        <v>HC_0055</v>
      </c>
      <c r="C30" t="str">
        <f t="shared" si="4"/>
        <v>HC</v>
      </c>
      <c r="D30">
        <f t="shared" si="5"/>
        <v>20</v>
      </c>
      <c r="E30" t="str">
        <f>INDEX(PDC!$J$1:$L$90,MATCH(H30,PDC!$L:$L,0),MATCH(PDC!$J$1,PDC!$J$1:$L$1,0))</f>
        <v>Industrie</v>
      </c>
      <c r="F30" s="7" t="s">
        <v>294</v>
      </c>
      <c r="G30">
        <v>32</v>
      </c>
      <c r="H30" t="s">
        <v>37</v>
      </c>
      <c r="I30" s="10">
        <v>48</v>
      </c>
      <c r="J30" s="10">
        <v>79161</v>
      </c>
      <c r="K30" s="10">
        <v>1</v>
      </c>
      <c r="M30" s="10"/>
      <c r="N30" s="10"/>
      <c r="O30" s="10">
        <v>32</v>
      </c>
      <c r="P30" s="10">
        <v>26.937494872407449</v>
      </c>
      <c r="Q30" s="10">
        <v>12.632483167</v>
      </c>
      <c r="R30" s="10"/>
      <c r="S30" s="10" t="str">
        <f t="shared" si="6"/>
        <v>8402_Commerce</v>
      </c>
      <c r="T30" s="15" t="s">
        <v>303</v>
      </c>
      <c r="U30" s="11" t="s">
        <v>138</v>
      </c>
      <c r="V30" s="10">
        <v>4022</v>
      </c>
      <c r="W30" s="10">
        <v>6578978</v>
      </c>
      <c r="X30" s="10">
        <v>131</v>
      </c>
      <c r="Y30" s="10">
        <v>2</v>
      </c>
      <c r="Z30" s="10">
        <v>30</v>
      </c>
      <c r="AA30" s="10"/>
      <c r="AB30" s="10">
        <v>6037</v>
      </c>
      <c r="AE30" t="s">
        <v>116</v>
      </c>
      <c r="AF30" t="s">
        <v>244</v>
      </c>
      <c r="AG30" t="s">
        <v>37</v>
      </c>
      <c r="AH30" s="10">
        <v>281</v>
      </c>
      <c r="AI30" s="10">
        <v>28</v>
      </c>
      <c r="AJ30" s="10">
        <v>333</v>
      </c>
      <c r="AK30" s="10">
        <v>8</v>
      </c>
      <c r="AL30" s="10">
        <v>1</v>
      </c>
      <c r="AM30">
        <v>18046</v>
      </c>
      <c r="AP30" t="str">
        <f t="shared" si="2"/>
        <v>01_Production et distribution d'électricité, de gaz, de vapeur et d'air conditionné</v>
      </c>
      <c r="AQ30" t="str">
        <f>INDEX(PDC!$J$1:$L$90,MATCH(AT30,PDC!$L:$L,0),MATCH(PDC!$J$1,PDC!$J$1:$L$1,0))</f>
        <v>Industrie</v>
      </c>
      <c r="AR30" t="s">
        <v>94</v>
      </c>
      <c r="AS30">
        <v>35</v>
      </c>
      <c r="AT30" t="s">
        <v>76</v>
      </c>
      <c r="AU30">
        <v>537</v>
      </c>
      <c r="AV30">
        <v>823860</v>
      </c>
      <c r="AW30">
        <v>4</v>
      </c>
      <c r="AX30">
        <v>1</v>
      </c>
      <c r="AY30">
        <v>12</v>
      </c>
      <c r="BA30">
        <v>115</v>
      </c>
      <c r="BD30" t="str">
        <f t="shared" si="7"/>
        <v>38_Commerce</v>
      </c>
      <c r="BE30" t="s">
        <v>147</v>
      </c>
      <c r="BF30" t="s">
        <v>138</v>
      </c>
      <c r="BG30" s="10">
        <v>51070</v>
      </c>
      <c r="BH30" s="10">
        <v>78997841</v>
      </c>
      <c r="BI30" s="10">
        <v>2043</v>
      </c>
      <c r="BJ30" s="10">
        <v>151</v>
      </c>
      <c r="BK30" s="10">
        <v>1543</v>
      </c>
      <c r="BL30" s="10">
        <v>2</v>
      </c>
      <c r="BM30" s="10">
        <v>155594</v>
      </c>
    </row>
    <row r="31" spans="1:65" x14ac:dyDescent="0.35">
      <c r="A31" t="str">
        <f t="shared" si="0"/>
        <v>0055_Activités pour la santé humaine</v>
      </c>
      <c r="B31" t="str">
        <f t="shared" si="1"/>
        <v>HC_0055</v>
      </c>
      <c r="C31" t="str">
        <f t="shared" si="4"/>
        <v>HC</v>
      </c>
      <c r="D31">
        <f t="shared" si="5"/>
        <v>32</v>
      </c>
      <c r="E31" t="str">
        <f>INDEX(PDC!$J$1:$L$90,MATCH(H31,PDC!$L:$L,0),MATCH(PDC!$J$1,PDC!$J$1:$L$1,0))</f>
        <v>Services</v>
      </c>
      <c r="F31" s="7" t="s">
        <v>294</v>
      </c>
      <c r="G31">
        <v>86</v>
      </c>
      <c r="H31" t="s">
        <v>27</v>
      </c>
      <c r="I31" s="10">
        <v>118</v>
      </c>
      <c r="J31" s="10">
        <v>160394</v>
      </c>
      <c r="K31" s="10">
        <v>2</v>
      </c>
      <c r="M31" s="10"/>
      <c r="N31" s="10"/>
      <c r="O31" s="10">
        <v>48</v>
      </c>
      <c r="P31" s="10">
        <v>13.199102539905123</v>
      </c>
      <c r="Q31" s="10">
        <v>12.469294362999999</v>
      </c>
      <c r="R31" s="10"/>
      <c r="S31" s="10" t="str">
        <f t="shared" si="6"/>
        <v>8402_Construction</v>
      </c>
      <c r="T31" s="15" t="s">
        <v>303</v>
      </c>
      <c r="U31" s="11" t="s">
        <v>115</v>
      </c>
      <c r="V31" s="10">
        <v>2755</v>
      </c>
      <c r="W31" s="10">
        <v>4192681</v>
      </c>
      <c r="X31" s="10">
        <v>203</v>
      </c>
      <c r="Y31" s="10">
        <v>8</v>
      </c>
      <c r="Z31" s="10">
        <v>51</v>
      </c>
      <c r="AA31" s="10"/>
      <c r="AB31" s="10">
        <v>12301</v>
      </c>
      <c r="AE31" t="s">
        <v>116</v>
      </c>
      <c r="AF31" t="s">
        <v>215</v>
      </c>
      <c r="AG31" t="s">
        <v>23</v>
      </c>
      <c r="AH31" s="10">
        <v>770</v>
      </c>
      <c r="AI31" s="10">
        <v>73</v>
      </c>
      <c r="AJ31" s="10">
        <v>959</v>
      </c>
      <c r="AK31">
        <v>28</v>
      </c>
      <c r="AL31" s="10">
        <v>2</v>
      </c>
      <c r="AM31">
        <v>49452</v>
      </c>
      <c r="AP31" t="str">
        <f t="shared" si="2"/>
        <v>01_Captage, traitement et distribution d'eau</v>
      </c>
      <c r="AQ31" t="str">
        <f>INDEX(PDC!$J$1:$L$90,MATCH(AT31,PDC!$L:$L,0),MATCH(PDC!$J$1,PDC!$J$1:$L$1,0))</f>
        <v>Industrie</v>
      </c>
      <c r="AR31" t="s">
        <v>94</v>
      </c>
      <c r="AS31">
        <v>36</v>
      </c>
      <c r="AT31" t="s">
        <v>77</v>
      </c>
      <c r="AU31">
        <v>255</v>
      </c>
      <c r="AV31">
        <v>378801</v>
      </c>
      <c r="AW31">
        <v>7</v>
      </c>
      <c r="BA31">
        <v>207</v>
      </c>
      <c r="BD31" t="str">
        <f t="shared" si="7"/>
        <v>38_Construction</v>
      </c>
      <c r="BE31" t="s">
        <v>147</v>
      </c>
      <c r="BF31" t="s">
        <v>115</v>
      </c>
      <c r="BG31" s="10">
        <v>27686</v>
      </c>
      <c r="BH31" s="10">
        <v>42555323</v>
      </c>
      <c r="BI31" s="10">
        <v>1871</v>
      </c>
      <c r="BJ31" s="10">
        <v>166</v>
      </c>
      <c r="BK31" s="10">
        <v>1641</v>
      </c>
      <c r="BL31" s="10">
        <v>1</v>
      </c>
      <c r="BM31" s="10">
        <v>173075</v>
      </c>
    </row>
    <row r="32" spans="1:65" x14ac:dyDescent="0.35">
      <c r="A32" t="str">
        <f t="shared" si="0"/>
        <v>0055_Activités de location et location-bail</v>
      </c>
      <c r="B32" t="str">
        <f t="shared" si="1"/>
        <v>HC_0055</v>
      </c>
      <c r="C32" t="str">
        <f t="shared" si="4"/>
        <v>HC</v>
      </c>
      <c r="D32">
        <f t="shared" si="5"/>
        <v>30</v>
      </c>
      <c r="E32" t="str">
        <f>INDEX(PDC!$J$1:$L$90,MATCH(H32,PDC!$L:$L,0),MATCH(PDC!$J$1,PDC!$J$1:$L$1,0))</f>
        <v>Services</v>
      </c>
      <c r="F32" s="7" t="s">
        <v>294</v>
      </c>
      <c r="G32">
        <v>77</v>
      </c>
      <c r="H32" t="s">
        <v>88</v>
      </c>
      <c r="I32" s="10">
        <v>51</v>
      </c>
      <c r="J32" s="10">
        <v>83501</v>
      </c>
      <c r="K32" s="10">
        <v>1</v>
      </c>
      <c r="M32" s="10"/>
      <c r="N32" s="10"/>
      <c r="O32" s="10">
        <v>13</v>
      </c>
      <c r="P32" s="10">
        <v>14.606690018622816</v>
      </c>
      <c r="Q32" s="10">
        <v>11.975904480000001</v>
      </c>
      <c r="R32" s="10"/>
      <c r="S32" s="10" t="str">
        <f t="shared" si="6"/>
        <v>8402_Industrie</v>
      </c>
      <c r="T32" s="15" t="s">
        <v>303</v>
      </c>
      <c r="U32" s="11" t="s">
        <v>116</v>
      </c>
      <c r="V32" s="10">
        <v>3741</v>
      </c>
      <c r="W32" s="10">
        <v>5685239</v>
      </c>
      <c r="X32" s="10">
        <v>119</v>
      </c>
      <c r="Y32" s="10">
        <v>4</v>
      </c>
      <c r="Z32" s="10">
        <v>44</v>
      </c>
      <c r="AA32" s="10"/>
      <c r="AB32" s="10">
        <v>6323</v>
      </c>
      <c r="AE32" t="s">
        <v>116</v>
      </c>
      <c r="AF32" t="s">
        <v>253</v>
      </c>
      <c r="AG32" t="s">
        <v>76</v>
      </c>
      <c r="AH32" s="10">
        <v>63</v>
      </c>
      <c r="AI32" s="10">
        <v>8</v>
      </c>
      <c r="AJ32" s="10">
        <v>56</v>
      </c>
      <c r="AK32" s="10">
        <v>2</v>
      </c>
      <c r="AL32" s="10" t="s">
        <v>194</v>
      </c>
      <c r="AM32">
        <v>4417</v>
      </c>
      <c r="AP32" t="str">
        <f t="shared" si="2"/>
        <v>01_Collecte et traitement des eaux usées</v>
      </c>
      <c r="AQ32" t="str">
        <f>INDEX(PDC!$J$1:$L$90,MATCH(AT32,PDC!$L:$L,0),MATCH(PDC!$J$1,PDC!$J$1:$L$1,0))</f>
        <v>Industrie</v>
      </c>
      <c r="AR32" t="s">
        <v>94</v>
      </c>
      <c r="AS32">
        <v>37</v>
      </c>
      <c r="AT32" t="s">
        <v>78</v>
      </c>
      <c r="AU32">
        <v>97</v>
      </c>
      <c r="AV32">
        <v>161588</v>
      </c>
      <c r="AW32">
        <v>15</v>
      </c>
      <c r="AX32">
        <v>2</v>
      </c>
      <c r="AY32">
        <v>9</v>
      </c>
      <c r="BA32">
        <v>1005</v>
      </c>
      <c r="BD32" t="str">
        <f t="shared" si="7"/>
        <v>38_Industrie</v>
      </c>
      <c r="BE32" t="s">
        <v>147</v>
      </c>
      <c r="BF32" t="s">
        <v>116</v>
      </c>
      <c r="BG32" s="10">
        <v>72905</v>
      </c>
      <c r="BH32" s="10">
        <v>110017428</v>
      </c>
      <c r="BI32" s="10">
        <v>1984</v>
      </c>
      <c r="BJ32" s="10">
        <v>175</v>
      </c>
      <c r="BK32" s="10">
        <v>1810</v>
      </c>
      <c r="BL32" s="10">
        <v>2</v>
      </c>
      <c r="BM32" s="10">
        <v>166891</v>
      </c>
    </row>
    <row r="33" spans="1:65" x14ac:dyDescent="0.35">
      <c r="A33" t="str">
        <f t="shared" si="0"/>
        <v>0055_Réparation et installation de machines et d'équipements</v>
      </c>
      <c r="B33" t="str">
        <f t="shared" si="1"/>
        <v>22_0055</v>
      </c>
      <c r="C33">
        <f t="shared" si="4"/>
        <v>22</v>
      </c>
      <c r="D33">
        <f t="shared" si="5"/>
        <v>22</v>
      </c>
      <c r="E33" t="str">
        <f>INDEX(PDC!$J$1:$L$90,MATCH(H33,PDC!$L:$L,0),MATCH(PDC!$J$1,PDC!$J$1:$L$1,0))</f>
        <v>Industrie</v>
      </c>
      <c r="F33" s="7" t="s">
        <v>294</v>
      </c>
      <c r="G33">
        <v>33</v>
      </c>
      <c r="H33" t="s">
        <v>23</v>
      </c>
      <c r="I33" s="10">
        <v>1185</v>
      </c>
      <c r="J33" s="10">
        <v>1906820</v>
      </c>
      <c r="K33" s="10">
        <v>22</v>
      </c>
      <c r="L33">
        <v>4</v>
      </c>
      <c r="M33" s="10">
        <v>79</v>
      </c>
      <c r="N33" s="10"/>
      <c r="O33" s="10">
        <v>2759</v>
      </c>
      <c r="P33" s="10">
        <v>23.736110614950878</v>
      </c>
      <c r="Q33" s="10">
        <v>11.537533695</v>
      </c>
      <c r="R33" s="10"/>
      <c r="S33" s="10" t="str">
        <f t="shared" si="6"/>
        <v>8402_Services</v>
      </c>
      <c r="T33" s="15" t="s">
        <v>303</v>
      </c>
      <c r="U33" s="11" t="s">
        <v>117</v>
      </c>
      <c r="V33" s="10">
        <v>16471</v>
      </c>
      <c r="W33" s="10">
        <v>24464081</v>
      </c>
      <c r="X33" s="10">
        <v>622</v>
      </c>
      <c r="Y33" s="10">
        <v>18</v>
      </c>
      <c r="Z33" s="10">
        <v>131</v>
      </c>
      <c r="AA33" s="10"/>
      <c r="AB33" s="10">
        <v>31155</v>
      </c>
      <c r="AE33" t="s">
        <v>116</v>
      </c>
      <c r="AF33" t="s">
        <v>230</v>
      </c>
      <c r="AG33" t="s">
        <v>77</v>
      </c>
      <c r="AH33" s="10">
        <v>64</v>
      </c>
      <c r="AI33" s="10">
        <v>6</v>
      </c>
      <c r="AJ33" s="10">
        <v>50</v>
      </c>
      <c r="AK33" s="10">
        <v>3</v>
      </c>
      <c r="AL33" s="10" t="s">
        <v>194</v>
      </c>
      <c r="AM33">
        <v>4789</v>
      </c>
      <c r="AP33" t="str">
        <f t="shared" si="2"/>
        <v>01_Collecte, traitement et élimination des déchets ; récupération</v>
      </c>
      <c r="AQ33" t="str">
        <f>INDEX(PDC!$J$1:$L$90,MATCH(AT33,PDC!$L:$L,0),MATCH(PDC!$J$1,PDC!$J$1:$L$1,0))</f>
        <v>Industrie</v>
      </c>
      <c r="AR33" t="s">
        <v>94</v>
      </c>
      <c r="AS33">
        <v>38</v>
      </c>
      <c r="AT33" t="s">
        <v>4</v>
      </c>
      <c r="AU33">
        <v>911</v>
      </c>
      <c r="AV33">
        <v>1398560</v>
      </c>
      <c r="AW33">
        <v>44</v>
      </c>
      <c r="AX33">
        <v>5</v>
      </c>
      <c r="AY33">
        <v>26</v>
      </c>
      <c r="BA33">
        <v>3655</v>
      </c>
      <c r="BD33" t="str">
        <f t="shared" si="7"/>
        <v>38_Services</v>
      </c>
      <c r="BE33" t="s">
        <v>147</v>
      </c>
      <c r="BF33" t="s">
        <v>117</v>
      </c>
      <c r="BG33" s="10">
        <v>205069</v>
      </c>
      <c r="BH33" s="10">
        <v>292298302</v>
      </c>
      <c r="BI33" s="10">
        <v>7614</v>
      </c>
      <c r="BJ33" s="10">
        <v>506</v>
      </c>
      <c r="BK33" s="10">
        <v>4671</v>
      </c>
      <c r="BL33" s="10">
        <v>3</v>
      </c>
      <c r="BM33" s="10">
        <v>662541</v>
      </c>
    </row>
    <row r="34" spans="1:65" x14ac:dyDescent="0.35">
      <c r="A34" t="str">
        <f t="shared" si="0"/>
        <v>0055_Activités sportives, récréatives et de loisirs</v>
      </c>
      <c r="B34" t="str">
        <f t="shared" si="1"/>
        <v>HC_0055</v>
      </c>
      <c r="C34" t="str">
        <f t="shared" si="4"/>
        <v>HC</v>
      </c>
      <c r="D34">
        <f t="shared" si="5"/>
        <v>26</v>
      </c>
      <c r="E34" t="str">
        <f>INDEX(PDC!$J$1:$L$90,MATCH(H34,PDC!$L:$L,0),MATCH(PDC!$J$1,PDC!$J$1:$L$1,0))</f>
        <v>Services</v>
      </c>
      <c r="F34" s="7" t="s">
        <v>294</v>
      </c>
      <c r="G34">
        <v>93</v>
      </c>
      <c r="H34" t="s">
        <v>12</v>
      </c>
      <c r="I34" s="10">
        <v>82</v>
      </c>
      <c r="J34" s="10">
        <v>95771</v>
      </c>
      <c r="K34" s="10">
        <v>1</v>
      </c>
      <c r="M34" s="10"/>
      <c r="N34" s="10"/>
      <c r="O34" s="10">
        <v>68</v>
      </c>
      <c r="P34" s="10">
        <v>18.64272117756331</v>
      </c>
      <c r="Q34" s="10">
        <v>10.441574171999999</v>
      </c>
      <c r="R34" s="10"/>
      <c r="S34" s="10" t="str">
        <f t="shared" si="6"/>
        <v>8403_Agriculture</v>
      </c>
      <c r="T34" s="15" t="s">
        <v>304</v>
      </c>
      <c r="U34" s="11" t="s">
        <v>114</v>
      </c>
      <c r="V34" s="10">
        <v>1</v>
      </c>
      <c r="W34" s="10">
        <v>0</v>
      </c>
      <c r="X34" s="10"/>
      <c r="Y34" s="10"/>
      <c r="Z34" s="10"/>
      <c r="AA34" s="10"/>
      <c r="AB34" s="10"/>
      <c r="AE34" t="s">
        <v>116</v>
      </c>
      <c r="AF34" t="s">
        <v>197</v>
      </c>
      <c r="AG34" t="s">
        <v>78</v>
      </c>
      <c r="AH34" s="10">
        <v>73</v>
      </c>
      <c r="AI34" s="10">
        <v>10</v>
      </c>
      <c r="AJ34" s="10">
        <v>169</v>
      </c>
      <c r="AK34" s="10">
        <v>4</v>
      </c>
      <c r="AL34" s="10">
        <v>1</v>
      </c>
      <c r="AM34">
        <v>8105</v>
      </c>
      <c r="AP34" t="str">
        <f t="shared" si="2"/>
        <v>01_Dépollution et autres services de gestion des déchets</v>
      </c>
      <c r="AQ34" t="str">
        <f>INDEX(PDC!$J$1:$L$90,MATCH(AT34,PDC!$L:$L,0),MATCH(PDC!$J$1,PDC!$J$1:$L$1,0))</f>
        <v>Industrie</v>
      </c>
      <c r="AR34" t="s">
        <v>94</v>
      </c>
      <c r="AS34">
        <v>39</v>
      </c>
      <c r="AT34" t="s">
        <v>79</v>
      </c>
      <c r="AU34">
        <v>44</v>
      </c>
      <c r="AV34">
        <v>70635</v>
      </c>
      <c r="AW34">
        <v>5</v>
      </c>
      <c r="BA34">
        <v>31</v>
      </c>
      <c r="BD34" t="str">
        <f t="shared" si="7"/>
        <v>42_Agriculture</v>
      </c>
      <c r="BE34" t="s">
        <v>149</v>
      </c>
      <c r="BF34" t="s">
        <v>114</v>
      </c>
      <c r="BG34" s="10">
        <v>8</v>
      </c>
      <c r="BH34" s="10">
        <v>8093</v>
      </c>
      <c r="BI34" s="10"/>
      <c r="BJ34" s="10"/>
      <c r="BK34" s="10"/>
      <c r="BL34" s="10"/>
      <c r="BM34" s="10"/>
    </row>
    <row r="35" spans="1:65" x14ac:dyDescent="0.35">
      <c r="A35" t="str">
        <f t="shared" si="0"/>
        <v>0055_Recherche-développement scientifique</v>
      </c>
      <c r="B35" t="str">
        <f t="shared" si="1"/>
        <v>HC_0055</v>
      </c>
      <c r="C35" t="str">
        <f t="shared" si="4"/>
        <v>HC</v>
      </c>
      <c r="D35">
        <f t="shared" si="5"/>
        <v>31</v>
      </c>
      <c r="E35" t="str">
        <f>INDEX(PDC!$J$1:$L$90,MATCH(H35,PDC!$L:$L,0),MATCH(PDC!$J$1,PDC!$J$1:$L$1,0))</f>
        <v>Services</v>
      </c>
      <c r="F35" s="7" t="s">
        <v>294</v>
      </c>
      <c r="G35">
        <v>72</v>
      </c>
      <c r="H35" t="s">
        <v>46</v>
      </c>
      <c r="I35" s="10">
        <v>68</v>
      </c>
      <c r="J35" s="10">
        <v>103798</v>
      </c>
      <c r="K35">
        <v>1</v>
      </c>
      <c r="O35">
        <v>23</v>
      </c>
      <c r="P35">
        <v>13.857717828237883</v>
      </c>
      <c r="Q35">
        <v>9.6340969961000003</v>
      </c>
      <c r="S35" s="10" t="str">
        <f t="shared" si="6"/>
        <v>8403_Commerce</v>
      </c>
      <c r="T35" s="15" t="s">
        <v>304</v>
      </c>
      <c r="U35" s="11" t="s">
        <v>138</v>
      </c>
      <c r="V35" s="10">
        <v>3637</v>
      </c>
      <c r="W35" s="10">
        <v>5683865</v>
      </c>
      <c r="X35" s="10">
        <v>127</v>
      </c>
      <c r="Y35" s="10">
        <v>5</v>
      </c>
      <c r="Z35" s="10">
        <v>48</v>
      </c>
      <c r="AA35" s="10"/>
      <c r="AB35" s="10">
        <v>5747</v>
      </c>
      <c r="AE35" t="s">
        <v>116</v>
      </c>
      <c r="AF35" t="s">
        <v>147</v>
      </c>
      <c r="AG35" t="s">
        <v>4</v>
      </c>
      <c r="AH35" s="10">
        <v>691</v>
      </c>
      <c r="AI35" s="10">
        <v>57</v>
      </c>
      <c r="AJ35" s="10">
        <v>764</v>
      </c>
      <c r="AK35" s="10">
        <v>21</v>
      </c>
      <c r="AL35" s="10">
        <v>1</v>
      </c>
      <c r="AM35">
        <v>57233</v>
      </c>
      <c r="AP35" t="str">
        <f t="shared" si="2"/>
        <v>01_Construction de bâtiments</v>
      </c>
      <c r="AQ35" t="str">
        <f>INDEX(PDC!$J$1:$L$90,MATCH(AT35,PDC!$L:$L,0),MATCH(PDC!$J$1,PDC!$J$1:$L$1,0))</f>
        <v>Construction</v>
      </c>
      <c r="AR35" t="s">
        <v>94</v>
      </c>
      <c r="AS35">
        <v>41</v>
      </c>
      <c r="AT35" t="s">
        <v>17</v>
      </c>
      <c r="AU35">
        <v>841</v>
      </c>
      <c r="AV35">
        <v>1228969</v>
      </c>
      <c r="AW35">
        <v>51</v>
      </c>
      <c r="AX35">
        <v>3</v>
      </c>
      <c r="AY35">
        <v>31</v>
      </c>
      <c r="BA35">
        <v>5876</v>
      </c>
      <c r="BD35" t="str">
        <f t="shared" si="7"/>
        <v>42_Commerce</v>
      </c>
      <c r="BE35" t="s">
        <v>149</v>
      </c>
      <c r="BF35" t="s">
        <v>138</v>
      </c>
      <c r="BG35" s="10">
        <v>29374</v>
      </c>
      <c r="BH35" s="10">
        <v>44982428</v>
      </c>
      <c r="BI35" s="10">
        <v>1076</v>
      </c>
      <c r="BJ35" s="10">
        <v>57</v>
      </c>
      <c r="BK35" s="10">
        <v>537</v>
      </c>
      <c r="BL35" s="10"/>
      <c r="BM35" s="10">
        <v>80950</v>
      </c>
    </row>
    <row r="36" spans="1:65" x14ac:dyDescent="0.35">
      <c r="A36" t="str">
        <f t="shared" si="0"/>
        <v>0055_Enseignement</v>
      </c>
      <c r="B36" t="str">
        <f t="shared" si="1"/>
        <v>HC_0055</v>
      </c>
      <c r="C36" t="str">
        <f t="shared" si="4"/>
        <v>HC</v>
      </c>
      <c r="D36">
        <f t="shared" si="5"/>
        <v>38</v>
      </c>
      <c r="E36" t="str">
        <f>INDEX(PDC!$J$1:$L$90,MATCH(H36,PDC!$L:$L,0),MATCH(PDC!$J$1,PDC!$J$1:$L$1,0))</f>
        <v>Services</v>
      </c>
      <c r="F36" s="7" t="s">
        <v>294</v>
      </c>
      <c r="G36">
        <v>85</v>
      </c>
      <c r="H36" t="s">
        <v>34</v>
      </c>
      <c r="I36" s="10">
        <v>226</v>
      </c>
      <c r="J36" s="10">
        <v>328447</v>
      </c>
      <c r="K36">
        <v>3</v>
      </c>
      <c r="O36">
        <v>152</v>
      </c>
      <c r="P36">
        <v>5.5023488835279997</v>
      </c>
      <c r="Q36">
        <v>9.1338937485000002</v>
      </c>
      <c r="S36" s="10" t="str">
        <f t="shared" si="6"/>
        <v>8403_Construction</v>
      </c>
      <c r="T36" s="15" t="s">
        <v>304</v>
      </c>
      <c r="U36" s="11" t="s">
        <v>115</v>
      </c>
      <c r="V36" s="10">
        <v>2083</v>
      </c>
      <c r="W36" s="10">
        <v>3260028</v>
      </c>
      <c r="X36" s="10">
        <v>150</v>
      </c>
      <c r="Y36" s="10">
        <v>10</v>
      </c>
      <c r="Z36" s="10">
        <v>98</v>
      </c>
      <c r="AA36" s="10"/>
      <c r="AB36" s="10">
        <v>6143</v>
      </c>
      <c r="AE36" t="s">
        <v>116</v>
      </c>
      <c r="AF36" t="s">
        <v>246</v>
      </c>
      <c r="AG36" t="s">
        <v>79</v>
      </c>
      <c r="AH36" s="10">
        <v>75</v>
      </c>
      <c r="AI36" s="10">
        <v>4</v>
      </c>
      <c r="AJ36" s="10">
        <v>34</v>
      </c>
      <c r="AK36" s="10">
        <v>2</v>
      </c>
      <c r="AL36" s="10" t="s">
        <v>194</v>
      </c>
      <c r="AM36">
        <v>6025</v>
      </c>
      <c r="AP36" t="str">
        <f t="shared" si="2"/>
        <v>01_Génie civil</v>
      </c>
      <c r="AQ36" t="str">
        <f>INDEX(PDC!$J$1:$L$90,MATCH(AT36,PDC!$L:$L,0),MATCH(PDC!$J$1,PDC!$J$1:$L$1,0))</f>
        <v>Construction</v>
      </c>
      <c r="AR36" t="s">
        <v>94</v>
      </c>
      <c r="AS36">
        <v>42</v>
      </c>
      <c r="AT36" t="s">
        <v>22</v>
      </c>
      <c r="AU36">
        <v>1235</v>
      </c>
      <c r="AV36">
        <v>1813404</v>
      </c>
      <c r="AW36">
        <v>51</v>
      </c>
      <c r="AX36">
        <v>2</v>
      </c>
      <c r="AY36">
        <v>20</v>
      </c>
      <c r="BA36">
        <v>4888</v>
      </c>
      <c r="BD36" t="str">
        <f t="shared" si="7"/>
        <v>42_Construction</v>
      </c>
      <c r="BE36" t="s">
        <v>149</v>
      </c>
      <c r="BF36" t="s">
        <v>115</v>
      </c>
      <c r="BG36" s="10">
        <v>15512</v>
      </c>
      <c r="BH36" s="10">
        <v>24058971</v>
      </c>
      <c r="BI36" s="10">
        <v>1143</v>
      </c>
      <c r="BJ36" s="10">
        <v>99</v>
      </c>
      <c r="BK36" s="10">
        <v>957</v>
      </c>
      <c r="BL36" s="10"/>
      <c r="BM36" s="10">
        <v>87839</v>
      </c>
    </row>
    <row r="37" spans="1:65" x14ac:dyDescent="0.35">
      <c r="A37" t="str">
        <f t="shared" si="0"/>
        <v>0055_Activités des sièges sociaux ; conseil de gestion</v>
      </c>
      <c r="B37" t="str">
        <f t="shared" si="1"/>
        <v>HC_0055</v>
      </c>
      <c r="C37" t="str">
        <f t="shared" si="4"/>
        <v>HC</v>
      </c>
      <c r="D37">
        <f t="shared" si="5"/>
        <v>29</v>
      </c>
      <c r="E37" t="str">
        <f>INDEX(PDC!$J$1:$L$90,MATCH(H37,PDC!$L:$L,0),MATCH(PDC!$J$1,PDC!$J$1:$L$1,0))</f>
        <v>Services</v>
      </c>
      <c r="F37" s="7" t="s">
        <v>294</v>
      </c>
      <c r="G37">
        <v>70</v>
      </c>
      <c r="H37" t="s">
        <v>44</v>
      </c>
      <c r="I37" s="10">
        <v>155</v>
      </c>
      <c r="J37" s="10">
        <v>257543</v>
      </c>
      <c r="K37">
        <v>2</v>
      </c>
      <c r="O37">
        <v>441</v>
      </c>
      <c r="P37">
        <v>14.755252112641672</v>
      </c>
      <c r="Q37">
        <v>7.7656934957999999</v>
      </c>
      <c r="R37" s="10"/>
      <c r="S37" s="10" t="str">
        <f t="shared" si="6"/>
        <v>8403_Industrie</v>
      </c>
      <c r="T37" s="15" t="s">
        <v>304</v>
      </c>
      <c r="U37" s="11" t="s">
        <v>116</v>
      </c>
      <c r="V37" s="10">
        <v>2401</v>
      </c>
      <c r="W37" s="10">
        <v>3887699</v>
      </c>
      <c r="X37" s="10">
        <v>114</v>
      </c>
      <c r="Y37" s="10">
        <v>1</v>
      </c>
      <c r="Z37" s="10">
        <v>4</v>
      </c>
      <c r="AA37" s="10"/>
      <c r="AB37" s="10">
        <v>4439</v>
      </c>
      <c r="AE37" t="s">
        <v>115</v>
      </c>
      <c r="AF37" t="s">
        <v>193</v>
      </c>
      <c r="AG37" t="s">
        <v>17</v>
      </c>
      <c r="AH37" s="10">
        <v>469</v>
      </c>
      <c r="AI37" s="10">
        <v>55</v>
      </c>
      <c r="AJ37" s="10">
        <v>641</v>
      </c>
      <c r="AK37" s="10">
        <v>22</v>
      </c>
      <c r="AL37" s="10">
        <v>2</v>
      </c>
      <c r="AM37">
        <v>50994</v>
      </c>
      <c r="AP37" t="str">
        <f t="shared" si="2"/>
        <v>01_Travaux de construction spécialisés</v>
      </c>
      <c r="AQ37" t="str">
        <f>INDEX(PDC!$J$1:$L$90,MATCH(AT37,PDC!$L:$L,0),MATCH(PDC!$J$1,PDC!$J$1:$L$1,0))</f>
        <v>Construction</v>
      </c>
      <c r="AR37" t="s">
        <v>94</v>
      </c>
      <c r="AS37">
        <v>43</v>
      </c>
      <c r="AT37" t="s">
        <v>3</v>
      </c>
      <c r="AU37">
        <v>10646</v>
      </c>
      <c r="AV37">
        <v>16843011</v>
      </c>
      <c r="AW37">
        <v>776</v>
      </c>
      <c r="AX37">
        <v>61</v>
      </c>
      <c r="AY37">
        <v>770</v>
      </c>
      <c r="BA37">
        <v>53480</v>
      </c>
      <c r="BD37" t="str">
        <f t="shared" si="7"/>
        <v>42_Industrie</v>
      </c>
      <c r="BE37" t="s">
        <v>149</v>
      </c>
      <c r="BF37" t="s">
        <v>116</v>
      </c>
      <c r="BG37" s="10">
        <v>45251</v>
      </c>
      <c r="BH37" s="10">
        <v>71189445</v>
      </c>
      <c r="BI37" s="10">
        <v>1914</v>
      </c>
      <c r="BJ37" s="10">
        <v>135</v>
      </c>
      <c r="BK37" s="10">
        <v>1295</v>
      </c>
      <c r="BL37" s="10">
        <v>1</v>
      </c>
      <c r="BM37" s="10">
        <v>122900</v>
      </c>
    </row>
    <row r="38" spans="1:65" x14ac:dyDescent="0.35">
      <c r="A38" t="str">
        <f t="shared" si="0"/>
        <v>0055_Services relatifs aux bâtiments et aménagement paysager</v>
      </c>
      <c r="B38" t="str">
        <f t="shared" si="1"/>
        <v>HC_0055</v>
      </c>
      <c r="C38" t="str">
        <f t="shared" si="4"/>
        <v>HC</v>
      </c>
      <c r="D38">
        <f t="shared" si="5"/>
        <v>40</v>
      </c>
      <c r="E38" t="str">
        <f>INDEX(PDC!$J$1:$L$90,MATCH(H38,PDC!$L:$L,0),MATCH(PDC!$J$1,PDC!$J$1:$L$1,0))</f>
        <v>Services</v>
      </c>
      <c r="F38" s="7" t="s">
        <v>294</v>
      </c>
      <c r="G38">
        <v>81</v>
      </c>
      <c r="H38" t="s">
        <v>9</v>
      </c>
      <c r="I38" s="10">
        <v>101</v>
      </c>
      <c r="J38" s="10">
        <v>133821</v>
      </c>
      <c r="K38">
        <v>1</v>
      </c>
      <c r="M38" s="10"/>
      <c r="O38">
        <v>41</v>
      </c>
      <c r="P38">
        <v>3.8333494436168727</v>
      </c>
      <c r="Q38">
        <v>7.4726687142000001</v>
      </c>
      <c r="S38" s="10" t="str">
        <f t="shared" si="6"/>
        <v>8403_Services</v>
      </c>
      <c r="T38" s="15" t="s">
        <v>304</v>
      </c>
      <c r="U38" s="11" t="s">
        <v>117</v>
      </c>
      <c r="V38" s="10">
        <v>10716</v>
      </c>
      <c r="W38" s="10">
        <v>16465262</v>
      </c>
      <c r="X38" s="10">
        <v>432</v>
      </c>
      <c r="Y38" s="10">
        <v>20</v>
      </c>
      <c r="Z38" s="10">
        <v>267</v>
      </c>
      <c r="AA38" s="10">
        <v>1</v>
      </c>
      <c r="AB38" s="10">
        <v>24163</v>
      </c>
      <c r="AE38" t="s">
        <v>115</v>
      </c>
      <c r="AF38" t="s">
        <v>149</v>
      </c>
      <c r="AG38" t="s">
        <v>22</v>
      </c>
      <c r="AH38" s="10">
        <v>698</v>
      </c>
      <c r="AI38" s="10">
        <v>78</v>
      </c>
      <c r="AJ38" s="10">
        <v>808</v>
      </c>
      <c r="AK38">
        <v>23</v>
      </c>
      <c r="AL38" s="10">
        <v>2</v>
      </c>
      <c r="AM38">
        <v>65567</v>
      </c>
      <c r="AP38" t="str">
        <f t="shared" si="2"/>
        <v>01_Commerce et réparation d'automobiles et de motocycles</v>
      </c>
      <c r="AQ38" t="str">
        <f>INDEX(PDC!$J$1:$L$90,MATCH(AT38,PDC!$L:$L,0),MATCH(PDC!$J$1,PDC!$J$1:$L$1,0))</f>
        <v>Commerce</v>
      </c>
      <c r="AR38" t="s">
        <v>94</v>
      </c>
      <c r="AS38">
        <v>45</v>
      </c>
      <c r="AT38" t="s">
        <v>21</v>
      </c>
      <c r="AU38">
        <v>3270</v>
      </c>
      <c r="AV38">
        <v>5322561</v>
      </c>
      <c r="AW38">
        <v>111</v>
      </c>
      <c r="AX38">
        <v>2</v>
      </c>
      <c r="AY38">
        <v>33</v>
      </c>
      <c r="BA38">
        <v>5607</v>
      </c>
      <c r="BD38" t="str">
        <f t="shared" si="7"/>
        <v>42_Services</v>
      </c>
      <c r="BE38" t="s">
        <v>149</v>
      </c>
      <c r="BF38" t="s">
        <v>117</v>
      </c>
      <c r="BG38" s="10">
        <v>101432</v>
      </c>
      <c r="BH38" s="10">
        <v>146985903</v>
      </c>
      <c r="BI38" s="10">
        <v>3957</v>
      </c>
      <c r="BJ38" s="10">
        <v>238</v>
      </c>
      <c r="BK38" s="10">
        <v>2380</v>
      </c>
      <c r="BL38" s="10">
        <v>2</v>
      </c>
      <c r="BM38" s="10">
        <v>294205</v>
      </c>
    </row>
    <row r="39" spans="1:65" x14ac:dyDescent="0.35">
      <c r="A39" t="str">
        <f t="shared" si="0"/>
        <v>0055_Industrie chimique</v>
      </c>
      <c r="B39" t="str">
        <f t="shared" si="1"/>
        <v>34_0055</v>
      </c>
      <c r="C39">
        <f t="shared" si="4"/>
        <v>34</v>
      </c>
      <c r="D39">
        <f t="shared" si="5"/>
        <v>34</v>
      </c>
      <c r="E39" t="str">
        <f>INDEX(PDC!$J$1:$L$90,MATCH(H39,PDC!$L:$L,0),MATCH(PDC!$J$1,PDC!$J$1:$L$1,0))</f>
        <v>Industrie</v>
      </c>
      <c r="F39" s="7" t="s">
        <v>294</v>
      </c>
      <c r="G39">
        <v>20</v>
      </c>
      <c r="H39" t="s">
        <v>40</v>
      </c>
      <c r="I39" s="10">
        <v>2418</v>
      </c>
      <c r="J39" s="10">
        <v>3001252</v>
      </c>
      <c r="K39">
        <v>21</v>
      </c>
      <c r="L39">
        <v>2</v>
      </c>
      <c r="M39">
        <v>17</v>
      </c>
      <c r="O39">
        <v>1756</v>
      </c>
      <c r="P39">
        <v>12.226680261914572</v>
      </c>
      <c r="Q39">
        <v>6.9970798852999998</v>
      </c>
      <c r="S39" s="10" t="str">
        <f t="shared" si="6"/>
        <v>8404_Commerce</v>
      </c>
      <c r="T39" s="15" t="s">
        <v>305</v>
      </c>
      <c r="U39" s="11" t="s">
        <v>138</v>
      </c>
      <c r="V39" s="10">
        <v>1058</v>
      </c>
      <c r="W39" s="10">
        <v>1711154</v>
      </c>
      <c r="X39" s="10">
        <v>50</v>
      </c>
      <c r="Y39" s="10">
        <v>4</v>
      </c>
      <c r="Z39" s="10">
        <v>47</v>
      </c>
      <c r="AA39" s="10"/>
      <c r="AB39" s="10">
        <v>2713</v>
      </c>
      <c r="AE39" t="s">
        <v>115</v>
      </c>
      <c r="AF39" t="s">
        <v>151</v>
      </c>
      <c r="AG39" t="s">
        <v>3</v>
      </c>
      <c r="AH39" s="10">
        <v>10637</v>
      </c>
      <c r="AI39" s="10">
        <v>817</v>
      </c>
      <c r="AJ39" s="10">
        <v>10203</v>
      </c>
      <c r="AK39" s="10">
        <v>315</v>
      </c>
      <c r="AL39" s="10">
        <v>16</v>
      </c>
      <c r="AM39">
        <v>793224</v>
      </c>
      <c r="AP39" t="str">
        <f t="shared" si="2"/>
        <v>01_Commerce de gros, à l'exception des automobiles et des motocycles</v>
      </c>
      <c r="AQ39" t="str">
        <f>INDEX(PDC!$J$1:$L$90,MATCH(AT39,PDC!$L:$L,0),MATCH(PDC!$J$1,PDC!$J$1:$L$1,0))</f>
        <v>Commerce</v>
      </c>
      <c r="AR39" t="s">
        <v>94</v>
      </c>
      <c r="AS39">
        <v>46</v>
      </c>
      <c r="AT39" t="s">
        <v>28</v>
      </c>
      <c r="AU39">
        <v>7902</v>
      </c>
      <c r="AV39">
        <v>12309284</v>
      </c>
      <c r="AW39">
        <v>301</v>
      </c>
      <c r="AX39">
        <v>25</v>
      </c>
      <c r="AY39">
        <v>300</v>
      </c>
      <c r="AZ39">
        <v>1</v>
      </c>
      <c r="BA39">
        <v>22491</v>
      </c>
      <c r="BD39" t="str">
        <f t="shared" si="7"/>
        <v>43_Agriculture</v>
      </c>
      <c r="BE39" t="s">
        <v>151</v>
      </c>
      <c r="BF39" t="s">
        <v>114</v>
      </c>
      <c r="BG39" s="10">
        <v>3</v>
      </c>
      <c r="BH39" s="10">
        <v>2289</v>
      </c>
      <c r="BI39" s="10"/>
      <c r="BJ39" s="10"/>
      <c r="BK39" s="10"/>
      <c r="BL39" s="10"/>
      <c r="BM39" s="10"/>
    </row>
    <row r="40" spans="1:65" x14ac:dyDescent="0.35">
      <c r="A40" t="str">
        <f t="shared" si="0"/>
        <v>0055_Fabrication de produits en caoutchouc et en plastique</v>
      </c>
      <c r="B40" t="str">
        <f t="shared" si="1"/>
        <v>37_0055</v>
      </c>
      <c r="C40">
        <f t="shared" si="4"/>
        <v>37</v>
      </c>
      <c r="D40">
        <f t="shared" si="5"/>
        <v>37</v>
      </c>
      <c r="E40" t="str">
        <f>INDEX(PDC!$J$1:$L$90,MATCH(H40,PDC!$L:$L,0),MATCH(PDC!$J$1,PDC!$J$1:$L$1,0))</f>
        <v>Industrie</v>
      </c>
      <c r="F40" s="7" t="s">
        <v>294</v>
      </c>
      <c r="G40">
        <v>22</v>
      </c>
      <c r="H40" t="s">
        <v>25</v>
      </c>
      <c r="I40" s="10">
        <v>637</v>
      </c>
      <c r="J40" s="10">
        <v>738816</v>
      </c>
      <c r="K40">
        <v>5</v>
      </c>
      <c r="O40">
        <v>685</v>
      </c>
      <c r="P40">
        <v>9.049105330920364</v>
      </c>
      <c r="Q40">
        <v>6.7675848926000004</v>
      </c>
      <c r="S40" s="10" t="str">
        <f t="shared" si="6"/>
        <v>8404_Construction</v>
      </c>
      <c r="T40" s="15" t="s">
        <v>305</v>
      </c>
      <c r="U40" s="11" t="s">
        <v>115</v>
      </c>
      <c r="V40" s="10">
        <v>835</v>
      </c>
      <c r="W40" s="10">
        <v>1251563</v>
      </c>
      <c r="X40" s="10">
        <v>55</v>
      </c>
      <c r="Y40" s="10">
        <v>5</v>
      </c>
      <c r="Z40" s="10">
        <v>194</v>
      </c>
      <c r="AA40" s="10"/>
      <c r="AB40" s="10">
        <v>4023</v>
      </c>
      <c r="AE40" t="s">
        <v>138</v>
      </c>
      <c r="AF40" t="s">
        <v>223</v>
      </c>
      <c r="AG40" t="s">
        <v>21</v>
      </c>
      <c r="AH40" s="10">
        <v>1776</v>
      </c>
      <c r="AI40" s="10">
        <v>115</v>
      </c>
      <c r="AJ40" s="10">
        <v>1159</v>
      </c>
      <c r="AK40" s="10">
        <v>47</v>
      </c>
      <c r="AL40" s="10" t="s">
        <v>194</v>
      </c>
      <c r="AM40">
        <v>110822</v>
      </c>
      <c r="AP40" t="str">
        <f t="shared" si="2"/>
        <v>01_Commerce de détail, à l'exception des automobiles et des motocycles</v>
      </c>
      <c r="AQ40" t="str">
        <f>INDEX(PDC!$J$1:$L$90,MATCH(AT40,PDC!$L:$L,0),MATCH(PDC!$J$1,PDC!$J$1:$L$1,0))</f>
        <v>Commerce</v>
      </c>
      <c r="AR40" t="s">
        <v>94</v>
      </c>
      <c r="AS40">
        <v>47</v>
      </c>
      <c r="AT40" t="s">
        <v>16</v>
      </c>
      <c r="AU40">
        <v>12289</v>
      </c>
      <c r="AV40">
        <v>18941843</v>
      </c>
      <c r="AW40">
        <v>568</v>
      </c>
      <c r="AX40">
        <v>29</v>
      </c>
      <c r="AY40">
        <v>208</v>
      </c>
      <c r="BA40">
        <v>40498</v>
      </c>
      <c r="BD40" t="str">
        <f t="shared" si="7"/>
        <v>43_Commerce</v>
      </c>
      <c r="BE40" t="s">
        <v>151</v>
      </c>
      <c r="BF40" t="s">
        <v>138</v>
      </c>
      <c r="BG40" s="10">
        <v>7222</v>
      </c>
      <c r="BH40" s="10">
        <v>11472465</v>
      </c>
      <c r="BI40" s="10">
        <v>240</v>
      </c>
      <c r="BJ40" s="10">
        <v>10</v>
      </c>
      <c r="BK40" s="10">
        <v>167</v>
      </c>
      <c r="BL40" s="10">
        <v>1</v>
      </c>
      <c r="BM40" s="10">
        <v>14635</v>
      </c>
    </row>
    <row r="41" spans="1:65" x14ac:dyDescent="0.35">
      <c r="A41" t="str">
        <f t="shared" si="0"/>
        <v>0055_Activités juridiques et comptables</v>
      </c>
      <c r="B41" t="str">
        <f t="shared" si="1"/>
        <v>HC_0055</v>
      </c>
      <c r="C41" t="str">
        <f t="shared" si="4"/>
        <v>HC</v>
      </c>
      <c r="D41">
        <f t="shared" si="5"/>
        <v>35</v>
      </c>
      <c r="E41" t="str">
        <f>INDEX(PDC!$J$1:$L$90,MATCH(H41,PDC!$L:$L,0),MATCH(PDC!$J$1,PDC!$J$1:$L$1,0))</f>
        <v>Services</v>
      </c>
      <c r="F41" s="7" t="s">
        <v>294</v>
      </c>
      <c r="G41">
        <v>69</v>
      </c>
      <c r="H41" t="s">
        <v>51</v>
      </c>
      <c r="I41" s="10">
        <v>90</v>
      </c>
      <c r="J41" s="10">
        <v>151620</v>
      </c>
      <c r="K41">
        <v>1</v>
      </c>
      <c r="O41">
        <v>19</v>
      </c>
      <c r="P41">
        <v>10.363656131897775</v>
      </c>
      <c r="Q41">
        <v>6.5954359583000004</v>
      </c>
      <c r="S41" s="10" t="str">
        <f t="shared" si="6"/>
        <v>8404_Industrie</v>
      </c>
      <c r="T41" s="15" t="s">
        <v>305</v>
      </c>
      <c r="U41" s="11" t="s">
        <v>116</v>
      </c>
      <c r="V41" s="10">
        <v>3241</v>
      </c>
      <c r="W41" s="10">
        <v>4873136</v>
      </c>
      <c r="X41" s="10">
        <v>125</v>
      </c>
      <c r="Y41" s="10">
        <v>11</v>
      </c>
      <c r="Z41" s="10">
        <v>120</v>
      </c>
      <c r="AA41" s="10"/>
      <c r="AB41" s="10">
        <v>8785</v>
      </c>
      <c r="AE41" t="s">
        <v>138</v>
      </c>
      <c r="AF41" t="s">
        <v>210</v>
      </c>
      <c r="AG41" t="s">
        <v>28</v>
      </c>
      <c r="AH41" s="10">
        <v>3261</v>
      </c>
      <c r="AI41" s="10">
        <v>220</v>
      </c>
      <c r="AJ41" s="10">
        <v>2590</v>
      </c>
      <c r="AK41" s="10">
        <v>73</v>
      </c>
      <c r="AL41" s="10">
        <v>3</v>
      </c>
      <c r="AM41">
        <v>229915</v>
      </c>
      <c r="AP41" t="str">
        <f t="shared" si="2"/>
        <v>01_Transports terrestres et transport par conduites</v>
      </c>
      <c r="AQ41" t="str">
        <f>INDEX(PDC!$J$1:$L$90,MATCH(AT41,PDC!$L:$L,0),MATCH(PDC!$J$1,PDC!$J$1:$L$1,0))</f>
        <v>Services</v>
      </c>
      <c r="AR41" t="s">
        <v>94</v>
      </c>
      <c r="AS41">
        <v>49</v>
      </c>
      <c r="AT41" t="s">
        <v>5</v>
      </c>
      <c r="AU41">
        <v>5312</v>
      </c>
      <c r="AV41">
        <v>9695962</v>
      </c>
      <c r="AW41">
        <v>353</v>
      </c>
      <c r="AX41">
        <v>37</v>
      </c>
      <c r="AY41">
        <v>295</v>
      </c>
      <c r="BA41">
        <v>26320</v>
      </c>
      <c r="BD41" t="str">
        <f t="shared" si="7"/>
        <v>43_Construction</v>
      </c>
      <c r="BE41" t="s">
        <v>151</v>
      </c>
      <c r="BF41" t="s">
        <v>115</v>
      </c>
      <c r="BG41" s="10">
        <v>4637</v>
      </c>
      <c r="BH41" s="10">
        <v>7162249</v>
      </c>
      <c r="BI41" s="10">
        <v>320</v>
      </c>
      <c r="BJ41" s="10">
        <v>34</v>
      </c>
      <c r="BK41" s="10">
        <v>348</v>
      </c>
      <c r="BL41" s="10"/>
      <c r="BM41" s="10">
        <v>23151</v>
      </c>
    </row>
    <row r="42" spans="1:65" x14ac:dyDescent="0.35">
      <c r="A42" t="str">
        <f t="shared" si="0"/>
        <v>0055_Activités d'architecture et d'ingénierie ; activités de contrôle et analyses techniques</v>
      </c>
      <c r="B42" t="str">
        <f t="shared" si="1"/>
        <v>36_0055</v>
      </c>
      <c r="C42">
        <f t="shared" si="4"/>
        <v>36</v>
      </c>
      <c r="D42">
        <f t="shared" si="5"/>
        <v>36</v>
      </c>
      <c r="E42" t="str">
        <f>INDEX(PDC!$J$1:$L$90,MATCH(H42,PDC!$L:$L,0),MATCH(PDC!$J$1,PDC!$J$1:$L$1,0))</f>
        <v>Services</v>
      </c>
      <c r="F42" s="7" t="s">
        <v>294</v>
      </c>
      <c r="G42">
        <v>71</v>
      </c>
      <c r="H42" t="s">
        <v>43</v>
      </c>
      <c r="I42" s="10">
        <v>1933</v>
      </c>
      <c r="J42" s="10">
        <v>2915388</v>
      </c>
      <c r="K42">
        <v>18</v>
      </c>
      <c r="L42">
        <v>3</v>
      </c>
      <c r="M42">
        <v>29</v>
      </c>
      <c r="O42">
        <v>1149</v>
      </c>
      <c r="P42">
        <v>10.079320462777527</v>
      </c>
      <c r="Q42">
        <v>6.1741353122999998</v>
      </c>
      <c r="S42" s="10" t="str">
        <f t="shared" si="6"/>
        <v>8404_Services</v>
      </c>
      <c r="T42" s="15" t="s">
        <v>305</v>
      </c>
      <c r="U42" s="11" t="s">
        <v>117</v>
      </c>
      <c r="V42" s="10">
        <v>4918</v>
      </c>
      <c r="W42" s="10">
        <v>6895674</v>
      </c>
      <c r="X42" s="10">
        <v>168</v>
      </c>
      <c r="Y42" s="10">
        <v>12</v>
      </c>
      <c r="Z42" s="10">
        <v>235</v>
      </c>
      <c r="AA42" s="10"/>
      <c r="AB42" s="10">
        <v>13884</v>
      </c>
      <c r="AE42" t="s">
        <v>138</v>
      </c>
      <c r="AF42" t="s">
        <v>206</v>
      </c>
      <c r="AG42" t="s">
        <v>16</v>
      </c>
      <c r="AH42" s="10">
        <v>7460</v>
      </c>
      <c r="AI42" s="10">
        <v>410</v>
      </c>
      <c r="AJ42" s="10">
        <v>3666</v>
      </c>
      <c r="AK42" s="10">
        <v>124</v>
      </c>
      <c r="AL42" s="10">
        <v>3</v>
      </c>
      <c r="AM42">
        <v>525651</v>
      </c>
      <c r="AP42" t="str">
        <f t="shared" si="2"/>
        <v>01_Transports par eau</v>
      </c>
      <c r="AQ42" t="str">
        <f>INDEX(PDC!$J$1:$L$90,MATCH(AT42,PDC!$L:$L,0),MATCH(PDC!$J$1,PDC!$J$1:$L$1,0))</f>
        <v>Services</v>
      </c>
      <c r="AR42" t="s">
        <v>94</v>
      </c>
      <c r="AS42">
        <v>50</v>
      </c>
      <c r="AT42" t="s">
        <v>80</v>
      </c>
      <c r="AU42">
        <v>3</v>
      </c>
      <c r="AV42">
        <v>4398</v>
      </c>
      <c r="BD42" t="str">
        <f t="shared" si="7"/>
        <v>43_Industrie</v>
      </c>
      <c r="BE42" t="s">
        <v>151</v>
      </c>
      <c r="BF42" t="s">
        <v>116</v>
      </c>
      <c r="BG42" s="10">
        <v>13568</v>
      </c>
      <c r="BH42" s="10">
        <v>21602406</v>
      </c>
      <c r="BI42" s="10">
        <v>553</v>
      </c>
      <c r="BJ42" s="10">
        <v>47</v>
      </c>
      <c r="BK42" s="10">
        <v>617</v>
      </c>
      <c r="BL42" s="10">
        <v>2</v>
      </c>
      <c r="BM42" s="10">
        <v>37078</v>
      </c>
    </row>
    <row r="43" spans="1:65" x14ac:dyDescent="0.35">
      <c r="A43" t="str">
        <f t="shared" si="0"/>
        <v>0055_Activités des services financiers, hors assurance et caisses de retraite</v>
      </c>
      <c r="B43" t="str">
        <f t="shared" si="1"/>
        <v>HC_0055</v>
      </c>
      <c r="C43" t="str">
        <f t="shared" si="4"/>
        <v>HC</v>
      </c>
      <c r="D43">
        <f t="shared" si="5"/>
        <v>39</v>
      </c>
      <c r="E43" t="str">
        <f>INDEX(PDC!$J$1:$L$90,MATCH(H43,PDC!$L:$L,0),MATCH(PDC!$J$1,PDC!$J$1:$L$1,0))</f>
        <v>Services</v>
      </c>
      <c r="F43" s="7" t="s">
        <v>294</v>
      </c>
      <c r="G43">
        <v>64</v>
      </c>
      <c r="H43" t="s">
        <v>47</v>
      </c>
      <c r="I43">
        <v>128</v>
      </c>
      <c r="J43">
        <v>203071</v>
      </c>
      <c r="K43">
        <v>1</v>
      </c>
      <c r="O43">
        <v>48</v>
      </c>
      <c r="P43">
        <v>4.9871682512345563</v>
      </c>
      <c r="Q43">
        <v>4.9243860522</v>
      </c>
      <c r="S43" s="10" t="str">
        <f t="shared" si="6"/>
        <v>8405_Agriculture</v>
      </c>
      <c r="T43" s="15" t="s">
        <v>307</v>
      </c>
      <c r="U43" s="11" t="s">
        <v>114</v>
      </c>
      <c r="V43" s="10">
        <v>1</v>
      </c>
      <c r="W43" s="10">
        <v>2218</v>
      </c>
      <c r="X43" s="10"/>
      <c r="Y43" s="10"/>
      <c r="Z43" s="10"/>
      <c r="AA43" s="10"/>
      <c r="AB43" s="10"/>
      <c r="AE43" t="s">
        <v>117</v>
      </c>
      <c r="AF43" t="s">
        <v>205</v>
      </c>
      <c r="AG43" t="s">
        <v>5</v>
      </c>
      <c r="AH43" s="10">
        <v>5535</v>
      </c>
      <c r="AI43" s="10">
        <v>527</v>
      </c>
      <c r="AJ43" s="10">
        <v>6612</v>
      </c>
      <c r="AK43" s="10">
        <v>203</v>
      </c>
      <c r="AL43" s="10">
        <v>10</v>
      </c>
      <c r="AM43">
        <v>544582</v>
      </c>
      <c r="AP43" t="str">
        <f t="shared" si="2"/>
        <v>01_Transports aériens</v>
      </c>
      <c r="AQ43" t="str">
        <f>INDEX(PDC!$J$1:$L$90,MATCH(AT43,PDC!$L:$L,0),MATCH(PDC!$J$1,PDC!$J$1:$L$1,0))</f>
        <v>Services</v>
      </c>
      <c r="AR43" t="s">
        <v>94</v>
      </c>
      <c r="AS43">
        <v>51</v>
      </c>
      <c r="AT43" t="s">
        <v>81</v>
      </c>
      <c r="AU43">
        <v>1</v>
      </c>
      <c r="AV43">
        <v>1827</v>
      </c>
      <c r="BD43" t="str">
        <f t="shared" si="7"/>
        <v>43_Services</v>
      </c>
      <c r="BE43" t="s">
        <v>151</v>
      </c>
      <c r="BF43" t="s">
        <v>117</v>
      </c>
      <c r="BG43" s="10">
        <v>23737</v>
      </c>
      <c r="BH43" s="10">
        <v>35337443</v>
      </c>
      <c r="BI43" s="10">
        <v>804</v>
      </c>
      <c r="BJ43" s="10">
        <v>44</v>
      </c>
      <c r="BK43" s="10">
        <v>452</v>
      </c>
      <c r="BL43" s="10">
        <v>1</v>
      </c>
      <c r="BM43" s="10">
        <v>54910</v>
      </c>
    </row>
    <row r="44" spans="1:65" x14ac:dyDescent="0.35">
      <c r="A44" t="str">
        <f t="shared" si="0"/>
        <v>0055_Fabrication de produits informatiques, électroniques et optiques</v>
      </c>
      <c r="B44" t="str">
        <f t="shared" si="1"/>
        <v>HC_0055</v>
      </c>
      <c r="C44" t="str">
        <f t="shared" si="4"/>
        <v>HC</v>
      </c>
      <c r="D44">
        <f t="shared" si="5"/>
        <v>41</v>
      </c>
      <c r="E44" t="str">
        <f>INDEX(PDC!$J$1:$L$90,MATCH(H44,PDC!$L:$L,0),MATCH(PDC!$J$1,PDC!$J$1:$L$1,0))</f>
        <v>Industrie</v>
      </c>
      <c r="F44" s="7" t="s">
        <v>294</v>
      </c>
      <c r="G44">
        <v>26</v>
      </c>
      <c r="H44" t="s">
        <v>41</v>
      </c>
      <c r="I44" s="10">
        <v>15</v>
      </c>
      <c r="J44" s="10">
        <v>26544</v>
      </c>
      <c r="P44">
        <v>0</v>
      </c>
      <c r="S44" s="10" t="str">
        <f t="shared" si="6"/>
        <v>8405_Commerce</v>
      </c>
      <c r="T44" s="15" t="s">
        <v>307</v>
      </c>
      <c r="U44" s="11" t="s">
        <v>138</v>
      </c>
      <c r="V44" s="10">
        <v>10090</v>
      </c>
      <c r="W44" s="10">
        <v>15729265</v>
      </c>
      <c r="X44" s="10">
        <v>452</v>
      </c>
      <c r="Y44" s="10">
        <v>24</v>
      </c>
      <c r="Z44" s="10">
        <v>181</v>
      </c>
      <c r="AA44" s="10"/>
      <c r="AB44" s="10">
        <v>33430</v>
      </c>
      <c r="AE44" t="s">
        <v>117</v>
      </c>
      <c r="AF44" t="s">
        <v>256</v>
      </c>
      <c r="AG44" t="s">
        <v>80</v>
      </c>
      <c r="AH44" s="10">
        <v>12</v>
      </c>
      <c r="AI44" s="10" t="s">
        <v>194</v>
      </c>
      <c r="AJ44" s="10" t="s">
        <v>194</v>
      </c>
      <c r="AK44" s="10" t="s">
        <v>194</v>
      </c>
      <c r="AL44" s="10" t="s">
        <v>194</v>
      </c>
      <c r="AM44">
        <v>874</v>
      </c>
      <c r="AP44" t="str">
        <f t="shared" si="2"/>
        <v>01_Entreposage et services auxiliaires des transports</v>
      </c>
      <c r="AQ44" t="str">
        <f>INDEX(PDC!$J$1:$L$90,MATCH(AT44,PDC!$L:$L,0),MATCH(PDC!$J$1,PDC!$J$1:$L$1,0))</f>
        <v>Services</v>
      </c>
      <c r="AR44" t="s">
        <v>94</v>
      </c>
      <c r="AS44">
        <v>52</v>
      </c>
      <c r="AT44" t="s">
        <v>7</v>
      </c>
      <c r="AU44">
        <v>3257</v>
      </c>
      <c r="AV44">
        <v>5076672</v>
      </c>
      <c r="AW44">
        <v>284</v>
      </c>
      <c r="AX44">
        <v>13</v>
      </c>
      <c r="AY44">
        <v>78</v>
      </c>
      <c r="BA44">
        <v>18487</v>
      </c>
      <c r="BD44" t="str">
        <f t="shared" si="7"/>
        <v>63_Agriculture</v>
      </c>
      <c r="BE44" t="s">
        <v>153</v>
      </c>
      <c r="BF44" t="s">
        <v>114</v>
      </c>
      <c r="BG44" s="10">
        <v>12</v>
      </c>
      <c r="BH44" s="10">
        <v>15052</v>
      </c>
      <c r="BI44" s="10">
        <v>2</v>
      </c>
      <c r="BJ44" s="10"/>
      <c r="BK44" s="10"/>
      <c r="BL44" s="10"/>
      <c r="BM44" s="10">
        <v>664</v>
      </c>
    </row>
    <row r="45" spans="1:65" x14ac:dyDescent="0.35">
      <c r="A45" t="str">
        <f t="shared" si="0"/>
        <v>0055_Activités administratives et autres activités de soutien aux entreprises</v>
      </c>
      <c r="B45" t="str">
        <f t="shared" si="1"/>
        <v>HC_0055</v>
      </c>
      <c r="C45" t="str">
        <f t="shared" si="4"/>
        <v>HC</v>
      </c>
      <c r="D45">
        <f t="shared" si="5"/>
        <v>41</v>
      </c>
      <c r="E45" t="str">
        <f>INDEX(PDC!$J$1:$L$90,MATCH(H45,PDC!$L:$L,0),MATCH(PDC!$J$1,PDC!$J$1:$L$1,0))</f>
        <v>Services</v>
      </c>
      <c r="F45" s="7" t="s">
        <v>294</v>
      </c>
      <c r="G45">
        <v>82</v>
      </c>
      <c r="H45" t="s">
        <v>35</v>
      </c>
      <c r="I45" s="10">
        <v>31</v>
      </c>
      <c r="J45" s="10">
        <v>44568</v>
      </c>
      <c r="P45">
        <v>0</v>
      </c>
      <c r="S45" s="10" t="str">
        <f t="shared" si="6"/>
        <v>8405_Construction</v>
      </c>
      <c r="T45" s="15" t="s">
        <v>307</v>
      </c>
      <c r="U45" s="11" t="s">
        <v>115</v>
      </c>
      <c r="V45" s="10">
        <v>5652</v>
      </c>
      <c r="W45" s="10">
        <v>8932908</v>
      </c>
      <c r="X45" s="10">
        <v>391</v>
      </c>
      <c r="Y45" s="10">
        <v>35</v>
      </c>
      <c r="Z45" s="10">
        <v>469</v>
      </c>
      <c r="AA45" s="10"/>
      <c r="AB45" s="10">
        <v>29771</v>
      </c>
      <c r="AE45" t="s">
        <v>117</v>
      </c>
      <c r="AF45" t="s">
        <v>258</v>
      </c>
      <c r="AG45" t="s">
        <v>81</v>
      </c>
      <c r="AH45" s="10">
        <v>40</v>
      </c>
      <c r="AI45" s="10">
        <v>1</v>
      </c>
      <c r="AJ45" s="10">
        <v>5</v>
      </c>
      <c r="AK45" s="10" t="s">
        <v>194</v>
      </c>
      <c r="AL45" s="10" t="s">
        <v>194</v>
      </c>
      <c r="AM45">
        <v>3103</v>
      </c>
      <c r="AP45" t="str">
        <f t="shared" si="2"/>
        <v>01_Activités de poste et de courrier</v>
      </c>
      <c r="AQ45" t="str">
        <f>INDEX(PDC!$J$1:$L$90,MATCH(AT45,PDC!$L:$L,0),MATCH(PDC!$J$1,PDC!$J$1:$L$1,0))</f>
        <v>Services</v>
      </c>
      <c r="AR45" t="s">
        <v>94</v>
      </c>
      <c r="AS45">
        <v>53</v>
      </c>
      <c r="AT45" t="s">
        <v>13</v>
      </c>
      <c r="AU45">
        <v>815</v>
      </c>
      <c r="AV45">
        <v>1229463</v>
      </c>
      <c r="AW45">
        <v>51</v>
      </c>
      <c r="AX45">
        <v>3</v>
      </c>
      <c r="AY45">
        <v>69</v>
      </c>
      <c r="BA45">
        <v>2841</v>
      </c>
      <c r="BD45" t="str">
        <f t="shared" si="7"/>
        <v>63_Commerce</v>
      </c>
      <c r="BE45" t="s">
        <v>153</v>
      </c>
      <c r="BF45" t="s">
        <v>138</v>
      </c>
      <c r="BG45" s="10">
        <v>25678</v>
      </c>
      <c r="BH45" s="10">
        <v>39580783</v>
      </c>
      <c r="BI45" s="10">
        <v>1019</v>
      </c>
      <c r="BJ45" s="10">
        <v>45</v>
      </c>
      <c r="BK45" s="10">
        <v>602</v>
      </c>
      <c r="BL45" s="10">
        <v>1</v>
      </c>
      <c r="BM45" s="10">
        <v>56467</v>
      </c>
    </row>
    <row r="46" spans="1:65" x14ac:dyDescent="0.35">
      <c r="A46" t="str">
        <f t="shared" si="0"/>
        <v>0055_Programmation et diffusion</v>
      </c>
      <c r="B46" t="str">
        <f t="shared" si="1"/>
        <v>HC_0055</v>
      </c>
      <c r="C46" t="str">
        <f t="shared" si="4"/>
        <v>HC</v>
      </c>
      <c r="D46">
        <f t="shared" si="5"/>
        <v>41</v>
      </c>
      <c r="E46" t="str">
        <f>INDEX(PDC!$J$1:$L$90,MATCH(H46,PDC!$L:$L,0),MATCH(PDC!$J$1,PDC!$J$1:$L$1,0))</f>
        <v>Services</v>
      </c>
      <c r="F46" s="7" t="s">
        <v>294</v>
      </c>
      <c r="G46">
        <v>60</v>
      </c>
      <c r="H46" t="s">
        <v>83</v>
      </c>
      <c r="I46" s="10">
        <v>8</v>
      </c>
      <c r="J46" s="10">
        <v>15369</v>
      </c>
      <c r="P46">
        <v>0</v>
      </c>
      <c r="R46" s="10"/>
      <c r="S46" s="10" t="str">
        <f t="shared" si="6"/>
        <v>8405_Industrie</v>
      </c>
      <c r="T46" s="15" t="s">
        <v>307</v>
      </c>
      <c r="U46" s="11" t="s">
        <v>116</v>
      </c>
      <c r="V46" s="10">
        <v>13891</v>
      </c>
      <c r="W46" s="10">
        <v>21409082</v>
      </c>
      <c r="X46" s="10">
        <v>520</v>
      </c>
      <c r="Y46" s="10">
        <v>50</v>
      </c>
      <c r="Z46" s="10">
        <v>373</v>
      </c>
      <c r="AA46" s="10"/>
      <c r="AB46" s="10">
        <v>39864</v>
      </c>
      <c r="AE46" t="s">
        <v>117</v>
      </c>
      <c r="AF46" t="s">
        <v>200</v>
      </c>
      <c r="AG46" t="s">
        <v>7</v>
      </c>
      <c r="AH46" s="10">
        <v>2084</v>
      </c>
      <c r="AI46" s="10">
        <v>137</v>
      </c>
      <c r="AJ46" s="10">
        <v>1144</v>
      </c>
      <c r="AK46" s="10">
        <v>41</v>
      </c>
      <c r="AL46" s="10" t="s">
        <v>194</v>
      </c>
      <c r="AM46">
        <v>165691</v>
      </c>
      <c r="AP46" t="str">
        <f t="shared" si="2"/>
        <v>01_Hébergement</v>
      </c>
      <c r="AQ46" t="str">
        <f>INDEX(PDC!$J$1:$L$90,MATCH(AT46,PDC!$L:$L,0),MATCH(PDC!$J$1,PDC!$J$1:$L$1,0))</f>
        <v>Services</v>
      </c>
      <c r="AR46" t="s">
        <v>94</v>
      </c>
      <c r="AS46">
        <v>55</v>
      </c>
      <c r="AT46" t="s">
        <v>20</v>
      </c>
      <c r="AU46">
        <v>1367</v>
      </c>
      <c r="AV46">
        <v>2184483</v>
      </c>
      <c r="AW46">
        <v>71</v>
      </c>
      <c r="AX46">
        <v>6</v>
      </c>
      <c r="AY46">
        <v>24</v>
      </c>
      <c r="BA46">
        <v>4034</v>
      </c>
      <c r="BD46" t="str">
        <f t="shared" si="7"/>
        <v>63_Construction</v>
      </c>
      <c r="BE46" t="s">
        <v>153</v>
      </c>
      <c r="BF46" t="s">
        <v>115</v>
      </c>
      <c r="BG46" s="10">
        <v>13127</v>
      </c>
      <c r="BH46" s="10">
        <v>20201935</v>
      </c>
      <c r="BI46" s="10">
        <v>937</v>
      </c>
      <c r="BJ46" s="10">
        <v>74</v>
      </c>
      <c r="BK46" s="10">
        <v>965</v>
      </c>
      <c r="BL46" s="10">
        <v>3</v>
      </c>
      <c r="BM46" s="10">
        <v>67181</v>
      </c>
    </row>
    <row r="47" spans="1:65" x14ac:dyDescent="0.35">
      <c r="A47" t="str">
        <f t="shared" si="0"/>
        <v>0055_Autres activités spécialisées, scientifiques et techniques</v>
      </c>
      <c r="B47" t="str">
        <f t="shared" si="1"/>
        <v>HC_0055</v>
      </c>
      <c r="C47" t="str">
        <f t="shared" si="4"/>
        <v>HC</v>
      </c>
      <c r="D47">
        <f t="shared" si="5"/>
        <v>41</v>
      </c>
      <c r="E47" t="str">
        <f>INDEX(PDC!$J$1:$L$90,MATCH(H47,PDC!$L:$L,0),MATCH(PDC!$J$1,PDC!$J$1:$L$1,0))</f>
        <v>Services</v>
      </c>
      <c r="F47" s="7" t="s">
        <v>294</v>
      </c>
      <c r="G47">
        <v>74</v>
      </c>
      <c r="H47" t="s">
        <v>86</v>
      </c>
      <c r="I47" s="10">
        <v>36</v>
      </c>
      <c r="J47" s="10">
        <v>52940</v>
      </c>
      <c r="O47">
        <v>0</v>
      </c>
      <c r="P47">
        <v>0</v>
      </c>
      <c r="S47" s="10" t="str">
        <f t="shared" si="6"/>
        <v>8405_Services</v>
      </c>
      <c r="T47" s="15" t="s">
        <v>307</v>
      </c>
      <c r="U47" s="11" t="s">
        <v>117</v>
      </c>
      <c r="V47" s="10">
        <v>37035</v>
      </c>
      <c r="W47" s="10">
        <v>54271963</v>
      </c>
      <c r="X47" s="10">
        <v>1627</v>
      </c>
      <c r="Y47" s="10">
        <v>107</v>
      </c>
      <c r="Z47" s="10">
        <v>861</v>
      </c>
      <c r="AA47" s="10"/>
      <c r="AB47" s="10">
        <v>115225</v>
      </c>
      <c r="AE47" t="s">
        <v>117</v>
      </c>
      <c r="AF47" t="s">
        <v>229</v>
      </c>
      <c r="AG47" t="s">
        <v>13</v>
      </c>
      <c r="AH47" s="10">
        <v>936</v>
      </c>
      <c r="AI47" s="10">
        <v>39</v>
      </c>
      <c r="AJ47" s="10">
        <v>392</v>
      </c>
      <c r="AK47" s="10">
        <v>12</v>
      </c>
      <c r="AL47" s="10" t="s">
        <v>194</v>
      </c>
      <c r="AM47">
        <v>58307</v>
      </c>
      <c r="AP47" t="str">
        <f t="shared" si="2"/>
        <v>01_Restauration</v>
      </c>
      <c r="AQ47" t="str">
        <f>INDEX(PDC!$J$1:$L$90,MATCH(AT47,PDC!$L:$L,0),MATCH(PDC!$J$1,PDC!$J$1:$L$1,0))</f>
        <v>Services</v>
      </c>
      <c r="AR47" t="s">
        <v>94</v>
      </c>
      <c r="AS47">
        <v>56</v>
      </c>
      <c r="AT47" t="s">
        <v>10</v>
      </c>
      <c r="AU47">
        <v>4190</v>
      </c>
      <c r="AV47">
        <v>6631072</v>
      </c>
      <c r="AW47">
        <v>162</v>
      </c>
      <c r="AX47">
        <v>11</v>
      </c>
      <c r="AY47">
        <v>108</v>
      </c>
      <c r="BA47">
        <v>10226</v>
      </c>
      <c r="BD47" t="str">
        <f t="shared" si="7"/>
        <v>63_Industrie</v>
      </c>
      <c r="BE47" t="s">
        <v>153</v>
      </c>
      <c r="BF47" t="s">
        <v>116</v>
      </c>
      <c r="BG47" s="10">
        <v>40222</v>
      </c>
      <c r="BH47" s="10">
        <v>62798206</v>
      </c>
      <c r="BI47" s="10">
        <v>1151</v>
      </c>
      <c r="BJ47" s="10">
        <v>73</v>
      </c>
      <c r="BK47" s="10">
        <v>957</v>
      </c>
      <c r="BL47" s="10">
        <v>3</v>
      </c>
      <c r="BM47" s="10">
        <v>69284</v>
      </c>
    </row>
    <row r="48" spans="1:65" x14ac:dyDescent="0.35">
      <c r="A48" t="str">
        <f t="shared" si="0"/>
        <v>0055_Bibliothèques, archives, musées et autres activités culturelles</v>
      </c>
      <c r="B48" t="str">
        <f t="shared" si="1"/>
        <v>HC_0055</v>
      </c>
      <c r="C48" t="str">
        <f t="shared" si="4"/>
        <v>HC</v>
      </c>
      <c r="D48">
        <f t="shared" si="5"/>
        <v>41</v>
      </c>
      <c r="E48" t="str">
        <f>INDEX(PDC!$J$1:$L$90,MATCH(H48,PDC!$L:$L,0),MATCH(PDC!$J$1,PDC!$J$1:$L$1,0))</f>
        <v>Services</v>
      </c>
      <c r="F48" s="7" t="s">
        <v>294</v>
      </c>
      <c r="G48">
        <v>91</v>
      </c>
      <c r="H48" t="s">
        <v>90</v>
      </c>
      <c r="I48" s="10"/>
      <c r="J48" s="10"/>
      <c r="P48">
        <v>0</v>
      </c>
      <c r="S48" s="10" t="str">
        <f t="shared" si="6"/>
        <v>8406_Agriculture</v>
      </c>
      <c r="T48" s="15" t="s">
        <v>309</v>
      </c>
      <c r="U48" s="11" t="s">
        <v>114</v>
      </c>
      <c r="V48" s="10">
        <v>16</v>
      </c>
      <c r="W48" s="10">
        <v>21692</v>
      </c>
      <c r="X48" s="10"/>
      <c r="Y48" s="10"/>
      <c r="Z48" s="10"/>
      <c r="AA48" s="10"/>
      <c r="AB48" s="10"/>
      <c r="AE48" t="s">
        <v>117</v>
      </c>
      <c r="AF48" t="s">
        <v>220</v>
      </c>
      <c r="AG48" t="s">
        <v>20</v>
      </c>
      <c r="AH48" s="10">
        <v>1210</v>
      </c>
      <c r="AI48" s="10">
        <v>61</v>
      </c>
      <c r="AJ48" s="10">
        <v>594</v>
      </c>
      <c r="AK48" s="10">
        <v>20</v>
      </c>
      <c r="AL48" s="10">
        <v>1</v>
      </c>
      <c r="AM48">
        <v>77516</v>
      </c>
      <c r="AP48" t="str">
        <f t="shared" si="2"/>
        <v>01_Édition</v>
      </c>
      <c r="AQ48" t="str">
        <f>INDEX(PDC!$J$1:$L$90,MATCH(AT48,PDC!$L:$L,0),MATCH(PDC!$J$1,PDC!$J$1:$L$1,0))</f>
        <v>Services</v>
      </c>
      <c r="AR48" t="s">
        <v>94</v>
      </c>
      <c r="AS48">
        <v>58</v>
      </c>
      <c r="AT48" t="s">
        <v>49</v>
      </c>
      <c r="AU48">
        <v>346</v>
      </c>
      <c r="AV48">
        <v>512390</v>
      </c>
      <c r="AW48">
        <v>3</v>
      </c>
      <c r="BA48">
        <v>198</v>
      </c>
      <c r="BD48" t="str">
        <f t="shared" si="7"/>
        <v>63_Services</v>
      </c>
      <c r="BE48" t="s">
        <v>153</v>
      </c>
      <c r="BF48" t="s">
        <v>117</v>
      </c>
      <c r="BG48" s="10">
        <v>100315</v>
      </c>
      <c r="BH48" s="10">
        <v>146697813</v>
      </c>
      <c r="BI48" s="10">
        <v>3245</v>
      </c>
      <c r="BJ48" s="10">
        <v>159</v>
      </c>
      <c r="BK48" s="10">
        <v>1709</v>
      </c>
      <c r="BL48" s="10">
        <v>3</v>
      </c>
      <c r="BM48" s="10">
        <v>193809</v>
      </c>
    </row>
    <row r="49" spans="1:65" x14ac:dyDescent="0.35">
      <c r="A49" t="str">
        <f t="shared" si="0"/>
        <v>0055_Fabrication de meubles</v>
      </c>
      <c r="B49" t="str">
        <f t="shared" si="1"/>
        <v>HC_0055</v>
      </c>
      <c r="C49" t="str">
        <f t="shared" si="4"/>
        <v>HC</v>
      </c>
      <c r="D49">
        <f t="shared" si="5"/>
        <v>41</v>
      </c>
      <c r="E49" t="str">
        <f>INDEX(PDC!$J$1:$L$90,MATCH(H49,PDC!$L:$L,0),MATCH(PDC!$J$1,PDC!$J$1:$L$1,0))</f>
        <v>Industrie</v>
      </c>
      <c r="F49" s="7" t="s">
        <v>294</v>
      </c>
      <c r="G49">
        <v>31</v>
      </c>
      <c r="H49" t="s">
        <v>75</v>
      </c>
      <c r="I49" s="10">
        <v>2</v>
      </c>
      <c r="J49" s="10">
        <v>2126</v>
      </c>
      <c r="P49">
        <v>0</v>
      </c>
      <c r="S49" s="10" t="str">
        <f t="shared" si="6"/>
        <v>8406_Commerce</v>
      </c>
      <c r="T49" s="15" t="s">
        <v>309</v>
      </c>
      <c r="U49" s="11" t="s">
        <v>138</v>
      </c>
      <c r="V49" s="10">
        <v>10764</v>
      </c>
      <c r="W49" s="10">
        <v>16846059</v>
      </c>
      <c r="X49" s="10">
        <v>406</v>
      </c>
      <c r="Y49" s="10">
        <v>21</v>
      </c>
      <c r="Z49" s="10">
        <v>245</v>
      </c>
      <c r="AA49" s="10">
        <v>1</v>
      </c>
      <c r="AB49" s="10">
        <v>23562</v>
      </c>
      <c r="AE49" t="s">
        <v>117</v>
      </c>
      <c r="AF49" t="s">
        <v>214</v>
      </c>
      <c r="AG49" t="s">
        <v>10</v>
      </c>
      <c r="AH49" s="10">
        <v>3953</v>
      </c>
      <c r="AI49" s="10">
        <v>163</v>
      </c>
      <c r="AJ49" s="10">
        <v>1666</v>
      </c>
      <c r="AK49">
        <v>48</v>
      </c>
      <c r="AL49" s="10">
        <v>2</v>
      </c>
      <c r="AM49">
        <v>243123</v>
      </c>
      <c r="AP49" t="str">
        <f t="shared" si="2"/>
        <v>01_Production de films cinématographiques, de vidéo et de programmes de télévision ; enregistrement sonore et édition musicale</v>
      </c>
      <c r="AQ49" t="str">
        <f>INDEX(PDC!$J$1:$L$90,MATCH(AT49,PDC!$L:$L,0),MATCH(PDC!$J$1,PDC!$J$1:$L$1,0))</f>
        <v>Services</v>
      </c>
      <c r="AR49" t="s">
        <v>94</v>
      </c>
      <c r="AS49">
        <v>59</v>
      </c>
      <c r="AT49" t="s">
        <v>82</v>
      </c>
      <c r="AU49">
        <v>61</v>
      </c>
      <c r="AV49">
        <v>89651</v>
      </c>
      <c r="BD49" t="str">
        <f t="shared" si="7"/>
        <v>69_Agriculture</v>
      </c>
      <c r="BE49" t="s">
        <v>155</v>
      </c>
      <c r="BF49" t="s">
        <v>114</v>
      </c>
      <c r="BG49" s="10">
        <v>167</v>
      </c>
      <c r="BH49" s="10">
        <v>273162</v>
      </c>
      <c r="BI49" s="10"/>
      <c r="BJ49" s="10"/>
      <c r="BK49" s="10"/>
      <c r="BL49" s="10"/>
      <c r="BM49" s="10"/>
    </row>
    <row r="50" spans="1:65" x14ac:dyDescent="0.35">
      <c r="A50" t="str">
        <f t="shared" si="0"/>
        <v>0055_Fabrication de boissons</v>
      </c>
      <c r="B50" t="str">
        <f t="shared" si="1"/>
        <v>HC_0055</v>
      </c>
      <c r="C50" t="str">
        <f t="shared" si="4"/>
        <v>HC</v>
      </c>
      <c r="D50">
        <f t="shared" si="5"/>
        <v>41</v>
      </c>
      <c r="E50" t="str">
        <f>INDEX(PDC!$J$1:$L$90,MATCH(H50,PDC!$L:$L,0),MATCH(PDC!$J$1,PDC!$J$1:$L$1,0))</f>
        <v>Industrie</v>
      </c>
      <c r="F50" s="7" t="s">
        <v>294</v>
      </c>
      <c r="G50">
        <v>11</v>
      </c>
      <c r="H50" t="s">
        <v>66</v>
      </c>
      <c r="I50" s="10">
        <v>36</v>
      </c>
      <c r="J50" s="10">
        <v>60021</v>
      </c>
      <c r="P50">
        <v>0</v>
      </c>
      <c r="S50" s="10" t="str">
        <f t="shared" si="6"/>
        <v>8406_Construction</v>
      </c>
      <c r="T50" s="15" t="s">
        <v>309</v>
      </c>
      <c r="U50" s="11" t="s">
        <v>115</v>
      </c>
      <c r="V50" s="10">
        <v>4575</v>
      </c>
      <c r="W50" s="10">
        <v>7054587</v>
      </c>
      <c r="X50" s="10">
        <v>330</v>
      </c>
      <c r="Y50" s="10">
        <v>19</v>
      </c>
      <c r="Z50" s="10">
        <v>228</v>
      </c>
      <c r="AA50" s="10"/>
      <c r="AB50" s="10">
        <v>27084</v>
      </c>
      <c r="AE50" t="s">
        <v>117</v>
      </c>
      <c r="AF50" t="s">
        <v>255</v>
      </c>
      <c r="AG50" t="s">
        <v>49</v>
      </c>
      <c r="AH50" s="10">
        <v>40</v>
      </c>
      <c r="AI50" s="10">
        <v>6</v>
      </c>
      <c r="AJ50" s="10">
        <v>126</v>
      </c>
      <c r="AK50" s="10">
        <v>1</v>
      </c>
      <c r="AL50" s="10">
        <v>1</v>
      </c>
      <c r="AM50">
        <v>2537</v>
      </c>
      <c r="AP50" t="str">
        <f t="shared" si="2"/>
        <v>01_Programmation et diffusion</v>
      </c>
      <c r="AQ50" t="str">
        <f>INDEX(PDC!$J$1:$L$90,MATCH(AT50,PDC!$L:$L,0),MATCH(PDC!$J$1,PDC!$J$1:$L$1,0))</f>
        <v>Services</v>
      </c>
      <c r="AR50" t="s">
        <v>94</v>
      </c>
      <c r="AS50">
        <v>60</v>
      </c>
      <c r="AT50" t="s">
        <v>83</v>
      </c>
      <c r="AU50">
        <v>15</v>
      </c>
      <c r="AV50">
        <v>24248</v>
      </c>
      <c r="BD50" t="str">
        <f t="shared" si="7"/>
        <v>69_Commerce</v>
      </c>
      <c r="BE50" t="s">
        <v>155</v>
      </c>
      <c r="BF50" t="s">
        <v>138</v>
      </c>
      <c r="BG50" s="10">
        <v>102134</v>
      </c>
      <c r="BH50" s="10">
        <v>151460942</v>
      </c>
      <c r="BI50" s="10">
        <v>3179</v>
      </c>
      <c r="BJ50" s="10">
        <v>228</v>
      </c>
      <c r="BK50" s="10">
        <v>2214</v>
      </c>
      <c r="BL50" s="10">
        <v>1</v>
      </c>
      <c r="BM50" s="10">
        <v>253663</v>
      </c>
    </row>
    <row r="51" spans="1:65" x14ac:dyDescent="0.35">
      <c r="A51" t="str">
        <f t="shared" si="0"/>
        <v>0055_Publicité et études de marché</v>
      </c>
      <c r="B51" t="str">
        <f t="shared" si="1"/>
        <v>HC_0055</v>
      </c>
      <c r="C51" t="str">
        <f t="shared" si="4"/>
        <v>HC</v>
      </c>
      <c r="D51">
        <f t="shared" si="5"/>
        <v>41</v>
      </c>
      <c r="E51" t="str">
        <f>INDEX(PDC!$J$1:$L$90,MATCH(H51,PDC!$L:$L,0),MATCH(PDC!$J$1,PDC!$J$1:$L$1,0))</f>
        <v>Services</v>
      </c>
      <c r="F51" s="7" t="s">
        <v>294</v>
      </c>
      <c r="G51">
        <v>73</v>
      </c>
      <c r="H51" t="s">
        <v>33</v>
      </c>
      <c r="I51">
        <v>7</v>
      </c>
      <c r="J51">
        <v>6561</v>
      </c>
      <c r="P51">
        <v>0</v>
      </c>
      <c r="S51" s="10" t="str">
        <f t="shared" si="6"/>
        <v>8406_Industrie</v>
      </c>
      <c r="T51" s="15" t="s">
        <v>309</v>
      </c>
      <c r="U51" s="11" t="s">
        <v>116</v>
      </c>
      <c r="V51" s="10">
        <v>13818</v>
      </c>
      <c r="W51" s="10">
        <v>20863493</v>
      </c>
      <c r="X51" s="10">
        <v>468</v>
      </c>
      <c r="Y51" s="10">
        <v>31</v>
      </c>
      <c r="Z51" s="10">
        <v>359</v>
      </c>
      <c r="AA51" s="10"/>
      <c r="AB51" s="10">
        <v>37954</v>
      </c>
      <c r="AE51" t="s">
        <v>117</v>
      </c>
      <c r="AF51" t="s">
        <v>228</v>
      </c>
      <c r="AG51" t="s">
        <v>82</v>
      </c>
      <c r="AH51" s="10">
        <v>28</v>
      </c>
      <c r="AI51" s="10" t="s">
        <v>194</v>
      </c>
      <c r="AJ51" s="10" t="s">
        <v>194</v>
      </c>
      <c r="AK51" s="10" t="s">
        <v>194</v>
      </c>
      <c r="AL51" s="10" t="s">
        <v>194</v>
      </c>
      <c r="AM51">
        <v>2605</v>
      </c>
      <c r="AP51" t="str">
        <f t="shared" si="2"/>
        <v>01_Télécommunications</v>
      </c>
      <c r="AQ51" t="str">
        <f>INDEX(PDC!$J$1:$L$90,MATCH(AT51,PDC!$L:$L,0),MATCH(PDC!$J$1,PDC!$J$1:$L$1,0))</f>
        <v>Services</v>
      </c>
      <c r="AR51" t="s">
        <v>94</v>
      </c>
      <c r="AS51">
        <v>61</v>
      </c>
      <c r="AT51" t="s">
        <v>84</v>
      </c>
      <c r="AU51">
        <v>147</v>
      </c>
      <c r="AV51">
        <v>241503</v>
      </c>
      <c r="AW51">
        <v>5</v>
      </c>
      <c r="BA51">
        <v>304</v>
      </c>
      <c r="BD51" t="str">
        <f t="shared" si="7"/>
        <v>69_Construction</v>
      </c>
      <c r="BE51" t="s">
        <v>155</v>
      </c>
      <c r="BF51" t="s">
        <v>115</v>
      </c>
      <c r="BG51" s="10">
        <v>46934</v>
      </c>
      <c r="BH51" s="10">
        <v>71860384</v>
      </c>
      <c r="BI51" s="10">
        <v>2357</v>
      </c>
      <c r="BJ51" s="10">
        <v>212</v>
      </c>
      <c r="BK51" s="10">
        <v>2343</v>
      </c>
      <c r="BL51" s="10">
        <v>4</v>
      </c>
      <c r="BM51" s="10">
        <v>210148</v>
      </c>
    </row>
    <row r="52" spans="1:65" x14ac:dyDescent="0.35">
      <c r="A52" t="str">
        <f t="shared" si="0"/>
        <v>0055_Fabrication d'autres matériels de transport</v>
      </c>
      <c r="B52" t="str">
        <f t="shared" si="1"/>
        <v>HC_0055</v>
      </c>
      <c r="C52" t="str">
        <f t="shared" si="4"/>
        <v>HC</v>
      </c>
      <c r="D52">
        <f t="shared" si="5"/>
        <v>41</v>
      </c>
      <c r="E52" t="str">
        <f>INDEX(PDC!$J$1:$L$90,MATCH(H52,PDC!$L:$L,0),MATCH(PDC!$J$1,PDC!$J$1:$L$1,0))</f>
        <v>Industrie</v>
      </c>
      <c r="F52" s="7" t="s">
        <v>294</v>
      </c>
      <c r="G52">
        <v>30</v>
      </c>
      <c r="H52" t="s">
        <v>74</v>
      </c>
      <c r="I52" s="10">
        <v>37</v>
      </c>
      <c r="J52" s="10">
        <v>67388</v>
      </c>
      <c r="P52">
        <v>0</v>
      </c>
      <c r="S52" s="10" t="str">
        <f t="shared" si="6"/>
        <v>8406_Services</v>
      </c>
      <c r="T52" s="15" t="s">
        <v>309</v>
      </c>
      <c r="U52" s="11" t="s">
        <v>117</v>
      </c>
      <c r="V52" s="10">
        <v>32013</v>
      </c>
      <c r="W52" s="10">
        <v>45180780</v>
      </c>
      <c r="X52" s="10">
        <v>1674</v>
      </c>
      <c r="Y52" s="10">
        <v>98</v>
      </c>
      <c r="Z52" s="10">
        <v>840</v>
      </c>
      <c r="AA52" s="10">
        <v>1</v>
      </c>
      <c r="AB52" s="10">
        <v>127233</v>
      </c>
      <c r="AE52" t="s">
        <v>117</v>
      </c>
      <c r="AF52" t="s">
        <v>257</v>
      </c>
      <c r="AG52" t="s">
        <v>83</v>
      </c>
      <c r="AH52" s="10">
        <v>15</v>
      </c>
      <c r="AI52" s="10" t="s">
        <v>194</v>
      </c>
      <c r="AJ52" s="10" t="s">
        <v>194</v>
      </c>
      <c r="AK52" s="10" t="s">
        <v>194</v>
      </c>
      <c r="AL52" s="10" t="s">
        <v>194</v>
      </c>
      <c r="AM52">
        <v>605</v>
      </c>
      <c r="AP52" t="str">
        <f t="shared" si="2"/>
        <v>01_Programmation, conseil et autres activités informatiques</v>
      </c>
      <c r="AQ52" t="str">
        <f>INDEX(PDC!$J$1:$L$90,MATCH(AT52,PDC!$L:$L,0),MATCH(PDC!$J$1,PDC!$J$1:$L$1,0))</f>
        <v>Services</v>
      </c>
      <c r="AR52" t="s">
        <v>94</v>
      </c>
      <c r="AS52">
        <v>62</v>
      </c>
      <c r="AT52" t="s">
        <v>50</v>
      </c>
      <c r="AU52">
        <v>225</v>
      </c>
      <c r="AV52">
        <v>364205</v>
      </c>
      <c r="BA52">
        <v>0</v>
      </c>
      <c r="BD52" t="str">
        <f t="shared" si="7"/>
        <v>69_Industrie</v>
      </c>
      <c r="BE52" t="s">
        <v>155</v>
      </c>
      <c r="BF52" t="s">
        <v>116</v>
      </c>
      <c r="BG52" s="10">
        <v>99313</v>
      </c>
      <c r="BH52" s="10">
        <v>148968572</v>
      </c>
      <c r="BI52" s="10">
        <v>2444</v>
      </c>
      <c r="BJ52" s="10">
        <v>248</v>
      </c>
      <c r="BK52" s="10">
        <v>2395</v>
      </c>
      <c r="BL52" s="10">
        <v>2</v>
      </c>
      <c r="BM52" s="10">
        <v>186409</v>
      </c>
    </row>
    <row r="53" spans="1:65" x14ac:dyDescent="0.35">
      <c r="A53" t="str">
        <f t="shared" si="0"/>
        <v>0055_Assurance</v>
      </c>
      <c r="B53" t="str">
        <f t="shared" si="1"/>
        <v>HC_0055</v>
      </c>
      <c r="C53" t="str">
        <f t="shared" si="4"/>
        <v>HC</v>
      </c>
      <c r="D53">
        <f t="shared" si="5"/>
        <v>41</v>
      </c>
      <c r="E53" t="str">
        <f>INDEX(PDC!$J$1:$L$90,MATCH(H53,PDC!$L:$L,0),MATCH(PDC!$J$1,PDC!$J$1:$L$1,0))</f>
        <v>Services</v>
      </c>
      <c r="F53" s="7" t="s">
        <v>294</v>
      </c>
      <c r="G53">
        <v>65</v>
      </c>
      <c r="H53" t="s">
        <v>45</v>
      </c>
      <c r="I53" s="10">
        <v>9</v>
      </c>
      <c r="J53" s="10">
        <v>11751</v>
      </c>
      <c r="P53">
        <v>0</v>
      </c>
      <c r="S53" s="10" t="str">
        <f t="shared" si="6"/>
        <v>8407_Agriculture</v>
      </c>
      <c r="T53" s="15" t="s">
        <v>310</v>
      </c>
      <c r="U53" s="11" t="s">
        <v>114</v>
      </c>
      <c r="V53" s="10">
        <v>2</v>
      </c>
      <c r="W53" s="10">
        <v>2960</v>
      </c>
      <c r="X53" s="10"/>
      <c r="Y53" s="10"/>
      <c r="Z53" s="10"/>
      <c r="AA53" s="10"/>
      <c r="AB53" s="10"/>
      <c r="AE53" t="s">
        <v>117</v>
      </c>
      <c r="AF53" t="s">
        <v>249</v>
      </c>
      <c r="AG53" t="s">
        <v>84</v>
      </c>
      <c r="AH53" s="10">
        <v>64</v>
      </c>
      <c r="AI53" s="10">
        <v>3</v>
      </c>
      <c r="AJ53" s="10">
        <v>36</v>
      </c>
      <c r="AK53" s="10">
        <v>1</v>
      </c>
      <c r="AL53" s="10" t="s">
        <v>194</v>
      </c>
      <c r="AM53">
        <v>4589</v>
      </c>
      <c r="AP53" t="str">
        <f t="shared" si="2"/>
        <v>01_Services d'information</v>
      </c>
      <c r="AQ53" t="str">
        <f>INDEX(PDC!$J$1:$L$90,MATCH(AT53,PDC!$L:$L,0),MATCH(PDC!$J$1,PDC!$J$1:$L$1,0))</f>
        <v>Services</v>
      </c>
      <c r="AR53" t="s">
        <v>94</v>
      </c>
      <c r="AS53">
        <v>63</v>
      </c>
      <c r="AT53" t="s">
        <v>85</v>
      </c>
      <c r="AU53">
        <v>124</v>
      </c>
      <c r="AV53">
        <v>178458</v>
      </c>
      <c r="AW53">
        <v>1</v>
      </c>
      <c r="BA53">
        <v>9</v>
      </c>
      <c r="BD53" t="str">
        <f t="shared" si="7"/>
        <v>69_Services</v>
      </c>
      <c r="BE53" t="s">
        <v>155</v>
      </c>
      <c r="BF53" t="s">
        <v>117</v>
      </c>
      <c r="BG53" s="10">
        <v>466062</v>
      </c>
      <c r="BH53" s="10">
        <v>660379626</v>
      </c>
      <c r="BI53" s="10">
        <v>13724</v>
      </c>
      <c r="BJ53" s="10">
        <v>975</v>
      </c>
      <c r="BK53" s="10">
        <v>9153</v>
      </c>
      <c r="BL53" s="10">
        <v>5</v>
      </c>
      <c r="BM53" s="10">
        <v>1158614</v>
      </c>
    </row>
    <row r="54" spans="1:65" x14ac:dyDescent="0.35">
      <c r="A54" t="str">
        <f t="shared" si="0"/>
        <v>0055_Collecte et traitement des eaux usées</v>
      </c>
      <c r="B54" t="str">
        <f t="shared" si="1"/>
        <v>HC_0055</v>
      </c>
      <c r="C54" t="str">
        <f t="shared" si="4"/>
        <v>HC</v>
      </c>
      <c r="D54">
        <f t="shared" si="5"/>
        <v>41</v>
      </c>
      <c r="E54" t="str">
        <f>INDEX(PDC!$J$1:$L$90,MATCH(H54,PDC!$L:$L,0),MATCH(PDC!$J$1,PDC!$J$1:$L$1,0))</f>
        <v>Industrie</v>
      </c>
      <c r="F54" s="7" t="s">
        <v>294</v>
      </c>
      <c r="G54">
        <v>37</v>
      </c>
      <c r="H54" t="s">
        <v>78</v>
      </c>
      <c r="I54">
        <v>19</v>
      </c>
      <c r="J54">
        <v>27376</v>
      </c>
      <c r="P54">
        <v>0</v>
      </c>
      <c r="S54" s="10" t="str">
        <f t="shared" si="6"/>
        <v>8407_Commerce</v>
      </c>
      <c r="T54" s="15" t="s">
        <v>310</v>
      </c>
      <c r="U54" s="11" t="s">
        <v>138</v>
      </c>
      <c r="V54" s="10">
        <v>11462</v>
      </c>
      <c r="W54" s="10">
        <v>18315954</v>
      </c>
      <c r="X54" s="10">
        <v>445</v>
      </c>
      <c r="Y54" s="10">
        <v>22</v>
      </c>
      <c r="Z54" s="10">
        <v>207</v>
      </c>
      <c r="AA54" s="10"/>
      <c r="AB54" s="10">
        <v>28416</v>
      </c>
      <c r="AE54" t="s">
        <v>117</v>
      </c>
      <c r="AF54" t="s">
        <v>233</v>
      </c>
      <c r="AG54" t="s">
        <v>50</v>
      </c>
      <c r="AH54" s="10">
        <v>87</v>
      </c>
      <c r="AI54" s="10">
        <v>6</v>
      </c>
      <c r="AJ54" s="10">
        <v>50</v>
      </c>
      <c r="AK54" s="10">
        <v>2</v>
      </c>
      <c r="AL54" s="10" t="s">
        <v>194</v>
      </c>
      <c r="AM54">
        <v>5463</v>
      </c>
      <c r="AP54" t="str">
        <f t="shared" si="2"/>
        <v>01_Activités des services financiers, hors assurance et caisses de retraite</v>
      </c>
      <c r="AQ54" t="str">
        <f>INDEX(PDC!$J$1:$L$90,MATCH(AT54,PDC!$L:$L,0),MATCH(PDC!$J$1,PDC!$J$1:$L$1,0))</f>
        <v>Services</v>
      </c>
      <c r="AR54" t="s">
        <v>94</v>
      </c>
      <c r="AS54">
        <v>64</v>
      </c>
      <c r="AT54" t="s">
        <v>47</v>
      </c>
      <c r="AU54">
        <v>1768</v>
      </c>
      <c r="AV54">
        <v>2800181</v>
      </c>
      <c r="AW54">
        <v>13</v>
      </c>
      <c r="AX54">
        <v>2</v>
      </c>
      <c r="AY54">
        <v>35</v>
      </c>
      <c r="BA54">
        <v>1457</v>
      </c>
      <c r="BD54" t="str">
        <f t="shared" si="7"/>
        <v>73_Agriculture</v>
      </c>
      <c r="BE54" t="s">
        <v>157</v>
      </c>
      <c r="BF54" t="s">
        <v>114</v>
      </c>
      <c r="BG54" s="10">
        <v>5</v>
      </c>
      <c r="BH54" s="10">
        <v>7039</v>
      </c>
      <c r="BI54" s="10"/>
      <c r="BJ54" s="10"/>
      <c r="BK54" s="10"/>
      <c r="BL54" s="10"/>
      <c r="BM54" s="10"/>
    </row>
    <row r="55" spans="1:65" x14ac:dyDescent="0.35">
      <c r="A55" t="str">
        <f t="shared" si="0"/>
        <v>0055_Fabrication de machines et équipements n.c.a.</v>
      </c>
      <c r="B55" t="str">
        <f t="shared" si="1"/>
        <v>HC_0055</v>
      </c>
      <c r="C55" t="str">
        <f t="shared" si="4"/>
        <v>HC</v>
      </c>
      <c r="D55">
        <f t="shared" si="5"/>
        <v>41</v>
      </c>
      <c r="E55" t="str">
        <f>INDEX(PDC!$J$1:$L$90,MATCH(H55,PDC!$L:$L,0),MATCH(PDC!$J$1,PDC!$J$1:$L$1,0))</f>
        <v>Industrie</v>
      </c>
      <c r="F55" s="7" t="s">
        <v>294</v>
      </c>
      <c r="G55">
        <v>28</v>
      </c>
      <c r="H55" t="s">
        <v>29</v>
      </c>
      <c r="I55" s="10">
        <v>33</v>
      </c>
      <c r="J55" s="10">
        <v>53995</v>
      </c>
      <c r="O55">
        <v>0</v>
      </c>
      <c r="P55">
        <v>0</v>
      </c>
      <c r="R55" s="10"/>
      <c r="S55" s="10" t="str">
        <f t="shared" si="6"/>
        <v>8407_Construction</v>
      </c>
      <c r="T55" s="15" t="s">
        <v>310</v>
      </c>
      <c r="U55" s="11" t="s">
        <v>115</v>
      </c>
      <c r="V55" s="10">
        <v>6627</v>
      </c>
      <c r="W55" s="10">
        <v>10418139</v>
      </c>
      <c r="X55" s="10">
        <v>451</v>
      </c>
      <c r="Y55" s="10">
        <v>37</v>
      </c>
      <c r="Z55" s="10">
        <v>592</v>
      </c>
      <c r="AA55" s="10">
        <v>2</v>
      </c>
      <c r="AB55" s="10">
        <v>34802</v>
      </c>
      <c r="AE55" t="s">
        <v>117</v>
      </c>
      <c r="AF55" t="s">
        <v>153</v>
      </c>
      <c r="AG55" t="s">
        <v>85</v>
      </c>
      <c r="AH55" s="10">
        <v>33</v>
      </c>
      <c r="AI55" s="10">
        <v>1</v>
      </c>
      <c r="AJ55" s="10">
        <v>3</v>
      </c>
      <c r="AK55" s="10" t="s">
        <v>194</v>
      </c>
      <c r="AL55" s="10" t="s">
        <v>194</v>
      </c>
      <c r="AM55">
        <v>2455</v>
      </c>
      <c r="AP55" t="str">
        <f t="shared" si="2"/>
        <v>01_Assurance</v>
      </c>
      <c r="AQ55" t="str">
        <f>INDEX(PDC!$J$1:$L$90,MATCH(AT55,PDC!$L:$L,0),MATCH(PDC!$J$1,PDC!$J$1:$L$1,0))</f>
        <v>Services</v>
      </c>
      <c r="AR55" t="s">
        <v>94</v>
      </c>
      <c r="AS55">
        <v>65</v>
      </c>
      <c r="AT55" t="s">
        <v>45</v>
      </c>
      <c r="AU55">
        <v>367</v>
      </c>
      <c r="AV55">
        <v>545191</v>
      </c>
      <c r="AW55">
        <v>1</v>
      </c>
      <c r="BA55">
        <v>3</v>
      </c>
      <c r="BD55" t="str">
        <f t="shared" si="7"/>
        <v>73_Commerce</v>
      </c>
      <c r="BE55" t="s">
        <v>157</v>
      </c>
      <c r="BF55" t="s">
        <v>138</v>
      </c>
      <c r="BG55" s="10">
        <v>20218</v>
      </c>
      <c r="BH55" s="10">
        <v>32556525</v>
      </c>
      <c r="BI55" s="10">
        <v>738</v>
      </c>
      <c r="BJ55" s="10">
        <v>34</v>
      </c>
      <c r="BK55" s="10">
        <v>367</v>
      </c>
      <c r="BL55" s="10"/>
      <c r="BM55" s="10">
        <v>45494</v>
      </c>
    </row>
    <row r="56" spans="1:65" x14ac:dyDescent="0.35">
      <c r="A56" t="str">
        <f t="shared" si="0"/>
        <v>0055_Programmation, conseil et autres activités informatiques</v>
      </c>
      <c r="B56" t="str">
        <f t="shared" si="1"/>
        <v>HC_0055</v>
      </c>
      <c r="C56" t="str">
        <f t="shared" si="4"/>
        <v>HC</v>
      </c>
      <c r="D56">
        <f t="shared" si="5"/>
        <v>41</v>
      </c>
      <c r="E56" t="str">
        <f>INDEX(PDC!$J$1:$L$90,MATCH(H56,PDC!$L:$L,0),MATCH(PDC!$J$1,PDC!$J$1:$L$1,0))</f>
        <v>Services</v>
      </c>
      <c r="F56" s="7" t="s">
        <v>294</v>
      </c>
      <c r="G56">
        <v>62</v>
      </c>
      <c r="H56" t="s">
        <v>50</v>
      </c>
      <c r="I56" s="10">
        <v>32</v>
      </c>
      <c r="J56" s="10">
        <v>53039</v>
      </c>
      <c r="M56" s="10"/>
      <c r="P56">
        <v>0</v>
      </c>
      <c r="S56" s="10" t="str">
        <f t="shared" si="6"/>
        <v>8407_Industrie</v>
      </c>
      <c r="T56" s="15" t="s">
        <v>310</v>
      </c>
      <c r="U56" s="11" t="s">
        <v>116</v>
      </c>
      <c r="V56" s="10">
        <v>10157</v>
      </c>
      <c r="W56" s="10">
        <v>15889118</v>
      </c>
      <c r="X56" s="10">
        <v>408</v>
      </c>
      <c r="Y56" s="10">
        <v>26</v>
      </c>
      <c r="Z56" s="10">
        <v>242</v>
      </c>
      <c r="AA56" s="10"/>
      <c r="AB56" s="10">
        <v>25393</v>
      </c>
      <c r="AE56" t="s">
        <v>117</v>
      </c>
      <c r="AF56" t="s">
        <v>226</v>
      </c>
      <c r="AG56" t="s">
        <v>47</v>
      </c>
      <c r="AH56" s="10">
        <v>205</v>
      </c>
      <c r="AI56" s="10">
        <v>16</v>
      </c>
      <c r="AJ56" s="10">
        <v>333</v>
      </c>
      <c r="AK56" s="10">
        <v>8</v>
      </c>
      <c r="AL56" s="10">
        <v>2</v>
      </c>
      <c r="AM56">
        <v>17442</v>
      </c>
      <c r="AP56" t="str">
        <f t="shared" si="2"/>
        <v>01_Activités auxiliaires de services financiers et d'assurance</v>
      </c>
      <c r="AQ56" t="str">
        <f>INDEX(PDC!$J$1:$L$90,MATCH(AT56,PDC!$L:$L,0),MATCH(PDC!$J$1,PDC!$J$1:$L$1,0))</f>
        <v>Services</v>
      </c>
      <c r="AR56" t="s">
        <v>94</v>
      </c>
      <c r="AS56">
        <v>66</v>
      </c>
      <c r="AT56" t="s">
        <v>48</v>
      </c>
      <c r="AU56">
        <v>667</v>
      </c>
      <c r="AV56">
        <v>1060110</v>
      </c>
      <c r="AW56">
        <v>3</v>
      </c>
      <c r="BA56">
        <v>14</v>
      </c>
      <c r="BD56" t="str">
        <f t="shared" si="7"/>
        <v>73_Construction</v>
      </c>
      <c r="BE56" t="s">
        <v>157</v>
      </c>
      <c r="BF56" t="s">
        <v>115</v>
      </c>
      <c r="BG56" s="10">
        <v>12744</v>
      </c>
      <c r="BH56" s="10">
        <v>20304516</v>
      </c>
      <c r="BI56" s="10">
        <v>922</v>
      </c>
      <c r="BJ56" s="10">
        <v>70</v>
      </c>
      <c r="BK56" s="10">
        <v>1443</v>
      </c>
      <c r="BL56" s="10">
        <v>6</v>
      </c>
      <c r="BM56" s="10">
        <v>63842</v>
      </c>
    </row>
    <row r="57" spans="1:65" x14ac:dyDescent="0.35">
      <c r="A57" t="str">
        <f t="shared" si="0"/>
        <v>0055_Enquêtes et sécurité</v>
      </c>
      <c r="B57" t="str">
        <f t="shared" si="1"/>
        <v>HC_0055</v>
      </c>
      <c r="C57" t="str">
        <f t="shared" si="4"/>
        <v>HC</v>
      </c>
      <c r="D57">
        <f t="shared" si="5"/>
        <v>41</v>
      </c>
      <c r="E57" t="str">
        <f>INDEX(PDC!$J$1:$L$90,MATCH(H57,PDC!$L:$L,0),MATCH(PDC!$J$1,PDC!$J$1:$L$1,0))</f>
        <v>Services</v>
      </c>
      <c r="F57" s="7" t="s">
        <v>294</v>
      </c>
      <c r="G57">
        <v>80</v>
      </c>
      <c r="H57" t="s">
        <v>15</v>
      </c>
      <c r="I57" s="10"/>
      <c r="J57" s="10"/>
      <c r="P57">
        <v>0</v>
      </c>
      <c r="S57" s="10" t="str">
        <f t="shared" si="6"/>
        <v>8407_Services</v>
      </c>
      <c r="T57" s="15" t="s">
        <v>310</v>
      </c>
      <c r="U57" s="11" t="s">
        <v>117</v>
      </c>
      <c r="V57" s="10">
        <v>44500</v>
      </c>
      <c r="W57" s="10">
        <v>64585854</v>
      </c>
      <c r="X57" s="10">
        <v>1488</v>
      </c>
      <c r="Y57" s="10">
        <v>103</v>
      </c>
      <c r="Z57" s="10">
        <v>1017</v>
      </c>
      <c r="AA57" s="10">
        <v>1</v>
      </c>
      <c r="AB57" s="10">
        <v>107238</v>
      </c>
      <c r="AE57" t="s">
        <v>117</v>
      </c>
      <c r="AF57" t="s">
        <v>240</v>
      </c>
      <c r="AG57" t="s">
        <v>45</v>
      </c>
      <c r="AH57" s="10">
        <v>82</v>
      </c>
      <c r="AI57" s="10">
        <v>8</v>
      </c>
      <c r="AJ57" s="10">
        <v>56</v>
      </c>
      <c r="AK57" s="10">
        <v>1</v>
      </c>
      <c r="AL57" s="10" t="s">
        <v>194</v>
      </c>
      <c r="AM57">
        <v>7558</v>
      </c>
      <c r="AP57" t="str">
        <f t="shared" si="2"/>
        <v>01_Activités immobilières</v>
      </c>
      <c r="AQ57" t="str">
        <f>INDEX(PDC!$J$1:$L$90,MATCH(AT57,PDC!$L:$L,0),MATCH(PDC!$J$1,PDC!$J$1:$L$1,0))</f>
        <v>Services</v>
      </c>
      <c r="AR57" t="s">
        <v>94</v>
      </c>
      <c r="AS57">
        <v>68</v>
      </c>
      <c r="AT57" t="s">
        <v>31</v>
      </c>
      <c r="AU57">
        <v>2098</v>
      </c>
      <c r="AV57">
        <v>3207721</v>
      </c>
      <c r="AW57">
        <v>47</v>
      </c>
      <c r="AX57">
        <v>1</v>
      </c>
      <c r="AY57">
        <v>9</v>
      </c>
      <c r="BA57">
        <v>3099</v>
      </c>
      <c r="BD57" t="str">
        <f t="shared" si="7"/>
        <v>73_Industrie</v>
      </c>
      <c r="BE57" t="s">
        <v>157</v>
      </c>
      <c r="BF57" t="s">
        <v>116</v>
      </c>
      <c r="BG57" s="10">
        <v>18837</v>
      </c>
      <c r="BH57" s="10">
        <v>29900425</v>
      </c>
      <c r="BI57" s="10">
        <v>733</v>
      </c>
      <c r="BJ57" s="10">
        <v>55</v>
      </c>
      <c r="BK57" s="10">
        <v>649</v>
      </c>
      <c r="BL57" s="10"/>
      <c r="BM57" s="10">
        <v>48185</v>
      </c>
    </row>
    <row r="58" spans="1:65" x14ac:dyDescent="0.35">
      <c r="A58" t="str">
        <f t="shared" si="0"/>
        <v>0055_Édition</v>
      </c>
      <c r="B58" t="str">
        <f t="shared" si="1"/>
        <v>HC_0055</v>
      </c>
      <c r="C58" t="str">
        <f t="shared" si="4"/>
        <v>HC</v>
      </c>
      <c r="D58">
        <f t="shared" si="5"/>
        <v>41</v>
      </c>
      <c r="E58" t="str">
        <f>INDEX(PDC!$J$1:$L$90,MATCH(H58,PDC!$L:$L,0),MATCH(PDC!$J$1,PDC!$J$1:$L$1,0))</f>
        <v>Services</v>
      </c>
      <c r="F58" s="7" t="s">
        <v>294</v>
      </c>
      <c r="G58">
        <v>58</v>
      </c>
      <c r="H58" t="s">
        <v>49</v>
      </c>
      <c r="I58" s="10">
        <v>11</v>
      </c>
      <c r="J58" s="10">
        <v>13577</v>
      </c>
      <c r="M58" s="10"/>
      <c r="P58">
        <v>0</v>
      </c>
      <c r="S58" s="10" t="str">
        <f t="shared" si="6"/>
        <v>8408_Agriculture</v>
      </c>
      <c r="T58" s="15" t="s">
        <v>311</v>
      </c>
      <c r="U58" s="11" t="s">
        <v>114</v>
      </c>
      <c r="V58" s="10">
        <v>6</v>
      </c>
      <c r="W58" s="10">
        <v>9174</v>
      </c>
      <c r="X58" s="10"/>
      <c r="Y58" s="10"/>
      <c r="Z58" s="10"/>
      <c r="AA58" s="10"/>
      <c r="AB58" s="10"/>
      <c r="AE58" t="s">
        <v>117</v>
      </c>
      <c r="AF58" t="s">
        <v>232</v>
      </c>
      <c r="AG58" t="s">
        <v>48</v>
      </c>
      <c r="AH58" s="10">
        <v>108</v>
      </c>
      <c r="AI58" s="10">
        <v>2</v>
      </c>
      <c r="AJ58" s="10">
        <v>9</v>
      </c>
      <c r="AK58" s="10" t="s">
        <v>194</v>
      </c>
      <c r="AL58" s="10" t="s">
        <v>194</v>
      </c>
      <c r="AM58">
        <v>5448</v>
      </c>
      <c r="AP58" t="str">
        <f t="shared" si="2"/>
        <v>01_Activités juridiques et comptables</v>
      </c>
      <c r="AQ58" t="str">
        <f>INDEX(PDC!$J$1:$L$90,MATCH(AT58,PDC!$L:$L,0),MATCH(PDC!$J$1,PDC!$J$1:$L$1,0))</f>
        <v>Services</v>
      </c>
      <c r="AR58" t="s">
        <v>94</v>
      </c>
      <c r="AS58">
        <v>69</v>
      </c>
      <c r="AT58" t="s">
        <v>51</v>
      </c>
      <c r="AU58">
        <v>1428</v>
      </c>
      <c r="AV58">
        <v>2494664</v>
      </c>
      <c r="AW58">
        <v>1</v>
      </c>
      <c r="BA58">
        <v>109</v>
      </c>
      <c r="BD58" t="str">
        <f t="shared" si="7"/>
        <v>73_Services</v>
      </c>
      <c r="BE58" t="s">
        <v>157</v>
      </c>
      <c r="BF58" t="s">
        <v>117</v>
      </c>
      <c r="BG58" s="10">
        <v>79149</v>
      </c>
      <c r="BH58" s="10">
        <v>116411796</v>
      </c>
      <c r="BI58" s="10">
        <v>2927</v>
      </c>
      <c r="BJ58" s="10">
        <v>162</v>
      </c>
      <c r="BK58" s="10">
        <v>1814</v>
      </c>
      <c r="BL58" s="10">
        <v>3</v>
      </c>
      <c r="BM58" s="10">
        <v>191221</v>
      </c>
    </row>
    <row r="59" spans="1:65" x14ac:dyDescent="0.35">
      <c r="A59" t="str">
        <f t="shared" si="0"/>
        <v>0055_Travail du bois et fabrication d'articles en bois et en liège, à l'exception des meubles ; fabrication d'articles en vannerie et sparterie</v>
      </c>
      <c r="B59" t="str">
        <f t="shared" si="1"/>
        <v>HC_0055</v>
      </c>
      <c r="C59" t="str">
        <f t="shared" si="4"/>
        <v>HC</v>
      </c>
      <c r="D59">
        <f t="shared" si="5"/>
        <v>41</v>
      </c>
      <c r="E59" t="str">
        <f>INDEX(PDC!$J$1:$L$90,MATCH(H59,PDC!$L:$L,0),MATCH(PDC!$J$1,PDC!$J$1:$L$1,0))</f>
        <v>Industrie</v>
      </c>
      <c r="F59" s="7" t="s">
        <v>294</v>
      </c>
      <c r="G59">
        <v>16</v>
      </c>
      <c r="H59" t="s">
        <v>70</v>
      </c>
      <c r="I59" s="10">
        <v>9</v>
      </c>
      <c r="J59" s="10">
        <v>13516</v>
      </c>
      <c r="O59">
        <v>0</v>
      </c>
      <c r="P59">
        <v>0</v>
      </c>
      <c r="S59" s="10" t="str">
        <f t="shared" si="6"/>
        <v>8408_Commerce</v>
      </c>
      <c r="T59" s="15" t="s">
        <v>311</v>
      </c>
      <c r="U59" s="11" t="s">
        <v>138</v>
      </c>
      <c r="V59" s="10">
        <v>21245</v>
      </c>
      <c r="W59" s="10">
        <v>32466007</v>
      </c>
      <c r="X59" s="10">
        <v>864</v>
      </c>
      <c r="Y59" s="10">
        <v>39</v>
      </c>
      <c r="Z59" s="10">
        <v>554</v>
      </c>
      <c r="AA59" s="10">
        <v>1</v>
      </c>
      <c r="AB59" s="10">
        <v>48657</v>
      </c>
      <c r="AE59" t="s">
        <v>117</v>
      </c>
      <c r="AF59" t="s">
        <v>217</v>
      </c>
      <c r="AG59" t="s">
        <v>31</v>
      </c>
      <c r="AH59" s="10">
        <v>704</v>
      </c>
      <c r="AI59" s="10">
        <v>52</v>
      </c>
      <c r="AJ59" s="10">
        <v>460</v>
      </c>
      <c r="AK59" s="10">
        <v>17</v>
      </c>
      <c r="AL59" s="10" t="s">
        <v>194</v>
      </c>
      <c r="AM59">
        <v>58188</v>
      </c>
      <c r="AP59" t="str">
        <f t="shared" si="2"/>
        <v>01_Activités des sièges sociaux ; conseil de gestion</v>
      </c>
      <c r="AQ59" t="str">
        <f>INDEX(PDC!$J$1:$L$90,MATCH(AT59,PDC!$L:$L,0),MATCH(PDC!$J$1,PDC!$J$1:$L$1,0))</f>
        <v>Services</v>
      </c>
      <c r="AR59" t="s">
        <v>94</v>
      </c>
      <c r="AS59">
        <v>70</v>
      </c>
      <c r="AT59" t="s">
        <v>44</v>
      </c>
      <c r="AU59">
        <v>1666</v>
      </c>
      <c r="AV59">
        <v>2110104</v>
      </c>
      <c r="AW59">
        <v>9</v>
      </c>
      <c r="AX59">
        <v>2</v>
      </c>
      <c r="AY59">
        <v>11</v>
      </c>
      <c r="BA59">
        <v>940</v>
      </c>
      <c r="BD59" t="str">
        <f t="shared" si="7"/>
        <v>74_Agriculture</v>
      </c>
      <c r="BE59" t="s">
        <v>159</v>
      </c>
      <c r="BF59" t="s">
        <v>114</v>
      </c>
      <c r="BG59" s="10">
        <v>4</v>
      </c>
      <c r="BH59" s="10">
        <v>6676</v>
      </c>
      <c r="BI59" s="10"/>
      <c r="BJ59" s="10"/>
      <c r="BK59" s="10"/>
      <c r="BL59" s="10"/>
      <c r="BM59" s="10">
        <v>0</v>
      </c>
    </row>
    <row r="60" spans="1:65" x14ac:dyDescent="0.35">
      <c r="A60" t="str">
        <f t="shared" si="0"/>
        <v>0055_Activités vétérinaires</v>
      </c>
      <c r="B60" t="str">
        <f t="shared" si="1"/>
        <v>HC_0055</v>
      </c>
      <c r="C60" t="str">
        <f t="shared" si="4"/>
        <v>HC</v>
      </c>
      <c r="D60">
        <f t="shared" si="5"/>
        <v>41</v>
      </c>
      <c r="E60" t="str">
        <f>INDEX(PDC!$J$1:$L$90,MATCH(H60,PDC!$L:$L,0),MATCH(PDC!$J$1,PDC!$J$1:$L$1,0))</f>
        <v>Services</v>
      </c>
      <c r="F60" s="7" t="s">
        <v>294</v>
      </c>
      <c r="G60">
        <v>75</v>
      </c>
      <c r="H60" t="s">
        <v>87</v>
      </c>
      <c r="I60" s="10">
        <v>11</v>
      </c>
      <c r="J60" s="10">
        <v>16779</v>
      </c>
      <c r="P60">
        <v>0</v>
      </c>
      <c r="S60" s="10" t="str">
        <f t="shared" si="6"/>
        <v>8408_Construction</v>
      </c>
      <c r="T60" s="15" t="s">
        <v>311</v>
      </c>
      <c r="U60" s="11" t="s">
        <v>115</v>
      </c>
      <c r="V60" s="10">
        <v>10623</v>
      </c>
      <c r="W60" s="10">
        <v>16343052</v>
      </c>
      <c r="X60" s="10">
        <v>762</v>
      </c>
      <c r="Y60" s="10">
        <v>63</v>
      </c>
      <c r="Z60" s="10">
        <v>820</v>
      </c>
      <c r="AA60" s="10">
        <v>3</v>
      </c>
      <c r="AB60" s="10">
        <v>56626</v>
      </c>
      <c r="AE60" t="s">
        <v>117</v>
      </c>
      <c r="AF60" t="s">
        <v>155</v>
      </c>
      <c r="AG60" t="s">
        <v>51</v>
      </c>
      <c r="AH60" s="10">
        <v>64</v>
      </c>
      <c r="AI60" s="10">
        <v>8</v>
      </c>
      <c r="AJ60" s="10">
        <v>176</v>
      </c>
      <c r="AK60" s="10">
        <v>5</v>
      </c>
      <c r="AL60" s="10" t="s">
        <v>194</v>
      </c>
      <c r="AM60">
        <v>5772</v>
      </c>
      <c r="AP60" t="str">
        <f t="shared" si="2"/>
        <v>01_Activités d'architecture et d'ingénierie ; activités de contrôle et analyses techniques</v>
      </c>
      <c r="AQ60" t="str">
        <f>INDEX(PDC!$J$1:$L$90,MATCH(AT60,PDC!$L:$L,0),MATCH(PDC!$J$1,PDC!$J$1:$L$1,0))</f>
        <v>Services</v>
      </c>
      <c r="AR60" t="s">
        <v>94</v>
      </c>
      <c r="AS60">
        <v>71</v>
      </c>
      <c r="AT60" t="s">
        <v>43</v>
      </c>
      <c r="AU60">
        <v>1782</v>
      </c>
      <c r="AV60">
        <v>2863699</v>
      </c>
      <c r="AW60">
        <v>27</v>
      </c>
      <c r="AX60">
        <v>2</v>
      </c>
      <c r="AY60">
        <v>20</v>
      </c>
      <c r="BA60">
        <v>2570</v>
      </c>
      <c r="BD60" t="str">
        <f t="shared" si="7"/>
        <v>74_Commerce</v>
      </c>
      <c r="BE60" t="s">
        <v>159</v>
      </c>
      <c r="BF60" t="s">
        <v>138</v>
      </c>
      <c r="BG60" s="10">
        <v>38493</v>
      </c>
      <c r="BH60" s="10">
        <v>60394900</v>
      </c>
      <c r="BI60" s="10">
        <v>1438</v>
      </c>
      <c r="BJ60" s="10">
        <v>52</v>
      </c>
      <c r="BK60" s="10">
        <v>467</v>
      </c>
      <c r="BL60" s="10"/>
      <c r="BM60" s="10">
        <v>76461</v>
      </c>
    </row>
    <row r="61" spans="1:65" x14ac:dyDescent="0.35">
      <c r="A61" t="str">
        <f t="shared" si="0"/>
        <v>0055_Services d'information</v>
      </c>
      <c r="B61" t="str">
        <f t="shared" si="1"/>
        <v>HC_0055</v>
      </c>
      <c r="C61" t="str">
        <f t="shared" si="4"/>
        <v>HC</v>
      </c>
      <c r="D61">
        <f t="shared" si="5"/>
        <v>41</v>
      </c>
      <c r="E61" t="str">
        <f>INDEX(PDC!$J$1:$L$90,MATCH(H61,PDC!$L:$L,0),MATCH(PDC!$J$1,PDC!$J$1:$L$1,0))</f>
        <v>Services</v>
      </c>
      <c r="F61" s="7" t="s">
        <v>294</v>
      </c>
      <c r="G61">
        <v>63</v>
      </c>
      <c r="H61" t="s">
        <v>85</v>
      </c>
      <c r="I61" s="10">
        <v>1</v>
      </c>
      <c r="J61" s="10">
        <v>536</v>
      </c>
      <c r="P61">
        <v>0</v>
      </c>
      <c r="S61" s="10" t="str">
        <f t="shared" si="6"/>
        <v>8408_Industrie</v>
      </c>
      <c r="T61" s="15" t="s">
        <v>311</v>
      </c>
      <c r="U61" s="11" t="s">
        <v>116</v>
      </c>
      <c r="V61" s="10">
        <v>27773</v>
      </c>
      <c r="W61" s="10">
        <v>44145316</v>
      </c>
      <c r="X61" s="10">
        <v>672</v>
      </c>
      <c r="Y61" s="10">
        <v>45</v>
      </c>
      <c r="Z61" s="10">
        <v>691</v>
      </c>
      <c r="AA61" s="10">
        <v>3</v>
      </c>
      <c r="AB61" s="10">
        <v>41894</v>
      </c>
      <c r="AE61" t="s">
        <v>117</v>
      </c>
      <c r="AF61" t="s">
        <v>234</v>
      </c>
      <c r="AG61" t="s">
        <v>44</v>
      </c>
      <c r="AH61" s="10">
        <v>238</v>
      </c>
      <c r="AI61" s="10">
        <v>24</v>
      </c>
      <c r="AJ61" s="10">
        <v>317</v>
      </c>
      <c r="AK61" s="10">
        <v>10</v>
      </c>
      <c r="AL61" s="10" t="s">
        <v>194</v>
      </c>
      <c r="AM61">
        <v>15587</v>
      </c>
      <c r="AP61" t="str">
        <f t="shared" si="2"/>
        <v>01_Recherche-développement scientifique</v>
      </c>
      <c r="AQ61" t="str">
        <f>INDEX(PDC!$J$1:$L$90,MATCH(AT61,PDC!$L:$L,0),MATCH(PDC!$J$1,PDC!$J$1:$L$1,0))</f>
        <v>Services</v>
      </c>
      <c r="AR61" t="s">
        <v>94</v>
      </c>
      <c r="AS61">
        <v>72</v>
      </c>
      <c r="AT61" t="s">
        <v>46</v>
      </c>
      <c r="AU61">
        <v>143</v>
      </c>
      <c r="AV61">
        <v>210713</v>
      </c>
      <c r="AW61">
        <v>3</v>
      </c>
      <c r="BA61">
        <v>291</v>
      </c>
      <c r="BD61" t="str">
        <f t="shared" si="7"/>
        <v>74_Construction</v>
      </c>
      <c r="BE61" t="s">
        <v>159</v>
      </c>
      <c r="BF61" t="s">
        <v>115</v>
      </c>
      <c r="BG61" s="10">
        <v>18378</v>
      </c>
      <c r="BH61" s="10">
        <v>29764141</v>
      </c>
      <c r="BI61" s="10">
        <v>1433</v>
      </c>
      <c r="BJ61" s="10">
        <v>71</v>
      </c>
      <c r="BK61" s="10">
        <v>827</v>
      </c>
      <c r="BL61" s="10"/>
      <c r="BM61" s="10">
        <v>84913</v>
      </c>
    </row>
    <row r="62" spans="1:65" x14ac:dyDescent="0.35">
      <c r="A62" t="str">
        <f t="shared" si="0"/>
        <v>0055_Culture et production animale, chasse et services annexes</v>
      </c>
      <c r="B62" t="str">
        <f t="shared" si="1"/>
        <v>HC_0055</v>
      </c>
      <c r="C62" t="str">
        <f t="shared" si="4"/>
        <v>HC</v>
      </c>
      <c r="D62">
        <f t="shared" si="5"/>
        <v>41</v>
      </c>
      <c r="E62" t="str">
        <f>INDEX(PDC!$J$1:$L$90,MATCH(H62,PDC!$L:$L,0),MATCH(PDC!$J$1,PDC!$J$1:$L$1,0))</f>
        <v>Agriculture</v>
      </c>
      <c r="F62" s="7" t="s">
        <v>294</v>
      </c>
      <c r="G62">
        <v>1</v>
      </c>
      <c r="H62" t="s">
        <v>62</v>
      </c>
      <c r="M62" s="10"/>
      <c r="P62">
        <v>0</v>
      </c>
      <c r="S62" s="10" t="str">
        <f t="shared" si="6"/>
        <v>8408_Services</v>
      </c>
      <c r="T62" s="15" t="s">
        <v>311</v>
      </c>
      <c r="U62" s="11" t="s">
        <v>117</v>
      </c>
      <c r="V62" s="10">
        <v>87749</v>
      </c>
      <c r="W62" s="10">
        <v>128535946</v>
      </c>
      <c r="X62" s="10">
        <v>2766</v>
      </c>
      <c r="Y62" s="10">
        <v>137</v>
      </c>
      <c r="Z62" s="10">
        <v>1373</v>
      </c>
      <c r="AA62" s="10">
        <v>3</v>
      </c>
      <c r="AB62" s="10">
        <v>165362</v>
      </c>
      <c r="AE62" t="s">
        <v>117</v>
      </c>
      <c r="AF62" t="s">
        <v>243</v>
      </c>
      <c r="AG62" t="s">
        <v>43</v>
      </c>
      <c r="AH62" s="10">
        <v>410</v>
      </c>
      <c r="AI62" s="10">
        <v>24</v>
      </c>
      <c r="AJ62" s="10">
        <v>357</v>
      </c>
      <c r="AK62" s="10">
        <v>10</v>
      </c>
      <c r="AL62" s="10">
        <v>1</v>
      </c>
      <c r="AM62">
        <v>28339</v>
      </c>
      <c r="AP62" t="str">
        <f t="shared" si="2"/>
        <v>01_Publicité et études de marché</v>
      </c>
      <c r="AQ62" t="str">
        <f>INDEX(PDC!$J$1:$L$90,MATCH(AT62,PDC!$L:$L,0),MATCH(PDC!$J$1,PDC!$J$1:$L$1,0))</f>
        <v>Services</v>
      </c>
      <c r="AR62" t="s">
        <v>94</v>
      </c>
      <c r="AS62">
        <v>73</v>
      </c>
      <c r="AT62" t="s">
        <v>33</v>
      </c>
      <c r="AU62">
        <v>183</v>
      </c>
      <c r="AV62">
        <v>283873</v>
      </c>
      <c r="AW62">
        <v>8</v>
      </c>
      <c r="AX62">
        <v>1</v>
      </c>
      <c r="AY62">
        <v>8</v>
      </c>
      <c r="BA62">
        <v>555</v>
      </c>
      <c r="BD62" t="str">
        <f t="shared" si="7"/>
        <v>74_Industrie</v>
      </c>
      <c r="BE62" t="s">
        <v>159</v>
      </c>
      <c r="BF62" t="s">
        <v>116</v>
      </c>
      <c r="BG62" s="10">
        <v>43800</v>
      </c>
      <c r="BH62" s="10">
        <v>69865434</v>
      </c>
      <c r="BI62" s="10">
        <v>1474</v>
      </c>
      <c r="BJ62" s="10">
        <v>77</v>
      </c>
      <c r="BK62" s="10">
        <v>841</v>
      </c>
      <c r="BL62" s="10">
        <v>2</v>
      </c>
      <c r="BM62" s="10">
        <v>70999</v>
      </c>
    </row>
    <row r="63" spans="1:65" x14ac:dyDescent="0.35">
      <c r="A63" t="str">
        <f t="shared" si="0"/>
        <v>0055_Réparation d'ordinateurs et de biens personnels et domestiques</v>
      </c>
      <c r="B63" t="str">
        <f t="shared" si="1"/>
        <v>HC_0055</v>
      </c>
      <c r="C63" t="str">
        <f t="shared" si="4"/>
        <v>HC</v>
      </c>
      <c r="D63">
        <f t="shared" si="5"/>
        <v>41</v>
      </c>
      <c r="E63" t="str">
        <f>INDEX(PDC!$J$1:$L$90,MATCH(H63,PDC!$L:$L,0),MATCH(PDC!$J$1,PDC!$J$1:$L$1,0))</f>
        <v>Services</v>
      </c>
      <c r="F63" s="7" t="s">
        <v>294</v>
      </c>
      <c r="G63">
        <v>95</v>
      </c>
      <c r="H63" t="s">
        <v>92</v>
      </c>
      <c r="I63" s="10">
        <v>3</v>
      </c>
      <c r="J63" s="10">
        <v>3766</v>
      </c>
      <c r="P63">
        <v>0</v>
      </c>
      <c r="S63" s="10" t="str">
        <f t="shared" si="6"/>
        <v>8409_Agriculture</v>
      </c>
      <c r="T63" s="15" t="s">
        <v>312</v>
      </c>
      <c r="U63" s="11" t="s">
        <v>114</v>
      </c>
      <c r="V63" s="10">
        <v>10</v>
      </c>
      <c r="W63" s="10">
        <v>15391</v>
      </c>
      <c r="X63" s="10">
        <v>1</v>
      </c>
      <c r="Y63" s="10"/>
      <c r="Z63" s="10"/>
      <c r="AA63" s="10"/>
      <c r="AB63" s="10">
        <v>30</v>
      </c>
      <c r="AE63" t="s">
        <v>117</v>
      </c>
      <c r="AF63" t="s">
        <v>251</v>
      </c>
      <c r="AG63" t="s">
        <v>46</v>
      </c>
      <c r="AH63" s="10">
        <v>106</v>
      </c>
      <c r="AI63" s="10">
        <v>4</v>
      </c>
      <c r="AJ63" s="10">
        <v>26</v>
      </c>
      <c r="AK63" s="10">
        <v>1</v>
      </c>
      <c r="AL63" s="10" t="s">
        <v>194</v>
      </c>
      <c r="AM63">
        <v>5153</v>
      </c>
      <c r="AP63" t="str">
        <f t="shared" si="2"/>
        <v>01_Autres activités spécialisées, scientifiques et techniques</v>
      </c>
      <c r="AQ63" t="str">
        <f>INDEX(PDC!$J$1:$L$90,MATCH(AT63,PDC!$L:$L,0),MATCH(PDC!$J$1,PDC!$J$1:$L$1,0))</f>
        <v>Services</v>
      </c>
      <c r="AR63" t="s">
        <v>94</v>
      </c>
      <c r="AS63">
        <v>74</v>
      </c>
      <c r="AT63" t="s">
        <v>86</v>
      </c>
      <c r="AU63">
        <v>177</v>
      </c>
      <c r="AV63">
        <v>225185</v>
      </c>
      <c r="AW63">
        <v>5</v>
      </c>
      <c r="BA63">
        <v>229</v>
      </c>
      <c r="BD63" t="str">
        <f t="shared" si="7"/>
        <v>74_Services</v>
      </c>
      <c r="BE63" t="s">
        <v>159</v>
      </c>
      <c r="BF63" t="s">
        <v>117</v>
      </c>
      <c r="BG63" s="10">
        <v>108391</v>
      </c>
      <c r="BH63" s="10">
        <v>161531111</v>
      </c>
      <c r="BI63" s="10">
        <v>3905</v>
      </c>
      <c r="BJ63" s="10">
        <v>161</v>
      </c>
      <c r="BK63" s="10">
        <v>1889</v>
      </c>
      <c r="BL63" s="10">
        <v>5</v>
      </c>
      <c r="BM63" s="10">
        <v>220064</v>
      </c>
    </row>
    <row r="64" spans="1:65" x14ac:dyDescent="0.35">
      <c r="A64" t="str">
        <f t="shared" si="0"/>
        <v>0055_Production et distribution d'électricité, de gaz, de vapeur et d'air conditionné</v>
      </c>
      <c r="B64" t="str">
        <f t="shared" si="1"/>
        <v>HC_0055</v>
      </c>
      <c r="C64" t="str">
        <f t="shared" si="4"/>
        <v>HC</v>
      </c>
      <c r="D64">
        <f t="shared" si="5"/>
        <v>41</v>
      </c>
      <c r="E64" t="str">
        <f>INDEX(PDC!$J$1:$L$90,MATCH(H64,PDC!$L:$L,0),MATCH(PDC!$J$1,PDC!$J$1:$L$1,0))</f>
        <v>Industrie</v>
      </c>
      <c r="F64" s="7" t="s">
        <v>294</v>
      </c>
      <c r="G64">
        <v>35</v>
      </c>
      <c r="H64" t="s">
        <v>76</v>
      </c>
      <c r="I64" s="10">
        <v>103</v>
      </c>
      <c r="J64" s="10">
        <v>163749</v>
      </c>
      <c r="O64">
        <v>0</v>
      </c>
      <c r="P64">
        <v>0</v>
      </c>
      <c r="S64" s="10" t="str">
        <f t="shared" si="6"/>
        <v>8409_Commerce</v>
      </c>
      <c r="T64" s="15" t="s">
        <v>312</v>
      </c>
      <c r="U64" s="11" t="s">
        <v>138</v>
      </c>
      <c r="V64" s="10">
        <v>25619</v>
      </c>
      <c r="W64" s="10">
        <v>39308596</v>
      </c>
      <c r="X64" s="10">
        <v>973</v>
      </c>
      <c r="Y64" s="10">
        <v>86</v>
      </c>
      <c r="Z64" s="10">
        <v>1009</v>
      </c>
      <c r="AA64" s="10">
        <v>1</v>
      </c>
      <c r="AB64" s="10">
        <v>84413</v>
      </c>
      <c r="AE64" t="s">
        <v>117</v>
      </c>
      <c r="AF64" t="s">
        <v>157</v>
      </c>
      <c r="AG64" t="s">
        <v>33</v>
      </c>
      <c r="AH64" s="10">
        <v>226</v>
      </c>
      <c r="AI64" s="10">
        <v>12</v>
      </c>
      <c r="AJ64" s="10">
        <v>69</v>
      </c>
      <c r="AK64" s="10" t="s">
        <v>194</v>
      </c>
      <c r="AL64" s="10" t="s">
        <v>194</v>
      </c>
      <c r="AM64">
        <v>16525</v>
      </c>
      <c r="AP64" t="str">
        <f t="shared" si="2"/>
        <v>01_Activités vétérinaires</v>
      </c>
      <c r="AQ64" t="str">
        <f>INDEX(PDC!$J$1:$L$90,MATCH(AT64,PDC!$L:$L,0),MATCH(PDC!$J$1,PDC!$J$1:$L$1,0))</f>
        <v>Services</v>
      </c>
      <c r="AR64" t="s">
        <v>94</v>
      </c>
      <c r="AS64">
        <v>75</v>
      </c>
      <c r="AT64" t="s">
        <v>87</v>
      </c>
      <c r="AU64">
        <v>192</v>
      </c>
      <c r="AV64">
        <v>321090</v>
      </c>
      <c r="AW64">
        <v>1</v>
      </c>
      <c r="BA64">
        <v>12</v>
      </c>
      <c r="BD64" t="str">
        <f t="shared" si="7"/>
        <v>01_Tous secteurs</v>
      </c>
      <c r="BE64" s="4" t="s">
        <v>94</v>
      </c>
      <c r="BF64" t="s">
        <v>356</v>
      </c>
      <c r="BG64" s="10">
        <v>148484</v>
      </c>
      <c r="BH64" s="10">
        <v>223039786</v>
      </c>
      <c r="BI64" s="10">
        <v>6573</v>
      </c>
      <c r="BJ64" s="10">
        <v>465</v>
      </c>
      <c r="BK64" s="10">
        <v>4380</v>
      </c>
      <c r="BL64" s="10">
        <v>1</v>
      </c>
      <c r="BM64" s="10">
        <v>465245</v>
      </c>
    </row>
    <row r="65" spans="1:65" x14ac:dyDescent="0.35">
      <c r="A65" t="str">
        <f t="shared" si="0"/>
        <v>0055_Imprimerie et reproduction d'enregistrements</v>
      </c>
      <c r="B65" t="str">
        <f t="shared" si="1"/>
        <v>HC_0055</v>
      </c>
      <c r="C65" t="str">
        <f t="shared" si="4"/>
        <v>HC</v>
      </c>
      <c r="D65">
        <f t="shared" si="5"/>
        <v>41</v>
      </c>
      <c r="E65" t="str">
        <f>INDEX(PDC!$J$1:$L$90,MATCH(H65,PDC!$L:$L,0),MATCH(PDC!$J$1,PDC!$J$1:$L$1,0))</f>
        <v>Industrie</v>
      </c>
      <c r="F65" s="7" t="s">
        <v>294</v>
      </c>
      <c r="G65">
        <v>18</v>
      </c>
      <c r="H65" t="s">
        <v>72</v>
      </c>
      <c r="I65" s="10">
        <v>44</v>
      </c>
      <c r="J65" s="10">
        <v>66535</v>
      </c>
      <c r="K65" s="10"/>
      <c r="L65" s="10"/>
      <c r="M65" s="10"/>
      <c r="N65" s="10"/>
      <c r="O65" s="10">
        <v>356</v>
      </c>
      <c r="P65" s="10">
        <v>0</v>
      </c>
      <c r="Q65" s="10"/>
      <c r="S65" s="10" t="str">
        <f t="shared" si="6"/>
        <v>8409_Construction</v>
      </c>
      <c r="T65" s="15" t="s">
        <v>312</v>
      </c>
      <c r="U65" s="11" t="s">
        <v>115</v>
      </c>
      <c r="V65" s="10">
        <v>12594</v>
      </c>
      <c r="W65" s="10">
        <v>19333803</v>
      </c>
      <c r="X65" s="10">
        <v>832</v>
      </c>
      <c r="Y65" s="10">
        <v>78</v>
      </c>
      <c r="Z65" s="10">
        <v>699</v>
      </c>
      <c r="AA65" s="10"/>
      <c r="AB65" s="10">
        <v>86692</v>
      </c>
      <c r="AE65" t="s">
        <v>117</v>
      </c>
      <c r="AF65" t="s">
        <v>159</v>
      </c>
      <c r="AG65" t="s">
        <v>86</v>
      </c>
      <c r="AH65" s="10">
        <v>82</v>
      </c>
      <c r="AI65" s="10">
        <v>3</v>
      </c>
      <c r="AJ65" s="10">
        <v>12</v>
      </c>
      <c r="AK65" s="10" t="s">
        <v>194</v>
      </c>
      <c r="AL65" s="10" t="s">
        <v>194</v>
      </c>
      <c r="AM65">
        <v>5691</v>
      </c>
      <c r="AP65" t="str">
        <f t="shared" si="2"/>
        <v>01_Activités de location et location-bail</v>
      </c>
      <c r="AQ65" t="str">
        <f>INDEX(PDC!$J$1:$L$90,MATCH(AT65,PDC!$L:$L,0),MATCH(PDC!$J$1,PDC!$J$1:$L$1,0))</f>
        <v>Services</v>
      </c>
      <c r="AR65" t="s">
        <v>94</v>
      </c>
      <c r="AS65">
        <v>77</v>
      </c>
      <c r="AT65" t="s">
        <v>88</v>
      </c>
      <c r="AU65">
        <v>468</v>
      </c>
      <c r="AV65">
        <v>762919</v>
      </c>
      <c r="AW65">
        <v>15</v>
      </c>
      <c r="AX65">
        <v>6</v>
      </c>
      <c r="AY65">
        <v>46</v>
      </c>
      <c r="BA65">
        <v>1230</v>
      </c>
      <c r="BD65" t="str">
        <f t="shared" si="7"/>
        <v>03_Tous secteurs</v>
      </c>
      <c r="BE65" s="4" t="s">
        <v>104</v>
      </c>
      <c r="BF65" t="s">
        <v>356</v>
      </c>
      <c r="BG65" s="10">
        <v>74394</v>
      </c>
      <c r="BH65" s="10">
        <v>112804239</v>
      </c>
      <c r="BI65" s="10">
        <v>2976</v>
      </c>
      <c r="BJ65" s="10">
        <v>351</v>
      </c>
      <c r="BK65" s="10">
        <v>3451</v>
      </c>
      <c r="BL65" s="10">
        <v>6</v>
      </c>
      <c r="BM65" s="10">
        <v>215993</v>
      </c>
    </row>
    <row r="66" spans="1:65" x14ac:dyDescent="0.35">
      <c r="A66" t="str">
        <f t="shared" si="0"/>
        <v>0055_Activités des agences de voyage, voyagistes, services de réservation et activités connexes</v>
      </c>
      <c r="B66" t="str">
        <f t="shared" si="1"/>
        <v>HC_0055</v>
      </c>
      <c r="C66" t="str">
        <f t="shared" si="4"/>
        <v>HC</v>
      </c>
      <c r="D66">
        <f t="shared" si="5"/>
        <v>41</v>
      </c>
      <c r="E66" t="str">
        <f>INDEX(PDC!$J$1:$L$90,MATCH(H66,PDC!$L:$L,0),MATCH(PDC!$J$1,PDC!$J$1:$L$1,0))</f>
        <v>Services</v>
      </c>
      <c r="F66" s="7" t="s">
        <v>294</v>
      </c>
      <c r="G66">
        <v>79</v>
      </c>
      <c r="H66" t="s">
        <v>89</v>
      </c>
      <c r="I66" s="10">
        <v>26</v>
      </c>
      <c r="J66" s="10">
        <v>42273</v>
      </c>
      <c r="K66" s="10"/>
      <c r="L66" s="10"/>
      <c r="M66" s="10"/>
      <c r="N66" s="10"/>
      <c r="O66" s="10"/>
      <c r="P66" s="10">
        <v>0</v>
      </c>
      <c r="Q66" s="10"/>
      <c r="R66" s="10"/>
      <c r="S66" s="10" t="str">
        <f t="shared" si="6"/>
        <v>8409_Industrie</v>
      </c>
      <c r="T66" s="15" t="s">
        <v>312</v>
      </c>
      <c r="U66" s="11" t="s">
        <v>116</v>
      </c>
      <c r="V66" s="10">
        <v>37955</v>
      </c>
      <c r="W66" s="10">
        <v>56793646</v>
      </c>
      <c r="X66" s="10">
        <v>718</v>
      </c>
      <c r="Y66" s="10">
        <v>78</v>
      </c>
      <c r="Z66" s="10">
        <v>861</v>
      </c>
      <c r="AA66" s="10">
        <v>2</v>
      </c>
      <c r="AB66" s="10">
        <v>66844</v>
      </c>
      <c r="AE66" t="s">
        <v>117</v>
      </c>
      <c r="AF66" t="s">
        <v>238</v>
      </c>
      <c r="AG66" t="s">
        <v>87</v>
      </c>
      <c r="AH66" s="10">
        <v>43</v>
      </c>
      <c r="AI66" s="10">
        <v>6</v>
      </c>
      <c r="AJ66" s="10">
        <v>46</v>
      </c>
      <c r="AK66">
        <v>1</v>
      </c>
      <c r="AL66" s="10" t="s">
        <v>194</v>
      </c>
      <c r="AM66">
        <v>1193</v>
      </c>
      <c r="AP66" t="str">
        <f t="shared" si="2"/>
        <v>01_Activités liées à l'emploi</v>
      </c>
      <c r="AQ66" t="str">
        <f>INDEX(PDC!$J$1:$L$90,MATCH(AT66,PDC!$L:$L,0),MATCH(PDC!$J$1,PDC!$J$1:$L$1,0))</f>
        <v>Services</v>
      </c>
      <c r="AR66" t="s">
        <v>94</v>
      </c>
      <c r="AS66">
        <v>78</v>
      </c>
      <c r="AT66" t="s">
        <v>6</v>
      </c>
      <c r="AU66">
        <v>11116</v>
      </c>
      <c r="AV66">
        <v>13904554</v>
      </c>
      <c r="AW66">
        <v>657</v>
      </c>
      <c r="AX66">
        <v>37</v>
      </c>
      <c r="AY66">
        <v>373</v>
      </c>
      <c r="BA66">
        <v>39373</v>
      </c>
      <c r="BD66" t="str">
        <f t="shared" si="7"/>
        <v>07_Tous secteurs</v>
      </c>
      <c r="BE66" s="4" t="s">
        <v>106</v>
      </c>
      <c r="BF66" t="s">
        <v>356</v>
      </c>
      <c r="BG66" s="10">
        <v>63940</v>
      </c>
      <c r="BH66" s="10">
        <v>97932147</v>
      </c>
      <c r="BI66" s="10">
        <v>2535</v>
      </c>
      <c r="BJ66" s="10">
        <v>121</v>
      </c>
      <c r="BK66" s="10">
        <v>1164</v>
      </c>
      <c r="BL66" s="10"/>
      <c r="BM66" s="10">
        <v>156559</v>
      </c>
    </row>
    <row r="67" spans="1:65" x14ac:dyDescent="0.35">
      <c r="A67" t="str">
        <f t="shared" si="0"/>
        <v>0055_Télécommunications</v>
      </c>
      <c r="B67" t="str">
        <f t="shared" si="1"/>
        <v>HC_0055</v>
      </c>
      <c r="C67" t="str">
        <f t="shared" si="4"/>
        <v>HC</v>
      </c>
      <c r="D67">
        <f t="shared" si="5"/>
        <v>41</v>
      </c>
      <c r="E67" t="str">
        <f>INDEX(PDC!$J$1:$L$90,MATCH(H67,PDC!$L:$L,0),MATCH(PDC!$J$1,PDC!$J$1:$L$1,0))</f>
        <v>Services</v>
      </c>
      <c r="F67" s="7" t="s">
        <v>294</v>
      </c>
      <c r="G67">
        <v>61</v>
      </c>
      <c r="H67" t="s">
        <v>84</v>
      </c>
      <c r="I67" s="10">
        <v>1</v>
      </c>
      <c r="J67" s="10">
        <v>0</v>
      </c>
      <c r="K67" s="10"/>
      <c r="L67" s="10"/>
      <c r="M67" s="10"/>
      <c r="N67" s="10"/>
      <c r="O67" s="10"/>
      <c r="P67" s="10">
        <v>0</v>
      </c>
      <c r="Q67" s="10"/>
      <c r="R67" s="10"/>
      <c r="S67" s="10" t="str">
        <f t="shared" si="6"/>
        <v>8409_Services</v>
      </c>
      <c r="T67" s="15" t="s">
        <v>312</v>
      </c>
      <c r="U67" s="11" t="s">
        <v>117</v>
      </c>
      <c r="V67" s="10">
        <v>135503</v>
      </c>
      <c r="W67" s="10">
        <v>193264291</v>
      </c>
      <c r="X67" s="10">
        <v>4335</v>
      </c>
      <c r="Y67" s="10">
        <v>300</v>
      </c>
      <c r="Z67" s="10">
        <v>2866</v>
      </c>
      <c r="AA67" s="10">
        <v>2</v>
      </c>
      <c r="AB67" s="10">
        <v>400256</v>
      </c>
      <c r="AE67" t="s">
        <v>117</v>
      </c>
      <c r="AF67" t="s">
        <v>236</v>
      </c>
      <c r="AG67" t="s">
        <v>88</v>
      </c>
      <c r="AH67" s="10">
        <v>390</v>
      </c>
      <c r="AI67" s="10">
        <v>34</v>
      </c>
      <c r="AJ67" s="10">
        <v>368</v>
      </c>
      <c r="AK67" s="10">
        <v>12</v>
      </c>
      <c r="AL67" s="10" t="s">
        <v>194</v>
      </c>
      <c r="AM67">
        <v>26728</v>
      </c>
      <c r="AP67" t="str">
        <f t="shared" si="2"/>
        <v>01_Activités des agences de voyage, voyagistes, services de réservation et activités connexes</v>
      </c>
      <c r="AQ67" t="str">
        <f>INDEX(PDC!$J$1:$L$90,MATCH(AT67,PDC!$L:$L,0),MATCH(PDC!$J$1,PDC!$J$1:$L$1,0))</f>
        <v>Services</v>
      </c>
      <c r="AR67" t="s">
        <v>94</v>
      </c>
      <c r="AS67">
        <v>79</v>
      </c>
      <c r="AT67" t="s">
        <v>89</v>
      </c>
      <c r="AU67">
        <v>134</v>
      </c>
      <c r="AV67">
        <v>215654</v>
      </c>
      <c r="BD67" t="str">
        <f t="shared" si="7"/>
        <v>15_Tous secteurs</v>
      </c>
      <c r="BE67" s="4">
        <v>15</v>
      </c>
      <c r="BF67" t="s">
        <v>356</v>
      </c>
      <c r="BG67" s="10">
        <v>29564</v>
      </c>
      <c r="BH67" s="10">
        <v>45945055</v>
      </c>
      <c r="BI67" s="10">
        <v>1263</v>
      </c>
      <c r="BJ67" s="10">
        <v>51</v>
      </c>
      <c r="BK67" s="10">
        <v>620</v>
      </c>
      <c r="BL67" s="10">
        <v>1</v>
      </c>
      <c r="BM67" s="10">
        <v>66796</v>
      </c>
    </row>
    <row r="68" spans="1:65" x14ac:dyDescent="0.35">
      <c r="A68" t="str">
        <f t="shared" ref="A68:A131" si="8">F68&amp;"_"&amp;H68</f>
        <v>0055_Autres industries extractives</v>
      </c>
      <c r="B68" t="str">
        <f t="shared" ref="B68:B131" si="9">C68&amp;"_"&amp;F68</f>
        <v>HC_0055</v>
      </c>
      <c r="C68" t="str">
        <f t="shared" si="4"/>
        <v>HC</v>
      </c>
      <c r="D68">
        <f t="shared" si="5"/>
        <v>41</v>
      </c>
      <c r="E68" t="str">
        <f>INDEX(PDC!$J$1:$L$90,MATCH(H68,PDC!$L:$L,0),MATCH(PDC!$J$1,PDC!$J$1:$L$1,0))</f>
        <v>Industrie</v>
      </c>
      <c r="F68" s="7" t="s">
        <v>294</v>
      </c>
      <c r="G68">
        <v>8</v>
      </c>
      <c r="H68" t="s">
        <v>64</v>
      </c>
      <c r="I68" s="10">
        <v>22</v>
      </c>
      <c r="J68" s="10">
        <v>36948</v>
      </c>
      <c r="K68" s="10"/>
      <c r="L68" s="10"/>
      <c r="M68" s="10"/>
      <c r="N68" s="10"/>
      <c r="O68" s="10"/>
      <c r="P68" s="10">
        <v>0</v>
      </c>
      <c r="Q68" s="10"/>
      <c r="R68" s="10"/>
      <c r="S68" s="10" t="str">
        <f t="shared" si="6"/>
        <v>8410_Agriculture</v>
      </c>
      <c r="T68" s="15" t="s">
        <v>313</v>
      </c>
      <c r="U68" s="11" t="s">
        <v>114</v>
      </c>
      <c r="V68" s="10">
        <v>4</v>
      </c>
      <c r="W68" s="10">
        <v>5383</v>
      </c>
      <c r="X68" s="10">
        <v>1</v>
      </c>
      <c r="Y68" s="10"/>
      <c r="Z68" s="10"/>
      <c r="AA68" s="10"/>
      <c r="AB68" s="10">
        <v>279</v>
      </c>
      <c r="AE68" t="s">
        <v>117</v>
      </c>
      <c r="AF68" t="s">
        <v>198</v>
      </c>
      <c r="AG68" t="s">
        <v>6</v>
      </c>
      <c r="AH68" s="10">
        <v>6863</v>
      </c>
      <c r="AI68" s="10">
        <v>402</v>
      </c>
      <c r="AJ68" s="10">
        <v>4015</v>
      </c>
      <c r="AK68" s="10">
        <v>113</v>
      </c>
      <c r="AL68" s="10">
        <v>6</v>
      </c>
      <c r="AM68">
        <v>479569</v>
      </c>
      <c r="AP68" t="str">
        <f t="shared" ref="AP68:AP131" si="10">AR68&amp;"_"&amp;AT68</f>
        <v>01_Enquêtes et sécurité</v>
      </c>
      <c r="AQ68" t="str">
        <f>INDEX(PDC!$J$1:$L$90,MATCH(AT68,PDC!$L:$L,0),MATCH(PDC!$J$1,PDC!$J$1:$L$1,0))</f>
        <v>Services</v>
      </c>
      <c r="AR68" t="s">
        <v>94</v>
      </c>
      <c r="AS68">
        <v>80</v>
      </c>
      <c r="AT68" t="s">
        <v>15</v>
      </c>
      <c r="AU68">
        <v>308</v>
      </c>
      <c r="AV68">
        <v>460472</v>
      </c>
      <c r="AW68">
        <v>15</v>
      </c>
      <c r="AX68">
        <v>3</v>
      </c>
      <c r="AY68">
        <v>51</v>
      </c>
      <c r="BA68">
        <v>3632</v>
      </c>
      <c r="BD68" t="str">
        <f t="shared" ref="BD68:BD75" si="11">BE68&amp;"_"&amp;BF68</f>
        <v>26_Tous secteurs</v>
      </c>
      <c r="BE68" s="4">
        <v>26</v>
      </c>
      <c r="BF68" t="s">
        <v>356</v>
      </c>
      <c r="BG68" s="10">
        <v>143201</v>
      </c>
      <c r="BH68" s="10">
        <v>213973491</v>
      </c>
      <c r="BI68" s="10">
        <v>5880</v>
      </c>
      <c r="BJ68" s="10">
        <v>328</v>
      </c>
      <c r="BK68" s="10">
        <v>4299</v>
      </c>
      <c r="BL68" s="10">
        <v>9</v>
      </c>
      <c r="BM68" s="10">
        <v>403135</v>
      </c>
    </row>
    <row r="69" spans="1:65" x14ac:dyDescent="0.35">
      <c r="A69" t="str">
        <f t="shared" si="8"/>
        <v>0055_Activités immobilières</v>
      </c>
      <c r="B69" t="str">
        <f t="shared" si="9"/>
        <v>HC_0055</v>
      </c>
      <c r="C69" t="str">
        <f t="shared" ref="C69:C132" si="12">IF(OR(G69=93,G69=78,G69=53),"HC",IF(I69&lt;300,"HC",D69))</f>
        <v>HC</v>
      </c>
      <c r="D69">
        <f t="shared" ref="D69:D71" si="13">IF(COUNTBLANK(P69)=0,RANK(P69,P$4:P$71),"NC")</f>
        <v>41</v>
      </c>
      <c r="E69" t="str">
        <f>INDEX(PDC!$J$1:$L$90,MATCH(H69,PDC!$L:$L,0),MATCH(PDC!$J$1,PDC!$J$1:$L$1,0))</f>
        <v>Services</v>
      </c>
      <c r="F69" s="7" t="s">
        <v>294</v>
      </c>
      <c r="G69">
        <v>68</v>
      </c>
      <c r="H69" t="s">
        <v>31</v>
      </c>
      <c r="I69" s="10">
        <v>47</v>
      </c>
      <c r="J69" s="10">
        <v>71750</v>
      </c>
      <c r="K69" s="10"/>
      <c r="L69" s="10"/>
      <c r="M69" s="10"/>
      <c r="N69" s="10"/>
      <c r="O69" s="10"/>
      <c r="P69" s="10">
        <v>0</v>
      </c>
      <c r="Q69" s="10"/>
      <c r="R69" s="10"/>
      <c r="S69" s="10" t="str">
        <f t="shared" ref="S69:S132" si="14">T69&amp;"_"&amp;U69</f>
        <v>8410_Commerce</v>
      </c>
      <c r="T69" s="15" t="s">
        <v>313</v>
      </c>
      <c r="U69" s="11" t="s">
        <v>138</v>
      </c>
      <c r="V69" s="10">
        <v>2616</v>
      </c>
      <c r="W69" s="10">
        <v>4120876</v>
      </c>
      <c r="X69" s="10">
        <v>88</v>
      </c>
      <c r="Y69" s="10">
        <v>4</v>
      </c>
      <c r="Z69" s="10">
        <v>33</v>
      </c>
      <c r="AA69" s="10"/>
      <c r="AB69" s="10">
        <v>3933</v>
      </c>
      <c r="AE69" t="s">
        <v>117</v>
      </c>
      <c r="AF69" t="s">
        <v>227</v>
      </c>
      <c r="AG69" t="s">
        <v>89</v>
      </c>
      <c r="AH69" s="10">
        <v>37</v>
      </c>
      <c r="AI69" s="10">
        <v>1</v>
      </c>
      <c r="AJ69" s="10">
        <v>4</v>
      </c>
      <c r="AK69" s="10" t="s">
        <v>194</v>
      </c>
      <c r="AL69" s="10" t="s">
        <v>194</v>
      </c>
      <c r="AM69">
        <v>2825</v>
      </c>
      <c r="AP69" t="str">
        <f t="shared" si="10"/>
        <v>01_Services relatifs aux bâtiments et aménagement paysager</v>
      </c>
      <c r="AQ69" t="str">
        <f>INDEX(PDC!$J$1:$L$90,MATCH(AT69,PDC!$L:$L,0),MATCH(PDC!$J$1,PDC!$J$1:$L$1,0))</f>
        <v>Services</v>
      </c>
      <c r="AR69" t="s">
        <v>94</v>
      </c>
      <c r="AS69">
        <v>81</v>
      </c>
      <c r="AT69" t="s">
        <v>9</v>
      </c>
      <c r="AU69">
        <v>2148</v>
      </c>
      <c r="AV69">
        <v>3176253</v>
      </c>
      <c r="AW69">
        <v>102</v>
      </c>
      <c r="AX69">
        <v>12</v>
      </c>
      <c r="AY69">
        <v>105</v>
      </c>
      <c r="BA69">
        <v>9460</v>
      </c>
      <c r="BD69" t="str">
        <f t="shared" si="11"/>
        <v>38_Tous secteurs</v>
      </c>
      <c r="BE69" s="4">
        <v>38</v>
      </c>
      <c r="BF69" t="s">
        <v>356</v>
      </c>
      <c r="BG69" s="10">
        <v>359723</v>
      </c>
      <c r="BH69" s="10">
        <v>528366712</v>
      </c>
      <c r="BI69" s="10">
        <v>13607</v>
      </c>
      <c r="BJ69" s="10">
        <v>1002</v>
      </c>
      <c r="BK69" s="10">
        <v>9692</v>
      </c>
      <c r="BL69" s="10">
        <v>8</v>
      </c>
      <c r="BM69" s="10">
        <v>1168762</v>
      </c>
    </row>
    <row r="70" spans="1:65" x14ac:dyDescent="0.35">
      <c r="A70" t="str">
        <f t="shared" si="8"/>
        <v>0055_Production de films cinématographiques, de vidéo et de programmes de télévision ; enregistrement sonore et édition musicale</v>
      </c>
      <c r="B70" t="str">
        <f t="shared" si="9"/>
        <v>HC_0055</v>
      </c>
      <c r="C70" t="str">
        <f t="shared" si="12"/>
        <v>HC</v>
      </c>
      <c r="D70">
        <f t="shared" si="13"/>
        <v>41</v>
      </c>
      <c r="E70" t="str">
        <f>INDEX(PDC!$J$1:$L$90,MATCH(H70,PDC!$L:$L,0),MATCH(PDC!$J$1,PDC!$J$1:$L$1,0))</f>
        <v>Services</v>
      </c>
      <c r="F70" s="7" t="s">
        <v>294</v>
      </c>
      <c r="G70">
        <v>59</v>
      </c>
      <c r="H70" t="s">
        <v>82</v>
      </c>
      <c r="I70" s="10">
        <v>6</v>
      </c>
      <c r="J70" s="10">
        <v>10274</v>
      </c>
      <c r="K70" s="10"/>
      <c r="M70" s="10"/>
      <c r="N70" s="10"/>
      <c r="O70" s="10"/>
      <c r="P70" s="10">
        <v>0</v>
      </c>
      <c r="Q70" s="10"/>
      <c r="R70" s="10"/>
      <c r="S70" s="10" t="str">
        <f t="shared" si="14"/>
        <v>8410_Construction</v>
      </c>
      <c r="T70" s="15" t="s">
        <v>313</v>
      </c>
      <c r="U70" s="11" t="s">
        <v>115</v>
      </c>
      <c r="V70" s="10">
        <v>1218</v>
      </c>
      <c r="W70" s="10">
        <v>1819350</v>
      </c>
      <c r="X70" s="10">
        <v>90</v>
      </c>
      <c r="Y70" s="10">
        <v>3</v>
      </c>
      <c r="Z70" s="10">
        <v>32</v>
      </c>
      <c r="AA70" s="10"/>
      <c r="AB70" s="10">
        <v>4993</v>
      </c>
      <c r="AE70" t="s">
        <v>117</v>
      </c>
      <c r="AF70" t="s">
        <v>213</v>
      </c>
      <c r="AG70" t="s">
        <v>15</v>
      </c>
      <c r="AH70" s="10">
        <v>643</v>
      </c>
      <c r="AI70" s="10">
        <v>55</v>
      </c>
      <c r="AJ70" s="10">
        <v>551</v>
      </c>
      <c r="AK70">
        <v>23</v>
      </c>
      <c r="AL70" s="10" t="s">
        <v>194</v>
      </c>
      <c r="AM70">
        <v>78421</v>
      </c>
      <c r="AP70" t="str">
        <f t="shared" si="10"/>
        <v>01_Activités administratives et autres activités de soutien aux entreprises</v>
      </c>
      <c r="AQ70" t="str">
        <f>INDEX(PDC!$J$1:$L$90,MATCH(AT70,PDC!$L:$L,0),MATCH(PDC!$J$1,PDC!$J$1:$L$1,0))</f>
        <v>Services</v>
      </c>
      <c r="AR70" t="s">
        <v>94</v>
      </c>
      <c r="AS70">
        <v>82</v>
      </c>
      <c r="AT70" t="s">
        <v>35</v>
      </c>
      <c r="AU70">
        <v>1301</v>
      </c>
      <c r="AV70">
        <v>1916047</v>
      </c>
      <c r="AW70">
        <v>12</v>
      </c>
      <c r="BA70">
        <v>1829</v>
      </c>
      <c r="BD70" t="str">
        <f t="shared" si="11"/>
        <v>42_Tous secteurs</v>
      </c>
      <c r="BE70" s="4">
        <v>42</v>
      </c>
      <c r="BF70" t="s">
        <v>356</v>
      </c>
      <c r="BG70" s="10">
        <v>193132</v>
      </c>
      <c r="BH70" s="10">
        <v>289470388</v>
      </c>
      <c r="BI70" s="10">
        <v>8133</v>
      </c>
      <c r="BJ70" s="10">
        <v>532</v>
      </c>
      <c r="BK70" s="10">
        <v>5183</v>
      </c>
      <c r="BL70" s="10">
        <v>3</v>
      </c>
      <c r="BM70" s="10">
        <v>592544</v>
      </c>
    </row>
    <row r="71" spans="1:65" x14ac:dyDescent="0.35">
      <c r="A71" t="str">
        <f t="shared" si="8"/>
        <v>0055_Activités auxiliaires de services financiers et d'assurance</v>
      </c>
      <c r="B71" t="str">
        <f t="shared" si="9"/>
        <v>HC_0055</v>
      </c>
      <c r="C71" t="str">
        <f t="shared" si="12"/>
        <v>HC</v>
      </c>
      <c r="D71">
        <f t="shared" si="13"/>
        <v>41</v>
      </c>
      <c r="E71" t="str">
        <f>INDEX(PDC!$J$1:$L$90,MATCH(H71,PDC!$L:$L,0),MATCH(PDC!$J$1,PDC!$J$1:$L$1,0))</f>
        <v>Services</v>
      </c>
      <c r="F71" s="7" t="s">
        <v>294</v>
      </c>
      <c r="G71">
        <v>66</v>
      </c>
      <c r="H71" t="s">
        <v>48</v>
      </c>
      <c r="I71" s="10">
        <v>34</v>
      </c>
      <c r="J71" s="10">
        <v>52917</v>
      </c>
      <c r="K71" s="10"/>
      <c r="L71" s="10"/>
      <c r="M71" s="10"/>
      <c r="N71" s="10"/>
      <c r="O71" s="10"/>
      <c r="P71" s="10">
        <v>0</v>
      </c>
      <c r="Q71" s="10"/>
      <c r="R71" s="10"/>
      <c r="S71" s="10" t="str">
        <f t="shared" si="14"/>
        <v>8410_Industrie</v>
      </c>
      <c r="T71" s="15" t="s">
        <v>313</v>
      </c>
      <c r="U71" s="11" t="s">
        <v>116</v>
      </c>
      <c r="V71" s="10">
        <v>6291</v>
      </c>
      <c r="W71" s="10">
        <v>9020779</v>
      </c>
      <c r="X71" s="10">
        <v>185</v>
      </c>
      <c r="Y71" s="10">
        <v>14</v>
      </c>
      <c r="Z71" s="10">
        <v>156</v>
      </c>
      <c r="AA71" s="10"/>
      <c r="AB71" s="10">
        <v>11775</v>
      </c>
      <c r="AE71" t="s">
        <v>117</v>
      </c>
      <c r="AF71" t="s">
        <v>212</v>
      </c>
      <c r="AG71" t="s">
        <v>9</v>
      </c>
      <c r="AH71" s="10">
        <v>2058</v>
      </c>
      <c r="AI71" s="10">
        <v>215</v>
      </c>
      <c r="AJ71" s="10">
        <v>1874</v>
      </c>
      <c r="AK71" s="10">
        <v>70</v>
      </c>
      <c r="AL71" s="10">
        <v>1</v>
      </c>
      <c r="AM71">
        <v>233965</v>
      </c>
      <c r="AP71" t="str">
        <f t="shared" si="10"/>
        <v>01_Administration publique et défense ; sécurité sociale obligatoire</v>
      </c>
      <c r="AQ71" t="str">
        <f>INDEX(PDC!$J$1:$L$90,MATCH(AT71,PDC!$L:$L,0),MATCH(PDC!$J$1,PDC!$J$1:$L$1,0))</f>
        <v>Services</v>
      </c>
      <c r="AR71" t="s">
        <v>94</v>
      </c>
      <c r="AS71">
        <v>84</v>
      </c>
      <c r="AT71" t="s">
        <v>36</v>
      </c>
      <c r="AU71">
        <v>6783</v>
      </c>
      <c r="AV71">
        <v>7228396</v>
      </c>
      <c r="AW71">
        <v>104</v>
      </c>
      <c r="AX71">
        <v>1</v>
      </c>
      <c r="AY71">
        <v>2</v>
      </c>
      <c r="BA71">
        <v>4799</v>
      </c>
      <c r="BD71" t="str">
        <f t="shared" si="11"/>
        <v>43_Tous secteurs</v>
      </c>
      <c r="BE71" s="4">
        <v>43</v>
      </c>
      <c r="BF71" t="s">
        <v>356</v>
      </c>
      <c r="BG71" s="10">
        <v>49193</v>
      </c>
      <c r="BH71" s="10">
        <v>75613060</v>
      </c>
      <c r="BI71" s="10">
        <v>1917</v>
      </c>
      <c r="BJ71" s="10">
        <v>135</v>
      </c>
      <c r="BK71" s="10">
        <v>1584</v>
      </c>
      <c r="BL71" s="10">
        <v>4</v>
      </c>
      <c r="BM71" s="10">
        <v>130249</v>
      </c>
    </row>
    <row r="72" spans="1:65" x14ac:dyDescent="0.35">
      <c r="A72" t="str">
        <f t="shared" si="8"/>
        <v>0059_Construction de bâtiments</v>
      </c>
      <c r="B72" t="str">
        <f t="shared" si="9"/>
        <v>HC_0059</v>
      </c>
      <c r="C72" t="str">
        <f t="shared" si="12"/>
        <v>HC</v>
      </c>
      <c r="D72">
        <f>IF(COUNTBLANK(P72)=0,RANK(P72,P$72:P$134),"NC")</f>
        <v>4</v>
      </c>
      <c r="E72" t="str">
        <f>INDEX(PDC!$J$1:$L$90,MATCH(H72,PDC!$L:$L,0),MATCH(PDC!$J$1,PDC!$J$1:$L$1,0))</f>
        <v>Construction</v>
      </c>
      <c r="F72" s="7" t="s">
        <v>296</v>
      </c>
      <c r="G72">
        <v>41</v>
      </c>
      <c r="H72" t="s">
        <v>17</v>
      </c>
      <c r="I72" s="10">
        <v>71</v>
      </c>
      <c r="J72" s="10">
        <v>114456</v>
      </c>
      <c r="K72" s="10">
        <v>9</v>
      </c>
      <c r="L72" s="10"/>
      <c r="M72" s="10"/>
      <c r="N72" s="10"/>
      <c r="O72" s="10">
        <v>803</v>
      </c>
      <c r="P72" s="10">
        <v>97.032530838382584</v>
      </c>
      <c r="Q72" s="10">
        <v>78.632837073000005</v>
      </c>
      <c r="R72" s="10"/>
      <c r="S72" s="10" t="str">
        <f t="shared" si="14"/>
        <v>8410_Services</v>
      </c>
      <c r="T72" s="15" t="s">
        <v>313</v>
      </c>
      <c r="U72" s="11" t="s">
        <v>117</v>
      </c>
      <c r="V72" s="10">
        <v>8472</v>
      </c>
      <c r="W72" s="10">
        <v>12553774</v>
      </c>
      <c r="X72" s="10">
        <v>339</v>
      </c>
      <c r="Y72" s="10">
        <v>13</v>
      </c>
      <c r="Z72" s="10">
        <v>171</v>
      </c>
      <c r="AA72" s="10"/>
      <c r="AB72" s="10">
        <v>16281</v>
      </c>
      <c r="AE72" t="s">
        <v>117</v>
      </c>
      <c r="AF72" t="s">
        <v>224</v>
      </c>
      <c r="AG72" t="s">
        <v>35</v>
      </c>
      <c r="AH72" s="10">
        <v>516</v>
      </c>
      <c r="AI72" s="10">
        <v>37</v>
      </c>
      <c r="AJ72" s="10">
        <v>278</v>
      </c>
      <c r="AK72" s="10">
        <v>8</v>
      </c>
      <c r="AL72" s="10" t="s">
        <v>194</v>
      </c>
      <c r="AM72">
        <v>37596</v>
      </c>
      <c r="AP72" t="str">
        <f t="shared" si="10"/>
        <v>01_Enseignement</v>
      </c>
      <c r="AQ72" t="str">
        <f>INDEX(PDC!$J$1:$L$90,MATCH(AT72,PDC!$L:$L,0),MATCH(PDC!$J$1,PDC!$J$1:$L$1,0))</f>
        <v>Services</v>
      </c>
      <c r="AR72" t="s">
        <v>94</v>
      </c>
      <c r="AS72">
        <v>85</v>
      </c>
      <c r="AT72" t="s">
        <v>34</v>
      </c>
      <c r="AU72">
        <v>1995</v>
      </c>
      <c r="AV72">
        <v>3139639</v>
      </c>
      <c r="AW72">
        <v>145</v>
      </c>
      <c r="AX72">
        <v>9</v>
      </c>
      <c r="AY72">
        <v>75</v>
      </c>
      <c r="BA72">
        <v>6563</v>
      </c>
      <c r="BD72" t="str">
        <f t="shared" si="11"/>
        <v>63_Tous secteurs</v>
      </c>
      <c r="BE72" s="4">
        <v>63</v>
      </c>
      <c r="BF72" t="s">
        <v>356</v>
      </c>
      <c r="BG72" s="10">
        <v>181360</v>
      </c>
      <c r="BH72" s="10">
        <v>272363191</v>
      </c>
      <c r="BI72" s="10">
        <v>6411</v>
      </c>
      <c r="BJ72" s="10">
        <v>354</v>
      </c>
      <c r="BK72" s="10">
        <v>4255</v>
      </c>
      <c r="BL72" s="10">
        <v>10</v>
      </c>
      <c r="BM72" s="10">
        <v>392256</v>
      </c>
    </row>
    <row r="73" spans="1:65" x14ac:dyDescent="0.35">
      <c r="A73" t="str">
        <f t="shared" si="8"/>
        <v>0059_Fabrication de produits en caoutchouc et en plastique</v>
      </c>
      <c r="B73" t="str">
        <f t="shared" si="9"/>
        <v>HC_0059</v>
      </c>
      <c r="C73" t="str">
        <f t="shared" si="12"/>
        <v>HC</v>
      </c>
      <c r="D73">
        <f t="shared" ref="D73:D134" si="15">IF(COUNTBLANK(P73)=0,RANK(P73,P$72:P$134),"NC")</f>
        <v>7</v>
      </c>
      <c r="E73" t="str">
        <f>INDEX(PDC!$J$1:$L$90,MATCH(H73,PDC!$L:$L,0),MATCH(PDC!$J$1,PDC!$J$1:$L$1,0))</f>
        <v>Industrie</v>
      </c>
      <c r="F73" s="7" t="s">
        <v>296</v>
      </c>
      <c r="G73">
        <v>22</v>
      </c>
      <c r="H73" t="s">
        <v>25</v>
      </c>
      <c r="I73" s="10">
        <v>181</v>
      </c>
      <c r="J73" s="10">
        <v>259126</v>
      </c>
      <c r="K73" s="10">
        <v>18</v>
      </c>
      <c r="L73" s="10">
        <v>2</v>
      </c>
      <c r="M73" s="10">
        <v>13</v>
      </c>
      <c r="N73" s="10"/>
      <c r="O73" s="10">
        <v>1381</v>
      </c>
      <c r="P73" s="10">
        <v>86.125723016533115</v>
      </c>
      <c r="Q73" s="10">
        <v>69.464276065999996</v>
      </c>
      <c r="R73" s="10"/>
      <c r="S73" s="10" t="str">
        <f t="shared" si="14"/>
        <v>8411_Agriculture</v>
      </c>
      <c r="T73" s="15" t="s">
        <v>314</v>
      </c>
      <c r="U73" s="11" t="s">
        <v>114</v>
      </c>
      <c r="V73" s="10">
        <v>2</v>
      </c>
      <c r="W73" s="10">
        <v>3247</v>
      </c>
      <c r="X73" s="10"/>
      <c r="Y73" s="10"/>
      <c r="Z73" s="10"/>
      <c r="AA73" s="10"/>
      <c r="AB73" s="10"/>
      <c r="AE73" t="s">
        <v>117</v>
      </c>
      <c r="AF73" t="s">
        <v>218</v>
      </c>
      <c r="AG73" t="s">
        <v>36</v>
      </c>
      <c r="AH73" s="10">
        <v>2168</v>
      </c>
      <c r="AI73" s="10">
        <v>112</v>
      </c>
      <c r="AJ73" s="10">
        <v>884</v>
      </c>
      <c r="AK73">
        <v>32</v>
      </c>
      <c r="AL73" s="10" t="s">
        <v>194</v>
      </c>
      <c r="AM73">
        <v>110751</v>
      </c>
      <c r="AP73" t="str">
        <f t="shared" si="10"/>
        <v>01_Activités pour la santé humaine</v>
      </c>
      <c r="AQ73" t="str">
        <f>INDEX(PDC!$J$1:$L$90,MATCH(AT73,PDC!$L:$L,0),MATCH(PDC!$J$1,PDC!$J$1:$L$1,0))</f>
        <v>Services</v>
      </c>
      <c r="AR73" t="s">
        <v>94</v>
      </c>
      <c r="AS73">
        <v>86</v>
      </c>
      <c r="AT73" t="s">
        <v>27</v>
      </c>
      <c r="AU73">
        <v>5629</v>
      </c>
      <c r="AV73">
        <v>8664292</v>
      </c>
      <c r="AW73">
        <v>181</v>
      </c>
      <c r="AX73">
        <v>11</v>
      </c>
      <c r="AY73">
        <v>162</v>
      </c>
      <c r="BA73">
        <v>12849</v>
      </c>
      <c r="BD73" t="str">
        <f t="shared" si="11"/>
        <v>69_Tous secteurs</v>
      </c>
      <c r="BE73" s="4">
        <v>69</v>
      </c>
      <c r="BF73" t="s">
        <v>356</v>
      </c>
      <c r="BG73" s="10">
        <v>720263</v>
      </c>
      <c r="BH73" s="10">
        <v>1041684971</v>
      </c>
      <c r="BI73" s="10">
        <v>21822</v>
      </c>
      <c r="BJ73" s="10">
        <v>1669</v>
      </c>
      <c r="BK73" s="10">
        <v>16141</v>
      </c>
      <c r="BL73" s="10">
        <v>12</v>
      </c>
      <c r="BM73" s="10">
        <v>1822163</v>
      </c>
    </row>
    <row r="74" spans="1:65" x14ac:dyDescent="0.35">
      <c r="A74" t="str">
        <f t="shared" si="8"/>
        <v>0059_Travail du bois et fabrication d'articles en bois et en liège, à l'exception des meubles ; fabrication d'articles en vannerie et sparterie</v>
      </c>
      <c r="B74" t="str">
        <f t="shared" si="9"/>
        <v>HC_0059</v>
      </c>
      <c r="C74" t="str">
        <f t="shared" si="12"/>
        <v>HC</v>
      </c>
      <c r="D74">
        <f t="shared" si="15"/>
        <v>10</v>
      </c>
      <c r="E74" t="str">
        <f>INDEX(PDC!$J$1:$L$90,MATCH(H74,PDC!$L:$L,0),MATCH(PDC!$J$1,PDC!$J$1:$L$1,0))</f>
        <v>Industrie</v>
      </c>
      <c r="F74" s="7" t="s">
        <v>296</v>
      </c>
      <c r="G74">
        <v>16</v>
      </c>
      <c r="H74" t="s">
        <v>70</v>
      </c>
      <c r="I74" s="10">
        <v>58</v>
      </c>
      <c r="J74" s="10">
        <v>87780</v>
      </c>
      <c r="K74" s="10">
        <v>6</v>
      </c>
      <c r="L74" s="10">
        <v>2</v>
      </c>
      <c r="M74" s="10">
        <v>24</v>
      </c>
      <c r="N74" s="10"/>
      <c r="O74" s="10">
        <v>670</v>
      </c>
      <c r="P74" s="10">
        <v>82.068362316372543</v>
      </c>
      <c r="Q74" s="10">
        <v>68.352699931999993</v>
      </c>
      <c r="R74" s="10"/>
      <c r="S74" s="10" t="str">
        <f t="shared" si="14"/>
        <v>8411_Commerce</v>
      </c>
      <c r="T74" s="15" t="s">
        <v>314</v>
      </c>
      <c r="U74" s="11" t="s">
        <v>138</v>
      </c>
      <c r="V74" s="10">
        <v>1469</v>
      </c>
      <c r="W74" s="10">
        <v>2376901</v>
      </c>
      <c r="X74" s="10">
        <v>42</v>
      </c>
      <c r="Y74" s="10"/>
      <c r="Z74" s="10"/>
      <c r="AA74" s="10"/>
      <c r="AB74" s="10">
        <v>1766</v>
      </c>
      <c r="AE74" t="s">
        <v>117</v>
      </c>
      <c r="AF74" t="s">
        <v>222</v>
      </c>
      <c r="AG74" t="s">
        <v>34</v>
      </c>
      <c r="AH74" s="10">
        <v>930</v>
      </c>
      <c r="AI74" s="10">
        <v>58</v>
      </c>
      <c r="AJ74" s="10">
        <v>702</v>
      </c>
      <c r="AK74" s="10">
        <v>22</v>
      </c>
      <c r="AL74" s="10">
        <v>2</v>
      </c>
      <c r="AM74">
        <v>55459</v>
      </c>
      <c r="AP74" t="str">
        <f t="shared" si="10"/>
        <v>01_Hébergement médico-social et social</v>
      </c>
      <c r="AQ74" t="str">
        <f>INDEX(PDC!$J$1:$L$90,MATCH(AT74,PDC!$L:$L,0),MATCH(PDC!$J$1,PDC!$J$1:$L$1,0))</f>
        <v>Services</v>
      </c>
      <c r="AR74" t="s">
        <v>94</v>
      </c>
      <c r="AS74">
        <v>87</v>
      </c>
      <c r="AT74" t="s">
        <v>2</v>
      </c>
      <c r="AU74">
        <v>4950</v>
      </c>
      <c r="AV74">
        <v>7424730</v>
      </c>
      <c r="AW74">
        <v>368</v>
      </c>
      <c r="AX74">
        <v>18</v>
      </c>
      <c r="AY74">
        <v>120</v>
      </c>
      <c r="BA74">
        <v>30378</v>
      </c>
      <c r="BD74" t="str">
        <f t="shared" si="11"/>
        <v>73_Tous secteurs</v>
      </c>
      <c r="BE74" s="4">
        <v>73</v>
      </c>
      <c r="BF74" t="s">
        <v>356</v>
      </c>
      <c r="BG74" s="10">
        <v>131124</v>
      </c>
      <c r="BH74" s="10">
        <v>199448947</v>
      </c>
      <c r="BI74" s="10">
        <v>5327</v>
      </c>
      <c r="BJ74" s="10">
        <v>321</v>
      </c>
      <c r="BK74" s="10">
        <v>4273</v>
      </c>
      <c r="BL74" s="10">
        <v>9</v>
      </c>
      <c r="BM74" s="10">
        <v>351129</v>
      </c>
    </row>
    <row r="75" spans="1:65" x14ac:dyDescent="0.35">
      <c r="A75" t="str">
        <f t="shared" si="8"/>
        <v>0059_Collecte et traitement des eaux usées</v>
      </c>
      <c r="B75" t="str">
        <f t="shared" si="9"/>
        <v>HC_0059</v>
      </c>
      <c r="C75" t="str">
        <f t="shared" si="12"/>
        <v>HC</v>
      </c>
      <c r="D75">
        <f t="shared" si="15"/>
        <v>15</v>
      </c>
      <c r="E75" t="str">
        <f>INDEX(PDC!$J$1:$L$90,MATCH(H75,PDC!$L:$L,0),MATCH(PDC!$J$1,PDC!$J$1:$L$1,0))</f>
        <v>Industrie</v>
      </c>
      <c r="F75" s="7" t="s">
        <v>296</v>
      </c>
      <c r="G75">
        <v>37</v>
      </c>
      <c r="H75" t="s">
        <v>78</v>
      </c>
      <c r="I75" s="10">
        <v>18</v>
      </c>
      <c r="J75" s="10">
        <v>30139</v>
      </c>
      <c r="K75" s="10">
        <v>2</v>
      </c>
      <c r="L75" s="10"/>
      <c r="M75" s="10"/>
      <c r="N75" s="10"/>
      <c r="O75" s="10">
        <v>633</v>
      </c>
      <c r="P75" s="10">
        <v>61.232653977539165</v>
      </c>
      <c r="Q75" s="10">
        <v>66.359202362000005</v>
      </c>
      <c r="R75" s="10"/>
      <c r="S75" s="10" t="str">
        <f t="shared" si="14"/>
        <v>8411_Construction</v>
      </c>
      <c r="T75" s="15" t="s">
        <v>314</v>
      </c>
      <c r="U75" s="11" t="s">
        <v>115</v>
      </c>
      <c r="V75" s="10">
        <v>1176</v>
      </c>
      <c r="W75" s="10">
        <v>1917420</v>
      </c>
      <c r="X75" s="10">
        <v>80</v>
      </c>
      <c r="Y75" s="10">
        <v>8</v>
      </c>
      <c r="Z75" s="10">
        <v>366</v>
      </c>
      <c r="AA75" s="10">
        <v>2</v>
      </c>
      <c r="AB75" s="10">
        <v>4481</v>
      </c>
      <c r="AE75" t="s">
        <v>117</v>
      </c>
      <c r="AF75" t="s">
        <v>207</v>
      </c>
      <c r="AG75" t="s">
        <v>27</v>
      </c>
      <c r="AH75" s="10">
        <v>3268</v>
      </c>
      <c r="AI75" s="10">
        <v>188</v>
      </c>
      <c r="AJ75" s="10">
        <v>1693</v>
      </c>
      <c r="AK75" s="10">
        <v>52</v>
      </c>
      <c r="AL75" s="10">
        <v>1</v>
      </c>
      <c r="AM75">
        <v>243193</v>
      </c>
      <c r="AP75" t="str">
        <f t="shared" si="10"/>
        <v>01_Action sociale sans hébergement</v>
      </c>
      <c r="AQ75" t="str">
        <f>INDEX(PDC!$J$1:$L$90,MATCH(AT75,PDC!$L:$L,0),MATCH(PDC!$J$1,PDC!$J$1:$L$1,0))</f>
        <v>Services</v>
      </c>
      <c r="AR75" t="s">
        <v>94</v>
      </c>
      <c r="AS75">
        <v>88</v>
      </c>
      <c r="AT75" t="s">
        <v>8</v>
      </c>
      <c r="AU75">
        <v>4780</v>
      </c>
      <c r="AV75">
        <v>7079568</v>
      </c>
      <c r="AW75">
        <v>292</v>
      </c>
      <c r="AX75">
        <v>17</v>
      </c>
      <c r="AY75">
        <v>202</v>
      </c>
      <c r="BA75">
        <v>23200</v>
      </c>
      <c r="BD75" t="str">
        <f t="shared" si="11"/>
        <v>74_Tous secteurs</v>
      </c>
      <c r="BE75" s="4">
        <v>74</v>
      </c>
      <c r="BF75" t="s">
        <v>356</v>
      </c>
      <c r="BG75" s="10">
        <v>209066</v>
      </c>
      <c r="BH75" s="10">
        <v>321562262</v>
      </c>
      <c r="BI75" s="10">
        <v>8250</v>
      </c>
      <c r="BJ75" s="10">
        <v>361</v>
      </c>
      <c r="BK75" s="10">
        <v>4024</v>
      </c>
      <c r="BL75" s="10">
        <v>7</v>
      </c>
      <c r="BM75" s="10">
        <v>453794</v>
      </c>
    </row>
    <row r="76" spans="1:65" x14ac:dyDescent="0.35">
      <c r="A76" t="str">
        <f t="shared" si="8"/>
        <v>0059_Activités liées à l'emploi</v>
      </c>
      <c r="B76" t="str">
        <f t="shared" si="9"/>
        <v>HC_0059</v>
      </c>
      <c r="C76" t="str">
        <f t="shared" si="12"/>
        <v>HC</v>
      </c>
      <c r="D76">
        <f t="shared" si="15"/>
        <v>3</v>
      </c>
      <c r="E76" t="str">
        <f>INDEX(PDC!$J$1:$L$90,MATCH(H76,PDC!$L:$L,0),MATCH(PDC!$J$1,PDC!$J$1:$L$1,0))</f>
        <v>Services</v>
      </c>
      <c r="F76" s="7" t="s">
        <v>296</v>
      </c>
      <c r="G76">
        <v>78</v>
      </c>
      <c r="H76" t="s">
        <v>6</v>
      </c>
      <c r="I76" s="10">
        <v>661</v>
      </c>
      <c r="J76" s="10">
        <v>916287</v>
      </c>
      <c r="K76" s="10">
        <v>59</v>
      </c>
      <c r="L76" s="10">
        <v>5</v>
      </c>
      <c r="M76" s="10">
        <v>114</v>
      </c>
      <c r="N76" s="10"/>
      <c r="O76" s="10">
        <v>3613</v>
      </c>
      <c r="P76" s="10">
        <v>99.612382216897259</v>
      </c>
      <c r="Q76" s="10">
        <v>64.390305658000003</v>
      </c>
      <c r="R76" s="10"/>
      <c r="S76" s="10" t="str">
        <f t="shared" si="14"/>
        <v>8411_Industrie</v>
      </c>
      <c r="T76" s="15" t="s">
        <v>314</v>
      </c>
      <c r="U76" s="11" t="s">
        <v>116</v>
      </c>
      <c r="V76" s="10">
        <v>1926</v>
      </c>
      <c r="W76" s="10">
        <v>2993481</v>
      </c>
      <c r="X76" s="10">
        <v>58</v>
      </c>
      <c r="Y76" s="10">
        <v>9</v>
      </c>
      <c r="Z76" s="10">
        <v>101</v>
      </c>
      <c r="AA76" s="10"/>
      <c r="AB76" s="10">
        <v>3480</v>
      </c>
      <c r="AE76" t="s">
        <v>117</v>
      </c>
      <c r="AF76" t="s">
        <v>202</v>
      </c>
      <c r="AG76" t="s">
        <v>2</v>
      </c>
      <c r="AH76" s="10">
        <v>5371</v>
      </c>
      <c r="AI76" s="10">
        <v>265</v>
      </c>
      <c r="AJ76" s="10">
        <v>2205</v>
      </c>
      <c r="AK76" s="10">
        <v>72</v>
      </c>
      <c r="AL76" s="10">
        <v>1</v>
      </c>
      <c r="AM76">
        <v>390344</v>
      </c>
      <c r="AP76" t="str">
        <f t="shared" si="10"/>
        <v>01_Activités créatives, artistiques et de spectacle</v>
      </c>
      <c r="AQ76" t="str">
        <f>INDEX(PDC!$J$1:$L$90,MATCH(AT76,PDC!$L:$L,0),MATCH(PDC!$J$1,PDC!$J$1:$L$1,0))</f>
        <v>Services</v>
      </c>
      <c r="AR76" t="s">
        <v>94</v>
      </c>
      <c r="AS76">
        <v>90</v>
      </c>
      <c r="AT76" t="s">
        <v>42</v>
      </c>
      <c r="AU76">
        <v>425</v>
      </c>
      <c r="AV76">
        <v>334659</v>
      </c>
      <c r="AW76">
        <v>1</v>
      </c>
      <c r="BA76">
        <v>19</v>
      </c>
    </row>
    <row r="77" spans="1:65" x14ac:dyDescent="0.35">
      <c r="A77" t="str">
        <f t="shared" si="8"/>
        <v>0059_Industries alimentaires</v>
      </c>
      <c r="B77" t="str">
        <f t="shared" si="9"/>
        <v>14_0059</v>
      </c>
      <c r="C77">
        <f t="shared" si="12"/>
        <v>14</v>
      </c>
      <c r="D77">
        <f t="shared" si="15"/>
        <v>14</v>
      </c>
      <c r="E77" t="str">
        <f>INDEX(PDC!$J$1:$L$90,MATCH(H77,PDC!$L:$L,0),MATCH(PDC!$J$1,PDC!$J$1:$L$1,0))</f>
        <v>Industrie</v>
      </c>
      <c r="F77" s="7" t="s">
        <v>296</v>
      </c>
      <c r="G77">
        <v>10</v>
      </c>
      <c r="H77" t="s">
        <v>14</v>
      </c>
      <c r="I77" s="10">
        <v>690</v>
      </c>
      <c r="J77" s="10">
        <v>1031960</v>
      </c>
      <c r="K77" s="10">
        <v>64</v>
      </c>
      <c r="L77" s="10">
        <v>2</v>
      </c>
      <c r="M77" s="10">
        <v>30</v>
      </c>
      <c r="N77" s="10"/>
      <c r="O77" s="10">
        <v>5158</v>
      </c>
      <c r="P77" s="10">
        <v>70.130525244864614</v>
      </c>
      <c r="Q77" s="10">
        <v>62.017907671000003</v>
      </c>
      <c r="R77" s="10"/>
      <c r="S77" s="10" t="str">
        <f t="shared" si="14"/>
        <v>8411_Services</v>
      </c>
      <c r="T77" s="15" t="s">
        <v>314</v>
      </c>
      <c r="U77" s="11" t="s">
        <v>117</v>
      </c>
      <c r="V77" s="10">
        <v>7050</v>
      </c>
      <c r="W77" s="10">
        <v>10167993</v>
      </c>
      <c r="X77" s="10">
        <v>316</v>
      </c>
      <c r="Y77" s="10">
        <v>23</v>
      </c>
      <c r="Z77" s="10">
        <v>417</v>
      </c>
      <c r="AA77" s="10">
        <v>1</v>
      </c>
      <c r="AB77" s="10">
        <v>16005</v>
      </c>
      <c r="AE77" t="s">
        <v>117</v>
      </c>
      <c r="AF77" t="s">
        <v>201</v>
      </c>
      <c r="AG77" t="s">
        <v>8</v>
      </c>
      <c r="AH77" s="10">
        <v>4642</v>
      </c>
      <c r="AI77" s="10">
        <v>249</v>
      </c>
      <c r="AJ77" s="10">
        <v>2161</v>
      </c>
      <c r="AK77" s="10">
        <v>73</v>
      </c>
      <c r="AL77" s="10" t="s">
        <v>194</v>
      </c>
      <c r="AM77">
        <v>352877</v>
      </c>
      <c r="AP77" t="str">
        <f t="shared" si="10"/>
        <v>01_Bibliothèques, archives, musées et autres activités culturelles</v>
      </c>
      <c r="AQ77" t="str">
        <f>INDEX(PDC!$J$1:$L$90,MATCH(AT77,PDC!$L:$L,0),MATCH(PDC!$J$1,PDC!$J$1:$L$1,0))</f>
        <v>Services</v>
      </c>
      <c r="AR77" t="s">
        <v>94</v>
      </c>
      <c r="AS77">
        <v>91</v>
      </c>
      <c r="AT77" t="s">
        <v>90</v>
      </c>
      <c r="AU77">
        <v>80</v>
      </c>
      <c r="AV77">
        <v>121167</v>
      </c>
      <c r="AW77">
        <v>2</v>
      </c>
      <c r="BA77">
        <v>37</v>
      </c>
    </row>
    <row r="78" spans="1:65" x14ac:dyDescent="0.35">
      <c r="A78" t="str">
        <f t="shared" si="8"/>
        <v>0059_Entreposage et services auxiliaires des transports</v>
      </c>
      <c r="B78" t="str">
        <f t="shared" si="9"/>
        <v>HC_0059</v>
      </c>
      <c r="C78" t="str">
        <f t="shared" si="12"/>
        <v>HC</v>
      </c>
      <c r="D78">
        <f t="shared" si="15"/>
        <v>1</v>
      </c>
      <c r="E78" t="str">
        <f>INDEX(PDC!$J$1:$L$90,MATCH(H78,PDC!$L:$L,0),MATCH(PDC!$J$1,PDC!$J$1:$L$1,0))</f>
        <v>Services</v>
      </c>
      <c r="F78" s="7" t="s">
        <v>296</v>
      </c>
      <c r="G78">
        <v>52</v>
      </c>
      <c r="H78" t="s">
        <v>7</v>
      </c>
      <c r="I78" s="10">
        <v>176</v>
      </c>
      <c r="J78" s="10">
        <v>238842</v>
      </c>
      <c r="K78" s="10">
        <v>14</v>
      </c>
      <c r="L78" s="10"/>
      <c r="M78" s="10"/>
      <c r="N78" s="10"/>
      <c r="O78" s="10">
        <v>580</v>
      </c>
      <c r="P78" s="10">
        <v>192.93418620684682</v>
      </c>
      <c r="Q78" s="10">
        <v>58.616156287000003</v>
      </c>
      <c r="R78" s="10"/>
      <c r="S78" s="10" t="str">
        <f t="shared" si="14"/>
        <v>8412_Agriculture</v>
      </c>
      <c r="T78" s="15" t="s">
        <v>315</v>
      </c>
      <c r="U78" s="11" t="s">
        <v>114</v>
      </c>
      <c r="V78" s="10"/>
      <c r="W78" s="10"/>
      <c r="X78" s="10"/>
      <c r="Y78" s="10"/>
      <c r="Z78" s="10"/>
      <c r="AA78" s="16"/>
      <c r="AB78" s="16"/>
      <c r="AE78" t="s">
        <v>117</v>
      </c>
      <c r="AF78" t="s">
        <v>245</v>
      </c>
      <c r="AG78" t="s">
        <v>42</v>
      </c>
      <c r="AH78" s="10">
        <v>82</v>
      </c>
      <c r="AI78" s="10">
        <v>8</v>
      </c>
      <c r="AJ78" s="10">
        <v>72</v>
      </c>
      <c r="AK78" s="10">
        <v>2</v>
      </c>
      <c r="AL78" s="10" t="s">
        <v>194</v>
      </c>
      <c r="AM78">
        <v>6405</v>
      </c>
      <c r="AP78" t="str">
        <f t="shared" si="10"/>
        <v>01_Organisation de jeux de hasard et d'argent</v>
      </c>
      <c r="AQ78" t="str">
        <f>INDEX(PDC!$J$1:$L$90,MATCH(AT78,PDC!$L:$L,0),MATCH(PDC!$J$1,PDC!$J$1:$L$1,0))</f>
        <v>Services</v>
      </c>
      <c r="AR78" t="s">
        <v>94</v>
      </c>
      <c r="AS78">
        <v>92</v>
      </c>
      <c r="AT78" t="s">
        <v>91</v>
      </c>
      <c r="AU78">
        <v>344</v>
      </c>
      <c r="AV78">
        <v>520487</v>
      </c>
      <c r="AW78">
        <v>9</v>
      </c>
      <c r="AX78">
        <v>1</v>
      </c>
      <c r="AY78">
        <v>1</v>
      </c>
      <c r="BA78">
        <v>427</v>
      </c>
    </row>
    <row r="79" spans="1:65" x14ac:dyDescent="0.35">
      <c r="A79" t="str">
        <f t="shared" si="8"/>
        <v>0059_Travaux de construction spécialisés</v>
      </c>
      <c r="B79" t="str">
        <f t="shared" si="9"/>
        <v>6_0059</v>
      </c>
      <c r="C79">
        <f t="shared" si="12"/>
        <v>6</v>
      </c>
      <c r="D79">
        <f t="shared" si="15"/>
        <v>6</v>
      </c>
      <c r="E79" t="str">
        <f>INDEX(PDC!$J$1:$L$90,MATCH(H79,PDC!$L:$L,0),MATCH(PDC!$J$1,PDC!$J$1:$L$1,0))</f>
        <v>Construction</v>
      </c>
      <c r="F79" s="7" t="s">
        <v>296</v>
      </c>
      <c r="G79">
        <v>43</v>
      </c>
      <c r="H79" t="s">
        <v>3</v>
      </c>
      <c r="I79" s="10">
        <v>831</v>
      </c>
      <c r="J79" s="10">
        <v>1324838</v>
      </c>
      <c r="K79" s="10">
        <v>73</v>
      </c>
      <c r="L79" s="10">
        <v>5</v>
      </c>
      <c r="M79" s="10">
        <v>44</v>
      </c>
      <c r="N79" s="10"/>
      <c r="O79" s="10">
        <v>4638</v>
      </c>
      <c r="P79" s="10">
        <v>87.909508708770048</v>
      </c>
      <c r="Q79" s="10">
        <v>55.101076509000002</v>
      </c>
      <c r="R79" s="10"/>
      <c r="S79" s="10" t="str">
        <f t="shared" si="14"/>
        <v>8412_Commerce</v>
      </c>
      <c r="T79" s="15" t="s">
        <v>315</v>
      </c>
      <c r="U79" s="11" t="s">
        <v>138</v>
      </c>
      <c r="V79" s="10">
        <v>2673</v>
      </c>
      <c r="W79" s="10">
        <v>4269978</v>
      </c>
      <c r="X79" s="10">
        <v>78</v>
      </c>
      <c r="Y79" s="10">
        <v>3</v>
      </c>
      <c r="Z79" s="10">
        <v>17</v>
      </c>
      <c r="AA79" s="10"/>
      <c r="AB79" s="10">
        <v>6133</v>
      </c>
      <c r="AE79" t="s">
        <v>117</v>
      </c>
      <c r="AF79" t="s">
        <v>239</v>
      </c>
      <c r="AG79" t="s">
        <v>90</v>
      </c>
      <c r="AH79" s="10">
        <v>20</v>
      </c>
      <c r="AI79" s="10">
        <v>1</v>
      </c>
      <c r="AJ79" s="10">
        <v>4</v>
      </c>
      <c r="AK79" s="10" t="s">
        <v>194</v>
      </c>
      <c r="AL79" s="10" t="s">
        <v>194</v>
      </c>
      <c r="AM79">
        <v>1046</v>
      </c>
      <c r="AP79" t="str">
        <f t="shared" si="10"/>
        <v>01_Activités sportives, récréatives et de loisirs</v>
      </c>
      <c r="AQ79" t="str">
        <f>INDEX(PDC!$J$1:$L$90,MATCH(AT79,PDC!$L:$L,0),MATCH(PDC!$J$1,PDC!$J$1:$L$1,0))</f>
        <v>Services</v>
      </c>
      <c r="AR79" t="s">
        <v>94</v>
      </c>
      <c r="AS79">
        <v>93</v>
      </c>
      <c r="AT79" t="s">
        <v>12</v>
      </c>
      <c r="AU79">
        <v>1252</v>
      </c>
      <c r="AV79">
        <v>1566020</v>
      </c>
      <c r="AW79">
        <v>101</v>
      </c>
      <c r="AX79">
        <v>6</v>
      </c>
      <c r="AY79">
        <v>43</v>
      </c>
      <c r="BA79">
        <v>4304</v>
      </c>
    </row>
    <row r="80" spans="1:65" x14ac:dyDescent="0.35">
      <c r="A80" t="str">
        <f t="shared" si="8"/>
        <v>0059_Action sociale sans hébergement</v>
      </c>
      <c r="B80" t="str">
        <f t="shared" si="9"/>
        <v>HC_0059</v>
      </c>
      <c r="C80" t="str">
        <f t="shared" si="12"/>
        <v>HC</v>
      </c>
      <c r="D80">
        <f t="shared" si="15"/>
        <v>30</v>
      </c>
      <c r="E80" t="str">
        <f>INDEX(PDC!$J$1:$L$90,MATCH(H80,PDC!$L:$L,0),MATCH(PDC!$J$1,PDC!$J$1:$L$1,0))</f>
        <v>Services</v>
      </c>
      <c r="F80" s="7" t="s">
        <v>296</v>
      </c>
      <c r="G80">
        <v>88</v>
      </c>
      <c r="H80" t="s">
        <v>8</v>
      </c>
      <c r="I80" s="10">
        <v>39</v>
      </c>
      <c r="J80" s="10">
        <v>59270</v>
      </c>
      <c r="K80" s="10">
        <v>3</v>
      </c>
      <c r="L80" s="10"/>
      <c r="M80" s="10"/>
      <c r="N80" s="10"/>
      <c r="O80" s="10">
        <v>418</v>
      </c>
      <c r="P80" s="10">
        <v>4.4228266409110555</v>
      </c>
      <c r="Q80" s="10">
        <v>50.615825882000003</v>
      </c>
      <c r="R80" s="10"/>
      <c r="S80" s="10" t="str">
        <f t="shared" si="14"/>
        <v>8412_Construction</v>
      </c>
      <c r="T80" s="15" t="s">
        <v>315</v>
      </c>
      <c r="U80" s="11" t="s">
        <v>115</v>
      </c>
      <c r="V80" s="10">
        <v>2172</v>
      </c>
      <c r="W80" s="10">
        <v>3490628</v>
      </c>
      <c r="X80" s="10">
        <v>184</v>
      </c>
      <c r="Y80" s="10">
        <v>8</v>
      </c>
      <c r="Z80" s="10">
        <v>55</v>
      </c>
      <c r="AA80" s="10"/>
      <c r="AB80" s="10">
        <v>9590</v>
      </c>
      <c r="AE80" t="s">
        <v>117</v>
      </c>
      <c r="AF80" t="s">
        <v>247</v>
      </c>
      <c r="AG80" t="s">
        <v>91</v>
      </c>
      <c r="AH80" s="10">
        <v>57</v>
      </c>
      <c r="AI80" s="10">
        <v>4</v>
      </c>
      <c r="AJ80" s="10">
        <v>19</v>
      </c>
      <c r="AK80" s="10" t="s">
        <v>194</v>
      </c>
      <c r="AL80" s="10" t="s">
        <v>194</v>
      </c>
      <c r="AM80">
        <v>4658</v>
      </c>
      <c r="AP80" t="str">
        <f t="shared" si="10"/>
        <v>01_Activités des organisations associatives</v>
      </c>
      <c r="AQ80" t="str">
        <f>INDEX(PDC!$J$1:$L$90,MATCH(AT80,PDC!$L:$L,0),MATCH(PDC!$J$1,PDC!$J$1:$L$1,0))</f>
        <v>Services</v>
      </c>
      <c r="AR80" t="s">
        <v>94</v>
      </c>
      <c r="AS80">
        <v>94</v>
      </c>
      <c r="AT80" t="s">
        <v>32</v>
      </c>
      <c r="AU80">
        <v>1496</v>
      </c>
      <c r="AV80">
        <v>2035272</v>
      </c>
      <c r="AW80">
        <v>29</v>
      </c>
      <c r="AX80">
        <v>1</v>
      </c>
      <c r="AY80">
        <v>5</v>
      </c>
      <c r="BA80">
        <v>1882</v>
      </c>
    </row>
    <row r="81" spans="1:53" x14ac:dyDescent="0.35">
      <c r="A81" t="str">
        <f t="shared" si="8"/>
        <v>0059_Hébergement médico-social et social</v>
      </c>
      <c r="B81" t="str">
        <f t="shared" si="9"/>
        <v>HC_0059</v>
      </c>
      <c r="C81" t="str">
        <f t="shared" si="12"/>
        <v>HC</v>
      </c>
      <c r="D81">
        <f t="shared" si="15"/>
        <v>13</v>
      </c>
      <c r="E81" t="str">
        <f>INDEX(PDC!$J$1:$L$90,MATCH(H81,PDC!$L:$L,0),MATCH(PDC!$J$1,PDC!$J$1:$L$1,0))</f>
        <v>Services</v>
      </c>
      <c r="F81" s="7" t="s">
        <v>296</v>
      </c>
      <c r="G81">
        <v>87</v>
      </c>
      <c r="H81" t="s">
        <v>2</v>
      </c>
      <c r="I81" s="10">
        <v>90</v>
      </c>
      <c r="J81" s="10">
        <v>151704</v>
      </c>
      <c r="K81" s="10">
        <v>7</v>
      </c>
      <c r="L81" s="10"/>
      <c r="M81" s="10"/>
      <c r="N81" s="10"/>
      <c r="O81" s="10">
        <v>267</v>
      </c>
      <c r="P81" s="10">
        <v>72.258412603643109</v>
      </c>
      <c r="Q81" s="10">
        <v>46.142488002999997</v>
      </c>
      <c r="R81" s="10"/>
      <c r="S81" s="10" t="str">
        <f t="shared" si="14"/>
        <v>8412_Industrie</v>
      </c>
      <c r="T81" s="15" t="s">
        <v>315</v>
      </c>
      <c r="U81" s="11" t="s">
        <v>116</v>
      </c>
      <c r="V81" s="10">
        <v>5152</v>
      </c>
      <c r="W81" s="10">
        <v>8238272</v>
      </c>
      <c r="X81" s="10">
        <v>194</v>
      </c>
      <c r="Y81" s="10">
        <v>14</v>
      </c>
      <c r="Z81" s="10">
        <v>106</v>
      </c>
      <c r="AA81" s="10"/>
      <c r="AB81" s="10">
        <v>11461</v>
      </c>
      <c r="AE81" t="s">
        <v>117</v>
      </c>
      <c r="AF81" t="s">
        <v>241</v>
      </c>
      <c r="AG81" t="s">
        <v>12</v>
      </c>
      <c r="AH81" s="10">
        <v>1461</v>
      </c>
      <c r="AI81" s="10">
        <v>51</v>
      </c>
      <c r="AJ81" s="10">
        <v>354</v>
      </c>
      <c r="AK81">
        <v>13</v>
      </c>
      <c r="AL81" s="10" t="s">
        <v>194</v>
      </c>
      <c r="AM81">
        <v>61878</v>
      </c>
      <c r="AP81" t="str">
        <f t="shared" si="10"/>
        <v>01_Réparation d'ordinateurs et de biens personnels et domestiques</v>
      </c>
      <c r="AQ81" t="str">
        <f>INDEX(PDC!$J$1:$L$90,MATCH(AT81,PDC!$L:$L,0),MATCH(PDC!$J$1,PDC!$J$1:$L$1,0))</f>
        <v>Services</v>
      </c>
      <c r="AR81" t="s">
        <v>94</v>
      </c>
      <c r="AS81">
        <v>95</v>
      </c>
      <c r="AT81" t="s">
        <v>92</v>
      </c>
      <c r="AU81">
        <v>88</v>
      </c>
      <c r="AV81">
        <v>119921</v>
      </c>
      <c r="AW81">
        <v>4</v>
      </c>
      <c r="BA81">
        <v>403</v>
      </c>
    </row>
    <row r="82" spans="1:53" x14ac:dyDescent="0.35">
      <c r="A82" t="str">
        <f t="shared" si="8"/>
        <v>0059_Fabrication d'autres produits minéraux non métalliques</v>
      </c>
      <c r="B82" t="str">
        <f t="shared" si="9"/>
        <v>HC_0059</v>
      </c>
      <c r="C82" t="str">
        <f t="shared" si="12"/>
        <v>HC</v>
      </c>
      <c r="D82">
        <f t="shared" si="15"/>
        <v>5</v>
      </c>
      <c r="E82" t="str">
        <f>INDEX(PDC!$J$1:$L$90,MATCH(H82,PDC!$L:$L,0),MATCH(PDC!$J$1,PDC!$J$1:$L$1,0))</f>
        <v>Industrie</v>
      </c>
      <c r="F82" s="7" t="s">
        <v>296</v>
      </c>
      <c r="G82">
        <v>23</v>
      </c>
      <c r="H82" t="s">
        <v>18</v>
      </c>
      <c r="I82" s="10">
        <v>213</v>
      </c>
      <c r="J82" s="10">
        <v>335178</v>
      </c>
      <c r="K82" s="10">
        <v>15</v>
      </c>
      <c r="L82" s="10"/>
      <c r="M82" s="10"/>
      <c r="N82" s="10"/>
      <c r="O82" s="10">
        <v>1018</v>
      </c>
      <c r="P82" s="10">
        <v>94.555776933490833</v>
      </c>
      <c r="Q82" s="10">
        <v>44.752340547000003</v>
      </c>
      <c r="R82" s="10"/>
      <c r="S82" s="10" t="str">
        <f t="shared" si="14"/>
        <v>8412_Services</v>
      </c>
      <c r="T82" s="15" t="s">
        <v>315</v>
      </c>
      <c r="U82" s="11" t="s">
        <v>117</v>
      </c>
      <c r="V82" s="10">
        <v>8102</v>
      </c>
      <c r="W82" s="10">
        <v>11430755</v>
      </c>
      <c r="X82" s="10">
        <v>295</v>
      </c>
      <c r="Y82" s="10">
        <v>20</v>
      </c>
      <c r="Z82" s="10">
        <v>254</v>
      </c>
      <c r="AA82" s="10"/>
      <c r="AB82" s="10">
        <v>20057</v>
      </c>
      <c r="AE82" t="s">
        <v>117</v>
      </c>
      <c r="AF82" t="s">
        <v>209</v>
      </c>
      <c r="AG82" t="s">
        <v>32</v>
      </c>
      <c r="AH82" s="10">
        <v>564</v>
      </c>
      <c r="AI82" s="10">
        <v>33</v>
      </c>
      <c r="AJ82" s="10">
        <v>330</v>
      </c>
      <c r="AK82" s="10">
        <v>11</v>
      </c>
      <c r="AL82" s="10" t="s">
        <v>194</v>
      </c>
      <c r="AM82">
        <v>36455</v>
      </c>
      <c r="AP82" t="str">
        <f t="shared" si="10"/>
        <v>01_Autres services personnels</v>
      </c>
      <c r="AQ82" t="str">
        <f>INDEX(PDC!$J$1:$L$90,MATCH(AT82,PDC!$L:$L,0),MATCH(PDC!$J$1,PDC!$J$1:$L$1,0))</f>
        <v>Services</v>
      </c>
      <c r="AR82" t="s">
        <v>94</v>
      </c>
      <c r="AS82">
        <v>96</v>
      </c>
      <c r="AT82" t="s">
        <v>30</v>
      </c>
      <c r="AU82">
        <v>1658</v>
      </c>
      <c r="AV82">
        <v>2481610</v>
      </c>
      <c r="AW82">
        <v>36</v>
      </c>
      <c r="AX82">
        <v>3</v>
      </c>
      <c r="AY82">
        <v>22</v>
      </c>
      <c r="BA82">
        <v>3170</v>
      </c>
    </row>
    <row r="83" spans="1:53" x14ac:dyDescent="0.35">
      <c r="A83" t="str">
        <f t="shared" si="8"/>
        <v>0059_Transports terrestres et transport par conduites</v>
      </c>
      <c r="B83" t="str">
        <f t="shared" si="9"/>
        <v>11_0059</v>
      </c>
      <c r="C83">
        <f t="shared" si="12"/>
        <v>11</v>
      </c>
      <c r="D83">
        <f t="shared" si="15"/>
        <v>11</v>
      </c>
      <c r="E83" t="str">
        <f>INDEX(PDC!$J$1:$L$90,MATCH(H83,PDC!$L:$L,0),MATCH(PDC!$J$1,PDC!$J$1:$L$1,0))</f>
        <v>Services</v>
      </c>
      <c r="F83" s="7" t="s">
        <v>296</v>
      </c>
      <c r="G83">
        <v>49</v>
      </c>
      <c r="H83" t="s">
        <v>5</v>
      </c>
      <c r="I83" s="10">
        <v>560</v>
      </c>
      <c r="J83" s="10">
        <v>1088509</v>
      </c>
      <c r="K83" s="10">
        <v>47</v>
      </c>
      <c r="L83" s="10">
        <v>1</v>
      </c>
      <c r="M83" s="10">
        <v>5</v>
      </c>
      <c r="N83" s="10"/>
      <c r="O83" s="10">
        <v>2068</v>
      </c>
      <c r="P83" s="10">
        <v>76.939350251717372</v>
      </c>
      <c r="Q83" s="10">
        <v>43.178329255999998</v>
      </c>
      <c r="R83" s="10"/>
      <c r="S83" s="10" t="str">
        <f t="shared" si="14"/>
        <v>8413_Agriculture</v>
      </c>
      <c r="T83" s="15" t="s">
        <v>317</v>
      </c>
      <c r="U83" s="11" t="s">
        <v>114</v>
      </c>
      <c r="V83" s="10"/>
      <c r="W83" s="10"/>
      <c r="X83" s="10"/>
      <c r="Y83" s="10"/>
      <c r="Z83" s="10"/>
      <c r="AA83" s="16"/>
      <c r="AB83" s="16"/>
      <c r="AE83" t="s">
        <v>117</v>
      </c>
      <c r="AF83" t="s">
        <v>242</v>
      </c>
      <c r="AG83" t="s">
        <v>92</v>
      </c>
      <c r="AH83" s="10">
        <v>74</v>
      </c>
      <c r="AI83" s="10">
        <v>6</v>
      </c>
      <c r="AJ83" s="10">
        <v>69</v>
      </c>
      <c r="AK83">
        <v>3</v>
      </c>
      <c r="AL83" s="10" t="s">
        <v>194</v>
      </c>
      <c r="AM83">
        <v>6407</v>
      </c>
      <c r="AP83" t="str">
        <f t="shared" si="10"/>
        <v>01_Activités des organisations et organismes extraterritoriaux</v>
      </c>
      <c r="AQ83" t="str">
        <f>INDEX(PDC!$J$1:$L$90,MATCH(AT83,PDC!$L:$L,0),MATCH(PDC!$J$1,PDC!$J$1:$L$1,0))</f>
        <v>Services</v>
      </c>
      <c r="AR83" t="s">
        <v>94</v>
      </c>
      <c r="AS83">
        <v>99</v>
      </c>
      <c r="AT83" t="s">
        <v>93</v>
      </c>
      <c r="AU83">
        <v>1</v>
      </c>
      <c r="AV83">
        <v>1575</v>
      </c>
    </row>
    <row r="84" spans="1:53" x14ac:dyDescent="0.35">
      <c r="A84" t="str">
        <f t="shared" si="8"/>
        <v>0059_Industrie automobile</v>
      </c>
      <c r="B84" t="str">
        <f t="shared" si="9"/>
        <v>12_0059</v>
      </c>
      <c r="C84">
        <f t="shared" si="12"/>
        <v>12</v>
      </c>
      <c r="D84">
        <f t="shared" si="15"/>
        <v>12</v>
      </c>
      <c r="E84" t="str">
        <f>INDEX(PDC!$J$1:$L$90,MATCH(H84,PDC!$L:$L,0),MATCH(PDC!$J$1,PDC!$J$1:$L$1,0))</f>
        <v>Industrie</v>
      </c>
      <c r="F84" s="7" t="s">
        <v>296</v>
      </c>
      <c r="G84">
        <v>29</v>
      </c>
      <c r="H84" t="s">
        <v>24</v>
      </c>
      <c r="I84" s="10">
        <v>626</v>
      </c>
      <c r="J84" s="10">
        <v>1022292</v>
      </c>
      <c r="K84" s="10">
        <v>44</v>
      </c>
      <c r="L84" s="10">
        <v>3</v>
      </c>
      <c r="M84" s="10">
        <v>12</v>
      </c>
      <c r="N84" s="10"/>
      <c r="O84" s="10">
        <v>1878</v>
      </c>
      <c r="P84" s="10">
        <v>72.49508015944491</v>
      </c>
      <c r="Q84" s="10">
        <v>43.040540276000002</v>
      </c>
      <c r="R84" s="10"/>
      <c r="S84" s="10" t="str">
        <f t="shared" si="14"/>
        <v>8413_Commerce</v>
      </c>
      <c r="T84" s="15" t="s">
        <v>317</v>
      </c>
      <c r="U84" s="11" t="s">
        <v>138</v>
      </c>
      <c r="V84" s="10">
        <v>6224</v>
      </c>
      <c r="W84" s="10">
        <v>10130959</v>
      </c>
      <c r="X84" s="10">
        <v>197</v>
      </c>
      <c r="Y84" s="10">
        <v>10</v>
      </c>
      <c r="Z84" s="10">
        <v>146</v>
      </c>
      <c r="AA84" s="10"/>
      <c r="AB84" s="10">
        <v>11475</v>
      </c>
      <c r="AE84" t="s">
        <v>117</v>
      </c>
      <c r="AF84" t="s">
        <v>216</v>
      </c>
      <c r="AG84" t="s">
        <v>30</v>
      </c>
      <c r="AH84" s="10">
        <v>552</v>
      </c>
      <c r="AI84" s="10">
        <v>36</v>
      </c>
      <c r="AJ84" s="10">
        <v>237</v>
      </c>
      <c r="AK84" s="10">
        <v>8</v>
      </c>
      <c r="AL84" s="10" t="s">
        <v>194</v>
      </c>
      <c r="AM84">
        <v>39958</v>
      </c>
      <c r="AP84" t="str">
        <f t="shared" si="10"/>
        <v>03_</v>
      </c>
      <c r="AR84" t="s">
        <v>104</v>
      </c>
      <c r="BA84">
        <v>1455</v>
      </c>
    </row>
    <row r="85" spans="1:53" x14ac:dyDescent="0.35">
      <c r="A85" t="str">
        <f t="shared" si="8"/>
        <v>0059_Fabrication de produits métalliques, à l'exception des machines et des équipements</v>
      </c>
      <c r="B85" t="str">
        <f t="shared" si="9"/>
        <v>9_0059</v>
      </c>
      <c r="C85">
        <f t="shared" si="12"/>
        <v>9</v>
      </c>
      <c r="D85">
        <f t="shared" si="15"/>
        <v>9</v>
      </c>
      <c r="E85" t="str">
        <f>INDEX(PDC!$J$1:$L$90,MATCH(H85,PDC!$L:$L,0),MATCH(PDC!$J$1,PDC!$J$1:$L$1,0))</f>
        <v>Industrie</v>
      </c>
      <c r="F85" s="7" t="s">
        <v>296</v>
      </c>
      <c r="G85">
        <v>25</v>
      </c>
      <c r="H85" t="s">
        <v>11</v>
      </c>
      <c r="I85" s="10">
        <v>595</v>
      </c>
      <c r="J85" s="10">
        <v>959538</v>
      </c>
      <c r="K85" s="10">
        <v>40</v>
      </c>
      <c r="L85" s="10">
        <v>1</v>
      </c>
      <c r="M85" s="10">
        <v>8</v>
      </c>
      <c r="N85" s="10"/>
      <c r="O85" s="10">
        <v>2169</v>
      </c>
      <c r="P85" s="10">
        <v>83.392735069578336</v>
      </c>
      <c r="Q85" s="10">
        <v>41.686728404999997</v>
      </c>
      <c r="R85" s="10"/>
      <c r="S85" s="10" t="str">
        <f t="shared" si="14"/>
        <v>8413_Construction</v>
      </c>
      <c r="T85" s="15" t="s">
        <v>317</v>
      </c>
      <c r="U85" s="11" t="s">
        <v>115</v>
      </c>
      <c r="V85" s="10">
        <v>4049</v>
      </c>
      <c r="W85" s="10">
        <v>6565176</v>
      </c>
      <c r="X85" s="10">
        <v>294</v>
      </c>
      <c r="Y85" s="10">
        <v>18</v>
      </c>
      <c r="Z85" s="10">
        <v>378</v>
      </c>
      <c r="AA85" s="10">
        <v>2</v>
      </c>
      <c r="AB85" s="10">
        <v>18418</v>
      </c>
      <c r="AE85" t="s">
        <v>117</v>
      </c>
      <c r="AF85" t="s">
        <v>260</v>
      </c>
      <c r="AG85" t="s">
        <v>93</v>
      </c>
      <c r="AH85" s="10">
        <v>3</v>
      </c>
      <c r="AI85" s="10" t="s">
        <v>194</v>
      </c>
      <c r="AJ85" s="10" t="s">
        <v>194</v>
      </c>
      <c r="AK85" s="10" t="s">
        <v>194</v>
      </c>
      <c r="AL85" s="10" t="s">
        <v>194</v>
      </c>
      <c r="AM85">
        <v>940</v>
      </c>
      <c r="AP85" t="str">
        <f t="shared" si="10"/>
        <v>03_Culture et production animale, chasse et services annexes</v>
      </c>
      <c r="AQ85" t="str">
        <f>INDEX(PDC!$J$1:$L$90,MATCH(AT85,PDC!$L:$L,0),MATCH(PDC!$J$1,PDC!$J$1:$L$1,0))</f>
        <v>Agriculture</v>
      </c>
      <c r="AR85" t="s">
        <v>104</v>
      </c>
      <c r="AS85">
        <v>1</v>
      </c>
      <c r="AT85" t="s">
        <v>62</v>
      </c>
      <c r="AU85">
        <v>6</v>
      </c>
      <c r="AV85">
        <v>8646</v>
      </c>
      <c r="BA85">
        <v>0</v>
      </c>
    </row>
    <row r="86" spans="1:53" x14ac:dyDescent="0.35">
      <c r="A86" t="str">
        <f t="shared" si="8"/>
        <v>0059_Restauration</v>
      </c>
      <c r="B86" t="str">
        <f t="shared" si="9"/>
        <v>8_0059</v>
      </c>
      <c r="C86">
        <f t="shared" si="12"/>
        <v>8</v>
      </c>
      <c r="D86">
        <f t="shared" si="15"/>
        <v>8</v>
      </c>
      <c r="E86" t="str">
        <f>INDEX(PDC!$J$1:$L$90,MATCH(H86,PDC!$L:$L,0),MATCH(PDC!$J$1,PDC!$J$1:$L$1,0))</f>
        <v>Services</v>
      </c>
      <c r="F86" s="7" t="s">
        <v>296</v>
      </c>
      <c r="G86">
        <v>56</v>
      </c>
      <c r="H86" t="s">
        <v>10</v>
      </c>
      <c r="I86" s="10">
        <v>353</v>
      </c>
      <c r="J86" s="10">
        <v>579303</v>
      </c>
      <c r="K86" s="10">
        <v>24</v>
      </c>
      <c r="L86" s="10">
        <v>1</v>
      </c>
      <c r="M86" s="10">
        <v>20</v>
      </c>
      <c r="N86" s="10"/>
      <c r="O86" s="10">
        <v>1289</v>
      </c>
      <c r="P86" s="10">
        <v>85.480633713313679</v>
      </c>
      <c r="Q86" s="10">
        <v>41.429096690000002</v>
      </c>
      <c r="R86" s="10"/>
      <c r="S86" s="10" t="str">
        <f t="shared" si="14"/>
        <v>8413_Industrie</v>
      </c>
      <c r="T86" s="15" t="s">
        <v>317</v>
      </c>
      <c r="U86" s="11" t="s">
        <v>116</v>
      </c>
      <c r="V86" s="10">
        <v>5154</v>
      </c>
      <c r="W86" s="10">
        <v>8493427</v>
      </c>
      <c r="X86" s="10">
        <v>188</v>
      </c>
      <c r="Y86" s="10">
        <v>15</v>
      </c>
      <c r="Z86" s="10">
        <v>252</v>
      </c>
      <c r="AA86" s="10"/>
      <c r="AB86" s="10">
        <v>14876</v>
      </c>
      <c r="AH86" s="10"/>
      <c r="AI86" s="10"/>
      <c r="AJ86" t="s">
        <v>194</v>
      </c>
      <c r="AK86" t="s">
        <v>194</v>
      </c>
      <c r="AL86" t="s">
        <v>194</v>
      </c>
      <c r="AP86" t="str">
        <f t="shared" si="10"/>
        <v>03_Sylviculture et exploitation forestière</v>
      </c>
      <c r="AQ86" t="str">
        <f>INDEX(PDC!$J$1:$L$90,MATCH(AT86,PDC!$L:$L,0),MATCH(PDC!$J$1,PDC!$J$1:$L$1,0))</f>
        <v>Agriculture</v>
      </c>
      <c r="AR86" t="s">
        <v>104</v>
      </c>
      <c r="AS86">
        <v>2</v>
      </c>
      <c r="AT86" t="s">
        <v>63</v>
      </c>
      <c r="AU86">
        <v>4</v>
      </c>
      <c r="AV86">
        <v>8280</v>
      </c>
    </row>
    <row r="87" spans="1:53" x14ac:dyDescent="0.35">
      <c r="A87" t="str">
        <f t="shared" si="8"/>
        <v>0059_Services relatifs aux bâtiments et aménagement paysager</v>
      </c>
      <c r="B87" t="str">
        <f t="shared" si="9"/>
        <v>HC_0059</v>
      </c>
      <c r="C87" t="str">
        <f t="shared" si="12"/>
        <v>HC</v>
      </c>
      <c r="D87">
        <f t="shared" si="15"/>
        <v>23</v>
      </c>
      <c r="E87" t="str">
        <f>INDEX(PDC!$J$1:$L$90,MATCH(H87,PDC!$L:$L,0),MATCH(PDC!$J$1,PDC!$J$1:$L$1,0))</f>
        <v>Services</v>
      </c>
      <c r="F87" s="7" t="s">
        <v>296</v>
      </c>
      <c r="G87">
        <v>81</v>
      </c>
      <c r="H87" t="s">
        <v>9</v>
      </c>
      <c r="I87" s="10">
        <v>70</v>
      </c>
      <c r="J87" s="10">
        <v>97142</v>
      </c>
      <c r="K87" s="10">
        <v>4</v>
      </c>
      <c r="L87" s="10">
        <v>1</v>
      </c>
      <c r="M87" s="10">
        <v>5</v>
      </c>
      <c r="N87" s="10"/>
      <c r="O87" s="10">
        <v>452</v>
      </c>
      <c r="P87" s="10">
        <v>31.011163189975058</v>
      </c>
      <c r="Q87" s="10">
        <v>41.176833913000003</v>
      </c>
      <c r="R87" s="10"/>
      <c r="S87" s="10" t="str">
        <f t="shared" si="14"/>
        <v>8413_Services</v>
      </c>
      <c r="T87" s="15" t="s">
        <v>317</v>
      </c>
      <c r="U87" s="11" t="s">
        <v>117</v>
      </c>
      <c r="V87" s="10">
        <v>25442</v>
      </c>
      <c r="W87" s="10">
        <v>38658610</v>
      </c>
      <c r="X87" s="10">
        <v>1044</v>
      </c>
      <c r="Y87" s="10">
        <v>33</v>
      </c>
      <c r="Z87" s="10">
        <v>360</v>
      </c>
      <c r="AA87" s="10">
        <v>1</v>
      </c>
      <c r="AB87" s="10">
        <v>62408</v>
      </c>
      <c r="AH87" s="10"/>
      <c r="AI87" s="10"/>
      <c r="AJ87" t="s">
        <v>194</v>
      </c>
      <c r="AK87" t="s">
        <v>194</v>
      </c>
      <c r="AL87" t="s">
        <v>194</v>
      </c>
      <c r="AP87" t="str">
        <f t="shared" si="10"/>
        <v>03_Autres industries extractives</v>
      </c>
      <c r="AQ87" t="str">
        <f>INDEX(PDC!$J$1:$L$90,MATCH(AT87,PDC!$L:$L,0),MATCH(PDC!$J$1,PDC!$J$1:$L$1,0))</f>
        <v>Industrie</v>
      </c>
      <c r="AR87" t="s">
        <v>104</v>
      </c>
      <c r="AS87">
        <v>8</v>
      </c>
      <c r="AT87" t="s">
        <v>64</v>
      </c>
      <c r="AU87">
        <v>219</v>
      </c>
      <c r="AV87">
        <v>372310</v>
      </c>
      <c r="AX87">
        <v>1</v>
      </c>
      <c r="AY87">
        <v>2</v>
      </c>
      <c r="BA87">
        <v>0</v>
      </c>
    </row>
    <row r="88" spans="1:53" x14ac:dyDescent="0.35">
      <c r="A88" t="str">
        <f t="shared" si="8"/>
        <v>0059_Commerce de détail, à l'exception des automobiles et des motocycles</v>
      </c>
      <c r="B88" t="str">
        <f t="shared" si="9"/>
        <v>17_0059</v>
      </c>
      <c r="C88">
        <f t="shared" si="12"/>
        <v>17</v>
      </c>
      <c r="D88">
        <f t="shared" si="15"/>
        <v>17</v>
      </c>
      <c r="E88" t="str">
        <f>INDEX(PDC!$J$1:$L$90,MATCH(H88,PDC!$L:$L,0),MATCH(PDC!$J$1,PDC!$J$1:$L$1,0))</f>
        <v>Commerce</v>
      </c>
      <c r="F88" s="7" t="s">
        <v>296</v>
      </c>
      <c r="G88">
        <v>47</v>
      </c>
      <c r="H88" t="s">
        <v>16</v>
      </c>
      <c r="I88" s="10">
        <v>500</v>
      </c>
      <c r="J88" s="10">
        <v>800230</v>
      </c>
      <c r="K88" s="10">
        <v>30</v>
      </c>
      <c r="L88" s="10">
        <v>1</v>
      </c>
      <c r="M88" s="10">
        <v>10</v>
      </c>
      <c r="N88" s="10"/>
      <c r="O88" s="10">
        <v>1583</v>
      </c>
      <c r="P88" s="10">
        <v>56.273686788474848</v>
      </c>
      <c r="Q88" s="10">
        <v>37.489221849000003</v>
      </c>
      <c r="R88" s="10"/>
      <c r="S88" s="10" t="str">
        <f t="shared" si="14"/>
        <v>8414_Agriculture</v>
      </c>
      <c r="T88" s="15" t="s">
        <v>318</v>
      </c>
      <c r="U88" s="11" t="s">
        <v>114</v>
      </c>
      <c r="V88" s="10"/>
      <c r="W88" s="10"/>
      <c r="X88" s="10"/>
      <c r="Y88" s="10"/>
      <c r="Z88" s="10"/>
      <c r="AA88" s="16"/>
      <c r="AB88" s="16"/>
      <c r="AP88" t="str">
        <f t="shared" si="10"/>
        <v>03_Industries alimentaires</v>
      </c>
      <c r="AQ88" t="str">
        <f>INDEX(PDC!$J$1:$L$90,MATCH(AT88,PDC!$L:$L,0),MATCH(PDC!$J$1,PDC!$J$1:$L$1,0))</f>
        <v>Industrie</v>
      </c>
      <c r="AR88" t="s">
        <v>104</v>
      </c>
      <c r="AS88">
        <v>10</v>
      </c>
      <c r="AT88" t="s">
        <v>14</v>
      </c>
      <c r="AU88">
        <v>3214</v>
      </c>
      <c r="AV88">
        <v>5226530</v>
      </c>
      <c r="AW88">
        <v>161</v>
      </c>
      <c r="AX88">
        <v>19</v>
      </c>
      <c r="AY88">
        <v>132</v>
      </c>
      <c r="BA88">
        <v>13199</v>
      </c>
    </row>
    <row r="89" spans="1:53" x14ac:dyDescent="0.35">
      <c r="A89" t="str">
        <f t="shared" si="8"/>
        <v>0059_Activités pour la santé humaine</v>
      </c>
      <c r="B89" t="str">
        <f t="shared" si="9"/>
        <v>HC_0059</v>
      </c>
      <c r="C89" t="str">
        <f t="shared" si="12"/>
        <v>HC</v>
      </c>
      <c r="D89">
        <f t="shared" si="15"/>
        <v>18</v>
      </c>
      <c r="E89" t="str">
        <f>INDEX(PDC!$J$1:$L$90,MATCH(H89,PDC!$L:$L,0),MATCH(PDC!$J$1,PDC!$J$1:$L$1,0))</f>
        <v>Services</v>
      </c>
      <c r="F89" s="7" t="s">
        <v>296</v>
      </c>
      <c r="G89">
        <v>86</v>
      </c>
      <c r="H89" t="s">
        <v>27</v>
      </c>
      <c r="I89" s="10">
        <v>138</v>
      </c>
      <c r="J89" s="10">
        <v>213860</v>
      </c>
      <c r="K89" s="10">
        <v>8</v>
      </c>
      <c r="L89" s="10"/>
      <c r="M89" s="10"/>
      <c r="N89" s="10"/>
      <c r="O89" s="10">
        <v>595</v>
      </c>
      <c r="P89" s="10">
        <v>55.393891817460201</v>
      </c>
      <c r="Q89" s="10">
        <v>37.407649864</v>
      </c>
      <c r="R89" s="10"/>
      <c r="S89" s="10" t="str">
        <f t="shared" si="14"/>
        <v>8414_Commerce</v>
      </c>
      <c r="T89" s="15" t="s">
        <v>318</v>
      </c>
      <c r="U89" s="11" t="s">
        <v>138</v>
      </c>
      <c r="V89" s="10">
        <v>3473</v>
      </c>
      <c r="W89" s="10">
        <v>5590788</v>
      </c>
      <c r="X89" s="10">
        <v>162</v>
      </c>
      <c r="Y89" s="10">
        <v>5</v>
      </c>
      <c r="Z89" s="10">
        <v>63</v>
      </c>
      <c r="AA89" s="10"/>
      <c r="AB89" s="10">
        <v>6859</v>
      </c>
      <c r="AE89" s="9" t="s">
        <v>184</v>
      </c>
      <c r="AF89" s="9" t="s">
        <v>280</v>
      </c>
      <c r="AG89" t="s">
        <v>281</v>
      </c>
      <c r="AH89" t="s">
        <v>279</v>
      </c>
      <c r="AP89" t="str">
        <f t="shared" si="10"/>
        <v>03_Fabrication de boissons</v>
      </c>
      <c r="AQ89" t="str">
        <f>INDEX(PDC!$J$1:$L$90,MATCH(AT89,PDC!$L:$L,0),MATCH(PDC!$J$1,PDC!$J$1:$L$1,0))</f>
        <v>Industrie</v>
      </c>
      <c r="AR89" t="s">
        <v>104</v>
      </c>
      <c r="AS89">
        <v>11</v>
      </c>
      <c r="AT89" t="s">
        <v>66</v>
      </c>
      <c r="AU89">
        <v>157</v>
      </c>
      <c r="AV89">
        <v>271387</v>
      </c>
      <c r="AW89">
        <v>10</v>
      </c>
      <c r="AX89">
        <v>1</v>
      </c>
      <c r="AY89">
        <v>2</v>
      </c>
      <c r="BA89">
        <v>166</v>
      </c>
    </row>
    <row r="90" spans="1:53" x14ac:dyDescent="0.35">
      <c r="A90" t="str">
        <f t="shared" si="8"/>
        <v>0059_Activités des organisations associatives</v>
      </c>
      <c r="B90" t="str">
        <f t="shared" si="9"/>
        <v>HC_0059</v>
      </c>
      <c r="C90" t="str">
        <f t="shared" si="12"/>
        <v>HC</v>
      </c>
      <c r="D90">
        <f t="shared" si="15"/>
        <v>20</v>
      </c>
      <c r="E90" t="str">
        <f>INDEX(PDC!$J$1:$L$90,MATCH(H90,PDC!$L:$L,0),MATCH(PDC!$J$1,PDC!$J$1:$L$1,0))</f>
        <v>Services</v>
      </c>
      <c r="F90" s="7" t="s">
        <v>296</v>
      </c>
      <c r="G90">
        <v>94</v>
      </c>
      <c r="H90" t="s">
        <v>32</v>
      </c>
      <c r="I90" s="10">
        <v>51</v>
      </c>
      <c r="J90" s="10">
        <v>37747</v>
      </c>
      <c r="K90" s="10">
        <v>1</v>
      </c>
      <c r="L90" s="10"/>
      <c r="M90" s="10"/>
      <c r="N90" s="10"/>
      <c r="O90" s="10">
        <v>16</v>
      </c>
      <c r="P90" s="10">
        <v>41.139369972577356</v>
      </c>
      <c r="Q90" s="10">
        <v>26.492171562999999</v>
      </c>
      <c r="R90" s="10"/>
      <c r="S90" s="10" t="str">
        <f t="shared" si="14"/>
        <v>8414_Construction</v>
      </c>
      <c r="T90" s="15" t="s">
        <v>318</v>
      </c>
      <c r="U90" s="11" t="s">
        <v>115</v>
      </c>
      <c r="V90" s="10">
        <v>1647</v>
      </c>
      <c r="W90" s="10">
        <v>2647197</v>
      </c>
      <c r="X90" s="10">
        <v>124</v>
      </c>
      <c r="Y90" s="10">
        <v>3</v>
      </c>
      <c r="Z90" s="10">
        <v>56</v>
      </c>
      <c r="AA90" s="10"/>
      <c r="AB90" s="10">
        <v>6992</v>
      </c>
      <c r="AE90" s="4" t="s">
        <v>114</v>
      </c>
      <c r="AF90" s="10">
        <v>282</v>
      </c>
      <c r="AG90" s="10">
        <v>453198</v>
      </c>
      <c r="AH90" s="10">
        <v>7</v>
      </c>
      <c r="AP90" t="str">
        <f t="shared" si="10"/>
        <v>03_Fabrication de textiles</v>
      </c>
      <c r="AQ90" t="str">
        <f>INDEX(PDC!$J$1:$L$90,MATCH(AT90,PDC!$L:$L,0),MATCH(PDC!$J$1,PDC!$J$1:$L$1,0))</f>
        <v>Industrie</v>
      </c>
      <c r="AR90" t="s">
        <v>104</v>
      </c>
      <c r="AS90">
        <v>13</v>
      </c>
      <c r="AT90" t="s">
        <v>19</v>
      </c>
      <c r="AU90">
        <v>9</v>
      </c>
      <c r="AV90">
        <v>14617</v>
      </c>
    </row>
    <row r="91" spans="1:53" x14ac:dyDescent="0.35">
      <c r="A91" t="str">
        <f t="shared" si="8"/>
        <v>0059_Commerce de gros, à l'exception des automobiles et des motocycles</v>
      </c>
      <c r="B91" t="str">
        <f t="shared" si="9"/>
        <v>21_0059</v>
      </c>
      <c r="C91">
        <f t="shared" si="12"/>
        <v>21</v>
      </c>
      <c r="D91">
        <f t="shared" si="15"/>
        <v>21</v>
      </c>
      <c r="E91" t="str">
        <f>INDEX(PDC!$J$1:$L$90,MATCH(H91,PDC!$L:$L,0),MATCH(PDC!$J$1,PDC!$J$1:$L$1,0))</f>
        <v>Commerce</v>
      </c>
      <c r="F91" s="7" t="s">
        <v>296</v>
      </c>
      <c r="G91">
        <v>46</v>
      </c>
      <c r="H91" t="s">
        <v>28</v>
      </c>
      <c r="I91" s="10">
        <v>570</v>
      </c>
      <c r="J91" s="10">
        <v>951783</v>
      </c>
      <c r="K91" s="10">
        <v>25</v>
      </c>
      <c r="L91" s="10">
        <v>4</v>
      </c>
      <c r="M91" s="10">
        <v>36</v>
      </c>
      <c r="N91" s="10"/>
      <c r="O91" s="10">
        <v>2518</v>
      </c>
      <c r="P91" s="10">
        <v>37.414323651533969</v>
      </c>
      <c r="Q91" s="10">
        <v>26.266491417000001</v>
      </c>
      <c r="R91" s="10"/>
      <c r="S91" s="10" t="str">
        <f t="shared" si="14"/>
        <v>8414_Industrie</v>
      </c>
      <c r="T91" s="15" t="s">
        <v>318</v>
      </c>
      <c r="U91" s="11" t="s">
        <v>116</v>
      </c>
      <c r="V91" s="10">
        <v>12514</v>
      </c>
      <c r="W91" s="10">
        <v>20083024</v>
      </c>
      <c r="X91" s="10">
        <v>499</v>
      </c>
      <c r="Y91" s="10">
        <v>14</v>
      </c>
      <c r="Z91" s="10">
        <v>102</v>
      </c>
      <c r="AA91" s="10"/>
      <c r="AB91" s="10">
        <v>20426</v>
      </c>
      <c r="AE91" s="4" t="s">
        <v>138</v>
      </c>
      <c r="AF91" s="10">
        <v>339698</v>
      </c>
      <c r="AG91" s="10">
        <v>527815537</v>
      </c>
      <c r="AH91" s="10">
        <v>12529</v>
      </c>
      <c r="AP91" t="str">
        <f t="shared" si="10"/>
        <v>03_Industrie de l'habillement</v>
      </c>
      <c r="AQ91" t="str">
        <f>INDEX(PDC!$J$1:$L$90,MATCH(AT91,PDC!$L:$L,0),MATCH(PDC!$J$1,PDC!$J$1:$L$1,0))</f>
        <v>Industrie</v>
      </c>
      <c r="AR91" t="s">
        <v>104</v>
      </c>
      <c r="AS91">
        <v>14</v>
      </c>
      <c r="AT91" t="s">
        <v>68</v>
      </c>
      <c r="AU91">
        <v>40</v>
      </c>
      <c r="AV91">
        <v>62924</v>
      </c>
      <c r="BA91">
        <v>0</v>
      </c>
    </row>
    <row r="92" spans="1:53" x14ac:dyDescent="0.35">
      <c r="A92" t="str">
        <f t="shared" si="8"/>
        <v>0059_Industrie chimique</v>
      </c>
      <c r="B92" t="str">
        <f t="shared" si="9"/>
        <v>HC_0059</v>
      </c>
      <c r="C92" t="str">
        <f t="shared" si="12"/>
        <v>HC</v>
      </c>
      <c r="D92">
        <f t="shared" si="15"/>
        <v>16</v>
      </c>
      <c r="E92" t="str">
        <f>INDEX(PDC!$J$1:$L$90,MATCH(H92,PDC!$L:$L,0),MATCH(PDC!$J$1,PDC!$J$1:$L$1,0))</f>
        <v>Industrie</v>
      </c>
      <c r="F92" s="7" t="s">
        <v>296</v>
      </c>
      <c r="G92">
        <v>20</v>
      </c>
      <c r="H92" t="s">
        <v>40</v>
      </c>
      <c r="I92" s="10">
        <v>108</v>
      </c>
      <c r="J92" s="10">
        <v>165614</v>
      </c>
      <c r="K92" s="10">
        <v>4</v>
      </c>
      <c r="M92" s="10"/>
      <c r="N92" s="10"/>
      <c r="O92" s="10">
        <v>140</v>
      </c>
      <c r="P92" s="10">
        <v>58.712471532314368</v>
      </c>
      <c r="Q92" s="10">
        <v>24.15254749</v>
      </c>
      <c r="R92" s="10"/>
      <c r="S92" s="10" t="str">
        <f t="shared" si="14"/>
        <v>8414_Services</v>
      </c>
      <c r="T92" s="15" t="s">
        <v>318</v>
      </c>
      <c r="U92" s="11" t="s">
        <v>117</v>
      </c>
      <c r="V92" s="10">
        <v>12014</v>
      </c>
      <c r="W92" s="10">
        <v>17614805</v>
      </c>
      <c r="X92" s="10">
        <v>504</v>
      </c>
      <c r="Y92" s="10">
        <v>18</v>
      </c>
      <c r="Z92" s="10">
        <v>236</v>
      </c>
      <c r="AA92" s="10"/>
      <c r="AB92" s="10">
        <v>23525</v>
      </c>
      <c r="AE92" s="4" t="s">
        <v>115</v>
      </c>
      <c r="AF92" s="10">
        <v>173639</v>
      </c>
      <c r="AG92" s="10">
        <v>272603421</v>
      </c>
      <c r="AH92" s="10">
        <v>11802</v>
      </c>
      <c r="AP92" t="str">
        <f t="shared" si="10"/>
        <v>03_Industrie du cuir et de la chaussure</v>
      </c>
      <c r="AQ92" t="str">
        <f>INDEX(PDC!$J$1:$L$90,MATCH(AT92,PDC!$L:$L,0),MATCH(PDC!$J$1,PDC!$J$1:$L$1,0))</f>
        <v>Industrie</v>
      </c>
      <c r="AR92" t="s">
        <v>104</v>
      </c>
      <c r="AS92">
        <v>15</v>
      </c>
      <c r="AT92" t="s">
        <v>69</v>
      </c>
      <c r="AU92">
        <v>1053</v>
      </c>
      <c r="AV92">
        <v>1609434</v>
      </c>
      <c r="AW92">
        <v>14</v>
      </c>
      <c r="BA92">
        <v>530</v>
      </c>
    </row>
    <row r="93" spans="1:53" x14ac:dyDescent="0.35">
      <c r="A93" t="str">
        <f t="shared" si="8"/>
        <v>0059_Enquêtes et sécurité</v>
      </c>
      <c r="B93" t="str">
        <f t="shared" si="9"/>
        <v>HC_0059</v>
      </c>
      <c r="C93" t="str">
        <f t="shared" si="12"/>
        <v>HC</v>
      </c>
      <c r="D93">
        <f t="shared" si="15"/>
        <v>2</v>
      </c>
      <c r="E93" t="str">
        <f>INDEX(PDC!$J$1:$L$90,MATCH(H93,PDC!$L:$L,0),MATCH(PDC!$J$1,PDC!$J$1:$L$1,0))</f>
        <v>Services</v>
      </c>
      <c r="F93" s="7" t="s">
        <v>296</v>
      </c>
      <c r="G93">
        <v>80</v>
      </c>
      <c r="H93" t="s">
        <v>15</v>
      </c>
      <c r="I93" s="10">
        <v>24</v>
      </c>
      <c r="J93" s="10">
        <v>43123</v>
      </c>
      <c r="K93" s="10">
        <v>1</v>
      </c>
      <c r="L93" s="10"/>
      <c r="M93" s="10"/>
      <c r="N93" s="10"/>
      <c r="O93" s="10">
        <v>868</v>
      </c>
      <c r="P93" s="10">
        <v>169.73820585184731</v>
      </c>
      <c r="Q93" s="10">
        <v>23.189481251</v>
      </c>
      <c r="R93" s="10"/>
      <c r="S93" s="10" t="str">
        <f t="shared" si="14"/>
        <v>8415_Agriculture</v>
      </c>
      <c r="T93" s="15" t="s">
        <v>320</v>
      </c>
      <c r="U93" s="11" t="s">
        <v>114</v>
      </c>
      <c r="V93" s="10">
        <v>1</v>
      </c>
      <c r="W93" s="10">
        <v>1250</v>
      </c>
      <c r="X93" s="10"/>
      <c r="Y93" s="10"/>
      <c r="Z93" s="10"/>
      <c r="AA93" s="10"/>
      <c r="AB93" s="10"/>
      <c r="AE93" s="4" t="s">
        <v>116</v>
      </c>
      <c r="AF93" s="10">
        <v>442527</v>
      </c>
      <c r="AG93" s="10">
        <v>683480435</v>
      </c>
      <c r="AH93" s="10">
        <v>14381</v>
      </c>
      <c r="AP93" t="str">
        <f t="shared" si="10"/>
        <v>03_Travail du bois et fabrication d'articles en bois et en liège, à l'exception des meubles ; fabrication d'articles en vannerie et sparterie</v>
      </c>
      <c r="AQ93" t="str">
        <f>INDEX(PDC!$J$1:$L$90,MATCH(AT93,PDC!$L:$L,0),MATCH(PDC!$J$1,PDC!$J$1:$L$1,0))</f>
        <v>Industrie</v>
      </c>
      <c r="AR93" t="s">
        <v>104</v>
      </c>
      <c r="AS93">
        <v>16</v>
      </c>
      <c r="AT93" t="s">
        <v>70</v>
      </c>
      <c r="AU93">
        <v>313</v>
      </c>
      <c r="AV93">
        <v>433353</v>
      </c>
      <c r="AW93">
        <v>25</v>
      </c>
      <c r="AX93">
        <v>1</v>
      </c>
      <c r="AY93">
        <v>8</v>
      </c>
      <c r="BA93">
        <v>1032</v>
      </c>
    </row>
    <row r="94" spans="1:53" x14ac:dyDescent="0.35">
      <c r="A94" t="str">
        <f t="shared" si="8"/>
        <v>0059_Réparation et installation de machines et d'équipements</v>
      </c>
      <c r="B94" t="str">
        <f t="shared" si="9"/>
        <v>HC_0059</v>
      </c>
      <c r="C94" t="str">
        <f t="shared" si="12"/>
        <v>HC</v>
      </c>
      <c r="D94">
        <f t="shared" si="15"/>
        <v>22</v>
      </c>
      <c r="E94" t="str">
        <f>INDEX(PDC!$J$1:$L$90,MATCH(H94,PDC!$L:$L,0),MATCH(PDC!$J$1,PDC!$J$1:$L$1,0))</f>
        <v>Industrie</v>
      </c>
      <c r="F94" s="7" t="s">
        <v>296</v>
      </c>
      <c r="G94">
        <v>33</v>
      </c>
      <c r="H94" t="s">
        <v>23</v>
      </c>
      <c r="I94" s="10">
        <v>58</v>
      </c>
      <c r="J94" s="10">
        <v>94812</v>
      </c>
      <c r="K94" s="10">
        <v>2</v>
      </c>
      <c r="L94" s="10"/>
      <c r="M94" s="10"/>
      <c r="N94" s="10"/>
      <c r="O94" s="10">
        <v>158</v>
      </c>
      <c r="P94" s="10">
        <v>35.648114282819165</v>
      </c>
      <c r="Q94" s="10">
        <v>21.094376238999999</v>
      </c>
      <c r="R94" s="10"/>
      <c r="S94" s="10" t="str">
        <f t="shared" si="14"/>
        <v>8415_Commerce</v>
      </c>
      <c r="T94" s="15" t="s">
        <v>320</v>
      </c>
      <c r="U94" s="11" t="s">
        <v>138</v>
      </c>
      <c r="V94" s="10">
        <v>4948</v>
      </c>
      <c r="W94" s="10">
        <v>7999052</v>
      </c>
      <c r="X94" s="10">
        <v>172</v>
      </c>
      <c r="Y94" s="10">
        <v>12</v>
      </c>
      <c r="Z94" s="10">
        <v>102</v>
      </c>
      <c r="AA94" s="10"/>
      <c r="AB94" s="10">
        <v>10034</v>
      </c>
      <c r="AE94" s="4" t="s">
        <v>117</v>
      </c>
      <c r="AF94" s="10">
        <v>1300940</v>
      </c>
      <c r="AG94" s="10">
        <v>1888677765</v>
      </c>
      <c r="AH94" s="10">
        <v>45972</v>
      </c>
      <c r="AP94" t="str">
        <f t="shared" si="10"/>
        <v>03_Imprimerie et reproduction d'enregistrements</v>
      </c>
      <c r="AQ94" t="str">
        <f>INDEX(PDC!$J$1:$L$90,MATCH(AT94,PDC!$L:$L,0),MATCH(PDC!$J$1,PDC!$J$1:$L$1,0))</f>
        <v>Industrie</v>
      </c>
      <c r="AR94" t="s">
        <v>104</v>
      </c>
      <c r="AS94">
        <v>18</v>
      </c>
      <c r="AT94" t="s">
        <v>72</v>
      </c>
      <c r="AU94">
        <v>213</v>
      </c>
      <c r="AV94">
        <v>361655</v>
      </c>
      <c r="AW94">
        <v>5</v>
      </c>
      <c r="BA94">
        <v>138</v>
      </c>
    </row>
    <row r="95" spans="1:53" x14ac:dyDescent="0.35">
      <c r="A95" t="str">
        <f t="shared" si="8"/>
        <v>0059_Activités immobilières</v>
      </c>
      <c r="B95" t="str">
        <f t="shared" si="9"/>
        <v>HC_0059</v>
      </c>
      <c r="C95" t="str">
        <f t="shared" si="12"/>
        <v>HC</v>
      </c>
      <c r="D95">
        <f t="shared" si="15"/>
        <v>27</v>
      </c>
      <c r="E95" t="str">
        <f>INDEX(PDC!$J$1:$L$90,MATCH(H95,PDC!$L:$L,0),MATCH(PDC!$J$1,PDC!$J$1:$L$1,0))</f>
        <v>Services</v>
      </c>
      <c r="F95" s="7" t="s">
        <v>296</v>
      </c>
      <c r="G95">
        <v>68</v>
      </c>
      <c r="H95" t="s">
        <v>31</v>
      </c>
      <c r="I95" s="10">
        <v>45</v>
      </c>
      <c r="J95" s="10">
        <v>67598</v>
      </c>
      <c r="K95" s="10">
        <v>1</v>
      </c>
      <c r="L95" s="10"/>
      <c r="M95" s="10"/>
      <c r="N95" s="10"/>
      <c r="O95" s="10">
        <v>64</v>
      </c>
      <c r="P95" s="10">
        <v>20.958607006479951</v>
      </c>
      <c r="Q95" s="10">
        <v>14.793337081000001</v>
      </c>
      <c r="R95" s="10"/>
      <c r="S95" s="10" t="str">
        <f t="shared" si="14"/>
        <v>8415_Construction</v>
      </c>
      <c r="T95" s="15" t="s">
        <v>320</v>
      </c>
      <c r="U95" s="11" t="s">
        <v>115</v>
      </c>
      <c r="V95" s="10">
        <v>2781</v>
      </c>
      <c r="W95" s="10">
        <v>4632391</v>
      </c>
      <c r="X95" s="10">
        <v>197</v>
      </c>
      <c r="Y95" s="10">
        <v>10</v>
      </c>
      <c r="Z95" s="10">
        <v>133</v>
      </c>
      <c r="AA95" s="10"/>
      <c r="AB95" s="10">
        <v>12393</v>
      </c>
      <c r="AE95" s="4" t="s">
        <v>185</v>
      </c>
      <c r="AF95" s="10">
        <v>2257086</v>
      </c>
      <c r="AG95" s="10">
        <v>3373030356</v>
      </c>
      <c r="AH95" s="10">
        <v>84691</v>
      </c>
      <c r="AP95" t="str">
        <f t="shared" si="10"/>
        <v>03_Industrie chimique</v>
      </c>
      <c r="AQ95" t="str">
        <f>INDEX(PDC!$J$1:$L$90,MATCH(AT95,PDC!$L:$L,0),MATCH(PDC!$J$1,PDC!$J$1:$L$1,0))</f>
        <v>Industrie</v>
      </c>
      <c r="AR95" t="s">
        <v>104</v>
      </c>
      <c r="AS95">
        <v>20</v>
      </c>
      <c r="AT95" t="s">
        <v>40</v>
      </c>
      <c r="AU95">
        <v>1054</v>
      </c>
      <c r="AV95">
        <v>1575911</v>
      </c>
      <c r="AW95">
        <v>17</v>
      </c>
      <c r="AX95">
        <v>3</v>
      </c>
      <c r="AY95">
        <v>30</v>
      </c>
      <c r="BA95">
        <v>1837</v>
      </c>
    </row>
    <row r="96" spans="1:53" x14ac:dyDescent="0.35">
      <c r="A96" t="str">
        <f t="shared" si="8"/>
        <v>0059_Autres services personnels</v>
      </c>
      <c r="B96" t="str">
        <f t="shared" si="9"/>
        <v>HC_0059</v>
      </c>
      <c r="C96" t="str">
        <f t="shared" si="12"/>
        <v>HC</v>
      </c>
      <c r="D96">
        <f t="shared" si="15"/>
        <v>28</v>
      </c>
      <c r="E96" t="str">
        <f>INDEX(PDC!$J$1:$L$90,MATCH(H96,PDC!$L:$L,0),MATCH(PDC!$J$1,PDC!$J$1:$L$1,0))</f>
        <v>Services</v>
      </c>
      <c r="F96" s="7" t="s">
        <v>296</v>
      </c>
      <c r="G96">
        <v>96</v>
      </c>
      <c r="H96" t="s">
        <v>30</v>
      </c>
      <c r="I96" s="10">
        <v>130</v>
      </c>
      <c r="J96" s="10">
        <v>206536</v>
      </c>
      <c r="K96" s="10">
        <v>3</v>
      </c>
      <c r="L96" s="10"/>
      <c r="M96" s="10"/>
      <c r="N96" s="10"/>
      <c r="O96" s="10">
        <v>474</v>
      </c>
      <c r="P96" s="10">
        <v>20.225133691821416</v>
      </c>
      <c r="Q96" s="10">
        <v>14.525312778</v>
      </c>
      <c r="R96" s="10"/>
      <c r="S96" s="10" t="str">
        <f t="shared" si="14"/>
        <v>8415_Industrie</v>
      </c>
      <c r="T96" s="15" t="s">
        <v>320</v>
      </c>
      <c r="U96" s="11" t="s">
        <v>116</v>
      </c>
      <c r="V96" s="10">
        <v>4074</v>
      </c>
      <c r="W96" s="10">
        <v>7743021</v>
      </c>
      <c r="X96" s="10">
        <v>153</v>
      </c>
      <c r="Y96" s="10">
        <v>16</v>
      </c>
      <c r="Z96" s="10">
        <v>147</v>
      </c>
      <c r="AA96" s="10"/>
      <c r="AB96" s="10">
        <v>10367</v>
      </c>
      <c r="AP96" t="str">
        <f t="shared" si="10"/>
        <v>03_Industrie pharmaceutique</v>
      </c>
      <c r="AQ96" t="str">
        <f>INDEX(PDC!$J$1:$L$90,MATCH(AT96,PDC!$L:$L,0),MATCH(PDC!$J$1,PDC!$J$1:$L$1,0))</f>
        <v>Industrie</v>
      </c>
      <c r="AR96" t="s">
        <v>104</v>
      </c>
      <c r="AS96">
        <v>21</v>
      </c>
      <c r="AT96" t="s">
        <v>39</v>
      </c>
      <c r="AU96">
        <v>203</v>
      </c>
      <c r="AV96">
        <v>294226</v>
      </c>
      <c r="AW96">
        <v>4</v>
      </c>
      <c r="BA96">
        <v>502</v>
      </c>
    </row>
    <row r="97" spans="1:53" x14ac:dyDescent="0.35">
      <c r="A97" t="str">
        <f t="shared" si="8"/>
        <v>0059_Hébergement</v>
      </c>
      <c r="B97" t="str">
        <f t="shared" si="9"/>
        <v>HC_0059</v>
      </c>
      <c r="C97" t="str">
        <f t="shared" si="12"/>
        <v>HC</v>
      </c>
      <c r="D97">
        <f t="shared" si="15"/>
        <v>24</v>
      </c>
      <c r="E97" t="str">
        <f>INDEX(PDC!$J$1:$L$90,MATCH(H97,PDC!$L:$L,0),MATCH(PDC!$J$1,PDC!$J$1:$L$1,0))</f>
        <v>Services</v>
      </c>
      <c r="F97" s="7" t="s">
        <v>296</v>
      </c>
      <c r="G97">
        <v>55</v>
      </c>
      <c r="H97" t="s">
        <v>20</v>
      </c>
      <c r="I97" s="10">
        <v>49</v>
      </c>
      <c r="J97" s="10">
        <v>77401</v>
      </c>
      <c r="K97" s="10">
        <v>1</v>
      </c>
      <c r="L97" s="10"/>
      <c r="M97" s="10"/>
      <c r="N97" s="10"/>
      <c r="O97" s="10">
        <v>15</v>
      </c>
      <c r="P97" s="10">
        <v>22.071054227318896</v>
      </c>
      <c r="Q97" s="10">
        <v>12.919729718999999</v>
      </c>
      <c r="R97" s="10"/>
      <c r="S97" s="10" t="str">
        <f t="shared" si="14"/>
        <v>8415_Services</v>
      </c>
      <c r="T97" s="15" t="s">
        <v>320</v>
      </c>
      <c r="U97" s="11" t="s">
        <v>117</v>
      </c>
      <c r="V97" s="10">
        <v>14759</v>
      </c>
      <c r="W97" s="10">
        <v>22055379</v>
      </c>
      <c r="X97" s="10">
        <v>560</v>
      </c>
      <c r="Y97" s="10">
        <v>30</v>
      </c>
      <c r="Z97" s="10">
        <v>422</v>
      </c>
      <c r="AA97" s="10">
        <v>1</v>
      </c>
      <c r="AB97" s="10">
        <v>32216</v>
      </c>
      <c r="AP97" t="str">
        <f t="shared" si="10"/>
        <v>03_Fabrication de produits en caoutchouc et en plastique</v>
      </c>
      <c r="AQ97" t="str">
        <f>INDEX(PDC!$J$1:$L$90,MATCH(AT97,PDC!$L:$L,0),MATCH(PDC!$J$1,PDC!$J$1:$L$1,0))</f>
        <v>Industrie</v>
      </c>
      <c r="AR97" t="s">
        <v>104</v>
      </c>
      <c r="AS97">
        <v>22</v>
      </c>
      <c r="AT97" t="s">
        <v>25</v>
      </c>
      <c r="AU97">
        <v>1628</v>
      </c>
      <c r="AV97">
        <v>2610549</v>
      </c>
      <c r="AW97">
        <v>54</v>
      </c>
      <c r="AX97">
        <v>10</v>
      </c>
      <c r="AY97">
        <v>63</v>
      </c>
      <c r="BA97">
        <v>2949</v>
      </c>
    </row>
    <row r="98" spans="1:53" x14ac:dyDescent="0.35">
      <c r="A98" t="str">
        <f t="shared" si="8"/>
        <v>0059_Imprimerie et reproduction d'enregistrements</v>
      </c>
      <c r="B98" t="str">
        <f t="shared" si="9"/>
        <v>HC_0059</v>
      </c>
      <c r="C98" t="str">
        <f t="shared" si="12"/>
        <v>HC</v>
      </c>
      <c r="D98">
        <f t="shared" si="15"/>
        <v>19</v>
      </c>
      <c r="E98" t="str">
        <f>INDEX(PDC!$J$1:$L$90,MATCH(H98,PDC!$L:$L,0),MATCH(PDC!$J$1,PDC!$J$1:$L$1,0))</f>
        <v>Industrie</v>
      </c>
      <c r="F98" s="7" t="s">
        <v>296</v>
      </c>
      <c r="G98">
        <v>18</v>
      </c>
      <c r="H98" t="s">
        <v>72</v>
      </c>
      <c r="I98" s="10">
        <v>48</v>
      </c>
      <c r="J98" s="10">
        <v>88170</v>
      </c>
      <c r="K98" s="10">
        <v>1</v>
      </c>
      <c r="L98" s="10"/>
      <c r="M98" s="10"/>
      <c r="N98" s="10"/>
      <c r="O98" s="10">
        <v>21</v>
      </c>
      <c r="P98" s="10">
        <v>44.244837306135807</v>
      </c>
      <c r="Q98" s="10">
        <v>11.341726210999999</v>
      </c>
      <c r="R98" s="10"/>
      <c r="S98" s="10" t="str">
        <f t="shared" si="14"/>
        <v>8416_Agriculture</v>
      </c>
      <c r="T98" s="15" t="s">
        <v>321</v>
      </c>
      <c r="U98" s="11" t="s">
        <v>114</v>
      </c>
      <c r="V98" s="10">
        <v>4</v>
      </c>
      <c r="W98" s="10">
        <v>4541</v>
      </c>
      <c r="X98" s="10"/>
      <c r="Y98" s="10"/>
      <c r="Z98" s="10"/>
      <c r="AA98" s="10"/>
      <c r="AB98" s="10">
        <v>0</v>
      </c>
      <c r="AP98" t="str">
        <f t="shared" si="10"/>
        <v>03_Fabrication d'autres produits minéraux non métalliques</v>
      </c>
      <c r="AQ98" t="str">
        <f>INDEX(PDC!$J$1:$L$90,MATCH(AT98,PDC!$L:$L,0),MATCH(PDC!$J$1,PDC!$J$1:$L$1,0))</f>
        <v>Industrie</v>
      </c>
      <c r="AR98" t="s">
        <v>104</v>
      </c>
      <c r="AS98">
        <v>23</v>
      </c>
      <c r="AT98" t="s">
        <v>18</v>
      </c>
      <c r="AU98">
        <v>366</v>
      </c>
      <c r="AV98">
        <v>559706</v>
      </c>
      <c r="AW98">
        <v>14</v>
      </c>
      <c r="AX98">
        <v>4</v>
      </c>
      <c r="AY98">
        <v>21</v>
      </c>
      <c r="BA98">
        <v>776</v>
      </c>
    </row>
    <row r="99" spans="1:53" x14ac:dyDescent="0.35">
      <c r="A99" t="str">
        <f t="shared" si="8"/>
        <v>0059_Administration publique et défense ; sécurité sociale obligatoire</v>
      </c>
      <c r="B99" t="str">
        <f t="shared" si="9"/>
        <v>25_0059</v>
      </c>
      <c r="C99">
        <f t="shared" si="12"/>
        <v>25</v>
      </c>
      <c r="D99">
        <f t="shared" si="15"/>
        <v>25</v>
      </c>
      <c r="E99" t="str">
        <f>INDEX(PDC!$J$1:$L$90,MATCH(H99,PDC!$L:$L,0),MATCH(PDC!$J$1,PDC!$J$1:$L$1,0))</f>
        <v>Services</v>
      </c>
      <c r="F99" s="7" t="s">
        <v>296</v>
      </c>
      <c r="G99">
        <v>84</v>
      </c>
      <c r="H99" t="s">
        <v>36</v>
      </c>
      <c r="I99" s="10">
        <v>383</v>
      </c>
      <c r="J99" s="10">
        <v>271974</v>
      </c>
      <c r="K99" s="10">
        <v>3</v>
      </c>
      <c r="L99" s="10"/>
      <c r="M99" s="10"/>
      <c r="N99" s="10"/>
      <c r="O99" s="10">
        <v>52</v>
      </c>
      <c r="P99" s="10">
        <v>21.958536029453381</v>
      </c>
      <c r="Q99" s="10">
        <v>11.030466147</v>
      </c>
      <c r="R99" s="10"/>
      <c r="S99" s="10" t="str">
        <f t="shared" si="14"/>
        <v>8416_Commerce</v>
      </c>
      <c r="T99" s="15" t="s">
        <v>321</v>
      </c>
      <c r="U99" s="11" t="s">
        <v>138</v>
      </c>
      <c r="V99" s="10">
        <v>13450</v>
      </c>
      <c r="W99" s="10">
        <v>21438739</v>
      </c>
      <c r="X99" s="10">
        <v>553</v>
      </c>
      <c r="Y99" s="10">
        <v>17</v>
      </c>
      <c r="Z99" s="10">
        <v>152</v>
      </c>
      <c r="AA99" s="10"/>
      <c r="AB99" s="10">
        <v>28021</v>
      </c>
      <c r="AF99" t="s">
        <v>54</v>
      </c>
      <c r="AG99" t="s">
        <v>55</v>
      </c>
      <c r="AH99" t="s">
        <v>56</v>
      </c>
      <c r="AI99" t="s">
        <v>59</v>
      </c>
      <c r="AJ99" t="s">
        <v>60</v>
      </c>
      <c r="AP99" t="str">
        <f t="shared" si="10"/>
        <v>03_Métallurgie</v>
      </c>
      <c r="AQ99" t="str">
        <f>INDEX(PDC!$J$1:$L$90,MATCH(AT99,PDC!$L:$L,0),MATCH(PDC!$J$1,PDC!$J$1:$L$1,0))</f>
        <v>Industrie</v>
      </c>
      <c r="AR99" t="s">
        <v>104</v>
      </c>
      <c r="AS99">
        <v>24</v>
      </c>
      <c r="AT99" t="s">
        <v>26</v>
      </c>
      <c r="AU99">
        <v>1206</v>
      </c>
      <c r="AV99">
        <v>1780767</v>
      </c>
      <c r="AW99">
        <v>27</v>
      </c>
      <c r="AX99">
        <v>7</v>
      </c>
      <c r="AY99">
        <v>37</v>
      </c>
      <c r="BA99">
        <v>3504</v>
      </c>
    </row>
    <row r="100" spans="1:53" x14ac:dyDescent="0.35">
      <c r="A100" t="str">
        <f t="shared" si="8"/>
        <v>0059_Commerce et réparation d'automobiles et de motocycles</v>
      </c>
      <c r="B100" t="str">
        <f t="shared" si="9"/>
        <v>HC_0059</v>
      </c>
      <c r="C100" t="str">
        <f t="shared" si="12"/>
        <v>HC</v>
      </c>
      <c r="D100">
        <f t="shared" si="15"/>
        <v>29</v>
      </c>
      <c r="E100" t="str">
        <f>INDEX(PDC!$J$1:$L$90,MATCH(H100,PDC!$L:$L,0),MATCH(PDC!$J$1,PDC!$J$1:$L$1,0))</f>
        <v>Commerce</v>
      </c>
      <c r="F100" s="7" t="s">
        <v>296</v>
      </c>
      <c r="G100">
        <v>45</v>
      </c>
      <c r="H100" t="s">
        <v>21</v>
      </c>
      <c r="I100" s="10">
        <v>176</v>
      </c>
      <c r="J100" s="10">
        <v>290811</v>
      </c>
      <c r="K100" s="10">
        <v>3</v>
      </c>
      <c r="L100" s="10"/>
      <c r="M100" s="10"/>
      <c r="N100" s="10"/>
      <c r="O100" s="10">
        <v>216</v>
      </c>
      <c r="P100" s="10">
        <v>17.280702513256394</v>
      </c>
      <c r="Q100" s="10">
        <v>10.315978419</v>
      </c>
      <c r="R100" s="10"/>
      <c r="S100" s="10" t="str">
        <f t="shared" si="14"/>
        <v>8416_Construction</v>
      </c>
      <c r="T100" s="15" t="s">
        <v>321</v>
      </c>
      <c r="U100" s="11" t="s">
        <v>115</v>
      </c>
      <c r="V100" s="10">
        <v>5384</v>
      </c>
      <c r="W100" s="10">
        <v>8552093</v>
      </c>
      <c r="X100" s="10">
        <v>408</v>
      </c>
      <c r="Y100" s="10">
        <v>13</v>
      </c>
      <c r="Z100" s="10">
        <v>139</v>
      </c>
      <c r="AA100" s="10"/>
      <c r="AB100" s="10">
        <v>21565</v>
      </c>
      <c r="AE100" s="4" t="s">
        <v>114</v>
      </c>
      <c r="AF100" s="10">
        <v>282</v>
      </c>
      <c r="AG100" s="10">
        <v>453198</v>
      </c>
      <c r="AH100" s="10">
        <v>7</v>
      </c>
      <c r="AI100">
        <f>AH100/AF100*1000</f>
        <v>24.822695035460995</v>
      </c>
      <c r="AJ100">
        <f>AH100/AG100*1000000</f>
        <v>15.445787492442596</v>
      </c>
      <c r="AP100" t="str">
        <f t="shared" si="10"/>
        <v>03_Fabrication de produits métalliques, à l'exception des machines et des équipements</v>
      </c>
      <c r="AQ100" t="str">
        <f>INDEX(PDC!$J$1:$L$90,MATCH(AT100,PDC!$L:$L,0),MATCH(PDC!$J$1,PDC!$J$1:$L$1,0))</f>
        <v>Industrie</v>
      </c>
      <c r="AR100" t="s">
        <v>104</v>
      </c>
      <c r="AS100">
        <v>25</v>
      </c>
      <c r="AT100" t="s">
        <v>11</v>
      </c>
      <c r="AU100">
        <v>2456</v>
      </c>
      <c r="AV100">
        <v>3767682</v>
      </c>
      <c r="AW100">
        <v>143</v>
      </c>
      <c r="AX100">
        <v>25</v>
      </c>
      <c r="AY100">
        <v>199</v>
      </c>
      <c r="BA100">
        <v>9045</v>
      </c>
    </row>
    <row r="101" spans="1:53" x14ac:dyDescent="0.35">
      <c r="A101" t="str">
        <f t="shared" si="8"/>
        <v>0059_Fabrication de machines et équipements n.c.a.</v>
      </c>
      <c r="B101" t="str">
        <f t="shared" si="9"/>
        <v>HC_0059</v>
      </c>
      <c r="C101" t="str">
        <f t="shared" si="12"/>
        <v>HC</v>
      </c>
      <c r="D101">
        <f t="shared" si="15"/>
        <v>26</v>
      </c>
      <c r="E101" t="str">
        <f>INDEX(PDC!$J$1:$L$90,MATCH(H101,PDC!$L:$L,0),MATCH(PDC!$J$1,PDC!$J$1:$L$1,0))</f>
        <v>Industrie</v>
      </c>
      <c r="F101" s="7" t="s">
        <v>296</v>
      </c>
      <c r="G101">
        <v>28</v>
      </c>
      <c r="H101" t="s">
        <v>29</v>
      </c>
      <c r="I101" s="10">
        <v>169</v>
      </c>
      <c r="J101" s="10">
        <v>322070</v>
      </c>
      <c r="K101" s="10">
        <v>3</v>
      </c>
      <c r="L101" s="10"/>
      <c r="M101" s="10"/>
      <c r="N101" s="10"/>
      <c r="O101" s="10">
        <v>605</v>
      </c>
      <c r="P101" s="10">
        <v>21.727198951350648</v>
      </c>
      <c r="Q101" s="10">
        <v>9.3147452417000007</v>
      </c>
      <c r="R101" s="10"/>
      <c r="S101" s="10" t="str">
        <f t="shared" si="14"/>
        <v>8416_Industrie</v>
      </c>
      <c r="T101" s="15" t="s">
        <v>321</v>
      </c>
      <c r="U101" s="11" t="s">
        <v>116</v>
      </c>
      <c r="V101" s="10">
        <v>8772</v>
      </c>
      <c r="W101" s="10">
        <v>13340823</v>
      </c>
      <c r="X101" s="10">
        <v>288</v>
      </c>
      <c r="Y101" s="10">
        <v>19</v>
      </c>
      <c r="Z101" s="10">
        <v>295</v>
      </c>
      <c r="AA101" s="10">
        <v>1</v>
      </c>
      <c r="AB101" s="10">
        <v>12459</v>
      </c>
      <c r="AE101" s="4" t="s">
        <v>138</v>
      </c>
      <c r="AF101" s="10">
        <v>339698</v>
      </c>
      <c r="AG101" s="10">
        <v>527815537</v>
      </c>
      <c r="AH101" s="10">
        <v>12529</v>
      </c>
      <c r="AI101">
        <f t="shared" ref="AI101:AI104" si="16">AH101/AF101*1000</f>
        <v>36.882760569682482</v>
      </c>
      <c r="AJ101">
        <f t="shared" ref="AJ101:AJ104" si="17">AH101/AG101*1000000</f>
        <v>23.737459626922654</v>
      </c>
      <c r="AP101" t="str">
        <f t="shared" si="10"/>
        <v>03_Fabrication de produits informatiques, électroniques et optiques</v>
      </c>
      <c r="AQ101" t="str">
        <f>INDEX(PDC!$J$1:$L$90,MATCH(AT101,PDC!$L:$L,0),MATCH(PDC!$J$1,PDC!$J$1:$L$1,0))</f>
        <v>Industrie</v>
      </c>
      <c r="AR101" t="s">
        <v>104</v>
      </c>
      <c r="AS101">
        <v>26</v>
      </c>
      <c r="AT101" t="s">
        <v>41</v>
      </c>
      <c r="AU101">
        <v>1333</v>
      </c>
      <c r="AV101">
        <v>2019255</v>
      </c>
      <c r="AW101">
        <v>2</v>
      </c>
      <c r="BA101">
        <v>92</v>
      </c>
    </row>
    <row r="102" spans="1:53" x14ac:dyDescent="0.35">
      <c r="A102" t="str">
        <f t="shared" si="8"/>
        <v>0059_Enseignement</v>
      </c>
      <c r="B102" t="str">
        <f t="shared" si="9"/>
        <v>HC_0059</v>
      </c>
      <c r="C102" t="str">
        <f t="shared" si="12"/>
        <v>HC</v>
      </c>
      <c r="D102">
        <f t="shared" si="15"/>
        <v>31</v>
      </c>
      <c r="E102" t="str">
        <f>INDEX(PDC!$J$1:$L$90,MATCH(H102,PDC!$L:$L,0),MATCH(PDC!$J$1,PDC!$J$1:$L$1,0))</f>
        <v>Services</v>
      </c>
      <c r="F102" s="7" t="s">
        <v>296</v>
      </c>
      <c r="G102">
        <v>85</v>
      </c>
      <c r="H102" t="s">
        <v>34</v>
      </c>
      <c r="I102" s="10">
        <v>60</v>
      </c>
      <c r="J102" s="10">
        <v>108137</v>
      </c>
      <c r="K102" s="10">
        <v>1</v>
      </c>
      <c r="M102" s="10"/>
      <c r="N102" s="10"/>
      <c r="O102" s="10">
        <v>28</v>
      </c>
      <c r="P102" s="10">
        <v>4.2149754834745519</v>
      </c>
      <c r="Q102" s="10">
        <v>9.2475285980000006</v>
      </c>
      <c r="R102" s="10"/>
      <c r="S102" s="10" t="str">
        <f t="shared" si="14"/>
        <v>8416_Services</v>
      </c>
      <c r="T102" s="15" t="s">
        <v>321</v>
      </c>
      <c r="U102" s="11" t="s">
        <v>117</v>
      </c>
      <c r="V102" s="10">
        <v>30089</v>
      </c>
      <c r="W102" s="10">
        <v>44397651</v>
      </c>
      <c r="X102" s="10">
        <v>1003</v>
      </c>
      <c r="Y102" s="10">
        <v>31</v>
      </c>
      <c r="Z102" s="10">
        <v>262</v>
      </c>
      <c r="AA102" s="10"/>
      <c r="AB102" s="10">
        <v>51683</v>
      </c>
      <c r="AE102" s="4" t="s">
        <v>115</v>
      </c>
      <c r="AF102" s="10">
        <v>173639</v>
      </c>
      <c r="AG102" s="10">
        <v>272603421</v>
      </c>
      <c r="AH102" s="10">
        <v>11802</v>
      </c>
      <c r="AI102">
        <f t="shared" si="16"/>
        <v>67.968601523851206</v>
      </c>
      <c r="AJ102">
        <f t="shared" si="17"/>
        <v>43.293660647054026</v>
      </c>
      <c r="AP102" t="str">
        <f t="shared" si="10"/>
        <v>03_Fabrication d'équipements électriques</v>
      </c>
      <c r="AQ102" t="str">
        <f>INDEX(PDC!$J$1:$L$90,MATCH(AT102,PDC!$L:$L,0),MATCH(PDC!$J$1,PDC!$J$1:$L$1,0))</f>
        <v>Industrie</v>
      </c>
      <c r="AR102" t="s">
        <v>104</v>
      </c>
      <c r="AS102">
        <v>27</v>
      </c>
      <c r="AT102" t="s">
        <v>38</v>
      </c>
      <c r="AU102">
        <v>316</v>
      </c>
      <c r="AV102">
        <v>495917</v>
      </c>
      <c r="AW102">
        <v>6</v>
      </c>
      <c r="AX102">
        <v>2</v>
      </c>
      <c r="AY102">
        <v>20</v>
      </c>
      <c r="BA102">
        <v>274</v>
      </c>
    </row>
    <row r="103" spans="1:53" x14ac:dyDescent="0.35">
      <c r="A103" t="str">
        <f t="shared" si="8"/>
        <v>0059_Activités administratives et autres activités de soutien aux entreprises</v>
      </c>
      <c r="B103" t="str">
        <f t="shared" si="9"/>
        <v>HC_0059</v>
      </c>
      <c r="C103" t="str">
        <f t="shared" si="12"/>
        <v>HC</v>
      </c>
      <c r="D103">
        <f t="shared" si="15"/>
        <v>32</v>
      </c>
      <c r="E103" t="str">
        <f>INDEX(PDC!$J$1:$L$90,MATCH(H103,PDC!$L:$L,0),MATCH(PDC!$J$1,PDC!$J$1:$L$1,0))</f>
        <v>Services</v>
      </c>
      <c r="F103" s="7" t="s">
        <v>296</v>
      </c>
      <c r="G103">
        <v>82</v>
      </c>
      <c r="H103" t="s">
        <v>35</v>
      </c>
      <c r="I103" s="10">
        <v>15</v>
      </c>
      <c r="J103" s="10">
        <v>26104</v>
      </c>
      <c r="K103" s="10"/>
      <c r="M103" s="10"/>
      <c r="N103" s="10"/>
      <c r="O103" s="10"/>
      <c r="P103" s="10">
        <v>0</v>
      </c>
      <c r="Q103" s="10"/>
      <c r="R103" s="10"/>
      <c r="S103" s="10" t="str">
        <f t="shared" si="14"/>
        <v>8417_Agriculture</v>
      </c>
      <c r="T103" s="15" t="s">
        <v>322</v>
      </c>
      <c r="U103" s="11" t="s">
        <v>114</v>
      </c>
      <c r="V103" s="10">
        <v>2</v>
      </c>
      <c r="W103" s="10">
        <v>495</v>
      </c>
      <c r="X103" s="10">
        <v>1</v>
      </c>
      <c r="Y103" s="10"/>
      <c r="Z103" s="10"/>
      <c r="AA103" s="10"/>
      <c r="AB103" s="10">
        <v>385</v>
      </c>
      <c r="AE103" s="4" t="s">
        <v>116</v>
      </c>
      <c r="AF103" s="10">
        <v>442527</v>
      </c>
      <c r="AG103" s="10">
        <v>683480435</v>
      </c>
      <c r="AH103" s="10">
        <v>14381</v>
      </c>
      <c r="AI103">
        <f t="shared" si="16"/>
        <v>32.497452132864211</v>
      </c>
      <c r="AJ103">
        <f t="shared" si="17"/>
        <v>21.040836377415836</v>
      </c>
      <c r="AP103" t="str">
        <f t="shared" si="10"/>
        <v>03_Fabrication de machines et équipements n.c.a.</v>
      </c>
      <c r="AQ103" t="str">
        <f>INDEX(PDC!$J$1:$L$90,MATCH(AT103,PDC!$L:$L,0),MATCH(PDC!$J$1,PDC!$J$1:$L$1,0))</f>
        <v>Industrie</v>
      </c>
      <c r="AR103" t="s">
        <v>104</v>
      </c>
      <c r="AS103">
        <v>28</v>
      </c>
      <c r="AT103" t="s">
        <v>29</v>
      </c>
      <c r="AU103">
        <v>723</v>
      </c>
      <c r="AV103">
        <v>1129065</v>
      </c>
      <c r="AW103">
        <v>34</v>
      </c>
      <c r="AX103">
        <v>4</v>
      </c>
      <c r="AY103">
        <v>149</v>
      </c>
      <c r="AZ103">
        <v>1</v>
      </c>
      <c r="BA103">
        <v>1810</v>
      </c>
    </row>
    <row r="104" spans="1:53" x14ac:dyDescent="0.35">
      <c r="A104" t="str">
        <f t="shared" si="8"/>
        <v>0059_Culture et production animale, chasse et services annexes</v>
      </c>
      <c r="B104" t="str">
        <f t="shared" si="9"/>
        <v>HC_0059</v>
      </c>
      <c r="C104" t="str">
        <f t="shared" si="12"/>
        <v>HC</v>
      </c>
      <c r="D104">
        <f t="shared" si="15"/>
        <v>32</v>
      </c>
      <c r="E104" t="str">
        <f>INDEX(PDC!$J$1:$L$90,MATCH(H104,PDC!$L:$L,0),MATCH(PDC!$J$1,PDC!$J$1:$L$1,0))</f>
        <v>Agriculture</v>
      </c>
      <c r="F104" s="7" t="s">
        <v>296</v>
      </c>
      <c r="G104">
        <v>1</v>
      </c>
      <c r="H104" t="s">
        <v>62</v>
      </c>
      <c r="I104" s="10">
        <v>3</v>
      </c>
      <c r="J104" s="10">
        <v>4499</v>
      </c>
      <c r="K104" s="10"/>
      <c r="L104" s="10"/>
      <c r="M104" s="10"/>
      <c r="N104" s="10"/>
      <c r="O104" s="10">
        <v>0</v>
      </c>
      <c r="P104" s="10">
        <v>0</v>
      </c>
      <c r="Q104" s="10"/>
      <c r="R104" s="10"/>
      <c r="S104" s="10" t="str">
        <f t="shared" si="14"/>
        <v>8417_Commerce</v>
      </c>
      <c r="T104" s="15" t="s">
        <v>322</v>
      </c>
      <c r="U104" s="11" t="s">
        <v>138</v>
      </c>
      <c r="V104" s="10">
        <v>2298</v>
      </c>
      <c r="W104" s="10">
        <v>3683352</v>
      </c>
      <c r="X104" s="10">
        <v>78</v>
      </c>
      <c r="Y104" s="10">
        <v>2</v>
      </c>
      <c r="Z104" s="10">
        <v>17</v>
      </c>
      <c r="AA104" s="10"/>
      <c r="AB104" s="10">
        <v>4181</v>
      </c>
      <c r="AE104" s="4" t="s">
        <v>117</v>
      </c>
      <c r="AF104" s="10">
        <v>1300940</v>
      </c>
      <c r="AG104" s="10">
        <v>1888677765</v>
      </c>
      <c r="AH104" s="10">
        <v>45972</v>
      </c>
      <c r="AI104">
        <f t="shared" si="16"/>
        <v>35.337525174104876</v>
      </c>
      <c r="AJ104">
        <f t="shared" si="17"/>
        <v>24.340838258346309</v>
      </c>
      <c r="AP104" t="str">
        <f t="shared" si="10"/>
        <v>03_Industrie automobile</v>
      </c>
      <c r="AQ104" t="str">
        <f>INDEX(PDC!$J$1:$L$90,MATCH(AT104,PDC!$L:$L,0),MATCH(PDC!$J$1,PDC!$J$1:$L$1,0))</f>
        <v>Industrie</v>
      </c>
      <c r="AR104" t="s">
        <v>104</v>
      </c>
      <c r="AS104">
        <v>29</v>
      </c>
      <c r="AT104" t="s">
        <v>24</v>
      </c>
      <c r="AU104">
        <v>531</v>
      </c>
      <c r="AV104">
        <v>797640</v>
      </c>
      <c r="AW104">
        <v>10</v>
      </c>
      <c r="AX104">
        <v>2</v>
      </c>
      <c r="AY104">
        <v>12</v>
      </c>
      <c r="BA104">
        <v>992</v>
      </c>
    </row>
    <row r="105" spans="1:53" x14ac:dyDescent="0.35">
      <c r="A105" t="str">
        <f t="shared" si="8"/>
        <v>0059_Activités des agences de voyage, voyagistes, services de réservation et activités connexes</v>
      </c>
      <c r="B105" t="str">
        <f t="shared" si="9"/>
        <v>HC_0059</v>
      </c>
      <c r="C105" t="str">
        <f t="shared" si="12"/>
        <v>HC</v>
      </c>
      <c r="D105">
        <f t="shared" si="15"/>
        <v>32</v>
      </c>
      <c r="E105" t="str">
        <f>INDEX(PDC!$J$1:$L$90,MATCH(H105,PDC!$L:$L,0),MATCH(PDC!$J$1,PDC!$J$1:$L$1,0))</f>
        <v>Services</v>
      </c>
      <c r="F105" s="7" t="s">
        <v>296</v>
      </c>
      <c r="G105">
        <v>79</v>
      </c>
      <c r="H105" t="s">
        <v>89</v>
      </c>
      <c r="I105" s="10">
        <v>3</v>
      </c>
      <c r="J105" s="10">
        <v>2000</v>
      </c>
      <c r="K105" s="10"/>
      <c r="L105" s="10"/>
      <c r="M105" s="10"/>
      <c r="N105" s="10"/>
      <c r="O105" s="10"/>
      <c r="P105" s="10">
        <v>0</v>
      </c>
      <c r="Q105" s="10"/>
      <c r="R105" s="10"/>
      <c r="S105" s="10" t="str">
        <f t="shared" si="14"/>
        <v>8417_Construction</v>
      </c>
      <c r="T105" s="15" t="s">
        <v>322</v>
      </c>
      <c r="U105" s="11" t="s">
        <v>115</v>
      </c>
      <c r="V105" s="10">
        <v>1324</v>
      </c>
      <c r="W105" s="10">
        <v>2031999</v>
      </c>
      <c r="X105" s="10">
        <v>104</v>
      </c>
      <c r="Y105" s="10">
        <v>6</v>
      </c>
      <c r="Z105" s="10">
        <v>99</v>
      </c>
      <c r="AA105" s="10"/>
      <c r="AB105" s="10">
        <v>6593</v>
      </c>
      <c r="AE105" s="4" t="s">
        <v>356</v>
      </c>
      <c r="AF105" s="33">
        <v>2257086</v>
      </c>
      <c r="AG105" s="33">
        <v>3373030356</v>
      </c>
      <c r="AH105" s="33">
        <v>84691</v>
      </c>
      <c r="AP105" t="str">
        <f t="shared" si="10"/>
        <v>03_Fabrication de meubles</v>
      </c>
      <c r="AQ105" t="str">
        <f>INDEX(PDC!$J$1:$L$90,MATCH(AT105,PDC!$L:$L,0),MATCH(PDC!$J$1,PDC!$J$1:$L$1,0))</f>
        <v>Industrie</v>
      </c>
      <c r="AR105" t="s">
        <v>104</v>
      </c>
      <c r="AS105">
        <v>31</v>
      </c>
      <c r="AT105" t="s">
        <v>75</v>
      </c>
      <c r="AU105">
        <v>117</v>
      </c>
      <c r="AV105">
        <v>189167</v>
      </c>
      <c r="AW105">
        <v>5</v>
      </c>
      <c r="AX105">
        <v>2</v>
      </c>
      <c r="AY105">
        <v>16</v>
      </c>
      <c r="BA105">
        <v>326</v>
      </c>
    </row>
    <row r="106" spans="1:53" x14ac:dyDescent="0.35">
      <c r="A106" t="str">
        <f t="shared" si="8"/>
        <v>0059_Publicité et études de marché</v>
      </c>
      <c r="B106" t="str">
        <f t="shared" si="9"/>
        <v>HC_0059</v>
      </c>
      <c r="C106" t="str">
        <f t="shared" si="12"/>
        <v>HC</v>
      </c>
      <c r="D106">
        <f t="shared" si="15"/>
        <v>32</v>
      </c>
      <c r="E106" t="str">
        <f>INDEX(PDC!$J$1:$L$90,MATCH(H106,PDC!$L:$L,0),MATCH(PDC!$J$1,PDC!$J$1:$L$1,0))</f>
        <v>Services</v>
      </c>
      <c r="F106" s="7" t="s">
        <v>296</v>
      </c>
      <c r="G106">
        <v>73</v>
      </c>
      <c r="H106" t="s">
        <v>33</v>
      </c>
      <c r="I106" s="10">
        <v>3</v>
      </c>
      <c r="J106" s="10">
        <v>4980</v>
      </c>
      <c r="K106" s="10"/>
      <c r="L106" s="10"/>
      <c r="M106" s="10"/>
      <c r="N106" s="10"/>
      <c r="O106" s="10"/>
      <c r="P106" s="10">
        <v>0</v>
      </c>
      <c r="Q106" s="10"/>
      <c r="R106" s="10"/>
      <c r="S106" s="10" t="str">
        <f t="shared" si="14"/>
        <v>8417_Industrie</v>
      </c>
      <c r="T106" s="15" t="s">
        <v>322</v>
      </c>
      <c r="U106" s="11" t="s">
        <v>116</v>
      </c>
      <c r="V106" s="10">
        <v>7164</v>
      </c>
      <c r="W106" s="10">
        <v>11026674</v>
      </c>
      <c r="X106" s="10">
        <v>309</v>
      </c>
      <c r="Y106" s="10">
        <v>19</v>
      </c>
      <c r="Z106" s="10">
        <v>210</v>
      </c>
      <c r="AA106" s="10"/>
      <c r="AB106" s="10">
        <v>15880</v>
      </c>
      <c r="AP106" t="str">
        <f t="shared" si="10"/>
        <v>03_Autres industries manufacturières</v>
      </c>
      <c r="AQ106" t="str">
        <f>INDEX(PDC!$J$1:$L$90,MATCH(AT106,PDC!$L:$L,0),MATCH(PDC!$J$1,PDC!$J$1:$L$1,0))</f>
        <v>Industrie</v>
      </c>
      <c r="AR106" t="s">
        <v>104</v>
      </c>
      <c r="AS106">
        <v>32</v>
      </c>
      <c r="AT106" t="s">
        <v>37</v>
      </c>
      <c r="AU106">
        <v>691</v>
      </c>
      <c r="AV106">
        <v>1023560</v>
      </c>
      <c r="AW106">
        <v>25</v>
      </c>
      <c r="AX106">
        <v>4</v>
      </c>
      <c r="AY106">
        <v>31</v>
      </c>
      <c r="BA106">
        <v>1298</v>
      </c>
    </row>
    <row r="107" spans="1:53" x14ac:dyDescent="0.35">
      <c r="A107" t="str">
        <f t="shared" si="8"/>
        <v>0059_Activités juridiques et comptables</v>
      </c>
      <c r="B107" t="str">
        <f t="shared" si="9"/>
        <v>HC_0059</v>
      </c>
      <c r="C107" t="str">
        <f t="shared" si="12"/>
        <v>HC</v>
      </c>
      <c r="D107">
        <f t="shared" si="15"/>
        <v>32</v>
      </c>
      <c r="E107" t="str">
        <f>INDEX(PDC!$J$1:$L$90,MATCH(H107,PDC!$L:$L,0),MATCH(PDC!$J$1,PDC!$J$1:$L$1,0))</f>
        <v>Services</v>
      </c>
      <c r="F107" s="7" t="s">
        <v>296</v>
      </c>
      <c r="G107">
        <v>69</v>
      </c>
      <c r="H107" t="s">
        <v>51</v>
      </c>
      <c r="I107" s="10">
        <v>60</v>
      </c>
      <c r="J107" s="10">
        <v>105807</v>
      </c>
      <c r="K107" s="10"/>
      <c r="L107" s="10"/>
      <c r="M107" s="10"/>
      <c r="N107" s="10"/>
      <c r="O107" s="10"/>
      <c r="P107" s="10">
        <v>0</v>
      </c>
      <c r="Q107" s="10"/>
      <c r="R107" s="10"/>
      <c r="S107" s="10" t="str">
        <f t="shared" si="14"/>
        <v>8417_Services</v>
      </c>
      <c r="T107" s="15" t="s">
        <v>322</v>
      </c>
      <c r="U107" s="11" t="s">
        <v>117</v>
      </c>
      <c r="V107" s="10">
        <v>7596</v>
      </c>
      <c r="W107" s="10">
        <v>11064350</v>
      </c>
      <c r="X107" s="10">
        <v>269</v>
      </c>
      <c r="Y107" s="10">
        <v>14</v>
      </c>
      <c r="Z107" s="10">
        <v>235</v>
      </c>
      <c r="AA107" s="10"/>
      <c r="AB107" s="10">
        <v>18066</v>
      </c>
      <c r="AP107" t="str">
        <f t="shared" si="10"/>
        <v>03_Réparation et installation de machines et d'équipements</v>
      </c>
      <c r="AQ107" t="str">
        <f>INDEX(PDC!$J$1:$L$90,MATCH(AT107,PDC!$L:$L,0),MATCH(PDC!$J$1,PDC!$J$1:$L$1,0))</f>
        <v>Industrie</v>
      </c>
      <c r="AR107" t="s">
        <v>104</v>
      </c>
      <c r="AS107">
        <v>33</v>
      </c>
      <c r="AT107" t="s">
        <v>23</v>
      </c>
      <c r="AU107">
        <v>514</v>
      </c>
      <c r="AV107">
        <v>859627</v>
      </c>
      <c r="AW107">
        <v>34</v>
      </c>
      <c r="AX107">
        <v>4</v>
      </c>
      <c r="AY107">
        <v>36</v>
      </c>
      <c r="BA107">
        <v>2205</v>
      </c>
    </row>
    <row r="108" spans="1:53" x14ac:dyDescent="0.35">
      <c r="A108" t="str">
        <f t="shared" si="8"/>
        <v>0059_Activités de location et location-bail</v>
      </c>
      <c r="B108" t="str">
        <f t="shared" si="9"/>
        <v>HC_0059</v>
      </c>
      <c r="C108" t="str">
        <f t="shared" si="12"/>
        <v>HC</v>
      </c>
      <c r="D108">
        <f t="shared" si="15"/>
        <v>32</v>
      </c>
      <c r="E108" t="str">
        <f>INDEX(PDC!$J$1:$L$90,MATCH(H108,PDC!$L:$L,0),MATCH(PDC!$J$1,PDC!$J$1:$L$1,0))</f>
        <v>Services</v>
      </c>
      <c r="F108" s="7" t="s">
        <v>296</v>
      </c>
      <c r="G108">
        <v>77</v>
      </c>
      <c r="H108" t="s">
        <v>88</v>
      </c>
      <c r="I108" s="10">
        <v>16</v>
      </c>
      <c r="J108" s="10">
        <v>30663</v>
      </c>
      <c r="K108" s="10"/>
      <c r="L108" s="10"/>
      <c r="M108" s="10"/>
      <c r="N108" s="10"/>
      <c r="O108" s="10"/>
      <c r="P108" s="10">
        <v>0</v>
      </c>
      <c r="Q108" s="10"/>
      <c r="R108" s="10"/>
      <c r="S108" s="10" t="str">
        <f t="shared" si="14"/>
        <v>8418_Agriculture</v>
      </c>
      <c r="T108" s="15" t="s">
        <v>324</v>
      </c>
      <c r="U108" s="11" t="s">
        <v>114</v>
      </c>
      <c r="V108" s="10">
        <v>1</v>
      </c>
      <c r="W108" s="10">
        <v>832</v>
      </c>
      <c r="X108" s="10"/>
      <c r="Y108" s="10"/>
      <c r="Z108" s="10"/>
      <c r="AA108" s="10"/>
      <c r="AB108" s="10"/>
      <c r="AP108" t="str">
        <f t="shared" si="10"/>
        <v>03_Production et distribution d'électricité, de gaz, de vapeur et d'air conditionné</v>
      </c>
      <c r="AQ108" t="str">
        <f>INDEX(PDC!$J$1:$L$90,MATCH(AT108,PDC!$L:$L,0),MATCH(PDC!$J$1,PDC!$J$1:$L$1,0))</f>
        <v>Industrie</v>
      </c>
      <c r="AR108" t="s">
        <v>104</v>
      </c>
      <c r="AS108">
        <v>35</v>
      </c>
      <c r="AT108" t="s">
        <v>76</v>
      </c>
      <c r="AU108">
        <v>95</v>
      </c>
      <c r="AV108">
        <v>148073</v>
      </c>
      <c r="BA108">
        <v>44</v>
      </c>
    </row>
    <row r="109" spans="1:53" x14ac:dyDescent="0.35">
      <c r="A109" t="str">
        <f t="shared" si="8"/>
        <v>0059_Collecte, traitement et élimination des déchets ; récupération</v>
      </c>
      <c r="B109" t="str">
        <f t="shared" si="9"/>
        <v>HC_0059</v>
      </c>
      <c r="C109" t="str">
        <f t="shared" si="12"/>
        <v>HC</v>
      </c>
      <c r="D109">
        <f t="shared" si="15"/>
        <v>32</v>
      </c>
      <c r="E109" t="str">
        <f>INDEX(PDC!$J$1:$L$90,MATCH(H109,PDC!$L:$L,0),MATCH(PDC!$J$1,PDC!$J$1:$L$1,0))</f>
        <v>Industrie</v>
      </c>
      <c r="F109" s="7" t="s">
        <v>296</v>
      </c>
      <c r="G109">
        <v>38</v>
      </c>
      <c r="H109" t="s">
        <v>4</v>
      </c>
      <c r="I109" s="10">
        <v>1</v>
      </c>
      <c r="J109" s="10">
        <v>1640</v>
      </c>
      <c r="K109" s="10"/>
      <c r="L109" s="10"/>
      <c r="M109" s="10"/>
      <c r="N109" s="10"/>
      <c r="O109" s="10"/>
      <c r="P109" s="10">
        <v>0</v>
      </c>
      <c r="Q109" s="10"/>
      <c r="R109" s="10"/>
      <c r="S109" s="10" t="str">
        <f t="shared" si="14"/>
        <v>8418_Commerce</v>
      </c>
      <c r="T109" s="15" t="s">
        <v>324</v>
      </c>
      <c r="U109" s="11" t="s">
        <v>138</v>
      </c>
      <c r="V109" s="10">
        <v>3915</v>
      </c>
      <c r="W109" s="10">
        <v>6224678</v>
      </c>
      <c r="X109" s="10">
        <v>118</v>
      </c>
      <c r="Y109" s="10">
        <v>5</v>
      </c>
      <c r="Z109" s="10">
        <v>45</v>
      </c>
      <c r="AA109" s="10"/>
      <c r="AB109" s="10">
        <v>5913</v>
      </c>
      <c r="AP109" t="str">
        <f t="shared" si="10"/>
        <v>03_Captage, traitement et distribution d'eau</v>
      </c>
      <c r="AQ109" t="str">
        <f>INDEX(PDC!$J$1:$L$90,MATCH(AT109,PDC!$L:$L,0),MATCH(PDC!$J$1,PDC!$J$1:$L$1,0))</f>
        <v>Industrie</v>
      </c>
      <c r="AR109" t="s">
        <v>104</v>
      </c>
      <c r="AS109">
        <v>36</v>
      </c>
      <c r="AT109" t="s">
        <v>77</v>
      </c>
      <c r="AU109">
        <v>43</v>
      </c>
      <c r="AV109">
        <v>57218</v>
      </c>
      <c r="AW109">
        <v>1</v>
      </c>
      <c r="BA109">
        <v>13</v>
      </c>
    </row>
    <row r="110" spans="1:53" x14ac:dyDescent="0.35">
      <c r="A110" t="str">
        <f t="shared" si="8"/>
        <v>0059_Activités de poste et de courrier</v>
      </c>
      <c r="B110" t="str">
        <f t="shared" si="9"/>
        <v>HC_0059</v>
      </c>
      <c r="C110" t="str">
        <f t="shared" si="12"/>
        <v>HC</v>
      </c>
      <c r="D110">
        <f t="shared" si="15"/>
        <v>32</v>
      </c>
      <c r="E110" t="str">
        <f>INDEX(PDC!$J$1:$L$90,MATCH(H110,PDC!$L:$L,0),MATCH(PDC!$J$1,PDC!$J$1:$L$1,0))</f>
        <v>Services</v>
      </c>
      <c r="F110" s="7" t="s">
        <v>296</v>
      </c>
      <c r="G110">
        <v>53</v>
      </c>
      <c r="H110" t="s">
        <v>13</v>
      </c>
      <c r="I110" s="10">
        <v>52</v>
      </c>
      <c r="J110" s="10">
        <v>85473</v>
      </c>
      <c r="K110" s="10"/>
      <c r="L110" s="10"/>
      <c r="M110" s="10"/>
      <c r="N110" s="10"/>
      <c r="O110" s="10"/>
      <c r="P110" s="10">
        <v>0</v>
      </c>
      <c r="Q110" s="10"/>
      <c r="R110" s="10"/>
      <c r="S110" s="10" t="str">
        <f t="shared" si="14"/>
        <v>8418_Construction</v>
      </c>
      <c r="T110" s="15" t="s">
        <v>324</v>
      </c>
      <c r="U110" s="11" t="s">
        <v>115</v>
      </c>
      <c r="V110" s="10">
        <v>2207</v>
      </c>
      <c r="W110" s="10">
        <v>3715078</v>
      </c>
      <c r="X110" s="10">
        <v>217</v>
      </c>
      <c r="Y110" s="10">
        <v>9</v>
      </c>
      <c r="Z110" s="10">
        <v>63</v>
      </c>
      <c r="AA110" s="10"/>
      <c r="AB110" s="10">
        <v>10331</v>
      </c>
      <c r="AP110" t="str">
        <f t="shared" si="10"/>
        <v>03_Collecte et traitement des eaux usées</v>
      </c>
      <c r="AQ110" t="str">
        <f>INDEX(PDC!$J$1:$L$90,MATCH(AT110,PDC!$L:$L,0),MATCH(PDC!$J$1,PDC!$J$1:$L$1,0))</f>
        <v>Industrie</v>
      </c>
      <c r="AR110" t="s">
        <v>104</v>
      </c>
      <c r="AS110">
        <v>37</v>
      </c>
      <c r="AT110" t="s">
        <v>78</v>
      </c>
      <c r="AU110">
        <v>51</v>
      </c>
      <c r="AV110">
        <v>83716</v>
      </c>
      <c r="AW110">
        <v>4</v>
      </c>
      <c r="AX110">
        <v>1</v>
      </c>
      <c r="AY110">
        <v>12</v>
      </c>
      <c r="BA110">
        <v>249</v>
      </c>
    </row>
    <row r="111" spans="1:53" x14ac:dyDescent="0.35">
      <c r="A111" t="str">
        <f t="shared" si="8"/>
        <v>0059_Activités vétérinaires</v>
      </c>
      <c r="B111" t="str">
        <f t="shared" si="9"/>
        <v>HC_0059</v>
      </c>
      <c r="C111" t="str">
        <f t="shared" si="12"/>
        <v>HC</v>
      </c>
      <c r="D111">
        <f t="shared" si="15"/>
        <v>32</v>
      </c>
      <c r="E111" t="str">
        <f>INDEX(PDC!$J$1:$L$90,MATCH(H111,PDC!$L:$L,0),MATCH(PDC!$J$1,PDC!$J$1:$L$1,0))</f>
        <v>Services</v>
      </c>
      <c r="F111" s="7" t="s">
        <v>296</v>
      </c>
      <c r="G111">
        <v>75</v>
      </c>
      <c r="H111" t="s">
        <v>87</v>
      </c>
      <c r="I111" s="10">
        <v>11</v>
      </c>
      <c r="J111" s="10">
        <v>16805</v>
      </c>
      <c r="K111" s="10"/>
      <c r="L111" s="10"/>
      <c r="M111" s="10"/>
      <c r="N111" s="10"/>
      <c r="O111" s="10">
        <v>0</v>
      </c>
      <c r="P111" s="10">
        <v>0</v>
      </c>
      <c r="Q111" s="10"/>
      <c r="R111" s="10"/>
      <c r="S111" s="10" t="str">
        <f t="shared" si="14"/>
        <v>8418_Industrie</v>
      </c>
      <c r="T111" s="15" t="s">
        <v>324</v>
      </c>
      <c r="U111" s="11" t="s">
        <v>116</v>
      </c>
      <c r="V111" s="10">
        <v>1937</v>
      </c>
      <c r="W111" s="10">
        <v>3142966</v>
      </c>
      <c r="X111" s="10">
        <v>38</v>
      </c>
      <c r="Y111" s="10">
        <v>1</v>
      </c>
      <c r="Z111" s="10">
        <v>5</v>
      </c>
      <c r="AA111" s="10"/>
      <c r="AB111" s="10">
        <v>1769</v>
      </c>
      <c r="AP111" t="str">
        <f t="shared" si="10"/>
        <v>03_Collecte, traitement et élimination des déchets ; récupération</v>
      </c>
      <c r="AQ111" t="str">
        <f>INDEX(PDC!$J$1:$L$90,MATCH(AT111,PDC!$L:$L,0),MATCH(PDC!$J$1,PDC!$J$1:$L$1,0))</f>
        <v>Industrie</v>
      </c>
      <c r="AR111" t="s">
        <v>104</v>
      </c>
      <c r="AS111">
        <v>38</v>
      </c>
      <c r="AT111" t="s">
        <v>4</v>
      </c>
      <c r="AU111">
        <v>615</v>
      </c>
      <c r="AV111">
        <v>885424</v>
      </c>
      <c r="AW111">
        <v>61</v>
      </c>
      <c r="AX111">
        <v>3</v>
      </c>
      <c r="AY111">
        <v>24</v>
      </c>
      <c r="BA111">
        <v>3126</v>
      </c>
    </row>
    <row r="112" spans="1:53" x14ac:dyDescent="0.35">
      <c r="A112" t="str">
        <f t="shared" si="8"/>
        <v>0059_Activités des sièges sociaux ; conseil de gestion</v>
      </c>
      <c r="B112" t="str">
        <f t="shared" si="9"/>
        <v>HC_0059</v>
      </c>
      <c r="C112" t="str">
        <f t="shared" si="12"/>
        <v>HC</v>
      </c>
      <c r="D112">
        <f t="shared" si="15"/>
        <v>32</v>
      </c>
      <c r="E112" t="str">
        <f>INDEX(PDC!$J$1:$L$90,MATCH(H112,PDC!$L:$L,0),MATCH(PDC!$J$1,PDC!$J$1:$L$1,0))</f>
        <v>Services</v>
      </c>
      <c r="F112" s="7" t="s">
        <v>296</v>
      </c>
      <c r="G112">
        <v>70</v>
      </c>
      <c r="H112" t="s">
        <v>44</v>
      </c>
      <c r="I112" s="10">
        <v>24</v>
      </c>
      <c r="J112" s="10">
        <v>32551</v>
      </c>
      <c r="K112" s="10"/>
      <c r="M112" s="10"/>
      <c r="N112" s="10"/>
      <c r="O112" s="10">
        <v>0</v>
      </c>
      <c r="P112" s="10">
        <v>0</v>
      </c>
      <c r="Q112" s="10"/>
      <c r="R112" s="10"/>
      <c r="S112" s="10" t="str">
        <f t="shared" si="14"/>
        <v>8418_Services</v>
      </c>
      <c r="T112" s="15" t="s">
        <v>324</v>
      </c>
      <c r="U112" s="11" t="s">
        <v>117</v>
      </c>
      <c r="V112" s="10">
        <v>12684</v>
      </c>
      <c r="W112" s="10">
        <v>19024737</v>
      </c>
      <c r="X112" s="10">
        <v>415</v>
      </c>
      <c r="Y112" s="10">
        <v>27</v>
      </c>
      <c r="Z112" s="10">
        <v>291</v>
      </c>
      <c r="AA112" s="10">
        <v>1</v>
      </c>
      <c r="AB112" s="10">
        <v>25431</v>
      </c>
      <c r="AP112" t="str">
        <f t="shared" si="10"/>
        <v>03_Dépollution et autres services de gestion des déchets</v>
      </c>
      <c r="AQ112" t="str">
        <f>INDEX(PDC!$J$1:$L$90,MATCH(AT112,PDC!$L:$L,0),MATCH(PDC!$J$1,PDC!$J$1:$L$1,0))</f>
        <v>Industrie</v>
      </c>
      <c r="AR112" t="s">
        <v>104</v>
      </c>
      <c r="AS112">
        <v>39</v>
      </c>
      <c r="AT112" t="s">
        <v>79</v>
      </c>
      <c r="AU112">
        <v>3</v>
      </c>
      <c r="AV112">
        <v>3764</v>
      </c>
      <c r="AW112">
        <v>1</v>
      </c>
      <c r="BA112">
        <v>8</v>
      </c>
    </row>
    <row r="113" spans="1:53" x14ac:dyDescent="0.35">
      <c r="A113" t="str">
        <f t="shared" si="8"/>
        <v>0059_Services d'information</v>
      </c>
      <c r="B113" t="str">
        <f t="shared" si="9"/>
        <v>HC_0059</v>
      </c>
      <c r="C113" t="str">
        <f t="shared" si="12"/>
        <v>HC</v>
      </c>
      <c r="D113">
        <f t="shared" si="15"/>
        <v>32</v>
      </c>
      <c r="E113" t="str">
        <f>INDEX(PDC!$J$1:$L$90,MATCH(H113,PDC!$L:$L,0),MATCH(PDC!$J$1,PDC!$J$1:$L$1,0))</f>
        <v>Services</v>
      </c>
      <c r="F113" s="7" t="s">
        <v>296</v>
      </c>
      <c r="G113">
        <v>63</v>
      </c>
      <c r="H113" t="s">
        <v>85</v>
      </c>
      <c r="I113" s="10"/>
      <c r="J113" s="10"/>
      <c r="K113" s="10"/>
      <c r="L113" s="10"/>
      <c r="M113" s="10"/>
      <c r="N113" s="10"/>
      <c r="O113" s="10"/>
      <c r="P113" s="10">
        <v>0</v>
      </c>
      <c r="Q113" s="10"/>
      <c r="R113" s="10"/>
      <c r="S113" s="10" t="str">
        <f t="shared" si="14"/>
        <v>8419_Agriculture</v>
      </c>
      <c r="T113" s="15" t="s">
        <v>325</v>
      </c>
      <c r="U113" s="11" t="s">
        <v>114</v>
      </c>
      <c r="V113" s="10">
        <v>3</v>
      </c>
      <c r="W113" s="10">
        <v>2289</v>
      </c>
      <c r="X113" s="10"/>
      <c r="Y113" s="10"/>
      <c r="Z113" s="10"/>
      <c r="AA113" s="10"/>
      <c r="AB113" s="10"/>
      <c r="AP113" t="str">
        <f t="shared" si="10"/>
        <v>03_Construction de bâtiments</v>
      </c>
      <c r="AQ113" t="str">
        <f>INDEX(PDC!$J$1:$L$90,MATCH(AT113,PDC!$L:$L,0),MATCH(PDC!$J$1,PDC!$J$1:$L$1,0))</f>
        <v>Construction</v>
      </c>
      <c r="AR113" t="s">
        <v>104</v>
      </c>
      <c r="AS113">
        <v>41</v>
      </c>
      <c r="AT113" t="s">
        <v>17</v>
      </c>
      <c r="AU113">
        <v>288</v>
      </c>
      <c r="AV113">
        <v>443623</v>
      </c>
      <c r="AW113">
        <v>12</v>
      </c>
      <c r="AX113">
        <v>4</v>
      </c>
      <c r="AY113">
        <v>50</v>
      </c>
      <c r="BA113">
        <v>1966</v>
      </c>
    </row>
    <row r="114" spans="1:53" x14ac:dyDescent="0.35">
      <c r="A114" t="str">
        <f t="shared" si="8"/>
        <v>0059_Programmation, conseil et autres activités informatiques</v>
      </c>
      <c r="B114" t="str">
        <f t="shared" si="9"/>
        <v>HC_0059</v>
      </c>
      <c r="C114" t="str">
        <f t="shared" si="12"/>
        <v>HC</v>
      </c>
      <c r="D114">
        <f t="shared" si="15"/>
        <v>32</v>
      </c>
      <c r="E114" t="str">
        <f>INDEX(PDC!$J$1:$L$90,MATCH(H114,PDC!$L:$L,0),MATCH(PDC!$J$1,PDC!$J$1:$L$1,0))</f>
        <v>Services</v>
      </c>
      <c r="F114" s="7" t="s">
        <v>296</v>
      </c>
      <c r="G114">
        <v>62</v>
      </c>
      <c r="H114" t="s">
        <v>50</v>
      </c>
      <c r="I114" s="10">
        <v>6</v>
      </c>
      <c r="J114" s="10">
        <v>12682</v>
      </c>
      <c r="K114" s="10"/>
      <c r="L114" s="10"/>
      <c r="M114" s="10"/>
      <c r="N114" s="10"/>
      <c r="O114" s="10"/>
      <c r="P114" s="10">
        <v>0</v>
      </c>
      <c r="Q114" s="10"/>
      <c r="R114" s="10"/>
      <c r="S114" s="10" t="str">
        <f t="shared" si="14"/>
        <v>8419_Commerce</v>
      </c>
      <c r="T114" s="15" t="s">
        <v>325</v>
      </c>
      <c r="U114" s="11" t="s">
        <v>138</v>
      </c>
      <c r="V114" s="10">
        <v>4212</v>
      </c>
      <c r="W114" s="10">
        <v>6755885</v>
      </c>
      <c r="X114" s="10">
        <v>151</v>
      </c>
      <c r="Y114" s="10">
        <v>8</v>
      </c>
      <c r="Z114" s="10">
        <v>155</v>
      </c>
      <c r="AA114" s="10">
        <v>1</v>
      </c>
      <c r="AB114" s="10">
        <v>8588</v>
      </c>
      <c r="AP114" t="str">
        <f t="shared" si="10"/>
        <v>03_Génie civil</v>
      </c>
      <c r="AQ114" t="str">
        <f>INDEX(PDC!$J$1:$L$90,MATCH(AT114,PDC!$L:$L,0),MATCH(PDC!$J$1,PDC!$J$1:$L$1,0))</f>
        <v>Construction</v>
      </c>
      <c r="AR114" t="s">
        <v>104</v>
      </c>
      <c r="AS114">
        <v>42</v>
      </c>
      <c r="AT114" t="s">
        <v>22</v>
      </c>
      <c r="AU114">
        <v>664</v>
      </c>
      <c r="AV114">
        <v>994485</v>
      </c>
      <c r="AW114">
        <v>25</v>
      </c>
      <c r="AX114">
        <v>3</v>
      </c>
      <c r="AY114">
        <v>28</v>
      </c>
      <c r="BA114">
        <v>1053</v>
      </c>
    </row>
    <row r="115" spans="1:53" x14ac:dyDescent="0.35">
      <c r="A115" t="str">
        <f t="shared" si="8"/>
        <v>0059_Activités d'architecture et d'ingénierie ; activités de contrôle et analyses techniques</v>
      </c>
      <c r="B115" t="str">
        <f t="shared" si="9"/>
        <v>HC_0059</v>
      </c>
      <c r="C115" t="str">
        <f t="shared" si="12"/>
        <v>HC</v>
      </c>
      <c r="D115">
        <f t="shared" si="15"/>
        <v>32</v>
      </c>
      <c r="E115" t="str">
        <f>INDEX(PDC!$J$1:$L$90,MATCH(H115,PDC!$L:$L,0),MATCH(PDC!$J$1,PDC!$J$1:$L$1,0))</f>
        <v>Services</v>
      </c>
      <c r="F115" s="7" t="s">
        <v>296</v>
      </c>
      <c r="G115">
        <v>71</v>
      </c>
      <c r="H115" t="s">
        <v>43</v>
      </c>
      <c r="I115" s="10">
        <v>32</v>
      </c>
      <c r="J115" s="10">
        <v>53245</v>
      </c>
      <c r="K115" s="10"/>
      <c r="L115" s="10"/>
      <c r="M115" s="10"/>
      <c r="N115" s="10"/>
      <c r="O115" s="10"/>
      <c r="P115" s="10">
        <v>0</v>
      </c>
      <c r="Q115" s="10"/>
      <c r="R115" s="10"/>
      <c r="S115" s="10" t="str">
        <f t="shared" si="14"/>
        <v>8419_Construction</v>
      </c>
      <c r="T115" s="15" t="s">
        <v>325</v>
      </c>
      <c r="U115" s="11" t="s">
        <v>115</v>
      </c>
      <c r="V115" s="10">
        <v>2586</v>
      </c>
      <c r="W115" s="10">
        <v>3987530</v>
      </c>
      <c r="X115" s="10">
        <v>185</v>
      </c>
      <c r="Y115" s="10">
        <v>16</v>
      </c>
      <c r="Z115" s="10">
        <v>145</v>
      </c>
      <c r="AA115" s="10"/>
      <c r="AB115" s="10">
        <v>12732</v>
      </c>
      <c r="AP115" t="str">
        <f t="shared" si="10"/>
        <v>03_Travaux de construction spécialisés</v>
      </c>
      <c r="AQ115" t="str">
        <f>INDEX(PDC!$J$1:$L$90,MATCH(AT115,PDC!$L:$L,0),MATCH(PDC!$J$1,PDC!$J$1:$L$1,0))</f>
        <v>Construction</v>
      </c>
      <c r="AR115" t="s">
        <v>104</v>
      </c>
      <c r="AS115">
        <v>43</v>
      </c>
      <c r="AT115" t="s">
        <v>3</v>
      </c>
      <c r="AU115">
        <v>5168</v>
      </c>
      <c r="AV115">
        <v>8101202</v>
      </c>
      <c r="AW115">
        <v>436</v>
      </c>
      <c r="AX115">
        <v>49</v>
      </c>
      <c r="AY115">
        <v>651</v>
      </c>
      <c r="AZ115">
        <v>1</v>
      </c>
      <c r="BA115">
        <v>34001</v>
      </c>
    </row>
    <row r="116" spans="1:53" x14ac:dyDescent="0.35">
      <c r="A116" t="str">
        <f t="shared" si="8"/>
        <v>0059_Activités des services financiers, hors assurance et caisses de retraite</v>
      </c>
      <c r="B116" t="str">
        <f t="shared" si="9"/>
        <v>HC_0059</v>
      </c>
      <c r="C116" t="str">
        <f t="shared" si="12"/>
        <v>HC</v>
      </c>
      <c r="D116">
        <f t="shared" si="15"/>
        <v>32</v>
      </c>
      <c r="E116" t="str">
        <f>INDEX(PDC!$J$1:$L$90,MATCH(H116,PDC!$L:$L,0),MATCH(PDC!$J$1,PDC!$J$1:$L$1,0))</f>
        <v>Services</v>
      </c>
      <c r="F116" s="7" t="s">
        <v>296</v>
      </c>
      <c r="G116">
        <v>64</v>
      </c>
      <c r="H116" t="s">
        <v>47</v>
      </c>
      <c r="I116" s="10">
        <v>79</v>
      </c>
      <c r="J116" s="10">
        <v>131008</v>
      </c>
      <c r="K116" s="10"/>
      <c r="M116" s="10"/>
      <c r="N116" s="10"/>
      <c r="O116" s="10"/>
      <c r="P116" s="10">
        <v>0</v>
      </c>
      <c r="Q116" s="10"/>
      <c r="R116" s="10"/>
      <c r="S116" s="10" t="str">
        <f t="shared" si="14"/>
        <v>8419_Industrie</v>
      </c>
      <c r="T116" s="15" t="s">
        <v>325</v>
      </c>
      <c r="U116" s="11" t="s">
        <v>116</v>
      </c>
      <c r="V116" s="10">
        <v>4841</v>
      </c>
      <c r="W116" s="10">
        <v>7665447</v>
      </c>
      <c r="X116" s="10">
        <v>178</v>
      </c>
      <c r="Y116" s="10">
        <v>13</v>
      </c>
      <c r="Z116" s="10">
        <v>205</v>
      </c>
      <c r="AA116" s="10">
        <v>1</v>
      </c>
      <c r="AB116" s="10">
        <v>12424</v>
      </c>
      <c r="AP116" t="str">
        <f t="shared" si="10"/>
        <v>03_Commerce et réparation d'automobiles et de motocycles</v>
      </c>
      <c r="AQ116" t="str">
        <f>INDEX(PDC!$J$1:$L$90,MATCH(AT116,PDC!$L:$L,0),MATCH(PDC!$J$1,PDC!$J$1:$L$1,0))</f>
        <v>Commerce</v>
      </c>
      <c r="AR116" t="s">
        <v>104</v>
      </c>
      <c r="AS116">
        <v>45</v>
      </c>
      <c r="AT116" t="s">
        <v>21</v>
      </c>
      <c r="AU116">
        <v>1928</v>
      </c>
      <c r="AV116">
        <v>3167468</v>
      </c>
      <c r="AW116">
        <v>69</v>
      </c>
      <c r="AX116">
        <v>4</v>
      </c>
      <c r="AY116">
        <v>41</v>
      </c>
      <c r="BA116">
        <v>3907</v>
      </c>
    </row>
    <row r="117" spans="1:53" x14ac:dyDescent="0.35">
      <c r="A117" t="str">
        <f t="shared" si="8"/>
        <v>0059_Assurance</v>
      </c>
      <c r="B117" t="str">
        <f t="shared" si="9"/>
        <v>HC_0059</v>
      </c>
      <c r="C117" t="str">
        <f t="shared" si="12"/>
        <v>HC</v>
      </c>
      <c r="D117">
        <f t="shared" si="15"/>
        <v>32</v>
      </c>
      <c r="E117" t="str">
        <f>INDEX(PDC!$J$1:$L$90,MATCH(H117,PDC!$L:$L,0),MATCH(PDC!$J$1,PDC!$J$1:$L$1,0))</f>
        <v>Services</v>
      </c>
      <c r="F117" s="7" t="s">
        <v>296</v>
      </c>
      <c r="G117">
        <v>65</v>
      </c>
      <c r="H117" t="s">
        <v>45</v>
      </c>
      <c r="I117" s="10">
        <v>9</v>
      </c>
      <c r="J117" s="10">
        <v>17461</v>
      </c>
      <c r="K117" s="10"/>
      <c r="L117" s="10"/>
      <c r="M117" s="10"/>
      <c r="N117" s="10"/>
      <c r="O117" s="10"/>
      <c r="P117" s="10">
        <v>0</v>
      </c>
      <c r="Q117" s="10"/>
      <c r="R117" s="10"/>
      <c r="S117" s="10" t="str">
        <f t="shared" si="14"/>
        <v>8419_Services</v>
      </c>
      <c r="T117" s="15" t="s">
        <v>325</v>
      </c>
      <c r="U117" s="11" t="s">
        <v>117</v>
      </c>
      <c r="V117" s="10">
        <v>14264</v>
      </c>
      <c r="W117" s="10">
        <v>21366178</v>
      </c>
      <c r="X117" s="10">
        <v>439</v>
      </c>
      <c r="Y117" s="10">
        <v>19</v>
      </c>
      <c r="Z117" s="10">
        <v>212</v>
      </c>
      <c r="AA117" s="10">
        <v>1</v>
      </c>
      <c r="AB117" s="10">
        <v>30979</v>
      </c>
      <c r="AP117" t="str">
        <f t="shared" si="10"/>
        <v>03_Commerce de gros, à l'exception des automobiles et des motocycles</v>
      </c>
      <c r="AQ117" t="str">
        <f>INDEX(PDC!$J$1:$L$90,MATCH(AT117,PDC!$L:$L,0),MATCH(PDC!$J$1,PDC!$J$1:$L$1,0))</f>
        <v>Commerce</v>
      </c>
      <c r="AR117" t="s">
        <v>104</v>
      </c>
      <c r="AS117">
        <v>46</v>
      </c>
      <c r="AT117" t="s">
        <v>28</v>
      </c>
      <c r="AU117">
        <v>2836</v>
      </c>
      <c r="AV117">
        <v>4578507</v>
      </c>
      <c r="AW117">
        <v>117</v>
      </c>
      <c r="AX117">
        <v>12</v>
      </c>
      <c r="AY117">
        <v>100</v>
      </c>
      <c r="BA117">
        <v>9314</v>
      </c>
    </row>
    <row r="118" spans="1:53" x14ac:dyDescent="0.35">
      <c r="A118" t="str">
        <f t="shared" si="8"/>
        <v>0059_Autres industries manufacturières</v>
      </c>
      <c r="B118" t="str">
        <f t="shared" si="9"/>
        <v>HC_0059</v>
      </c>
      <c r="C118" t="str">
        <f t="shared" si="12"/>
        <v>HC</v>
      </c>
      <c r="D118">
        <f t="shared" si="15"/>
        <v>32</v>
      </c>
      <c r="E118" t="str">
        <f>INDEX(PDC!$J$1:$L$90,MATCH(H118,PDC!$L:$L,0),MATCH(PDC!$J$1,PDC!$J$1:$L$1,0))</f>
        <v>Industrie</v>
      </c>
      <c r="F118" s="7" t="s">
        <v>296</v>
      </c>
      <c r="G118">
        <v>32</v>
      </c>
      <c r="H118" t="s">
        <v>37</v>
      </c>
      <c r="I118" s="10">
        <v>1</v>
      </c>
      <c r="J118" s="10">
        <v>317</v>
      </c>
      <c r="K118" s="10"/>
      <c r="L118" s="10"/>
      <c r="M118" s="10"/>
      <c r="N118" s="10"/>
      <c r="O118" s="10"/>
      <c r="P118" s="10">
        <v>0</v>
      </c>
      <c r="Q118" s="10"/>
      <c r="R118" s="10"/>
      <c r="S118" s="10" t="str">
        <f t="shared" si="14"/>
        <v>8420_Agriculture</v>
      </c>
      <c r="T118" s="15" t="s">
        <v>327</v>
      </c>
      <c r="U118" s="11" t="s">
        <v>114</v>
      </c>
      <c r="V118" s="10">
        <v>1</v>
      </c>
      <c r="W118" s="10">
        <v>1969</v>
      </c>
      <c r="X118" s="10"/>
      <c r="Y118" s="10"/>
      <c r="Z118" s="10"/>
      <c r="AA118" s="10"/>
      <c r="AB118" s="10"/>
      <c r="AP118" t="str">
        <f t="shared" si="10"/>
        <v>03_Commerce de détail, à l'exception des automobiles et des motocycles</v>
      </c>
      <c r="AQ118" t="str">
        <f>INDEX(PDC!$J$1:$L$90,MATCH(AT118,PDC!$L:$L,0),MATCH(PDC!$J$1,PDC!$J$1:$L$1,0))</f>
        <v>Commerce</v>
      </c>
      <c r="AR118" t="s">
        <v>104</v>
      </c>
      <c r="AS118">
        <v>47</v>
      </c>
      <c r="AT118" t="s">
        <v>16</v>
      </c>
      <c r="AU118">
        <v>7991</v>
      </c>
      <c r="AV118">
        <v>12644187</v>
      </c>
      <c r="AW118">
        <v>288</v>
      </c>
      <c r="AX118">
        <v>31</v>
      </c>
      <c r="AY118">
        <v>212</v>
      </c>
      <c r="BA118">
        <v>20291</v>
      </c>
    </row>
    <row r="119" spans="1:53" x14ac:dyDescent="0.35">
      <c r="A119" t="str">
        <f t="shared" si="8"/>
        <v>0059_Fabrication de meubles</v>
      </c>
      <c r="B119" t="str">
        <f t="shared" si="9"/>
        <v>HC_0059</v>
      </c>
      <c r="C119" t="str">
        <f t="shared" si="12"/>
        <v>HC</v>
      </c>
      <c r="D119">
        <f t="shared" si="15"/>
        <v>32</v>
      </c>
      <c r="E119" t="str">
        <f>INDEX(PDC!$J$1:$L$90,MATCH(H119,PDC!$L:$L,0),MATCH(PDC!$J$1,PDC!$J$1:$L$1,0))</f>
        <v>Industrie</v>
      </c>
      <c r="F119" s="7" t="s">
        <v>296</v>
      </c>
      <c r="G119">
        <v>31</v>
      </c>
      <c r="H119" t="s">
        <v>75</v>
      </c>
      <c r="I119" s="10">
        <v>6</v>
      </c>
      <c r="J119" s="10">
        <v>10628</v>
      </c>
      <c r="K119" s="10"/>
      <c r="L119" s="10"/>
      <c r="M119" s="10"/>
      <c r="N119" s="10"/>
      <c r="O119" s="10"/>
      <c r="P119" s="10">
        <v>0</v>
      </c>
      <c r="Q119" s="10"/>
      <c r="R119" s="10"/>
      <c r="S119" s="10" t="str">
        <f t="shared" si="14"/>
        <v>8420_Commerce</v>
      </c>
      <c r="T119" s="15" t="s">
        <v>327</v>
      </c>
      <c r="U119" s="11" t="s">
        <v>138</v>
      </c>
      <c r="V119" s="10">
        <v>2385</v>
      </c>
      <c r="W119" s="10">
        <v>3820683</v>
      </c>
      <c r="X119" s="10">
        <v>77</v>
      </c>
      <c r="Y119" s="10">
        <v>3</v>
      </c>
      <c r="Z119" s="10">
        <v>18</v>
      </c>
      <c r="AA119" s="10"/>
      <c r="AB119" s="10">
        <v>5588</v>
      </c>
      <c r="AP119" t="str">
        <f t="shared" si="10"/>
        <v>03_Transports terrestres et transport par conduites</v>
      </c>
      <c r="AQ119" t="str">
        <f>INDEX(PDC!$J$1:$L$90,MATCH(AT119,PDC!$L:$L,0),MATCH(PDC!$J$1,PDC!$J$1:$L$1,0))</f>
        <v>Services</v>
      </c>
      <c r="AR119" t="s">
        <v>104</v>
      </c>
      <c r="AS119">
        <v>49</v>
      </c>
      <c r="AT119" t="s">
        <v>5</v>
      </c>
      <c r="AU119">
        <v>2583</v>
      </c>
      <c r="AV119">
        <v>4828833</v>
      </c>
      <c r="AW119">
        <v>189</v>
      </c>
      <c r="AX119">
        <v>18</v>
      </c>
      <c r="AY119">
        <v>251</v>
      </c>
      <c r="AZ119">
        <v>1</v>
      </c>
      <c r="BA119">
        <v>17932</v>
      </c>
    </row>
    <row r="120" spans="1:53" x14ac:dyDescent="0.35">
      <c r="A120" t="str">
        <f t="shared" si="8"/>
        <v>0059_Production de films cinématographiques, de vidéo et de programmes de télévision ; enregistrement sonore et édition musicale</v>
      </c>
      <c r="B120" t="str">
        <f t="shared" si="9"/>
        <v>HC_0059</v>
      </c>
      <c r="C120" t="str">
        <f t="shared" si="12"/>
        <v>HC</v>
      </c>
      <c r="D120">
        <f t="shared" si="15"/>
        <v>32</v>
      </c>
      <c r="E120" t="str">
        <f>INDEX(PDC!$J$1:$L$90,MATCH(H120,PDC!$L:$L,0),MATCH(PDC!$J$1,PDC!$J$1:$L$1,0))</f>
        <v>Services</v>
      </c>
      <c r="F120" s="7" t="s">
        <v>296</v>
      </c>
      <c r="G120">
        <v>59</v>
      </c>
      <c r="H120" t="s">
        <v>82</v>
      </c>
      <c r="I120" s="10">
        <v>2</v>
      </c>
      <c r="J120" s="10">
        <v>26</v>
      </c>
      <c r="K120" s="10"/>
      <c r="L120" s="10"/>
      <c r="M120" s="10"/>
      <c r="N120" s="10"/>
      <c r="O120" s="10"/>
      <c r="P120" s="10">
        <v>0</v>
      </c>
      <c r="Q120" s="10"/>
      <c r="R120" s="10"/>
      <c r="S120" s="10" t="str">
        <f t="shared" si="14"/>
        <v>8420_Construction</v>
      </c>
      <c r="T120" s="15" t="s">
        <v>327</v>
      </c>
      <c r="U120" s="11" t="s">
        <v>115</v>
      </c>
      <c r="V120" s="10">
        <v>1754</v>
      </c>
      <c r="W120" s="10">
        <v>2741969</v>
      </c>
      <c r="X120" s="10">
        <v>107</v>
      </c>
      <c r="Y120" s="10">
        <v>15</v>
      </c>
      <c r="Z120" s="10">
        <v>188</v>
      </c>
      <c r="AA120" s="10"/>
      <c r="AB120" s="10">
        <v>7715</v>
      </c>
      <c r="AP120" t="str">
        <f t="shared" si="10"/>
        <v>03_Entreposage et services auxiliaires des transports</v>
      </c>
      <c r="AQ120" t="str">
        <f>INDEX(PDC!$J$1:$L$90,MATCH(AT120,PDC!$L:$L,0),MATCH(PDC!$J$1,PDC!$J$1:$L$1,0))</f>
        <v>Services</v>
      </c>
      <c r="AR120" t="s">
        <v>104</v>
      </c>
      <c r="AS120">
        <v>52</v>
      </c>
      <c r="AT120" t="s">
        <v>7</v>
      </c>
      <c r="AU120">
        <v>641</v>
      </c>
      <c r="AV120">
        <v>956346</v>
      </c>
      <c r="AW120">
        <v>45</v>
      </c>
      <c r="AX120">
        <v>5</v>
      </c>
      <c r="AY120">
        <v>34</v>
      </c>
      <c r="BA120">
        <v>1917</v>
      </c>
    </row>
    <row r="121" spans="1:53" x14ac:dyDescent="0.35">
      <c r="A121" t="str">
        <f t="shared" si="8"/>
        <v>0059_Captage, traitement et distribution d'eau</v>
      </c>
      <c r="B121" t="str">
        <f t="shared" si="9"/>
        <v>HC_0059</v>
      </c>
      <c r="C121" t="str">
        <f t="shared" si="12"/>
        <v>HC</v>
      </c>
      <c r="D121">
        <f t="shared" si="15"/>
        <v>32</v>
      </c>
      <c r="E121" t="str">
        <f>INDEX(PDC!$J$1:$L$90,MATCH(H121,PDC!$L:$L,0),MATCH(PDC!$J$1,PDC!$J$1:$L$1,0))</f>
        <v>Industrie</v>
      </c>
      <c r="F121" s="7" t="s">
        <v>296</v>
      </c>
      <c r="G121">
        <v>36</v>
      </c>
      <c r="H121" t="s">
        <v>77</v>
      </c>
      <c r="I121" s="10">
        <v>17</v>
      </c>
      <c r="J121" s="10">
        <v>26478</v>
      </c>
      <c r="K121" s="10"/>
      <c r="L121" s="10"/>
      <c r="M121" s="10"/>
      <c r="N121" s="10"/>
      <c r="O121" s="10"/>
      <c r="P121" s="10">
        <v>0</v>
      </c>
      <c r="Q121" s="10"/>
      <c r="R121" s="10"/>
      <c r="S121" s="10" t="str">
        <f t="shared" si="14"/>
        <v>8420_Industrie</v>
      </c>
      <c r="T121" s="15" t="s">
        <v>327</v>
      </c>
      <c r="U121" s="11" t="s">
        <v>116</v>
      </c>
      <c r="V121" s="10">
        <v>6959</v>
      </c>
      <c r="W121" s="10">
        <v>11358928</v>
      </c>
      <c r="X121" s="10">
        <v>306</v>
      </c>
      <c r="Y121" s="10">
        <v>27</v>
      </c>
      <c r="Z121" s="10">
        <v>360</v>
      </c>
      <c r="AA121" s="10">
        <v>1</v>
      </c>
      <c r="AB121" s="10">
        <v>19365</v>
      </c>
      <c r="AP121" t="str">
        <f t="shared" si="10"/>
        <v>03_Activités de poste et de courrier</v>
      </c>
      <c r="AQ121" t="str">
        <f>INDEX(PDC!$J$1:$L$90,MATCH(AT121,PDC!$L:$L,0),MATCH(PDC!$J$1,PDC!$J$1:$L$1,0))</f>
        <v>Services</v>
      </c>
      <c r="AR121" t="s">
        <v>104</v>
      </c>
      <c r="AS121">
        <v>53</v>
      </c>
      <c r="AT121" t="s">
        <v>13</v>
      </c>
      <c r="AU121">
        <v>561</v>
      </c>
      <c r="AV121">
        <v>870809</v>
      </c>
      <c r="AW121">
        <v>28</v>
      </c>
      <c r="AX121">
        <v>5</v>
      </c>
      <c r="AY121">
        <v>41</v>
      </c>
      <c r="BA121">
        <v>1342</v>
      </c>
    </row>
    <row r="122" spans="1:53" x14ac:dyDescent="0.35">
      <c r="A122" t="str">
        <f t="shared" si="8"/>
        <v>0059_Activités auxiliaires de services financiers et d'assurance</v>
      </c>
      <c r="B122" t="str">
        <f t="shared" si="9"/>
        <v>HC_0059</v>
      </c>
      <c r="C122" t="str">
        <f t="shared" si="12"/>
        <v>HC</v>
      </c>
      <c r="D122">
        <f t="shared" si="15"/>
        <v>32</v>
      </c>
      <c r="E122" t="str">
        <f>INDEX(PDC!$J$1:$L$90,MATCH(H122,PDC!$L:$L,0),MATCH(PDC!$J$1,PDC!$J$1:$L$1,0))</f>
        <v>Services</v>
      </c>
      <c r="F122" s="7" t="s">
        <v>296</v>
      </c>
      <c r="G122">
        <v>66</v>
      </c>
      <c r="H122" t="s">
        <v>48</v>
      </c>
      <c r="I122" s="10">
        <v>12</v>
      </c>
      <c r="J122" s="10">
        <v>18164</v>
      </c>
      <c r="K122" s="10"/>
      <c r="M122" s="10"/>
      <c r="N122" s="10"/>
      <c r="O122" s="10"/>
      <c r="P122" s="10">
        <v>0</v>
      </c>
      <c r="Q122" s="10"/>
      <c r="R122" s="10"/>
      <c r="S122" s="10" t="str">
        <f t="shared" si="14"/>
        <v>8420_Services</v>
      </c>
      <c r="T122" s="15" t="s">
        <v>327</v>
      </c>
      <c r="U122" s="11" t="s">
        <v>117</v>
      </c>
      <c r="V122" s="10">
        <v>7439</v>
      </c>
      <c r="W122" s="10">
        <v>10911891</v>
      </c>
      <c r="X122" s="10">
        <v>260</v>
      </c>
      <c r="Y122" s="10">
        <v>24</v>
      </c>
      <c r="Z122" s="10">
        <v>223</v>
      </c>
      <c r="AA122" s="10"/>
      <c r="AB122" s="10">
        <v>19157</v>
      </c>
      <c r="AP122" t="str">
        <f t="shared" si="10"/>
        <v>03_Hébergement</v>
      </c>
      <c r="AQ122" t="str">
        <f>INDEX(PDC!$J$1:$L$90,MATCH(AT122,PDC!$L:$L,0),MATCH(PDC!$J$1,PDC!$J$1:$L$1,0))</f>
        <v>Services</v>
      </c>
      <c r="AR122" t="s">
        <v>104</v>
      </c>
      <c r="AS122">
        <v>55</v>
      </c>
      <c r="AT122" t="s">
        <v>20</v>
      </c>
      <c r="AU122">
        <v>916</v>
      </c>
      <c r="AV122">
        <v>1551227</v>
      </c>
      <c r="AW122">
        <v>28</v>
      </c>
      <c r="AX122">
        <v>1</v>
      </c>
      <c r="AY122">
        <v>20</v>
      </c>
      <c r="BA122">
        <v>1908</v>
      </c>
    </row>
    <row r="123" spans="1:53" x14ac:dyDescent="0.35">
      <c r="A123" t="str">
        <f t="shared" si="8"/>
        <v>0059_Génie civil</v>
      </c>
      <c r="B123" t="str">
        <f t="shared" si="9"/>
        <v>HC_0059</v>
      </c>
      <c r="C123" t="str">
        <f t="shared" si="12"/>
        <v>HC</v>
      </c>
      <c r="D123">
        <f t="shared" si="15"/>
        <v>32</v>
      </c>
      <c r="E123" t="str">
        <f>INDEX(PDC!$J$1:$L$90,MATCH(H123,PDC!$L:$L,0),MATCH(PDC!$J$1,PDC!$J$1:$L$1,0))</f>
        <v>Construction</v>
      </c>
      <c r="F123" s="7" t="s">
        <v>296</v>
      </c>
      <c r="G123">
        <v>42</v>
      </c>
      <c r="H123" t="s">
        <v>22</v>
      </c>
      <c r="I123" s="10">
        <v>34</v>
      </c>
      <c r="J123" s="10">
        <v>43975</v>
      </c>
      <c r="K123" s="10"/>
      <c r="L123" s="10"/>
      <c r="M123" s="10"/>
      <c r="N123" s="10"/>
      <c r="O123" s="10"/>
      <c r="P123" s="10">
        <v>0</v>
      </c>
      <c r="Q123" s="10"/>
      <c r="R123" s="10"/>
      <c r="S123" s="10" t="str">
        <f t="shared" si="14"/>
        <v>8421_Agriculture</v>
      </c>
      <c r="T123" s="15" t="s">
        <v>329</v>
      </c>
      <c r="U123" s="11" t="s">
        <v>114</v>
      </c>
      <c r="V123" s="10">
        <v>93</v>
      </c>
      <c r="W123" s="10">
        <v>173829</v>
      </c>
      <c r="X123" s="10"/>
      <c r="Y123" s="10"/>
      <c r="Z123" s="10"/>
      <c r="AA123" s="10"/>
      <c r="AB123" s="10"/>
      <c r="AP123" t="str">
        <f t="shared" si="10"/>
        <v>03_Restauration</v>
      </c>
      <c r="AQ123" t="str">
        <f>INDEX(PDC!$J$1:$L$90,MATCH(AT123,PDC!$L:$L,0),MATCH(PDC!$J$1,PDC!$J$1:$L$1,0))</f>
        <v>Services</v>
      </c>
      <c r="AR123" t="s">
        <v>104</v>
      </c>
      <c r="AS123">
        <v>56</v>
      </c>
      <c r="AT123" t="s">
        <v>10</v>
      </c>
      <c r="AU123">
        <v>2371</v>
      </c>
      <c r="AV123">
        <v>3633701</v>
      </c>
      <c r="AW123">
        <v>116</v>
      </c>
      <c r="AX123">
        <v>7</v>
      </c>
      <c r="AY123">
        <v>111</v>
      </c>
      <c r="BA123">
        <v>6132</v>
      </c>
    </row>
    <row r="124" spans="1:53" x14ac:dyDescent="0.35">
      <c r="A124" t="str">
        <f t="shared" si="8"/>
        <v>0059_Production et distribution d'électricité, de gaz, de vapeur et d'air conditionné</v>
      </c>
      <c r="B124" t="str">
        <f t="shared" si="9"/>
        <v>HC_0059</v>
      </c>
      <c r="C124" t="str">
        <f t="shared" si="12"/>
        <v>HC</v>
      </c>
      <c r="D124">
        <f t="shared" si="15"/>
        <v>32</v>
      </c>
      <c r="E124" t="str">
        <f>INDEX(PDC!$J$1:$L$90,MATCH(H124,PDC!$L:$L,0),MATCH(PDC!$J$1,PDC!$J$1:$L$1,0))</f>
        <v>Industrie</v>
      </c>
      <c r="F124" s="7" t="s">
        <v>296</v>
      </c>
      <c r="G124">
        <v>35</v>
      </c>
      <c r="H124" t="s">
        <v>76</v>
      </c>
      <c r="I124" s="10">
        <v>1</v>
      </c>
      <c r="J124" s="10">
        <v>1574</v>
      </c>
      <c r="K124" s="10"/>
      <c r="M124" s="10"/>
      <c r="N124" s="10"/>
      <c r="O124" s="10"/>
      <c r="P124" s="10">
        <v>0</v>
      </c>
      <c r="Q124" s="10"/>
      <c r="R124" s="10"/>
      <c r="S124" s="10" t="str">
        <f t="shared" si="14"/>
        <v>8421_Commerce</v>
      </c>
      <c r="T124" s="15" t="s">
        <v>329</v>
      </c>
      <c r="U124" s="11" t="s">
        <v>138</v>
      </c>
      <c r="V124" s="10">
        <v>77895</v>
      </c>
      <c r="W124" s="10">
        <v>114744927</v>
      </c>
      <c r="X124" s="10">
        <v>2708</v>
      </c>
      <c r="Y124" s="10">
        <v>197</v>
      </c>
      <c r="Z124" s="10">
        <v>1755</v>
      </c>
      <c r="AA124" s="10"/>
      <c r="AB124" s="10">
        <v>210834</v>
      </c>
      <c r="AP124" t="str">
        <f t="shared" si="10"/>
        <v>03_Édition</v>
      </c>
      <c r="AQ124" t="str">
        <f>INDEX(PDC!$J$1:$L$90,MATCH(AT124,PDC!$L:$L,0),MATCH(PDC!$J$1,PDC!$J$1:$L$1,0))</f>
        <v>Services</v>
      </c>
      <c r="AR124" t="s">
        <v>104</v>
      </c>
      <c r="AS124">
        <v>58</v>
      </c>
      <c r="AT124" t="s">
        <v>49</v>
      </c>
      <c r="AU124">
        <v>102</v>
      </c>
      <c r="AV124">
        <v>180034</v>
      </c>
      <c r="AW124">
        <v>1</v>
      </c>
      <c r="BA124">
        <v>1</v>
      </c>
    </row>
    <row r="125" spans="1:53" x14ac:dyDescent="0.35">
      <c r="A125" t="str">
        <f t="shared" si="8"/>
        <v>0059_Fabrication de produits informatiques, électroniques et optiques</v>
      </c>
      <c r="B125" t="str">
        <f t="shared" si="9"/>
        <v>HC_0059</v>
      </c>
      <c r="C125" t="str">
        <f t="shared" si="12"/>
        <v>HC</v>
      </c>
      <c r="D125">
        <f t="shared" si="15"/>
        <v>32</v>
      </c>
      <c r="E125" t="str">
        <f>INDEX(PDC!$J$1:$L$90,MATCH(H125,PDC!$L:$L,0),MATCH(PDC!$J$1,PDC!$J$1:$L$1,0))</f>
        <v>Industrie</v>
      </c>
      <c r="F125" s="7" t="s">
        <v>296</v>
      </c>
      <c r="G125">
        <v>26</v>
      </c>
      <c r="H125" t="s">
        <v>41</v>
      </c>
      <c r="I125" s="10"/>
      <c r="J125" s="10"/>
      <c r="K125" s="10"/>
      <c r="M125" s="10"/>
      <c r="N125" s="10"/>
      <c r="O125" s="10"/>
      <c r="P125" s="10">
        <v>0</v>
      </c>
      <c r="Q125" s="10"/>
      <c r="R125" s="10"/>
      <c r="S125" s="10" t="str">
        <f t="shared" si="14"/>
        <v>8421_Construction</v>
      </c>
      <c r="T125" s="15" t="s">
        <v>329</v>
      </c>
      <c r="U125" s="11" t="s">
        <v>115</v>
      </c>
      <c r="V125" s="10">
        <v>41629</v>
      </c>
      <c r="W125" s="10">
        <v>64662900</v>
      </c>
      <c r="X125" s="10">
        <v>2187</v>
      </c>
      <c r="Y125" s="10">
        <v>202</v>
      </c>
      <c r="Z125" s="10">
        <v>2221</v>
      </c>
      <c r="AA125" s="10">
        <v>4</v>
      </c>
      <c r="AB125" s="10">
        <v>190664</v>
      </c>
      <c r="AP125" t="str">
        <f t="shared" si="10"/>
        <v>03_Production de films cinématographiques, de vidéo et de programmes de télévision ; enregistrement sonore et édition musicale</v>
      </c>
      <c r="AQ125" t="str">
        <f>INDEX(PDC!$J$1:$L$90,MATCH(AT125,PDC!$L:$L,0),MATCH(PDC!$J$1,PDC!$J$1:$L$1,0))</f>
        <v>Services</v>
      </c>
      <c r="AR125" t="s">
        <v>104</v>
      </c>
      <c r="AS125">
        <v>59</v>
      </c>
      <c r="AT125" t="s">
        <v>82</v>
      </c>
      <c r="AU125">
        <v>41</v>
      </c>
      <c r="AV125">
        <v>52255</v>
      </c>
    </row>
    <row r="126" spans="1:53" x14ac:dyDescent="0.35">
      <c r="A126" t="str">
        <f t="shared" si="8"/>
        <v>0059_Autres activités spécialisées, scientifiques et techniques</v>
      </c>
      <c r="B126" t="str">
        <f t="shared" si="9"/>
        <v>HC_0059</v>
      </c>
      <c r="C126" t="str">
        <f t="shared" si="12"/>
        <v>HC</v>
      </c>
      <c r="D126">
        <f t="shared" si="15"/>
        <v>32</v>
      </c>
      <c r="E126" t="str">
        <f>INDEX(PDC!$J$1:$L$90,MATCH(H126,PDC!$L:$L,0),MATCH(PDC!$J$1,PDC!$J$1:$L$1,0))</f>
        <v>Services</v>
      </c>
      <c r="F126" s="7" t="s">
        <v>296</v>
      </c>
      <c r="G126">
        <v>74</v>
      </c>
      <c r="H126" t="s">
        <v>86</v>
      </c>
      <c r="I126" s="10">
        <v>1</v>
      </c>
      <c r="J126" s="10">
        <v>1906</v>
      </c>
      <c r="K126" s="10"/>
      <c r="L126" s="10"/>
      <c r="M126" s="10"/>
      <c r="N126" s="10"/>
      <c r="O126" s="10"/>
      <c r="P126" s="10">
        <v>0</v>
      </c>
      <c r="Q126" s="10"/>
      <c r="R126" s="10"/>
      <c r="S126" s="10" t="str">
        <f t="shared" si="14"/>
        <v>8421_Industrie</v>
      </c>
      <c r="T126" s="15" t="s">
        <v>329</v>
      </c>
      <c r="U126" s="11" t="s">
        <v>116</v>
      </c>
      <c r="V126" s="10">
        <v>84981</v>
      </c>
      <c r="W126" s="10">
        <v>127929800</v>
      </c>
      <c r="X126" s="10">
        <v>2206</v>
      </c>
      <c r="Y126" s="10">
        <v>231</v>
      </c>
      <c r="Z126" s="10">
        <v>2104</v>
      </c>
      <c r="AA126" s="10">
        <v>1</v>
      </c>
      <c r="AB126" s="10">
        <v>176871</v>
      </c>
      <c r="AP126" t="str">
        <f t="shared" si="10"/>
        <v>03_Programmation et diffusion</v>
      </c>
      <c r="AQ126" t="str">
        <f>INDEX(PDC!$J$1:$L$90,MATCH(AT126,PDC!$L:$L,0),MATCH(PDC!$J$1,PDC!$J$1:$L$1,0))</f>
        <v>Services</v>
      </c>
      <c r="AR126" t="s">
        <v>104</v>
      </c>
      <c r="AS126">
        <v>60</v>
      </c>
      <c r="AT126" t="s">
        <v>83</v>
      </c>
      <c r="AU126">
        <v>10</v>
      </c>
      <c r="AV126">
        <v>17174</v>
      </c>
    </row>
    <row r="127" spans="1:53" x14ac:dyDescent="0.35">
      <c r="A127" t="str">
        <f t="shared" si="8"/>
        <v>0059_Fabrication d'équipements électriques</v>
      </c>
      <c r="B127" t="str">
        <f t="shared" si="9"/>
        <v>HC_0059</v>
      </c>
      <c r="C127" t="str">
        <f t="shared" si="12"/>
        <v>HC</v>
      </c>
      <c r="D127">
        <f t="shared" si="15"/>
        <v>32</v>
      </c>
      <c r="E127" t="str">
        <f>INDEX(PDC!$J$1:$L$90,MATCH(H127,PDC!$L:$L,0),MATCH(PDC!$J$1,PDC!$J$1:$L$1,0))</f>
        <v>Industrie</v>
      </c>
      <c r="F127" s="7" t="s">
        <v>296</v>
      </c>
      <c r="G127">
        <v>27</v>
      </c>
      <c r="H127" t="s">
        <v>38</v>
      </c>
      <c r="I127" s="10">
        <v>5</v>
      </c>
      <c r="J127" s="10">
        <v>9270</v>
      </c>
      <c r="K127" s="10"/>
      <c r="M127" s="10"/>
      <c r="N127" s="10"/>
      <c r="O127" s="10"/>
      <c r="P127" s="10">
        <v>0</v>
      </c>
      <c r="Q127" s="10"/>
      <c r="R127" s="10"/>
      <c r="S127" s="10" t="str">
        <f t="shared" si="14"/>
        <v>8421_Services</v>
      </c>
      <c r="T127" s="15" t="s">
        <v>329</v>
      </c>
      <c r="U127" s="11" t="s">
        <v>117</v>
      </c>
      <c r="V127" s="10">
        <v>245617</v>
      </c>
      <c r="W127" s="10">
        <v>345021585</v>
      </c>
      <c r="X127" s="10">
        <v>8737</v>
      </c>
      <c r="Y127" s="10">
        <v>619</v>
      </c>
      <c r="Z127" s="10">
        <v>5187</v>
      </c>
      <c r="AA127" s="10">
        <v>1</v>
      </c>
      <c r="AB127" s="10">
        <v>738839</v>
      </c>
      <c r="AP127" t="str">
        <f t="shared" si="10"/>
        <v>03_Télécommunications</v>
      </c>
      <c r="AQ127" t="str">
        <f>INDEX(PDC!$J$1:$L$90,MATCH(AT127,PDC!$L:$L,0),MATCH(PDC!$J$1,PDC!$J$1:$L$1,0))</f>
        <v>Services</v>
      </c>
      <c r="AR127" t="s">
        <v>104</v>
      </c>
      <c r="AS127">
        <v>61</v>
      </c>
      <c r="AT127" t="s">
        <v>84</v>
      </c>
      <c r="AU127">
        <v>109</v>
      </c>
      <c r="AV127">
        <v>190162</v>
      </c>
      <c r="AW127">
        <v>1</v>
      </c>
      <c r="BA127">
        <v>41</v>
      </c>
    </row>
    <row r="128" spans="1:53" x14ac:dyDescent="0.35">
      <c r="A128" t="str">
        <f t="shared" si="8"/>
        <v>0059_Métallurgie</v>
      </c>
      <c r="B128" t="str">
        <f t="shared" si="9"/>
        <v>HC_0059</v>
      </c>
      <c r="C128" t="str">
        <f t="shared" si="12"/>
        <v>HC</v>
      </c>
      <c r="D128">
        <f t="shared" si="15"/>
        <v>32</v>
      </c>
      <c r="E128" t="str">
        <f>INDEX(PDC!$J$1:$L$90,MATCH(H128,PDC!$L:$L,0),MATCH(PDC!$J$1,PDC!$J$1:$L$1,0))</f>
        <v>Industrie</v>
      </c>
      <c r="F128" s="7" t="s">
        <v>296</v>
      </c>
      <c r="G128">
        <v>24</v>
      </c>
      <c r="H128" t="s">
        <v>26</v>
      </c>
      <c r="I128" s="10">
        <v>27</v>
      </c>
      <c r="J128" s="10">
        <v>44957</v>
      </c>
      <c r="K128" s="10"/>
      <c r="L128" s="10"/>
      <c r="M128" s="10"/>
      <c r="N128" s="10"/>
      <c r="O128" s="10">
        <v>60</v>
      </c>
      <c r="P128" s="10">
        <v>0</v>
      </c>
      <c r="Q128" s="10"/>
      <c r="R128" s="10"/>
      <c r="S128" s="10" t="str">
        <f t="shared" si="14"/>
        <v>8422_Agriculture</v>
      </c>
      <c r="T128" s="15" t="s">
        <v>330</v>
      </c>
      <c r="U128" s="11" t="s">
        <v>114</v>
      </c>
      <c r="V128" s="10">
        <v>1</v>
      </c>
      <c r="W128" s="10">
        <v>3049</v>
      </c>
      <c r="X128" s="10"/>
      <c r="Y128" s="10"/>
      <c r="Z128" s="10"/>
      <c r="AA128" s="10"/>
      <c r="AB128" s="10"/>
      <c r="AP128" t="str">
        <f t="shared" si="10"/>
        <v>03_Programmation, conseil et autres activités informatiques</v>
      </c>
      <c r="AQ128" t="str">
        <f>INDEX(PDC!$J$1:$L$90,MATCH(AT128,PDC!$L:$L,0),MATCH(PDC!$J$1,PDC!$J$1:$L$1,0))</f>
        <v>Services</v>
      </c>
      <c r="AR128" t="s">
        <v>104</v>
      </c>
      <c r="AS128">
        <v>62</v>
      </c>
      <c r="AT128" t="s">
        <v>50</v>
      </c>
      <c r="AU128">
        <v>188</v>
      </c>
      <c r="AV128">
        <v>331706</v>
      </c>
      <c r="BA128">
        <v>0</v>
      </c>
    </row>
    <row r="129" spans="1:53" x14ac:dyDescent="0.35">
      <c r="A129" t="str">
        <f t="shared" si="8"/>
        <v>0059_Activités créatives, artistiques et de spectacle</v>
      </c>
      <c r="B129" t="str">
        <f t="shared" si="9"/>
        <v>HC_0059</v>
      </c>
      <c r="C129" t="str">
        <f t="shared" si="12"/>
        <v>HC</v>
      </c>
      <c r="D129">
        <f t="shared" si="15"/>
        <v>32</v>
      </c>
      <c r="E129" t="str">
        <f>INDEX(PDC!$J$1:$L$90,MATCH(H129,PDC!$L:$L,0),MATCH(PDC!$J$1,PDC!$J$1:$L$1,0))</f>
        <v>Services</v>
      </c>
      <c r="F129" s="7" t="s">
        <v>296</v>
      </c>
      <c r="G129">
        <v>90</v>
      </c>
      <c r="H129" t="s">
        <v>42</v>
      </c>
      <c r="I129" s="10">
        <v>12</v>
      </c>
      <c r="J129" s="10">
        <v>11257</v>
      </c>
      <c r="K129" s="10"/>
      <c r="M129" s="10"/>
      <c r="N129" s="10"/>
      <c r="O129" s="10"/>
      <c r="P129" s="10">
        <v>0</v>
      </c>
      <c r="Q129" s="10"/>
      <c r="R129" s="10"/>
      <c r="S129" s="10" t="str">
        <f t="shared" si="14"/>
        <v>8422_Commerce</v>
      </c>
      <c r="T129" s="15" t="s">
        <v>330</v>
      </c>
      <c r="U129" s="11" t="s">
        <v>138</v>
      </c>
      <c r="V129" s="10">
        <v>4433</v>
      </c>
      <c r="W129" s="10">
        <v>7188437</v>
      </c>
      <c r="X129" s="10">
        <v>165</v>
      </c>
      <c r="Y129" s="10">
        <v>9</v>
      </c>
      <c r="Z129" s="10">
        <v>71</v>
      </c>
      <c r="AA129" s="10"/>
      <c r="AB129" s="10">
        <v>12432</v>
      </c>
      <c r="AP129" t="str">
        <f t="shared" si="10"/>
        <v>03_Services d'information</v>
      </c>
      <c r="AQ129" t="str">
        <f>INDEX(PDC!$J$1:$L$90,MATCH(AT129,PDC!$L:$L,0),MATCH(PDC!$J$1,PDC!$J$1:$L$1,0))</f>
        <v>Services</v>
      </c>
      <c r="AR129" t="s">
        <v>104</v>
      </c>
      <c r="AS129">
        <v>63</v>
      </c>
      <c r="AT129" t="s">
        <v>85</v>
      </c>
      <c r="AU129">
        <v>15</v>
      </c>
      <c r="AV129">
        <v>20764</v>
      </c>
      <c r="AW129">
        <v>1</v>
      </c>
      <c r="BA129">
        <v>9</v>
      </c>
    </row>
    <row r="130" spans="1:53" x14ac:dyDescent="0.35">
      <c r="A130" t="str">
        <f t="shared" si="8"/>
        <v>0059_Activités sportives, récréatives et de loisirs</v>
      </c>
      <c r="B130" t="str">
        <f t="shared" si="9"/>
        <v>HC_0059</v>
      </c>
      <c r="C130" t="str">
        <f t="shared" si="12"/>
        <v>HC</v>
      </c>
      <c r="D130">
        <f t="shared" si="15"/>
        <v>32</v>
      </c>
      <c r="E130" t="str">
        <f>INDEX(PDC!$J$1:$L$90,MATCH(H130,PDC!$L:$L,0),MATCH(PDC!$J$1,PDC!$J$1:$L$1,0))</f>
        <v>Services</v>
      </c>
      <c r="F130" s="7" t="s">
        <v>296</v>
      </c>
      <c r="G130">
        <v>93</v>
      </c>
      <c r="H130" t="s">
        <v>12</v>
      </c>
      <c r="I130" s="10">
        <v>61</v>
      </c>
      <c r="J130" s="10">
        <v>49166</v>
      </c>
      <c r="K130" s="10"/>
      <c r="L130" s="10"/>
      <c r="M130" s="10"/>
      <c r="N130" s="10"/>
      <c r="O130" s="10"/>
      <c r="P130" s="10">
        <v>0</v>
      </c>
      <c r="Q130" s="10"/>
      <c r="R130" s="10"/>
      <c r="S130" s="10" t="str">
        <f t="shared" si="14"/>
        <v>8422_Construction</v>
      </c>
      <c r="T130" s="15" t="s">
        <v>330</v>
      </c>
      <c r="U130" s="11" t="s">
        <v>115</v>
      </c>
      <c r="V130" s="10">
        <v>2589</v>
      </c>
      <c r="W130" s="10">
        <v>3951974</v>
      </c>
      <c r="X130" s="10">
        <v>171</v>
      </c>
      <c r="Y130" s="10">
        <v>16</v>
      </c>
      <c r="Z130" s="10">
        <v>146</v>
      </c>
      <c r="AA130" s="10"/>
      <c r="AB130" s="10">
        <v>13046</v>
      </c>
      <c r="AP130" t="str">
        <f t="shared" si="10"/>
        <v>03_Activités des services financiers, hors assurance et caisses de retraite</v>
      </c>
      <c r="AQ130" t="str">
        <f>INDEX(PDC!$J$1:$L$90,MATCH(AT130,PDC!$L:$L,0),MATCH(PDC!$J$1,PDC!$J$1:$L$1,0))</f>
        <v>Services</v>
      </c>
      <c r="AR130" t="s">
        <v>104</v>
      </c>
      <c r="AS130">
        <v>64</v>
      </c>
      <c r="AT130" t="s">
        <v>47</v>
      </c>
      <c r="AU130">
        <v>960</v>
      </c>
      <c r="AV130">
        <v>1458120</v>
      </c>
      <c r="AW130">
        <v>5</v>
      </c>
      <c r="BA130">
        <v>679</v>
      </c>
    </row>
    <row r="131" spans="1:53" x14ac:dyDescent="0.35">
      <c r="A131" t="str">
        <f t="shared" si="8"/>
        <v>0059_Bibliothèques, archives, musées et autres activités culturelles</v>
      </c>
      <c r="B131" t="str">
        <f t="shared" si="9"/>
        <v>HC_0059</v>
      </c>
      <c r="C131" t="str">
        <f t="shared" si="12"/>
        <v>HC</v>
      </c>
      <c r="D131">
        <f t="shared" si="15"/>
        <v>32</v>
      </c>
      <c r="E131" t="str">
        <f>INDEX(PDC!$J$1:$L$90,MATCH(H131,PDC!$L:$L,0),MATCH(PDC!$J$1,PDC!$J$1:$L$1,0))</f>
        <v>Services</v>
      </c>
      <c r="F131" s="7" t="s">
        <v>296</v>
      </c>
      <c r="G131">
        <v>91</v>
      </c>
      <c r="H131" t="s">
        <v>90</v>
      </c>
      <c r="I131" s="10">
        <v>1</v>
      </c>
      <c r="J131" s="10">
        <v>70</v>
      </c>
      <c r="K131" s="10"/>
      <c r="M131" s="10"/>
      <c r="N131" s="10"/>
      <c r="O131" s="10"/>
      <c r="P131" s="10">
        <v>0</v>
      </c>
      <c r="Q131" s="10"/>
      <c r="R131" s="10"/>
      <c r="S131" s="10" t="str">
        <f t="shared" si="14"/>
        <v>8422_Industrie</v>
      </c>
      <c r="T131" s="15" t="s">
        <v>330</v>
      </c>
      <c r="U131" s="11" t="s">
        <v>116</v>
      </c>
      <c r="V131" s="10">
        <v>3518</v>
      </c>
      <c r="W131" s="10">
        <v>5356030</v>
      </c>
      <c r="X131" s="10">
        <v>161</v>
      </c>
      <c r="Y131" s="10">
        <v>11</v>
      </c>
      <c r="Z131" s="10">
        <v>80</v>
      </c>
      <c r="AA131" s="10"/>
      <c r="AB131" s="10">
        <v>9809</v>
      </c>
      <c r="AP131" t="str">
        <f t="shared" si="10"/>
        <v>03_Assurance</v>
      </c>
      <c r="AQ131" t="str">
        <f>INDEX(PDC!$J$1:$L$90,MATCH(AT131,PDC!$L:$L,0),MATCH(PDC!$J$1,PDC!$J$1:$L$1,0))</f>
        <v>Services</v>
      </c>
      <c r="AR131" t="s">
        <v>104</v>
      </c>
      <c r="AS131">
        <v>65</v>
      </c>
      <c r="AT131" t="s">
        <v>45</v>
      </c>
      <c r="AU131">
        <v>372</v>
      </c>
      <c r="AV131">
        <v>526977</v>
      </c>
      <c r="AW131">
        <v>3</v>
      </c>
      <c r="AX131">
        <v>1</v>
      </c>
      <c r="AY131">
        <v>3</v>
      </c>
      <c r="BA131">
        <v>11</v>
      </c>
    </row>
    <row r="132" spans="1:53" x14ac:dyDescent="0.35">
      <c r="A132" t="str">
        <f t="shared" ref="A132:A195" si="18">F132&amp;"_"&amp;H132</f>
        <v>0059_Réparation d'ordinateurs et de biens personnels et domestiques</v>
      </c>
      <c r="B132" t="str">
        <f t="shared" ref="B132:B195" si="19">C132&amp;"_"&amp;F132</f>
        <v>HC_0059</v>
      </c>
      <c r="C132" t="str">
        <f t="shared" si="12"/>
        <v>HC</v>
      </c>
      <c r="D132">
        <f t="shared" si="15"/>
        <v>32</v>
      </c>
      <c r="E132" t="str">
        <f>INDEX(PDC!$J$1:$L$90,MATCH(H132,PDC!$L:$L,0),MATCH(PDC!$J$1,PDC!$J$1:$L$1,0))</f>
        <v>Services</v>
      </c>
      <c r="F132" s="7" t="s">
        <v>296</v>
      </c>
      <c r="G132">
        <v>95</v>
      </c>
      <c r="H132" t="s">
        <v>92</v>
      </c>
      <c r="I132" s="10">
        <v>2</v>
      </c>
      <c r="J132" s="10">
        <v>1991</v>
      </c>
      <c r="K132" s="10"/>
      <c r="L132" s="10"/>
      <c r="M132" s="10"/>
      <c r="N132" s="10"/>
      <c r="O132" s="10"/>
      <c r="P132" s="10">
        <v>0</v>
      </c>
      <c r="Q132" s="10"/>
      <c r="R132" s="10"/>
      <c r="S132" s="10" t="str">
        <f t="shared" si="14"/>
        <v>8422_Services</v>
      </c>
      <c r="T132" s="15" t="s">
        <v>330</v>
      </c>
      <c r="U132" s="11" t="s">
        <v>117</v>
      </c>
      <c r="V132" s="10">
        <v>14017</v>
      </c>
      <c r="W132" s="10">
        <v>20647870</v>
      </c>
      <c r="X132" s="10">
        <v>670</v>
      </c>
      <c r="Y132" s="10">
        <v>22</v>
      </c>
      <c r="Z132" s="10">
        <v>312</v>
      </c>
      <c r="AA132" s="10">
        <v>1</v>
      </c>
      <c r="AB132" s="10">
        <v>49361</v>
      </c>
      <c r="AP132" t="str">
        <f t="shared" ref="AP132:AP195" si="20">AR132&amp;"_"&amp;AT132</f>
        <v>03_Activités auxiliaires de services financiers et d'assurance</v>
      </c>
      <c r="AQ132" t="str">
        <f>INDEX(PDC!$J$1:$L$90,MATCH(AT132,PDC!$L:$L,0),MATCH(PDC!$J$1,PDC!$J$1:$L$1,0))</f>
        <v>Services</v>
      </c>
      <c r="AR132" t="s">
        <v>104</v>
      </c>
      <c r="AS132">
        <v>66</v>
      </c>
      <c r="AT132" t="s">
        <v>48</v>
      </c>
      <c r="AU132">
        <v>371</v>
      </c>
      <c r="AV132">
        <v>585594</v>
      </c>
      <c r="BA132">
        <v>0</v>
      </c>
    </row>
    <row r="133" spans="1:53" x14ac:dyDescent="0.35">
      <c r="A133" t="str">
        <f t="shared" si="18"/>
        <v>0059_Fabrication d'autres matériels de transport</v>
      </c>
      <c r="B133" t="str">
        <f t="shared" si="19"/>
        <v>HC_0059</v>
      </c>
      <c r="C133" t="str">
        <f t="shared" ref="C133:C196" si="21">IF(OR(G133=93,G133=78,G133=53),"HC",IF(I133&lt;300,"HC",D133))</f>
        <v>HC</v>
      </c>
      <c r="D133">
        <f t="shared" si="15"/>
        <v>32</v>
      </c>
      <c r="E133" t="str">
        <f>INDEX(PDC!$J$1:$L$90,MATCH(H133,PDC!$L:$L,0),MATCH(PDC!$J$1,PDC!$J$1:$L$1,0))</f>
        <v>Industrie</v>
      </c>
      <c r="F133" s="7" t="s">
        <v>296</v>
      </c>
      <c r="G133">
        <v>30</v>
      </c>
      <c r="H133" t="s">
        <v>74</v>
      </c>
      <c r="I133" s="10">
        <v>5</v>
      </c>
      <c r="J133" s="10">
        <v>8442</v>
      </c>
      <c r="K133" s="10"/>
      <c r="M133" s="10"/>
      <c r="N133" s="10"/>
      <c r="O133" s="10"/>
      <c r="P133" s="10">
        <v>0</v>
      </c>
      <c r="Q133" s="10"/>
      <c r="R133" s="10"/>
      <c r="S133" s="10" t="str">
        <f t="shared" ref="S133:S196" si="22">T133&amp;"_"&amp;U133</f>
        <v>8423_Agriculture</v>
      </c>
      <c r="T133" s="15" t="s">
        <v>331</v>
      </c>
      <c r="U133" s="11" t="s">
        <v>114</v>
      </c>
      <c r="AP133" t="str">
        <f t="shared" si="20"/>
        <v>03_Activités immobilières</v>
      </c>
      <c r="AQ133" t="str">
        <f>INDEX(PDC!$J$1:$L$90,MATCH(AT133,PDC!$L:$L,0),MATCH(PDC!$J$1,PDC!$J$1:$L$1,0))</f>
        <v>Services</v>
      </c>
      <c r="AR133" t="s">
        <v>104</v>
      </c>
      <c r="AS133">
        <v>68</v>
      </c>
      <c r="AT133" t="s">
        <v>31</v>
      </c>
      <c r="AU133">
        <v>957</v>
      </c>
      <c r="AV133">
        <v>1332793</v>
      </c>
      <c r="AW133">
        <v>30</v>
      </c>
      <c r="AX133">
        <v>4</v>
      </c>
      <c r="AY133">
        <v>34</v>
      </c>
      <c r="BA133">
        <v>1461</v>
      </c>
    </row>
    <row r="134" spans="1:53" x14ac:dyDescent="0.35">
      <c r="A134" t="str">
        <f t="shared" si="18"/>
        <v>0059_Sylviculture et exploitation forestière</v>
      </c>
      <c r="B134" t="str">
        <f t="shared" si="19"/>
        <v>HC_0059</v>
      </c>
      <c r="C134" t="str">
        <f t="shared" si="21"/>
        <v>HC</v>
      </c>
      <c r="D134">
        <f t="shared" si="15"/>
        <v>32</v>
      </c>
      <c r="E134" t="str">
        <f>INDEX(PDC!$J$1:$L$90,MATCH(H134,PDC!$L:$L,0),MATCH(PDC!$J$1,PDC!$J$1:$L$1,0))</f>
        <v>Agriculture</v>
      </c>
      <c r="F134" s="7" t="s">
        <v>296</v>
      </c>
      <c r="G134">
        <v>2</v>
      </c>
      <c r="H134" t="s">
        <v>63</v>
      </c>
      <c r="I134" s="10">
        <v>5</v>
      </c>
      <c r="J134" s="10">
        <v>7964</v>
      </c>
      <c r="K134" s="10"/>
      <c r="M134" s="10"/>
      <c r="N134" s="10"/>
      <c r="O134" s="10"/>
      <c r="P134" s="10">
        <v>0</v>
      </c>
      <c r="Q134" s="10"/>
      <c r="R134" s="10"/>
      <c r="S134" s="10" t="str">
        <f t="shared" si="22"/>
        <v>8423_Commerce</v>
      </c>
      <c r="T134" s="15" t="s">
        <v>331</v>
      </c>
      <c r="U134" s="11" t="s">
        <v>138</v>
      </c>
      <c r="V134" s="10">
        <v>4232</v>
      </c>
      <c r="W134" s="10">
        <v>6761610</v>
      </c>
      <c r="X134" s="10">
        <v>147</v>
      </c>
      <c r="Y134" s="10">
        <v>18</v>
      </c>
      <c r="Z134" s="10">
        <v>142</v>
      </c>
      <c r="AA134" s="10"/>
      <c r="AB134" s="10">
        <v>12522</v>
      </c>
      <c r="AP134" t="str">
        <f t="shared" si="20"/>
        <v>03_Activités juridiques et comptables</v>
      </c>
      <c r="AQ134" t="str">
        <f>INDEX(PDC!$J$1:$L$90,MATCH(AT134,PDC!$L:$L,0),MATCH(PDC!$J$1,PDC!$J$1:$L$1,0))</f>
        <v>Services</v>
      </c>
      <c r="AR134" t="s">
        <v>104</v>
      </c>
      <c r="AS134">
        <v>69</v>
      </c>
      <c r="AT134" t="s">
        <v>51</v>
      </c>
      <c r="AU134">
        <v>898</v>
      </c>
      <c r="AV134">
        <v>1527912</v>
      </c>
      <c r="AW134">
        <v>3</v>
      </c>
      <c r="AX134">
        <v>2</v>
      </c>
      <c r="AY134">
        <v>20</v>
      </c>
      <c r="BA134">
        <v>815</v>
      </c>
    </row>
    <row r="135" spans="1:53" x14ac:dyDescent="0.35">
      <c r="A135" t="str">
        <f t="shared" si="18"/>
        <v>0063_Industrie automobile</v>
      </c>
      <c r="B135" t="str">
        <f t="shared" si="19"/>
        <v>HC_0063</v>
      </c>
      <c r="C135" t="str">
        <f t="shared" si="21"/>
        <v>HC</v>
      </c>
      <c r="D135">
        <f>IF(COUNTBLANK(P135)=0,RANK(P135,P$135:P$191),"NC")</f>
        <v>2</v>
      </c>
      <c r="E135" t="str">
        <f>INDEX(PDC!$J$1:$L$90,MATCH(H135,PDC!$L:$L,0),MATCH(PDC!$J$1,PDC!$J$1:$L$1,0))</f>
        <v>Industrie</v>
      </c>
      <c r="F135" s="7" t="s">
        <v>298</v>
      </c>
      <c r="G135">
        <v>29</v>
      </c>
      <c r="H135" t="s">
        <v>24</v>
      </c>
      <c r="I135" s="10">
        <v>4</v>
      </c>
      <c r="J135" s="10">
        <v>3977</v>
      </c>
      <c r="K135" s="10">
        <v>2</v>
      </c>
      <c r="M135" s="10"/>
      <c r="N135" s="10"/>
      <c r="O135" s="10">
        <v>80</v>
      </c>
      <c r="P135" s="10">
        <v>391.34199134402428</v>
      </c>
      <c r="Q135" s="10">
        <v>502.89162685000002</v>
      </c>
      <c r="R135" s="10"/>
      <c r="S135" s="10" t="str">
        <f t="shared" si="22"/>
        <v>8423_Construction</v>
      </c>
      <c r="T135" s="15" t="s">
        <v>331</v>
      </c>
      <c r="U135" s="11" t="s">
        <v>115</v>
      </c>
      <c r="V135" s="10">
        <v>1882</v>
      </c>
      <c r="W135" s="10">
        <v>2878035</v>
      </c>
      <c r="X135" s="10">
        <v>135</v>
      </c>
      <c r="Y135" s="10">
        <v>22</v>
      </c>
      <c r="Z135" s="10">
        <v>289</v>
      </c>
      <c r="AA135" s="10"/>
      <c r="AB135" s="10">
        <v>14636</v>
      </c>
      <c r="AP135" t="str">
        <f t="shared" si="20"/>
        <v>03_Activités des sièges sociaux ; conseil de gestion</v>
      </c>
      <c r="AQ135" t="str">
        <f>INDEX(PDC!$J$1:$L$90,MATCH(AT135,PDC!$L:$L,0),MATCH(PDC!$J$1,PDC!$J$1:$L$1,0))</f>
        <v>Services</v>
      </c>
      <c r="AR135" t="s">
        <v>104</v>
      </c>
      <c r="AS135">
        <v>70</v>
      </c>
      <c r="AT135" t="s">
        <v>44</v>
      </c>
      <c r="AU135">
        <v>217</v>
      </c>
      <c r="AV135">
        <v>333668</v>
      </c>
      <c r="AW135">
        <v>2</v>
      </c>
      <c r="BA135">
        <v>136</v>
      </c>
    </row>
    <row r="136" spans="1:53" x14ac:dyDescent="0.35">
      <c r="A136" t="str">
        <f t="shared" si="18"/>
        <v>0063_Services relatifs aux bâtiments et aménagement paysager</v>
      </c>
      <c r="B136" t="str">
        <f t="shared" si="19"/>
        <v>HC_0063</v>
      </c>
      <c r="C136" t="str">
        <f t="shared" si="21"/>
        <v>HC</v>
      </c>
      <c r="D136">
        <f t="shared" ref="D136:D191" si="23">IF(COUNTBLANK(P136)=0,RANK(P136,P$135:P$191),"NC")</f>
        <v>28</v>
      </c>
      <c r="E136" t="str">
        <f>INDEX(PDC!$J$1:$L$90,MATCH(H136,PDC!$L:$L,0),MATCH(PDC!$J$1,PDC!$J$1:$L$1,0))</f>
        <v>Services</v>
      </c>
      <c r="F136" s="7" t="s">
        <v>298</v>
      </c>
      <c r="G136">
        <v>81</v>
      </c>
      <c r="H136" t="s">
        <v>9</v>
      </c>
      <c r="I136" s="10">
        <v>28</v>
      </c>
      <c r="J136" s="10">
        <v>2956</v>
      </c>
      <c r="K136" s="10">
        <v>1</v>
      </c>
      <c r="M136" s="10"/>
      <c r="N136" s="10"/>
      <c r="O136" s="10">
        <v>51</v>
      </c>
      <c r="P136" s="10">
        <v>11.073679899165526</v>
      </c>
      <c r="Q136" s="10">
        <v>338.29499322999999</v>
      </c>
      <c r="R136" s="10"/>
      <c r="S136" s="10" t="str">
        <f t="shared" si="22"/>
        <v>8423_Industrie</v>
      </c>
      <c r="T136" s="15" t="s">
        <v>331</v>
      </c>
      <c r="U136" s="11" t="s">
        <v>116</v>
      </c>
      <c r="V136" s="10">
        <v>7376</v>
      </c>
      <c r="W136" s="10">
        <v>11642778</v>
      </c>
      <c r="X136" s="10">
        <v>318</v>
      </c>
      <c r="Y136" s="10">
        <v>41</v>
      </c>
      <c r="Z136" s="10">
        <v>312</v>
      </c>
      <c r="AA136" s="10"/>
      <c r="AB136" s="10">
        <v>26530</v>
      </c>
      <c r="AP136" t="str">
        <f t="shared" si="20"/>
        <v>03_Activités d'architecture et d'ingénierie ; activités de contrôle et analyses techniques</v>
      </c>
      <c r="AQ136" t="str">
        <f>INDEX(PDC!$J$1:$L$90,MATCH(AT136,PDC!$L:$L,0),MATCH(PDC!$J$1,PDC!$J$1:$L$1,0))</f>
        <v>Services</v>
      </c>
      <c r="AR136" t="s">
        <v>104</v>
      </c>
      <c r="AS136">
        <v>71</v>
      </c>
      <c r="AT136" t="s">
        <v>43</v>
      </c>
      <c r="AU136">
        <v>454</v>
      </c>
      <c r="AV136">
        <v>724070</v>
      </c>
      <c r="AW136">
        <v>7</v>
      </c>
      <c r="BA136">
        <v>1227</v>
      </c>
    </row>
    <row r="137" spans="1:53" x14ac:dyDescent="0.35">
      <c r="A137" t="str">
        <f t="shared" si="18"/>
        <v>0063_Fabrication de produits métalliques, à l'exception des machines et des équipements</v>
      </c>
      <c r="B137" t="str">
        <f t="shared" si="19"/>
        <v>HC_0063</v>
      </c>
      <c r="C137" t="str">
        <f t="shared" si="21"/>
        <v>HC</v>
      </c>
      <c r="D137">
        <f t="shared" si="23"/>
        <v>3</v>
      </c>
      <c r="E137" t="str">
        <f>INDEX(PDC!$J$1:$L$90,MATCH(H137,PDC!$L:$L,0),MATCH(PDC!$J$1,PDC!$J$1:$L$1,0))</f>
        <v>Industrie</v>
      </c>
      <c r="F137" s="7" t="s">
        <v>298</v>
      </c>
      <c r="G137">
        <v>25</v>
      </c>
      <c r="H137" t="s">
        <v>11</v>
      </c>
      <c r="I137">
        <v>28</v>
      </c>
      <c r="J137">
        <v>47623</v>
      </c>
      <c r="K137">
        <v>7</v>
      </c>
      <c r="O137">
        <v>512</v>
      </c>
      <c r="P137">
        <v>285.12506596731936</v>
      </c>
      <c r="Q137">
        <v>146.98780001</v>
      </c>
      <c r="R137" s="10"/>
      <c r="S137" s="10" t="str">
        <f t="shared" si="22"/>
        <v>8423_Services</v>
      </c>
      <c r="T137" s="15" t="s">
        <v>331</v>
      </c>
      <c r="U137" s="11" t="s">
        <v>117</v>
      </c>
      <c r="V137" s="10">
        <v>12525</v>
      </c>
      <c r="W137" s="10">
        <v>17785811</v>
      </c>
      <c r="X137" s="10">
        <v>477</v>
      </c>
      <c r="Y137" s="10">
        <v>70</v>
      </c>
      <c r="Z137" s="10">
        <v>775</v>
      </c>
      <c r="AA137" s="10">
        <v>2</v>
      </c>
      <c r="AB137" s="10">
        <v>39887</v>
      </c>
      <c r="AP137" t="str">
        <f t="shared" si="20"/>
        <v>03_Recherche-développement scientifique</v>
      </c>
      <c r="AQ137" t="str">
        <f>INDEX(PDC!$J$1:$L$90,MATCH(AT137,PDC!$L:$L,0),MATCH(PDC!$J$1,PDC!$J$1:$L$1,0))</f>
        <v>Services</v>
      </c>
      <c r="AR137" t="s">
        <v>104</v>
      </c>
      <c r="AS137">
        <v>72</v>
      </c>
      <c r="AT137" t="s">
        <v>46</v>
      </c>
      <c r="AU137">
        <v>56</v>
      </c>
      <c r="AV137">
        <v>90907</v>
      </c>
    </row>
    <row r="138" spans="1:53" x14ac:dyDescent="0.35">
      <c r="A138" t="str">
        <f t="shared" si="18"/>
        <v>0063_Construction de bâtiments</v>
      </c>
      <c r="B138" t="str">
        <f t="shared" si="19"/>
        <v>HC_0063</v>
      </c>
      <c r="C138" t="str">
        <f t="shared" si="21"/>
        <v>HC</v>
      </c>
      <c r="D138">
        <f t="shared" si="23"/>
        <v>1</v>
      </c>
      <c r="E138" t="str">
        <f>INDEX(PDC!$J$1:$L$90,MATCH(H138,PDC!$L:$L,0),MATCH(PDC!$J$1,PDC!$J$1:$L$1,0))</f>
        <v>Construction</v>
      </c>
      <c r="F138" s="7" t="s">
        <v>298</v>
      </c>
      <c r="G138">
        <v>41</v>
      </c>
      <c r="H138" t="s">
        <v>17</v>
      </c>
      <c r="I138" s="10">
        <v>49</v>
      </c>
      <c r="J138" s="10">
        <v>81013</v>
      </c>
      <c r="K138">
        <v>7</v>
      </c>
      <c r="L138">
        <v>1</v>
      </c>
      <c r="M138" s="10">
        <v>5</v>
      </c>
      <c r="O138">
        <v>200</v>
      </c>
      <c r="P138">
        <v>1400</v>
      </c>
      <c r="Q138">
        <v>86.405885475000005</v>
      </c>
      <c r="S138" s="10" t="str">
        <f t="shared" si="22"/>
        <v>8424_Agriculture</v>
      </c>
      <c r="T138" s="15" t="s">
        <v>332</v>
      </c>
      <c r="U138" s="11" t="s">
        <v>114</v>
      </c>
      <c r="V138" s="10">
        <v>3</v>
      </c>
      <c r="W138" s="10">
        <v>5641</v>
      </c>
      <c r="X138" s="10"/>
      <c r="Y138" s="10"/>
      <c r="Z138" s="10"/>
      <c r="AA138" s="10"/>
      <c r="AB138" s="10"/>
      <c r="AP138" t="str">
        <f t="shared" si="20"/>
        <v>03_Publicité et études de marché</v>
      </c>
      <c r="AQ138" t="str">
        <f>INDEX(PDC!$J$1:$L$90,MATCH(AT138,PDC!$L:$L,0),MATCH(PDC!$J$1,PDC!$J$1:$L$1,0))</f>
        <v>Services</v>
      </c>
      <c r="AR138" t="s">
        <v>104</v>
      </c>
      <c r="AS138">
        <v>73</v>
      </c>
      <c r="AT138" t="s">
        <v>33</v>
      </c>
      <c r="AU138">
        <v>112</v>
      </c>
      <c r="AV138">
        <v>193322</v>
      </c>
      <c r="AW138">
        <v>5</v>
      </c>
      <c r="AX138">
        <v>1</v>
      </c>
      <c r="AY138">
        <v>8</v>
      </c>
      <c r="BA138">
        <v>216</v>
      </c>
    </row>
    <row r="139" spans="1:53" x14ac:dyDescent="0.35">
      <c r="A139" t="str">
        <f t="shared" si="18"/>
        <v>0063_Collecte, traitement et élimination des déchets ; récupération</v>
      </c>
      <c r="B139" t="str">
        <f t="shared" si="19"/>
        <v>HC_0063</v>
      </c>
      <c r="C139" t="str">
        <f t="shared" si="21"/>
        <v>HC</v>
      </c>
      <c r="D139">
        <f t="shared" si="23"/>
        <v>5</v>
      </c>
      <c r="E139" t="str">
        <f>INDEX(PDC!$J$1:$L$90,MATCH(H139,PDC!$L:$L,0),MATCH(PDC!$J$1,PDC!$J$1:$L$1,0))</f>
        <v>Industrie</v>
      </c>
      <c r="F139" s="7" t="s">
        <v>298</v>
      </c>
      <c r="G139">
        <v>38</v>
      </c>
      <c r="H139" t="s">
        <v>4</v>
      </c>
      <c r="I139">
        <v>30</v>
      </c>
      <c r="J139">
        <v>49817</v>
      </c>
      <c r="K139" s="10">
        <v>4</v>
      </c>
      <c r="M139" s="10"/>
      <c r="O139">
        <v>72</v>
      </c>
      <c r="P139">
        <v>89.331191995965511</v>
      </c>
      <c r="Q139">
        <v>80.293875584999995</v>
      </c>
      <c r="R139" s="10"/>
      <c r="S139" s="10" t="str">
        <f t="shared" si="22"/>
        <v>8424_Commerce</v>
      </c>
      <c r="T139" s="15" t="s">
        <v>332</v>
      </c>
      <c r="U139" s="11" t="s">
        <v>138</v>
      </c>
      <c r="V139" s="10">
        <v>3775</v>
      </c>
      <c r="W139" s="10">
        <v>5929252</v>
      </c>
      <c r="X139" s="10">
        <v>160</v>
      </c>
      <c r="Y139" s="10">
        <v>19</v>
      </c>
      <c r="Z139" s="10">
        <v>157</v>
      </c>
      <c r="AA139" s="10"/>
      <c r="AB139" s="10">
        <v>11652</v>
      </c>
      <c r="AP139" t="str">
        <f t="shared" si="20"/>
        <v>03_Autres activités spécialisées, scientifiques et techniques</v>
      </c>
      <c r="AQ139" t="str">
        <f>INDEX(PDC!$J$1:$L$90,MATCH(AT139,PDC!$L:$L,0),MATCH(PDC!$J$1,PDC!$J$1:$L$1,0))</f>
        <v>Services</v>
      </c>
      <c r="AR139" t="s">
        <v>104</v>
      </c>
      <c r="AS139">
        <v>74</v>
      </c>
      <c r="AT139" t="s">
        <v>86</v>
      </c>
      <c r="AU139">
        <v>67</v>
      </c>
      <c r="AV139">
        <v>95479</v>
      </c>
    </row>
    <row r="140" spans="1:53" x14ac:dyDescent="0.35">
      <c r="A140" t="str">
        <f t="shared" si="18"/>
        <v>0063_Captage, traitement et distribution d'eau</v>
      </c>
      <c r="B140" t="str">
        <f t="shared" si="19"/>
        <v>HC_0063</v>
      </c>
      <c r="C140" t="str">
        <f t="shared" si="21"/>
        <v>HC</v>
      </c>
      <c r="D140">
        <f t="shared" si="23"/>
        <v>15</v>
      </c>
      <c r="E140" t="str">
        <f>INDEX(PDC!$J$1:$L$90,MATCH(H140,PDC!$L:$L,0),MATCH(PDC!$J$1,PDC!$J$1:$L$1,0))</f>
        <v>Industrie</v>
      </c>
      <c r="F140" s="7" t="s">
        <v>298</v>
      </c>
      <c r="G140">
        <v>36</v>
      </c>
      <c r="H140" t="s">
        <v>77</v>
      </c>
      <c r="I140" s="10">
        <v>10</v>
      </c>
      <c r="J140" s="10">
        <v>13999</v>
      </c>
      <c r="K140">
        <v>1</v>
      </c>
      <c r="O140">
        <v>20</v>
      </c>
      <c r="P140">
        <v>32.335194316438916</v>
      </c>
      <c r="Q140">
        <v>71.433673834000004</v>
      </c>
      <c r="S140" s="10" t="str">
        <f t="shared" si="22"/>
        <v>8424_Construction</v>
      </c>
      <c r="T140" s="15" t="s">
        <v>332</v>
      </c>
      <c r="U140" s="11" t="s">
        <v>115</v>
      </c>
      <c r="V140" s="10">
        <v>1946</v>
      </c>
      <c r="W140" s="10">
        <v>3105744</v>
      </c>
      <c r="X140" s="10">
        <v>160</v>
      </c>
      <c r="Y140" s="10">
        <v>17</v>
      </c>
      <c r="Z140" s="10">
        <v>205</v>
      </c>
      <c r="AA140" s="10"/>
      <c r="AB140" s="10">
        <v>11605</v>
      </c>
      <c r="AP140" t="str">
        <f t="shared" si="20"/>
        <v>03_Activités vétérinaires</v>
      </c>
      <c r="AQ140" t="str">
        <f>INDEX(PDC!$J$1:$L$90,MATCH(AT140,PDC!$L:$L,0),MATCH(PDC!$J$1,PDC!$J$1:$L$1,0))</f>
        <v>Services</v>
      </c>
      <c r="AR140" t="s">
        <v>104</v>
      </c>
      <c r="AS140">
        <v>75</v>
      </c>
      <c r="AT140" t="s">
        <v>87</v>
      </c>
      <c r="AU140">
        <v>157</v>
      </c>
      <c r="AV140">
        <v>259717</v>
      </c>
      <c r="AW140">
        <v>2</v>
      </c>
      <c r="AX140">
        <v>1</v>
      </c>
      <c r="AY140">
        <v>3</v>
      </c>
      <c r="BA140">
        <v>54</v>
      </c>
    </row>
    <row r="141" spans="1:53" x14ac:dyDescent="0.35">
      <c r="A141" t="str">
        <f t="shared" si="18"/>
        <v>0063_Activités des organisations associatives</v>
      </c>
      <c r="B141" t="str">
        <f t="shared" si="19"/>
        <v>HC_0063</v>
      </c>
      <c r="C141" t="str">
        <f t="shared" si="21"/>
        <v>HC</v>
      </c>
      <c r="D141">
        <f t="shared" si="23"/>
        <v>6</v>
      </c>
      <c r="E141" t="str">
        <f>INDEX(PDC!$J$1:$L$90,MATCH(H141,PDC!$L:$L,0),MATCH(PDC!$J$1,PDC!$J$1:$L$1,0))</f>
        <v>Services</v>
      </c>
      <c r="F141" s="7" t="s">
        <v>298</v>
      </c>
      <c r="G141">
        <v>94</v>
      </c>
      <c r="H141" t="s">
        <v>32</v>
      </c>
      <c r="I141" s="10">
        <v>83</v>
      </c>
      <c r="J141" s="10">
        <v>71448</v>
      </c>
      <c r="K141">
        <v>4</v>
      </c>
      <c r="O141">
        <v>291</v>
      </c>
      <c r="P141">
        <v>80.263212759183986</v>
      </c>
      <c r="Q141">
        <v>55.984772141999997</v>
      </c>
      <c r="R141" s="10"/>
      <c r="S141" s="10" t="str">
        <f t="shared" si="22"/>
        <v>8424_Industrie</v>
      </c>
      <c r="T141" s="15" t="s">
        <v>332</v>
      </c>
      <c r="U141" s="11" t="s">
        <v>116</v>
      </c>
      <c r="V141" s="10">
        <v>3510</v>
      </c>
      <c r="W141" s="10">
        <v>5327675</v>
      </c>
      <c r="X141" s="10">
        <v>148</v>
      </c>
      <c r="Y141" s="10">
        <v>25</v>
      </c>
      <c r="Z141" s="10">
        <v>293</v>
      </c>
      <c r="AA141" s="10">
        <v>1</v>
      </c>
      <c r="AB141" s="10">
        <v>7235</v>
      </c>
      <c r="AP141" t="str">
        <f t="shared" si="20"/>
        <v>03_Activités de location et location-bail</v>
      </c>
      <c r="AQ141" t="str">
        <f>INDEX(PDC!$J$1:$L$90,MATCH(AT141,PDC!$L:$L,0),MATCH(PDC!$J$1,PDC!$J$1:$L$1,0))</f>
        <v>Services</v>
      </c>
      <c r="AR141" t="s">
        <v>104</v>
      </c>
      <c r="AS141">
        <v>77</v>
      </c>
      <c r="AT141" t="s">
        <v>88</v>
      </c>
      <c r="AU141">
        <v>211</v>
      </c>
      <c r="AV141">
        <v>333327</v>
      </c>
      <c r="AW141">
        <v>10</v>
      </c>
      <c r="AX141">
        <v>1</v>
      </c>
      <c r="AY141">
        <v>3</v>
      </c>
      <c r="BA141">
        <v>674</v>
      </c>
    </row>
    <row r="142" spans="1:53" x14ac:dyDescent="0.35">
      <c r="A142" t="str">
        <f t="shared" si="18"/>
        <v>0063_Industries alimentaires</v>
      </c>
      <c r="B142" t="str">
        <f t="shared" si="19"/>
        <v>9_0063</v>
      </c>
      <c r="C142">
        <f t="shared" si="21"/>
        <v>9</v>
      </c>
      <c r="D142">
        <f t="shared" si="23"/>
        <v>9</v>
      </c>
      <c r="E142" t="str">
        <f>INDEX(PDC!$J$1:$L$90,MATCH(H142,PDC!$L:$L,0),MATCH(PDC!$J$1,PDC!$J$1:$L$1,0))</f>
        <v>Industrie</v>
      </c>
      <c r="F142" s="7" t="s">
        <v>298</v>
      </c>
      <c r="G142">
        <v>10</v>
      </c>
      <c r="H142" t="s">
        <v>14</v>
      </c>
      <c r="I142" s="10">
        <v>444</v>
      </c>
      <c r="J142" s="10">
        <v>704279</v>
      </c>
      <c r="K142">
        <v>37</v>
      </c>
      <c r="L142">
        <v>1</v>
      </c>
      <c r="M142">
        <v>5</v>
      </c>
      <c r="O142">
        <v>2306</v>
      </c>
      <c r="P142">
        <v>56.596117258988173</v>
      </c>
      <c r="Q142">
        <v>52.535997807999998</v>
      </c>
      <c r="S142" s="10" t="str">
        <f t="shared" si="22"/>
        <v>8424_Services</v>
      </c>
      <c r="T142" s="15" t="s">
        <v>332</v>
      </c>
      <c r="U142" s="11" t="s">
        <v>117</v>
      </c>
      <c r="V142" s="10">
        <v>12700</v>
      </c>
      <c r="W142" s="10">
        <v>18823213</v>
      </c>
      <c r="X142" s="10">
        <v>479</v>
      </c>
      <c r="Y142" s="10">
        <v>43</v>
      </c>
      <c r="Z142" s="10">
        <v>271</v>
      </c>
      <c r="AA142" s="10"/>
      <c r="AB142" s="10">
        <v>31780</v>
      </c>
      <c r="AP142" t="str">
        <f t="shared" si="20"/>
        <v>03_Activités liées à l'emploi</v>
      </c>
      <c r="AQ142" t="str">
        <f>INDEX(PDC!$J$1:$L$90,MATCH(AT142,PDC!$L:$L,0),MATCH(PDC!$J$1,PDC!$J$1:$L$1,0))</f>
        <v>Services</v>
      </c>
      <c r="AR142" t="s">
        <v>104</v>
      </c>
      <c r="AS142">
        <v>78</v>
      </c>
      <c r="AT142" t="s">
        <v>6</v>
      </c>
      <c r="AU142">
        <v>4477</v>
      </c>
      <c r="AV142">
        <v>5890587</v>
      </c>
      <c r="AW142">
        <v>194</v>
      </c>
      <c r="AX142">
        <v>26</v>
      </c>
      <c r="AY142">
        <v>350</v>
      </c>
      <c r="AZ142">
        <v>2</v>
      </c>
      <c r="BA142">
        <v>10953</v>
      </c>
    </row>
    <row r="143" spans="1:53" x14ac:dyDescent="0.35">
      <c r="A143" t="str">
        <f t="shared" si="18"/>
        <v>0063_Réparation et installation de machines et d'équipements</v>
      </c>
      <c r="B143" t="str">
        <f t="shared" si="19"/>
        <v>HC_0063</v>
      </c>
      <c r="C143" t="str">
        <f t="shared" si="21"/>
        <v>HC</v>
      </c>
      <c r="D143">
        <f t="shared" si="23"/>
        <v>16</v>
      </c>
      <c r="E143" t="str">
        <f>INDEX(PDC!$J$1:$L$90,MATCH(H143,PDC!$L:$L,0),MATCH(PDC!$J$1,PDC!$J$1:$L$1,0))</f>
        <v>Industrie</v>
      </c>
      <c r="F143" s="7" t="s">
        <v>298</v>
      </c>
      <c r="G143">
        <v>33</v>
      </c>
      <c r="H143" t="s">
        <v>23</v>
      </c>
      <c r="I143" s="10">
        <v>12</v>
      </c>
      <c r="J143" s="10">
        <v>20509</v>
      </c>
      <c r="K143">
        <v>1</v>
      </c>
      <c r="M143" s="10"/>
      <c r="O143">
        <v>41</v>
      </c>
      <c r="P143">
        <v>30.551048447891215</v>
      </c>
      <c r="Q143">
        <v>48.759081379000001</v>
      </c>
      <c r="S143" s="10" t="str">
        <f t="shared" si="22"/>
        <v>8425_Agriculture</v>
      </c>
      <c r="T143" s="15" t="s">
        <v>333</v>
      </c>
      <c r="U143" s="11" t="s">
        <v>114</v>
      </c>
      <c r="V143" s="10">
        <v>42</v>
      </c>
      <c r="W143" s="10">
        <v>77499</v>
      </c>
      <c r="X143" s="10">
        <v>4</v>
      </c>
      <c r="Y143" s="10"/>
      <c r="Z143" s="10"/>
      <c r="AA143" s="10"/>
      <c r="AB143" s="10">
        <v>127</v>
      </c>
      <c r="AP143" t="str">
        <f t="shared" si="20"/>
        <v>03_Activités des agences de voyage, voyagistes, services de réservation et activités connexes</v>
      </c>
      <c r="AQ143" t="str">
        <f>INDEX(PDC!$J$1:$L$90,MATCH(AT143,PDC!$L:$L,0),MATCH(PDC!$J$1,PDC!$J$1:$L$1,0))</f>
        <v>Services</v>
      </c>
      <c r="AR143" t="s">
        <v>104</v>
      </c>
      <c r="AS143">
        <v>79</v>
      </c>
      <c r="AT143" t="s">
        <v>89</v>
      </c>
      <c r="AU143">
        <v>110</v>
      </c>
      <c r="AV143">
        <v>168492</v>
      </c>
      <c r="AW143">
        <v>1</v>
      </c>
      <c r="BA143">
        <v>23</v>
      </c>
    </row>
    <row r="144" spans="1:53" x14ac:dyDescent="0.35">
      <c r="A144" t="str">
        <f t="shared" si="18"/>
        <v>0063_Activités administratives et autres activités de soutien aux entreprises</v>
      </c>
      <c r="B144" t="str">
        <f t="shared" si="19"/>
        <v>HC_0063</v>
      </c>
      <c r="C144" t="str">
        <f t="shared" si="21"/>
        <v>HC</v>
      </c>
      <c r="D144">
        <f t="shared" si="23"/>
        <v>4</v>
      </c>
      <c r="E144" t="str">
        <f>INDEX(PDC!$J$1:$L$90,MATCH(H144,PDC!$L:$L,0),MATCH(PDC!$J$1,PDC!$J$1:$L$1,0))</f>
        <v>Services</v>
      </c>
      <c r="F144" s="7" t="s">
        <v>298</v>
      </c>
      <c r="G144">
        <v>82</v>
      </c>
      <c r="H144" t="s">
        <v>35</v>
      </c>
      <c r="I144" s="10">
        <v>43</v>
      </c>
      <c r="J144" s="10">
        <v>64584</v>
      </c>
      <c r="K144">
        <v>3</v>
      </c>
      <c r="L144">
        <v>1</v>
      </c>
      <c r="M144">
        <v>6</v>
      </c>
      <c r="O144">
        <v>326</v>
      </c>
      <c r="P144">
        <v>119.30312437563107</v>
      </c>
      <c r="Q144">
        <v>46.451133407999997</v>
      </c>
      <c r="S144" s="10" t="str">
        <f t="shared" si="22"/>
        <v>8425_Commerce</v>
      </c>
      <c r="T144" s="15" t="s">
        <v>333</v>
      </c>
      <c r="U144" s="11" t="s">
        <v>138</v>
      </c>
      <c r="V144" s="10">
        <v>2334</v>
      </c>
      <c r="W144" s="10">
        <v>3702549</v>
      </c>
      <c r="X144" s="10">
        <v>84</v>
      </c>
      <c r="Y144" s="10">
        <v>6</v>
      </c>
      <c r="Z144" s="10">
        <v>48</v>
      </c>
      <c r="AA144" s="10"/>
      <c r="AB144" s="10">
        <v>7206</v>
      </c>
      <c r="AP144" t="str">
        <f t="shared" si="20"/>
        <v>03_Enquêtes et sécurité</v>
      </c>
      <c r="AQ144" t="str">
        <f>INDEX(PDC!$J$1:$L$90,MATCH(AT144,PDC!$L:$L,0),MATCH(PDC!$J$1,PDC!$J$1:$L$1,0))</f>
        <v>Services</v>
      </c>
      <c r="AR144" t="s">
        <v>104</v>
      </c>
      <c r="AS144">
        <v>80</v>
      </c>
      <c r="AT144" t="s">
        <v>15</v>
      </c>
      <c r="AU144">
        <v>77</v>
      </c>
      <c r="AV144">
        <v>116710</v>
      </c>
      <c r="AW144">
        <v>2</v>
      </c>
      <c r="BA144">
        <v>573</v>
      </c>
    </row>
    <row r="145" spans="1:53" x14ac:dyDescent="0.35">
      <c r="A145" t="str">
        <f t="shared" si="18"/>
        <v>0063_Travaux de construction spécialisés</v>
      </c>
      <c r="B145" t="str">
        <f t="shared" si="19"/>
        <v>7_0063</v>
      </c>
      <c r="C145">
        <f t="shared" si="21"/>
        <v>7</v>
      </c>
      <c r="D145">
        <f t="shared" si="23"/>
        <v>7</v>
      </c>
      <c r="E145" t="str">
        <f>INDEX(PDC!$J$1:$L$90,MATCH(H145,PDC!$L:$L,0),MATCH(PDC!$J$1,PDC!$J$1:$L$1,0))</f>
        <v>Construction</v>
      </c>
      <c r="F145" s="7" t="s">
        <v>298</v>
      </c>
      <c r="G145">
        <v>43</v>
      </c>
      <c r="H145" t="s">
        <v>3</v>
      </c>
      <c r="I145" s="10">
        <v>629</v>
      </c>
      <c r="J145" s="10">
        <v>1004958</v>
      </c>
      <c r="K145" s="10">
        <v>45</v>
      </c>
      <c r="L145">
        <v>3</v>
      </c>
      <c r="M145" s="10">
        <v>48</v>
      </c>
      <c r="N145" s="10"/>
      <c r="O145" s="10">
        <v>1756</v>
      </c>
      <c r="P145" s="10">
        <v>74.453986893520508</v>
      </c>
      <c r="Q145" s="10">
        <v>44.777990721999998</v>
      </c>
      <c r="R145" s="10"/>
      <c r="S145" s="10" t="str">
        <f t="shared" si="22"/>
        <v>8425_Construction</v>
      </c>
      <c r="T145" s="15" t="s">
        <v>333</v>
      </c>
      <c r="U145" s="11" t="s">
        <v>115</v>
      </c>
      <c r="V145" s="10">
        <v>973</v>
      </c>
      <c r="W145" s="10">
        <v>1450082</v>
      </c>
      <c r="X145" s="10">
        <v>86</v>
      </c>
      <c r="Y145" s="10">
        <v>5</v>
      </c>
      <c r="Z145" s="10">
        <v>36</v>
      </c>
      <c r="AA145" s="10"/>
      <c r="AB145" s="10">
        <v>5171</v>
      </c>
      <c r="AP145" t="str">
        <f t="shared" si="20"/>
        <v>03_Services relatifs aux bâtiments et aménagement paysager</v>
      </c>
      <c r="AQ145" t="str">
        <f>INDEX(PDC!$J$1:$L$90,MATCH(AT145,PDC!$L:$L,0),MATCH(PDC!$J$1,PDC!$J$1:$L$1,0))</f>
        <v>Services</v>
      </c>
      <c r="AR145" t="s">
        <v>104</v>
      </c>
      <c r="AS145">
        <v>81</v>
      </c>
      <c r="AT145" t="s">
        <v>9</v>
      </c>
      <c r="AU145">
        <v>992</v>
      </c>
      <c r="AV145">
        <v>1198868</v>
      </c>
      <c r="AW145">
        <v>45</v>
      </c>
      <c r="AX145">
        <v>2</v>
      </c>
      <c r="AY145">
        <v>22</v>
      </c>
      <c r="BA145">
        <v>4058</v>
      </c>
    </row>
    <row r="146" spans="1:53" x14ac:dyDescent="0.35">
      <c r="A146" t="str">
        <f t="shared" si="18"/>
        <v>0063_Activités immobilières</v>
      </c>
      <c r="B146" t="str">
        <f t="shared" si="19"/>
        <v>HC_0063</v>
      </c>
      <c r="C146" t="str">
        <f t="shared" si="21"/>
        <v>HC</v>
      </c>
      <c r="D146">
        <f t="shared" si="23"/>
        <v>10</v>
      </c>
      <c r="E146" t="str">
        <f>INDEX(PDC!$J$1:$L$90,MATCH(H146,PDC!$L:$L,0),MATCH(PDC!$J$1,PDC!$J$1:$L$1,0))</f>
        <v>Services</v>
      </c>
      <c r="F146" s="7" t="s">
        <v>298</v>
      </c>
      <c r="G146">
        <v>68</v>
      </c>
      <c r="H146" t="s">
        <v>31</v>
      </c>
      <c r="I146" s="10">
        <v>22</v>
      </c>
      <c r="J146" s="10">
        <v>23397</v>
      </c>
      <c r="K146" s="10">
        <v>1</v>
      </c>
      <c r="M146" s="10"/>
      <c r="N146" s="10"/>
      <c r="O146" s="10">
        <v>34</v>
      </c>
      <c r="P146" s="10">
        <v>56.520489782606546</v>
      </c>
      <c r="Q146" s="10">
        <v>42.740522288999998</v>
      </c>
      <c r="R146" s="10"/>
      <c r="S146" s="10" t="str">
        <f t="shared" si="22"/>
        <v>8425_Industrie</v>
      </c>
      <c r="T146" s="15" t="s">
        <v>333</v>
      </c>
      <c r="U146" s="11" t="s">
        <v>116</v>
      </c>
      <c r="V146" s="10">
        <v>9200</v>
      </c>
      <c r="W146" s="10">
        <v>14162896</v>
      </c>
      <c r="X146" s="10">
        <v>352</v>
      </c>
      <c r="Y146" s="10">
        <v>32</v>
      </c>
      <c r="Z146" s="10">
        <v>238</v>
      </c>
      <c r="AA146" s="10"/>
      <c r="AB146" s="10">
        <v>25606</v>
      </c>
      <c r="AP146" t="str">
        <f t="shared" si="20"/>
        <v>03_Activités administratives et autres activités de soutien aux entreprises</v>
      </c>
      <c r="AQ146" t="str">
        <f>INDEX(PDC!$J$1:$L$90,MATCH(AT146,PDC!$L:$L,0),MATCH(PDC!$J$1,PDC!$J$1:$L$1,0))</f>
        <v>Services</v>
      </c>
      <c r="AR146" t="s">
        <v>104</v>
      </c>
      <c r="AS146">
        <v>82</v>
      </c>
      <c r="AT146" t="s">
        <v>35</v>
      </c>
      <c r="AU146">
        <v>791</v>
      </c>
      <c r="AV146">
        <v>1134204</v>
      </c>
      <c r="AW146">
        <v>12</v>
      </c>
      <c r="AX146">
        <v>2</v>
      </c>
      <c r="AY146">
        <v>13</v>
      </c>
      <c r="BA146">
        <v>1416</v>
      </c>
    </row>
    <row r="147" spans="1:53" x14ac:dyDescent="0.35">
      <c r="A147" t="str">
        <f t="shared" si="18"/>
        <v>0063_Activités liées à l'emploi</v>
      </c>
      <c r="B147" t="str">
        <f t="shared" si="19"/>
        <v>HC_0063</v>
      </c>
      <c r="C147" t="str">
        <f t="shared" si="21"/>
        <v>HC</v>
      </c>
      <c r="D147">
        <f t="shared" si="23"/>
        <v>21</v>
      </c>
      <c r="E147" t="str">
        <f>INDEX(PDC!$J$1:$L$90,MATCH(H147,PDC!$L:$L,0),MATCH(PDC!$J$1,PDC!$J$1:$L$1,0))</f>
        <v>Services</v>
      </c>
      <c r="F147" s="7" t="s">
        <v>298</v>
      </c>
      <c r="G147">
        <v>78</v>
      </c>
      <c r="H147" t="s">
        <v>6</v>
      </c>
      <c r="I147" s="10">
        <v>36</v>
      </c>
      <c r="J147" s="10">
        <v>76283</v>
      </c>
      <c r="K147" s="10">
        <v>3</v>
      </c>
      <c r="L147" s="10"/>
      <c r="M147" s="10"/>
      <c r="N147" s="10"/>
      <c r="O147" s="10">
        <v>182</v>
      </c>
      <c r="P147" s="10">
        <v>20.514345258188772</v>
      </c>
      <c r="Q147" s="10">
        <v>39.327241981</v>
      </c>
      <c r="R147" s="10"/>
      <c r="S147" s="10" t="str">
        <f t="shared" si="22"/>
        <v>8425_Services</v>
      </c>
      <c r="T147" s="15" t="s">
        <v>333</v>
      </c>
      <c r="U147" s="11" t="s">
        <v>117</v>
      </c>
      <c r="V147" s="10">
        <v>7637</v>
      </c>
      <c r="W147" s="10">
        <v>10970194</v>
      </c>
      <c r="X147" s="10">
        <v>374</v>
      </c>
      <c r="Y147" s="10">
        <v>29</v>
      </c>
      <c r="Z147" s="10">
        <v>256</v>
      </c>
      <c r="AA147" s="10"/>
      <c r="AB147" s="10">
        <v>23409</v>
      </c>
      <c r="AP147" t="str">
        <f t="shared" si="20"/>
        <v>03_Administration publique et défense ; sécurité sociale obligatoire</v>
      </c>
      <c r="AQ147" t="str">
        <f>INDEX(PDC!$J$1:$L$90,MATCH(AT147,PDC!$L:$L,0),MATCH(PDC!$J$1,PDC!$J$1:$L$1,0))</f>
        <v>Services</v>
      </c>
      <c r="AR147" t="s">
        <v>104</v>
      </c>
      <c r="AS147">
        <v>84</v>
      </c>
      <c r="AT147" t="s">
        <v>36</v>
      </c>
      <c r="AU147">
        <v>4557</v>
      </c>
      <c r="AV147">
        <v>5052167</v>
      </c>
      <c r="AW147">
        <v>66</v>
      </c>
      <c r="AX147">
        <v>11</v>
      </c>
      <c r="AY147">
        <v>97</v>
      </c>
      <c r="BA147">
        <v>4575</v>
      </c>
    </row>
    <row r="148" spans="1:53" x14ac:dyDescent="0.35">
      <c r="A148" t="str">
        <f t="shared" si="18"/>
        <v>0063_Travail du bois et fabrication d'articles en bois et en liège, à l'exception des meubles ; fabrication d'articles en vannerie et sparterie</v>
      </c>
      <c r="B148" t="str">
        <f t="shared" si="19"/>
        <v>HC_0063</v>
      </c>
      <c r="C148" t="str">
        <f t="shared" si="21"/>
        <v>HC</v>
      </c>
      <c r="D148">
        <f t="shared" si="23"/>
        <v>27</v>
      </c>
      <c r="E148" t="str">
        <f>INDEX(PDC!$J$1:$L$90,MATCH(H148,PDC!$L:$L,0),MATCH(PDC!$J$1,PDC!$J$1:$L$1,0))</f>
        <v>Industrie</v>
      </c>
      <c r="F148" s="7" t="s">
        <v>298</v>
      </c>
      <c r="G148">
        <v>16</v>
      </c>
      <c r="H148" t="s">
        <v>70</v>
      </c>
      <c r="I148" s="10">
        <v>32</v>
      </c>
      <c r="J148" s="10">
        <v>54813</v>
      </c>
      <c r="K148" s="10">
        <v>2</v>
      </c>
      <c r="M148" s="10"/>
      <c r="N148" s="10"/>
      <c r="O148" s="10">
        <v>23</v>
      </c>
      <c r="P148" s="10">
        <v>15.677926510712052</v>
      </c>
      <c r="Q148" s="10">
        <v>36.487694525000002</v>
      </c>
      <c r="R148" s="10"/>
      <c r="S148" s="10" t="str">
        <f t="shared" si="22"/>
        <v>8426_Agriculture</v>
      </c>
      <c r="T148" s="15" t="s">
        <v>334</v>
      </c>
      <c r="U148" s="11" t="s">
        <v>114</v>
      </c>
      <c r="V148" s="10">
        <v>4</v>
      </c>
      <c r="W148" s="10">
        <v>3822</v>
      </c>
      <c r="X148" s="10"/>
      <c r="Y148" s="10"/>
      <c r="Z148" s="10"/>
      <c r="AA148" s="10"/>
      <c r="AB148" s="10"/>
      <c r="AP148" t="str">
        <f t="shared" si="20"/>
        <v>03_Enseignement</v>
      </c>
      <c r="AQ148" t="str">
        <f>INDEX(PDC!$J$1:$L$90,MATCH(AT148,PDC!$L:$L,0),MATCH(PDC!$J$1,PDC!$J$1:$L$1,0))</f>
        <v>Services</v>
      </c>
      <c r="AR148" t="s">
        <v>104</v>
      </c>
      <c r="AS148">
        <v>85</v>
      </c>
      <c r="AT148" t="s">
        <v>34</v>
      </c>
      <c r="AU148">
        <v>1177</v>
      </c>
      <c r="AV148">
        <v>1664341</v>
      </c>
      <c r="AW148">
        <v>15</v>
      </c>
      <c r="AX148">
        <v>1</v>
      </c>
      <c r="AY148">
        <v>6</v>
      </c>
      <c r="BA148">
        <v>922</v>
      </c>
    </row>
    <row r="149" spans="1:53" x14ac:dyDescent="0.35">
      <c r="A149" t="str">
        <f t="shared" si="18"/>
        <v>0063_Activités d'architecture et d'ingénierie ; activités de contrôle et analyses techniques</v>
      </c>
      <c r="B149" t="str">
        <f t="shared" si="19"/>
        <v>HC_0063</v>
      </c>
      <c r="C149" t="str">
        <f t="shared" si="21"/>
        <v>HC</v>
      </c>
      <c r="D149">
        <f t="shared" si="23"/>
        <v>19</v>
      </c>
      <c r="E149" t="str">
        <f>INDEX(PDC!$J$1:$L$90,MATCH(H149,PDC!$L:$L,0),MATCH(PDC!$J$1,PDC!$J$1:$L$1,0))</f>
        <v>Services</v>
      </c>
      <c r="F149" s="7" t="s">
        <v>298</v>
      </c>
      <c r="G149">
        <v>71</v>
      </c>
      <c r="H149" t="s">
        <v>43</v>
      </c>
      <c r="I149" s="10">
        <v>18</v>
      </c>
      <c r="J149" s="10">
        <v>28310</v>
      </c>
      <c r="K149" s="10">
        <v>1</v>
      </c>
      <c r="L149" s="10"/>
      <c r="M149" s="10"/>
      <c r="N149" s="10"/>
      <c r="O149" s="10">
        <v>4</v>
      </c>
      <c r="P149" s="10">
        <v>23.623489211645325</v>
      </c>
      <c r="Q149" s="10">
        <v>35.323207347</v>
      </c>
      <c r="R149" s="10"/>
      <c r="S149" s="10" t="str">
        <f t="shared" si="22"/>
        <v>8426_Commerce</v>
      </c>
      <c r="T149" s="15" t="s">
        <v>334</v>
      </c>
      <c r="U149" s="11" t="s">
        <v>138</v>
      </c>
      <c r="V149" s="10">
        <v>5572</v>
      </c>
      <c r="W149" s="10">
        <v>9025920</v>
      </c>
      <c r="X149" s="10">
        <v>194</v>
      </c>
      <c r="Y149" s="10">
        <v>8</v>
      </c>
      <c r="Z149" s="10">
        <v>78</v>
      </c>
      <c r="AA149" s="10"/>
      <c r="AB149" s="10">
        <v>17118</v>
      </c>
      <c r="AP149" t="str">
        <f t="shared" si="20"/>
        <v>03_Activités pour la santé humaine</v>
      </c>
      <c r="AQ149" t="str">
        <f>INDEX(PDC!$J$1:$L$90,MATCH(AT149,PDC!$L:$L,0),MATCH(PDC!$J$1,PDC!$J$1:$L$1,0))</f>
        <v>Services</v>
      </c>
      <c r="AR149" t="s">
        <v>104</v>
      </c>
      <c r="AS149">
        <v>86</v>
      </c>
      <c r="AT149" t="s">
        <v>27</v>
      </c>
      <c r="AU149">
        <v>4058</v>
      </c>
      <c r="AV149">
        <v>6345600</v>
      </c>
      <c r="AW149">
        <v>106</v>
      </c>
      <c r="AX149">
        <v>10</v>
      </c>
      <c r="AY149">
        <v>92</v>
      </c>
      <c r="BA149">
        <v>8322</v>
      </c>
    </row>
    <row r="150" spans="1:53" x14ac:dyDescent="0.35">
      <c r="A150" t="str">
        <f t="shared" si="18"/>
        <v>0063_Hébergement médico-social et social</v>
      </c>
      <c r="B150" t="str">
        <f t="shared" si="19"/>
        <v>8_0063</v>
      </c>
      <c r="C150">
        <f t="shared" si="21"/>
        <v>8</v>
      </c>
      <c r="D150">
        <f t="shared" si="23"/>
        <v>8</v>
      </c>
      <c r="E150" t="str">
        <f>INDEX(PDC!$J$1:$L$90,MATCH(H150,PDC!$L:$L,0),MATCH(PDC!$J$1,PDC!$J$1:$L$1,0))</f>
        <v>Services</v>
      </c>
      <c r="F150" s="7" t="s">
        <v>298</v>
      </c>
      <c r="G150">
        <v>87</v>
      </c>
      <c r="H150" t="s">
        <v>2</v>
      </c>
      <c r="I150" s="10">
        <v>526</v>
      </c>
      <c r="J150" s="10">
        <v>839275</v>
      </c>
      <c r="K150" s="10">
        <v>29</v>
      </c>
      <c r="L150" s="10"/>
      <c r="M150" s="10"/>
      <c r="N150" s="10"/>
      <c r="O150" s="10">
        <v>2030</v>
      </c>
      <c r="P150" s="10">
        <v>66.44442257539562</v>
      </c>
      <c r="Q150" s="10">
        <v>34.5536326</v>
      </c>
      <c r="R150" s="10"/>
      <c r="S150" s="10" t="str">
        <f t="shared" si="22"/>
        <v>8426_Construction</v>
      </c>
      <c r="T150" s="15" t="s">
        <v>334</v>
      </c>
      <c r="U150" s="11" t="s">
        <v>115</v>
      </c>
      <c r="V150" s="10">
        <v>2400</v>
      </c>
      <c r="W150" s="10">
        <v>3815072</v>
      </c>
      <c r="X150" s="10">
        <v>161</v>
      </c>
      <c r="Y150" s="10">
        <v>8</v>
      </c>
      <c r="Z150" s="10">
        <v>71</v>
      </c>
      <c r="AA150" s="10"/>
      <c r="AB150" s="10">
        <v>11866</v>
      </c>
      <c r="AP150" t="str">
        <f t="shared" si="20"/>
        <v>03_Hébergement médico-social et social</v>
      </c>
      <c r="AQ150" t="str">
        <f>INDEX(PDC!$J$1:$L$90,MATCH(AT150,PDC!$L:$L,0),MATCH(PDC!$J$1,PDC!$J$1:$L$1,0))</f>
        <v>Services</v>
      </c>
      <c r="AR150" t="s">
        <v>104</v>
      </c>
      <c r="AS150">
        <v>87</v>
      </c>
      <c r="AT150" t="s">
        <v>2</v>
      </c>
      <c r="AU150">
        <v>3062</v>
      </c>
      <c r="AV150">
        <v>4857680</v>
      </c>
      <c r="AW150">
        <v>160</v>
      </c>
      <c r="AX150">
        <v>18</v>
      </c>
      <c r="AY150">
        <v>220</v>
      </c>
      <c r="AZ150">
        <v>1</v>
      </c>
      <c r="BA150">
        <v>10398</v>
      </c>
    </row>
    <row r="151" spans="1:53" x14ac:dyDescent="0.35">
      <c r="A151" t="str">
        <f t="shared" si="18"/>
        <v>0063_Action sociale sans hébergement</v>
      </c>
      <c r="B151" t="str">
        <f t="shared" si="19"/>
        <v>HC_0063</v>
      </c>
      <c r="C151" t="str">
        <f t="shared" si="21"/>
        <v>HC</v>
      </c>
      <c r="D151">
        <f t="shared" si="23"/>
        <v>23</v>
      </c>
      <c r="E151" t="str">
        <f>INDEX(PDC!$J$1:$L$90,MATCH(H151,PDC!$L:$L,0),MATCH(PDC!$J$1,PDC!$J$1:$L$1,0))</f>
        <v>Services</v>
      </c>
      <c r="F151" s="7" t="s">
        <v>298</v>
      </c>
      <c r="G151">
        <v>88</v>
      </c>
      <c r="H151" t="s">
        <v>8</v>
      </c>
      <c r="I151" s="10">
        <v>292</v>
      </c>
      <c r="J151" s="10">
        <v>388333</v>
      </c>
      <c r="K151" s="10">
        <v>11</v>
      </c>
      <c r="M151" s="10"/>
      <c r="N151" s="10"/>
      <c r="O151" s="10">
        <v>898</v>
      </c>
      <c r="P151" s="10">
        <v>18.672486380927968</v>
      </c>
      <c r="Q151" s="10">
        <v>28.326204572000002</v>
      </c>
      <c r="R151" s="10"/>
      <c r="S151" s="10" t="str">
        <f t="shared" si="22"/>
        <v>8426_Industrie</v>
      </c>
      <c r="T151" s="15" t="s">
        <v>334</v>
      </c>
      <c r="U151" s="11" t="s">
        <v>116</v>
      </c>
      <c r="V151" s="10">
        <v>8665</v>
      </c>
      <c r="W151" s="10">
        <v>13734162</v>
      </c>
      <c r="X151" s="10">
        <v>371</v>
      </c>
      <c r="Y151" s="10">
        <v>20</v>
      </c>
      <c r="Z151" s="10">
        <v>246</v>
      </c>
      <c r="AA151" s="10"/>
      <c r="AB151" s="10">
        <v>20952</v>
      </c>
      <c r="AP151" t="str">
        <f t="shared" si="20"/>
        <v>03_Action sociale sans hébergement</v>
      </c>
      <c r="AQ151" t="str">
        <f>INDEX(PDC!$J$1:$L$90,MATCH(AT151,PDC!$L:$L,0),MATCH(PDC!$J$1,PDC!$J$1:$L$1,0))</f>
        <v>Services</v>
      </c>
      <c r="AR151" t="s">
        <v>104</v>
      </c>
      <c r="AS151">
        <v>88</v>
      </c>
      <c r="AT151" t="s">
        <v>8</v>
      </c>
      <c r="AU151">
        <v>3158</v>
      </c>
      <c r="AV151">
        <v>4680762</v>
      </c>
      <c r="AW151">
        <v>189</v>
      </c>
      <c r="AX151">
        <v>21</v>
      </c>
      <c r="AY151">
        <v>126</v>
      </c>
      <c r="BA151">
        <v>15696</v>
      </c>
    </row>
    <row r="152" spans="1:53" x14ac:dyDescent="0.35">
      <c r="A152" t="str">
        <f t="shared" si="18"/>
        <v>0063_Fabrication de machines et équipements n.c.a.</v>
      </c>
      <c r="B152" t="str">
        <f t="shared" si="19"/>
        <v>HC_0063</v>
      </c>
      <c r="C152" t="str">
        <f t="shared" si="21"/>
        <v>HC</v>
      </c>
      <c r="D152">
        <f t="shared" si="23"/>
        <v>17</v>
      </c>
      <c r="E152" t="str">
        <f>INDEX(PDC!$J$1:$L$90,MATCH(H152,PDC!$L:$L,0),MATCH(PDC!$J$1,PDC!$J$1:$L$1,0))</f>
        <v>Industrie</v>
      </c>
      <c r="F152" s="7" t="s">
        <v>298</v>
      </c>
      <c r="G152">
        <v>28</v>
      </c>
      <c r="H152" t="s">
        <v>29</v>
      </c>
      <c r="I152" s="10">
        <v>49</v>
      </c>
      <c r="J152" s="10">
        <v>79605</v>
      </c>
      <c r="K152" s="10">
        <v>2</v>
      </c>
      <c r="M152" s="10"/>
      <c r="N152" s="10"/>
      <c r="O152" s="10">
        <v>11</v>
      </c>
      <c r="P152" s="10">
        <v>30.171936599931627</v>
      </c>
      <c r="Q152" s="10">
        <v>25.124049997</v>
      </c>
      <c r="R152" s="10"/>
      <c r="S152" s="10" t="str">
        <f t="shared" si="22"/>
        <v>8426_Services</v>
      </c>
      <c r="T152" s="15" t="s">
        <v>334</v>
      </c>
      <c r="U152" s="11" t="s">
        <v>117</v>
      </c>
      <c r="V152" s="10">
        <v>15687</v>
      </c>
      <c r="W152" s="10">
        <v>23394213</v>
      </c>
      <c r="X152" s="10">
        <v>560</v>
      </c>
      <c r="Y152" s="10">
        <v>40</v>
      </c>
      <c r="Z152" s="10">
        <v>496</v>
      </c>
      <c r="AA152" s="10">
        <v>1</v>
      </c>
      <c r="AB152" s="10">
        <v>39670</v>
      </c>
      <c r="AP152" t="str">
        <f t="shared" si="20"/>
        <v>03_Activités créatives, artistiques et de spectacle</v>
      </c>
      <c r="AQ152" t="str">
        <f>INDEX(PDC!$J$1:$L$90,MATCH(AT152,PDC!$L:$L,0),MATCH(PDC!$J$1,PDC!$J$1:$L$1,0))</f>
        <v>Services</v>
      </c>
      <c r="AR152" t="s">
        <v>104</v>
      </c>
      <c r="AS152">
        <v>90</v>
      </c>
      <c r="AT152" t="s">
        <v>42</v>
      </c>
      <c r="AU152">
        <v>330</v>
      </c>
      <c r="AV152">
        <v>334871</v>
      </c>
      <c r="AW152">
        <v>5</v>
      </c>
      <c r="BA152">
        <v>391</v>
      </c>
    </row>
    <row r="153" spans="1:53" x14ac:dyDescent="0.35">
      <c r="A153" t="str">
        <f t="shared" si="18"/>
        <v>0063_Commerce et réparation d'automobiles et de motocycles</v>
      </c>
      <c r="B153" t="str">
        <f t="shared" si="19"/>
        <v>HC_0063</v>
      </c>
      <c r="C153" t="str">
        <f t="shared" si="21"/>
        <v>HC</v>
      </c>
      <c r="D153">
        <f t="shared" si="23"/>
        <v>12</v>
      </c>
      <c r="E153" t="str">
        <f>INDEX(PDC!$J$1:$L$90,MATCH(H153,PDC!$L:$L,0),MATCH(PDC!$J$1,PDC!$J$1:$L$1,0))</f>
        <v>Commerce</v>
      </c>
      <c r="F153" s="7" t="s">
        <v>298</v>
      </c>
      <c r="G153">
        <v>45</v>
      </c>
      <c r="H153" t="s">
        <v>21</v>
      </c>
      <c r="I153" s="10">
        <v>159</v>
      </c>
      <c r="J153" s="10">
        <v>269572</v>
      </c>
      <c r="K153" s="10">
        <v>6</v>
      </c>
      <c r="L153" s="10"/>
      <c r="M153" s="10"/>
      <c r="N153" s="10"/>
      <c r="O153" s="10">
        <v>292</v>
      </c>
      <c r="P153" s="10">
        <v>35.041427711559322</v>
      </c>
      <c r="Q153" s="10">
        <v>22.257504488999999</v>
      </c>
      <c r="R153" s="10"/>
      <c r="S153" s="10" t="str">
        <f t="shared" si="22"/>
        <v>8427_Agriculture</v>
      </c>
      <c r="T153" s="15" t="s">
        <v>335</v>
      </c>
      <c r="U153" s="11" t="s">
        <v>114</v>
      </c>
      <c r="V153" s="10">
        <v>2</v>
      </c>
      <c r="W153" s="10">
        <v>1933</v>
      </c>
      <c r="X153" s="10"/>
      <c r="Y153" s="10"/>
      <c r="Z153" s="10"/>
      <c r="AA153" s="10"/>
      <c r="AB153" s="10"/>
      <c r="AP153" t="str">
        <f t="shared" si="20"/>
        <v>03_Bibliothèques, archives, musées et autres activités culturelles</v>
      </c>
      <c r="AQ153" t="str">
        <f>INDEX(PDC!$J$1:$L$90,MATCH(AT153,PDC!$L:$L,0),MATCH(PDC!$J$1,PDC!$J$1:$L$1,0))</f>
        <v>Services</v>
      </c>
      <c r="AR153" t="s">
        <v>104</v>
      </c>
      <c r="AS153">
        <v>91</v>
      </c>
      <c r="AT153" t="s">
        <v>90</v>
      </c>
      <c r="AU153">
        <v>67</v>
      </c>
      <c r="AV153">
        <v>99636</v>
      </c>
    </row>
    <row r="154" spans="1:53" x14ac:dyDescent="0.35">
      <c r="A154" t="str">
        <f t="shared" si="18"/>
        <v>0063_Administration publique et défense ; sécurité sociale obligatoire</v>
      </c>
      <c r="B154" t="str">
        <f t="shared" si="19"/>
        <v>22_0063</v>
      </c>
      <c r="C154">
        <f t="shared" si="21"/>
        <v>22</v>
      </c>
      <c r="D154">
        <f t="shared" si="23"/>
        <v>22</v>
      </c>
      <c r="E154" t="str">
        <f>INDEX(PDC!$J$1:$L$90,MATCH(H154,PDC!$L:$L,0),MATCH(PDC!$J$1,PDC!$J$1:$L$1,0))</f>
        <v>Services</v>
      </c>
      <c r="F154" s="7" t="s">
        <v>298</v>
      </c>
      <c r="G154">
        <v>84</v>
      </c>
      <c r="H154" t="s">
        <v>36</v>
      </c>
      <c r="I154" s="10">
        <v>337</v>
      </c>
      <c r="J154" s="10">
        <v>362512</v>
      </c>
      <c r="K154" s="10">
        <v>8</v>
      </c>
      <c r="L154" s="10"/>
      <c r="M154" s="10"/>
      <c r="N154" s="10"/>
      <c r="O154" s="10">
        <v>131</v>
      </c>
      <c r="P154" s="10">
        <v>20.481360317291621</v>
      </c>
      <c r="Q154" s="10">
        <v>22.068234983</v>
      </c>
      <c r="R154" s="10"/>
      <c r="S154" s="10" t="str">
        <f t="shared" si="22"/>
        <v>8427_Commerce</v>
      </c>
      <c r="T154" s="15" t="s">
        <v>335</v>
      </c>
      <c r="U154" s="11" t="s">
        <v>138</v>
      </c>
      <c r="V154" s="10">
        <v>3622</v>
      </c>
      <c r="W154" s="10">
        <v>5830921</v>
      </c>
      <c r="X154" s="10">
        <v>123</v>
      </c>
      <c r="Y154" s="10">
        <v>10</v>
      </c>
      <c r="Z154" s="10">
        <v>124</v>
      </c>
      <c r="AA154" s="10"/>
      <c r="AB154" s="10">
        <v>8866</v>
      </c>
      <c r="AP154" t="str">
        <f t="shared" si="20"/>
        <v>03_Organisation de jeux de hasard et d'argent</v>
      </c>
      <c r="AQ154" t="str">
        <f>INDEX(PDC!$J$1:$L$90,MATCH(AT154,PDC!$L:$L,0),MATCH(PDC!$J$1,PDC!$J$1:$L$1,0))</f>
        <v>Services</v>
      </c>
      <c r="AR154" t="s">
        <v>104</v>
      </c>
      <c r="AS154">
        <v>92</v>
      </c>
      <c r="AT154" t="s">
        <v>91</v>
      </c>
      <c r="AU154">
        <v>144</v>
      </c>
      <c r="AV154">
        <v>220966</v>
      </c>
      <c r="AW154">
        <v>4</v>
      </c>
      <c r="BA154">
        <v>70</v>
      </c>
    </row>
    <row r="155" spans="1:53" x14ac:dyDescent="0.35">
      <c r="A155" t="str">
        <f t="shared" si="18"/>
        <v>0063_Restauration</v>
      </c>
      <c r="B155" t="str">
        <f t="shared" si="19"/>
        <v>HC_0063</v>
      </c>
      <c r="C155" t="str">
        <f t="shared" si="21"/>
        <v>HC</v>
      </c>
      <c r="D155">
        <f t="shared" si="23"/>
        <v>13</v>
      </c>
      <c r="E155" t="str">
        <f>INDEX(PDC!$J$1:$L$90,MATCH(H155,PDC!$L:$L,0),MATCH(PDC!$J$1,PDC!$J$1:$L$1,0))</f>
        <v>Services</v>
      </c>
      <c r="F155" s="7" t="s">
        <v>298</v>
      </c>
      <c r="G155">
        <v>56</v>
      </c>
      <c r="H155" t="s">
        <v>10</v>
      </c>
      <c r="I155" s="10">
        <v>146</v>
      </c>
      <c r="J155" s="10">
        <v>190061</v>
      </c>
      <c r="K155" s="10">
        <v>4</v>
      </c>
      <c r="L155" s="10"/>
      <c r="M155" s="10"/>
      <c r="N155" s="10"/>
      <c r="O155" s="10">
        <v>425</v>
      </c>
      <c r="P155" s="10">
        <v>34.771628580322336</v>
      </c>
      <c r="Q155" s="10">
        <v>21.045874744999999</v>
      </c>
      <c r="R155" s="10"/>
      <c r="S155" s="10" t="str">
        <f t="shared" si="22"/>
        <v>8427_Construction</v>
      </c>
      <c r="T155" s="15" t="s">
        <v>335</v>
      </c>
      <c r="U155" s="11" t="s">
        <v>115</v>
      </c>
      <c r="V155" s="10">
        <v>1905</v>
      </c>
      <c r="W155" s="10">
        <v>2972723</v>
      </c>
      <c r="X155" s="10">
        <v>135</v>
      </c>
      <c r="Y155" s="10">
        <v>12</v>
      </c>
      <c r="Z155" s="10">
        <v>93</v>
      </c>
      <c r="AA155" s="10"/>
      <c r="AB155" s="10">
        <v>9028</v>
      </c>
      <c r="AP155" t="str">
        <f t="shared" si="20"/>
        <v>03_Activités sportives, récréatives et de loisirs</v>
      </c>
      <c r="AQ155" t="str">
        <f>INDEX(PDC!$J$1:$L$90,MATCH(AT155,PDC!$L:$L,0),MATCH(PDC!$J$1,PDC!$J$1:$L$1,0))</f>
        <v>Services</v>
      </c>
      <c r="AR155" t="s">
        <v>104</v>
      </c>
      <c r="AS155">
        <v>93</v>
      </c>
      <c r="AT155" t="s">
        <v>12</v>
      </c>
      <c r="AU155">
        <v>641</v>
      </c>
      <c r="AV155">
        <v>842368</v>
      </c>
      <c r="AW155">
        <v>39</v>
      </c>
      <c r="AX155">
        <v>4</v>
      </c>
      <c r="AY155">
        <v>28</v>
      </c>
      <c r="BA155">
        <v>2296</v>
      </c>
    </row>
    <row r="156" spans="1:53" x14ac:dyDescent="0.35">
      <c r="A156" t="str">
        <f t="shared" si="18"/>
        <v>0063_Activités pour la santé humaine</v>
      </c>
      <c r="B156" t="str">
        <f t="shared" si="19"/>
        <v>11_0063</v>
      </c>
      <c r="C156">
        <f t="shared" si="21"/>
        <v>11</v>
      </c>
      <c r="D156">
        <f t="shared" si="23"/>
        <v>11</v>
      </c>
      <c r="E156" t="str">
        <f>INDEX(PDC!$J$1:$L$90,MATCH(H156,PDC!$L:$L,0),MATCH(PDC!$J$1,PDC!$J$1:$L$1,0))</f>
        <v>Services</v>
      </c>
      <c r="F156" s="7" t="s">
        <v>298</v>
      </c>
      <c r="G156">
        <v>86</v>
      </c>
      <c r="H156" t="s">
        <v>27</v>
      </c>
      <c r="I156" s="10">
        <v>386</v>
      </c>
      <c r="J156" s="10">
        <v>625367</v>
      </c>
      <c r="K156" s="10">
        <v>13</v>
      </c>
      <c r="L156" s="10"/>
      <c r="M156" s="10"/>
      <c r="N156" s="10"/>
      <c r="O156" s="10">
        <v>643</v>
      </c>
      <c r="P156" s="10">
        <v>40.521842220435417</v>
      </c>
      <c r="Q156" s="10">
        <v>20.787793407999999</v>
      </c>
      <c r="R156" s="10"/>
      <c r="S156" s="10" t="str">
        <f t="shared" si="22"/>
        <v>8427_Industrie</v>
      </c>
      <c r="T156" s="15" t="s">
        <v>335</v>
      </c>
      <c r="U156" s="11" t="s">
        <v>116</v>
      </c>
      <c r="V156" s="10">
        <v>6224</v>
      </c>
      <c r="W156" s="10">
        <v>9955944</v>
      </c>
      <c r="X156" s="10">
        <v>226</v>
      </c>
      <c r="Y156" s="10">
        <v>15</v>
      </c>
      <c r="Z156" s="10">
        <v>226</v>
      </c>
      <c r="AA156" s="10">
        <v>1</v>
      </c>
      <c r="AB156" s="10">
        <v>16016</v>
      </c>
      <c r="AP156" t="str">
        <f t="shared" si="20"/>
        <v>03_Activités des organisations associatives</v>
      </c>
      <c r="AQ156" t="str">
        <f>INDEX(PDC!$J$1:$L$90,MATCH(AT156,PDC!$L:$L,0),MATCH(PDC!$J$1,PDC!$J$1:$L$1,0))</f>
        <v>Services</v>
      </c>
      <c r="AR156" t="s">
        <v>104</v>
      </c>
      <c r="AS156">
        <v>94</v>
      </c>
      <c r="AT156" t="s">
        <v>32</v>
      </c>
      <c r="AU156">
        <v>829</v>
      </c>
      <c r="AV156">
        <v>1136109</v>
      </c>
      <c r="AW156">
        <v>17</v>
      </c>
      <c r="AX156">
        <v>5</v>
      </c>
      <c r="AY156">
        <v>45</v>
      </c>
      <c r="BA156">
        <v>2057</v>
      </c>
    </row>
    <row r="157" spans="1:53" x14ac:dyDescent="0.35">
      <c r="A157" t="str">
        <f t="shared" si="18"/>
        <v>0063_Enseignement</v>
      </c>
      <c r="B157" t="str">
        <f t="shared" si="19"/>
        <v>HC_0063</v>
      </c>
      <c r="C157" t="str">
        <f t="shared" si="21"/>
        <v>HC</v>
      </c>
      <c r="D157">
        <f t="shared" si="23"/>
        <v>30</v>
      </c>
      <c r="E157" t="str">
        <f>INDEX(PDC!$J$1:$L$90,MATCH(H157,PDC!$L:$L,0),MATCH(PDC!$J$1,PDC!$J$1:$L$1,0))</f>
        <v>Services</v>
      </c>
      <c r="F157" s="7" t="s">
        <v>298</v>
      </c>
      <c r="G157">
        <v>85</v>
      </c>
      <c r="H157" t="s">
        <v>34</v>
      </c>
      <c r="I157" s="10">
        <v>66</v>
      </c>
      <c r="J157" s="10">
        <v>111054</v>
      </c>
      <c r="K157" s="10">
        <v>2</v>
      </c>
      <c r="L157" s="10"/>
      <c r="M157" s="10"/>
      <c r="N157" s="10"/>
      <c r="O157" s="10">
        <v>354</v>
      </c>
      <c r="P157" s="10">
        <v>8.2396557990740682</v>
      </c>
      <c r="Q157" s="10">
        <v>18.009256757999999</v>
      </c>
      <c r="R157" s="10"/>
      <c r="S157" s="10" t="str">
        <f t="shared" si="22"/>
        <v>8427_Services</v>
      </c>
      <c r="T157" s="15" t="s">
        <v>335</v>
      </c>
      <c r="U157" s="11" t="s">
        <v>117</v>
      </c>
      <c r="V157" s="10">
        <v>10748</v>
      </c>
      <c r="W157" s="10">
        <v>15975671</v>
      </c>
      <c r="X157" s="10">
        <v>524</v>
      </c>
      <c r="Y157" s="10">
        <v>32</v>
      </c>
      <c r="Z157" s="10">
        <v>313</v>
      </c>
      <c r="AA157" s="10"/>
      <c r="AB157" s="10">
        <v>34830</v>
      </c>
      <c r="AP157" t="str">
        <f t="shared" si="20"/>
        <v>03_Réparation d'ordinateurs et de biens personnels et domestiques</v>
      </c>
      <c r="AQ157" t="str">
        <f>INDEX(PDC!$J$1:$L$90,MATCH(AT157,PDC!$L:$L,0),MATCH(PDC!$J$1,PDC!$J$1:$L$1,0))</f>
        <v>Services</v>
      </c>
      <c r="AR157" t="s">
        <v>104</v>
      </c>
      <c r="AS157">
        <v>95</v>
      </c>
      <c r="AT157" t="s">
        <v>92</v>
      </c>
      <c r="AU157">
        <v>266</v>
      </c>
      <c r="AV157">
        <v>419328</v>
      </c>
      <c r="AW157">
        <v>5</v>
      </c>
      <c r="AX157">
        <v>1</v>
      </c>
      <c r="AY157">
        <v>7</v>
      </c>
      <c r="BA157">
        <v>443</v>
      </c>
    </row>
    <row r="158" spans="1:53" x14ac:dyDescent="0.35">
      <c r="A158" t="str">
        <f t="shared" si="18"/>
        <v>0063_Fabrication de produits en caoutchouc et en plastique</v>
      </c>
      <c r="B158" t="str">
        <f t="shared" si="19"/>
        <v>HC_0063</v>
      </c>
      <c r="C158" t="str">
        <f t="shared" si="21"/>
        <v>HC</v>
      </c>
      <c r="D158">
        <f t="shared" si="23"/>
        <v>20</v>
      </c>
      <c r="E158" t="str">
        <f>INDEX(PDC!$J$1:$L$90,MATCH(H158,PDC!$L:$L,0),MATCH(PDC!$J$1,PDC!$J$1:$L$1,0))</f>
        <v>Industrie</v>
      </c>
      <c r="F158" s="7" t="s">
        <v>298</v>
      </c>
      <c r="G158">
        <v>22</v>
      </c>
      <c r="H158" t="s">
        <v>25</v>
      </c>
      <c r="I158" s="10">
        <v>79</v>
      </c>
      <c r="J158" s="10">
        <v>118515</v>
      </c>
      <c r="K158" s="10">
        <v>2</v>
      </c>
      <c r="M158" s="10"/>
      <c r="N158" s="10"/>
      <c r="O158" s="10">
        <v>103</v>
      </c>
      <c r="P158" s="10">
        <v>21.99690403487514</v>
      </c>
      <c r="Q158" s="10">
        <v>16.875500990999999</v>
      </c>
      <c r="R158" s="10"/>
      <c r="S158" s="10" t="str">
        <f t="shared" si="22"/>
        <v>8428_Agriculture</v>
      </c>
      <c r="T158" s="15" t="s">
        <v>337</v>
      </c>
      <c r="U158" s="11" t="s">
        <v>114</v>
      </c>
      <c r="V158" s="10">
        <v>4</v>
      </c>
      <c r="W158" s="10">
        <v>4271</v>
      </c>
      <c r="X158" s="10"/>
      <c r="Y158" s="10"/>
      <c r="Z158" s="10"/>
      <c r="AA158" s="10"/>
      <c r="AB158" s="10"/>
      <c r="AP158" t="str">
        <f t="shared" si="20"/>
        <v>03_Autres services personnels</v>
      </c>
      <c r="AQ158" t="str">
        <f>INDEX(PDC!$J$1:$L$90,MATCH(AT158,PDC!$L:$L,0),MATCH(PDC!$J$1,PDC!$J$1:$L$1,0))</f>
        <v>Services</v>
      </c>
      <c r="AR158" t="s">
        <v>104</v>
      </c>
      <c r="AS158">
        <v>96</v>
      </c>
      <c r="AT158" t="s">
        <v>30</v>
      </c>
      <c r="AU158">
        <v>1240</v>
      </c>
      <c r="AV158">
        <v>1966742</v>
      </c>
      <c r="AW158">
        <v>36</v>
      </c>
      <c r="AX158">
        <v>8</v>
      </c>
      <c r="AY158">
        <v>41</v>
      </c>
      <c r="BA158">
        <v>3143</v>
      </c>
    </row>
    <row r="159" spans="1:53" x14ac:dyDescent="0.35">
      <c r="A159" t="str">
        <f t="shared" si="18"/>
        <v>0063_Commerce de gros, à l'exception des automobiles et des motocycles</v>
      </c>
      <c r="B159" t="str">
        <f t="shared" si="19"/>
        <v>HC_0063</v>
      </c>
      <c r="C159" t="str">
        <f t="shared" si="21"/>
        <v>HC</v>
      </c>
      <c r="D159">
        <f t="shared" si="23"/>
        <v>18</v>
      </c>
      <c r="E159" t="str">
        <f>INDEX(PDC!$J$1:$L$90,MATCH(H159,PDC!$L:$L,0),MATCH(PDC!$J$1,PDC!$J$1:$L$1,0))</f>
        <v>Commerce</v>
      </c>
      <c r="F159" s="7" t="s">
        <v>298</v>
      </c>
      <c r="G159">
        <v>46</v>
      </c>
      <c r="H159" t="s">
        <v>28</v>
      </c>
      <c r="I159" s="10">
        <v>177</v>
      </c>
      <c r="J159" s="10">
        <v>313635</v>
      </c>
      <c r="K159" s="10">
        <v>5</v>
      </c>
      <c r="L159" s="10"/>
      <c r="M159" s="10"/>
      <c r="N159" s="10"/>
      <c r="O159" s="10">
        <v>121</v>
      </c>
      <c r="P159" s="10">
        <v>26.495633974874906</v>
      </c>
      <c r="Q159" s="10">
        <v>15.942098299</v>
      </c>
      <c r="R159" s="10"/>
      <c r="S159" s="10" t="str">
        <f t="shared" si="22"/>
        <v>8428_Commerce</v>
      </c>
      <c r="T159" s="15" t="s">
        <v>337</v>
      </c>
      <c r="U159" s="11" t="s">
        <v>138</v>
      </c>
      <c r="V159" s="10">
        <v>21203</v>
      </c>
      <c r="W159" s="10">
        <v>31814541</v>
      </c>
      <c r="X159" s="10">
        <v>803</v>
      </c>
      <c r="Y159" s="10">
        <v>43</v>
      </c>
      <c r="Z159" s="10">
        <v>417</v>
      </c>
      <c r="AA159" s="10"/>
      <c r="AB159" s="10">
        <v>56625</v>
      </c>
      <c r="AP159" t="str">
        <f t="shared" si="20"/>
        <v>03_Activités des organisations et organismes extraterritoriaux</v>
      </c>
      <c r="AQ159" t="str">
        <f>INDEX(PDC!$J$1:$L$90,MATCH(AT159,PDC!$L:$L,0),MATCH(PDC!$J$1,PDC!$J$1:$L$1,0))</f>
        <v>Services</v>
      </c>
      <c r="AR159" t="s">
        <v>104</v>
      </c>
      <c r="AS159">
        <v>99</v>
      </c>
      <c r="AT159" t="s">
        <v>93</v>
      </c>
      <c r="AU159">
        <v>1</v>
      </c>
      <c r="AV159">
        <v>36</v>
      </c>
    </row>
    <row r="160" spans="1:53" x14ac:dyDescent="0.35">
      <c r="A160" t="str">
        <f t="shared" si="18"/>
        <v>0063_Génie civil</v>
      </c>
      <c r="B160" t="str">
        <f t="shared" si="19"/>
        <v>HC_0063</v>
      </c>
      <c r="C160" t="str">
        <f t="shared" si="21"/>
        <v>HC</v>
      </c>
      <c r="D160">
        <f t="shared" si="23"/>
        <v>14</v>
      </c>
      <c r="E160" t="str">
        <f>INDEX(PDC!$J$1:$L$90,MATCH(H160,PDC!$L:$L,0),MATCH(PDC!$J$1,PDC!$J$1:$L$1,0))</f>
        <v>Construction</v>
      </c>
      <c r="F160" s="7" t="s">
        <v>298</v>
      </c>
      <c r="G160">
        <v>42</v>
      </c>
      <c r="H160" t="s">
        <v>22</v>
      </c>
      <c r="I160" s="10">
        <v>161</v>
      </c>
      <c r="J160" s="10">
        <v>252550</v>
      </c>
      <c r="K160" s="10">
        <v>4</v>
      </c>
      <c r="L160" s="10">
        <v>1</v>
      </c>
      <c r="M160" s="10">
        <v>5</v>
      </c>
      <c r="N160" s="10"/>
      <c r="O160" s="10">
        <v>283</v>
      </c>
      <c r="P160" s="10">
        <v>33.523956143673274</v>
      </c>
      <c r="Q160" s="10">
        <v>15.838447832</v>
      </c>
      <c r="R160" s="10"/>
      <c r="S160" s="10" t="str">
        <f t="shared" si="22"/>
        <v>8428_Construction</v>
      </c>
      <c r="T160" s="15" t="s">
        <v>337</v>
      </c>
      <c r="U160" s="11" t="s">
        <v>115</v>
      </c>
      <c r="V160" s="10">
        <v>11103</v>
      </c>
      <c r="W160" s="10">
        <v>17017485</v>
      </c>
      <c r="X160" s="10">
        <v>798</v>
      </c>
      <c r="Y160" s="10">
        <v>81</v>
      </c>
      <c r="Z160" s="10">
        <v>754</v>
      </c>
      <c r="AA160" s="10"/>
      <c r="AB160" s="10">
        <v>67856</v>
      </c>
      <c r="AP160" t="str">
        <f t="shared" si="20"/>
        <v>07_</v>
      </c>
      <c r="AR160" t="s">
        <v>106</v>
      </c>
      <c r="BA160">
        <v>455</v>
      </c>
    </row>
    <row r="161" spans="1:53" x14ac:dyDescent="0.35">
      <c r="A161" t="str">
        <f t="shared" si="18"/>
        <v>0063_Commerce de détail, à l'exception des automobiles et des motocycles</v>
      </c>
      <c r="B161" t="str">
        <f t="shared" si="19"/>
        <v>26_0063</v>
      </c>
      <c r="C161">
        <f t="shared" si="21"/>
        <v>26</v>
      </c>
      <c r="D161">
        <f t="shared" si="23"/>
        <v>26</v>
      </c>
      <c r="E161" t="str">
        <f>INDEX(PDC!$J$1:$L$90,MATCH(H161,PDC!$L:$L,0),MATCH(PDC!$J$1,PDC!$J$1:$L$1,0))</f>
        <v>Commerce</v>
      </c>
      <c r="F161" s="7" t="s">
        <v>298</v>
      </c>
      <c r="G161">
        <v>47</v>
      </c>
      <c r="H161" t="s">
        <v>16</v>
      </c>
      <c r="I161" s="10">
        <v>596</v>
      </c>
      <c r="J161" s="10">
        <v>900861</v>
      </c>
      <c r="K161" s="10">
        <v>11</v>
      </c>
      <c r="L161" s="10"/>
      <c r="M161" s="10"/>
      <c r="N161" s="10"/>
      <c r="O161" s="10">
        <v>473</v>
      </c>
      <c r="P161" s="10">
        <v>16.466119765201068</v>
      </c>
      <c r="Q161" s="10">
        <v>12.210540805000001</v>
      </c>
      <c r="R161" s="10"/>
      <c r="S161" s="10" t="str">
        <f t="shared" si="22"/>
        <v>8428_Industrie</v>
      </c>
      <c r="T161" s="15" t="s">
        <v>337</v>
      </c>
      <c r="U161" s="11" t="s">
        <v>116</v>
      </c>
      <c r="V161" s="10">
        <v>32638</v>
      </c>
      <c r="W161" s="10">
        <v>51174732</v>
      </c>
      <c r="X161" s="10">
        <v>1370</v>
      </c>
      <c r="Y161" s="10">
        <v>106</v>
      </c>
      <c r="Z161" s="10">
        <v>1004</v>
      </c>
      <c r="AA161" s="10">
        <v>1</v>
      </c>
      <c r="AB161" s="10">
        <v>93648</v>
      </c>
      <c r="AP161" t="str">
        <f t="shared" si="20"/>
        <v>07_Culture et production animale, chasse et services annexes</v>
      </c>
      <c r="AQ161" t="str">
        <f>INDEX(PDC!$J$1:$L$90,MATCH(AT161,PDC!$L:$L,0),MATCH(PDC!$J$1,PDC!$J$1:$L$1,0))</f>
        <v>Agriculture</v>
      </c>
      <c r="AR161" t="s">
        <v>106</v>
      </c>
      <c r="AS161">
        <v>1</v>
      </c>
      <c r="AT161" t="s">
        <v>62</v>
      </c>
      <c r="AU161">
        <v>1</v>
      </c>
      <c r="AV161">
        <v>110</v>
      </c>
    </row>
    <row r="162" spans="1:53" x14ac:dyDescent="0.35">
      <c r="A162" t="str">
        <f t="shared" si="18"/>
        <v>0063_Hébergement</v>
      </c>
      <c r="B162" t="str">
        <f t="shared" si="19"/>
        <v>HC_0063</v>
      </c>
      <c r="C162" t="str">
        <f t="shared" si="21"/>
        <v>HC</v>
      </c>
      <c r="D162">
        <f t="shared" si="23"/>
        <v>25</v>
      </c>
      <c r="E162" t="str">
        <f>INDEX(PDC!$J$1:$L$90,MATCH(H162,PDC!$L:$L,0),MATCH(PDC!$J$1,PDC!$J$1:$L$1,0))</f>
        <v>Services</v>
      </c>
      <c r="F162" s="7" t="s">
        <v>298</v>
      </c>
      <c r="G162">
        <v>55</v>
      </c>
      <c r="H162" t="s">
        <v>20</v>
      </c>
      <c r="I162" s="10">
        <v>96</v>
      </c>
      <c r="J162" s="10">
        <v>167426</v>
      </c>
      <c r="K162" s="10">
        <v>2</v>
      </c>
      <c r="L162" s="10">
        <v>1</v>
      </c>
      <c r="M162" s="10">
        <v>5</v>
      </c>
      <c r="N162" s="10"/>
      <c r="O162" s="10">
        <v>186</v>
      </c>
      <c r="P162" s="10">
        <v>16.692689726970183</v>
      </c>
      <c r="Q162" s="10">
        <v>11.945575956000001</v>
      </c>
      <c r="R162" s="10"/>
      <c r="S162" s="10" t="str">
        <f t="shared" si="22"/>
        <v>8428_Services</v>
      </c>
      <c r="T162" s="15" t="s">
        <v>337</v>
      </c>
      <c r="U162" s="11" t="s">
        <v>117</v>
      </c>
      <c r="V162" s="10">
        <v>79956</v>
      </c>
      <c r="W162" s="10">
        <v>115579410</v>
      </c>
      <c r="X162" s="10">
        <v>3131</v>
      </c>
      <c r="Y162" s="10">
        <v>178</v>
      </c>
      <c r="Z162" s="10">
        <v>1598</v>
      </c>
      <c r="AA162" s="10">
        <v>1</v>
      </c>
      <c r="AB162" s="10">
        <v>240111</v>
      </c>
      <c r="AP162" t="str">
        <f t="shared" si="20"/>
        <v>07_Sylviculture et exploitation forestière</v>
      </c>
      <c r="AQ162" t="str">
        <f>INDEX(PDC!$J$1:$L$90,MATCH(AT162,PDC!$L:$L,0),MATCH(PDC!$J$1,PDC!$J$1:$L$1,0))</f>
        <v>Agriculture</v>
      </c>
      <c r="AR162" t="s">
        <v>106</v>
      </c>
      <c r="AS162">
        <v>2</v>
      </c>
      <c r="AT162" t="s">
        <v>63</v>
      </c>
      <c r="AU162">
        <v>2</v>
      </c>
      <c r="AV162">
        <v>3789</v>
      </c>
      <c r="BA162">
        <v>0</v>
      </c>
    </row>
    <row r="163" spans="1:53" x14ac:dyDescent="0.35">
      <c r="A163" t="str">
        <f t="shared" si="18"/>
        <v>0063_Transports terrestres et transport par conduites</v>
      </c>
      <c r="B163" t="str">
        <f t="shared" si="19"/>
        <v>HC_0063</v>
      </c>
      <c r="C163" t="str">
        <f t="shared" si="21"/>
        <v>HC</v>
      </c>
      <c r="D163">
        <f t="shared" si="23"/>
        <v>24</v>
      </c>
      <c r="E163" t="str">
        <f>INDEX(PDC!$J$1:$L$90,MATCH(H163,PDC!$L:$L,0),MATCH(PDC!$J$1,PDC!$J$1:$L$1,0))</f>
        <v>Services</v>
      </c>
      <c r="F163" s="7" t="s">
        <v>298</v>
      </c>
      <c r="G163">
        <v>49</v>
      </c>
      <c r="H163" t="s">
        <v>5</v>
      </c>
      <c r="I163" s="10">
        <v>155</v>
      </c>
      <c r="J163" s="10">
        <v>307681</v>
      </c>
      <c r="K163" s="10">
        <v>3</v>
      </c>
      <c r="L163" s="10">
        <v>1</v>
      </c>
      <c r="M163" s="10">
        <v>8</v>
      </c>
      <c r="N163" s="10"/>
      <c r="O163" s="10">
        <v>33</v>
      </c>
      <c r="P163" s="10">
        <v>16.918467626604908</v>
      </c>
      <c r="Q163" s="10">
        <v>9.7503583257000006</v>
      </c>
      <c r="R163" s="10"/>
      <c r="S163" s="10" t="str">
        <f t="shared" si="22"/>
        <v>8429_Agriculture</v>
      </c>
      <c r="T163" s="15" t="s">
        <v>339</v>
      </c>
      <c r="U163" s="11" t="s">
        <v>114</v>
      </c>
      <c r="V163" s="10"/>
      <c r="W163" s="10"/>
      <c r="X163" s="10"/>
      <c r="Y163" s="10"/>
      <c r="Z163" s="10"/>
      <c r="AA163" s="16"/>
      <c r="AB163" s="16"/>
      <c r="AP163" t="str">
        <f t="shared" si="20"/>
        <v>07_Autres industries extractives</v>
      </c>
      <c r="AQ163" t="str">
        <f>INDEX(PDC!$J$1:$L$90,MATCH(AT163,PDC!$L:$L,0),MATCH(PDC!$J$1,PDC!$J$1:$L$1,0))</f>
        <v>Industrie</v>
      </c>
      <c r="AR163" t="s">
        <v>106</v>
      </c>
      <c r="AS163">
        <v>8</v>
      </c>
      <c r="AT163" t="s">
        <v>64</v>
      </c>
      <c r="AU163">
        <v>66</v>
      </c>
      <c r="AV163">
        <v>100703</v>
      </c>
      <c r="AW163">
        <v>3</v>
      </c>
      <c r="BA163">
        <v>64</v>
      </c>
    </row>
    <row r="164" spans="1:53" x14ac:dyDescent="0.35">
      <c r="A164" t="str">
        <f t="shared" si="18"/>
        <v>0063_Fabrication de meubles</v>
      </c>
      <c r="B164" t="str">
        <f t="shared" si="19"/>
        <v>HC_0063</v>
      </c>
      <c r="C164" t="str">
        <f t="shared" si="21"/>
        <v>HC</v>
      </c>
      <c r="D164">
        <f t="shared" si="23"/>
        <v>29</v>
      </c>
      <c r="E164" t="str">
        <f>INDEX(PDC!$J$1:$L$90,MATCH(H164,PDC!$L:$L,0),MATCH(PDC!$J$1,PDC!$J$1:$L$1,0))</f>
        <v>Industrie</v>
      </c>
      <c r="F164" s="7" t="s">
        <v>298</v>
      </c>
      <c r="G164">
        <v>31</v>
      </c>
      <c r="H164" t="s">
        <v>75</v>
      </c>
      <c r="I164" s="10">
        <v>254</v>
      </c>
      <c r="J164" s="10">
        <v>360937</v>
      </c>
      <c r="K164" s="10">
        <v>2</v>
      </c>
      <c r="L164" s="10">
        <v>2</v>
      </c>
      <c r="M164" s="10">
        <v>35</v>
      </c>
      <c r="N164" s="10"/>
      <c r="O164" s="10">
        <v>164</v>
      </c>
      <c r="P164" s="10">
        <v>8.8066238013796561</v>
      </c>
      <c r="Q164" s="10">
        <v>5.5411332171999996</v>
      </c>
      <c r="R164" s="10"/>
      <c r="S164" s="10" t="str">
        <f t="shared" si="22"/>
        <v>8429_Commerce</v>
      </c>
      <c r="T164" s="15" t="s">
        <v>339</v>
      </c>
      <c r="U164" s="11" t="s">
        <v>138</v>
      </c>
      <c r="V164" s="10">
        <v>1324</v>
      </c>
      <c r="W164" s="10">
        <v>2184709</v>
      </c>
      <c r="X164" s="10">
        <v>44</v>
      </c>
      <c r="Y164" s="10"/>
      <c r="Z164" s="10"/>
      <c r="AA164" s="10"/>
      <c r="AB164" s="10">
        <v>2840</v>
      </c>
      <c r="AP164" t="str">
        <f t="shared" si="20"/>
        <v>07_Industries alimentaires</v>
      </c>
      <c r="AQ164" t="str">
        <f>INDEX(PDC!$J$1:$L$90,MATCH(AT164,PDC!$L:$L,0),MATCH(PDC!$J$1,PDC!$J$1:$L$1,0))</f>
        <v>Industrie</v>
      </c>
      <c r="AR164" t="s">
        <v>106</v>
      </c>
      <c r="AS164">
        <v>10</v>
      </c>
      <c r="AT164" t="s">
        <v>14</v>
      </c>
      <c r="AU164">
        <v>2268</v>
      </c>
      <c r="AV164">
        <v>3527963</v>
      </c>
      <c r="AW164">
        <v>103</v>
      </c>
      <c r="AX164">
        <v>4</v>
      </c>
      <c r="AY164">
        <v>21</v>
      </c>
      <c r="BA164">
        <v>5249</v>
      </c>
    </row>
    <row r="165" spans="1:53" x14ac:dyDescent="0.35">
      <c r="A165" t="str">
        <f t="shared" si="18"/>
        <v>0063_Autres industries extractives</v>
      </c>
      <c r="B165" t="str">
        <f t="shared" si="19"/>
        <v>HC_0063</v>
      </c>
      <c r="C165" t="str">
        <f t="shared" si="21"/>
        <v>HC</v>
      </c>
      <c r="D165">
        <f t="shared" si="23"/>
        <v>31</v>
      </c>
      <c r="E165" t="str">
        <f>INDEX(PDC!$J$1:$L$90,MATCH(H165,PDC!$L:$L,0),MATCH(PDC!$J$1,PDC!$J$1:$L$1,0))</f>
        <v>Industrie</v>
      </c>
      <c r="F165" s="7" t="s">
        <v>298</v>
      </c>
      <c r="G165">
        <v>8</v>
      </c>
      <c r="H165" t="s">
        <v>64</v>
      </c>
      <c r="I165" s="10">
        <v>5</v>
      </c>
      <c r="J165" s="10">
        <v>4835</v>
      </c>
      <c r="K165" s="10"/>
      <c r="M165" s="10"/>
      <c r="N165" s="10"/>
      <c r="O165" s="10">
        <v>48</v>
      </c>
      <c r="P165" s="10">
        <v>0</v>
      </c>
      <c r="Q165" s="10"/>
      <c r="R165" s="10"/>
      <c r="S165" s="10" t="str">
        <f t="shared" si="22"/>
        <v>8429_Construction</v>
      </c>
      <c r="T165" s="15" t="s">
        <v>339</v>
      </c>
      <c r="U165" s="11" t="s">
        <v>115</v>
      </c>
      <c r="V165" s="10">
        <v>903</v>
      </c>
      <c r="W165" s="10">
        <v>1439598</v>
      </c>
      <c r="X165" s="10">
        <v>56</v>
      </c>
      <c r="Y165" s="10">
        <v>4</v>
      </c>
      <c r="Z165" s="10">
        <v>59</v>
      </c>
      <c r="AA165" s="10"/>
      <c r="AB165" s="10">
        <v>3619</v>
      </c>
      <c r="AP165" t="str">
        <f t="shared" si="20"/>
        <v>07_Fabrication de boissons</v>
      </c>
      <c r="AQ165" t="str">
        <f>INDEX(PDC!$J$1:$L$90,MATCH(AT165,PDC!$L:$L,0),MATCH(PDC!$J$1,PDC!$J$1:$L$1,0))</f>
        <v>Industrie</v>
      </c>
      <c r="AR165" t="s">
        <v>106</v>
      </c>
      <c r="AS165">
        <v>11</v>
      </c>
      <c r="AT165" t="s">
        <v>66</v>
      </c>
      <c r="AU165">
        <v>102</v>
      </c>
      <c r="AV165">
        <v>161238</v>
      </c>
      <c r="AW165">
        <v>4</v>
      </c>
      <c r="AX165">
        <v>1</v>
      </c>
      <c r="AY165">
        <v>5</v>
      </c>
      <c r="BA165">
        <v>744</v>
      </c>
    </row>
    <row r="166" spans="1:53" x14ac:dyDescent="0.35">
      <c r="A166" t="str">
        <f t="shared" si="18"/>
        <v>0063_Autres services personnels</v>
      </c>
      <c r="B166" t="str">
        <f t="shared" si="19"/>
        <v>HC_0063</v>
      </c>
      <c r="C166" t="str">
        <f t="shared" si="21"/>
        <v>HC</v>
      </c>
      <c r="D166">
        <f t="shared" si="23"/>
        <v>31</v>
      </c>
      <c r="E166" t="str">
        <f>INDEX(PDC!$J$1:$L$90,MATCH(H166,PDC!$L:$L,0),MATCH(PDC!$J$1,PDC!$J$1:$L$1,0))</f>
        <v>Services</v>
      </c>
      <c r="F166" s="7" t="s">
        <v>298</v>
      </c>
      <c r="G166">
        <v>96</v>
      </c>
      <c r="H166" t="s">
        <v>30</v>
      </c>
      <c r="I166" s="10">
        <v>43</v>
      </c>
      <c r="J166" s="10">
        <v>65538</v>
      </c>
      <c r="K166" s="10"/>
      <c r="M166" s="10"/>
      <c r="N166" s="10"/>
      <c r="O166" s="10">
        <v>0</v>
      </c>
      <c r="P166" s="10">
        <v>0</v>
      </c>
      <c r="Q166" s="10"/>
      <c r="R166" s="10"/>
      <c r="S166" s="10" t="str">
        <f t="shared" si="22"/>
        <v>8429_Industrie</v>
      </c>
      <c r="T166" s="15" t="s">
        <v>339</v>
      </c>
      <c r="U166" s="11" t="s">
        <v>116</v>
      </c>
      <c r="V166" s="10">
        <v>863</v>
      </c>
      <c r="W166" s="10">
        <v>1411236</v>
      </c>
      <c r="X166" s="10">
        <v>40</v>
      </c>
      <c r="Y166" s="10"/>
      <c r="Z166" s="10"/>
      <c r="AA166" s="10"/>
      <c r="AB166" s="10">
        <v>2290</v>
      </c>
      <c r="AP166" t="str">
        <f t="shared" si="20"/>
        <v>07_Fabrication de textiles</v>
      </c>
      <c r="AQ166" t="str">
        <f>INDEX(PDC!$J$1:$L$90,MATCH(AT166,PDC!$L:$L,0),MATCH(PDC!$J$1,PDC!$J$1:$L$1,0))</f>
        <v>Industrie</v>
      </c>
      <c r="AR166" t="s">
        <v>106</v>
      </c>
      <c r="AS166">
        <v>13</v>
      </c>
      <c r="AT166" t="s">
        <v>19</v>
      </c>
      <c r="AU166">
        <v>1186</v>
      </c>
      <c r="AV166">
        <v>1929481</v>
      </c>
      <c r="AW166">
        <v>44</v>
      </c>
      <c r="AX166">
        <v>2</v>
      </c>
      <c r="AY166">
        <v>35</v>
      </c>
      <c r="BA166">
        <v>1717</v>
      </c>
    </row>
    <row r="167" spans="1:53" x14ac:dyDescent="0.35">
      <c r="A167" t="str">
        <f t="shared" si="18"/>
        <v>0063_Activités sportives, récréatives et de loisirs</v>
      </c>
      <c r="B167" t="str">
        <f t="shared" si="19"/>
        <v>HC_0063</v>
      </c>
      <c r="C167" t="str">
        <f t="shared" si="21"/>
        <v>HC</v>
      </c>
      <c r="D167">
        <f t="shared" si="23"/>
        <v>31</v>
      </c>
      <c r="E167" t="str">
        <f>INDEX(PDC!$J$1:$L$90,MATCH(H167,PDC!$L:$L,0),MATCH(PDC!$J$1,PDC!$J$1:$L$1,0))</f>
        <v>Services</v>
      </c>
      <c r="F167" s="7" t="s">
        <v>298</v>
      </c>
      <c r="G167">
        <v>93</v>
      </c>
      <c r="H167" t="s">
        <v>12</v>
      </c>
      <c r="I167" s="10">
        <v>49</v>
      </c>
      <c r="J167" s="10">
        <v>73289</v>
      </c>
      <c r="K167" s="10"/>
      <c r="M167" s="10"/>
      <c r="N167" s="10"/>
      <c r="O167" s="10">
        <v>0</v>
      </c>
      <c r="P167" s="10">
        <v>0</v>
      </c>
      <c r="Q167" s="10"/>
      <c r="R167" s="10"/>
      <c r="S167" s="10" t="str">
        <f t="shared" si="22"/>
        <v>8429_Services</v>
      </c>
      <c r="T167" s="15" t="s">
        <v>339</v>
      </c>
      <c r="U167" s="11" t="s">
        <v>117</v>
      </c>
      <c r="V167" s="10">
        <v>3361</v>
      </c>
      <c r="W167" s="10">
        <v>5098467</v>
      </c>
      <c r="X167" s="10">
        <v>121</v>
      </c>
      <c r="Y167" s="10">
        <v>3</v>
      </c>
      <c r="Z167" s="10">
        <v>45</v>
      </c>
      <c r="AA167" s="10"/>
      <c r="AB167" s="10">
        <v>7413</v>
      </c>
      <c r="AP167" t="str">
        <f t="shared" si="20"/>
        <v>07_Industrie de l'habillement</v>
      </c>
      <c r="AQ167" t="str">
        <f>INDEX(PDC!$J$1:$L$90,MATCH(AT167,PDC!$L:$L,0),MATCH(PDC!$J$1,PDC!$J$1:$L$1,0))</f>
        <v>Industrie</v>
      </c>
      <c r="AR167" t="s">
        <v>106</v>
      </c>
      <c r="AS167">
        <v>14</v>
      </c>
      <c r="AT167" t="s">
        <v>68</v>
      </c>
      <c r="AU167">
        <v>43</v>
      </c>
      <c r="AV167">
        <v>72634</v>
      </c>
      <c r="AW167">
        <v>1</v>
      </c>
      <c r="BA167">
        <v>172</v>
      </c>
    </row>
    <row r="168" spans="1:53" x14ac:dyDescent="0.35">
      <c r="A168" t="str">
        <f t="shared" si="18"/>
        <v>0063_Activités des agences de voyage, voyagistes, services de réservation et activités connexes</v>
      </c>
      <c r="B168" t="str">
        <f t="shared" si="19"/>
        <v>HC_0063</v>
      </c>
      <c r="C168" t="str">
        <f t="shared" si="21"/>
        <v>HC</v>
      </c>
      <c r="D168">
        <f t="shared" si="23"/>
        <v>31</v>
      </c>
      <c r="E168" t="str">
        <f>INDEX(PDC!$J$1:$L$90,MATCH(H168,PDC!$L:$L,0),MATCH(PDC!$J$1,PDC!$J$1:$L$1,0))</f>
        <v>Services</v>
      </c>
      <c r="F168" s="7" t="s">
        <v>298</v>
      </c>
      <c r="G168">
        <v>79</v>
      </c>
      <c r="H168" t="s">
        <v>89</v>
      </c>
      <c r="I168" s="10">
        <v>25</v>
      </c>
      <c r="J168" s="10">
        <v>38043</v>
      </c>
      <c r="K168" s="10"/>
      <c r="L168" s="10"/>
      <c r="M168" s="10"/>
      <c r="N168" s="10"/>
      <c r="O168" s="10"/>
      <c r="P168" s="10">
        <v>0</v>
      </c>
      <c r="Q168" s="10"/>
      <c r="R168" s="10"/>
      <c r="S168" s="10" t="str">
        <f t="shared" si="22"/>
        <v>8430_Agriculture</v>
      </c>
      <c r="T168" s="15" t="s">
        <v>341</v>
      </c>
      <c r="U168" s="11" t="s">
        <v>114</v>
      </c>
      <c r="V168" s="10">
        <v>1</v>
      </c>
      <c r="W168" s="10">
        <v>1612</v>
      </c>
      <c r="X168" s="10"/>
      <c r="Y168" s="10"/>
      <c r="Z168" s="10"/>
      <c r="AA168" s="10"/>
      <c r="AB168" s="10"/>
      <c r="AP168" t="str">
        <f t="shared" si="20"/>
        <v>07_Industrie du cuir et de la chaussure</v>
      </c>
      <c r="AQ168" t="str">
        <f>INDEX(PDC!$J$1:$L$90,MATCH(AT168,PDC!$L:$L,0),MATCH(PDC!$J$1,PDC!$J$1:$L$1,0))</f>
        <v>Industrie</v>
      </c>
      <c r="AR168" t="s">
        <v>106</v>
      </c>
      <c r="AS168">
        <v>15</v>
      </c>
      <c r="AT168" t="s">
        <v>69</v>
      </c>
      <c r="AU168">
        <v>430</v>
      </c>
      <c r="AV168">
        <v>634156</v>
      </c>
      <c r="AW168">
        <v>7</v>
      </c>
      <c r="BA168">
        <v>809</v>
      </c>
    </row>
    <row r="169" spans="1:53" x14ac:dyDescent="0.35">
      <c r="A169" t="str">
        <f t="shared" si="18"/>
        <v>0063_Activités créatives, artistiques et de spectacle</v>
      </c>
      <c r="B169" t="str">
        <f t="shared" si="19"/>
        <v>HC_0063</v>
      </c>
      <c r="C169" t="str">
        <f t="shared" si="21"/>
        <v>HC</v>
      </c>
      <c r="D169">
        <f t="shared" si="23"/>
        <v>31</v>
      </c>
      <c r="E169" t="str">
        <f>INDEX(PDC!$J$1:$L$90,MATCH(H169,PDC!$L:$L,0),MATCH(PDC!$J$1,PDC!$J$1:$L$1,0))</f>
        <v>Services</v>
      </c>
      <c r="F169" s="7" t="s">
        <v>298</v>
      </c>
      <c r="G169">
        <v>90</v>
      </c>
      <c r="H169" t="s">
        <v>42</v>
      </c>
      <c r="I169" s="10">
        <v>8</v>
      </c>
      <c r="J169" s="10">
        <v>4918</v>
      </c>
      <c r="K169" s="10"/>
      <c r="L169" s="10"/>
      <c r="M169" s="10"/>
      <c r="N169" s="10"/>
      <c r="O169" s="10"/>
      <c r="P169" s="10">
        <v>0</v>
      </c>
      <c r="Q169" s="10"/>
      <c r="R169" s="10"/>
      <c r="S169" s="10" t="str">
        <f t="shared" si="22"/>
        <v>8430_Commerce</v>
      </c>
      <c r="T169" s="15" t="s">
        <v>341</v>
      </c>
      <c r="U169" s="11" t="s">
        <v>138</v>
      </c>
      <c r="V169" s="10">
        <v>1550</v>
      </c>
      <c r="W169" s="10">
        <v>2498556</v>
      </c>
      <c r="X169" s="10">
        <v>40</v>
      </c>
      <c r="Y169" s="10">
        <v>6</v>
      </c>
      <c r="Z169" s="10">
        <v>66</v>
      </c>
      <c r="AA169" s="10"/>
      <c r="AB169" s="10">
        <v>3494</v>
      </c>
      <c r="AP169" t="str">
        <f t="shared" si="20"/>
        <v>07_Travail du bois et fabrication d'articles en bois et en liège, à l'exception des meubles ; fabrication d'articles en vannerie et sparterie</v>
      </c>
      <c r="AQ169" t="str">
        <f>INDEX(PDC!$J$1:$L$90,MATCH(AT169,PDC!$L:$L,0),MATCH(PDC!$J$1,PDC!$J$1:$L$1,0))</f>
        <v>Industrie</v>
      </c>
      <c r="AR169" t="s">
        <v>106</v>
      </c>
      <c r="AS169">
        <v>16</v>
      </c>
      <c r="AT169" t="s">
        <v>70</v>
      </c>
      <c r="AU169">
        <v>161</v>
      </c>
      <c r="AV169">
        <v>261715</v>
      </c>
      <c r="AW169">
        <v>8</v>
      </c>
      <c r="AX169">
        <v>1</v>
      </c>
      <c r="AY169">
        <v>15</v>
      </c>
      <c r="BA169">
        <v>203</v>
      </c>
    </row>
    <row r="170" spans="1:53" x14ac:dyDescent="0.35">
      <c r="A170" t="str">
        <f t="shared" si="18"/>
        <v>0063_Bibliothèques, archives, musées et autres activités culturelles</v>
      </c>
      <c r="B170" t="str">
        <f t="shared" si="19"/>
        <v>HC_0063</v>
      </c>
      <c r="C170" t="str">
        <f t="shared" si="21"/>
        <v>HC</v>
      </c>
      <c r="D170">
        <f t="shared" si="23"/>
        <v>31</v>
      </c>
      <c r="E170" t="str">
        <f>INDEX(PDC!$J$1:$L$90,MATCH(H170,PDC!$L:$L,0),MATCH(PDC!$J$1,PDC!$J$1:$L$1,0))</f>
        <v>Services</v>
      </c>
      <c r="F170" s="7" t="s">
        <v>298</v>
      </c>
      <c r="G170">
        <v>91</v>
      </c>
      <c r="H170" t="s">
        <v>90</v>
      </c>
      <c r="I170" s="10">
        <v>3</v>
      </c>
      <c r="J170" s="10">
        <v>4016</v>
      </c>
      <c r="K170" s="10"/>
      <c r="M170" s="10"/>
      <c r="N170" s="10"/>
      <c r="O170" s="10"/>
      <c r="P170" s="10">
        <v>0</v>
      </c>
      <c r="Q170" s="10"/>
      <c r="R170" s="10"/>
      <c r="S170" s="10" t="str">
        <f t="shared" si="22"/>
        <v>8430_Construction</v>
      </c>
      <c r="T170" s="15" t="s">
        <v>341</v>
      </c>
      <c r="U170" s="11" t="s">
        <v>115</v>
      </c>
      <c r="V170" s="10">
        <v>1477</v>
      </c>
      <c r="W170" s="10">
        <v>2354527</v>
      </c>
      <c r="X170" s="10">
        <v>86</v>
      </c>
      <c r="Y170" s="10">
        <v>6</v>
      </c>
      <c r="Z170" s="10">
        <v>104</v>
      </c>
      <c r="AA170" s="10"/>
      <c r="AB170" s="10">
        <v>5108</v>
      </c>
      <c r="AP170" t="str">
        <f t="shared" si="20"/>
        <v>07_Industrie du papier et du carton</v>
      </c>
      <c r="AQ170" t="str">
        <f>INDEX(PDC!$J$1:$L$90,MATCH(AT170,PDC!$L:$L,0),MATCH(PDC!$J$1,PDC!$J$1:$L$1,0))</f>
        <v>Industrie</v>
      </c>
      <c r="AR170" t="s">
        <v>106</v>
      </c>
      <c r="AS170">
        <v>17</v>
      </c>
      <c r="AT170" t="s">
        <v>71</v>
      </c>
      <c r="AU170">
        <v>547</v>
      </c>
      <c r="AV170">
        <v>861233</v>
      </c>
      <c r="AW170">
        <v>29</v>
      </c>
      <c r="AX170">
        <v>3</v>
      </c>
      <c r="AY170">
        <v>20</v>
      </c>
      <c r="BA170">
        <v>2343</v>
      </c>
    </row>
    <row r="171" spans="1:53" x14ac:dyDescent="0.35">
      <c r="A171" t="str">
        <f t="shared" si="18"/>
        <v>0063_Activités de location et location-bail</v>
      </c>
      <c r="B171" t="str">
        <f t="shared" si="19"/>
        <v>HC_0063</v>
      </c>
      <c r="C171" t="str">
        <f t="shared" si="21"/>
        <v>HC</v>
      </c>
      <c r="D171">
        <f t="shared" si="23"/>
        <v>31</v>
      </c>
      <c r="E171" t="str">
        <f>INDEX(PDC!$J$1:$L$90,MATCH(H171,PDC!$L:$L,0),MATCH(PDC!$J$1,PDC!$J$1:$L$1,0))</f>
        <v>Services</v>
      </c>
      <c r="F171" s="7" t="s">
        <v>298</v>
      </c>
      <c r="G171">
        <v>77</v>
      </c>
      <c r="H171" t="s">
        <v>88</v>
      </c>
      <c r="I171" s="10">
        <v>1</v>
      </c>
      <c r="J171" s="10">
        <v>821</v>
      </c>
      <c r="K171" s="10"/>
      <c r="M171" s="10"/>
      <c r="N171" s="10"/>
      <c r="O171" s="10"/>
      <c r="P171" s="10">
        <v>0</v>
      </c>
      <c r="Q171" s="10"/>
      <c r="R171" s="10"/>
      <c r="S171" s="10" t="str">
        <f t="shared" si="22"/>
        <v>8430_Industrie</v>
      </c>
      <c r="T171" s="15" t="s">
        <v>341</v>
      </c>
      <c r="U171" s="11" t="s">
        <v>116</v>
      </c>
      <c r="V171" s="10">
        <v>4620</v>
      </c>
      <c r="W171" s="10">
        <v>6925702</v>
      </c>
      <c r="X171" s="10">
        <v>177</v>
      </c>
      <c r="Y171" s="10">
        <v>16</v>
      </c>
      <c r="Z171" s="10">
        <v>106</v>
      </c>
      <c r="AA171" s="10"/>
      <c r="AB171" s="10">
        <v>11572</v>
      </c>
      <c r="AP171" t="str">
        <f t="shared" si="20"/>
        <v>07_Imprimerie et reproduction d'enregistrements</v>
      </c>
      <c r="AQ171" t="str">
        <f>INDEX(PDC!$J$1:$L$90,MATCH(AT171,PDC!$L:$L,0),MATCH(PDC!$J$1,PDC!$J$1:$L$1,0))</f>
        <v>Industrie</v>
      </c>
      <c r="AR171" t="s">
        <v>106</v>
      </c>
      <c r="AS171">
        <v>18</v>
      </c>
      <c r="AT171" t="s">
        <v>72</v>
      </c>
      <c r="AU171">
        <v>228</v>
      </c>
      <c r="AV171">
        <v>374833</v>
      </c>
      <c r="AW171">
        <v>7</v>
      </c>
      <c r="BA171">
        <v>147</v>
      </c>
    </row>
    <row r="172" spans="1:53" x14ac:dyDescent="0.35">
      <c r="A172" t="str">
        <f t="shared" si="18"/>
        <v>0063_Réparation d'ordinateurs et de biens personnels et domestiques</v>
      </c>
      <c r="B172" t="str">
        <f t="shared" si="19"/>
        <v>HC_0063</v>
      </c>
      <c r="C172" t="str">
        <f t="shared" si="21"/>
        <v>HC</v>
      </c>
      <c r="D172">
        <f t="shared" si="23"/>
        <v>31</v>
      </c>
      <c r="E172" t="str">
        <f>INDEX(PDC!$J$1:$L$90,MATCH(H172,PDC!$L:$L,0),MATCH(PDC!$J$1,PDC!$J$1:$L$1,0))</f>
        <v>Services</v>
      </c>
      <c r="F172" s="7" t="s">
        <v>298</v>
      </c>
      <c r="G172">
        <v>95</v>
      </c>
      <c r="H172" t="s">
        <v>92</v>
      </c>
      <c r="I172" s="10">
        <v>2</v>
      </c>
      <c r="J172" s="10">
        <v>4624</v>
      </c>
      <c r="K172" s="10"/>
      <c r="M172" s="10"/>
      <c r="N172" s="10"/>
      <c r="O172" s="10"/>
      <c r="P172" s="10">
        <v>0</v>
      </c>
      <c r="Q172" s="10"/>
      <c r="R172" s="10"/>
      <c r="S172" s="10" t="str">
        <f t="shared" si="22"/>
        <v>8430_Services</v>
      </c>
      <c r="T172" s="15" t="s">
        <v>341</v>
      </c>
      <c r="U172" s="11" t="s">
        <v>117</v>
      </c>
      <c r="V172" s="10">
        <v>5598</v>
      </c>
      <c r="W172" s="10">
        <v>8261074</v>
      </c>
      <c r="X172" s="10">
        <v>252</v>
      </c>
      <c r="Y172" s="10">
        <v>16</v>
      </c>
      <c r="Z172" s="10">
        <v>170</v>
      </c>
      <c r="AA172" s="10"/>
      <c r="AB172" s="10">
        <v>14438</v>
      </c>
      <c r="AP172" t="str">
        <f t="shared" si="20"/>
        <v>07_Industrie chimique</v>
      </c>
      <c r="AQ172" t="str">
        <f>INDEX(PDC!$J$1:$L$90,MATCH(AT172,PDC!$L:$L,0),MATCH(PDC!$J$1,PDC!$J$1:$L$1,0))</f>
        <v>Industrie</v>
      </c>
      <c r="AR172" t="s">
        <v>106</v>
      </c>
      <c r="AS172">
        <v>20</v>
      </c>
      <c r="AT172" t="s">
        <v>40</v>
      </c>
      <c r="AU172">
        <v>1128</v>
      </c>
      <c r="AV172">
        <v>1633027</v>
      </c>
      <c r="AW172">
        <v>40</v>
      </c>
      <c r="BA172">
        <v>2122</v>
      </c>
    </row>
    <row r="173" spans="1:53" x14ac:dyDescent="0.35">
      <c r="A173" t="str">
        <f t="shared" si="18"/>
        <v>0063_Autres activités spécialisées, scientifiques et techniques</v>
      </c>
      <c r="B173" t="str">
        <f t="shared" si="19"/>
        <v>HC_0063</v>
      </c>
      <c r="C173" t="str">
        <f t="shared" si="21"/>
        <v>HC</v>
      </c>
      <c r="D173">
        <f t="shared" si="23"/>
        <v>31</v>
      </c>
      <c r="E173" t="str">
        <f>INDEX(PDC!$J$1:$L$90,MATCH(H173,PDC!$L:$L,0),MATCH(PDC!$J$1,PDC!$J$1:$L$1,0))</f>
        <v>Services</v>
      </c>
      <c r="F173" s="7" t="s">
        <v>298</v>
      </c>
      <c r="G173">
        <v>74</v>
      </c>
      <c r="H173" t="s">
        <v>86</v>
      </c>
      <c r="I173" s="10">
        <v>1</v>
      </c>
      <c r="J173" s="10">
        <v>1302</v>
      </c>
      <c r="K173" s="10"/>
      <c r="M173" s="10"/>
      <c r="N173" s="10"/>
      <c r="O173" s="10"/>
      <c r="P173" s="10">
        <v>0</v>
      </c>
      <c r="Q173" s="10"/>
      <c r="R173" s="10"/>
      <c r="S173" s="10" t="str">
        <f t="shared" si="22"/>
        <v>8431_Agriculture</v>
      </c>
      <c r="T173" s="15" t="s">
        <v>343</v>
      </c>
      <c r="U173" s="11" t="s">
        <v>114</v>
      </c>
      <c r="V173" s="10">
        <v>1</v>
      </c>
      <c r="W173" s="10">
        <v>143</v>
      </c>
      <c r="X173" s="10"/>
      <c r="Y173" s="10"/>
      <c r="Z173" s="10"/>
      <c r="AA173" s="10"/>
      <c r="AB173" s="10">
        <v>0</v>
      </c>
      <c r="AP173" t="str">
        <f t="shared" si="20"/>
        <v>07_Industrie pharmaceutique</v>
      </c>
      <c r="AQ173" t="str">
        <f>INDEX(PDC!$J$1:$L$90,MATCH(AT173,PDC!$L:$L,0),MATCH(PDC!$J$1,PDC!$J$1:$L$1,0))</f>
        <v>Industrie</v>
      </c>
      <c r="AR173" t="s">
        <v>106</v>
      </c>
      <c r="AS173">
        <v>21</v>
      </c>
      <c r="AT173" t="s">
        <v>39</v>
      </c>
      <c r="AU173">
        <v>810</v>
      </c>
      <c r="AV173">
        <v>1135897</v>
      </c>
      <c r="AW173">
        <v>12</v>
      </c>
      <c r="BA173">
        <v>921</v>
      </c>
    </row>
    <row r="174" spans="1:53" x14ac:dyDescent="0.35">
      <c r="A174" t="str">
        <f t="shared" si="18"/>
        <v>0063_Activités vétérinaires</v>
      </c>
      <c r="B174" t="str">
        <f t="shared" si="19"/>
        <v>HC_0063</v>
      </c>
      <c r="C174" t="str">
        <f t="shared" si="21"/>
        <v>HC</v>
      </c>
      <c r="D174">
        <f t="shared" si="23"/>
        <v>31</v>
      </c>
      <c r="E174" t="str">
        <f>INDEX(PDC!$J$1:$L$90,MATCH(H174,PDC!$L:$L,0),MATCH(PDC!$J$1,PDC!$J$1:$L$1,0))</f>
        <v>Services</v>
      </c>
      <c r="F174" s="7" t="s">
        <v>298</v>
      </c>
      <c r="G174">
        <v>75</v>
      </c>
      <c r="H174" t="s">
        <v>87</v>
      </c>
      <c r="I174" s="10">
        <v>26</v>
      </c>
      <c r="J174" s="10">
        <v>47578</v>
      </c>
      <c r="K174" s="10"/>
      <c r="M174" s="10"/>
      <c r="N174" s="10"/>
      <c r="O174" s="10">
        <v>0</v>
      </c>
      <c r="P174" s="10">
        <v>0</v>
      </c>
      <c r="Q174" s="10"/>
      <c r="R174" s="10"/>
      <c r="S174" s="10" t="str">
        <f t="shared" si="22"/>
        <v>8431_Commerce</v>
      </c>
      <c r="T174" s="15" t="s">
        <v>343</v>
      </c>
      <c r="U174" s="11" t="s">
        <v>138</v>
      </c>
      <c r="V174" s="10">
        <v>14188</v>
      </c>
      <c r="W174" s="10">
        <v>22275798</v>
      </c>
      <c r="X174" s="10">
        <v>490</v>
      </c>
      <c r="Y174" s="10">
        <v>26</v>
      </c>
      <c r="Z174" s="10">
        <v>230</v>
      </c>
      <c r="AA174" s="10"/>
      <c r="AB174" s="10">
        <v>29499</v>
      </c>
      <c r="AP174" t="str">
        <f t="shared" si="20"/>
        <v>07_Fabrication de produits en caoutchouc et en plastique</v>
      </c>
      <c r="AQ174" t="str">
        <f>INDEX(PDC!$J$1:$L$90,MATCH(AT174,PDC!$L:$L,0),MATCH(PDC!$J$1,PDC!$J$1:$L$1,0))</f>
        <v>Industrie</v>
      </c>
      <c r="AR174" t="s">
        <v>106</v>
      </c>
      <c r="AS174">
        <v>22</v>
      </c>
      <c r="AT174" t="s">
        <v>25</v>
      </c>
      <c r="AU174">
        <v>377</v>
      </c>
      <c r="AV174">
        <v>584714</v>
      </c>
      <c r="AW174">
        <v>14</v>
      </c>
      <c r="BA174">
        <v>924</v>
      </c>
    </row>
    <row r="175" spans="1:53" x14ac:dyDescent="0.35">
      <c r="A175" t="str">
        <f t="shared" si="18"/>
        <v>0063_Collecte et traitement des eaux usées</v>
      </c>
      <c r="B175" t="str">
        <f t="shared" si="19"/>
        <v>HC_0063</v>
      </c>
      <c r="C175" t="str">
        <f t="shared" si="21"/>
        <v>HC</v>
      </c>
      <c r="D175">
        <f t="shared" si="23"/>
        <v>31</v>
      </c>
      <c r="E175" t="str">
        <f>INDEX(PDC!$J$1:$L$90,MATCH(H175,PDC!$L:$L,0),MATCH(PDC!$J$1,PDC!$J$1:$L$1,0))</f>
        <v>Industrie</v>
      </c>
      <c r="F175" s="7" t="s">
        <v>298</v>
      </c>
      <c r="G175">
        <v>37</v>
      </c>
      <c r="H175" t="s">
        <v>78</v>
      </c>
      <c r="I175" s="10">
        <v>3</v>
      </c>
      <c r="J175" s="10">
        <v>826</v>
      </c>
      <c r="K175" s="10"/>
      <c r="M175" s="10"/>
      <c r="N175" s="10"/>
      <c r="O175" s="10"/>
      <c r="P175" s="10">
        <v>0</v>
      </c>
      <c r="Q175" s="10"/>
      <c r="R175" s="10"/>
      <c r="S175" s="10" t="str">
        <f t="shared" si="22"/>
        <v>8431_Construction</v>
      </c>
      <c r="T175" s="15" t="s">
        <v>343</v>
      </c>
      <c r="U175" s="11" t="s">
        <v>115</v>
      </c>
      <c r="V175" s="10">
        <v>6534</v>
      </c>
      <c r="W175" s="10">
        <v>10051086</v>
      </c>
      <c r="X175" s="10">
        <v>466</v>
      </c>
      <c r="Y175" s="10">
        <v>27</v>
      </c>
      <c r="Z175" s="10">
        <v>588</v>
      </c>
      <c r="AA175" s="10">
        <v>2</v>
      </c>
      <c r="AB175" s="10">
        <v>32411</v>
      </c>
      <c r="AP175" t="str">
        <f t="shared" si="20"/>
        <v>07_Fabrication d'autres produits minéraux non métalliques</v>
      </c>
      <c r="AQ175" t="str">
        <f>INDEX(PDC!$J$1:$L$90,MATCH(AT175,PDC!$L:$L,0),MATCH(PDC!$J$1,PDC!$J$1:$L$1,0))</f>
        <v>Industrie</v>
      </c>
      <c r="AR175" t="s">
        <v>106</v>
      </c>
      <c r="AS175">
        <v>23</v>
      </c>
      <c r="AT175" t="s">
        <v>18</v>
      </c>
      <c r="AU175">
        <v>690</v>
      </c>
      <c r="AV175">
        <v>990659</v>
      </c>
      <c r="AW175">
        <v>14</v>
      </c>
      <c r="BA175">
        <v>787</v>
      </c>
    </row>
    <row r="176" spans="1:53" x14ac:dyDescent="0.35">
      <c r="A176" t="str">
        <f t="shared" si="18"/>
        <v>0063_Activités juridiques et comptables</v>
      </c>
      <c r="B176" t="str">
        <f t="shared" si="19"/>
        <v>HC_0063</v>
      </c>
      <c r="C176" t="str">
        <f t="shared" si="21"/>
        <v>HC</v>
      </c>
      <c r="D176">
        <f t="shared" si="23"/>
        <v>31</v>
      </c>
      <c r="E176" t="str">
        <f>INDEX(PDC!$J$1:$L$90,MATCH(H176,PDC!$L:$L,0),MATCH(PDC!$J$1,PDC!$J$1:$L$1,0))</f>
        <v>Services</v>
      </c>
      <c r="F176" s="7" t="s">
        <v>298</v>
      </c>
      <c r="G176">
        <v>69</v>
      </c>
      <c r="H176" t="s">
        <v>51</v>
      </c>
      <c r="I176" s="10">
        <v>54</v>
      </c>
      <c r="J176" s="10">
        <v>87065</v>
      </c>
      <c r="K176" s="10"/>
      <c r="L176" s="10"/>
      <c r="M176" s="10"/>
      <c r="N176" s="10"/>
      <c r="O176" s="10"/>
      <c r="P176" s="10">
        <v>0</v>
      </c>
      <c r="Q176" s="10"/>
      <c r="R176" s="10"/>
      <c r="S176" s="10" t="str">
        <f t="shared" si="22"/>
        <v>8431_Industrie</v>
      </c>
      <c r="T176" s="15" t="s">
        <v>343</v>
      </c>
      <c r="U176" s="11" t="s">
        <v>116</v>
      </c>
      <c r="V176" s="10">
        <v>17854</v>
      </c>
      <c r="W176" s="10">
        <v>26700026</v>
      </c>
      <c r="X176" s="10">
        <v>689</v>
      </c>
      <c r="Y176" s="10">
        <v>27</v>
      </c>
      <c r="Z176" s="10">
        <v>333</v>
      </c>
      <c r="AA176" s="10">
        <v>1</v>
      </c>
      <c r="AB176" s="10">
        <v>35516</v>
      </c>
      <c r="AP176" t="str">
        <f t="shared" si="20"/>
        <v>07_Métallurgie</v>
      </c>
      <c r="AQ176" t="str">
        <f>INDEX(PDC!$J$1:$L$90,MATCH(AT176,PDC!$L:$L,0),MATCH(PDC!$J$1,PDC!$J$1:$L$1,0))</f>
        <v>Industrie</v>
      </c>
      <c r="AR176" t="s">
        <v>106</v>
      </c>
      <c r="AS176">
        <v>24</v>
      </c>
      <c r="AT176" t="s">
        <v>26</v>
      </c>
      <c r="AU176">
        <v>13</v>
      </c>
      <c r="AV176">
        <v>19912</v>
      </c>
      <c r="AW176">
        <v>1</v>
      </c>
      <c r="BA176">
        <v>58</v>
      </c>
    </row>
    <row r="177" spans="1:53" x14ac:dyDescent="0.35">
      <c r="A177" t="str">
        <f t="shared" si="18"/>
        <v>0063_Services d'information</v>
      </c>
      <c r="B177" t="str">
        <f t="shared" si="19"/>
        <v>HC_0063</v>
      </c>
      <c r="C177" t="str">
        <f t="shared" si="21"/>
        <v>HC</v>
      </c>
      <c r="D177">
        <f t="shared" si="23"/>
        <v>31</v>
      </c>
      <c r="E177" t="str">
        <f>INDEX(PDC!$J$1:$L$90,MATCH(H177,PDC!$L:$L,0),MATCH(PDC!$J$1,PDC!$J$1:$L$1,0))</f>
        <v>Services</v>
      </c>
      <c r="F177" s="7" t="s">
        <v>298</v>
      </c>
      <c r="G177">
        <v>63</v>
      </c>
      <c r="H177" t="s">
        <v>85</v>
      </c>
      <c r="I177" s="10">
        <v>3</v>
      </c>
      <c r="J177" s="10">
        <v>0</v>
      </c>
      <c r="K177" s="10"/>
      <c r="M177" s="10"/>
      <c r="N177" s="10"/>
      <c r="O177" s="10"/>
      <c r="P177" s="10">
        <v>0</v>
      </c>
      <c r="Q177" s="10"/>
      <c r="R177" s="10"/>
      <c r="S177" s="10" t="str">
        <f t="shared" si="22"/>
        <v>8431_Services</v>
      </c>
      <c r="T177" s="15" t="s">
        <v>343</v>
      </c>
      <c r="U177" s="11" t="s">
        <v>117</v>
      </c>
      <c r="V177" s="10">
        <v>44447</v>
      </c>
      <c r="W177" s="10">
        <v>64189701</v>
      </c>
      <c r="X177" s="10">
        <v>1698</v>
      </c>
      <c r="Y177" s="10">
        <v>93</v>
      </c>
      <c r="Z177" s="10">
        <v>1077</v>
      </c>
      <c r="AA177" s="10"/>
      <c r="AB177" s="10">
        <v>118801</v>
      </c>
      <c r="AP177" t="str">
        <f t="shared" si="20"/>
        <v>07_Fabrication de produits métalliques, à l'exception des machines et des équipements</v>
      </c>
      <c r="AQ177" t="str">
        <f>INDEX(PDC!$J$1:$L$90,MATCH(AT177,PDC!$L:$L,0),MATCH(PDC!$J$1,PDC!$J$1:$L$1,0))</f>
        <v>Industrie</v>
      </c>
      <c r="AR177" t="s">
        <v>106</v>
      </c>
      <c r="AS177">
        <v>25</v>
      </c>
      <c r="AT177" t="s">
        <v>11</v>
      </c>
      <c r="AU177">
        <v>727</v>
      </c>
      <c r="AV177">
        <v>1206574</v>
      </c>
      <c r="AW177">
        <v>44</v>
      </c>
      <c r="AX177">
        <v>4</v>
      </c>
      <c r="AY177">
        <v>14</v>
      </c>
      <c r="BA177">
        <v>1557</v>
      </c>
    </row>
    <row r="178" spans="1:53" x14ac:dyDescent="0.35">
      <c r="A178" t="str">
        <f t="shared" si="18"/>
        <v>0063_Activités auxiliaires de services financiers et d'assurance</v>
      </c>
      <c r="B178" t="str">
        <f t="shared" si="19"/>
        <v>HC_0063</v>
      </c>
      <c r="C178" t="str">
        <f t="shared" si="21"/>
        <v>HC</v>
      </c>
      <c r="D178">
        <f t="shared" si="23"/>
        <v>31</v>
      </c>
      <c r="E178" t="str">
        <f>INDEX(PDC!$J$1:$L$90,MATCH(H178,PDC!$L:$L,0),MATCH(PDC!$J$1,PDC!$J$1:$L$1,0))</f>
        <v>Services</v>
      </c>
      <c r="F178" s="7" t="s">
        <v>298</v>
      </c>
      <c r="G178">
        <v>66</v>
      </c>
      <c r="H178" t="s">
        <v>48</v>
      </c>
      <c r="I178" s="10">
        <v>28</v>
      </c>
      <c r="J178" s="10">
        <v>43769</v>
      </c>
      <c r="K178" s="10"/>
      <c r="L178" s="10"/>
      <c r="M178" s="10"/>
      <c r="N178" s="10"/>
      <c r="O178" s="10"/>
      <c r="P178" s="10">
        <v>0</v>
      </c>
      <c r="Q178" s="10"/>
      <c r="R178" s="10"/>
      <c r="S178" s="10" t="str">
        <f t="shared" si="22"/>
        <v>8432_Agriculture</v>
      </c>
      <c r="T178" s="15" t="s">
        <v>344</v>
      </c>
      <c r="U178" s="11" t="s">
        <v>114</v>
      </c>
      <c r="V178" s="10">
        <v>7</v>
      </c>
      <c r="W178" s="10">
        <v>11285</v>
      </c>
      <c r="X178" s="10"/>
      <c r="Y178" s="10"/>
      <c r="Z178" s="10"/>
      <c r="AA178" s="10"/>
      <c r="AB178" s="10">
        <v>0</v>
      </c>
      <c r="AP178" t="str">
        <f t="shared" si="20"/>
        <v>07_Fabrication de produits informatiques, électroniques et optiques</v>
      </c>
      <c r="AQ178" t="str">
        <f>INDEX(PDC!$J$1:$L$90,MATCH(AT178,PDC!$L:$L,0),MATCH(PDC!$J$1,PDC!$J$1:$L$1,0))</f>
        <v>Industrie</v>
      </c>
      <c r="AR178" t="s">
        <v>106</v>
      </c>
      <c r="AS178">
        <v>26</v>
      </c>
      <c r="AT178" t="s">
        <v>41</v>
      </c>
      <c r="AU178">
        <v>223</v>
      </c>
      <c r="AV178">
        <v>377004</v>
      </c>
      <c r="AW178">
        <v>2</v>
      </c>
      <c r="BA178">
        <v>14</v>
      </c>
    </row>
    <row r="179" spans="1:53" x14ac:dyDescent="0.35">
      <c r="A179" t="str">
        <f t="shared" si="18"/>
        <v>0063_Production de films cinématographiques, de vidéo et de programmes de télévision ; enregistrement sonore et édition musicale</v>
      </c>
      <c r="B179" t="str">
        <f t="shared" si="19"/>
        <v>HC_0063</v>
      </c>
      <c r="C179" t="str">
        <f t="shared" si="21"/>
        <v>HC</v>
      </c>
      <c r="D179">
        <f t="shared" si="23"/>
        <v>31</v>
      </c>
      <c r="E179" t="str">
        <f>INDEX(PDC!$J$1:$L$90,MATCH(H179,PDC!$L:$L,0),MATCH(PDC!$J$1,PDC!$J$1:$L$1,0))</f>
        <v>Services</v>
      </c>
      <c r="F179" s="7" t="s">
        <v>298</v>
      </c>
      <c r="G179">
        <v>59</v>
      </c>
      <c r="H179" t="s">
        <v>82</v>
      </c>
      <c r="I179" s="10">
        <v>7</v>
      </c>
      <c r="J179" s="10">
        <v>7453</v>
      </c>
      <c r="K179" s="10"/>
      <c r="M179" s="10"/>
      <c r="N179" s="10"/>
      <c r="O179" s="10"/>
      <c r="P179" s="10">
        <v>0</v>
      </c>
      <c r="Q179" s="10"/>
      <c r="R179" s="10"/>
      <c r="S179" s="10" t="str">
        <f t="shared" si="22"/>
        <v>8432_Commerce</v>
      </c>
      <c r="T179" s="15" t="s">
        <v>344</v>
      </c>
      <c r="U179" s="11" t="s">
        <v>138</v>
      </c>
      <c r="V179" s="10">
        <v>5053</v>
      </c>
      <c r="W179" s="10">
        <v>8166613</v>
      </c>
      <c r="X179" s="10">
        <v>176</v>
      </c>
      <c r="Y179" s="10">
        <v>11</v>
      </c>
      <c r="Z179" s="10">
        <v>62</v>
      </c>
      <c r="AA179" s="10"/>
      <c r="AB179" s="10">
        <v>10957</v>
      </c>
      <c r="AP179" t="str">
        <f t="shared" si="20"/>
        <v>07_Fabrication d'équipements électriques</v>
      </c>
      <c r="AQ179" t="str">
        <f>INDEX(PDC!$J$1:$L$90,MATCH(AT179,PDC!$L:$L,0),MATCH(PDC!$J$1,PDC!$J$1:$L$1,0))</f>
        <v>Industrie</v>
      </c>
      <c r="AR179" t="s">
        <v>106</v>
      </c>
      <c r="AS179">
        <v>27</v>
      </c>
      <c r="AT179" t="s">
        <v>38</v>
      </c>
      <c r="AU179">
        <v>528</v>
      </c>
      <c r="AV179">
        <v>830615</v>
      </c>
      <c r="AW179">
        <v>7</v>
      </c>
      <c r="BA179">
        <v>616</v>
      </c>
    </row>
    <row r="180" spans="1:53" x14ac:dyDescent="0.35">
      <c r="A180" t="str">
        <f t="shared" si="18"/>
        <v>0063_Édition</v>
      </c>
      <c r="B180" t="str">
        <f t="shared" si="19"/>
        <v>HC_0063</v>
      </c>
      <c r="C180" t="str">
        <f t="shared" si="21"/>
        <v>HC</v>
      </c>
      <c r="D180">
        <f t="shared" si="23"/>
        <v>31</v>
      </c>
      <c r="E180" t="str">
        <f>INDEX(PDC!$J$1:$L$90,MATCH(H180,PDC!$L:$L,0),MATCH(PDC!$J$1,PDC!$J$1:$L$1,0))</f>
        <v>Services</v>
      </c>
      <c r="F180" s="7" t="s">
        <v>298</v>
      </c>
      <c r="G180">
        <v>58</v>
      </c>
      <c r="H180" t="s">
        <v>49</v>
      </c>
      <c r="I180" s="10">
        <v>4</v>
      </c>
      <c r="J180" s="10">
        <v>6568</v>
      </c>
      <c r="K180" s="10"/>
      <c r="M180" s="10"/>
      <c r="N180" s="10"/>
      <c r="O180" s="10"/>
      <c r="P180" s="10">
        <v>0</v>
      </c>
      <c r="Q180" s="10"/>
      <c r="R180" s="10"/>
      <c r="S180" s="10" t="str">
        <f t="shared" si="22"/>
        <v>8432_Construction</v>
      </c>
      <c r="T180" s="15" t="s">
        <v>344</v>
      </c>
      <c r="U180" s="11" t="s">
        <v>115</v>
      </c>
      <c r="V180" s="10">
        <v>2558</v>
      </c>
      <c r="W180" s="10">
        <v>3974999</v>
      </c>
      <c r="X180" s="10">
        <v>189</v>
      </c>
      <c r="Y180" s="10">
        <v>18</v>
      </c>
      <c r="Z180" s="10">
        <v>247</v>
      </c>
      <c r="AA180" s="10">
        <v>1</v>
      </c>
      <c r="AB180" s="10">
        <v>11511</v>
      </c>
      <c r="AP180" t="str">
        <f t="shared" si="20"/>
        <v>07_Fabrication de machines et équipements n.c.a.</v>
      </c>
      <c r="AQ180" t="str">
        <f>INDEX(PDC!$J$1:$L$90,MATCH(AT180,PDC!$L:$L,0),MATCH(PDC!$J$1,PDC!$J$1:$L$1,0))</f>
        <v>Industrie</v>
      </c>
      <c r="AR180" t="s">
        <v>106</v>
      </c>
      <c r="AS180">
        <v>28</v>
      </c>
      <c r="AT180" t="s">
        <v>29</v>
      </c>
      <c r="AU180">
        <v>663</v>
      </c>
      <c r="AV180">
        <v>1008597</v>
      </c>
      <c r="AW180">
        <v>13</v>
      </c>
      <c r="AX180">
        <v>2</v>
      </c>
      <c r="AY180">
        <v>41</v>
      </c>
      <c r="BA180">
        <v>1014</v>
      </c>
    </row>
    <row r="181" spans="1:53" x14ac:dyDescent="0.35">
      <c r="A181" t="str">
        <f t="shared" si="18"/>
        <v>0063_Activités des sièges sociaux ; conseil de gestion</v>
      </c>
      <c r="B181" t="str">
        <f t="shared" si="19"/>
        <v>HC_0063</v>
      </c>
      <c r="C181" t="str">
        <f t="shared" si="21"/>
        <v>HC</v>
      </c>
      <c r="D181">
        <f t="shared" si="23"/>
        <v>31</v>
      </c>
      <c r="E181" t="str">
        <f>INDEX(PDC!$J$1:$L$90,MATCH(H181,PDC!$L:$L,0),MATCH(PDC!$J$1,PDC!$J$1:$L$1,0))</f>
        <v>Services</v>
      </c>
      <c r="F181" s="7" t="s">
        <v>298</v>
      </c>
      <c r="G181">
        <v>70</v>
      </c>
      <c r="H181" t="s">
        <v>44</v>
      </c>
      <c r="I181" s="10">
        <v>6</v>
      </c>
      <c r="J181" s="10">
        <v>7450</v>
      </c>
      <c r="K181" s="10"/>
      <c r="M181" s="10"/>
      <c r="N181" s="10"/>
      <c r="O181" s="10"/>
      <c r="P181" s="10">
        <v>0</v>
      </c>
      <c r="Q181" s="10"/>
      <c r="R181" s="10"/>
      <c r="S181" s="10" t="str">
        <f t="shared" si="22"/>
        <v>8432_Industrie</v>
      </c>
      <c r="T181" s="15" t="s">
        <v>344</v>
      </c>
      <c r="U181" s="11" t="s">
        <v>116</v>
      </c>
      <c r="V181" s="10">
        <v>7271</v>
      </c>
      <c r="W181" s="10">
        <v>11278469</v>
      </c>
      <c r="X181" s="10">
        <v>248</v>
      </c>
      <c r="Y181" s="10">
        <v>29</v>
      </c>
      <c r="Z181" s="10">
        <v>197</v>
      </c>
      <c r="AA181" s="10"/>
      <c r="AB181" s="10">
        <v>14187</v>
      </c>
      <c r="AP181" t="str">
        <f t="shared" si="20"/>
        <v>07_Industrie automobile</v>
      </c>
      <c r="AQ181" t="str">
        <f>INDEX(PDC!$J$1:$L$90,MATCH(AT181,PDC!$L:$L,0),MATCH(PDC!$J$1,PDC!$J$1:$L$1,0))</f>
        <v>Industrie</v>
      </c>
      <c r="AR181" t="s">
        <v>106</v>
      </c>
      <c r="AS181">
        <v>29</v>
      </c>
      <c r="AT181" t="s">
        <v>24</v>
      </c>
      <c r="AU181">
        <v>3472</v>
      </c>
      <c r="AV181">
        <v>6249929</v>
      </c>
      <c r="AW181">
        <v>123</v>
      </c>
      <c r="AX181">
        <v>2</v>
      </c>
      <c r="AY181">
        <v>21</v>
      </c>
      <c r="BA181">
        <v>7225</v>
      </c>
    </row>
    <row r="182" spans="1:53" x14ac:dyDescent="0.35">
      <c r="A182" t="str">
        <f t="shared" si="18"/>
        <v>0063_Activités des services financiers, hors assurance et caisses de retraite</v>
      </c>
      <c r="B182" t="str">
        <f t="shared" si="19"/>
        <v>HC_0063</v>
      </c>
      <c r="C182" t="str">
        <f t="shared" si="21"/>
        <v>HC</v>
      </c>
      <c r="D182">
        <f t="shared" si="23"/>
        <v>31</v>
      </c>
      <c r="E182" t="str">
        <f>INDEX(PDC!$J$1:$L$90,MATCH(H182,PDC!$L:$L,0),MATCH(PDC!$J$1,PDC!$J$1:$L$1,0))</f>
        <v>Services</v>
      </c>
      <c r="F182" s="7" t="s">
        <v>298</v>
      </c>
      <c r="G182">
        <v>64</v>
      </c>
      <c r="H182" t="s">
        <v>47</v>
      </c>
      <c r="I182" s="10">
        <v>30</v>
      </c>
      <c r="J182" s="10">
        <v>46740</v>
      </c>
      <c r="K182" s="10"/>
      <c r="M182" s="10"/>
      <c r="N182" s="10"/>
      <c r="O182" s="10"/>
      <c r="P182" s="10">
        <v>0</v>
      </c>
      <c r="Q182" s="10"/>
      <c r="R182" s="10"/>
      <c r="S182" s="10" t="str">
        <f t="shared" si="22"/>
        <v>8432_Services</v>
      </c>
      <c r="T182" s="15" t="s">
        <v>344</v>
      </c>
      <c r="U182" s="11" t="s">
        <v>117</v>
      </c>
      <c r="V182" s="10">
        <v>14460</v>
      </c>
      <c r="W182" s="10">
        <v>21485258</v>
      </c>
      <c r="X182" s="10">
        <v>477</v>
      </c>
      <c r="Y182" s="10">
        <v>45</v>
      </c>
      <c r="Z182" s="10">
        <v>547</v>
      </c>
      <c r="AA182" s="10">
        <v>2</v>
      </c>
      <c r="AB182" s="10">
        <v>31566</v>
      </c>
      <c r="AP182" t="str">
        <f t="shared" si="20"/>
        <v>07_Fabrication d'autres matériels de transport</v>
      </c>
      <c r="AQ182" t="str">
        <f>INDEX(PDC!$J$1:$L$90,MATCH(AT182,PDC!$L:$L,0),MATCH(PDC!$J$1,PDC!$J$1:$L$1,0))</f>
        <v>Industrie</v>
      </c>
      <c r="AR182" t="s">
        <v>106</v>
      </c>
      <c r="AS182">
        <v>30</v>
      </c>
      <c r="AT182" t="s">
        <v>74</v>
      </c>
      <c r="AU182">
        <v>180</v>
      </c>
      <c r="AV182">
        <v>273038</v>
      </c>
      <c r="AW182">
        <v>2</v>
      </c>
      <c r="BA182">
        <v>50</v>
      </c>
    </row>
    <row r="183" spans="1:53" x14ac:dyDescent="0.35">
      <c r="A183" t="str">
        <f t="shared" si="18"/>
        <v>0063_Autres industries manufacturières</v>
      </c>
      <c r="B183" t="str">
        <f t="shared" si="19"/>
        <v>HC_0063</v>
      </c>
      <c r="C183" t="str">
        <f t="shared" si="21"/>
        <v>HC</v>
      </c>
      <c r="D183">
        <f t="shared" si="23"/>
        <v>31</v>
      </c>
      <c r="E183" t="str">
        <f>INDEX(PDC!$J$1:$L$90,MATCH(H183,PDC!$L:$L,0),MATCH(PDC!$J$1,PDC!$J$1:$L$1,0))</f>
        <v>Industrie</v>
      </c>
      <c r="F183" s="7" t="s">
        <v>298</v>
      </c>
      <c r="G183">
        <v>32</v>
      </c>
      <c r="H183" t="s">
        <v>37</v>
      </c>
      <c r="I183" s="10">
        <v>1</v>
      </c>
      <c r="J183" s="10">
        <v>168</v>
      </c>
      <c r="K183" s="10"/>
      <c r="M183" s="10"/>
      <c r="N183" s="10"/>
      <c r="O183" s="10"/>
      <c r="P183" s="10">
        <v>0</v>
      </c>
      <c r="Q183" s="10"/>
      <c r="R183" s="10"/>
      <c r="S183" s="10" t="str">
        <f t="shared" si="22"/>
        <v>8433_Agriculture</v>
      </c>
      <c r="T183" s="15" t="s">
        <v>345</v>
      </c>
      <c r="U183" s="11" t="s">
        <v>114</v>
      </c>
      <c r="V183" s="10">
        <v>1</v>
      </c>
      <c r="W183" s="10">
        <v>110</v>
      </c>
      <c r="X183" s="10"/>
      <c r="Y183" s="10"/>
      <c r="Z183" s="10"/>
      <c r="AA183" s="10"/>
      <c r="AB183" s="10"/>
      <c r="AP183" t="str">
        <f t="shared" si="20"/>
        <v>07_Fabrication de meubles</v>
      </c>
      <c r="AQ183" t="str">
        <f>INDEX(PDC!$J$1:$L$90,MATCH(AT183,PDC!$L:$L,0),MATCH(PDC!$J$1,PDC!$J$1:$L$1,0))</f>
        <v>Industrie</v>
      </c>
      <c r="AR183" t="s">
        <v>106</v>
      </c>
      <c r="AS183">
        <v>31</v>
      </c>
      <c r="AT183" t="s">
        <v>75</v>
      </c>
      <c r="AU183">
        <v>134</v>
      </c>
      <c r="AV183">
        <v>203679</v>
      </c>
      <c r="AW183">
        <v>5</v>
      </c>
      <c r="BA183">
        <v>449</v>
      </c>
    </row>
    <row r="184" spans="1:53" x14ac:dyDescent="0.35">
      <c r="A184" t="str">
        <f t="shared" si="18"/>
        <v>0063_Activités de poste et de courrier</v>
      </c>
      <c r="B184" t="str">
        <f t="shared" si="19"/>
        <v>HC_0063</v>
      </c>
      <c r="C184" t="str">
        <f t="shared" si="21"/>
        <v>HC</v>
      </c>
      <c r="D184">
        <f t="shared" si="23"/>
        <v>31</v>
      </c>
      <c r="E184" t="str">
        <f>INDEX(PDC!$J$1:$L$90,MATCH(H184,PDC!$L:$L,0),MATCH(PDC!$J$1,PDC!$J$1:$L$1,0))</f>
        <v>Services</v>
      </c>
      <c r="F184" s="7" t="s">
        <v>298</v>
      </c>
      <c r="G184">
        <v>53</v>
      </c>
      <c r="H184" t="s">
        <v>13</v>
      </c>
      <c r="I184" s="10">
        <v>93</v>
      </c>
      <c r="J184" s="10">
        <v>148215</v>
      </c>
      <c r="K184" s="10"/>
      <c r="M184" s="10"/>
      <c r="N184" s="10"/>
      <c r="O184" s="10">
        <v>0</v>
      </c>
      <c r="P184" s="10">
        <v>0</v>
      </c>
      <c r="Q184" s="10"/>
      <c r="R184" s="10"/>
      <c r="S184" s="10" t="str">
        <f t="shared" si="22"/>
        <v>8433_Commerce</v>
      </c>
      <c r="T184" s="15" t="s">
        <v>345</v>
      </c>
      <c r="U184" s="11" t="s">
        <v>138</v>
      </c>
      <c r="V184" s="10">
        <v>7919</v>
      </c>
      <c r="W184" s="10">
        <v>12539530</v>
      </c>
      <c r="X184" s="10">
        <v>356</v>
      </c>
      <c r="Y184" s="10">
        <v>20</v>
      </c>
      <c r="Z184" s="10">
        <v>152</v>
      </c>
      <c r="AA184" s="10"/>
      <c r="AB184" s="10">
        <v>23496</v>
      </c>
      <c r="AP184" t="str">
        <f t="shared" si="20"/>
        <v>07_Autres industries manufacturières</v>
      </c>
      <c r="AQ184" t="str">
        <f>INDEX(PDC!$J$1:$L$90,MATCH(AT184,PDC!$L:$L,0),MATCH(PDC!$J$1,PDC!$J$1:$L$1,0))</f>
        <v>Industrie</v>
      </c>
      <c r="AR184" t="s">
        <v>106</v>
      </c>
      <c r="AS184">
        <v>32</v>
      </c>
      <c r="AT184" t="s">
        <v>37</v>
      </c>
      <c r="AU184">
        <v>673</v>
      </c>
      <c r="AV184">
        <v>1001450</v>
      </c>
      <c r="AW184">
        <v>8</v>
      </c>
      <c r="AX184">
        <v>1</v>
      </c>
      <c r="AY184">
        <v>60</v>
      </c>
      <c r="BA184">
        <v>1171</v>
      </c>
    </row>
    <row r="185" spans="1:53" x14ac:dyDescent="0.35">
      <c r="A185" t="str">
        <f t="shared" si="18"/>
        <v>0063_Programmation, conseil et autres activités informatiques</v>
      </c>
      <c r="B185" t="str">
        <f t="shared" si="19"/>
        <v>HC_0063</v>
      </c>
      <c r="C185" t="str">
        <f t="shared" si="21"/>
        <v>HC</v>
      </c>
      <c r="D185">
        <f t="shared" si="23"/>
        <v>31</v>
      </c>
      <c r="E185" t="str">
        <f>INDEX(PDC!$J$1:$L$90,MATCH(H185,PDC!$L:$L,0),MATCH(PDC!$J$1,PDC!$J$1:$L$1,0))</f>
        <v>Services</v>
      </c>
      <c r="F185" s="7" t="s">
        <v>298</v>
      </c>
      <c r="G185">
        <v>62</v>
      </c>
      <c r="H185" t="s">
        <v>50</v>
      </c>
      <c r="I185" s="10">
        <v>1</v>
      </c>
      <c r="J185" s="10">
        <v>1111</v>
      </c>
      <c r="K185" s="10"/>
      <c r="L185" s="10"/>
      <c r="M185" s="10"/>
      <c r="N185" s="10"/>
      <c r="O185" s="10"/>
      <c r="P185" s="10">
        <v>0</v>
      </c>
      <c r="Q185" s="10"/>
      <c r="R185" s="10"/>
      <c r="S185" s="10" t="str">
        <f t="shared" si="22"/>
        <v>8433_Construction</v>
      </c>
      <c r="T185" s="15" t="s">
        <v>345</v>
      </c>
      <c r="U185" s="11" t="s">
        <v>115</v>
      </c>
      <c r="V185" s="10">
        <v>5812</v>
      </c>
      <c r="W185" s="10">
        <v>8954638</v>
      </c>
      <c r="X185" s="10">
        <v>366</v>
      </c>
      <c r="Y185" s="10">
        <v>32</v>
      </c>
      <c r="Z185" s="10">
        <v>480</v>
      </c>
      <c r="AA185" s="10">
        <v>1</v>
      </c>
      <c r="AB185" s="10">
        <v>31520</v>
      </c>
      <c r="AP185" t="str">
        <f t="shared" si="20"/>
        <v>07_Réparation et installation de machines et d'équipements</v>
      </c>
      <c r="AQ185" t="str">
        <f>INDEX(PDC!$J$1:$L$90,MATCH(AT185,PDC!$L:$L,0),MATCH(PDC!$J$1,PDC!$J$1:$L$1,0))</f>
        <v>Industrie</v>
      </c>
      <c r="AR185" t="s">
        <v>106</v>
      </c>
      <c r="AS185">
        <v>33</v>
      </c>
      <c r="AT185" t="s">
        <v>23</v>
      </c>
      <c r="AU185">
        <v>612</v>
      </c>
      <c r="AV185">
        <v>954832</v>
      </c>
      <c r="AW185">
        <v>18</v>
      </c>
      <c r="BA185">
        <v>748</v>
      </c>
    </row>
    <row r="186" spans="1:53" x14ac:dyDescent="0.35">
      <c r="A186" t="str">
        <f t="shared" si="18"/>
        <v>0063_Imprimerie et reproduction d'enregistrements</v>
      </c>
      <c r="B186" t="str">
        <f t="shared" si="19"/>
        <v>HC_0063</v>
      </c>
      <c r="C186" t="str">
        <f t="shared" si="21"/>
        <v>HC</v>
      </c>
      <c r="D186">
        <f t="shared" si="23"/>
        <v>31</v>
      </c>
      <c r="E186" t="str">
        <f>INDEX(PDC!$J$1:$L$90,MATCH(H186,PDC!$L:$L,0),MATCH(PDC!$J$1,PDC!$J$1:$L$1,0))</f>
        <v>Industrie</v>
      </c>
      <c r="F186" s="7" t="s">
        <v>298</v>
      </c>
      <c r="G186">
        <v>18</v>
      </c>
      <c r="H186" t="s">
        <v>72</v>
      </c>
      <c r="I186" s="10">
        <v>3</v>
      </c>
      <c r="J186" s="10">
        <v>6298</v>
      </c>
      <c r="K186" s="10"/>
      <c r="L186" s="10"/>
      <c r="M186" s="10"/>
      <c r="N186" s="10"/>
      <c r="O186" s="10"/>
      <c r="P186" s="10">
        <v>0</v>
      </c>
      <c r="Q186" s="10"/>
      <c r="R186" s="10"/>
      <c r="S186" s="10" t="str">
        <f t="shared" si="22"/>
        <v>8433_Industrie</v>
      </c>
      <c r="T186" s="15" t="s">
        <v>345</v>
      </c>
      <c r="U186" s="11" t="s">
        <v>116</v>
      </c>
      <c r="V186" s="10">
        <v>15974</v>
      </c>
      <c r="W186" s="10">
        <v>25376008</v>
      </c>
      <c r="X186" s="10">
        <v>494</v>
      </c>
      <c r="Y186" s="10">
        <v>25</v>
      </c>
      <c r="Z186" s="10">
        <v>276</v>
      </c>
      <c r="AA186" s="10">
        <v>1</v>
      </c>
      <c r="AB186" s="10">
        <v>31036</v>
      </c>
      <c r="AP186" t="str">
        <f t="shared" si="20"/>
        <v>07_Production et distribution d'électricité, de gaz, de vapeur et d'air conditionné</v>
      </c>
      <c r="AQ186" t="str">
        <f>INDEX(PDC!$J$1:$L$90,MATCH(AT186,PDC!$L:$L,0),MATCH(PDC!$J$1,PDC!$J$1:$L$1,0))</f>
        <v>Industrie</v>
      </c>
      <c r="AR186" t="s">
        <v>106</v>
      </c>
      <c r="AS186">
        <v>35</v>
      </c>
      <c r="AT186" t="s">
        <v>76</v>
      </c>
      <c r="AU186">
        <v>130</v>
      </c>
      <c r="AV186">
        <v>187090</v>
      </c>
      <c r="AW186">
        <v>1</v>
      </c>
      <c r="BA186">
        <v>92</v>
      </c>
    </row>
    <row r="187" spans="1:53" x14ac:dyDescent="0.35">
      <c r="A187" t="str">
        <f t="shared" si="18"/>
        <v>0063_Fabrication d'autres produits minéraux non métalliques</v>
      </c>
      <c r="B187" t="str">
        <f t="shared" si="19"/>
        <v>HC_0063</v>
      </c>
      <c r="C187" t="str">
        <f t="shared" si="21"/>
        <v>HC</v>
      </c>
      <c r="D187">
        <f t="shared" si="23"/>
        <v>31</v>
      </c>
      <c r="E187" t="str">
        <f>INDEX(PDC!$J$1:$L$90,MATCH(H187,PDC!$L:$L,0),MATCH(PDC!$J$1,PDC!$J$1:$L$1,0))</f>
        <v>Industrie</v>
      </c>
      <c r="F187" s="7" t="s">
        <v>298</v>
      </c>
      <c r="G187">
        <v>23</v>
      </c>
      <c r="H187" t="s">
        <v>18</v>
      </c>
      <c r="I187" s="10">
        <v>72</v>
      </c>
      <c r="J187" s="10">
        <v>98420</v>
      </c>
      <c r="K187" s="10"/>
      <c r="M187" s="10"/>
      <c r="N187" s="10"/>
      <c r="O187" s="10">
        <v>24</v>
      </c>
      <c r="P187" s="10">
        <v>0</v>
      </c>
      <c r="Q187" s="10"/>
      <c r="R187" s="10"/>
      <c r="S187" s="10" t="str">
        <f t="shared" si="22"/>
        <v>8433_Services</v>
      </c>
      <c r="T187" s="15" t="s">
        <v>345</v>
      </c>
      <c r="U187" s="11" t="s">
        <v>117</v>
      </c>
      <c r="V187" s="10">
        <v>27063</v>
      </c>
      <c r="W187" s="10">
        <v>39459784</v>
      </c>
      <c r="X187" s="10">
        <v>1166</v>
      </c>
      <c r="Y187" s="10">
        <v>73</v>
      </c>
      <c r="Z187" s="10">
        <v>657</v>
      </c>
      <c r="AA187" s="10"/>
      <c r="AB187" s="10">
        <v>85157</v>
      </c>
      <c r="AP187" t="str">
        <f t="shared" si="20"/>
        <v>07_Captage, traitement et distribution d'eau</v>
      </c>
      <c r="AQ187" t="str">
        <f>INDEX(PDC!$J$1:$L$90,MATCH(AT187,PDC!$L:$L,0),MATCH(PDC!$J$1,PDC!$J$1:$L$1,0))</f>
        <v>Industrie</v>
      </c>
      <c r="AR187" t="s">
        <v>106</v>
      </c>
      <c r="AS187">
        <v>36</v>
      </c>
      <c r="AT187" t="s">
        <v>77</v>
      </c>
      <c r="AU187">
        <v>183</v>
      </c>
      <c r="AV187">
        <v>307161</v>
      </c>
      <c r="AW187">
        <v>3</v>
      </c>
      <c r="BA187">
        <v>61</v>
      </c>
    </row>
    <row r="188" spans="1:53" x14ac:dyDescent="0.35">
      <c r="A188" t="str">
        <f t="shared" si="18"/>
        <v>0063_Fabrication de boissons</v>
      </c>
      <c r="B188" t="str">
        <f t="shared" si="19"/>
        <v>HC_0063</v>
      </c>
      <c r="C188" t="str">
        <f t="shared" si="21"/>
        <v>HC</v>
      </c>
      <c r="D188">
        <f t="shared" si="23"/>
        <v>31</v>
      </c>
      <c r="E188" t="str">
        <f>INDEX(PDC!$J$1:$L$90,MATCH(H188,PDC!$L:$L,0),MATCH(PDC!$J$1,PDC!$J$1:$L$1,0))</f>
        <v>Industrie</v>
      </c>
      <c r="F188" s="7" t="s">
        <v>298</v>
      </c>
      <c r="G188">
        <v>11</v>
      </c>
      <c r="H188" t="s">
        <v>66</v>
      </c>
      <c r="I188" s="10">
        <v>5</v>
      </c>
      <c r="J188" s="10">
        <v>9231</v>
      </c>
      <c r="K188" s="10"/>
      <c r="M188" s="10"/>
      <c r="N188" s="10"/>
      <c r="O188" s="10"/>
      <c r="P188" s="10">
        <v>0</v>
      </c>
      <c r="Q188" s="10"/>
      <c r="R188" s="10"/>
      <c r="S188" s="10" t="str">
        <f t="shared" si="22"/>
        <v>8434_Agriculture</v>
      </c>
      <c r="T188" s="15" t="s">
        <v>347</v>
      </c>
      <c r="U188" s="11" t="s">
        <v>114</v>
      </c>
      <c r="V188" s="10">
        <v>4</v>
      </c>
      <c r="W188" s="10">
        <v>4301</v>
      </c>
      <c r="X188" s="10"/>
      <c r="Y188" s="10"/>
      <c r="Z188" s="10"/>
      <c r="AA188" s="10"/>
      <c r="AB188" s="10"/>
      <c r="AP188" t="str">
        <f t="shared" si="20"/>
        <v>07_Collecte et traitement des eaux usées</v>
      </c>
      <c r="AQ188" t="str">
        <f>INDEX(PDC!$J$1:$L$90,MATCH(AT188,PDC!$L:$L,0),MATCH(PDC!$J$1,PDC!$J$1:$L$1,0))</f>
        <v>Industrie</v>
      </c>
      <c r="AR188" t="s">
        <v>106</v>
      </c>
      <c r="AS188">
        <v>37</v>
      </c>
      <c r="AT188" t="s">
        <v>78</v>
      </c>
      <c r="AU188">
        <v>22</v>
      </c>
      <c r="AV188">
        <v>39923</v>
      </c>
      <c r="AW188">
        <v>1</v>
      </c>
      <c r="BA188">
        <v>338</v>
      </c>
    </row>
    <row r="189" spans="1:53" x14ac:dyDescent="0.35">
      <c r="A189" t="str">
        <f t="shared" si="18"/>
        <v>0063_Production et distribution d'électricité, de gaz, de vapeur et d'air conditionné</v>
      </c>
      <c r="B189" t="str">
        <f t="shared" si="19"/>
        <v>HC_0063</v>
      </c>
      <c r="C189" t="str">
        <f t="shared" si="21"/>
        <v>HC</v>
      </c>
      <c r="D189">
        <f t="shared" si="23"/>
        <v>31</v>
      </c>
      <c r="E189" t="str">
        <f>INDEX(PDC!$J$1:$L$90,MATCH(H189,PDC!$L:$L,0),MATCH(PDC!$J$1,PDC!$J$1:$L$1,0))</f>
        <v>Industrie</v>
      </c>
      <c r="F189" s="7" t="s">
        <v>298</v>
      </c>
      <c r="G189">
        <v>35</v>
      </c>
      <c r="H189" t="s">
        <v>76</v>
      </c>
      <c r="I189" s="10">
        <v>11</v>
      </c>
      <c r="J189" s="10">
        <v>9157</v>
      </c>
      <c r="K189" s="10"/>
      <c r="L189" s="10"/>
      <c r="M189" s="10"/>
      <c r="N189" s="10"/>
      <c r="O189" s="10"/>
      <c r="P189" s="10">
        <v>0</v>
      </c>
      <c r="Q189" s="10"/>
      <c r="R189" s="10"/>
      <c r="S189" s="10" t="str">
        <f t="shared" si="22"/>
        <v>8434_Commerce</v>
      </c>
      <c r="T189" s="15" t="s">
        <v>347</v>
      </c>
      <c r="U189" s="11" t="s">
        <v>138</v>
      </c>
      <c r="V189" s="10">
        <v>7490</v>
      </c>
      <c r="W189" s="10">
        <v>11679470</v>
      </c>
      <c r="X189" s="10">
        <v>265</v>
      </c>
      <c r="Y189" s="10">
        <v>26</v>
      </c>
      <c r="Z189" s="10">
        <v>437</v>
      </c>
      <c r="AA189" s="10">
        <v>2</v>
      </c>
      <c r="AB189" s="10">
        <v>17641</v>
      </c>
      <c r="AP189" t="str">
        <f t="shared" si="20"/>
        <v>07_Collecte, traitement et élimination des déchets ; récupération</v>
      </c>
      <c r="AQ189" t="str">
        <f>INDEX(PDC!$J$1:$L$90,MATCH(AT189,PDC!$L:$L,0),MATCH(PDC!$J$1,PDC!$J$1:$L$1,0))</f>
        <v>Industrie</v>
      </c>
      <c r="AR189" t="s">
        <v>106</v>
      </c>
      <c r="AS189">
        <v>38</v>
      </c>
      <c r="AT189" t="s">
        <v>4</v>
      </c>
      <c r="AU189">
        <v>203</v>
      </c>
      <c r="AV189">
        <v>343517</v>
      </c>
      <c r="AW189">
        <v>16</v>
      </c>
      <c r="BA189">
        <v>894</v>
      </c>
    </row>
    <row r="190" spans="1:53" x14ac:dyDescent="0.35">
      <c r="A190" t="str">
        <f t="shared" si="18"/>
        <v>0063_Industrie du cuir et de la chaussure</v>
      </c>
      <c r="B190" t="str">
        <f t="shared" si="19"/>
        <v>HC_0063</v>
      </c>
      <c r="C190" t="str">
        <f t="shared" si="21"/>
        <v>HC</v>
      </c>
      <c r="D190">
        <f t="shared" si="23"/>
        <v>31</v>
      </c>
      <c r="E190" t="str">
        <f>INDEX(PDC!$J$1:$L$90,MATCH(H190,PDC!$L:$L,0),MATCH(PDC!$J$1,PDC!$J$1:$L$1,0))</f>
        <v>Industrie</v>
      </c>
      <c r="F190" s="7" t="s">
        <v>298</v>
      </c>
      <c r="G190">
        <v>15</v>
      </c>
      <c r="H190" t="s">
        <v>69</v>
      </c>
      <c r="I190" s="10">
        <v>8</v>
      </c>
      <c r="J190" s="10">
        <v>12315</v>
      </c>
      <c r="K190" s="10"/>
      <c r="M190" s="10"/>
      <c r="N190" s="10"/>
      <c r="O190" s="10"/>
      <c r="P190" s="10">
        <v>0</v>
      </c>
      <c r="Q190" s="10"/>
      <c r="R190" s="10"/>
      <c r="S190" s="10" t="str">
        <f t="shared" si="22"/>
        <v>8434_Construction</v>
      </c>
      <c r="T190" s="15" t="s">
        <v>347</v>
      </c>
      <c r="U190" s="11" t="s">
        <v>115</v>
      </c>
      <c r="V190" s="10">
        <v>3595</v>
      </c>
      <c r="W190" s="10">
        <v>5587658</v>
      </c>
      <c r="X190" s="10">
        <v>248</v>
      </c>
      <c r="Y190" s="10">
        <v>21</v>
      </c>
      <c r="Z190" s="10">
        <v>209</v>
      </c>
      <c r="AA190" s="10"/>
      <c r="AB190" s="10">
        <v>21624</v>
      </c>
      <c r="AP190" t="str">
        <f t="shared" si="20"/>
        <v>07_Construction de bâtiments</v>
      </c>
      <c r="AQ190" t="str">
        <f>INDEX(PDC!$J$1:$L$90,MATCH(AT190,PDC!$L:$L,0),MATCH(PDC!$J$1,PDC!$J$1:$L$1,0))</f>
        <v>Construction</v>
      </c>
      <c r="AR190" t="s">
        <v>106</v>
      </c>
      <c r="AS190">
        <v>41</v>
      </c>
      <c r="AT190" t="s">
        <v>17</v>
      </c>
      <c r="AU190">
        <v>155</v>
      </c>
      <c r="AV190">
        <v>233664</v>
      </c>
      <c r="AW190">
        <v>5</v>
      </c>
      <c r="BA190">
        <v>1428</v>
      </c>
    </row>
    <row r="191" spans="1:53" x14ac:dyDescent="0.35">
      <c r="A191" t="str">
        <f t="shared" si="18"/>
        <v>0063_Entreposage et services auxiliaires des transports</v>
      </c>
      <c r="B191" t="str">
        <f t="shared" si="19"/>
        <v>HC_0063</v>
      </c>
      <c r="C191" t="str">
        <f t="shared" si="21"/>
        <v>HC</v>
      </c>
      <c r="D191">
        <f t="shared" si="23"/>
        <v>31</v>
      </c>
      <c r="E191" t="str">
        <f>INDEX(PDC!$J$1:$L$90,MATCH(H191,PDC!$L:$L,0),MATCH(PDC!$J$1,PDC!$J$1:$L$1,0))</f>
        <v>Services</v>
      </c>
      <c r="F191" s="7" t="s">
        <v>298</v>
      </c>
      <c r="G191">
        <v>52</v>
      </c>
      <c r="H191" t="s">
        <v>7</v>
      </c>
      <c r="I191" s="10">
        <v>1</v>
      </c>
      <c r="J191" s="10">
        <v>1958</v>
      </c>
      <c r="K191" s="10"/>
      <c r="M191" s="10"/>
      <c r="N191" s="10"/>
      <c r="O191" s="10"/>
      <c r="P191" s="10">
        <v>0</v>
      </c>
      <c r="Q191" s="10"/>
      <c r="R191" s="10"/>
      <c r="S191" s="10" t="str">
        <f t="shared" si="22"/>
        <v>8434_Industrie</v>
      </c>
      <c r="T191" s="15" t="s">
        <v>347</v>
      </c>
      <c r="U191" s="11" t="s">
        <v>116</v>
      </c>
      <c r="V191" s="10">
        <v>9847</v>
      </c>
      <c r="W191" s="10">
        <v>14890421</v>
      </c>
      <c r="X191" s="10">
        <v>433</v>
      </c>
      <c r="Y191" s="10">
        <v>41</v>
      </c>
      <c r="Z191" s="10">
        <v>428</v>
      </c>
      <c r="AA191" s="10"/>
      <c r="AB191" s="10">
        <v>25653</v>
      </c>
      <c r="AP191" t="str">
        <f t="shared" si="20"/>
        <v>07_Génie civil</v>
      </c>
      <c r="AQ191" t="str">
        <f>INDEX(PDC!$J$1:$L$90,MATCH(AT191,PDC!$L:$L,0),MATCH(PDC!$J$1,PDC!$J$1:$L$1,0))</f>
        <v>Construction</v>
      </c>
      <c r="AR191" t="s">
        <v>106</v>
      </c>
      <c r="AS191">
        <v>42</v>
      </c>
      <c r="AT191" t="s">
        <v>22</v>
      </c>
      <c r="AU191">
        <v>835</v>
      </c>
      <c r="AV191">
        <v>1257277</v>
      </c>
      <c r="AW191">
        <v>41</v>
      </c>
      <c r="AX191">
        <v>2</v>
      </c>
      <c r="AY191">
        <v>15</v>
      </c>
      <c r="BA191">
        <v>2247</v>
      </c>
    </row>
    <row r="192" spans="1:53" x14ac:dyDescent="0.35">
      <c r="A192" t="str">
        <f t="shared" si="18"/>
        <v>0064_Collecte, traitement et élimination des déchets ; récupération</v>
      </c>
      <c r="B192" t="str">
        <f t="shared" si="19"/>
        <v>HC_0064</v>
      </c>
      <c r="C192" t="str">
        <f t="shared" si="21"/>
        <v>HC</v>
      </c>
      <c r="D192">
        <f>IF(COUNTBLANK(P192)=0,RANK(P192,P$192:P$250),"NC")</f>
        <v>27</v>
      </c>
      <c r="E192" t="str">
        <f>INDEX(PDC!$J$1:$L$90,MATCH(H192,PDC!$L:$L,0),MATCH(PDC!$J$1,PDC!$J$1:$L$1,0))</f>
        <v>Industrie</v>
      </c>
      <c r="F192" s="7" t="s">
        <v>300</v>
      </c>
      <c r="G192">
        <v>38</v>
      </c>
      <c r="H192" t="s">
        <v>4</v>
      </c>
      <c r="I192" s="10">
        <v>2</v>
      </c>
      <c r="J192" s="10">
        <v>3464</v>
      </c>
      <c r="K192" s="10">
        <v>1</v>
      </c>
      <c r="M192" s="10"/>
      <c r="N192" s="10"/>
      <c r="O192" s="10">
        <v>111</v>
      </c>
      <c r="P192" s="10">
        <v>0</v>
      </c>
      <c r="Q192" s="10">
        <v>288.68360276999999</v>
      </c>
      <c r="R192" s="10"/>
      <c r="S192" s="10" t="str">
        <f t="shared" si="22"/>
        <v>8434_Services</v>
      </c>
      <c r="T192" s="15" t="s">
        <v>347</v>
      </c>
      <c r="U192" s="11" t="s">
        <v>117</v>
      </c>
      <c r="V192" s="10">
        <v>21579</v>
      </c>
      <c r="W192" s="10">
        <v>29386317</v>
      </c>
      <c r="X192" s="10">
        <v>774</v>
      </c>
      <c r="Y192" s="10">
        <v>66</v>
      </c>
      <c r="Z192" s="10">
        <v>628</v>
      </c>
      <c r="AA192" s="10"/>
      <c r="AB192" s="10">
        <v>64028</v>
      </c>
      <c r="AP192" t="str">
        <f t="shared" si="20"/>
        <v>07_Travaux de construction spécialisés</v>
      </c>
      <c r="AQ192" t="str">
        <f>INDEX(PDC!$J$1:$L$90,MATCH(AT192,PDC!$L:$L,0),MATCH(PDC!$J$1,PDC!$J$1:$L$1,0))</f>
        <v>Construction</v>
      </c>
      <c r="AR192" t="s">
        <v>106</v>
      </c>
      <c r="AS192">
        <v>43</v>
      </c>
      <c r="AT192" t="s">
        <v>3</v>
      </c>
      <c r="AU192">
        <v>4794</v>
      </c>
      <c r="AV192">
        <v>7436409</v>
      </c>
      <c r="AW192">
        <v>387</v>
      </c>
      <c r="AX192">
        <v>24</v>
      </c>
      <c r="AY192">
        <v>209</v>
      </c>
      <c r="BA192">
        <v>25154</v>
      </c>
    </row>
    <row r="193" spans="1:53" x14ac:dyDescent="0.35">
      <c r="A193" t="str">
        <f t="shared" si="18"/>
        <v>0064_Recherche-développement scientifique</v>
      </c>
      <c r="B193" t="str">
        <f t="shared" si="19"/>
        <v>HC_0064</v>
      </c>
      <c r="C193" t="str">
        <f t="shared" si="21"/>
        <v>HC</v>
      </c>
      <c r="D193">
        <f t="shared" ref="D193:D250" si="24">IF(COUNTBLANK(P193)=0,RANK(P193,P$192:P$250),"NC")</f>
        <v>27</v>
      </c>
      <c r="E193" t="str">
        <f>INDEX(PDC!$J$1:$L$90,MATCH(H193,PDC!$L:$L,0),MATCH(PDC!$J$1,PDC!$J$1:$L$1,0))</f>
        <v>Services</v>
      </c>
      <c r="F193" s="7" t="s">
        <v>300</v>
      </c>
      <c r="G193">
        <v>72</v>
      </c>
      <c r="H193" t="s">
        <v>46</v>
      </c>
      <c r="I193" s="10">
        <v>3</v>
      </c>
      <c r="J193" s="10">
        <v>7026</v>
      </c>
      <c r="K193" s="10">
        <v>1</v>
      </c>
      <c r="M193" s="10"/>
      <c r="N193" s="10"/>
      <c r="O193" s="10">
        <v>4</v>
      </c>
      <c r="P193" s="10">
        <v>0</v>
      </c>
      <c r="Q193" s="10">
        <v>142.32849415999999</v>
      </c>
      <c r="R193" s="10"/>
      <c r="S193" s="10" t="str">
        <f t="shared" si="22"/>
        <v>8435_Agriculture</v>
      </c>
      <c r="T193" s="15" t="s">
        <v>348</v>
      </c>
      <c r="U193" s="11" t="s">
        <v>114</v>
      </c>
      <c r="V193" s="10">
        <v>3</v>
      </c>
      <c r="W193" s="10">
        <v>6902</v>
      </c>
      <c r="X193" s="10"/>
      <c r="Y193" s="10"/>
      <c r="Z193" s="10"/>
      <c r="AA193" s="10"/>
      <c r="AB193" s="10"/>
      <c r="AP193" t="str">
        <f t="shared" si="20"/>
        <v>07_Commerce et réparation d'automobiles et de motocycles</v>
      </c>
      <c r="AQ193" t="str">
        <f>INDEX(PDC!$J$1:$L$90,MATCH(AT193,PDC!$L:$L,0),MATCH(PDC!$J$1,PDC!$J$1:$L$1,0))</f>
        <v>Commerce</v>
      </c>
      <c r="AR193" t="s">
        <v>106</v>
      </c>
      <c r="AS193">
        <v>45</v>
      </c>
      <c r="AT193" t="s">
        <v>21</v>
      </c>
      <c r="AU193">
        <v>1336</v>
      </c>
      <c r="AV193">
        <v>2200769</v>
      </c>
      <c r="AW193">
        <v>39</v>
      </c>
      <c r="AX193">
        <v>3</v>
      </c>
      <c r="AY193">
        <v>19</v>
      </c>
      <c r="BA193">
        <v>1809</v>
      </c>
    </row>
    <row r="194" spans="1:53" x14ac:dyDescent="0.35">
      <c r="A194" t="str">
        <f t="shared" si="18"/>
        <v>0064_Réparation d'ordinateurs et de biens personnels et domestiques</v>
      </c>
      <c r="B194" t="str">
        <f t="shared" si="19"/>
        <v>HC_0064</v>
      </c>
      <c r="C194" t="str">
        <f t="shared" si="21"/>
        <v>HC</v>
      </c>
      <c r="D194">
        <f t="shared" si="24"/>
        <v>12</v>
      </c>
      <c r="E194" t="str">
        <f>INDEX(PDC!$J$1:$L$90,MATCH(H194,PDC!$L:$L,0),MATCH(PDC!$J$1,PDC!$J$1:$L$1,0))</f>
        <v>Services</v>
      </c>
      <c r="F194" s="7" t="s">
        <v>300</v>
      </c>
      <c r="G194">
        <v>95</v>
      </c>
      <c r="H194" t="s">
        <v>92</v>
      </c>
      <c r="I194" s="10">
        <v>6</v>
      </c>
      <c r="J194" s="10">
        <v>9214</v>
      </c>
      <c r="K194" s="10">
        <v>1</v>
      </c>
      <c r="M194" s="10"/>
      <c r="N194" s="10"/>
      <c r="O194" s="10">
        <v>55</v>
      </c>
      <c r="P194" s="10">
        <v>50.725325036881777</v>
      </c>
      <c r="Q194" s="10">
        <v>108.53049707</v>
      </c>
      <c r="R194" s="10"/>
      <c r="S194" s="10" t="str">
        <f t="shared" si="22"/>
        <v>8435_Commerce</v>
      </c>
      <c r="T194" s="15" t="s">
        <v>348</v>
      </c>
      <c r="U194" s="11" t="s">
        <v>138</v>
      </c>
      <c r="V194" s="10">
        <v>6637</v>
      </c>
      <c r="W194" s="10">
        <v>10299103</v>
      </c>
      <c r="X194" s="10">
        <v>237</v>
      </c>
      <c r="Y194" s="10">
        <v>18</v>
      </c>
      <c r="Z194" s="10">
        <v>151</v>
      </c>
      <c r="AA194" s="10"/>
      <c r="AB194" s="10">
        <v>21438</v>
      </c>
      <c r="AP194" t="str">
        <f t="shared" si="20"/>
        <v>07_Commerce de gros, à l'exception des automobiles et des motocycles</v>
      </c>
      <c r="AQ194" t="str">
        <f>INDEX(PDC!$J$1:$L$90,MATCH(AT194,PDC!$L:$L,0),MATCH(PDC!$J$1,PDC!$J$1:$L$1,0))</f>
        <v>Commerce</v>
      </c>
      <c r="AR194" t="s">
        <v>106</v>
      </c>
      <c r="AS194">
        <v>46</v>
      </c>
      <c r="AT194" t="s">
        <v>28</v>
      </c>
      <c r="AU194">
        <v>1774</v>
      </c>
      <c r="AV194">
        <v>2950037</v>
      </c>
      <c r="AW194">
        <v>51</v>
      </c>
      <c r="AX194">
        <v>7</v>
      </c>
      <c r="AY194">
        <v>100</v>
      </c>
      <c r="BA194">
        <v>4452</v>
      </c>
    </row>
    <row r="195" spans="1:53" x14ac:dyDescent="0.35">
      <c r="A195" t="str">
        <f t="shared" si="18"/>
        <v>0064_Activités vétérinaires</v>
      </c>
      <c r="B195" t="str">
        <f t="shared" si="19"/>
        <v>HC_0064</v>
      </c>
      <c r="C195" t="str">
        <f t="shared" si="21"/>
        <v>HC</v>
      </c>
      <c r="D195">
        <f t="shared" si="24"/>
        <v>2</v>
      </c>
      <c r="E195" t="str">
        <f>INDEX(PDC!$J$1:$L$90,MATCH(H195,PDC!$L:$L,0),MATCH(PDC!$J$1,PDC!$J$1:$L$1,0))</f>
        <v>Services</v>
      </c>
      <c r="F195" s="7" t="s">
        <v>300</v>
      </c>
      <c r="G195">
        <v>75</v>
      </c>
      <c r="H195" t="s">
        <v>87</v>
      </c>
      <c r="I195" s="10">
        <v>5</v>
      </c>
      <c r="J195" s="10">
        <v>9413</v>
      </c>
      <c r="K195" s="10">
        <v>1</v>
      </c>
      <c r="L195" s="10"/>
      <c r="M195" s="10"/>
      <c r="N195" s="10"/>
      <c r="O195" s="10">
        <v>3</v>
      </c>
      <c r="P195" s="10">
        <v>201.80360113943274</v>
      </c>
      <c r="Q195" s="10">
        <v>106.23605652000001</v>
      </c>
      <c r="R195" s="10"/>
      <c r="S195" s="10" t="str">
        <f t="shared" si="22"/>
        <v>8435_Construction</v>
      </c>
      <c r="T195" s="15" t="s">
        <v>348</v>
      </c>
      <c r="U195" s="11" t="s">
        <v>115</v>
      </c>
      <c r="V195" s="10">
        <v>4501</v>
      </c>
      <c r="W195" s="10">
        <v>6922378</v>
      </c>
      <c r="X195" s="10">
        <v>362</v>
      </c>
      <c r="Y195" s="10">
        <v>35</v>
      </c>
      <c r="Z195" s="10">
        <v>373</v>
      </c>
      <c r="AA195" s="10">
        <v>1</v>
      </c>
      <c r="AB195" s="10">
        <v>32905</v>
      </c>
      <c r="AP195" t="str">
        <f t="shared" si="20"/>
        <v>07_Commerce de détail, à l'exception des automobiles et des motocycles</v>
      </c>
      <c r="AQ195" t="str">
        <f>INDEX(PDC!$J$1:$L$90,MATCH(AT195,PDC!$L:$L,0),MATCH(PDC!$J$1,PDC!$J$1:$L$1,0))</f>
        <v>Commerce</v>
      </c>
      <c r="AR195" t="s">
        <v>106</v>
      </c>
      <c r="AS195">
        <v>47</v>
      </c>
      <c r="AT195" t="s">
        <v>16</v>
      </c>
      <c r="AU195">
        <v>5690</v>
      </c>
      <c r="AV195">
        <v>9133036</v>
      </c>
      <c r="AW195">
        <v>220</v>
      </c>
      <c r="AX195">
        <v>6</v>
      </c>
      <c r="AY195">
        <v>58</v>
      </c>
      <c r="BA195">
        <v>11206</v>
      </c>
    </row>
    <row r="196" spans="1:53" x14ac:dyDescent="0.35">
      <c r="A196" t="str">
        <f t="shared" ref="A196:A259" si="25">F196&amp;"_"&amp;H196</f>
        <v>0064_Travail du bois et fabrication d'articles en bois et en liège, à l'exception des meubles ; fabrication d'articles en vannerie et sparterie</v>
      </c>
      <c r="B196" t="str">
        <f t="shared" ref="B196:B259" si="26">C196&amp;"_"&amp;F196</f>
        <v>HC_0064</v>
      </c>
      <c r="C196" t="str">
        <f t="shared" si="21"/>
        <v>HC</v>
      </c>
      <c r="D196">
        <f t="shared" si="24"/>
        <v>1</v>
      </c>
      <c r="E196" t="str">
        <f>INDEX(PDC!$J$1:$L$90,MATCH(H196,PDC!$L:$L,0),MATCH(PDC!$J$1,PDC!$J$1:$L$1,0))</f>
        <v>Industrie</v>
      </c>
      <c r="F196" s="7" t="s">
        <v>300</v>
      </c>
      <c r="G196">
        <v>16</v>
      </c>
      <c r="H196" t="s">
        <v>70</v>
      </c>
      <c r="I196" s="10">
        <v>22</v>
      </c>
      <c r="J196" s="10">
        <v>34704</v>
      </c>
      <c r="K196" s="10">
        <v>3</v>
      </c>
      <c r="M196" s="10"/>
      <c r="N196" s="10"/>
      <c r="O196" s="10">
        <v>315</v>
      </c>
      <c r="P196" s="10">
        <v>288.62391139151714</v>
      </c>
      <c r="Q196" s="10">
        <v>86.445366527999994</v>
      </c>
      <c r="R196" s="10"/>
      <c r="S196" s="10" t="str">
        <f t="shared" si="22"/>
        <v>8435_Industrie</v>
      </c>
      <c r="T196" s="15" t="s">
        <v>348</v>
      </c>
      <c r="U196" s="11" t="s">
        <v>116</v>
      </c>
      <c r="V196" s="10">
        <v>10897</v>
      </c>
      <c r="W196" s="10">
        <v>16748549</v>
      </c>
      <c r="X196" s="10">
        <v>473</v>
      </c>
      <c r="Y196" s="10">
        <v>38</v>
      </c>
      <c r="Z196" s="10">
        <v>428</v>
      </c>
      <c r="AA196" s="10"/>
      <c r="AB196" s="10">
        <v>38136</v>
      </c>
      <c r="AP196" t="str">
        <f t="shared" ref="AP196:AP259" si="27">AR196&amp;"_"&amp;AT196</f>
        <v>07_Transports terrestres et transport par conduites</v>
      </c>
      <c r="AQ196" t="str">
        <f>INDEX(PDC!$J$1:$L$90,MATCH(AT196,PDC!$L:$L,0),MATCH(PDC!$J$1,PDC!$J$1:$L$1,0))</f>
        <v>Services</v>
      </c>
      <c r="AR196" t="s">
        <v>106</v>
      </c>
      <c r="AS196">
        <v>49</v>
      </c>
      <c r="AT196" t="s">
        <v>5</v>
      </c>
      <c r="AU196">
        <v>1594</v>
      </c>
      <c r="AV196">
        <v>2904113</v>
      </c>
      <c r="AW196">
        <v>74</v>
      </c>
      <c r="AX196">
        <v>6</v>
      </c>
      <c r="AY196">
        <v>105</v>
      </c>
      <c r="BA196">
        <v>8669</v>
      </c>
    </row>
    <row r="197" spans="1:53" x14ac:dyDescent="0.35">
      <c r="A197" t="str">
        <f t="shared" si="25"/>
        <v>0064_Génie civil</v>
      </c>
      <c r="B197" t="str">
        <f t="shared" si="26"/>
        <v>HC_0064</v>
      </c>
      <c r="C197" t="str">
        <f t="shared" ref="C197:C260" si="28">IF(OR(G197=93,G197=78,G197=53),"HC",IF(I197&lt;300,"HC",D197))</f>
        <v>HC</v>
      </c>
      <c r="D197">
        <f t="shared" si="24"/>
        <v>4</v>
      </c>
      <c r="E197" t="str">
        <f>INDEX(PDC!$J$1:$L$90,MATCH(H197,PDC!$L:$L,0),MATCH(PDC!$J$1,PDC!$J$1:$L$1,0))</f>
        <v>Construction</v>
      </c>
      <c r="F197" s="7" t="s">
        <v>300</v>
      </c>
      <c r="G197">
        <v>42</v>
      </c>
      <c r="H197" t="s">
        <v>22</v>
      </c>
      <c r="I197" s="10">
        <v>23</v>
      </c>
      <c r="J197" s="10">
        <v>36315</v>
      </c>
      <c r="K197">
        <v>2</v>
      </c>
      <c r="O197">
        <v>224</v>
      </c>
      <c r="P197">
        <v>133.85523952578828</v>
      </c>
      <c r="Q197">
        <v>55.073661022000003</v>
      </c>
      <c r="R197" s="10"/>
      <c r="S197" s="10" t="str">
        <f t="shared" ref="S197:S247" si="29">T197&amp;"_"&amp;U197</f>
        <v>8435_Services</v>
      </c>
      <c r="T197" s="15" t="s">
        <v>348</v>
      </c>
      <c r="U197" s="11" t="s">
        <v>117</v>
      </c>
      <c r="V197" s="10">
        <v>19181</v>
      </c>
      <c r="W197" s="10">
        <v>27151926</v>
      </c>
      <c r="X197" s="10">
        <v>762</v>
      </c>
      <c r="Y197" s="10">
        <v>48</v>
      </c>
      <c r="Z197" s="10">
        <v>539</v>
      </c>
      <c r="AA197" s="10"/>
      <c r="AB197" s="10">
        <v>65491</v>
      </c>
      <c r="AP197" t="str">
        <f t="shared" si="27"/>
        <v>07_Transports par eau</v>
      </c>
      <c r="AQ197" t="str">
        <f>INDEX(PDC!$J$1:$L$90,MATCH(AT197,PDC!$L:$L,0),MATCH(PDC!$J$1,PDC!$J$1:$L$1,0))</f>
        <v>Services</v>
      </c>
      <c r="AR197" t="s">
        <v>106</v>
      </c>
      <c r="AS197">
        <v>50</v>
      </c>
      <c r="AT197" t="s">
        <v>80</v>
      </c>
      <c r="AU197">
        <v>5</v>
      </c>
      <c r="AV197">
        <v>4945</v>
      </c>
      <c r="BA197">
        <v>186</v>
      </c>
    </row>
    <row r="198" spans="1:53" x14ac:dyDescent="0.35">
      <c r="A198" t="str">
        <f t="shared" si="25"/>
        <v>0064_Activités sportives, récréatives et de loisirs</v>
      </c>
      <c r="B198" t="str">
        <f t="shared" si="26"/>
        <v>HC_0064</v>
      </c>
      <c r="C198" t="str">
        <f t="shared" si="28"/>
        <v>HC</v>
      </c>
      <c r="D198">
        <f t="shared" si="24"/>
        <v>16</v>
      </c>
      <c r="E198" t="str">
        <f>INDEX(PDC!$J$1:$L$90,MATCH(H198,PDC!$L:$L,0),MATCH(PDC!$J$1,PDC!$J$1:$L$1,0))</f>
        <v>Services</v>
      </c>
      <c r="F198" s="7" t="s">
        <v>300</v>
      </c>
      <c r="G198">
        <v>93</v>
      </c>
      <c r="H198" t="s">
        <v>12</v>
      </c>
      <c r="I198" s="10">
        <v>14</v>
      </c>
      <c r="J198" s="10">
        <v>18737</v>
      </c>
      <c r="K198">
        <v>1</v>
      </c>
      <c r="O198">
        <v>42</v>
      </c>
      <c r="P198">
        <v>33.167582425303443</v>
      </c>
      <c r="Q198">
        <v>53.370336766999998</v>
      </c>
      <c r="S198" s="10" t="str">
        <f t="shared" si="29"/>
        <v>NA_Agriculture</v>
      </c>
      <c r="T198" s="10" t="s">
        <v>361</v>
      </c>
      <c r="U198" s="11" t="s">
        <v>114</v>
      </c>
      <c r="V198" s="10">
        <v>70</v>
      </c>
      <c r="W198" s="10">
        <v>95240</v>
      </c>
      <c r="X198" s="10"/>
      <c r="Y198" s="10"/>
      <c r="Z198" s="10"/>
      <c r="AA198" s="10"/>
      <c r="AB198" s="10"/>
      <c r="AP198" t="str">
        <f t="shared" si="27"/>
        <v>07_Entreposage et services auxiliaires des transports</v>
      </c>
      <c r="AQ198" t="str">
        <f>INDEX(PDC!$J$1:$L$90,MATCH(AT198,PDC!$L:$L,0),MATCH(PDC!$J$1,PDC!$J$1:$L$1,0))</f>
        <v>Services</v>
      </c>
      <c r="AR198" t="s">
        <v>106</v>
      </c>
      <c r="AS198">
        <v>52</v>
      </c>
      <c r="AT198" t="s">
        <v>7</v>
      </c>
      <c r="AU198">
        <v>327</v>
      </c>
      <c r="AV198">
        <v>498062</v>
      </c>
      <c r="AW198">
        <v>16</v>
      </c>
      <c r="AX198">
        <v>1</v>
      </c>
      <c r="AY198">
        <v>6</v>
      </c>
      <c r="BA198">
        <v>1616</v>
      </c>
    </row>
    <row r="199" spans="1:53" x14ac:dyDescent="0.35">
      <c r="A199" t="str">
        <f t="shared" si="25"/>
        <v>0064_Activités de poste et de courrier</v>
      </c>
      <c r="B199" t="str">
        <f t="shared" si="26"/>
        <v>HC_0064</v>
      </c>
      <c r="C199" t="str">
        <f t="shared" si="28"/>
        <v>HC</v>
      </c>
      <c r="D199">
        <f t="shared" si="24"/>
        <v>8</v>
      </c>
      <c r="E199" t="str">
        <f>INDEX(PDC!$J$1:$L$90,MATCH(H199,PDC!$L:$L,0),MATCH(PDC!$J$1,PDC!$J$1:$L$1,0))</f>
        <v>Services</v>
      </c>
      <c r="F199" s="7" t="s">
        <v>300</v>
      </c>
      <c r="G199">
        <v>53</v>
      </c>
      <c r="H199" t="s">
        <v>13</v>
      </c>
      <c r="I199" s="10">
        <v>66</v>
      </c>
      <c r="J199" s="10">
        <v>99948</v>
      </c>
      <c r="K199">
        <v>5</v>
      </c>
      <c r="M199" s="10"/>
      <c r="O199">
        <v>244</v>
      </c>
      <c r="P199">
        <v>66.452889144381018</v>
      </c>
      <c r="Q199">
        <v>50.026013527000003</v>
      </c>
      <c r="S199" s="10" t="str">
        <f t="shared" si="29"/>
        <v>NA_Commerce</v>
      </c>
      <c r="T199" s="10" t="s">
        <v>361</v>
      </c>
      <c r="U199" s="11" t="s">
        <v>138</v>
      </c>
      <c r="V199" s="10">
        <v>23732</v>
      </c>
      <c r="W199" s="10">
        <v>35522655</v>
      </c>
      <c r="X199" s="10">
        <v>578</v>
      </c>
      <c r="Y199" s="10">
        <v>27</v>
      </c>
      <c r="Z199" s="10">
        <v>236</v>
      </c>
      <c r="AA199" s="10"/>
      <c r="AB199" s="10">
        <v>47597</v>
      </c>
      <c r="AP199" t="str">
        <f t="shared" si="27"/>
        <v>07_Activités de poste et de courrier</v>
      </c>
      <c r="AQ199" t="str">
        <f>INDEX(PDC!$J$1:$L$90,MATCH(AT199,PDC!$L:$L,0),MATCH(PDC!$J$1,PDC!$J$1:$L$1,0))</f>
        <v>Services</v>
      </c>
      <c r="AR199" t="s">
        <v>106</v>
      </c>
      <c r="AS199">
        <v>53</v>
      </c>
      <c r="AT199" t="s">
        <v>13</v>
      </c>
      <c r="AU199">
        <v>558</v>
      </c>
      <c r="AV199">
        <v>837084</v>
      </c>
      <c r="AW199">
        <v>32</v>
      </c>
      <c r="AX199">
        <v>4</v>
      </c>
      <c r="AY199">
        <v>32</v>
      </c>
      <c r="BA199">
        <v>1290</v>
      </c>
    </row>
    <row r="200" spans="1:53" x14ac:dyDescent="0.35">
      <c r="A200" t="str">
        <f t="shared" si="25"/>
        <v>0064_Fabrication d'autres produits minéraux non métalliques</v>
      </c>
      <c r="B200" t="str">
        <f t="shared" si="26"/>
        <v>HC_0064</v>
      </c>
      <c r="C200" t="str">
        <f t="shared" si="28"/>
        <v>HC</v>
      </c>
      <c r="D200">
        <f t="shared" si="24"/>
        <v>5</v>
      </c>
      <c r="E200" t="str">
        <f>INDEX(PDC!$J$1:$L$90,MATCH(H200,PDC!$L:$L,0),MATCH(PDC!$J$1,PDC!$J$1:$L$1,0))</f>
        <v>Industrie</v>
      </c>
      <c r="F200" s="7" t="s">
        <v>300</v>
      </c>
      <c r="G200">
        <v>23</v>
      </c>
      <c r="H200" t="s">
        <v>18</v>
      </c>
      <c r="I200" s="10">
        <v>13</v>
      </c>
      <c r="J200" s="10">
        <v>21784</v>
      </c>
      <c r="K200">
        <v>1</v>
      </c>
      <c r="M200" s="10"/>
      <c r="O200">
        <v>15</v>
      </c>
      <c r="P200">
        <v>98.596923616887153</v>
      </c>
      <c r="Q200">
        <v>45.905251561</v>
      </c>
      <c r="S200" s="10" t="str">
        <f t="shared" si="29"/>
        <v>NA_Construction</v>
      </c>
      <c r="T200" s="10" t="s">
        <v>361</v>
      </c>
      <c r="U200" s="11" t="s">
        <v>115</v>
      </c>
      <c r="V200" s="10">
        <v>5469</v>
      </c>
      <c r="W200" s="10">
        <v>7401122</v>
      </c>
      <c r="X200" s="10">
        <v>167</v>
      </c>
      <c r="Y200" s="10">
        <v>19</v>
      </c>
      <c r="Z200" s="10">
        <v>130</v>
      </c>
      <c r="AA200" s="10"/>
      <c r="AB200" s="10">
        <v>16119</v>
      </c>
      <c r="AP200" t="str">
        <f t="shared" si="27"/>
        <v>07_Hébergement</v>
      </c>
      <c r="AQ200" t="str">
        <f>INDEX(PDC!$J$1:$L$90,MATCH(AT200,PDC!$L:$L,0),MATCH(PDC!$J$1,PDC!$J$1:$L$1,0))</f>
        <v>Services</v>
      </c>
      <c r="AR200" t="s">
        <v>106</v>
      </c>
      <c r="AS200">
        <v>55</v>
      </c>
      <c r="AT200" t="s">
        <v>20</v>
      </c>
      <c r="AU200">
        <v>1321</v>
      </c>
      <c r="AV200">
        <v>2332831</v>
      </c>
      <c r="AW200">
        <v>54</v>
      </c>
      <c r="AX200">
        <v>3</v>
      </c>
      <c r="AY200">
        <v>28</v>
      </c>
      <c r="BA200">
        <v>2615</v>
      </c>
    </row>
    <row r="201" spans="1:53" x14ac:dyDescent="0.35">
      <c r="A201" t="str">
        <f t="shared" si="25"/>
        <v>0064_Activités liées à l'emploi</v>
      </c>
      <c r="B201" t="str">
        <f t="shared" si="26"/>
        <v>HC_0064</v>
      </c>
      <c r="C201" t="str">
        <f t="shared" si="28"/>
        <v>HC</v>
      </c>
      <c r="D201">
        <f t="shared" si="24"/>
        <v>6</v>
      </c>
      <c r="E201" t="str">
        <f>INDEX(PDC!$J$1:$L$90,MATCH(H201,PDC!$L:$L,0),MATCH(PDC!$J$1,PDC!$J$1:$L$1,0))</f>
        <v>Services</v>
      </c>
      <c r="F201" s="7" t="s">
        <v>300</v>
      </c>
      <c r="G201">
        <v>78</v>
      </c>
      <c r="H201" t="s">
        <v>6</v>
      </c>
      <c r="I201">
        <v>115</v>
      </c>
      <c r="J201">
        <v>120890</v>
      </c>
      <c r="K201">
        <v>5</v>
      </c>
      <c r="O201">
        <v>152</v>
      </c>
      <c r="P201">
        <v>89.800557333653089</v>
      </c>
      <c r="Q201">
        <v>41.359913970999997</v>
      </c>
      <c r="R201" s="10"/>
      <c r="S201" s="10" t="str">
        <f t="shared" si="29"/>
        <v>NA_Industrie</v>
      </c>
      <c r="T201" s="10" t="s">
        <v>361</v>
      </c>
      <c r="U201" s="11" t="s">
        <v>116</v>
      </c>
      <c r="V201" s="10">
        <v>14239</v>
      </c>
      <c r="W201" s="10">
        <v>21013913</v>
      </c>
      <c r="X201" s="10">
        <v>163</v>
      </c>
      <c r="Y201" s="10">
        <v>16</v>
      </c>
      <c r="Z201" s="10">
        <v>192</v>
      </c>
      <c r="AA201" s="10">
        <v>1</v>
      </c>
      <c r="AB201" s="10">
        <v>11675</v>
      </c>
      <c r="AP201" t="str">
        <f t="shared" si="27"/>
        <v>07_Restauration</v>
      </c>
      <c r="AQ201" t="str">
        <f>INDEX(PDC!$J$1:$L$90,MATCH(AT201,PDC!$L:$L,0),MATCH(PDC!$J$1,PDC!$J$1:$L$1,0))</f>
        <v>Services</v>
      </c>
      <c r="AR201" t="s">
        <v>106</v>
      </c>
      <c r="AS201">
        <v>56</v>
      </c>
      <c r="AT201" t="s">
        <v>10</v>
      </c>
      <c r="AU201">
        <v>1991</v>
      </c>
      <c r="AV201">
        <v>3049090</v>
      </c>
      <c r="AW201">
        <v>74</v>
      </c>
      <c r="AX201">
        <v>4</v>
      </c>
      <c r="AY201">
        <v>29</v>
      </c>
      <c r="BA201">
        <v>5952</v>
      </c>
    </row>
    <row r="202" spans="1:53" x14ac:dyDescent="0.35">
      <c r="A202" t="str">
        <f t="shared" si="25"/>
        <v>0064_Action sociale sans hébergement</v>
      </c>
      <c r="B202" t="str">
        <f t="shared" si="26"/>
        <v>HC_0064</v>
      </c>
      <c r="C202" t="str">
        <f t="shared" si="28"/>
        <v>HC</v>
      </c>
      <c r="D202">
        <f t="shared" si="24"/>
        <v>24</v>
      </c>
      <c r="E202" t="str">
        <f>INDEX(PDC!$J$1:$L$90,MATCH(H202,PDC!$L:$L,0),MATCH(PDC!$J$1,PDC!$J$1:$L$1,0))</f>
        <v>Services</v>
      </c>
      <c r="F202" s="7" t="s">
        <v>300</v>
      </c>
      <c r="G202">
        <v>88</v>
      </c>
      <c r="H202" t="s">
        <v>8</v>
      </c>
      <c r="I202" s="10">
        <v>147</v>
      </c>
      <c r="J202" s="10">
        <v>230492</v>
      </c>
      <c r="K202">
        <v>9</v>
      </c>
      <c r="O202">
        <v>739</v>
      </c>
      <c r="P202">
        <v>19.057402588130504</v>
      </c>
      <c r="Q202">
        <v>39.046908352999999</v>
      </c>
      <c r="R202" s="10"/>
      <c r="S202" s="10" t="str">
        <f t="shared" si="29"/>
        <v>NA_Services</v>
      </c>
      <c r="T202" s="10" t="s">
        <v>361</v>
      </c>
      <c r="U202" s="11" t="s">
        <v>117</v>
      </c>
      <c r="V202" s="10">
        <v>214962</v>
      </c>
      <c r="W202" s="10">
        <v>309732010</v>
      </c>
      <c r="X202" s="10">
        <v>4859</v>
      </c>
      <c r="Y202" s="10">
        <v>342</v>
      </c>
      <c r="Z202" s="10">
        <v>3661</v>
      </c>
      <c r="AA202" s="10">
        <v>4</v>
      </c>
      <c r="AB202" s="10">
        <v>410462</v>
      </c>
      <c r="AP202" t="str">
        <f t="shared" si="27"/>
        <v>07_Édition</v>
      </c>
      <c r="AQ202" t="str">
        <f>INDEX(PDC!$J$1:$L$90,MATCH(AT202,PDC!$L:$L,0),MATCH(PDC!$J$1,PDC!$J$1:$L$1,0))</f>
        <v>Services</v>
      </c>
      <c r="AR202" t="s">
        <v>106</v>
      </c>
      <c r="AS202">
        <v>58</v>
      </c>
      <c r="AT202" t="s">
        <v>49</v>
      </c>
      <c r="AU202">
        <v>172</v>
      </c>
      <c r="AV202">
        <v>264421</v>
      </c>
      <c r="AX202">
        <v>1</v>
      </c>
      <c r="AY202">
        <v>6</v>
      </c>
      <c r="BA202">
        <v>264</v>
      </c>
    </row>
    <row r="203" spans="1:53" x14ac:dyDescent="0.35">
      <c r="A203" t="str">
        <f t="shared" si="25"/>
        <v>0064_Hébergement médico-social et social</v>
      </c>
      <c r="B203" t="str">
        <f t="shared" si="26"/>
        <v>9_0064</v>
      </c>
      <c r="C203">
        <f t="shared" si="28"/>
        <v>9</v>
      </c>
      <c r="D203">
        <f t="shared" si="24"/>
        <v>9</v>
      </c>
      <c r="E203" t="str">
        <f>INDEX(PDC!$J$1:$L$90,MATCH(H203,PDC!$L:$L,0),MATCH(PDC!$J$1,PDC!$J$1:$L$1,0))</f>
        <v>Services</v>
      </c>
      <c r="F203" s="7" t="s">
        <v>300</v>
      </c>
      <c r="G203">
        <v>87</v>
      </c>
      <c r="H203" t="s">
        <v>2</v>
      </c>
      <c r="I203" s="10">
        <v>381</v>
      </c>
      <c r="J203" s="10">
        <v>627716</v>
      </c>
      <c r="K203">
        <v>24</v>
      </c>
      <c r="L203">
        <v>1</v>
      </c>
      <c r="M203" s="10">
        <v>8</v>
      </c>
      <c r="O203">
        <v>1236</v>
      </c>
      <c r="P203">
        <v>59.249138347779635</v>
      </c>
      <c r="Q203">
        <v>38.233850977000003</v>
      </c>
      <c r="S203" s="10" t="str">
        <f t="shared" si="29"/>
        <v>ARA_Agriculture</v>
      </c>
      <c r="T203" s="10" t="s">
        <v>360</v>
      </c>
      <c r="U203" s="4" t="s">
        <v>114</v>
      </c>
      <c r="V203" s="10">
        <v>300</v>
      </c>
      <c r="W203" s="10">
        <v>479117</v>
      </c>
      <c r="X203" s="10">
        <v>7</v>
      </c>
      <c r="Y203" s="10"/>
      <c r="Z203" s="10"/>
      <c r="AA203" s="10"/>
      <c r="AB203" s="10">
        <v>821</v>
      </c>
      <c r="AP203" t="str">
        <f t="shared" si="27"/>
        <v>07_Production de films cinématographiques, de vidéo et de programmes de télévision ; enregistrement sonore et édition musicale</v>
      </c>
      <c r="AQ203" t="str">
        <f>INDEX(PDC!$J$1:$L$90,MATCH(AT203,PDC!$L:$L,0),MATCH(PDC!$J$1,PDC!$J$1:$L$1,0))</f>
        <v>Services</v>
      </c>
      <c r="AR203" t="s">
        <v>106</v>
      </c>
      <c r="AS203">
        <v>59</v>
      </c>
      <c r="AT203" t="s">
        <v>82</v>
      </c>
      <c r="AU203">
        <v>48</v>
      </c>
      <c r="AV203">
        <v>57894</v>
      </c>
    </row>
    <row r="204" spans="1:53" x14ac:dyDescent="0.35">
      <c r="A204" t="str">
        <f t="shared" si="25"/>
        <v>0064_Travaux de construction spécialisés</v>
      </c>
      <c r="B204" t="str">
        <f t="shared" si="26"/>
        <v>11_0064</v>
      </c>
      <c r="C204">
        <f t="shared" si="28"/>
        <v>11</v>
      </c>
      <c r="D204">
        <f t="shared" si="24"/>
        <v>11</v>
      </c>
      <c r="E204" t="str">
        <f>INDEX(PDC!$J$1:$L$90,MATCH(H204,PDC!$L:$L,0),MATCH(PDC!$J$1,PDC!$J$1:$L$1,0))</f>
        <v>Construction</v>
      </c>
      <c r="F204" s="7" t="s">
        <v>300</v>
      </c>
      <c r="G204">
        <v>43</v>
      </c>
      <c r="H204" t="s">
        <v>3</v>
      </c>
      <c r="I204" s="10">
        <v>394</v>
      </c>
      <c r="J204" s="10">
        <v>621222</v>
      </c>
      <c r="K204">
        <v>22</v>
      </c>
      <c r="L204">
        <v>2</v>
      </c>
      <c r="M204">
        <v>105</v>
      </c>
      <c r="N204">
        <v>1</v>
      </c>
      <c r="O204">
        <v>1574</v>
      </c>
      <c r="P204">
        <v>51.828748670763957</v>
      </c>
      <c r="Q204">
        <v>35.414070975999998</v>
      </c>
      <c r="R204" s="10"/>
      <c r="S204" s="10" t="str">
        <f t="shared" si="29"/>
        <v>ARA_Commerce</v>
      </c>
      <c r="T204" s="10" t="s">
        <v>360</v>
      </c>
      <c r="U204" s="4" t="s">
        <v>138</v>
      </c>
      <c r="V204" s="10">
        <v>347744</v>
      </c>
      <c r="W204" s="10">
        <v>535897276</v>
      </c>
      <c r="X204" s="10">
        <v>12497</v>
      </c>
      <c r="Y204" s="10">
        <v>745</v>
      </c>
      <c r="Z204" s="10">
        <v>7415</v>
      </c>
      <c r="AA204" s="10">
        <v>6</v>
      </c>
      <c r="AB204" s="10">
        <v>866388</v>
      </c>
      <c r="AP204" t="str">
        <f t="shared" si="27"/>
        <v>07_Programmation et diffusion</v>
      </c>
      <c r="AQ204" t="str">
        <f>INDEX(PDC!$J$1:$L$90,MATCH(AT204,PDC!$L:$L,0),MATCH(PDC!$J$1,PDC!$J$1:$L$1,0))</f>
        <v>Services</v>
      </c>
      <c r="AR204" t="s">
        <v>106</v>
      </c>
      <c r="AS204">
        <v>60</v>
      </c>
      <c r="AT204" t="s">
        <v>83</v>
      </c>
      <c r="AU204">
        <v>27</v>
      </c>
      <c r="AV204">
        <v>49954</v>
      </c>
    </row>
    <row r="205" spans="1:53" x14ac:dyDescent="0.35">
      <c r="A205" t="str">
        <f t="shared" si="25"/>
        <v>0064_Activités de location et location-bail</v>
      </c>
      <c r="B205" t="str">
        <f t="shared" si="26"/>
        <v>HC_0064</v>
      </c>
      <c r="C205" t="str">
        <f t="shared" si="28"/>
        <v>HC</v>
      </c>
      <c r="D205">
        <f t="shared" si="24"/>
        <v>27</v>
      </c>
      <c r="E205" t="str">
        <f>INDEX(PDC!$J$1:$L$90,MATCH(H205,PDC!$L:$L,0),MATCH(PDC!$J$1,PDC!$J$1:$L$1,0))</f>
        <v>Services</v>
      </c>
      <c r="F205" s="7" t="s">
        <v>300</v>
      </c>
      <c r="G205">
        <v>77</v>
      </c>
      <c r="H205" t="s">
        <v>88</v>
      </c>
      <c r="I205" s="10">
        <v>15</v>
      </c>
      <c r="J205" s="10">
        <v>28662</v>
      </c>
      <c r="K205">
        <v>1</v>
      </c>
      <c r="O205">
        <v>7</v>
      </c>
      <c r="P205">
        <v>0</v>
      </c>
      <c r="Q205">
        <v>34.889400600000002</v>
      </c>
      <c r="S205" s="10" t="str">
        <f t="shared" si="29"/>
        <v>ARA_Construction</v>
      </c>
      <c r="T205" s="10" t="s">
        <v>360</v>
      </c>
      <c r="U205" s="4" t="s">
        <v>115</v>
      </c>
      <c r="V205" s="10">
        <v>179497</v>
      </c>
      <c r="W205" s="10">
        <v>278782193</v>
      </c>
      <c r="X205" s="10">
        <v>11804</v>
      </c>
      <c r="Y205" s="10">
        <v>950</v>
      </c>
      <c r="Z205" s="10">
        <v>11652</v>
      </c>
      <c r="AA205" s="10">
        <v>20</v>
      </c>
      <c r="AB205" s="10">
        <v>909785</v>
      </c>
      <c r="AP205" t="str">
        <f t="shared" si="27"/>
        <v>07_Télécommunications</v>
      </c>
      <c r="AQ205" t="str">
        <f>INDEX(PDC!$J$1:$L$90,MATCH(AT205,PDC!$L:$L,0),MATCH(PDC!$J$1,PDC!$J$1:$L$1,0))</f>
        <v>Services</v>
      </c>
      <c r="AR205" t="s">
        <v>106</v>
      </c>
      <c r="AS205">
        <v>61</v>
      </c>
      <c r="AT205" t="s">
        <v>84</v>
      </c>
      <c r="AU205">
        <v>36</v>
      </c>
      <c r="AV205">
        <v>59069</v>
      </c>
      <c r="AW205">
        <v>1</v>
      </c>
      <c r="BA205">
        <v>10</v>
      </c>
    </row>
    <row r="206" spans="1:53" x14ac:dyDescent="0.35">
      <c r="A206" t="str">
        <f t="shared" si="25"/>
        <v>0064_Activités pour la santé humaine</v>
      </c>
      <c r="B206" t="str">
        <f t="shared" si="26"/>
        <v>14_0064</v>
      </c>
      <c r="C206">
        <f t="shared" si="28"/>
        <v>14</v>
      </c>
      <c r="D206">
        <f t="shared" si="24"/>
        <v>14</v>
      </c>
      <c r="E206" t="str">
        <f>INDEX(PDC!$J$1:$L$90,MATCH(H206,PDC!$L:$L,0),MATCH(PDC!$J$1,PDC!$J$1:$L$1,0))</f>
        <v>Services</v>
      </c>
      <c r="F206" s="7" t="s">
        <v>300</v>
      </c>
      <c r="G206">
        <v>86</v>
      </c>
      <c r="H206" t="s">
        <v>27</v>
      </c>
      <c r="I206" s="10">
        <v>336</v>
      </c>
      <c r="J206" s="10">
        <v>567580</v>
      </c>
      <c r="K206">
        <v>16</v>
      </c>
      <c r="O206">
        <v>658</v>
      </c>
      <c r="P206">
        <v>40.220836837445646</v>
      </c>
      <c r="Q206">
        <v>28.189858697999998</v>
      </c>
      <c r="S206" s="10" t="str">
        <f t="shared" si="29"/>
        <v>ARA_Industrie</v>
      </c>
      <c r="T206" s="10" t="s">
        <v>360</v>
      </c>
      <c r="U206" s="4" t="s">
        <v>116</v>
      </c>
      <c r="V206" s="10">
        <v>444751</v>
      </c>
      <c r="W206" s="10">
        <v>685188933</v>
      </c>
      <c r="X206" s="10">
        <v>14380</v>
      </c>
      <c r="Y206" s="10">
        <v>1137</v>
      </c>
      <c r="Z206" s="10">
        <v>11690</v>
      </c>
      <c r="AA206" s="10">
        <v>16</v>
      </c>
      <c r="AB206" s="10">
        <v>971772</v>
      </c>
      <c r="AP206" t="str">
        <f t="shared" si="27"/>
        <v>07_Programmation, conseil et autres activités informatiques</v>
      </c>
      <c r="AQ206" t="str">
        <f>INDEX(PDC!$J$1:$L$90,MATCH(AT206,PDC!$L:$L,0),MATCH(PDC!$J$1,PDC!$J$1:$L$1,0))</f>
        <v>Services</v>
      </c>
      <c r="AR206" t="s">
        <v>106</v>
      </c>
      <c r="AS206">
        <v>62</v>
      </c>
      <c r="AT206" t="s">
        <v>50</v>
      </c>
      <c r="AU206">
        <v>598</v>
      </c>
      <c r="AV206">
        <v>889250</v>
      </c>
      <c r="AW206">
        <v>6</v>
      </c>
      <c r="BA206">
        <v>78</v>
      </c>
    </row>
    <row r="207" spans="1:53" x14ac:dyDescent="0.35">
      <c r="A207" t="str">
        <f t="shared" si="25"/>
        <v>0064_Restauration</v>
      </c>
      <c r="B207" t="str">
        <f t="shared" si="26"/>
        <v>HC_0064</v>
      </c>
      <c r="C207" t="str">
        <f t="shared" si="28"/>
        <v>HC</v>
      </c>
      <c r="D207">
        <f t="shared" si="24"/>
        <v>15</v>
      </c>
      <c r="E207" t="str">
        <f>INDEX(PDC!$J$1:$L$90,MATCH(H207,PDC!$L:$L,0),MATCH(PDC!$J$1,PDC!$J$1:$L$1,0))</f>
        <v>Services</v>
      </c>
      <c r="F207" s="7" t="s">
        <v>300</v>
      </c>
      <c r="G207">
        <v>56</v>
      </c>
      <c r="H207" t="s">
        <v>10</v>
      </c>
      <c r="I207" s="10">
        <v>252</v>
      </c>
      <c r="J207" s="10">
        <v>399777</v>
      </c>
      <c r="K207">
        <v>10</v>
      </c>
      <c r="O207">
        <v>524</v>
      </c>
      <c r="P207">
        <v>38.092836400674841</v>
      </c>
      <c r="Q207">
        <v>25.013945274000001</v>
      </c>
      <c r="S207" s="10" t="str">
        <f t="shared" si="29"/>
        <v>ARA_Services</v>
      </c>
      <c r="T207" s="10" t="s">
        <v>360</v>
      </c>
      <c r="U207" s="4" t="s">
        <v>117</v>
      </c>
      <c r="V207" s="10">
        <v>1331167</v>
      </c>
      <c r="W207" s="10">
        <v>1921876055</v>
      </c>
      <c r="X207" s="10">
        <v>46004</v>
      </c>
      <c r="Y207" s="10">
        <v>2858</v>
      </c>
      <c r="Z207" s="10">
        <v>28309</v>
      </c>
      <c r="AA207" s="10">
        <v>28</v>
      </c>
      <c r="AB207" s="10">
        <v>3447821</v>
      </c>
      <c r="AP207" t="str">
        <f t="shared" si="27"/>
        <v>07_Services d'information</v>
      </c>
      <c r="AQ207" t="str">
        <f>INDEX(PDC!$J$1:$L$90,MATCH(AT207,PDC!$L:$L,0),MATCH(PDC!$J$1,PDC!$J$1:$L$1,0))</f>
        <v>Services</v>
      </c>
      <c r="AR207" t="s">
        <v>106</v>
      </c>
      <c r="AS207">
        <v>63</v>
      </c>
      <c r="AT207" t="s">
        <v>85</v>
      </c>
      <c r="AU207">
        <v>42</v>
      </c>
      <c r="AV207">
        <v>58266</v>
      </c>
    </row>
    <row r="208" spans="1:53" x14ac:dyDescent="0.35">
      <c r="A208" t="str">
        <f t="shared" si="25"/>
        <v>0064_Transports terrestres et transport par conduites</v>
      </c>
      <c r="B208" t="str">
        <f t="shared" si="26"/>
        <v>HC_0064</v>
      </c>
      <c r="C208" t="str">
        <f t="shared" si="28"/>
        <v>HC</v>
      </c>
      <c r="D208">
        <f t="shared" si="24"/>
        <v>10</v>
      </c>
      <c r="E208" t="str">
        <f>INDEX(PDC!$J$1:$L$90,MATCH(H208,PDC!$L:$L,0),MATCH(PDC!$J$1,PDC!$J$1:$L$1,0))</f>
        <v>Services</v>
      </c>
      <c r="F208" s="7" t="s">
        <v>300</v>
      </c>
      <c r="G208">
        <v>49</v>
      </c>
      <c r="H208" t="s">
        <v>5</v>
      </c>
      <c r="I208" s="10">
        <v>104</v>
      </c>
      <c r="J208" s="10">
        <v>179519</v>
      </c>
      <c r="K208">
        <v>4</v>
      </c>
      <c r="M208" s="10"/>
      <c r="O208">
        <v>670</v>
      </c>
      <c r="P208">
        <v>57.202910855568589</v>
      </c>
      <c r="Q208">
        <v>22.281764046999999</v>
      </c>
      <c r="S208" s="10" t="str">
        <f t="shared" si="29"/>
        <v>0055_Tous secteurs</v>
      </c>
      <c r="T208" s="10" t="s">
        <v>294</v>
      </c>
      <c r="U208" s="4" t="s">
        <v>356</v>
      </c>
      <c r="V208" s="10">
        <v>16881</v>
      </c>
      <c r="W208" s="10">
        <v>24314331</v>
      </c>
      <c r="X208" s="10">
        <v>541</v>
      </c>
      <c r="Y208" s="10">
        <v>38</v>
      </c>
      <c r="Z208" s="10">
        <v>502</v>
      </c>
      <c r="AA208">
        <v>1</v>
      </c>
      <c r="AB208">
        <v>45338</v>
      </c>
      <c r="AP208" t="str">
        <f t="shared" si="27"/>
        <v>07_Activités des services financiers, hors assurance et caisses de retraite</v>
      </c>
      <c r="AQ208" t="str">
        <f>INDEX(PDC!$J$1:$L$90,MATCH(AT208,PDC!$L:$L,0),MATCH(PDC!$J$1,PDC!$J$1:$L$1,0))</f>
        <v>Services</v>
      </c>
      <c r="AR208" t="s">
        <v>106</v>
      </c>
      <c r="AS208">
        <v>64</v>
      </c>
      <c r="AT208" t="s">
        <v>47</v>
      </c>
      <c r="AU208">
        <v>842</v>
      </c>
      <c r="AV208">
        <v>1319144</v>
      </c>
      <c r="AW208">
        <v>3</v>
      </c>
      <c r="AX208">
        <v>1</v>
      </c>
      <c r="AY208">
        <v>3</v>
      </c>
      <c r="BA208">
        <v>312</v>
      </c>
    </row>
    <row r="209" spans="1:53" x14ac:dyDescent="0.35">
      <c r="A209" t="str">
        <f t="shared" si="25"/>
        <v>0064_Autres services personnels</v>
      </c>
      <c r="B209" t="str">
        <f t="shared" si="26"/>
        <v>HC_0064</v>
      </c>
      <c r="C209" t="str">
        <f t="shared" si="28"/>
        <v>HC</v>
      </c>
      <c r="D209">
        <f t="shared" si="24"/>
        <v>17</v>
      </c>
      <c r="E209" t="str">
        <f>INDEX(PDC!$J$1:$L$90,MATCH(H209,PDC!$L:$L,0),MATCH(PDC!$J$1,PDC!$J$1:$L$1,0))</f>
        <v>Services</v>
      </c>
      <c r="F209" s="7" t="s">
        <v>300</v>
      </c>
      <c r="G209">
        <v>96</v>
      </c>
      <c r="H209" t="s">
        <v>30</v>
      </c>
      <c r="I209">
        <v>69</v>
      </c>
      <c r="J209">
        <v>98818</v>
      </c>
      <c r="K209">
        <v>2</v>
      </c>
      <c r="O209">
        <v>152</v>
      </c>
      <c r="P209">
        <v>30.998950843701586</v>
      </c>
      <c r="Q209">
        <v>20.239227670999998</v>
      </c>
      <c r="S209" s="10" t="str">
        <f t="shared" si="29"/>
        <v>0059_Tous secteurs</v>
      </c>
      <c r="T209" s="10" t="s">
        <v>296</v>
      </c>
      <c r="U209" s="4" t="s">
        <v>356</v>
      </c>
      <c r="V209" s="10">
        <v>8247</v>
      </c>
      <c r="W209" s="10">
        <v>12797333</v>
      </c>
      <c r="X209" s="10">
        <v>516</v>
      </c>
      <c r="Y209" s="10">
        <v>28</v>
      </c>
      <c r="Z209" s="10">
        <v>321</v>
      </c>
      <c r="AB209">
        <v>34448</v>
      </c>
      <c r="AP209" t="str">
        <f t="shared" si="27"/>
        <v>07_Assurance</v>
      </c>
      <c r="AQ209" t="str">
        <f>INDEX(PDC!$J$1:$L$90,MATCH(AT209,PDC!$L:$L,0),MATCH(PDC!$J$1,PDC!$J$1:$L$1,0))</f>
        <v>Services</v>
      </c>
      <c r="AR209" t="s">
        <v>106</v>
      </c>
      <c r="AS209">
        <v>65</v>
      </c>
      <c r="AT209" t="s">
        <v>45</v>
      </c>
      <c r="AU209">
        <v>186</v>
      </c>
      <c r="AV209">
        <v>287908</v>
      </c>
      <c r="AW209">
        <v>4</v>
      </c>
      <c r="BA209">
        <v>65</v>
      </c>
    </row>
    <row r="210" spans="1:53" x14ac:dyDescent="0.35">
      <c r="A210" t="str">
        <f t="shared" si="25"/>
        <v>0064_Commerce de détail, à l'exception des automobiles et des motocycles</v>
      </c>
      <c r="B210" t="str">
        <f t="shared" si="26"/>
        <v>19_0064</v>
      </c>
      <c r="C210">
        <f t="shared" si="28"/>
        <v>19</v>
      </c>
      <c r="D210">
        <f t="shared" si="24"/>
        <v>19</v>
      </c>
      <c r="E210" t="str">
        <f>INDEX(PDC!$J$1:$L$90,MATCH(H210,PDC!$L:$L,0),MATCH(PDC!$J$1,PDC!$J$1:$L$1,0))</f>
        <v>Commerce</v>
      </c>
      <c r="F210" s="7" t="s">
        <v>300</v>
      </c>
      <c r="G210">
        <v>47</v>
      </c>
      <c r="H210" t="s">
        <v>16</v>
      </c>
      <c r="I210" s="10">
        <v>443</v>
      </c>
      <c r="J210" s="10">
        <v>698770</v>
      </c>
      <c r="K210">
        <v>14</v>
      </c>
      <c r="L210">
        <v>1</v>
      </c>
      <c r="M210">
        <v>4</v>
      </c>
      <c r="O210">
        <v>555</v>
      </c>
      <c r="P210">
        <v>27.641114934896166</v>
      </c>
      <c r="Q210">
        <v>20.035204716999999</v>
      </c>
      <c r="S210" s="10" t="str">
        <f t="shared" si="29"/>
        <v>0063_Tous secteurs</v>
      </c>
      <c r="T210" s="10" t="s">
        <v>298</v>
      </c>
      <c r="U210" s="4" t="s">
        <v>356</v>
      </c>
      <c r="V210" s="10">
        <v>5440</v>
      </c>
      <c r="W210" s="10">
        <v>8267058</v>
      </c>
      <c r="X210" s="10">
        <v>223</v>
      </c>
      <c r="Y210" s="10">
        <v>11</v>
      </c>
      <c r="Z210" s="10">
        <v>117</v>
      </c>
      <c r="AB210">
        <v>12117</v>
      </c>
      <c r="AP210" t="str">
        <f t="shared" si="27"/>
        <v>07_Activités auxiliaires de services financiers et d'assurance</v>
      </c>
      <c r="AQ210" t="str">
        <f>INDEX(PDC!$J$1:$L$90,MATCH(AT210,PDC!$L:$L,0),MATCH(PDC!$J$1,PDC!$J$1:$L$1,0))</f>
        <v>Services</v>
      </c>
      <c r="AR210" t="s">
        <v>106</v>
      </c>
      <c r="AS210">
        <v>66</v>
      </c>
      <c r="AT210" t="s">
        <v>48</v>
      </c>
      <c r="AU210">
        <v>219</v>
      </c>
      <c r="AV210">
        <v>334392</v>
      </c>
      <c r="AW210">
        <v>1</v>
      </c>
      <c r="BA210">
        <v>217</v>
      </c>
    </row>
    <row r="211" spans="1:53" x14ac:dyDescent="0.35">
      <c r="A211" t="str">
        <f t="shared" si="25"/>
        <v>0064_Industries alimentaires</v>
      </c>
      <c r="B211" t="str">
        <f t="shared" si="26"/>
        <v>HC_0064</v>
      </c>
      <c r="C211" t="str">
        <f t="shared" si="28"/>
        <v>HC</v>
      </c>
      <c r="D211">
        <f t="shared" si="24"/>
        <v>20</v>
      </c>
      <c r="E211" t="str">
        <f>INDEX(PDC!$J$1:$L$90,MATCH(H211,PDC!$L:$L,0),MATCH(PDC!$J$1,PDC!$J$1:$L$1,0))</f>
        <v>Industrie</v>
      </c>
      <c r="F211" s="7" t="s">
        <v>300</v>
      </c>
      <c r="G211">
        <v>10</v>
      </c>
      <c r="H211" t="s">
        <v>14</v>
      </c>
      <c r="I211">
        <v>227</v>
      </c>
      <c r="J211">
        <v>366024</v>
      </c>
      <c r="K211">
        <v>7</v>
      </c>
      <c r="L211">
        <v>1</v>
      </c>
      <c r="M211">
        <v>4</v>
      </c>
      <c r="O211">
        <v>148</v>
      </c>
      <c r="P211">
        <v>26.752843987641857</v>
      </c>
      <c r="Q211">
        <v>19.124428998999999</v>
      </c>
      <c r="S211" s="10" t="str">
        <f t="shared" si="29"/>
        <v>0064_Tous secteurs</v>
      </c>
      <c r="T211" s="10" t="s">
        <v>300</v>
      </c>
      <c r="U211" s="4" t="s">
        <v>356</v>
      </c>
      <c r="V211" s="10">
        <v>4528</v>
      </c>
      <c r="W211" s="10">
        <v>7006184</v>
      </c>
      <c r="X211" s="10">
        <v>158</v>
      </c>
      <c r="Y211" s="10">
        <v>6</v>
      </c>
      <c r="Z211" s="10">
        <v>126</v>
      </c>
      <c r="AA211">
        <v>1</v>
      </c>
      <c r="AB211">
        <v>9773</v>
      </c>
      <c r="AP211" t="str">
        <f t="shared" si="27"/>
        <v>07_Activités immobilières</v>
      </c>
      <c r="AQ211" t="str">
        <f>INDEX(PDC!$J$1:$L$90,MATCH(AT211,PDC!$L:$L,0),MATCH(PDC!$J$1,PDC!$J$1:$L$1,0))</f>
        <v>Services</v>
      </c>
      <c r="AR211" t="s">
        <v>106</v>
      </c>
      <c r="AS211">
        <v>68</v>
      </c>
      <c r="AT211" t="s">
        <v>31</v>
      </c>
      <c r="AU211">
        <v>439</v>
      </c>
      <c r="AV211">
        <v>562522</v>
      </c>
      <c r="AW211">
        <v>14</v>
      </c>
      <c r="BA211">
        <v>516</v>
      </c>
    </row>
    <row r="212" spans="1:53" x14ac:dyDescent="0.35">
      <c r="A212" t="str">
        <f t="shared" si="25"/>
        <v>0064_Fabrication de produits en caoutchouc et en plastique</v>
      </c>
      <c r="B212" t="str">
        <f t="shared" si="26"/>
        <v>HC_0064</v>
      </c>
      <c r="C212" t="str">
        <f t="shared" si="28"/>
        <v>HC</v>
      </c>
      <c r="D212">
        <f t="shared" si="24"/>
        <v>18</v>
      </c>
      <c r="E212" t="str">
        <f>INDEX(PDC!$J$1:$L$90,MATCH(H212,PDC!$L:$L,0),MATCH(PDC!$J$1,PDC!$J$1:$L$1,0))</f>
        <v>Industrie</v>
      </c>
      <c r="F212" s="7" t="s">
        <v>300</v>
      </c>
      <c r="G212">
        <v>22</v>
      </c>
      <c r="H212" t="s">
        <v>25</v>
      </c>
      <c r="I212" s="10">
        <v>33</v>
      </c>
      <c r="J212" s="10">
        <v>52416</v>
      </c>
      <c r="K212">
        <v>1</v>
      </c>
      <c r="O212">
        <v>7</v>
      </c>
      <c r="P212">
        <v>28.26566993782998</v>
      </c>
      <c r="Q212">
        <v>19.078144078000001</v>
      </c>
      <c r="S212" s="10" t="str">
        <f t="shared" si="29"/>
        <v>8401_Tous secteurs</v>
      </c>
      <c r="T212" s="10">
        <v>8401</v>
      </c>
      <c r="U212" s="4" t="s">
        <v>356</v>
      </c>
      <c r="V212" s="10">
        <v>92443</v>
      </c>
      <c r="W212" s="10">
        <v>140577407</v>
      </c>
      <c r="X212" s="10">
        <v>3550</v>
      </c>
      <c r="Y212" s="10">
        <v>156</v>
      </c>
      <c r="Z212" s="10">
        <v>1694</v>
      </c>
      <c r="AA212">
        <v>4</v>
      </c>
      <c r="AB212">
        <v>214396</v>
      </c>
      <c r="AP212" t="str">
        <f t="shared" si="27"/>
        <v>07_Activités juridiques et comptables</v>
      </c>
      <c r="AQ212" t="str">
        <f>INDEX(PDC!$J$1:$L$90,MATCH(AT212,PDC!$L:$L,0),MATCH(PDC!$J$1,PDC!$J$1:$L$1,0))</f>
        <v>Services</v>
      </c>
      <c r="AR212" t="s">
        <v>106</v>
      </c>
      <c r="AS212">
        <v>69</v>
      </c>
      <c r="AT212" t="s">
        <v>51</v>
      </c>
      <c r="AU212">
        <v>668</v>
      </c>
      <c r="AV212">
        <v>1127149</v>
      </c>
      <c r="AW212">
        <v>1</v>
      </c>
      <c r="BA212">
        <v>9</v>
      </c>
    </row>
    <row r="213" spans="1:53" x14ac:dyDescent="0.35">
      <c r="A213" t="str">
        <f t="shared" si="25"/>
        <v>0064_Hébergement</v>
      </c>
      <c r="B213" t="str">
        <f t="shared" si="26"/>
        <v>HC_0064</v>
      </c>
      <c r="C213" t="str">
        <f t="shared" si="28"/>
        <v>HC</v>
      </c>
      <c r="D213">
        <f t="shared" si="24"/>
        <v>7</v>
      </c>
      <c r="E213" t="str">
        <f>INDEX(PDC!$J$1:$L$90,MATCH(H213,PDC!$L:$L,0),MATCH(PDC!$J$1,PDC!$J$1:$L$1,0))</f>
        <v>Services</v>
      </c>
      <c r="F213" s="7" t="s">
        <v>300</v>
      </c>
      <c r="G213">
        <v>55</v>
      </c>
      <c r="H213" t="s">
        <v>20</v>
      </c>
      <c r="I213" s="10">
        <v>235</v>
      </c>
      <c r="J213" s="10">
        <v>413668</v>
      </c>
      <c r="K213">
        <v>7</v>
      </c>
      <c r="L213">
        <v>1</v>
      </c>
      <c r="M213">
        <v>5</v>
      </c>
      <c r="O213">
        <v>606</v>
      </c>
      <c r="P213">
        <v>84.094593192962719</v>
      </c>
      <c r="Q213">
        <v>16.921782686</v>
      </c>
      <c r="R213" s="10"/>
      <c r="S213" s="10" t="str">
        <f t="shared" si="29"/>
        <v>8402_Tous secteurs</v>
      </c>
      <c r="T213" s="10">
        <v>8402</v>
      </c>
      <c r="U213" s="4" t="s">
        <v>356</v>
      </c>
      <c r="V213" s="10">
        <v>26990</v>
      </c>
      <c r="W213" s="10">
        <v>40922799</v>
      </c>
      <c r="X213" s="10">
        <v>1075</v>
      </c>
      <c r="Y213" s="10">
        <v>32</v>
      </c>
      <c r="Z213" s="10">
        <v>256</v>
      </c>
      <c r="AA213" s="10"/>
      <c r="AB213" s="10">
        <v>55816</v>
      </c>
      <c r="AP213" t="str">
        <f t="shared" si="27"/>
        <v>07_Activités des sièges sociaux ; conseil de gestion</v>
      </c>
      <c r="AQ213" t="str">
        <f>INDEX(PDC!$J$1:$L$90,MATCH(AT213,PDC!$L:$L,0),MATCH(PDC!$J$1,PDC!$J$1:$L$1,0))</f>
        <v>Services</v>
      </c>
      <c r="AR213" t="s">
        <v>106</v>
      </c>
      <c r="AS213">
        <v>70</v>
      </c>
      <c r="AT213" t="s">
        <v>44</v>
      </c>
      <c r="AU213">
        <v>406</v>
      </c>
      <c r="AV213">
        <v>580474</v>
      </c>
      <c r="AW213">
        <v>2</v>
      </c>
      <c r="AX213">
        <v>1</v>
      </c>
      <c r="AY213">
        <v>2</v>
      </c>
      <c r="BA213">
        <v>276</v>
      </c>
    </row>
    <row r="214" spans="1:53" x14ac:dyDescent="0.35">
      <c r="A214" t="str">
        <f t="shared" si="25"/>
        <v>0064_Commerce de gros, à l'exception des automobiles et des motocycles</v>
      </c>
      <c r="B214" t="str">
        <f t="shared" si="26"/>
        <v>HC_0064</v>
      </c>
      <c r="C214" t="str">
        <f t="shared" si="28"/>
        <v>HC</v>
      </c>
      <c r="D214">
        <f t="shared" si="24"/>
        <v>25</v>
      </c>
      <c r="E214" t="str">
        <f>INDEX(PDC!$J$1:$L$90,MATCH(H214,PDC!$L:$L,0),MATCH(PDC!$J$1,PDC!$J$1:$L$1,0))</f>
        <v>Commerce</v>
      </c>
      <c r="F214" s="7" t="s">
        <v>300</v>
      </c>
      <c r="G214">
        <v>46</v>
      </c>
      <c r="H214" t="s">
        <v>28</v>
      </c>
      <c r="I214" s="10">
        <v>179</v>
      </c>
      <c r="J214" s="10">
        <v>299450</v>
      </c>
      <c r="K214">
        <v>5</v>
      </c>
      <c r="O214">
        <v>548</v>
      </c>
      <c r="P214">
        <v>17.78739186782564</v>
      </c>
      <c r="Q214">
        <v>16.697278344000001</v>
      </c>
      <c r="S214" s="10" t="str">
        <f t="shared" si="29"/>
        <v>8403_Tous secteurs</v>
      </c>
      <c r="T214" s="10">
        <v>8403</v>
      </c>
      <c r="U214" s="4" t="s">
        <v>356</v>
      </c>
      <c r="V214" s="10">
        <v>18838</v>
      </c>
      <c r="W214" s="10">
        <v>29296854</v>
      </c>
      <c r="X214" s="10">
        <v>823</v>
      </c>
      <c r="Y214" s="10">
        <v>36</v>
      </c>
      <c r="Z214" s="10">
        <v>417</v>
      </c>
      <c r="AA214">
        <v>1</v>
      </c>
      <c r="AB214">
        <v>40492</v>
      </c>
      <c r="AP214" t="str">
        <f t="shared" si="27"/>
        <v>07_Activités d'architecture et d'ingénierie ; activités de contrôle et analyses techniques</v>
      </c>
      <c r="AQ214" t="str">
        <f>INDEX(PDC!$J$1:$L$90,MATCH(AT214,PDC!$L:$L,0),MATCH(PDC!$J$1,PDC!$J$1:$L$1,0))</f>
        <v>Services</v>
      </c>
      <c r="AR214" t="s">
        <v>106</v>
      </c>
      <c r="AS214">
        <v>71</v>
      </c>
      <c r="AT214" t="s">
        <v>43</v>
      </c>
      <c r="AU214">
        <v>699</v>
      </c>
      <c r="AV214">
        <v>1169158</v>
      </c>
      <c r="AW214">
        <v>2</v>
      </c>
      <c r="BA214">
        <v>749</v>
      </c>
    </row>
    <row r="215" spans="1:53" x14ac:dyDescent="0.35">
      <c r="A215" t="str">
        <f t="shared" si="25"/>
        <v>0064_Fabrication de machines et équipements n.c.a.</v>
      </c>
      <c r="B215" t="str">
        <f t="shared" si="26"/>
        <v>HC_0064</v>
      </c>
      <c r="C215" t="str">
        <f t="shared" si="28"/>
        <v>HC</v>
      </c>
      <c r="D215">
        <f t="shared" si="24"/>
        <v>13</v>
      </c>
      <c r="E215" t="str">
        <f>INDEX(PDC!$J$1:$L$90,MATCH(H215,PDC!$L:$L,0),MATCH(PDC!$J$1,PDC!$J$1:$L$1,0))</f>
        <v>Industrie</v>
      </c>
      <c r="F215" s="7" t="s">
        <v>300</v>
      </c>
      <c r="G215">
        <v>28</v>
      </c>
      <c r="H215" t="s">
        <v>29</v>
      </c>
      <c r="I215" s="10">
        <v>75</v>
      </c>
      <c r="J215" s="10">
        <v>119844</v>
      </c>
      <c r="K215">
        <v>2</v>
      </c>
      <c r="O215">
        <v>41</v>
      </c>
      <c r="P215">
        <v>42.919508320351461</v>
      </c>
      <c r="Q215">
        <v>16.688361536999999</v>
      </c>
      <c r="S215" s="10" t="str">
        <f t="shared" si="29"/>
        <v>8404_Tous secteurs</v>
      </c>
      <c r="T215" s="10">
        <v>8404</v>
      </c>
      <c r="U215" s="4" t="s">
        <v>356</v>
      </c>
      <c r="V215" s="10">
        <v>10052</v>
      </c>
      <c r="W215" s="10">
        <v>14731527</v>
      </c>
      <c r="X215" s="10">
        <v>398</v>
      </c>
      <c r="Y215" s="10">
        <v>32</v>
      </c>
      <c r="Z215" s="10">
        <v>596</v>
      </c>
      <c r="AB215">
        <v>29405</v>
      </c>
      <c r="AP215" t="str">
        <f t="shared" si="27"/>
        <v>07_Recherche-développement scientifique</v>
      </c>
      <c r="AQ215" t="str">
        <f>INDEX(PDC!$J$1:$L$90,MATCH(AT215,PDC!$L:$L,0),MATCH(PDC!$J$1,PDC!$J$1:$L$1,0))</f>
        <v>Services</v>
      </c>
      <c r="AR215" t="s">
        <v>106</v>
      </c>
      <c r="AS215">
        <v>72</v>
      </c>
      <c r="AT215" t="s">
        <v>46</v>
      </c>
      <c r="AU215">
        <v>18</v>
      </c>
      <c r="AV215">
        <v>21852</v>
      </c>
      <c r="AW215">
        <v>1</v>
      </c>
      <c r="BA215">
        <v>1</v>
      </c>
    </row>
    <row r="216" spans="1:53" x14ac:dyDescent="0.35">
      <c r="A216" t="str">
        <f t="shared" si="25"/>
        <v>0064_Bibliothèques, archives, musées et autres activités culturelles</v>
      </c>
      <c r="B216" t="str">
        <f t="shared" si="26"/>
        <v>HC_0064</v>
      </c>
      <c r="C216" t="str">
        <f t="shared" si="28"/>
        <v>HC</v>
      </c>
      <c r="D216">
        <f t="shared" si="24"/>
        <v>3</v>
      </c>
      <c r="E216" t="str">
        <f>INDEX(PDC!$J$1:$L$90,MATCH(H216,PDC!$L:$L,0),MATCH(PDC!$J$1,PDC!$J$1:$L$1,0))</f>
        <v>Services</v>
      </c>
      <c r="F216" s="7" t="s">
        <v>300</v>
      </c>
      <c r="G216">
        <v>91</v>
      </c>
      <c r="H216" t="s">
        <v>90</v>
      </c>
      <c r="I216" s="10">
        <v>37</v>
      </c>
      <c r="J216" s="10">
        <v>65034</v>
      </c>
      <c r="K216">
        <v>1</v>
      </c>
      <c r="M216" s="10"/>
      <c r="O216">
        <v>216</v>
      </c>
      <c r="P216">
        <v>200</v>
      </c>
      <c r="Q216">
        <v>15.376572254999999</v>
      </c>
      <c r="R216" s="10"/>
      <c r="S216" s="10" t="str">
        <f t="shared" si="29"/>
        <v>8405_Tous secteurs</v>
      </c>
      <c r="T216" s="10">
        <v>8405</v>
      </c>
      <c r="U216" s="4" t="s">
        <v>356</v>
      </c>
      <c r="V216" s="10">
        <v>66669</v>
      </c>
      <c r="W216" s="10">
        <v>100345436</v>
      </c>
      <c r="X216" s="10">
        <v>2990</v>
      </c>
      <c r="Y216" s="10">
        <v>216</v>
      </c>
      <c r="Z216" s="10">
        <v>1884</v>
      </c>
      <c r="AA216" s="10"/>
      <c r="AB216" s="10">
        <v>218290</v>
      </c>
      <c r="AP216" t="str">
        <f t="shared" si="27"/>
        <v>07_Publicité et études de marché</v>
      </c>
      <c r="AQ216" t="str">
        <f>INDEX(PDC!$J$1:$L$90,MATCH(AT216,PDC!$L:$L,0),MATCH(PDC!$J$1,PDC!$J$1:$L$1,0))</f>
        <v>Services</v>
      </c>
      <c r="AR216" t="s">
        <v>106</v>
      </c>
      <c r="AS216">
        <v>73</v>
      </c>
      <c r="AT216" t="s">
        <v>33</v>
      </c>
      <c r="AU216">
        <v>67</v>
      </c>
      <c r="AV216">
        <v>95805</v>
      </c>
      <c r="AW216">
        <v>4</v>
      </c>
      <c r="AX216">
        <v>1</v>
      </c>
      <c r="AY216">
        <v>6</v>
      </c>
      <c r="BA216">
        <v>194</v>
      </c>
    </row>
    <row r="217" spans="1:53" x14ac:dyDescent="0.35">
      <c r="A217" t="str">
        <f t="shared" si="25"/>
        <v>0064_Industrie chimique</v>
      </c>
      <c r="B217" t="str">
        <f t="shared" si="26"/>
        <v>HC_0064</v>
      </c>
      <c r="C217" t="str">
        <f t="shared" si="28"/>
        <v>HC</v>
      </c>
      <c r="D217">
        <f t="shared" si="24"/>
        <v>22</v>
      </c>
      <c r="E217" t="str">
        <f>INDEX(PDC!$J$1:$L$90,MATCH(H217,PDC!$L:$L,0),MATCH(PDC!$J$1,PDC!$J$1:$L$1,0))</f>
        <v>Industrie</v>
      </c>
      <c r="F217" s="7" t="s">
        <v>300</v>
      </c>
      <c r="G217">
        <v>20</v>
      </c>
      <c r="H217" t="s">
        <v>40</v>
      </c>
      <c r="I217">
        <v>194</v>
      </c>
      <c r="J217">
        <v>335779</v>
      </c>
      <c r="K217">
        <v>5</v>
      </c>
      <c r="M217" s="10"/>
      <c r="O217">
        <v>610</v>
      </c>
      <c r="P217">
        <v>23.856201659120856</v>
      </c>
      <c r="Q217">
        <v>14.890746591999999</v>
      </c>
      <c r="R217" s="10"/>
      <c r="S217" s="10" t="str">
        <f t="shared" si="29"/>
        <v>8406_Tous secteurs</v>
      </c>
      <c r="T217" s="10">
        <v>8406</v>
      </c>
      <c r="U217" s="4" t="s">
        <v>356</v>
      </c>
      <c r="V217" s="10">
        <v>61186</v>
      </c>
      <c r="W217" s="10">
        <v>89966611</v>
      </c>
      <c r="X217" s="10">
        <v>2878</v>
      </c>
      <c r="Y217" s="10">
        <v>169</v>
      </c>
      <c r="Z217" s="10">
        <v>1672</v>
      </c>
      <c r="AA217" s="10">
        <v>2</v>
      </c>
      <c r="AB217" s="10">
        <v>215833</v>
      </c>
      <c r="AP217" t="str">
        <f t="shared" si="27"/>
        <v>07_Autres activités spécialisées, scientifiques et techniques</v>
      </c>
      <c r="AQ217" t="str">
        <f>INDEX(PDC!$J$1:$L$90,MATCH(AT217,PDC!$L:$L,0),MATCH(PDC!$J$1,PDC!$J$1:$L$1,0))</f>
        <v>Services</v>
      </c>
      <c r="AR217" t="s">
        <v>106</v>
      </c>
      <c r="AS217">
        <v>74</v>
      </c>
      <c r="AT217" t="s">
        <v>86</v>
      </c>
      <c r="AU217">
        <v>60</v>
      </c>
      <c r="AV217">
        <v>94274</v>
      </c>
      <c r="AW217">
        <v>2</v>
      </c>
      <c r="BA217">
        <v>32</v>
      </c>
    </row>
    <row r="218" spans="1:53" x14ac:dyDescent="0.35">
      <c r="A218" t="str">
        <f t="shared" si="25"/>
        <v>0064_Commerce et réparation d'automobiles et de motocycles</v>
      </c>
      <c r="B218" t="str">
        <f t="shared" si="26"/>
        <v>HC_0064</v>
      </c>
      <c r="C218" t="str">
        <f t="shared" si="28"/>
        <v>HC</v>
      </c>
      <c r="D218">
        <f t="shared" si="24"/>
        <v>21</v>
      </c>
      <c r="E218" t="str">
        <f>INDEX(PDC!$J$1:$L$90,MATCH(H218,PDC!$L:$L,0),MATCH(PDC!$J$1,PDC!$J$1:$L$1,0))</f>
        <v>Commerce</v>
      </c>
      <c r="F218" s="7" t="s">
        <v>300</v>
      </c>
      <c r="G218">
        <v>45</v>
      </c>
      <c r="H218" t="s">
        <v>21</v>
      </c>
      <c r="I218" s="10">
        <v>86</v>
      </c>
      <c r="J218" s="10">
        <v>135763</v>
      </c>
      <c r="K218">
        <v>2</v>
      </c>
      <c r="O218">
        <v>17</v>
      </c>
      <c r="P218">
        <v>26.265706033368613</v>
      </c>
      <c r="Q218">
        <v>14.731554253000001</v>
      </c>
      <c r="R218" s="10"/>
      <c r="S218" s="10" t="str">
        <f t="shared" si="29"/>
        <v>8407_Tous secteurs</v>
      </c>
      <c r="T218" s="10">
        <v>8407</v>
      </c>
      <c r="U218" s="4" t="s">
        <v>356</v>
      </c>
      <c r="V218" s="10">
        <v>72748</v>
      </c>
      <c r="W218" s="10">
        <v>109212025</v>
      </c>
      <c r="X218" s="10">
        <v>2792</v>
      </c>
      <c r="Y218" s="10">
        <v>188</v>
      </c>
      <c r="Z218" s="10">
        <v>2058</v>
      </c>
      <c r="AA218" s="10">
        <v>3</v>
      </c>
      <c r="AB218" s="10">
        <v>195849</v>
      </c>
      <c r="AP218" t="str">
        <f t="shared" si="27"/>
        <v>07_Activités vétérinaires</v>
      </c>
      <c r="AQ218" t="str">
        <f>INDEX(PDC!$J$1:$L$90,MATCH(AT218,PDC!$L:$L,0),MATCH(PDC!$J$1,PDC!$J$1:$L$1,0))</f>
        <v>Services</v>
      </c>
      <c r="AR218" t="s">
        <v>106</v>
      </c>
      <c r="AS218">
        <v>75</v>
      </c>
      <c r="AT218" t="s">
        <v>87</v>
      </c>
      <c r="AU218">
        <v>63</v>
      </c>
      <c r="AV218">
        <v>112064</v>
      </c>
      <c r="AW218">
        <v>2</v>
      </c>
      <c r="BA218">
        <v>16</v>
      </c>
    </row>
    <row r="219" spans="1:53" x14ac:dyDescent="0.35">
      <c r="A219" t="str">
        <f t="shared" si="25"/>
        <v>0064_Activités immobilières</v>
      </c>
      <c r="B219" t="str">
        <f t="shared" si="26"/>
        <v>HC_0064</v>
      </c>
      <c r="C219" t="str">
        <f t="shared" si="28"/>
        <v>HC</v>
      </c>
      <c r="D219">
        <f t="shared" si="24"/>
        <v>23</v>
      </c>
      <c r="E219" t="str">
        <f>INDEX(PDC!$J$1:$L$90,MATCH(H219,PDC!$L:$L,0),MATCH(PDC!$J$1,PDC!$J$1:$L$1,0))</f>
        <v>Services</v>
      </c>
      <c r="F219" s="7" t="s">
        <v>300</v>
      </c>
      <c r="G219">
        <v>68</v>
      </c>
      <c r="H219" t="s">
        <v>31</v>
      </c>
      <c r="I219" s="10">
        <v>50</v>
      </c>
      <c r="J219" s="10">
        <v>77002</v>
      </c>
      <c r="K219" s="10">
        <v>1</v>
      </c>
      <c r="M219" s="10"/>
      <c r="N219" s="10"/>
      <c r="O219" s="10">
        <v>39</v>
      </c>
      <c r="P219" s="10">
        <v>22.099071185432393</v>
      </c>
      <c r="Q219" s="10">
        <v>12.986675671</v>
      </c>
      <c r="R219" s="10"/>
      <c r="S219" s="10" t="str">
        <f t="shared" si="29"/>
        <v>8408_Tous secteurs</v>
      </c>
      <c r="T219" s="10">
        <v>8408</v>
      </c>
      <c r="U219" s="4" t="s">
        <v>356</v>
      </c>
      <c r="V219" s="10">
        <v>147396</v>
      </c>
      <c r="W219" s="10">
        <v>221499495</v>
      </c>
      <c r="X219" s="10">
        <v>5064</v>
      </c>
      <c r="Y219" s="10">
        <v>284</v>
      </c>
      <c r="Z219" s="10">
        <v>3438</v>
      </c>
      <c r="AA219" s="10">
        <v>10</v>
      </c>
      <c r="AB219" s="10">
        <v>312539</v>
      </c>
      <c r="AP219" t="str">
        <f t="shared" si="27"/>
        <v>07_Activités de location et location-bail</v>
      </c>
      <c r="AQ219" t="str">
        <f>INDEX(PDC!$J$1:$L$90,MATCH(AT219,PDC!$L:$L,0),MATCH(PDC!$J$1,PDC!$J$1:$L$1,0))</f>
        <v>Services</v>
      </c>
      <c r="AR219" t="s">
        <v>106</v>
      </c>
      <c r="AS219">
        <v>77</v>
      </c>
      <c r="AT219" t="s">
        <v>88</v>
      </c>
      <c r="AU219">
        <v>115</v>
      </c>
      <c r="AV219">
        <v>192947</v>
      </c>
      <c r="AW219">
        <v>4</v>
      </c>
      <c r="AX219">
        <v>1</v>
      </c>
      <c r="AY219">
        <v>5</v>
      </c>
      <c r="BA219">
        <v>25</v>
      </c>
    </row>
    <row r="220" spans="1:53" x14ac:dyDescent="0.35">
      <c r="A220" t="str">
        <f t="shared" si="25"/>
        <v>0064_Administration publique et défense ; sécurité sociale obligatoire</v>
      </c>
      <c r="B220" t="str">
        <f t="shared" si="26"/>
        <v>26_0064</v>
      </c>
      <c r="C220">
        <f t="shared" si="28"/>
        <v>26</v>
      </c>
      <c r="D220">
        <f t="shared" si="24"/>
        <v>26</v>
      </c>
      <c r="E220" t="str">
        <f>INDEX(PDC!$J$1:$L$90,MATCH(H220,PDC!$L:$L,0),MATCH(PDC!$J$1,PDC!$J$1:$L$1,0))</f>
        <v>Services</v>
      </c>
      <c r="F220" s="7" t="s">
        <v>300</v>
      </c>
      <c r="G220">
        <v>84</v>
      </c>
      <c r="H220" t="s">
        <v>36</v>
      </c>
      <c r="I220" s="10">
        <v>372</v>
      </c>
      <c r="J220" s="10">
        <v>360222</v>
      </c>
      <c r="K220" s="10">
        <v>4</v>
      </c>
      <c r="L220" s="10"/>
      <c r="M220" s="10"/>
      <c r="N220" s="10"/>
      <c r="O220" s="10">
        <v>261</v>
      </c>
      <c r="P220" s="10">
        <v>12.355587893336033</v>
      </c>
      <c r="Q220" s="10">
        <v>11.104263482</v>
      </c>
      <c r="R220" s="10"/>
      <c r="S220" s="10" t="str">
        <f t="shared" si="29"/>
        <v>8409_Tous secteurs</v>
      </c>
      <c r="T220" s="10">
        <v>8409</v>
      </c>
      <c r="U220" s="4" t="s">
        <v>356</v>
      </c>
      <c r="V220" s="10">
        <v>211681</v>
      </c>
      <c r="W220" s="10">
        <v>308715727</v>
      </c>
      <c r="X220" s="10">
        <v>6859</v>
      </c>
      <c r="Y220" s="10">
        <v>542</v>
      </c>
      <c r="Z220" s="10">
        <v>5435</v>
      </c>
      <c r="AA220" s="10">
        <v>5</v>
      </c>
      <c r="AB220" s="10">
        <v>638235</v>
      </c>
      <c r="AP220" t="str">
        <f t="shared" si="27"/>
        <v>07_Activités liées à l'emploi</v>
      </c>
      <c r="AQ220" t="str">
        <f>INDEX(PDC!$J$1:$L$90,MATCH(AT220,PDC!$L:$L,0),MATCH(PDC!$J$1,PDC!$J$1:$L$1,0))</f>
        <v>Services</v>
      </c>
      <c r="AR220" t="s">
        <v>106</v>
      </c>
      <c r="AS220">
        <v>78</v>
      </c>
      <c r="AT220" t="s">
        <v>6</v>
      </c>
      <c r="AU220">
        <v>2732</v>
      </c>
      <c r="AV220">
        <v>3449482</v>
      </c>
      <c r="AW220">
        <v>132</v>
      </c>
      <c r="AX220">
        <v>7</v>
      </c>
      <c r="AY220">
        <v>107</v>
      </c>
      <c r="BA220">
        <v>9156</v>
      </c>
    </row>
    <row r="221" spans="1:53" x14ac:dyDescent="0.35">
      <c r="A221" t="str">
        <f t="shared" si="25"/>
        <v>0064_Activités créatives, artistiques et de spectacle</v>
      </c>
      <c r="B221" t="str">
        <f t="shared" si="26"/>
        <v>HC_0064</v>
      </c>
      <c r="C221" t="str">
        <f t="shared" si="28"/>
        <v>HC</v>
      </c>
      <c r="D221">
        <f t="shared" si="24"/>
        <v>27</v>
      </c>
      <c r="E221" t="str">
        <f>INDEX(PDC!$J$1:$L$90,MATCH(H221,PDC!$L:$L,0),MATCH(PDC!$J$1,PDC!$J$1:$L$1,0))</f>
        <v>Services</v>
      </c>
      <c r="F221" s="7" t="s">
        <v>300</v>
      </c>
      <c r="G221">
        <v>90</v>
      </c>
      <c r="H221" t="s">
        <v>42</v>
      </c>
      <c r="I221" s="10">
        <v>49</v>
      </c>
      <c r="J221" s="10">
        <v>40746</v>
      </c>
      <c r="K221" s="10"/>
      <c r="L221" s="10"/>
      <c r="M221" s="10"/>
      <c r="N221" s="10"/>
      <c r="O221" s="10"/>
      <c r="P221" s="10">
        <v>0</v>
      </c>
      <c r="Q221" s="10"/>
      <c r="R221" s="10"/>
      <c r="S221" s="10" t="str">
        <f t="shared" si="29"/>
        <v>8410_Tous secteurs</v>
      </c>
      <c r="T221" s="10">
        <v>8410</v>
      </c>
      <c r="U221" s="4" t="s">
        <v>356</v>
      </c>
      <c r="V221" s="10">
        <v>18601</v>
      </c>
      <c r="W221" s="10">
        <v>27520162</v>
      </c>
      <c r="X221" s="10">
        <v>703</v>
      </c>
      <c r="Y221" s="10">
        <v>34</v>
      </c>
      <c r="Z221" s="10">
        <v>392</v>
      </c>
      <c r="AA221" s="10"/>
      <c r="AB221" s="10">
        <v>37261</v>
      </c>
      <c r="AP221" t="str">
        <f t="shared" si="27"/>
        <v>07_Activités des agences de voyage, voyagistes, services de réservation et activités connexes</v>
      </c>
      <c r="AQ221" t="str">
        <f>INDEX(PDC!$J$1:$L$90,MATCH(AT221,PDC!$L:$L,0),MATCH(PDC!$J$1,PDC!$J$1:$L$1,0))</f>
        <v>Services</v>
      </c>
      <c r="AR221" t="s">
        <v>106</v>
      </c>
      <c r="AS221">
        <v>79</v>
      </c>
      <c r="AT221" t="s">
        <v>89</v>
      </c>
      <c r="AU221">
        <v>144</v>
      </c>
      <c r="AV221">
        <v>214653</v>
      </c>
    </row>
    <row r="222" spans="1:53" x14ac:dyDescent="0.35">
      <c r="A222" t="str">
        <f t="shared" si="25"/>
        <v>0064_Activités des sièges sociaux ; conseil de gestion</v>
      </c>
      <c r="B222" t="str">
        <f t="shared" si="26"/>
        <v>HC_0064</v>
      </c>
      <c r="C222" t="str">
        <f t="shared" si="28"/>
        <v>HC</v>
      </c>
      <c r="D222">
        <f t="shared" si="24"/>
        <v>27</v>
      </c>
      <c r="E222" t="str">
        <f>INDEX(PDC!$J$1:$L$90,MATCH(H222,PDC!$L:$L,0),MATCH(PDC!$J$1,PDC!$J$1:$L$1,0))</f>
        <v>Services</v>
      </c>
      <c r="F222" s="7" t="s">
        <v>300</v>
      </c>
      <c r="G222">
        <v>70</v>
      </c>
      <c r="H222" t="s">
        <v>44</v>
      </c>
      <c r="I222" s="10">
        <v>11</v>
      </c>
      <c r="J222" s="10">
        <v>19408</v>
      </c>
      <c r="K222" s="10"/>
      <c r="M222" s="10"/>
      <c r="N222" s="10"/>
      <c r="O222" s="10"/>
      <c r="P222" s="10">
        <v>0</v>
      </c>
      <c r="Q222" s="10"/>
      <c r="R222" s="10"/>
      <c r="S222" s="10" t="str">
        <f t="shared" si="29"/>
        <v>8411_Tous secteurs</v>
      </c>
      <c r="T222" s="10">
        <v>8411</v>
      </c>
      <c r="U222" s="4" t="s">
        <v>356</v>
      </c>
      <c r="V222" s="10">
        <v>11623</v>
      </c>
      <c r="W222" s="10">
        <v>17459042</v>
      </c>
      <c r="X222" s="10">
        <v>496</v>
      </c>
      <c r="Y222" s="10">
        <v>40</v>
      </c>
      <c r="Z222" s="10">
        <v>884</v>
      </c>
      <c r="AA222" s="10">
        <v>3</v>
      </c>
      <c r="AB222" s="10">
        <v>25732</v>
      </c>
      <c r="AP222" t="str">
        <f t="shared" si="27"/>
        <v>07_Enquêtes et sécurité</v>
      </c>
      <c r="AQ222" t="str">
        <f>INDEX(PDC!$J$1:$L$90,MATCH(AT222,PDC!$L:$L,0),MATCH(PDC!$J$1,PDC!$J$1:$L$1,0))</f>
        <v>Services</v>
      </c>
      <c r="AR222" t="s">
        <v>106</v>
      </c>
      <c r="AS222">
        <v>80</v>
      </c>
      <c r="AT222" t="s">
        <v>15</v>
      </c>
      <c r="AU222">
        <v>87</v>
      </c>
      <c r="AV222">
        <v>150581</v>
      </c>
      <c r="AW222">
        <v>5</v>
      </c>
      <c r="BA222">
        <v>117</v>
      </c>
    </row>
    <row r="223" spans="1:53" x14ac:dyDescent="0.35">
      <c r="A223" t="str">
        <f t="shared" si="25"/>
        <v>0064_Services relatifs aux bâtiments et aménagement paysager</v>
      </c>
      <c r="B223" t="str">
        <f t="shared" si="26"/>
        <v>HC_0064</v>
      </c>
      <c r="C223" t="str">
        <f t="shared" si="28"/>
        <v>HC</v>
      </c>
      <c r="D223">
        <f t="shared" si="24"/>
        <v>27</v>
      </c>
      <c r="E223" t="str">
        <f>INDEX(PDC!$J$1:$L$90,MATCH(H223,PDC!$L:$L,0),MATCH(PDC!$J$1,PDC!$J$1:$L$1,0))</f>
        <v>Services</v>
      </c>
      <c r="F223" s="7" t="s">
        <v>300</v>
      </c>
      <c r="G223">
        <v>81</v>
      </c>
      <c r="H223" t="s">
        <v>9</v>
      </c>
      <c r="I223" s="10">
        <v>39</v>
      </c>
      <c r="J223" s="10">
        <v>30100</v>
      </c>
      <c r="K223" s="10"/>
      <c r="M223" s="10"/>
      <c r="N223" s="10"/>
      <c r="O223" s="10"/>
      <c r="P223" s="10">
        <v>0</v>
      </c>
      <c r="Q223" s="10"/>
      <c r="R223" s="10"/>
      <c r="S223" s="10" t="str">
        <f t="shared" si="29"/>
        <v>8412_Tous secteurs</v>
      </c>
      <c r="T223" s="10">
        <v>8412</v>
      </c>
      <c r="U223" s="4" t="s">
        <v>356</v>
      </c>
      <c r="V223" s="10">
        <v>18099</v>
      </c>
      <c r="W223" s="10">
        <v>27429633</v>
      </c>
      <c r="X223" s="10">
        <v>751</v>
      </c>
      <c r="Y223" s="10">
        <v>45</v>
      </c>
      <c r="Z223" s="10">
        <v>432</v>
      </c>
      <c r="AA223" s="10"/>
      <c r="AB223" s="10">
        <v>47241</v>
      </c>
      <c r="AP223" t="str">
        <f t="shared" si="27"/>
        <v>07_Services relatifs aux bâtiments et aménagement paysager</v>
      </c>
      <c r="AQ223" t="str">
        <f>INDEX(PDC!$J$1:$L$90,MATCH(AT223,PDC!$L:$L,0),MATCH(PDC!$J$1,PDC!$J$1:$L$1,0))</f>
        <v>Services</v>
      </c>
      <c r="AR223" t="s">
        <v>106</v>
      </c>
      <c r="AS223">
        <v>81</v>
      </c>
      <c r="AT223" t="s">
        <v>9</v>
      </c>
      <c r="AU223">
        <v>547</v>
      </c>
      <c r="AV223">
        <v>742045</v>
      </c>
      <c r="AW223">
        <v>21</v>
      </c>
      <c r="BA223">
        <v>1804</v>
      </c>
    </row>
    <row r="224" spans="1:53" x14ac:dyDescent="0.35">
      <c r="A224" t="str">
        <f t="shared" si="25"/>
        <v>0064_Activités administratives et autres activités de soutien aux entreprises</v>
      </c>
      <c r="B224" t="str">
        <f t="shared" si="26"/>
        <v>HC_0064</v>
      </c>
      <c r="C224" t="str">
        <f t="shared" si="28"/>
        <v>HC</v>
      </c>
      <c r="D224">
        <f t="shared" si="24"/>
        <v>27</v>
      </c>
      <c r="E224" t="str">
        <f>INDEX(PDC!$J$1:$L$90,MATCH(H224,PDC!$L:$L,0),MATCH(PDC!$J$1,PDC!$J$1:$L$1,0))</f>
        <v>Services</v>
      </c>
      <c r="F224" s="7" t="s">
        <v>300</v>
      </c>
      <c r="G224">
        <v>82</v>
      </c>
      <c r="H224" t="s">
        <v>35</v>
      </c>
      <c r="I224" s="10">
        <v>8</v>
      </c>
      <c r="J224" s="10">
        <v>9789</v>
      </c>
      <c r="K224" s="10"/>
      <c r="L224" s="10"/>
      <c r="M224" s="10"/>
      <c r="N224" s="10"/>
      <c r="O224" s="10"/>
      <c r="P224" s="10">
        <v>0</v>
      </c>
      <c r="Q224" s="10"/>
      <c r="R224" s="10"/>
      <c r="S224" s="10" t="str">
        <f t="shared" si="29"/>
        <v>8413_Tous secteurs</v>
      </c>
      <c r="T224" s="10">
        <v>8413</v>
      </c>
      <c r="U224" s="4" t="s">
        <v>356</v>
      </c>
      <c r="V224" s="10">
        <v>40869</v>
      </c>
      <c r="W224" s="10">
        <v>63848172</v>
      </c>
      <c r="X224" s="10">
        <v>1723</v>
      </c>
      <c r="Y224" s="10">
        <v>76</v>
      </c>
      <c r="Z224" s="10">
        <v>1136</v>
      </c>
      <c r="AA224" s="10">
        <v>3</v>
      </c>
      <c r="AB224" s="10">
        <v>107177</v>
      </c>
      <c r="AP224" t="str">
        <f t="shared" si="27"/>
        <v>07_Activités administratives et autres activités de soutien aux entreprises</v>
      </c>
      <c r="AQ224" t="str">
        <f>INDEX(PDC!$J$1:$L$90,MATCH(AT224,PDC!$L:$L,0),MATCH(PDC!$J$1,PDC!$J$1:$L$1,0))</f>
        <v>Services</v>
      </c>
      <c r="AR224" t="s">
        <v>106</v>
      </c>
      <c r="AS224">
        <v>82</v>
      </c>
      <c r="AT224" t="s">
        <v>35</v>
      </c>
      <c r="AU224">
        <v>370</v>
      </c>
      <c r="AV224">
        <v>564099</v>
      </c>
      <c r="AW224">
        <v>5</v>
      </c>
      <c r="BA224">
        <v>174</v>
      </c>
    </row>
    <row r="225" spans="1:53" x14ac:dyDescent="0.35">
      <c r="A225" t="str">
        <f t="shared" si="25"/>
        <v>0064_Collecte et traitement des eaux usées</v>
      </c>
      <c r="B225" t="str">
        <f t="shared" si="26"/>
        <v>HC_0064</v>
      </c>
      <c r="C225" t="str">
        <f t="shared" si="28"/>
        <v>HC</v>
      </c>
      <c r="D225">
        <f t="shared" si="24"/>
        <v>27</v>
      </c>
      <c r="E225" t="str">
        <f>INDEX(PDC!$J$1:$L$90,MATCH(H225,PDC!$L:$L,0),MATCH(PDC!$J$1,PDC!$J$1:$L$1,0))</f>
        <v>Industrie</v>
      </c>
      <c r="F225" s="7" t="s">
        <v>300</v>
      </c>
      <c r="G225">
        <v>37</v>
      </c>
      <c r="H225" t="s">
        <v>78</v>
      </c>
      <c r="I225" s="10">
        <v>2</v>
      </c>
      <c r="J225" s="10">
        <v>3032</v>
      </c>
      <c r="K225" s="10"/>
      <c r="L225" s="10"/>
      <c r="M225" s="10"/>
      <c r="N225" s="10"/>
      <c r="O225" s="10"/>
      <c r="P225" s="10">
        <v>0</v>
      </c>
      <c r="Q225" s="10"/>
      <c r="R225" s="10"/>
      <c r="S225" s="10" t="str">
        <f t="shared" si="29"/>
        <v>8414_Tous secteurs</v>
      </c>
      <c r="T225" s="10">
        <v>8414</v>
      </c>
      <c r="U225" s="4" t="s">
        <v>356</v>
      </c>
      <c r="V225" s="10">
        <v>29648</v>
      </c>
      <c r="W225" s="10">
        <v>45935814</v>
      </c>
      <c r="X225" s="10">
        <v>1289</v>
      </c>
      <c r="Y225" s="10">
        <v>40</v>
      </c>
      <c r="Z225" s="10">
        <v>457</v>
      </c>
      <c r="AA225" s="10"/>
      <c r="AB225" s="10">
        <v>57802</v>
      </c>
      <c r="AP225" t="str">
        <f t="shared" si="27"/>
        <v>07_Administration publique et défense ; sécurité sociale obligatoire</v>
      </c>
      <c r="AQ225" t="str">
        <f>INDEX(PDC!$J$1:$L$90,MATCH(AT225,PDC!$L:$L,0),MATCH(PDC!$J$1,PDC!$J$1:$L$1,0))</f>
        <v>Services</v>
      </c>
      <c r="AR225" t="s">
        <v>106</v>
      </c>
      <c r="AS225">
        <v>84</v>
      </c>
      <c r="AT225" t="s">
        <v>36</v>
      </c>
      <c r="AU225">
        <v>4238</v>
      </c>
      <c r="AV225">
        <v>4950831</v>
      </c>
      <c r="AW225">
        <v>103</v>
      </c>
      <c r="AX225">
        <v>7</v>
      </c>
      <c r="AY225">
        <v>50</v>
      </c>
      <c r="BA225">
        <v>4463</v>
      </c>
    </row>
    <row r="226" spans="1:53" x14ac:dyDescent="0.35">
      <c r="A226" t="str">
        <f t="shared" si="25"/>
        <v>0064_Programmation, conseil et autres activités informatiques</v>
      </c>
      <c r="B226" t="str">
        <f t="shared" si="26"/>
        <v>HC_0064</v>
      </c>
      <c r="C226" t="str">
        <f t="shared" si="28"/>
        <v>HC</v>
      </c>
      <c r="D226">
        <f t="shared" si="24"/>
        <v>27</v>
      </c>
      <c r="E226" t="str">
        <f>INDEX(PDC!$J$1:$L$90,MATCH(H226,PDC!$L:$L,0),MATCH(PDC!$J$1,PDC!$J$1:$L$1,0))</f>
        <v>Services</v>
      </c>
      <c r="F226" s="7" t="s">
        <v>300</v>
      </c>
      <c r="G226">
        <v>62</v>
      </c>
      <c r="H226" t="s">
        <v>50</v>
      </c>
      <c r="I226" s="10">
        <v>6</v>
      </c>
      <c r="J226" s="10">
        <v>11243</v>
      </c>
      <c r="K226" s="10"/>
      <c r="M226" s="10"/>
      <c r="N226" s="10"/>
      <c r="O226" s="10"/>
      <c r="P226" s="10">
        <v>0</v>
      </c>
      <c r="Q226" s="10"/>
      <c r="R226" s="10"/>
      <c r="S226" s="10" t="str">
        <f t="shared" si="29"/>
        <v>8415_Tous secteurs</v>
      </c>
      <c r="T226" s="10">
        <v>8415</v>
      </c>
      <c r="U226" s="4" t="s">
        <v>356</v>
      </c>
      <c r="V226" s="10">
        <v>26563</v>
      </c>
      <c r="W226" s="10">
        <v>42431093</v>
      </c>
      <c r="X226" s="10">
        <v>1082</v>
      </c>
      <c r="Y226" s="10">
        <v>68</v>
      </c>
      <c r="Z226" s="10">
        <v>804</v>
      </c>
      <c r="AA226" s="10">
        <v>1</v>
      </c>
      <c r="AB226" s="10">
        <v>65010</v>
      </c>
      <c r="AP226" t="str">
        <f t="shared" si="27"/>
        <v>07_Enseignement</v>
      </c>
      <c r="AQ226" t="str">
        <f>INDEX(PDC!$J$1:$L$90,MATCH(AT226,PDC!$L:$L,0),MATCH(PDC!$J$1,PDC!$J$1:$L$1,0))</f>
        <v>Services</v>
      </c>
      <c r="AR226" t="s">
        <v>106</v>
      </c>
      <c r="AS226">
        <v>85</v>
      </c>
      <c r="AT226" t="s">
        <v>34</v>
      </c>
      <c r="AU226">
        <v>1026</v>
      </c>
      <c r="AV226">
        <v>1540140</v>
      </c>
      <c r="AW226">
        <v>24</v>
      </c>
      <c r="AX226">
        <v>1</v>
      </c>
      <c r="AY226">
        <v>6</v>
      </c>
      <c r="BA226">
        <v>1226</v>
      </c>
    </row>
    <row r="227" spans="1:53" x14ac:dyDescent="0.35">
      <c r="A227" t="str">
        <f t="shared" si="25"/>
        <v>0064_Activités juridiques et comptables</v>
      </c>
      <c r="B227" t="str">
        <f t="shared" si="26"/>
        <v>HC_0064</v>
      </c>
      <c r="C227" t="str">
        <f t="shared" si="28"/>
        <v>HC</v>
      </c>
      <c r="D227">
        <f t="shared" si="24"/>
        <v>27</v>
      </c>
      <c r="E227" t="str">
        <f>INDEX(PDC!$J$1:$L$90,MATCH(H227,PDC!$L:$L,0),MATCH(PDC!$J$1,PDC!$J$1:$L$1,0))</f>
        <v>Services</v>
      </c>
      <c r="F227" s="7" t="s">
        <v>300</v>
      </c>
      <c r="G227">
        <v>69</v>
      </c>
      <c r="H227" t="s">
        <v>51</v>
      </c>
      <c r="I227" s="10">
        <v>79</v>
      </c>
      <c r="J227" s="10">
        <v>141238</v>
      </c>
      <c r="K227" s="10"/>
      <c r="M227" s="10"/>
      <c r="N227" s="10"/>
      <c r="O227" s="10"/>
      <c r="P227" s="10">
        <v>0</v>
      </c>
      <c r="Q227" s="10"/>
      <c r="R227" s="10"/>
      <c r="S227" s="10" t="str">
        <f t="shared" si="29"/>
        <v>8416_Tous secteurs</v>
      </c>
      <c r="T227" s="10">
        <v>8416</v>
      </c>
      <c r="U227" s="4" t="s">
        <v>356</v>
      </c>
      <c r="V227" s="10">
        <v>57699</v>
      </c>
      <c r="W227" s="10">
        <v>87733847</v>
      </c>
      <c r="X227" s="10">
        <v>2252</v>
      </c>
      <c r="Y227" s="10">
        <v>80</v>
      </c>
      <c r="Z227" s="10">
        <v>848</v>
      </c>
      <c r="AA227" s="10">
        <v>1</v>
      </c>
      <c r="AB227" s="10">
        <v>113728</v>
      </c>
      <c r="AP227" t="str">
        <f t="shared" si="27"/>
        <v>07_Activités pour la santé humaine</v>
      </c>
      <c r="AQ227" t="str">
        <f>INDEX(PDC!$J$1:$L$90,MATCH(AT227,PDC!$L:$L,0),MATCH(PDC!$J$1,PDC!$J$1:$L$1,0))</f>
        <v>Services</v>
      </c>
      <c r="AR227" t="s">
        <v>106</v>
      </c>
      <c r="AS227">
        <v>86</v>
      </c>
      <c r="AT227" t="s">
        <v>27</v>
      </c>
      <c r="AU227">
        <v>4045</v>
      </c>
      <c r="AV227">
        <v>6576955</v>
      </c>
      <c r="AW227">
        <v>121</v>
      </c>
      <c r="AX227">
        <v>1</v>
      </c>
      <c r="AY227">
        <v>8</v>
      </c>
      <c r="BA227">
        <v>6620</v>
      </c>
    </row>
    <row r="228" spans="1:53" x14ac:dyDescent="0.35">
      <c r="A228" t="str">
        <f t="shared" si="25"/>
        <v>0064_Captage, traitement et distribution d'eau</v>
      </c>
      <c r="B228" t="str">
        <f t="shared" si="26"/>
        <v>HC_0064</v>
      </c>
      <c r="C228" t="str">
        <f t="shared" si="28"/>
        <v>HC</v>
      </c>
      <c r="D228">
        <f t="shared" si="24"/>
        <v>27</v>
      </c>
      <c r="E228" t="str">
        <f>INDEX(PDC!$J$1:$L$90,MATCH(H228,PDC!$L:$L,0),MATCH(PDC!$J$1,PDC!$J$1:$L$1,0))</f>
        <v>Industrie</v>
      </c>
      <c r="F228" s="7" t="s">
        <v>300</v>
      </c>
      <c r="G228">
        <v>36</v>
      </c>
      <c r="H228" t="s">
        <v>77</v>
      </c>
      <c r="I228" s="10">
        <v>6</v>
      </c>
      <c r="J228" s="10">
        <v>9236</v>
      </c>
      <c r="K228" s="10"/>
      <c r="L228" s="10"/>
      <c r="M228" s="10"/>
      <c r="N228" s="10"/>
      <c r="O228" s="10"/>
      <c r="P228" s="10">
        <v>0</v>
      </c>
      <c r="Q228" s="10"/>
      <c r="R228" s="10"/>
      <c r="S228" s="10" t="str">
        <f t="shared" si="29"/>
        <v>8417_Tous secteurs</v>
      </c>
      <c r="T228" s="10">
        <v>8417</v>
      </c>
      <c r="U228" s="4" t="s">
        <v>356</v>
      </c>
      <c r="V228" s="10">
        <v>18384</v>
      </c>
      <c r="W228" s="10">
        <v>27806870</v>
      </c>
      <c r="X228" s="10">
        <v>761</v>
      </c>
      <c r="Y228" s="10">
        <v>41</v>
      </c>
      <c r="Z228" s="10">
        <v>561</v>
      </c>
      <c r="AA228" s="10"/>
      <c r="AB228" s="10">
        <v>45105</v>
      </c>
      <c r="AP228" t="str">
        <f t="shared" si="27"/>
        <v>07_Hébergement médico-social et social</v>
      </c>
      <c r="AQ228" t="str">
        <f>INDEX(PDC!$J$1:$L$90,MATCH(AT228,PDC!$L:$L,0),MATCH(PDC!$J$1,PDC!$J$1:$L$1,0))</f>
        <v>Services</v>
      </c>
      <c r="AR228" t="s">
        <v>106</v>
      </c>
      <c r="AS228">
        <v>87</v>
      </c>
      <c r="AT228" t="s">
        <v>2</v>
      </c>
      <c r="AU228">
        <v>3075</v>
      </c>
      <c r="AV228">
        <v>4809690</v>
      </c>
      <c r="AW228">
        <v>238</v>
      </c>
      <c r="AX228">
        <v>13</v>
      </c>
      <c r="AY228">
        <v>100</v>
      </c>
      <c r="BA228">
        <v>15191</v>
      </c>
    </row>
    <row r="229" spans="1:53" x14ac:dyDescent="0.35">
      <c r="A229" t="str">
        <f t="shared" si="25"/>
        <v>0064_Publicité et études de marché</v>
      </c>
      <c r="B229" t="str">
        <f t="shared" si="26"/>
        <v>HC_0064</v>
      </c>
      <c r="C229" t="str">
        <f t="shared" si="28"/>
        <v>HC</v>
      </c>
      <c r="D229">
        <f t="shared" si="24"/>
        <v>27</v>
      </c>
      <c r="E229" t="str">
        <f>INDEX(PDC!$J$1:$L$90,MATCH(H229,PDC!$L:$L,0),MATCH(PDC!$J$1,PDC!$J$1:$L$1,0))</f>
        <v>Services</v>
      </c>
      <c r="F229" s="7" t="s">
        <v>300</v>
      </c>
      <c r="G229">
        <v>73</v>
      </c>
      <c r="H229" t="s">
        <v>33</v>
      </c>
      <c r="I229" s="10">
        <v>1</v>
      </c>
      <c r="J229" s="10">
        <v>2343</v>
      </c>
      <c r="K229" s="10"/>
      <c r="L229" s="10"/>
      <c r="M229" s="10"/>
      <c r="N229" s="10"/>
      <c r="O229" s="10"/>
      <c r="P229" s="10">
        <v>0</v>
      </c>
      <c r="Q229" s="10"/>
      <c r="R229" s="10"/>
      <c r="S229" s="10" t="str">
        <f t="shared" si="29"/>
        <v>8418_Tous secteurs</v>
      </c>
      <c r="T229" s="10">
        <v>8418</v>
      </c>
      <c r="U229" s="4" t="s">
        <v>356</v>
      </c>
      <c r="V229" s="10">
        <v>20744</v>
      </c>
      <c r="W229" s="10">
        <v>32108291</v>
      </c>
      <c r="X229" s="10">
        <v>788</v>
      </c>
      <c r="Y229" s="10">
        <v>42</v>
      </c>
      <c r="Z229" s="10">
        <v>404</v>
      </c>
      <c r="AA229" s="10">
        <v>1</v>
      </c>
      <c r="AB229" s="10">
        <v>43444</v>
      </c>
      <c r="AP229" t="str">
        <f t="shared" si="27"/>
        <v>07_Action sociale sans hébergement</v>
      </c>
      <c r="AQ229" t="str">
        <f>INDEX(PDC!$J$1:$L$90,MATCH(AT229,PDC!$L:$L,0),MATCH(PDC!$J$1,PDC!$J$1:$L$1,0))</f>
        <v>Services</v>
      </c>
      <c r="AR229" t="s">
        <v>106</v>
      </c>
      <c r="AS229">
        <v>88</v>
      </c>
      <c r="AT229" t="s">
        <v>8</v>
      </c>
      <c r="AU229">
        <v>3718</v>
      </c>
      <c r="AV229">
        <v>5440883</v>
      </c>
      <c r="AW229">
        <v>208</v>
      </c>
      <c r="AX229">
        <v>7</v>
      </c>
      <c r="AY229">
        <v>38</v>
      </c>
      <c r="BA229">
        <v>13653</v>
      </c>
    </row>
    <row r="230" spans="1:53" x14ac:dyDescent="0.35">
      <c r="A230" t="str">
        <f t="shared" si="25"/>
        <v>0064_Activités d'architecture et d'ingénierie ; activités de contrôle et analyses techniques</v>
      </c>
      <c r="B230" t="str">
        <f t="shared" si="26"/>
        <v>HC_0064</v>
      </c>
      <c r="C230" t="str">
        <f t="shared" si="28"/>
        <v>HC</v>
      </c>
      <c r="D230">
        <f t="shared" si="24"/>
        <v>27</v>
      </c>
      <c r="E230" t="str">
        <f>INDEX(PDC!$J$1:$L$90,MATCH(H230,PDC!$L:$L,0),MATCH(PDC!$J$1,PDC!$J$1:$L$1,0))</f>
        <v>Services</v>
      </c>
      <c r="F230" s="7" t="s">
        <v>300</v>
      </c>
      <c r="G230">
        <v>71</v>
      </c>
      <c r="H230" t="s">
        <v>43</v>
      </c>
      <c r="I230" s="10">
        <v>40</v>
      </c>
      <c r="J230" s="10">
        <v>72215</v>
      </c>
      <c r="K230" s="10"/>
      <c r="L230" s="10"/>
      <c r="M230" s="10"/>
      <c r="N230" s="10"/>
      <c r="O230" s="10"/>
      <c r="P230" s="10">
        <v>0</v>
      </c>
      <c r="Q230" s="10"/>
      <c r="R230" s="10"/>
      <c r="S230" s="10" t="str">
        <f t="shared" si="29"/>
        <v>8419_Tous secteurs</v>
      </c>
      <c r="T230" s="10">
        <v>8419</v>
      </c>
      <c r="U230" s="4" t="s">
        <v>356</v>
      </c>
      <c r="V230" s="10">
        <v>25906</v>
      </c>
      <c r="W230" s="10">
        <v>39777329</v>
      </c>
      <c r="X230" s="10">
        <v>953</v>
      </c>
      <c r="Y230" s="10">
        <v>56</v>
      </c>
      <c r="Z230" s="10">
        <v>717</v>
      </c>
      <c r="AA230" s="10">
        <v>3</v>
      </c>
      <c r="AB230" s="10">
        <v>64723</v>
      </c>
      <c r="AP230" t="str">
        <f t="shared" si="27"/>
        <v>07_Activités créatives, artistiques et de spectacle</v>
      </c>
      <c r="AQ230" t="str">
        <f>INDEX(PDC!$J$1:$L$90,MATCH(AT230,PDC!$L:$L,0),MATCH(PDC!$J$1,PDC!$J$1:$L$1,0))</f>
        <v>Services</v>
      </c>
      <c r="AR230" t="s">
        <v>106</v>
      </c>
      <c r="AS230">
        <v>90</v>
      </c>
      <c r="AT230" t="s">
        <v>42</v>
      </c>
      <c r="AU230">
        <v>458</v>
      </c>
      <c r="AV230">
        <v>386809</v>
      </c>
      <c r="AW230">
        <v>5</v>
      </c>
      <c r="BA230">
        <v>106</v>
      </c>
    </row>
    <row r="231" spans="1:53" x14ac:dyDescent="0.35">
      <c r="A231" t="str">
        <f t="shared" si="25"/>
        <v>0064_Activités auxiliaires de services financiers et d'assurance</v>
      </c>
      <c r="B231" t="str">
        <f t="shared" si="26"/>
        <v>HC_0064</v>
      </c>
      <c r="C231" t="str">
        <f t="shared" si="28"/>
        <v>HC</v>
      </c>
      <c r="D231">
        <f t="shared" si="24"/>
        <v>27</v>
      </c>
      <c r="E231" t="str">
        <f>INDEX(PDC!$J$1:$L$90,MATCH(H231,PDC!$L:$L,0),MATCH(PDC!$J$1,PDC!$J$1:$L$1,0))</f>
        <v>Services</v>
      </c>
      <c r="F231" s="7" t="s">
        <v>300</v>
      </c>
      <c r="G231">
        <v>66</v>
      </c>
      <c r="H231" t="s">
        <v>48</v>
      </c>
      <c r="I231" s="10">
        <v>20</v>
      </c>
      <c r="J231" s="10">
        <v>33443</v>
      </c>
      <c r="K231" s="10"/>
      <c r="L231" s="10"/>
      <c r="M231" s="10"/>
      <c r="N231" s="10"/>
      <c r="O231" s="10"/>
      <c r="P231" s="10">
        <v>0</v>
      </c>
      <c r="Q231" s="10"/>
      <c r="R231" s="10"/>
      <c r="S231" s="10" t="str">
        <f t="shared" si="29"/>
        <v>8420_Tous secteurs</v>
      </c>
      <c r="T231" s="10">
        <v>8420</v>
      </c>
      <c r="U231" s="4" t="s">
        <v>356</v>
      </c>
      <c r="V231" s="10">
        <v>18538</v>
      </c>
      <c r="W231" s="10">
        <v>28835440</v>
      </c>
      <c r="X231" s="10">
        <v>750</v>
      </c>
      <c r="Y231" s="10">
        <v>69</v>
      </c>
      <c r="Z231" s="10">
        <v>789</v>
      </c>
      <c r="AA231" s="10">
        <v>1</v>
      </c>
      <c r="AB231" s="10">
        <v>51825</v>
      </c>
      <c r="AP231" t="str">
        <f t="shared" si="27"/>
        <v>07_Bibliothèques, archives, musées et autres activités culturelles</v>
      </c>
      <c r="AQ231" t="str">
        <f>INDEX(PDC!$J$1:$L$90,MATCH(AT231,PDC!$L:$L,0),MATCH(PDC!$J$1,PDC!$J$1:$L$1,0))</f>
        <v>Services</v>
      </c>
      <c r="AR231" t="s">
        <v>106</v>
      </c>
      <c r="AS231">
        <v>91</v>
      </c>
      <c r="AT231" t="s">
        <v>90</v>
      </c>
      <c r="AU231">
        <v>187</v>
      </c>
      <c r="AV231">
        <v>278583</v>
      </c>
      <c r="AW231">
        <v>4</v>
      </c>
      <c r="BA231">
        <v>44</v>
      </c>
    </row>
    <row r="232" spans="1:53" x14ac:dyDescent="0.35">
      <c r="A232" t="str">
        <f t="shared" si="25"/>
        <v>0064_Autres activités spécialisées, scientifiques et techniques</v>
      </c>
      <c r="B232" t="str">
        <f t="shared" si="26"/>
        <v>HC_0064</v>
      </c>
      <c r="C232" t="str">
        <f t="shared" si="28"/>
        <v>HC</v>
      </c>
      <c r="D232">
        <f t="shared" si="24"/>
        <v>27</v>
      </c>
      <c r="E232" t="str">
        <f>INDEX(PDC!$J$1:$L$90,MATCH(H232,PDC!$L:$L,0),MATCH(PDC!$J$1,PDC!$J$1:$L$1,0))</f>
        <v>Services</v>
      </c>
      <c r="F232" s="7" t="s">
        <v>300</v>
      </c>
      <c r="G232">
        <v>74</v>
      </c>
      <c r="H232" t="s">
        <v>86</v>
      </c>
      <c r="I232" s="10">
        <v>14</v>
      </c>
      <c r="J232" s="10">
        <v>22175</v>
      </c>
      <c r="K232" s="10"/>
      <c r="L232" s="10"/>
      <c r="M232" s="10"/>
      <c r="N232" s="10"/>
      <c r="O232" s="10"/>
      <c r="P232" s="10">
        <v>0</v>
      </c>
      <c r="Q232" s="10"/>
      <c r="R232" s="10"/>
      <c r="S232" s="10" t="str">
        <f t="shared" si="29"/>
        <v>8421_Tous secteurs</v>
      </c>
      <c r="T232" s="10">
        <v>8421</v>
      </c>
      <c r="U232" s="4" t="s">
        <v>356</v>
      </c>
      <c r="V232" s="10">
        <v>450215</v>
      </c>
      <c r="W232" s="10">
        <v>652533041</v>
      </c>
      <c r="X232" s="10">
        <v>15838</v>
      </c>
      <c r="Y232" s="10">
        <v>1249</v>
      </c>
      <c r="Z232" s="10">
        <v>11267</v>
      </c>
      <c r="AA232" s="10">
        <v>6</v>
      </c>
      <c r="AB232" s="10">
        <v>1317208</v>
      </c>
      <c r="AP232" t="str">
        <f t="shared" si="27"/>
        <v>07_Organisation de jeux de hasard et d'argent</v>
      </c>
      <c r="AQ232" t="str">
        <f>INDEX(PDC!$J$1:$L$90,MATCH(AT232,PDC!$L:$L,0),MATCH(PDC!$J$1,PDC!$J$1:$L$1,0))</f>
        <v>Services</v>
      </c>
      <c r="AR232" t="s">
        <v>106</v>
      </c>
      <c r="AS232">
        <v>92</v>
      </c>
      <c r="AT232" t="s">
        <v>91</v>
      </c>
      <c r="AU232">
        <v>74</v>
      </c>
      <c r="AV232">
        <v>118993</v>
      </c>
      <c r="AW232">
        <v>4</v>
      </c>
      <c r="BA232">
        <v>445</v>
      </c>
    </row>
    <row r="233" spans="1:53" x14ac:dyDescent="0.35">
      <c r="A233" t="str">
        <f t="shared" si="25"/>
        <v>0064_Services d'information</v>
      </c>
      <c r="B233" t="str">
        <f t="shared" si="26"/>
        <v>HC_0064</v>
      </c>
      <c r="C233" t="str">
        <f t="shared" si="28"/>
        <v>HC</v>
      </c>
      <c r="D233">
        <f t="shared" si="24"/>
        <v>27</v>
      </c>
      <c r="E233" t="str">
        <f>INDEX(PDC!$J$1:$L$90,MATCH(H233,PDC!$L:$L,0),MATCH(PDC!$J$1,PDC!$J$1:$L$1,0))</f>
        <v>Services</v>
      </c>
      <c r="F233" s="7" t="s">
        <v>300</v>
      </c>
      <c r="G233">
        <v>63</v>
      </c>
      <c r="H233" t="s">
        <v>85</v>
      </c>
      <c r="I233" s="10">
        <v>4</v>
      </c>
      <c r="J233" s="10">
        <v>7020</v>
      </c>
      <c r="K233" s="10"/>
      <c r="M233" s="10"/>
      <c r="N233" s="10"/>
      <c r="O233" s="10"/>
      <c r="P233" s="10">
        <v>0</v>
      </c>
      <c r="Q233" s="10"/>
      <c r="R233" s="10"/>
      <c r="S233" s="10" t="str">
        <f t="shared" si="29"/>
        <v>8422_Tous secteurs</v>
      </c>
      <c r="T233" s="10">
        <v>8422</v>
      </c>
      <c r="U233" s="4" t="s">
        <v>356</v>
      </c>
      <c r="V233" s="10">
        <v>24558</v>
      </c>
      <c r="W233" s="10">
        <v>37147360</v>
      </c>
      <c r="X233" s="10">
        <v>1167</v>
      </c>
      <c r="Y233" s="10">
        <v>58</v>
      </c>
      <c r="Z233" s="10">
        <v>609</v>
      </c>
      <c r="AA233" s="10">
        <v>1</v>
      </c>
      <c r="AB233" s="10">
        <v>84648</v>
      </c>
      <c r="AP233" t="str">
        <f t="shared" si="27"/>
        <v>07_Activités sportives, récréatives et de loisirs</v>
      </c>
      <c r="AQ233" t="str">
        <f>INDEX(PDC!$J$1:$L$90,MATCH(AT233,PDC!$L:$L,0),MATCH(PDC!$J$1,PDC!$J$1:$L$1,0))</f>
        <v>Services</v>
      </c>
      <c r="AR233" t="s">
        <v>106</v>
      </c>
      <c r="AS233">
        <v>93</v>
      </c>
      <c r="AT233" t="s">
        <v>12</v>
      </c>
      <c r="AU233">
        <v>614</v>
      </c>
      <c r="AV233">
        <v>714287</v>
      </c>
      <c r="AW233">
        <v>54</v>
      </c>
      <c r="BA233">
        <v>1531</v>
      </c>
    </row>
    <row r="234" spans="1:53" x14ac:dyDescent="0.35">
      <c r="A234" t="str">
        <f t="shared" si="25"/>
        <v>0064_Enseignement</v>
      </c>
      <c r="B234" t="str">
        <f t="shared" si="26"/>
        <v>HC_0064</v>
      </c>
      <c r="C234" t="str">
        <f t="shared" si="28"/>
        <v>HC</v>
      </c>
      <c r="D234">
        <f t="shared" si="24"/>
        <v>27</v>
      </c>
      <c r="E234" t="str">
        <f>INDEX(PDC!$J$1:$L$90,MATCH(H234,PDC!$L:$L,0),MATCH(PDC!$J$1,PDC!$J$1:$L$1,0))</f>
        <v>Services</v>
      </c>
      <c r="F234" s="7" t="s">
        <v>300</v>
      </c>
      <c r="G234">
        <v>85</v>
      </c>
      <c r="H234" t="s">
        <v>34</v>
      </c>
      <c r="I234" s="10">
        <v>48</v>
      </c>
      <c r="J234" s="10">
        <v>65609</v>
      </c>
      <c r="K234" s="10"/>
      <c r="L234" s="10"/>
      <c r="M234" s="10"/>
      <c r="N234" s="10"/>
      <c r="O234" s="10"/>
      <c r="P234" s="10">
        <v>0</v>
      </c>
      <c r="Q234" s="10"/>
      <c r="R234" s="10"/>
      <c r="S234" s="10" t="str">
        <f t="shared" si="29"/>
        <v>8423_Tous secteurs</v>
      </c>
      <c r="T234" s="10">
        <v>8423</v>
      </c>
      <c r="U234" s="4" t="s">
        <v>356</v>
      </c>
      <c r="V234" s="10">
        <v>26015</v>
      </c>
      <c r="W234" s="10">
        <v>39068234</v>
      </c>
      <c r="X234" s="10">
        <v>1077</v>
      </c>
      <c r="Y234" s="10">
        <v>151</v>
      </c>
      <c r="Z234" s="10">
        <v>1518</v>
      </c>
      <c r="AA234" s="10">
        <v>2</v>
      </c>
      <c r="AB234" s="10">
        <v>93575</v>
      </c>
      <c r="AP234" t="str">
        <f t="shared" si="27"/>
        <v>07_Activités des organisations associatives</v>
      </c>
      <c r="AQ234" t="str">
        <f>INDEX(PDC!$J$1:$L$90,MATCH(AT234,PDC!$L:$L,0),MATCH(PDC!$J$1,PDC!$J$1:$L$1,0))</f>
        <v>Services</v>
      </c>
      <c r="AR234" t="s">
        <v>106</v>
      </c>
      <c r="AS234">
        <v>94</v>
      </c>
      <c r="AT234" t="s">
        <v>32</v>
      </c>
      <c r="AU234">
        <v>1036</v>
      </c>
      <c r="AV234">
        <v>1512989</v>
      </c>
      <c r="AW234">
        <v>30</v>
      </c>
      <c r="BA234">
        <v>942</v>
      </c>
    </row>
    <row r="235" spans="1:53" x14ac:dyDescent="0.35">
      <c r="A235" t="str">
        <f t="shared" si="25"/>
        <v>0064_Production de films cinématographiques, de vidéo et de programmes de télévision ; enregistrement sonore et édition musicale</v>
      </c>
      <c r="B235" t="str">
        <f t="shared" si="26"/>
        <v>HC_0064</v>
      </c>
      <c r="C235" t="str">
        <f t="shared" si="28"/>
        <v>HC</v>
      </c>
      <c r="D235">
        <f t="shared" si="24"/>
        <v>27</v>
      </c>
      <c r="E235" t="str">
        <f>INDEX(PDC!$J$1:$L$90,MATCH(H235,PDC!$L:$L,0),MATCH(PDC!$J$1,PDC!$J$1:$L$1,0))</f>
        <v>Services</v>
      </c>
      <c r="F235" s="7" t="s">
        <v>300</v>
      </c>
      <c r="G235">
        <v>59</v>
      </c>
      <c r="H235" t="s">
        <v>82</v>
      </c>
      <c r="I235" s="10">
        <v>7</v>
      </c>
      <c r="J235" s="10">
        <v>11444</v>
      </c>
      <c r="K235" s="10"/>
      <c r="M235" s="10"/>
      <c r="N235" s="10"/>
      <c r="O235" s="10"/>
      <c r="P235" s="10">
        <v>0</v>
      </c>
      <c r="Q235" s="10"/>
      <c r="R235" s="10"/>
      <c r="S235" s="10" t="str">
        <f t="shared" si="29"/>
        <v>8424_Tous secteurs</v>
      </c>
      <c r="T235" s="10">
        <v>8424</v>
      </c>
      <c r="U235" s="4" t="s">
        <v>356</v>
      </c>
      <c r="V235" s="10">
        <v>21934</v>
      </c>
      <c r="W235" s="10">
        <v>33191525</v>
      </c>
      <c r="X235" s="10">
        <v>947</v>
      </c>
      <c r="Y235" s="10">
        <v>104</v>
      </c>
      <c r="Z235" s="10">
        <v>926</v>
      </c>
      <c r="AA235" s="10">
        <v>1</v>
      </c>
      <c r="AB235" s="10">
        <v>62272</v>
      </c>
      <c r="AP235" t="str">
        <f t="shared" si="27"/>
        <v>07_Réparation d'ordinateurs et de biens personnels et domestiques</v>
      </c>
      <c r="AQ235" t="str">
        <f>INDEX(PDC!$J$1:$L$90,MATCH(AT235,PDC!$L:$L,0),MATCH(PDC!$J$1,PDC!$J$1:$L$1,0))</f>
        <v>Services</v>
      </c>
      <c r="AR235" t="s">
        <v>106</v>
      </c>
      <c r="AS235">
        <v>95</v>
      </c>
      <c r="AT235" t="s">
        <v>92</v>
      </c>
      <c r="AU235">
        <v>37</v>
      </c>
      <c r="AV235">
        <v>59952</v>
      </c>
    </row>
    <row r="236" spans="1:53" x14ac:dyDescent="0.35">
      <c r="A236" t="str">
        <f t="shared" si="25"/>
        <v>0064_Autres industries manufacturières</v>
      </c>
      <c r="B236" t="str">
        <f t="shared" si="26"/>
        <v>HC_0064</v>
      </c>
      <c r="C236" t="str">
        <f t="shared" si="28"/>
        <v>HC</v>
      </c>
      <c r="D236">
        <f t="shared" si="24"/>
        <v>27</v>
      </c>
      <c r="E236" t="str">
        <f>INDEX(PDC!$J$1:$L$90,MATCH(H236,PDC!$L:$L,0),MATCH(PDC!$J$1,PDC!$J$1:$L$1,0))</f>
        <v>Industrie</v>
      </c>
      <c r="F236" s="7" t="s">
        <v>300</v>
      </c>
      <c r="G236">
        <v>32</v>
      </c>
      <c r="H236" t="s">
        <v>37</v>
      </c>
      <c r="I236" s="10"/>
      <c r="J236" s="10"/>
      <c r="K236" s="10"/>
      <c r="M236" s="10"/>
      <c r="N236" s="10"/>
      <c r="O236" s="10"/>
      <c r="P236" s="10">
        <v>0</v>
      </c>
      <c r="Q236" s="10"/>
      <c r="R236" s="10"/>
      <c r="S236" s="10" t="str">
        <f t="shared" si="29"/>
        <v>8425_Tous secteurs</v>
      </c>
      <c r="T236">
        <v>8425</v>
      </c>
      <c r="U236" s="4" t="s">
        <v>356</v>
      </c>
      <c r="V236">
        <v>20186</v>
      </c>
      <c r="W236">
        <v>30363220</v>
      </c>
      <c r="X236">
        <v>900</v>
      </c>
      <c r="Y236">
        <v>72</v>
      </c>
      <c r="Z236">
        <v>578</v>
      </c>
      <c r="AA236" s="10"/>
      <c r="AB236" s="10">
        <v>61519</v>
      </c>
      <c r="AP236" t="str">
        <f t="shared" si="27"/>
        <v>07_Autres services personnels</v>
      </c>
      <c r="AQ236" t="str">
        <f>INDEX(PDC!$J$1:$L$90,MATCH(AT236,PDC!$L:$L,0),MATCH(PDC!$J$1,PDC!$J$1:$L$1,0))</f>
        <v>Services</v>
      </c>
      <c r="AR236" t="s">
        <v>106</v>
      </c>
      <c r="AS236">
        <v>96</v>
      </c>
      <c r="AT236" t="s">
        <v>30</v>
      </c>
      <c r="AU236">
        <v>665</v>
      </c>
      <c r="AV236">
        <v>1031842</v>
      </c>
      <c r="AW236">
        <v>11</v>
      </c>
      <c r="BA236">
        <v>755</v>
      </c>
    </row>
    <row r="237" spans="1:53" x14ac:dyDescent="0.35">
      <c r="A237" t="str">
        <f t="shared" si="25"/>
        <v>0064_Fabrication de meubles</v>
      </c>
      <c r="B237" t="str">
        <f t="shared" si="26"/>
        <v>HC_0064</v>
      </c>
      <c r="C237" t="str">
        <f t="shared" si="28"/>
        <v>HC</v>
      </c>
      <c r="D237">
        <f t="shared" si="24"/>
        <v>27</v>
      </c>
      <c r="E237" t="str">
        <f>INDEX(PDC!$J$1:$L$90,MATCH(H237,PDC!$L:$L,0),MATCH(PDC!$J$1,PDC!$J$1:$L$1,0))</f>
        <v>Industrie</v>
      </c>
      <c r="F237" s="7" t="s">
        <v>300</v>
      </c>
      <c r="G237">
        <v>31</v>
      </c>
      <c r="H237" t="s">
        <v>75</v>
      </c>
      <c r="I237" s="10">
        <v>5</v>
      </c>
      <c r="J237" s="10">
        <v>8293</v>
      </c>
      <c r="K237" s="10"/>
      <c r="L237" s="10"/>
      <c r="M237" s="10"/>
      <c r="N237" s="10"/>
      <c r="O237" s="10"/>
      <c r="P237" s="10">
        <v>0</v>
      </c>
      <c r="Q237" s="10"/>
      <c r="R237" s="10"/>
      <c r="S237" s="10" t="str">
        <f t="shared" si="29"/>
        <v>8426_Tous secteurs</v>
      </c>
      <c r="T237">
        <v>8426</v>
      </c>
      <c r="U237" s="4" t="s">
        <v>356</v>
      </c>
      <c r="V237">
        <v>32328</v>
      </c>
      <c r="W237">
        <v>49973189</v>
      </c>
      <c r="X237">
        <v>1286</v>
      </c>
      <c r="Y237">
        <v>76</v>
      </c>
      <c r="Z237">
        <v>891</v>
      </c>
      <c r="AA237" s="10">
        <v>1</v>
      </c>
      <c r="AB237" s="10">
        <v>89606</v>
      </c>
      <c r="AP237" t="str">
        <f t="shared" si="27"/>
        <v>15_</v>
      </c>
      <c r="AR237">
        <v>15</v>
      </c>
      <c r="BA237">
        <v>146</v>
      </c>
    </row>
    <row r="238" spans="1:53" x14ac:dyDescent="0.35">
      <c r="A238" t="str">
        <f t="shared" si="25"/>
        <v>0064_Construction de bâtiments</v>
      </c>
      <c r="B238" t="str">
        <f t="shared" si="26"/>
        <v>HC_0064</v>
      </c>
      <c r="C238" t="str">
        <f t="shared" si="28"/>
        <v>HC</v>
      </c>
      <c r="D238">
        <f t="shared" si="24"/>
        <v>27</v>
      </c>
      <c r="E238" t="str">
        <f>INDEX(PDC!$J$1:$L$90,MATCH(H238,PDC!$L:$L,0),MATCH(PDC!$J$1,PDC!$J$1:$L$1,0))</f>
        <v>Construction</v>
      </c>
      <c r="F238" s="7" t="s">
        <v>300</v>
      </c>
      <c r="G238">
        <v>41</v>
      </c>
      <c r="H238" t="s">
        <v>17</v>
      </c>
      <c r="I238" s="10"/>
      <c r="J238" s="10"/>
      <c r="K238" s="10"/>
      <c r="L238" s="10"/>
      <c r="M238" s="10"/>
      <c r="N238" s="10"/>
      <c r="O238" s="10"/>
      <c r="P238" s="10">
        <v>0</v>
      </c>
      <c r="Q238" s="10"/>
      <c r="R238" s="10"/>
      <c r="S238" s="10" t="str">
        <f t="shared" si="29"/>
        <v>8427_Tous secteurs</v>
      </c>
      <c r="T238">
        <v>8427</v>
      </c>
      <c r="U238" s="4" t="s">
        <v>356</v>
      </c>
      <c r="V238">
        <v>22501</v>
      </c>
      <c r="W238">
        <v>34737192</v>
      </c>
      <c r="X238">
        <v>1008</v>
      </c>
      <c r="Y238">
        <v>69</v>
      </c>
      <c r="Z238">
        <v>756</v>
      </c>
      <c r="AA238" s="10">
        <v>1</v>
      </c>
      <c r="AB238" s="10">
        <v>68740</v>
      </c>
      <c r="AP238" t="str">
        <f t="shared" si="27"/>
        <v>15_Culture et production animale, chasse et services annexes</v>
      </c>
      <c r="AQ238" t="str">
        <f>INDEX(PDC!$J$1:$L$90,MATCH(AT238,PDC!$L:$L,0),MATCH(PDC!$J$1,PDC!$J$1:$L$1,0))</f>
        <v>Agriculture</v>
      </c>
      <c r="AR238">
        <v>15</v>
      </c>
      <c r="AS238">
        <v>1</v>
      </c>
      <c r="AT238" t="s">
        <v>62</v>
      </c>
      <c r="AU238">
        <v>1</v>
      </c>
      <c r="AV238">
        <v>0</v>
      </c>
    </row>
    <row r="239" spans="1:53" x14ac:dyDescent="0.35">
      <c r="A239" t="str">
        <f t="shared" si="25"/>
        <v>0064_Édition</v>
      </c>
      <c r="B239" t="str">
        <f t="shared" si="26"/>
        <v>HC_0064</v>
      </c>
      <c r="C239" t="str">
        <f t="shared" si="28"/>
        <v>HC</v>
      </c>
      <c r="D239">
        <f t="shared" si="24"/>
        <v>27</v>
      </c>
      <c r="E239" t="str">
        <f>INDEX(PDC!$J$1:$L$90,MATCH(H239,PDC!$L:$L,0),MATCH(PDC!$J$1,PDC!$J$1:$L$1,0))</f>
        <v>Services</v>
      </c>
      <c r="F239" s="7" t="s">
        <v>300</v>
      </c>
      <c r="G239">
        <v>58</v>
      </c>
      <c r="H239" t="s">
        <v>49</v>
      </c>
      <c r="I239" s="10">
        <v>2</v>
      </c>
      <c r="J239" s="10">
        <v>1806</v>
      </c>
      <c r="K239" s="10"/>
      <c r="L239" s="10"/>
      <c r="M239" s="10"/>
      <c r="N239" s="10"/>
      <c r="O239" s="10"/>
      <c r="P239" s="10">
        <v>0</v>
      </c>
      <c r="Q239" s="10"/>
      <c r="R239" s="10"/>
      <c r="S239" s="10" t="str">
        <f t="shared" si="29"/>
        <v>8428_Tous secteurs</v>
      </c>
      <c r="T239">
        <v>8428</v>
      </c>
      <c r="U239" s="4" t="s">
        <v>356</v>
      </c>
      <c r="V239">
        <v>144904</v>
      </c>
      <c r="W239">
        <v>215590439</v>
      </c>
      <c r="X239">
        <v>6102</v>
      </c>
      <c r="Y239">
        <v>408</v>
      </c>
      <c r="Z239">
        <v>3773</v>
      </c>
      <c r="AA239" s="10">
        <v>2</v>
      </c>
      <c r="AB239" s="10">
        <v>458240</v>
      </c>
      <c r="AP239" t="str">
        <f t="shared" si="27"/>
        <v>15_Autres industries extractives</v>
      </c>
      <c r="AQ239" t="str">
        <f>INDEX(PDC!$J$1:$L$90,MATCH(AT239,PDC!$L:$L,0),MATCH(PDC!$J$1,PDC!$J$1:$L$1,0))</f>
        <v>Industrie</v>
      </c>
      <c r="AR239">
        <v>15</v>
      </c>
      <c r="AS239">
        <v>8</v>
      </c>
      <c r="AT239" t="s">
        <v>64</v>
      </c>
      <c r="AU239">
        <v>53</v>
      </c>
      <c r="AV239">
        <v>83429</v>
      </c>
      <c r="BA239">
        <v>48</v>
      </c>
    </row>
    <row r="240" spans="1:53" x14ac:dyDescent="0.35">
      <c r="A240" t="str">
        <f t="shared" si="25"/>
        <v>0064_Production et distribution d'électricité, de gaz, de vapeur et d'air conditionné</v>
      </c>
      <c r="B240" t="str">
        <f t="shared" si="26"/>
        <v>HC_0064</v>
      </c>
      <c r="C240" t="str">
        <f t="shared" si="28"/>
        <v>HC</v>
      </c>
      <c r="D240">
        <f t="shared" si="24"/>
        <v>27</v>
      </c>
      <c r="E240" t="str">
        <f>INDEX(PDC!$J$1:$L$90,MATCH(H240,PDC!$L:$L,0),MATCH(PDC!$J$1,PDC!$J$1:$L$1,0))</f>
        <v>Industrie</v>
      </c>
      <c r="F240" s="7" t="s">
        <v>300</v>
      </c>
      <c r="G240">
        <v>35</v>
      </c>
      <c r="H240" t="s">
        <v>76</v>
      </c>
      <c r="I240" s="10">
        <v>1</v>
      </c>
      <c r="J240" s="10">
        <v>1607</v>
      </c>
      <c r="K240" s="10"/>
      <c r="L240" s="10"/>
      <c r="M240" s="10"/>
      <c r="N240" s="10"/>
      <c r="O240" s="10"/>
      <c r="P240" s="10">
        <v>0</v>
      </c>
      <c r="Q240" s="10"/>
      <c r="R240" s="10"/>
      <c r="S240" s="10" t="str">
        <f t="shared" si="29"/>
        <v>8429_Tous secteurs</v>
      </c>
      <c r="T240" s="10">
        <v>8429</v>
      </c>
      <c r="U240" s="4" t="s">
        <v>356</v>
      </c>
      <c r="V240" s="10">
        <v>6451</v>
      </c>
      <c r="W240" s="10">
        <v>10134010</v>
      </c>
      <c r="X240" s="10">
        <v>261</v>
      </c>
      <c r="Y240" s="10">
        <v>7</v>
      </c>
      <c r="Z240" s="10">
        <v>104</v>
      </c>
      <c r="AA240" s="10"/>
      <c r="AB240" s="10">
        <v>16162</v>
      </c>
      <c r="AP240" t="str">
        <f t="shared" si="27"/>
        <v>15_Industries alimentaires</v>
      </c>
      <c r="AQ240" t="str">
        <f>INDEX(PDC!$J$1:$L$90,MATCH(AT240,PDC!$L:$L,0),MATCH(PDC!$J$1,PDC!$J$1:$L$1,0))</f>
        <v>Industrie</v>
      </c>
      <c r="AR240">
        <v>15</v>
      </c>
      <c r="AS240">
        <v>10</v>
      </c>
      <c r="AT240" t="s">
        <v>14</v>
      </c>
      <c r="AU240">
        <v>1185</v>
      </c>
      <c r="AV240">
        <v>1940080</v>
      </c>
      <c r="AW240">
        <v>57</v>
      </c>
      <c r="AX240">
        <v>1</v>
      </c>
      <c r="AY240">
        <v>5</v>
      </c>
      <c r="BA240">
        <v>3357</v>
      </c>
    </row>
    <row r="241" spans="1:53" x14ac:dyDescent="0.35">
      <c r="A241" t="str">
        <f t="shared" si="25"/>
        <v>0064_Activités des agences de voyage, voyagistes, services de réservation et activités connexes</v>
      </c>
      <c r="B241" t="str">
        <f t="shared" si="26"/>
        <v>HC_0064</v>
      </c>
      <c r="C241" t="str">
        <f t="shared" si="28"/>
        <v>HC</v>
      </c>
      <c r="D241">
        <f t="shared" si="24"/>
        <v>27</v>
      </c>
      <c r="E241" t="str">
        <f>INDEX(PDC!$J$1:$L$90,MATCH(H241,PDC!$L:$L,0),MATCH(PDC!$J$1,PDC!$J$1:$L$1,0))</f>
        <v>Services</v>
      </c>
      <c r="F241" s="7" t="s">
        <v>300</v>
      </c>
      <c r="G241">
        <v>79</v>
      </c>
      <c r="H241" t="s">
        <v>89</v>
      </c>
      <c r="I241" s="10">
        <v>19</v>
      </c>
      <c r="J241" s="10">
        <v>34223</v>
      </c>
      <c r="K241" s="10"/>
      <c r="L241" s="10"/>
      <c r="M241" s="10"/>
      <c r="N241" s="10"/>
      <c r="O241" s="10"/>
      <c r="P241" s="10">
        <v>0</v>
      </c>
      <c r="Q241" s="10"/>
      <c r="R241" s="10"/>
      <c r="S241" s="10" t="str">
        <f t="shared" si="29"/>
        <v>8430_Tous secteurs</v>
      </c>
      <c r="T241" s="10">
        <v>8430</v>
      </c>
      <c r="U241" s="4" t="s">
        <v>356</v>
      </c>
      <c r="V241" s="10">
        <v>13246</v>
      </c>
      <c r="W241" s="10">
        <v>20041471</v>
      </c>
      <c r="X241" s="10">
        <v>555</v>
      </c>
      <c r="Y241" s="10">
        <v>44</v>
      </c>
      <c r="Z241" s="10">
        <v>446</v>
      </c>
      <c r="AA241" s="10"/>
      <c r="AB241" s="10">
        <v>34612</v>
      </c>
      <c r="AP241" t="str">
        <f t="shared" si="27"/>
        <v>15_Fabrication de boissons</v>
      </c>
      <c r="AQ241" t="str">
        <f>INDEX(PDC!$J$1:$L$90,MATCH(AT241,PDC!$L:$L,0),MATCH(PDC!$J$1,PDC!$J$1:$L$1,0))</f>
        <v>Industrie</v>
      </c>
      <c r="AR241">
        <v>15</v>
      </c>
      <c r="AS241">
        <v>11</v>
      </c>
      <c r="AT241" t="s">
        <v>66</v>
      </c>
      <c r="AU241">
        <v>62</v>
      </c>
      <c r="AV241">
        <v>104024</v>
      </c>
      <c r="AW241">
        <v>1</v>
      </c>
      <c r="BA241">
        <v>6</v>
      </c>
    </row>
    <row r="242" spans="1:53" x14ac:dyDescent="0.35">
      <c r="A242" t="str">
        <f t="shared" si="25"/>
        <v>0064_Réparation et installation de machines et d'équipements</v>
      </c>
      <c r="B242" t="str">
        <f t="shared" si="26"/>
        <v>HC_0064</v>
      </c>
      <c r="C242" t="str">
        <f t="shared" si="28"/>
        <v>HC</v>
      </c>
      <c r="D242">
        <f t="shared" si="24"/>
        <v>27</v>
      </c>
      <c r="E242" t="str">
        <f>INDEX(PDC!$J$1:$L$90,MATCH(H242,PDC!$L:$L,0),MATCH(PDC!$J$1,PDC!$J$1:$L$1,0))</f>
        <v>Industrie</v>
      </c>
      <c r="F242" s="7" t="s">
        <v>300</v>
      </c>
      <c r="G242">
        <v>33</v>
      </c>
      <c r="H242" t="s">
        <v>23</v>
      </c>
      <c r="I242" s="10">
        <v>13</v>
      </c>
      <c r="J242" s="10">
        <v>25657</v>
      </c>
      <c r="K242" s="10"/>
      <c r="L242" s="10"/>
      <c r="M242" s="10"/>
      <c r="N242" s="10"/>
      <c r="O242" s="10"/>
      <c r="P242" s="10">
        <v>0</v>
      </c>
      <c r="Q242" s="10"/>
      <c r="R242" s="10"/>
      <c r="S242" s="10" t="str">
        <f t="shared" si="29"/>
        <v>8431_Tous secteurs</v>
      </c>
      <c r="T242" s="10">
        <v>8431</v>
      </c>
      <c r="U242" s="4" t="s">
        <v>356</v>
      </c>
      <c r="V242" s="10">
        <v>83024</v>
      </c>
      <c r="W242" s="10">
        <v>123216754</v>
      </c>
      <c r="X242" s="10">
        <v>3343</v>
      </c>
      <c r="Y242" s="10">
        <v>173</v>
      </c>
      <c r="Z242" s="10">
        <v>2228</v>
      </c>
      <c r="AA242" s="10">
        <v>3</v>
      </c>
      <c r="AB242" s="10">
        <v>216227</v>
      </c>
      <c r="AP242" t="str">
        <f t="shared" si="27"/>
        <v>15_Fabrication de textiles</v>
      </c>
      <c r="AQ242" t="str">
        <f>INDEX(PDC!$J$1:$L$90,MATCH(AT242,PDC!$L:$L,0),MATCH(PDC!$J$1,PDC!$J$1:$L$1,0))</f>
        <v>Industrie</v>
      </c>
      <c r="AR242">
        <v>15</v>
      </c>
      <c r="AS242">
        <v>13</v>
      </c>
      <c r="AT242" t="s">
        <v>19</v>
      </c>
      <c r="AU242">
        <v>76</v>
      </c>
      <c r="AV242">
        <v>127950</v>
      </c>
      <c r="AW242">
        <v>16</v>
      </c>
      <c r="BA242">
        <v>957</v>
      </c>
    </row>
    <row r="243" spans="1:53" x14ac:dyDescent="0.35">
      <c r="A243" t="str">
        <f t="shared" si="25"/>
        <v>0064_Industrie du papier et du carton</v>
      </c>
      <c r="B243" t="str">
        <f t="shared" si="26"/>
        <v>HC_0064</v>
      </c>
      <c r="C243" t="str">
        <f t="shared" si="28"/>
        <v>HC</v>
      </c>
      <c r="D243">
        <f t="shared" si="24"/>
        <v>27</v>
      </c>
      <c r="E243" t="str">
        <f>INDEX(PDC!$J$1:$L$90,MATCH(H243,PDC!$L:$L,0),MATCH(PDC!$J$1,PDC!$J$1:$L$1,0))</f>
        <v>Industrie</v>
      </c>
      <c r="F243" s="7" t="s">
        <v>300</v>
      </c>
      <c r="G243">
        <v>17</v>
      </c>
      <c r="H243" t="s">
        <v>71</v>
      </c>
      <c r="I243" s="10">
        <v>48</v>
      </c>
      <c r="J243" s="10">
        <v>85163</v>
      </c>
      <c r="K243" s="10"/>
      <c r="L243" s="10"/>
      <c r="M243" s="10"/>
      <c r="N243" s="10"/>
      <c r="O243" s="10"/>
      <c r="P243" s="10">
        <v>0</v>
      </c>
      <c r="Q243" s="10"/>
      <c r="R243" s="10"/>
      <c r="S243" s="10" t="str">
        <f t="shared" si="29"/>
        <v>8432_Tous secteurs</v>
      </c>
      <c r="T243">
        <v>8432</v>
      </c>
      <c r="U243" s="4" t="s">
        <v>356</v>
      </c>
      <c r="V243">
        <v>29349</v>
      </c>
      <c r="W243">
        <v>44916624</v>
      </c>
      <c r="X243">
        <v>1090</v>
      </c>
      <c r="Y243">
        <v>103</v>
      </c>
      <c r="Z243">
        <v>1053</v>
      </c>
      <c r="AA243" s="10">
        <v>3</v>
      </c>
      <c r="AB243" s="10">
        <v>68221</v>
      </c>
      <c r="AP243" t="str">
        <f t="shared" si="27"/>
        <v>15_Industrie de l'habillement</v>
      </c>
      <c r="AQ243" t="str">
        <f>INDEX(PDC!$J$1:$L$90,MATCH(AT243,PDC!$L:$L,0),MATCH(PDC!$J$1,PDC!$J$1:$L$1,0))</f>
        <v>Industrie</v>
      </c>
      <c r="AR243">
        <v>15</v>
      </c>
      <c r="AS243">
        <v>14</v>
      </c>
      <c r="AT243" t="s">
        <v>68</v>
      </c>
      <c r="AU243">
        <v>1</v>
      </c>
      <c r="AV243">
        <v>2980</v>
      </c>
    </row>
    <row r="244" spans="1:53" x14ac:dyDescent="0.35">
      <c r="A244" t="str">
        <f t="shared" si="25"/>
        <v>0064_Industrie de l'habillement</v>
      </c>
      <c r="B244" t="str">
        <f t="shared" si="26"/>
        <v>HC_0064</v>
      </c>
      <c r="C244" t="str">
        <f t="shared" si="28"/>
        <v>HC</v>
      </c>
      <c r="D244">
        <f t="shared" si="24"/>
        <v>27</v>
      </c>
      <c r="E244" t="str">
        <f>INDEX(PDC!$J$1:$L$90,MATCH(H244,PDC!$L:$L,0),MATCH(PDC!$J$1,PDC!$J$1:$L$1,0))</f>
        <v>Industrie</v>
      </c>
      <c r="F244" s="7" t="s">
        <v>300</v>
      </c>
      <c r="G244">
        <v>14</v>
      </c>
      <c r="H244" t="s">
        <v>68</v>
      </c>
      <c r="I244" s="10">
        <v>1</v>
      </c>
      <c r="J244" s="10">
        <v>1820</v>
      </c>
      <c r="K244" s="10"/>
      <c r="L244" s="10"/>
      <c r="M244" s="10"/>
      <c r="N244" s="10"/>
      <c r="O244" s="10"/>
      <c r="P244" s="10">
        <v>0</v>
      </c>
      <c r="Q244" s="10"/>
      <c r="R244" s="10"/>
      <c r="S244" s="10" t="str">
        <f t="shared" si="29"/>
        <v>8433_Tous secteurs</v>
      </c>
      <c r="T244" s="10">
        <v>8433</v>
      </c>
      <c r="U244" s="4" t="s">
        <v>356</v>
      </c>
      <c r="V244" s="10">
        <v>56769</v>
      </c>
      <c r="W244" s="10">
        <v>86330070</v>
      </c>
      <c r="X244" s="10">
        <v>2382</v>
      </c>
      <c r="Y244" s="10">
        <v>150</v>
      </c>
      <c r="Z244" s="10">
        <v>1565</v>
      </c>
      <c r="AA244" s="10">
        <v>2</v>
      </c>
      <c r="AB244" s="10">
        <v>171209</v>
      </c>
      <c r="AP244" t="str">
        <f t="shared" si="27"/>
        <v>15_Industrie du cuir et de la chaussure</v>
      </c>
      <c r="AQ244" t="str">
        <f>INDEX(PDC!$J$1:$L$90,MATCH(AT244,PDC!$L:$L,0),MATCH(PDC!$J$1,PDC!$J$1:$L$1,0))</f>
        <v>Industrie</v>
      </c>
      <c r="AR244">
        <v>15</v>
      </c>
      <c r="AS244">
        <v>15</v>
      </c>
      <c r="AT244" t="s">
        <v>69</v>
      </c>
      <c r="AU244">
        <v>147</v>
      </c>
      <c r="AV244">
        <v>223836</v>
      </c>
      <c r="AW244">
        <v>4</v>
      </c>
      <c r="BA244">
        <v>81</v>
      </c>
    </row>
    <row r="245" spans="1:53" x14ac:dyDescent="0.35">
      <c r="A245" t="str">
        <f t="shared" si="25"/>
        <v>0064_Fabrication de boissons</v>
      </c>
      <c r="B245" t="str">
        <f t="shared" si="26"/>
        <v>HC_0064</v>
      </c>
      <c r="C245" t="str">
        <f t="shared" si="28"/>
        <v>HC</v>
      </c>
      <c r="D245">
        <f t="shared" si="24"/>
        <v>27</v>
      </c>
      <c r="E245" t="str">
        <f>INDEX(PDC!$J$1:$L$90,MATCH(H245,PDC!$L:$L,0),MATCH(PDC!$J$1,PDC!$J$1:$L$1,0))</f>
        <v>Industrie</v>
      </c>
      <c r="F245" s="7" t="s">
        <v>300</v>
      </c>
      <c r="G245">
        <v>11</v>
      </c>
      <c r="H245" t="s">
        <v>66</v>
      </c>
      <c r="I245" s="10">
        <v>14</v>
      </c>
      <c r="J245" s="10">
        <v>24306</v>
      </c>
      <c r="K245" s="10"/>
      <c r="M245" s="10"/>
      <c r="N245" s="10"/>
      <c r="O245" s="10">
        <v>0</v>
      </c>
      <c r="P245" s="10">
        <v>0</v>
      </c>
      <c r="Q245" s="10"/>
      <c r="R245" s="10"/>
      <c r="S245" s="10" t="str">
        <f t="shared" si="29"/>
        <v>8434_Tous secteurs</v>
      </c>
      <c r="T245">
        <v>8434</v>
      </c>
      <c r="U245" s="4" t="s">
        <v>356</v>
      </c>
      <c r="V245">
        <v>42515</v>
      </c>
      <c r="W245">
        <v>61548167</v>
      </c>
      <c r="X245">
        <v>1720</v>
      </c>
      <c r="Y245">
        <v>154</v>
      </c>
      <c r="Z245">
        <v>1702</v>
      </c>
      <c r="AA245" s="10">
        <v>2</v>
      </c>
      <c r="AB245" s="10">
        <v>128946</v>
      </c>
      <c r="AP245" t="str">
        <f t="shared" si="27"/>
        <v>15_Travail du bois et fabrication d'articles en bois et en liège, à l'exception des meubles ; fabrication d'articles en vannerie et sparterie</v>
      </c>
      <c r="AQ245" t="str">
        <f>INDEX(PDC!$J$1:$L$90,MATCH(AT245,PDC!$L:$L,0),MATCH(PDC!$J$1,PDC!$J$1:$L$1,0))</f>
        <v>Industrie</v>
      </c>
      <c r="AR245">
        <v>15</v>
      </c>
      <c r="AS245">
        <v>16</v>
      </c>
      <c r="AT245" t="s">
        <v>70</v>
      </c>
      <c r="AU245">
        <v>87</v>
      </c>
      <c r="AV245">
        <v>155099</v>
      </c>
      <c r="AW245">
        <v>12</v>
      </c>
      <c r="BA245">
        <v>1120</v>
      </c>
    </row>
    <row r="246" spans="1:53" x14ac:dyDescent="0.35">
      <c r="A246" t="str">
        <f t="shared" si="25"/>
        <v>0064_Imprimerie et reproduction d'enregistrements</v>
      </c>
      <c r="B246" t="str">
        <f t="shared" si="26"/>
        <v>HC_0064</v>
      </c>
      <c r="C246" t="str">
        <f t="shared" si="28"/>
        <v>HC</v>
      </c>
      <c r="D246">
        <f t="shared" si="24"/>
        <v>27</v>
      </c>
      <c r="E246" t="str">
        <f>INDEX(PDC!$J$1:$L$90,MATCH(H246,PDC!$L:$L,0),MATCH(PDC!$J$1,PDC!$J$1:$L$1,0))</f>
        <v>Industrie</v>
      </c>
      <c r="F246" s="7" t="s">
        <v>300</v>
      </c>
      <c r="G246">
        <v>18</v>
      </c>
      <c r="H246" t="s">
        <v>72</v>
      </c>
      <c r="I246" s="10">
        <v>7</v>
      </c>
      <c r="J246" s="10">
        <v>9223</v>
      </c>
      <c r="K246" s="10"/>
      <c r="L246" s="10"/>
      <c r="M246" s="10"/>
      <c r="N246" s="10"/>
      <c r="O246" s="10"/>
      <c r="P246" s="10">
        <v>0</v>
      </c>
      <c r="Q246" s="10"/>
      <c r="R246" s="10"/>
      <c r="S246" s="10" t="str">
        <f t="shared" si="29"/>
        <v>8435_Tous secteurs</v>
      </c>
      <c r="T246">
        <v>8435</v>
      </c>
      <c r="U246" s="4" t="s">
        <v>356</v>
      </c>
      <c r="V246">
        <v>41219</v>
      </c>
      <c r="W246">
        <v>61128858</v>
      </c>
      <c r="X246">
        <v>1834</v>
      </c>
      <c r="Y246">
        <v>139</v>
      </c>
      <c r="Z246">
        <v>1491</v>
      </c>
      <c r="AA246" s="10">
        <v>1</v>
      </c>
      <c r="AB246" s="10">
        <v>157970</v>
      </c>
      <c r="AP246" t="str">
        <f t="shared" si="27"/>
        <v>15_Industrie du papier et du carton</v>
      </c>
      <c r="AQ246" t="str">
        <f>INDEX(PDC!$J$1:$L$90,MATCH(AT246,PDC!$L:$L,0),MATCH(PDC!$J$1,PDC!$J$1:$L$1,0))</f>
        <v>Industrie</v>
      </c>
      <c r="AR246">
        <v>15</v>
      </c>
      <c r="AS246">
        <v>17</v>
      </c>
      <c r="AT246" t="s">
        <v>71</v>
      </c>
      <c r="AU246">
        <v>10</v>
      </c>
      <c r="AV246">
        <v>15559</v>
      </c>
      <c r="AW246">
        <v>2</v>
      </c>
      <c r="BA246">
        <v>50</v>
      </c>
    </row>
    <row r="247" spans="1:53" x14ac:dyDescent="0.35">
      <c r="A247" t="str">
        <f t="shared" si="25"/>
        <v>0064_Activités des services financiers, hors assurance et caisses de retraite</v>
      </c>
      <c r="B247" t="str">
        <f t="shared" si="26"/>
        <v>HC_0064</v>
      </c>
      <c r="C247" t="str">
        <f t="shared" si="28"/>
        <v>HC</v>
      </c>
      <c r="D247">
        <f t="shared" si="24"/>
        <v>27</v>
      </c>
      <c r="E247" t="str">
        <f>INDEX(PDC!$J$1:$L$90,MATCH(H247,PDC!$L:$L,0),MATCH(PDC!$J$1,PDC!$J$1:$L$1,0))</f>
        <v>Services</v>
      </c>
      <c r="F247" s="7" t="s">
        <v>300</v>
      </c>
      <c r="G247">
        <v>64</v>
      </c>
      <c r="H247" t="s">
        <v>47</v>
      </c>
      <c r="I247" s="10">
        <v>52</v>
      </c>
      <c r="J247" s="10">
        <v>87000</v>
      </c>
      <c r="K247" s="10"/>
      <c r="L247" s="10"/>
      <c r="M247" s="10"/>
      <c r="N247" s="10"/>
      <c r="O247" s="10"/>
      <c r="P247" s="10">
        <v>0</v>
      </c>
      <c r="Q247" s="10"/>
      <c r="R247" s="10"/>
      <c r="S247" s="10" t="str">
        <f t="shared" si="29"/>
        <v>NA_Tous secteurs</v>
      </c>
      <c r="T247" s="10" t="s">
        <v>361</v>
      </c>
      <c r="U247" s="4" t="s">
        <v>356</v>
      </c>
      <c r="V247" s="10">
        <v>258472</v>
      </c>
      <c r="W247" s="10">
        <v>373764940</v>
      </c>
      <c r="X247" s="10">
        <v>5767</v>
      </c>
      <c r="Y247" s="10">
        <v>404</v>
      </c>
      <c r="Z247" s="10">
        <v>4219</v>
      </c>
      <c r="AA247" s="10">
        <v>5</v>
      </c>
      <c r="AB247" s="10">
        <v>485853</v>
      </c>
      <c r="AP247" t="str">
        <f t="shared" si="27"/>
        <v>15_Imprimerie et reproduction d'enregistrements</v>
      </c>
      <c r="AQ247" t="str">
        <f>INDEX(PDC!$J$1:$L$90,MATCH(AT247,PDC!$L:$L,0),MATCH(PDC!$J$1,PDC!$J$1:$L$1,0))</f>
        <v>Industrie</v>
      </c>
      <c r="AR247">
        <v>15</v>
      </c>
      <c r="AS247">
        <v>18</v>
      </c>
      <c r="AT247" t="s">
        <v>72</v>
      </c>
      <c r="AU247">
        <v>75</v>
      </c>
      <c r="AV247">
        <v>120976</v>
      </c>
      <c r="AW247">
        <v>2</v>
      </c>
      <c r="BA247">
        <v>63</v>
      </c>
    </row>
    <row r="248" spans="1:53" x14ac:dyDescent="0.35">
      <c r="A248" t="str">
        <f t="shared" si="25"/>
        <v>0064_Fabrication de produits métalliques, à l'exception des machines et des équipements</v>
      </c>
      <c r="B248" t="str">
        <f t="shared" si="26"/>
        <v>HC_0064</v>
      </c>
      <c r="C248" t="str">
        <f t="shared" si="28"/>
        <v>HC</v>
      </c>
      <c r="D248">
        <f t="shared" si="24"/>
        <v>27</v>
      </c>
      <c r="E248" t="str">
        <f>INDEX(PDC!$J$1:$L$90,MATCH(H248,PDC!$L:$L,0),MATCH(PDC!$J$1,PDC!$J$1:$L$1,0))</f>
        <v>Industrie</v>
      </c>
      <c r="F248" s="7" t="s">
        <v>300</v>
      </c>
      <c r="G248">
        <v>25</v>
      </c>
      <c r="H248" t="s">
        <v>11</v>
      </c>
      <c r="I248" s="10">
        <v>14</v>
      </c>
      <c r="J248" s="10">
        <v>23076</v>
      </c>
      <c r="K248" s="10"/>
      <c r="L248" s="10"/>
      <c r="M248" s="10"/>
      <c r="N248" s="10"/>
      <c r="O248" s="10"/>
      <c r="P248" s="10">
        <v>0</v>
      </c>
      <c r="Q248" s="10"/>
      <c r="R248" s="10"/>
      <c r="S248" s="10"/>
      <c r="T248" s="10"/>
      <c r="AA248" s="10"/>
      <c r="AB248" s="10"/>
      <c r="AP248" t="str">
        <f t="shared" si="27"/>
        <v>15_Industrie chimique</v>
      </c>
      <c r="AQ248" t="str">
        <f>INDEX(PDC!$J$1:$L$90,MATCH(AT248,PDC!$L:$L,0),MATCH(PDC!$J$1,PDC!$J$1:$L$1,0))</f>
        <v>Industrie</v>
      </c>
      <c r="AR248">
        <v>15</v>
      </c>
      <c r="AS248">
        <v>20</v>
      </c>
      <c r="AT248" t="s">
        <v>40</v>
      </c>
      <c r="AU248">
        <v>69</v>
      </c>
      <c r="AV248">
        <v>107562</v>
      </c>
      <c r="BA248">
        <v>0</v>
      </c>
    </row>
    <row r="249" spans="1:53" x14ac:dyDescent="0.35">
      <c r="A249" t="str">
        <f t="shared" si="25"/>
        <v>0064_Autres industries extractives</v>
      </c>
      <c r="B249" t="str">
        <f t="shared" si="26"/>
        <v>HC_0064</v>
      </c>
      <c r="C249" t="str">
        <f t="shared" si="28"/>
        <v>HC</v>
      </c>
      <c r="D249">
        <f t="shared" si="24"/>
        <v>27</v>
      </c>
      <c r="E249" t="str">
        <f>INDEX(PDC!$J$1:$L$90,MATCH(H249,PDC!$L:$L,0),MATCH(PDC!$J$1,PDC!$J$1:$L$1,0))</f>
        <v>Industrie</v>
      </c>
      <c r="F249" s="7" t="s">
        <v>300</v>
      </c>
      <c r="G249">
        <v>8</v>
      </c>
      <c r="H249" t="s">
        <v>64</v>
      </c>
      <c r="I249" s="10">
        <v>8</v>
      </c>
      <c r="J249" s="10">
        <v>17418</v>
      </c>
      <c r="K249" s="10"/>
      <c r="L249" s="10"/>
      <c r="M249" s="10"/>
      <c r="N249" s="10"/>
      <c r="O249" s="10"/>
      <c r="P249" s="10">
        <v>0</v>
      </c>
      <c r="Q249" s="10"/>
      <c r="R249" s="10"/>
      <c r="S249" s="10"/>
      <c r="U249" s="10"/>
      <c r="V249" s="10"/>
      <c r="W249" s="10"/>
      <c r="X249" s="10"/>
      <c r="Y249" s="10"/>
      <c r="Z249" s="10"/>
      <c r="AA249" s="10"/>
      <c r="AB249" s="10"/>
      <c r="AP249" t="str">
        <f t="shared" si="27"/>
        <v>15_Industrie pharmaceutique</v>
      </c>
      <c r="AQ249" t="str">
        <f>INDEX(PDC!$J$1:$L$90,MATCH(AT249,PDC!$L:$L,0),MATCH(PDC!$J$1,PDC!$J$1:$L$1,0))</f>
        <v>Industrie</v>
      </c>
      <c r="AR249">
        <v>15</v>
      </c>
      <c r="AS249">
        <v>21</v>
      </c>
      <c r="AT249" t="s">
        <v>39</v>
      </c>
      <c r="AU249">
        <v>73</v>
      </c>
      <c r="AV249">
        <v>115982</v>
      </c>
      <c r="BA249">
        <v>0</v>
      </c>
    </row>
    <row r="250" spans="1:53" x14ac:dyDescent="0.35">
      <c r="A250" t="str">
        <f t="shared" si="25"/>
        <v>0064_Activités des organisations associatives</v>
      </c>
      <c r="B250" t="str">
        <f t="shared" si="26"/>
        <v>HC_0064</v>
      </c>
      <c r="C250" t="str">
        <f t="shared" si="28"/>
        <v>HC</v>
      </c>
      <c r="D250">
        <f t="shared" si="24"/>
        <v>27</v>
      </c>
      <c r="E250" t="str">
        <f>INDEX(PDC!$J$1:$L$90,MATCH(H250,PDC!$L:$L,0),MATCH(PDC!$J$1,PDC!$J$1:$L$1,0))</f>
        <v>Services</v>
      </c>
      <c r="F250" s="7" t="s">
        <v>300</v>
      </c>
      <c r="G250">
        <v>94</v>
      </c>
      <c r="H250" t="s">
        <v>32</v>
      </c>
      <c r="I250" s="10">
        <v>112</v>
      </c>
      <c r="J250" s="10">
        <v>168298</v>
      </c>
      <c r="K250" s="10"/>
      <c r="L250" s="10"/>
      <c r="M250" s="10"/>
      <c r="N250" s="10"/>
      <c r="O250" s="10">
        <v>0</v>
      </c>
      <c r="P250" s="10">
        <v>0</v>
      </c>
      <c r="Q250" s="10"/>
      <c r="R250" s="10"/>
      <c r="S250" s="10"/>
      <c r="T250" s="10"/>
      <c r="AA250" s="10"/>
      <c r="AB250" s="10"/>
      <c r="AP250" t="str">
        <f t="shared" si="27"/>
        <v>15_Fabrication de produits en caoutchouc et en plastique</v>
      </c>
      <c r="AQ250" t="str">
        <f>INDEX(PDC!$J$1:$L$90,MATCH(AT250,PDC!$L:$L,0),MATCH(PDC!$J$1,PDC!$J$1:$L$1,0))</f>
        <v>Industrie</v>
      </c>
      <c r="AR250">
        <v>15</v>
      </c>
      <c r="AS250">
        <v>22</v>
      </c>
      <c r="AT250" t="s">
        <v>25</v>
      </c>
      <c r="AU250">
        <v>603</v>
      </c>
      <c r="AV250">
        <v>867451</v>
      </c>
      <c r="AW250">
        <v>13</v>
      </c>
      <c r="BA250">
        <v>521</v>
      </c>
    </row>
    <row r="251" spans="1:53" x14ac:dyDescent="0.35">
      <c r="A251" t="str">
        <f t="shared" si="25"/>
        <v>8401_Dépollution et autres services de gestion des déchets</v>
      </c>
      <c r="B251" t="str">
        <f t="shared" si="26"/>
        <v>HC_8401</v>
      </c>
      <c r="C251" t="str">
        <f t="shared" si="28"/>
        <v>HC</v>
      </c>
      <c r="D251">
        <f>IF(COUNTBLANK(P251)=0,RANK(P251,P$251:P$327),"NC")</f>
        <v>2</v>
      </c>
      <c r="E251" t="str">
        <f>INDEX(PDC!$J$1:$L$90,MATCH(H251,PDC!$L:$L,0),MATCH(PDC!$J$1,PDC!$J$1:$L$1,0))</f>
        <v>Industrie</v>
      </c>
      <c r="F251">
        <v>8401</v>
      </c>
      <c r="G251">
        <v>39</v>
      </c>
      <c r="H251" t="s">
        <v>79</v>
      </c>
      <c r="I251" s="10">
        <v>8</v>
      </c>
      <c r="J251" s="10">
        <v>9505</v>
      </c>
      <c r="K251" s="10">
        <v>2</v>
      </c>
      <c r="M251" s="10"/>
      <c r="N251" s="10"/>
      <c r="O251" s="10">
        <v>68</v>
      </c>
      <c r="P251" s="10">
        <v>165.0696591605288</v>
      </c>
      <c r="Q251" s="10">
        <v>210.41557075</v>
      </c>
      <c r="R251" s="10"/>
      <c r="S251" s="10"/>
      <c r="U251" s="10"/>
      <c r="V251" s="10"/>
      <c r="W251" s="10"/>
      <c r="X251" s="10"/>
      <c r="Y251" s="10"/>
      <c r="Z251" s="10"/>
      <c r="AA251" s="10"/>
      <c r="AB251" s="10"/>
      <c r="AP251" t="str">
        <f t="shared" si="27"/>
        <v>15_Fabrication d'autres produits minéraux non métalliques</v>
      </c>
      <c r="AQ251" t="str">
        <f>INDEX(PDC!$J$1:$L$90,MATCH(AT251,PDC!$L:$L,0),MATCH(PDC!$J$1,PDC!$J$1:$L$1,0))</f>
        <v>Industrie</v>
      </c>
      <c r="AR251">
        <v>15</v>
      </c>
      <c r="AS251">
        <v>23</v>
      </c>
      <c r="AT251" t="s">
        <v>18</v>
      </c>
      <c r="AU251">
        <v>283</v>
      </c>
      <c r="AV251">
        <v>457053</v>
      </c>
      <c r="AW251">
        <v>7</v>
      </c>
      <c r="BA251">
        <v>145</v>
      </c>
    </row>
    <row r="252" spans="1:53" x14ac:dyDescent="0.35">
      <c r="A252" t="str">
        <f t="shared" si="25"/>
        <v>8401_Métallurgie</v>
      </c>
      <c r="B252" t="str">
        <f t="shared" si="26"/>
        <v>HC_8401</v>
      </c>
      <c r="C252" t="str">
        <f t="shared" si="28"/>
        <v>HC</v>
      </c>
      <c r="D252">
        <f t="shared" ref="D252:D315" si="30">IF(COUNTBLANK(P252)=0,RANK(P252,P$251:P$327),"NC")</f>
        <v>41</v>
      </c>
      <c r="E252" t="str">
        <f>INDEX(PDC!$J$1:$L$90,MATCH(H252,PDC!$L:$L,0),MATCH(PDC!$J$1,PDC!$J$1:$L$1,0))</f>
        <v>Industrie</v>
      </c>
      <c r="F252">
        <v>8401</v>
      </c>
      <c r="G252">
        <v>24</v>
      </c>
      <c r="H252" t="s">
        <v>26</v>
      </c>
      <c r="I252" s="10">
        <v>15</v>
      </c>
      <c r="J252" s="10">
        <v>26475</v>
      </c>
      <c r="K252" s="10">
        <v>3</v>
      </c>
      <c r="L252" s="10"/>
      <c r="M252" s="10"/>
      <c r="N252" s="10"/>
      <c r="O252" s="10">
        <v>52</v>
      </c>
      <c r="P252" s="10">
        <v>18.361200570351915</v>
      </c>
      <c r="Q252" s="10">
        <v>113.31444759</v>
      </c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P252" t="str">
        <f t="shared" si="27"/>
        <v>15_Fabrication de produits métalliques, à l'exception des machines et des équipements</v>
      </c>
      <c r="AQ252" t="str">
        <f>INDEX(PDC!$J$1:$L$90,MATCH(AT252,PDC!$L:$L,0),MATCH(PDC!$J$1,PDC!$J$1:$L$1,0))</f>
        <v>Industrie</v>
      </c>
      <c r="AR252">
        <v>15</v>
      </c>
      <c r="AS252">
        <v>25</v>
      </c>
      <c r="AT252" t="s">
        <v>11</v>
      </c>
      <c r="AU252">
        <v>199</v>
      </c>
      <c r="AV252">
        <v>349402</v>
      </c>
      <c r="AW252">
        <v>21</v>
      </c>
      <c r="BA252">
        <v>942</v>
      </c>
    </row>
    <row r="253" spans="1:53" x14ac:dyDescent="0.35">
      <c r="A253" t="str">
        <f t="shared" si="25"/>
        <v>8401_Collecte, traitement et élimination des déchets ; récupération</v>
      </c>
      <c r="B253" t="str">
        <f t="shared" si="26"/>
        <v>HC_8401</v>
      </c>
      <c r="C253" t="str">
        <f t="shared" si="28"/>
        <v>HC</v>
      </c>
      <c r="D253">
        <f t="shared" si="30"/>
        <v>6</v>
      </c>
      <c r="E253" t="str">
        <f>INDEX(PDC!$J$1:$L$90,MATCH(H253,PDC!$L:$L,0),MATCH(PDC!$J$1,PDC!$J$1:$L$1,0))</f>
        <v>Industrie</v>
      </c>
      <c r="F253">
        <v>8401</v>
      </c>
      <c r="G253">
        <v>38</v>
      </c>
      <c r="H253" t="s">
        <v>4</v>
      </c>
      <c r="I253" s="10">
        <v>281</v>
      </c>
      <c r="J253" s="10">
        <v>475366</v>
      </c>
      <c r="K253" s="10">
        <v>37</v>
      </c>
      <c r="L253" s="10">
        <v>1</v>
      </c>
      <c r="M253" s="10">
        <v>25</v>
      </c>
      <c r="N253" s="10"/>
      <c r="O253" s="10">
        <v>1280</v>
      </c>
      <c r="P253" s="10">
        <v>89.68542371292726</v>
      </c>
      <c r="Q253" s="10">
        <v>77.834763108999994</v>
      </c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P253" t="str">
        <f t="shared" si="27"/>
        <v>15_Fabrication de produits informatiques, électroniques et optiques</v>
      </c>
      <c r="AQ253" t="str">
        <f>INDEX(PDC!$J$1:$L$90,MATCH(AT253,PDC!$L:$L,0),MATCH(PDC!$J$1,PDC!$J$1:$L$1,0))</f>
        <v>Industrie</v>
      </c>
      <c r="AR253">
        <v>15</v>
      </c>
      <c r="AS253">
        <v>26</v>
      </c>
      <c r="AT253" t="s">
        <v>41</v>
      </c>
      <c r="AU253">
        <v>41</v>
      </c>
      <c r="AV253">
        <v>81324</v>
      </c>
      <c r="AW253">
        <v>1</v>
      </c>
      <c r="BA253">
        <v>9</v>
      </c>
    </row>
    <row r="254" spans="1:53" x14ac:dyDescent="0.35">
      <c r="A254" t="str">
        <f t="shared" si="25"/>
        <v>8401_Travail du bois et fabrication d'articles en bois et en liège, à l'exception des meubles ; fabrication d'articles en vannerie et sparterie</v>
      </c>
      <c r="B254" t="str">
        <f t="shared" si="26"/>
        <v>3_8401</v>
      </c>
      <c r="C254">
        <f t="shared" si="28"/>
        <v>3</v>
      </c>
      <c r="D254">
        <f t="shared" si="30"/>
        <v>3</v>
      </c>
      <c r="E254" t="str">
        <f>INDEX(PDC!$J$1:$L$90,MATCH(H254,PDC!$L:$L,0),MATCH(PDC!$J$1,PDC!$J$1:$L$1,0))</f>
        <v>Industrie</v>
      </c>
      <c r="F254">
        <v>8401</v>
      </c>
      <c r="G254">
        <v>16</v>
      </c>
      <c r="H254" t="s">
        <v>70</v>
      </c>
      <c r="I254" s="10">
        <v>489</v>
      </c>
      <c r="J254" s="10">
        <v>806392</v>
      </c>
      <c r="K254" s="10">
        <v>57</v>
      </c>
      <c r="L254">
        <v>4</v>
      </c>
      <c r="M254" s="10">
        <v>38</v>
      </c>
      <c r="N254" s="10"/>
      <c r="O254" s="10">
        <v>4153</v>
      </c>
      <c r="P254" s="10">
        <v>133.5590731667443</v>
      </c>
      <c r="Q254" s="10">
        <v>70.685225052000007</v>
      </c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P254" t="str">
        <f t="shared" si="27"/>
        <v>15_Fabrication de machines et équipements n.c.a.</v>
      </c>
      <c r="AQ254" t="str">
        <f>INDEX(PDC!$J$1:$L$90,MATCH(AT254,PDC!$L:$L,0),MATCH(PDC!$J$1,PDC!$J$1:$L$1,0))</f>
        <v>Industrie</v>
      </c>
      <c r="AR254">
        <v>15</v>
      </c>
      <c r="AS254">
        <v>28</v>
      </c>
      <c r="AT254" t="s">
        <v>29</v>
      </c>
      <c r="AU254">
        <v>125</v>
      </c>
      <c r="AV254">
        <v>214760</v>
      </c>
      <c r="AW254">
        <v>8</v>
      </c>
      <c r="BA254">
        <v>354</v>
      </c>
    </row>
    <row r="255" spans="1:53" x14ac:dyDescent="0.35">
      <c r="A255" t="str">
        <f t="shared" si="25"/>
        <v>8401_Travaux de construction spécialisés</v>
      </c>
      <c r="B255" t="str">
        <f t="shared" si="26"/>
        <v>5_8401</v>
      </c>
      <c r="C255">
        <f t="shared" si="28"/>
        <v>5</v>
      </c>
      <c r="D255">
        <f t="shared" si="30"/>
        <v>5</v>
      </c>
      <c r="E255" t="str">
        <f>INDEX(PDC!$J$1:$L$90,MATCH(H255,PDC!$L:$L,0),MATCH(PDC!$J$1,PDC!$J$1:$L$1,0))</f>
        <v>Construction</v>
      </c>
      <c r="F255">
        <v>8401</v>
      </c>
      <c r="G255">
        <v>43</v>
      </c>
      <c r="H255" t="s">
        <v>3</v>
      </c>
      <c r="I255" s="10">
        <v>6874</v>
      </c>
      <c r="J255" s="10">
        <v>11120776</v>
      </c>
      <c r="K255" s="10">
        <v>588</v>
      </c>
      <c r="L255">
        <v>37</v>
      </c>
      <c r="M255" s="10">
        <v>449</v>
      </c>
      <c r="N255" s="10"/>
      <c r="O255" s="10">
        <v>36971</v>
      </c>
      <c r="P255" s="10">
        <v>92.645831965478877</v>
      </c>
      <c r="Q255" s="10">
        <v>52.874008072999999</v>
      </c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P255" t="str">
        <f t="shared" si="27"/>
        <v>15_Industrie automobile</v>
      </c>
      <c r="AQ255" t="str">
        <f>INDEX(PDC!$J$1:$L$90,MATCH(AT255,PDC!$L:$L,0),MATCH(PDC!$J$1,PDC!$J$1:$L$1,0))</f>
        <v>Industrie</v>
      </c>
      <c r="AR255">
        <v>15</v>
      </c>
      <c r="AS255">
        <v>29</v>
      </c>
      <c r="AT255" t="s">
        <v>24</v>
      </c>
      <c r="AU255">
        <v>21</v>
      </c>
      <c r="AV255">
        <v>36583</v>
      </c>
      <c r="AW255">
        <v>4</v>
      </c>
      <c r="BA255">
        <v>143</v>
      </c>
    </row>
    <row r="256" spans="1:53" x14ac:dyDescent="0.35">
      <c r="A256" t="str">
        <f t="shared" si="25"/>
        <v>8401_Hébergement médico-social et social</v>
      </c>
      <c r="B256" t="str">
        <f t="shared" si="26"/>
        <v>8_8401</v>
      </c>
      <c r="C256">
        <f t="shared" si="28"/>
        <v>8</v>
      </c>
      <c r="D256">
        <f t="shared" si="30"/>
        <v>8</v>
      </c>
      <c r="E256" t="str">
        <f>INDEX(PDC!$J$1:$L$90,MATCH(H256,PDC!$L:$L,0),MATCH(PDC!$J$1,PDC!$J$1:$L$1,0))</f>
        <v>Services</v>
      </c>
      <c r="F256">
        <v>8401</v>
      </c>
      <c r="G256">
        <v>87</v>
      </c>
      <c r="H256" t="s">
        <v>2</v>
      </c>
      <c r="I256" s="10">
        <v>1897</v>
      </c>
      <c r="J256" s="10">
        <v>2861710</v>
      </c>
      <c r="K256" s="10">
        <v>149</v>
      </c>
      <c r="L256" s="10">
        <v>1</v>
      </c>
      <c r="M256" s="10">
        <v>4</v>
      </c>
      <c r="N256" s="10"/>
      <c r="O256" s="10">
        <v>10384</v>
      </c>
      <c r="P256" s="10">
        <v>78.496581277775604</v>
      </c>
      <c r="Q256" s="10">
        <v>52.066771266000003</v>
      </c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P256" t="str">
        <f t="shared" si="27"/>
        <v>15_Fabrication de meubles</v>
      </c>
      <c r="AQ256" t="str">
        <f>INDEX(PDC!$J$1:$L$90,MATCH(AT256,PDC!$L:$L,0),MATCH(PDC!$J$1,PDC!$J$1:$L$1,0))</f>
        <v>Industrie</v>
      </c>
      <c r="AR256">
        <v>15</v>
      </c>
      <c r="AS256">
        <v>31</v>
      </c>
      <c r="AT256" t="s">
        <v>75</v>
      </c>
      <c r="AU256">
        <v>688</v>
      </c>
      <c r="AV256">
        <v>1071546</v>
      </c>
      <c r="AW256">
        <v>26</v>
      </c>
      <c r="AX256">
        <v>2</v>
      </c>
      <c r="AY256">
        <v>35</v>
      </c>
      <c r="BA256">
        <v>660</v>
      </c>
    </row>
    <row r="257" spans="1:53" x14ac:dyDescent="0.35">
      <c r="A257" t="str">
        <f t="shared" si="25"/>
        <v>8401_Industrie automobile</v>
      </c>
      <c r="B257" t="str">
        <f t="shared" si="26"/>
        <v>HC_8401</v>
      </c>
      <c r="C257" t="str">
        <f t="shared" si="28"/>
        <v>HC</v>
      </c>
      <c r="D257">
        <f t="shared" si="30"/>
        <v>11</v>
      </c>
      <c r="E257" t="str">
        <f>INDEX(PDC!$J$1:$L$90,MATCH(H257,PDC!$L:$L,0),MATCH(PDC!$J$1,PDC!$J$1:$L$1,0))</f>
        <v>Industrie</v>
      </c>
      <c r="F257">
        <v>8401</v>
      </c>
      <c r="G257">
        <v>29</v>
      </c>
      <c r="H257" t="s">
        <v>24</v>
      </c>
      <c r="I257" s="10">
        <v>78</v>
      </c>
      <c r="J257" s="10">
        <v>141367</v>
      </c>
      <c r="K257" s="10">
        <v>7</v>
      </c>
      <c r="L257" s="10"/>
      <c r="M257" s="10"/>
      <c r="N257" s="10"/>
      <c r="O257" s="10">
        <v>194</v>
      </c>
      <c r="P257" s="10">
        <v>62.406385802109888</v>
      </c>
      <c r="Q257" s="10">
        <v>49.516506681000003</v>
      </c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P257" t="str">
        <f t="shared" si="27"/>
        <v>15_Autres industries manufacturières</v>
      </c>
      <c r="AQ257" t="str">
        <f>INDEX(PDC!$J$1:$L$90,MATCH(AT257,PDC!$L:$L,0),MATCH(PDC!$J$1,PDC!$J$1:$L$1,0))</f>
        <v>Industrie</v>
      </c>
      <c r="AR257">
        <v>15</v>
      </c>
      <c r="AS257">
        <v>32</v>
      </c>
      <c r="AT257" t="s">
        <v>37</v>
      </c>
      <c r="AU257">
        <v>66</v>
      </c>
      <c r="AV257">
        <v>108423</v>
      </c>
      <c r="AW257">
        <v>2</v>
      </c>
      <c r="BA257">
        <v>16</v>
      </c>
    </row>
    <row r="258" spans="1:53" x14ac:dyDescent="0.35">
      <c r="A258" t="str">
        <f t="shared" si="25"/>
        <v>8401_Action sociale sans hébergement</v>
      </c>
      <c r="B258" t="str">
        <f t="shared" si="26"/>
        <v>28_8401</v>
      </c>
      <c r="C258">
        <f t="shared" si="28"/>
        <v>28</v>
      </c>
      <c r="D258">
        <f t="shared" si="30"/>
        <v>28</v>
      </c>
      <c r="E258" t="str">
        <f>INDEX(PDC!$J$1:$L$90,MATCH(H258,PDC!$L:$L,0),MATCH(PDC!$J$1,PDC!$J$1:$L$1,0))</f>
        <v>Services</v>
      </c>
      <c r="F258">
        <v>8401</v>
      </c>
      <c r="G258">
        <v>88</v>
      </c>
      <c r="H258" t="s">
        <v>8</v>
      </c>
      <c r="I258" s="10">
        <v>2771</v>
      </c>
      <c r="J258" s="10">
        <v>4111963</v>
      </c>
      <c r="K258" s="10">
        <v>180</v>
      </c>
      <c r="L258" s="10">
        <v>5</v>
      </c>
      <c r="M258" s="10">
        <v>30</v>
      </c>
      <c r="N258" s="10"/>
      <c r="O258" s="10">
        <v>11591</v>
      </c>
      <c r="P258" s="10">
        <v>36.430712396267268</v>
      </c>
      <c r="Q258" s="10">
        <v>43.774712952999998</v>
      </c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P258" t="str">
        <f t="shared" si="27"/>
        <v>15_Réparation et installation de machines et d'équipements</v>
      </c>
      <c r="AQ258" t="str">
        <f>INDEX(PDC!$J$1:$L$90,MATCH(AT258,PDC!$L:$L,0),MATCH(PDC!$J$1,PDC!$J$1:$L$1,0))</f>
        <v>Industrie</v>
      </c>
      <c r="AR258">
        <v>15</v>
      </c>
      <c r="AS258">
        <v>33</v>
      </c>
      <c r="AT258" t="s">
        <v>23</v>
      </c>
      <c r="AU258">
        <v>138</v>
      </c>
      <c r="AV258">
        <v>236019</v>
      </c>
      <c r="AW258">
        <v>17</v>
      </c>
      <c r="AX258">
        <v>1</v>
      </c>
      <c r="AY258">
        <v>4</v>
      </c>
      <c r="BA258">
        <v>296</v>
      </c>
    </row>
    <row r="259" spans="1:53" x14ac:dyDescent="0.35">
      <c r="A259" t="str">
        <f t="shared" si="25"/>
        <v>8401_Transports terrestres et transport par conduites</v>
      </c>
      <c r="B259" t="str">
        <f t="shared" si="26"/>
        <v>9_8401</v>
      </c>
      <c r="C259">
        <f t="shared" si="28"/>
        <v>9</v>
      </c>
      <c r="D259">
        <f t="shared" si="30"/>
        <v>9</v>
      </c>
      <c r="E259" t="str">
        <f>INDEX(PDC!$J$1:$L$90,MATCH(H259,PDC!$L:$L,0),MATCH(PDC!$J$1,PDC!$J$1:$L$1,0))</f>
        <v>Services</v>
      </c>
      <c r="F259">
        <v>8401</v>
      </c>
      <c r="G259">
        <v>49</v>
      </c>
      <c r="H259" t="s">
        <v>5</v>
      </c>
      <c r="I259" s="10">
        <v>2339</v>
      </c>
      <c r="J259" s="10">
        <v>4141371</v>
      </c>
      <c r="K259" s="10">
        <v>178</v>
      </c>
      <c r="L259">
        <v>9</v>
      </c>
      <c r="M259" s="10">
        <v>171</v>
      </c>
      <c r="N259" s="10">
        <v>1</v>
      </c>
      <c r="O259" s="10">
        <v>13708</v>
      </c>
      <c r="P259" s="10">
        <v>72.430710991850049</v>
      </c>
      <c r="Q259" s="10">
        <v>42.980935539999997</v>
      </c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P259" t="str">
        <f t="shared" si="27"/>
        <v>15_Production et distribution d'électricité, de gaz, de vapeur et d'air conditionné</v>
      </c>
      <c r="AQ259" t="str">
        <f>INDEX(PDC!$J$1:$L$90,MATCH(AT259,PDC!$L:$L,0),MATCH(PDC!$J$1,PDC!$J$1:$L$1,0))</f>
        <v>Industrie</v>
      </c>
      <c r="AR259">
        <v>15</v>
      </c>
      <c r="AS259">
        <v>35</v>
      </c>
      <c r="AT259" t="s">
        <v>76</v>
      </c>
      <c r="AU259">
        <v>83</v>
      </c>
      <c r="AV259">
        <v>114943</v>
      </c>
      <c r="BA259">
        <v>0</v>
      </c>
    </row>
    <row r="260" spans="1:53" x14ac:dyDescent="0.35">
      <c r="A260" t="str">
        <f t="shared" ref="A260:A323" si="31">F260&amp;"_"&amp;H260</f>
        <v>8401_Activités liées à l'emploi</v>
      </c>
      <c r="B260" t="str">
        <f t="shared" ref="B260:B323" si="32">C260&amp;"_"&amp;F260</f>
        <v>HC_8401</v>
      </c>
      <c r="C260" t="str">
        <f t="shared" si="28"/>
        <v>HC</v>
      </c>
      <c r="D260">
        <f t="shared" si="30"/>
        <v>4</v>
      </c>
      <c r="E260" t="str">
        <f>INDEX(PDC!$J$1:$L$90,MATCH(H260,PDC!$L:$L,0),MATCH(PDC!$J$1,PDC!$J$1:$L$1,0))</f>
        <v>Services</v>
      </c>
      <c r="F260">
        <v>8401</v>
      </c>
      <c r="G260">
        <v>78</v>
      </c>
      <c r="H260" t="s">
        <v>6</v>
      </c>
      <c r="I260" s="10">
        <v>4667</v>
      </c>
      <c r="J260" s="10">
        <v>6186787</v>
      </c>
      <c r="K260" s="10">
        <v>246</v>
      </c>
      <c r="L260" s="10">
        <v>11</v>
      </c>
      <c r="M260" s="10">
        <v>63</v>
      </c>
      <c r="N260" s="10"/>
      <c r="O260" s="10">
        <v>14287</v>
      </c>
      <c r="P260" s="10">
        <v>97.100431026492373</v>
      </c>
      <c r="Q260" s="10">
        <v>39.762157643000002</v>
      </c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P260" t="str">
        <f t="shared" ref="AP260:AP323" si="33">AR260&amp;"_"&amp;AT260</f>
        <v>15_Captage, traitement et distribution d'eau</v>
      </c>
      <c r="AQ260" t="str">
        <f>INDEX(PDC!$J$1:$L$90,MATCH(AT260,PDC!$L:$L,0),MATCH(PDC!$J$1,PDC!$J$1:$L$1,0))</f>
        <v>Industrie</v>
      </c>
      <c r="AR260">
        <v>15</v>
      </c>
      <c r="AS260">
        <v>36</v>
      </c>
      <c r="AT260" t="s">
        <v>77</v>
      </c>
      <c r="AU260">
        <v>9</v>
      </c>
      <c r="AV260">
        <v>9468</v>
      </c>
      <c r="AW260">
        <v>1</v>
      </c>
      <c r="BA260">
        <v>20</v>
      </c>
    </row>
    <row r="261" spans="1:53" x14ac:dyDescent="0.35">
      <c r="A261" t="str">
        <f t="shared" si="31"/>
        <v>8401_Activités de poste et de courrier</v>
      </c>
      <c r="B261" t="str">
        <f t="shared" si="32"/>
        <v>HC_8401</v>
      </c>
      <c r="C261" t="str">
        <f t="shared" ref="C261:C324" si="34">IF(OR(G261=93,G261=78,G261=53),"HC",IF(I261&lt;300,"HC",D261))</f>
        <v>HC</v>
      </c>
      <c r="D261">
        <f t="shared" si="30"/>
        <v>13</v>
      </c>
      <c r="E261" t="str">
        <f>INDEX(PDC!$J$1:$L$90,MATCH(H261,PDC!$L:$L,0),MATCH(PDC!$J$1,PDC!$J$1:$L$1,0))</f>
        <v>Services</v>
      </c>
      <c r="F261">
        <v>8401</v>
      </c>
      <c r="G261">
        <v>53</v>
      </c>
      <c r="H261" t="s">
        <v>13</v>
      </c>
      <c r="I261" s="10">
        <v>514</v>
      </c>
      <c r="J261" s="10">
        <v>785743</v>
      </c>
      <c r="K261" s="10">
        <v>31</v>
      </c>
      <c r="L261">
        <v>1</v>
      </c>
      <c r="M261" s="10">
        <v>3</v>
      </c>
      <c r="N261" s="10"/>
      <c r="O261" s="10">
        <v>1505</v>
      </c>
      <c r="P261" s="10">
        <v>57.826468860218768</v>
      </c>
      <c r="Q261" s="10">
        <v>39.453103622999997</v>
      </c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P261" t="str">
        <f t="shared" si="33"/>
        <v>15_Collecte et traitement des eaux usées</v>
      </c>
      <c r="AQ261" t="str">
        <f>INDEX(PDC!$J$1:$L$90,MATCH(AT261,PDC!$L:$L,0),MATCH(PDC!$J$1,PDC!$J$1:$L$1,0))</f>
        <v>Industrie</v>
      </c>
      <c r="AR261">
        <v>15</v>
      </c>
      <c r="AS261">
        <v>37</v>
      </c>
      <c r="AT261" t="s">
        <v>78</v>
      </c>
      <c r="AU261">
        <v>13</v>
      </c>
      <c r="AV261">
        <v>20270</v>
      </c>
      <c r="AW261">
        <v>1</v>
      </c>
      <c r="BA261">
        <v>7</v>
      </c>
    </row>
    <row r="262" spans="1:53" x14ac:dyDescent="0.35">
      <c r="A262" t="str">
        <f t="shared" si="31"/>
        <v>8401_Transports par eau</v>
      </c>
      <c r="B262" t="str">
        <f t="shared" si="32"/>
        <v>HC_8401</v>
      </c>
      <c r="C262" t="str">
        <f t="shared" si="34"/>
        <v>HC</v>
      </c>
      <c r="D262">
        <f t="shared" si="30"/>
        <v>1</v>
      </c>
      <c r="E262" t="str">
        <f>INDEX(PDC!$J$1:$L$90,MATCH(H262,PDC!$L:$L,0),MATCH(PDC!$J$1,PDC!$J$1:$L$1,0))</f>
        <v>Services</v>
      </c>
      <c r="F262">
        <v>8401</v>
      </c>
      <c r="G262">
        <v>50</v>
      </c>
      <c r="H262" t="s">
        <v>80</v>
      </c>
      <c r="I262" s="10">
        <v>40</v>
      </c>
      <c r="J262" s="10">
        <v>77725</v>
      </c>
      <c r="K262" s="10">
        <v>3</v>
      </c>
      <c r="M262" s="10"/>
      <c r="N262" s="10"/>
      <c r="O262" s="10">
        <v>22</v>
      </c>
      <c r="P262" s="10">
        <v>201.72347130382605</v>
      </c>
      <c r="Q262" s="10">
        <v>38.597619813000001</v>
      </c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P262" t="str">
        <f t="shared" si="33"/>
        <v>15_Collecte, traitement et élimination des déchets ; récupération</v>
      </c>
      <c r="AQ262" t="str">
        <f>INDEX(PDC!$J$1:$L$90,MATCH(AT262,PDC!$L:$L,0),MATCH(PDC!$J$1,PDC!$J$1:$L$1,0))</f>
        <v>Industrie</v>
      </c>
      <c r="AR262">
        <v>15</v>
      </c>
      <c r="AS262">
        <v>38</v>
      </c>
      <c r="AT262" t="s">
        <v>4</v>
      </c>
      <c r="AU262">
        <v>60</v>
      </c>
      <c r="AV262">
        <v>87200</v>
      </c>
      <c r="AW262">
        <v>5</v>
      </c>
      <c r="BA262">
        <v>450</v>
      </c>
    </row>
    <row r="263" spans="1:53" x14ac:dyDescent="0.35">
      <c r="A263" t="str">
        <f t="shared" si="31"/>
        <v>8401_Industrie du papier et du carton</v>
      </c>
      <c r="B263" t="str">
        <f t="shared" si="32"/>
        <v>HC_8401</v>
      </c>
      <c r="C263" t="str">
        <f t="shared" si="34"/>
        <v>HC</v>
      </c>
      <c r="D263">
        <f t="shared" si="30"/>
        <v>7</v>
      </c>
      <c r="E263" t="str">
        <f>INDEX(PDC!$J$1:$L$90,MATCH(H263,PDC!$L:$L,0),MATCH(PDC!$J$1,PDC!$J$1:$L$1,0))</f>
        <v>Industrie</v>
      </c>
      <c r="F263">
        <v>8401</v>
      </c>
      <c r="G263">
        <v>17</v>
      </c>
      <c r="H263" t="s">
        <v>71</v>
      </c>
      <c r="I263" s="10">
        <v>42</v>
      </c>
      <c r="J263" s="10">
        <v>78331</v>
      </c>
      <c r="K263" s="10">
        <v>3</v>
      </c>
      <c r="M263" s="10"/>
      <c r="N263" s="10"/>
      <c r="O263" s="10">
        <v>71</v>
      </c>
      <c r="P263" s="10">
        <v>85.783384603128525</v>
      </c>
      <c r="Q263" s="10">
        <v>38.299013162000001</v>
      </c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P263" t="str">
        <f t="shared" si="33"/>
        <v>15_Dépollution et autres services de gestion des déchets</v>
      </c>
      <c r="AQ263" t="str">
        <f>INDEX(PDC!$J$1:$L$90,MATCH(AT263,PDC!$L:$L,0),MATCH(PDC!$J$1,PDC!$J$1:$L$1,0))</f>
        <v>Industrie</v>
      </c>
      <c r="AR263">
        <v>15</v>
      </c>
      <c r="AS263">
        <v>39</v>
      </c>
      <c r="AT263" t="s">
        <v>79</v>
      </c>
      <c r="AU263">
        <v>6</v>
      </c>
      <c r="AV263">
        <v>8290</v>
      </c>
    </row>
    <row r="264" spans="1:53" x14ac:dyDescent="0.35">
      <c r="A264" t="str">
        <f t="shared" si="31"/>
        <v>8401_Services relatifs aux bâtiments et aménagement paysager</v>
      </c>
      <c r="B264" t="str">
        <f t="shared" si="32"/>
        <v>12_8401</v>
      </c>
      <c r="C264">
        <f t="shared" si="34"/>
        <v>12</v>
      </c>
      <c r="D264">
        <f t="shared" si="30"/>
        <v>12</v>
      </c>
      <c r="E264" t="str">
        <f>INDEX(PDC!$J$1:$L$90,MATCH(H264,PDC!$L:$L,0),MATCH(PDC!$J$1,PDC!$J$1:$L$1,0))</f>
        <v>Services</v>
      </c>
      <c r="F264">
        <v>8401</v>
      </c>
      <c r="G264">
        <v>81</v>
      </c>
      <c r="H264" t="s">
        <v>9</v>
      </c>
      <c r="I264" s="10">
        <v>2323</v>
      </c>
      <c r="J264" s="10">
        <v>3161818</v>
      </c>
      <c r="K264" s="10">
        <v>109</v>
      </c>
      <c r="L264" s="10">
        <v>7</v>
      </c>
      <c r="M264" s="10">
        <v>157</v>
      </c>
      <c r="N264" s="10">
        <v>1</v>
      </c>
      <c r="O264" s="10">
        <v>10778</v>
      </c>
      <c r="P264" s="10">
        <v>59.464419700911222</v>
      </c>
      <c r="Q264" s="10">
        <v>34.473837519999996</v>
      </c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P264" t="str">
        <f t="shared" si="33"/>
        <v>15_Construction de bâtiments</v>
      </c>
      <c r="AQ264" t="str">
        <f>INDEX(PDC!$J$1:$L$90,MATCH(AT264,PDC!$L:$L,0),MATCH(PDC!$J$1,PDC!$J$1:$L$1,0))</f>
        <v>Construction</v>
      </c>
      <c r="AR264">
        <v>15</v>
      </c>
      <c r="AS264">
        <v>41</v>
      </c>
      <c r="AT264" t="s">
        <v>17</v>
      </c>
      <c r="AU264">
        <v>89</v>
      </c>
      <c r="AV264">
        <v>141007</v>
      </c>
      <c r="AW264">
        <v>6</v>
      </c>
      <c r="BA264">
        <v>154</v>
      </c>
    </row>
    <row r="265" spans="1:53" x14ac:dyDescent="0.35">
      <c r="A265" t="str">
        <f t="shared" si="31"/>
        <v>8401_Entreposage et services auxiliaires des transports</v>
      </c>
      <c r="B265" t="str">
        <f t="shared" si="32"/>
        <v>16_8401</v>
      </c>
      <c r="C265">
        <f t="shared" si="34"/>
        <v>16</v>
      </c>
      <c r="D265">
        <f t="shared" si="30"/>
        <v>16</v>
      </c>
      <c r="E265" t="str">
        <f>INDEX(PDC!$J$1:$L$90,MATCH(H265,PDC!$L:$L,0),MATCH(PDC!$J$1,PDC!$J$1:$L$1,0))</f>
        <v>Services</v>
      </c>
      <c r="F265">
        <v>8401</v>
      </c>
      <c r="G265">
        <v>52</v>
      </c>
      <c r="H265" t="s">
        <v>7</v>
      </c>
      <c r="I265" s="10">
        <v>612</v>
      </c>
      <c r="J265" s="10">
        <v>1021603</v>
      </c>
      <c r="K265" s="10">
        <v>33</v>
      </c>
      <c r="M265" s="10"/>
      <c r="N265" s="10"/>
      <c r="O265" s="10">
        <v>2923</v>
      </c>
      <c r="P265" s="10">
        <v>49.285115488394851</v>
      </c>
      <c r="Q265" s="10">
        <v>32.302176090000003</v>
      </c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P265" t="str">
        <f t="shared" si="33"/>
        <v>15_Génie civil</v>
      </c>
      <c r="AQ265" t="str">
        <f>INDEX(PDC!$J$1:$L$90,MATCH(AT265,PDC!$L:$L,0),MATCH(PDC!$J$1,PDC!$J$1:$L$1,0))</f>
        <v>Construction</v>
      </c>
      <c r="AR265">
        <v>15</v>
      </c>
      <c r="AS265">
        <v>42</v>
      </c>
      <c r="AT265" t="s">
        <v>22</v>
      </c>
      <c r="AU265">
        <v>721</v>
      </c>
      <c r="AV265">
        <v>1160024</v>
      </c>
      <c r="AW265">
        <v>41</v>
      </c>
      <c r="AX265">
        <v>5</v>
      </c>
      <c r="AY265">
        <v>40</v>
      </c>
      <c r="BA265">
        <v>2183</v>
      </c>
    </row>
    <row r="266" spans="1:53" x14ac:dyDescent="0.35">
      <c r="A266" t="str">
        <f t="shared" si="31"/>
        <v>8401_Enquêtes et sécurité</v>
      </c>
      <c r="B266" t="str">
        <f t="shared" si="32"/>
        <v>14_8401</v>
      </c>
      <c r="C266">
        <f t="shared" si="34"/>
        <v>14</v>
      </c>
      <c r="D266">
        <f t="shared" si="30"/>
        <v>14</v>
      </c>
      <c r="E266" t="str">
        <f>INDEX(PDC!$J$1:$L$90,MATCH(H266,PDC!$L:$L,0),MATCH(PDC!$J$1,PDC!$J$1:$L$1,0))</f>
        <v>Services</v>
      </c>
      <c r="F266">
        <v>8401</v>
      </c>
      <c r="G266">
        <v>80</v>
      </c>
      <c r="H266" t="s">
        <v>15</v>
      </c>
      <c r="I266" s="10">
        <v>301</v>
      </c>
      <c r="J266" s="10">
        <v>471881</v>
      </c>
      <c r="K266" s="10">
        <v>15</v>
      </c>
      <c r="L266">
        <v>1</v>
      </c>
      <c r="M266" s="10">
        <v>5</v>
      </c>
      <c r="N266" s="10"/>
      <c r="O266" s="10">
        <v>1243</v>
      </c>
      <c r="P266" s="10">
        <v>55.516331735345013</v>
      </c>
      <c r="Q266" s="10">
        <v>31.787675282999999</v>
      </c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P266" t="str">
        <f t="shared" si="33"/>
        <v>15_Travaux de construction spécialisés</v>
      </c>
      <c r="AQ266" t="str">
        <f>INDEX(PDC!$J$1:$L$90,MATCH(AT266,PDC!$L:$L,0),MATCH(PDC!$J$1,PDC!$J$1:$L$1,0))</f>
        <v>Construction</v>
      </c>
      <c r="AR266">
        <v>15</v>
      </c>
      <c r="AS266">
        <v>43</v>
      </c>
      <c r="AT266" t="s">
        <v>3</v>
      </c>
      <c r="AU266">
        <v>2810</v>
      </c>
      <c r="AV266">
        <v>4396573</v>
      </c>
      <c r="AW266">
        <v>199</v>
      </c>
      <c r="AX266">
        <v>12</v>
      </c>
      <c r="AY266">
        <v>165</v>
      </c>
      <c r="BA266">
        <v>9051</v>
      </c>
    </row>
    <row r="267" spans="1:53" x14ac:dyDescent="0.35">
      <c r="A267" t="str">
        <f t="shared" si="31"/>
        <v>8401_Restauration</v>
      </c>
      <c r="B267" t="str">
        <f t="shared" si="32"/>
        <v>10_8401</v>
      </c>
      <c r="C267">
        <f t="shared" si="34"/>
        <v>10</v>
      </c>
      <c r="D267">
        <f t="shared" si="30"/>
        <v>10</v>
      </c>
      <c r="E267" t="str">
        <f>INDEX(PDC!$J$1:$L$90,MATCH(H267,PDC!$L:$L,0),MATCH(PDC!$J$1,PDC!$J$1:$L$1,0))</f>
        <v>Services</v>
      </c>
      <c r="F267">
        <v>8401</v>
      </c>
      <c r="G267">
        <v>56</v>
      </c>
      <c r="H267" t="s">
        <v>10</v>
      </c>
      <c r="I267" s="10">
        <v>4011</v>
      </c>
      <c r="J267" s="10">
        <v>6704854</v>
      </c>
      <c r="K267" s="10">
        <v>210</v>
      </c>
      <c r="L267" s="10">
        <v>5</v>
      </c>
      <c r="M267" s="10">
        <v>25</v>
      </c>
      <c r="N267" s="10"/>
      <c r="O267" s="10">
        <v>9627</v>
      </c>
      <c r="P267" s="10">
        <v>63.006602328283975</v>
      </c>
      <c r="Q267" s="10">
        <v>31.320592514000001</v>
      </c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P267" t="str">
        <f t="shared" si="33"/>
        <v>15_Commerce et réparation d'automobiles et de motocycles</v>
      </c>
      <c r="AQ267" t="str">
        <f>INDEX(PDC!$J$1:$L$90,MATCH(AT267,PDC!$L:$L,0),MATCH(PDC!$J$1,PDC!$J$1:$L$1,0))</f>
        <v>Commerce</v>
      </c>
      <c r="AR267">
        <v>15</v>
      </c>
      <c r="AS267">
        <v>45</v>
      </c>
      <c r="AT267" t="s">
        <v>21</v>
      </c>
      <c r="AU267">
        <v>1212</v>
      </c>
      <c r="AV267">
        <v>2035345</v>
      </c>
      <c r="AW267">
        <v>42</v>
      </c>
      <c r="AX267">
        <v>1</v>
      </c>
      <c r="AY267">
        <v>5</v>
      </c>
      <c r="BA267">
        <v>2170</v>
      </c>
    </row>
    <row r="268" spans="1:53" x14ac:dyDescent="0.35">
      <c r="A268" t="str">
        <f t="shared" si="31"/>
        <v>8401_Fabrication de produits en caoutchouc et en plastique</v>
      </c>
      <c r="B268" t="str">
        <f t="shared" si="32"/>
        <v>15_8401</v>
      </c>
      <c r="C268">
        <f t="shared" si="34"/>
        <v>15</v>
      </c>
      <c r="D268">
        <f t="shared" si="30"/>
        <v>15</v>
      </c>
      <c r="E268" t="str">
        <f>INDEX(PDC!$J$1:$L$90,MATCH(H268,PDC!$L:$L,0),MATCH(PDC!$J$1,PDC!$J$1:$L$1,0))</f>
        <v>Industrie</v>
      </c>
      <c r="F268">
        <v>8401</v>
      </c>
      <c r="G268">
        <v>22</v>
      </c>
      <c r="H268" t="s">
        <v>25</v>
      </c>
      <c r="I268" s="10">
        <v>414</v>
      </c>
      <c r="J268" s="10">
        <v>665464</v>
      </c>
      <c r="K268" s="10">
        <v>20</v>
      </c>
      <c r="L268" s="10">
        <v>3</v>
      </c>
      <c r="M268" s="10">
        <v>18</v>
      </c>
      <c r="N268" s="10"/>
      <c r="O268" s="10">
        <v>876</v>
      </c>
      <c r="P268" s="10">
        <v>53.319556148672412</v>
      </c>
      <c r="Q268" s="10">
        <v>30.054217809000001</v>
      </c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P268" t="str">
        <f t="shared" si="33"/>
        <v>15_Commerce de gros, à l'exception des automobiles et des motocycles</v>
      </c>
      <c r="AQ268" t="str">
        <f>INDEX(PDC!$J$1:$L$90,MATCH(AT268,PDC!$L:$L,0),MATCH(PDC!$J$1,PDC!$J$1:$L$1,0))</f>
        <v>Commerce</v>
      </c>
      <c r="AR268">
        <v>15</v>
      </c>
      <c r="AS268">
        <v>46</v>
      </c>
      <c r="AT268" t="s">
        <v>28</v>
      </c>
      <c r="AU268">
        <v>1423</v>
      </c>
      <c r="AV268">
        <v>2391525</v>
      </c>
      <c r="AW268">
        <v>60</v>
      </c>
      <c r="AX268">
        <v>4</v>
      </c>
      <c r="AY268">
        <v>43</v>
      </c>
      <c r="BA268">
        <v>3403</v>
      </c>
    </row>
    <row r="269" spans="1:53" x14ac:dyDescent="0.35">
      <c r="A269" t="str">
        <f t="shared" si="31"/>
        <v>8401_Activités pour la santé humaine</v>
      </c>
      <c r="B269" t="str">
        <f t="shared" si="32"/>
        <v>18_8401</v>
      </c>
      <c r="C269">
        <f t="shared" si="34"/>
        <v>18</v>
      </c>
      <c r="D269">
        <f t="shared" si="30"/>
        <v>18</v>
      </c>
      <c r="E269" t="str">
        <f>INDEX(PDC!$J$1:$L$90,MATCH(H269,PDC!$L:$L,0),MATCH(PDC!$J$1,PDC!$J$1:$L$1,0))</f>
        <v>Services</v>
      </c>
      <c r="F269">
        <v>8401</v>
      </c>
      <c r="G269">
        <v>86</v>
      </c>
      <c r="H269" t="s">
        <v>27</v>
      </c>
      <c r="I269" s="10">
        <v>3661</v>
      </c>
      <c r="J269" s="10">
        <v>5653992</v>
      </c>
      <c r="K269" s="10">
        <v>150</v>
      </c>
      <c r="L269">
        <v>5</v>
      </c>
      <c r="M269" s="10">
        <v>32</v>
      </c>
      <c r="N269" s="10"/>
      <c r="O269" s="10">
        <v>7069</v>
      </c>
      <c r="P269" s="10">
        <v>45.39779634367914</v>
      </c>
      <c r="Q269" s="10">
        <v>26.529927880999999</v>
      </c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P269" t="str">
        <f t="shared" si="33"/>
        <v>15_Commerce de détail, à l'exception des automobiles et des motocycles</v>
      </c>
      <c r="AQ269" t="str">
        <f>INDEX(PDC!$J$1:$L$90,MATCH(AT269,PDC!$L:$L,0),MATCH(PDC!$J$1,PDC!$J$1:$L$1,0))</f>
        <v>Commerce</v>
      </c>
      <c r="AR269">
        <v>15</v>
      </c>
      <c r="AS269">
        <v>47</v>
      </c>
      <c r="AT269" t="s">
        <v>16</v>
      </c>
      <c r="AU269">
        <v>3013</v>
      </c>
      <c r="AV269">
        <v>4525091</v>
      </c>
      <c r="AW269">
        <v>88</v>
      </c>
      <c r="BA269">
        <v>3800</v>
      </c>
    </row>
    <row r="270" spans="1:53" x14ac:dyDescent="0.35">
      <c r="A270" t="str">
        <f t="shared" si="31"/>
        <v>8401_Commerce de détail, à l'exception des automobiles et des motocycles</v>
      </c>
      <c r="B270" t="str">
        <f t="shared" si="32"/>
        <v>22_8401</v>
      </c>
      <c r="C270">
        <f t="shared" si="34"/>
        <v>22</v>
      </c>
      <c r="D270">
        <f t="shared" si="30"/>
        <v>22</v>
      </c>
      <c r="E270" t="str">
        <f>INDEX(PDC!$J$1:$L$90,MATCH(H270,PDC!$L:$L,0),MATCH(PDC!$J$1,PDC!$J$1:$L$1,0))</f>
        <v>Commerce</v>
      </c>
      <c r="F270">
        <v>8401</v>
      </c>
      <c r="G270">
        <v>47</v>
      </c>
      <c r="H270" t="s">
        <v>16</v>
      </c>
      <c r="I270" s="10">
        <v>9063</v>
      </c>
      <c r="J270" s="10">
        <v>13404566</v>
      </c>
      <c r="K270" s="10">
        <v>341</v>
      </c>
      <c r="L270">
        <v>11</v>
      </c>
      <c r="M270" s="10">
        <v>92</v>
      </c>
      <c r="N270" s="10"/>
      <c r="O270" s="10">
        <v>21477</v>
      </c>
      <c r="P270" s="10">
        <v>40.690341428135554</v>
      </c>
      <c r="Q270" s="10">
        <v>25.439092918</v>
      </c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P270" t="str">
        <f t="shared" si="33"/>
        <v>15_Transports terrestres et transport par conduites</v>
      </c>
      <c r="AQ270" t="str">
        <f>INDEX(PDC!$J$1:$L$90,MATCH(AT270,PDC!$L:$L,0),MATCH(PDC!$J$1,PDC!$J$1:$L$1,0))</f>
        <v>Services</v>
      </c>
      <c r="AR270">
        <v>15</v>
      </c>
      <c r="AS270">
        <v>49</v>
      </c>
      <c r="AT270" t="s">
        <v>5</v>
      </c>
      <c r="AU270">
        <v>1206</v>
      </c>
      <c r="AV270">
        <v>2510889</v>
      </c>
      <c r="AW270">
        <v>62</v>
      </c>
      <c r="AX270">
        <v>6</v>
      </c>
      <c r="AY270">
        <v>131</v>
      </c>
      <c r="AZ270">
        <v>1</v>
      </c>
      <c r="BA270">
        <v>4297</v>
      </c>
    </row>
    <row r="271" spans="1:53" x14ac:dyDescent="0.35">
      <c r="A271" t="str">
        <f t="shared" si="31"/>
        <v>8401_Fabrication d'autres produits minéraux non métalliques</v>
      </c>
      <c r="B271" t="str">
        <f t="shared" si="32"/>
        <v>HC_8401</v>
      </c>
      <c r="C271" t="str">
        <f t="shared" si="34"/>
        <v>HC</v>
      </c>
      <c r="D271">
        <f t="shared" si="30"/>
        <v>25</v>
      </c>
      <c r="E271" t="str">
        <f>INDEX(PDC!$J$1:$L$90,MATCH(H271,PDC!$L:$L,0),MATCH(PDC!$J$1,PDC!$J$1:$L$1,0))</f>
        <v>Industrie</v>
      </c>
      <c r="F271">
        <v>8401</v>
      </c>
      <c r="G271">
        <v>23</v>
      </c>
      <c r="H271" t="s">
        <v>18</v>
      </c>
      <c r="I271" s="10">
        <v>262</v>
      </c>
      <c r="J271" s="10">
        <v>452947</v>
      </c>
      <c r="K271" s="10">
        <v>11</v>
      </c>
      <c r="L271">
        <v>1</v>
      </c>
      <c r="M271" s="10">
        <v>7</v>
      </c>
      <c r="N271" s="10"/>
      <c r="O271" s="10">
        <v>698</v>
      </c>
      <c r="P271" s="10">
        <v>37.001970867257789</v>
      </c>
      <c r="Q271" s="10">
        <v>24.285402045000001</v>
      </c>
      <c r="T271" s="10"/>
      <c r="U271" s="10"/>
      <c r="V271" s="10"/>
      <c r="W271" s="10"/>
      <c r="X271" s="10"/>
      <c r="Y271" s="10"/>
      <c r="Z271" s="10"/>
      <c r="AP271" t="str">
        <f t="shared" si="33"/>
        <v>15_Transports aériens</v>
      </c>
      <c r="AQ271" t="str">
        <f>INDEX(PDC!$J$1:$L$90,MATCH(AT271,PDC!$L:$L,0),MATCH(PDC!$J$1,PDC!$J$1:$L$1,0))</f>
        <v>Services</v>
      </c>
      <c r="AR271">
        <v>15</v>
      </c>
      <c r="AS271">
        <v>51</v>
      </c>
      <c r="AT271" t="s">
        <v>81</v>
      </c>
      <c r="AU271">
        <v>12</v>
      </c>
      <c r="AV271">
        <v>25547</v>
      </c>
    </row>
    <row r="272" spans="1:53" x14ac:dyDescent="0.35">
      <c r="A272" t="str">
        <f t="shared" si="31"/>
        <v>8401_Industries alimentaires</v>
      </c>
      <c r="B272" t="str">
        <f t="shared" si="32"/>
        <v>27_8401</v>
      </c>
      <c r="C272">
        <f t="shared" si="34"/>
        <v>27</v>
      </c>
      <c r="D272">
        <f t="shared" si="30"/>
        <v>27</v>
      </c>
      <c r="E272" t="str">
        <f>INDEX(PDC!$J$1:$L$90,MATCH(H272,PDC!$L:$L,0),MATCH(PDC!$J$1,PDC!$J$1:$L$1,0))</f>
        <v>Industrie</v>
      </c>
      <c r="F272">
        <v>8401</v>
      </c>
      <c r="G272">
        <v>10</v>
      </c>
      <c r="H272" t="s">
        <v>14</v>
      </c>
      <c r="I272" s="10">
        <v>2314</v>
      </c>
      <c r="J272" s="10">
        <v>3481095</v>
      </c>
      <c r="K272" s="10">
        <v>84</v>
      </c>
      <c r="L272">
        <v>4</v>
      </c>
      <c r="M272" s="10">
        <v>31</v>
      </c>
      <c r="N272" s="10"/>
      <c r="O272" s="10">
        <v>6367</v>
      </c>
      <c r="P272" s="10">
        <v>36.633306139829813</v>
      </c>
      <c r="Q272" s="10">
        <v>24.130338299000002</v>
      </c>
      <c r="T272" s="10"/>
      <c r="U272" s="10"/>
      <c r="V272" s="10"/>
      <c r="W272" s="10"/>
      <c r="X272" s="10"/>
      <c r="Y272" s="10"/>
      <c r="Z272" s="10"/>
      <c r="AP272" t="str">
        <f t="shared" si="33"/>
        <v>15_Entreposage et services auxiliaires des transports</v>
      </c>
      <c r="AQ272" t="str">
        <f>INDEX(PDC!$J$1:$L$90,MATCH(AT272,PDC!$L:$L,0),MATCH(PDC!$J$1,PDC!$J$1:$L$1,0))</f>
        <v>Services</v>
      </c>
      <c r="AR272">
        <v>15</v>
      </c>
      <c r="AS272">
        <v>52</v>
      </c>
      <c r="AT272" t="s">
        <v>7</v>
      </c>
      <c r="AU272">
        <v>165</v>
      </c>
      <c r="AV272">
        <v>304842</v>
      </c>
      <c r="AW272">
        <v>12</v>
      </c>
      <c r="BA272">
        <v>1072</v>
      </c>
    </row>
    <row r="273" spans="1:53" x14ac:dyDescent="0.35">
      <c r="A273" t="str">
        <f t="shared" si="31"/>
        <v>8401_Génie civil</v>
      </c>
      <c r="B273" t="str">
        <f t="shared" si="32"/>
        <v>17_8401</v>
      </c>
      <c r="C273">
        <f t="shared" si="34"/>
        <v>17</v>
      </c>
      <c r="D273">
        <f t="shared" si="30"/>
        <v>17</v>
      </c>
      <c r="E273" t="str">
        <f>INDEX(PDC!$J$1:$L$90,MATCH(H273,PDC!$L:$L,0),MATCH(PDC!$J$1,PDC!$J$1:$L$1,0))</f>
        <v>Construction</v>
      </c>
      <c r="F273">
        <v>8401</v>
      </c>
      <c r="G273">
        <v>42</v>
      </c>
      <c r="H273" t="s">
        <v>22</v>
      </c>
      <c r="I273" s="10">
        <v>728</v>
      </c>
      <c r="J273" s="10">
        <v>1141731</v>
      </c>
      <c r="K273">
        <v>27</v>
      </c>
      <c r="L273">
        <v>3</v>
      </c>
      <c r="M273">
        <v>17</v>
      </c>
      <c r="O273">
        <v>2971</v>
      </c>
      <c r="P273">
        <v>46.858626842463735</v>
      </c>
      <c r="Q273">
        <v>23.648302445999999</v>
      </c>
      <c r="T273" s="10"/>
      <c r="U273" s="10"/>
      <c r="V273" s="10"/>
      <c r="W273" s="10"/>
      <c r="X273" s="10"/>
      <c r="Y273" s="10"/>
      <c r="Z273" s="10"/>
      <c r="AP273" t="str">
        <f t="shared" si="33"/>
        <v>15_Activités de poste et de courrier</v>
      </c>
      <c r="AQ273" t="str">
        <f>INDEX(PDC!$J$1:$L$90,MATCH(AT273,PDC!$L:$L,0),MATCH(PDC!$J$1,PDC!$J$1:$L$1,0))</f>
        <v>Services</v>
      </c>
      <c r="AR273">
        <v>15</v>
      </c>
      <c r="AS273">
        <v>53</v>
      </c>
      <c r="AT273" t="s">
        <v>13</v>
      </c>
      <c r="AU273">
        <v>280</v>
      </c>
      <c r="AV273">
        <v>442160</v>
      </c>
      <c r="AW273">
        <v>10</v>
      </c>
      <c r="BA273">
        <v>130</v>
      </c>
    </row>
    <row r="274" spans="1:53" x14ac:dyDescent="0.35">
      <c r="A274" t="str">
        <f t="shared" si="31"/>
        <v>8401_Fabrication de meubles</v>
      </c>
      <c r="B274" t="str">
        <f t="shared" si="32"/>
        <v>20_8401</v>
      </c>
      <c r="C274">
        <f t="shared" si="34"/>
        <v>20</v>
      </c>
      <c r="D274">
        <f t="shared" si="30"/>
        <v>20</v>
      </c>
      <c r="E274" t="str">
        <f>INDEX(PDC!$J$1:$L$90,MATCH(H274,PDC!$L:$L,0),MATCH(PDC!$J$1,PDC!$J$1:$L$1,0))</f>
        <v>Industrie</v>
      </c>
      <c r="F274">
        <v>8401</v>
      </c>
      <c r="G274">
        <v>31</v>
      </c>
      <c r="H274" t="s">
        <v>75</v>
      </c>
      <c r="I274" s="10">
        <v>1185</v>
      </c>
      <c r="J274" s="10">
        <v>2459409</v>
      </c>
      <c r="K274">
        <v>56</v>
      </c>
      <c r="L274">
        <v>6</v>
      </c>
      <c r="M274" s="10">
        <v>133</v>
      </c>
      <c r="N274">
        <v>1</v>
      </c>
      <c r="O274">
        <v>2665</v>
      </c>
      <c r="P274">
        <v>44.180284642382141</v>
      </c>
      <c r="Q274">
        <v>22.769697922999999</v>
      </c>
      <c r="T274" s="10"/>
      <c r="U274" s="10"/>
      <c r="V274" s="10"/>
      <c r="W274" s="10"/>
      <c r="X274" s="10"/>
      <c r="Y274" s="10"/>
      <c r="Z274" s="10"/>
      <c r="AP274" t="str">
        <f t="shared" si="33"/>
        <v>15_Hébergement</v>
      </c>
      <c r="AQ274" t="str">
        <f>INDEX(PDC!$J$1:$L$90,MATCH(AT274,PDC!$L:$L,0),MATCH(PDC!$J$1,PDC!$J$1:$L$1,0))</f>
        <v>Services</v>
      </c>
      <c r="AR274">
        <v>15</v>
      </c>
      <c r="AS274">
        <v>55</v>
      </c>
      <c r="AT274" t="s">
        <v>20</v>
      </c>
      <c r="AU274">
        <v>559</v>
      </c>
      <c r="AV274">
        <v>956642</v>
      </c>
      <c r="AW274">
        <v>17</v>
      </c>
      <c r="AX274">
        <v>1</v>
      </c>
      <c r="AY274">
        <v>5</v>
      </c>
      <c r="BA274">
        <v>753</v>
      </c>
    </row>
    <row r="275" spans="1:53" x14ac:dyDescent="0.35">
      <c r="A275" t="str">
        <f t="shared" si="31"/>
        <v>8401_Fabrication de produits métalliques, à l'exception des machines et des équipements</v>
      </c>
      <c r="B275" t="str">
        <f t="shared" si="32"/>
        <v>24_8401</v>
      </c>
      <c r="C275">
        <f t="shared" si="34"/>
        <v>24</v>
      </c>
      <c r="D275">
        <f t="shared" si="30"/>
        <v>24</v>
      </c>
      <c r="E275" t="str">
        <f>INDEX(PDC!$J$1:$L$90,MATCH(H275,PDC!$L:$L,0),MATCH(PDC!$J$1,PDC!$J$1:$L$1,0))</f>
        <v>Industrie</v>
      </c>
      <c r="F275">
        <v>8401</v>
      </c>
      <c r="G275">
        <v>25</v>
      </c>
      <c r="H275" t="s">
        <v>11</v>
      </c>
      <c r="I275" s="10">
        <v>3388</v>
      </c>
      <c r="J275" s="10">
        <v>5179797</v>
      </c>
      <c r="K275">
        <v>116</v>
      </c>
      <c r="L275">
        <v>4</v>
      </c>
      <c r="M275" s="10">
        <v>18</v>
      </c>
      <c r="O275">
        <v>4581</v>
      </c>
      <c r="P275">
        <v>38.970713438468536</v>
      </c>
      <c r="Q275">
        <v>22.394700023999999</v>
      </c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P275" t="str">
        <f t="shared" si="33"/>
        <v>15_Restauration</v>
      </c>
      <c r="AQ275" t="str">
        <f>INDEX(PDC!$J$1:$L$90,MATCH(AT275,PDC!$L:$L,0),MATCH(PDC!$J$1,PDC!$J$1:$L$1,0))</f>
        <v>Services</v>
      </c>
      <c r="AR275">
        <v>15</v>
      </c>
      <c r="AS275">
        <v>56</v>
      </c>
      <c r="AT275" t="s">
        <v>10</v>
      </c>
      <c r="AU275">
        <v>869</v>
      </c>
      <c r="AV275">
        <v>1292629</v>
      </c>
      <c r="AW275">
        <v>22</v>
      </c>
      <c r="AX275">
        <v>2</v>
      </c>
      <c r="AY275">
        <v>13</v>
      </c>
      <c r="BA275">
        <v>756</v>
      </c>
    </row>
    <row r="276" spans="1:53" x14ac:dyDescent="0.35">
      <c r="A276" t="str">
        <f t="shared" si="31"/>
        <v>8401_Commerce et réparation d'automobiles et de motocycles</v>
      </c>
      <c r="B276" t="str">
        <f t="shared" si="32"/>
        <v>23_8401</v>
      </c>
      <c r="C276">
        <f t="shared" si="34"/>
        <v>23</v>
      </c>
      <c r="D276">
        <f t="shared" si="30"/>
        <v>23</v>
      </c>
      <c r="E276" t="str">
        <f>INDEX(PDC!$J$1:$L$90,MATCH(H276,PDC!$L:$L,0),MATCH(PDC!$J$1,PDC!$J$1:$L$1,0))</f>
        <v>Commerce</v>
      </c>
      <c r="F276">
        <v>8401</v>
      </c>
      <c r="G276">
        <v>45</v>
      </c>
      <c r="H276" t="s">
        <v>21</v>
      </c>
      <c r="I276" s="10">
        <v>2024</v>
      </c>
      <c r="J276" s="10">
        <v>3408906</v>
      </c>
      <c r="K276">
        <v>75</v>
      </c>
      <c r="L276">
        <v>4</v>
      </c>
      <c r="M276">
        <v>40</v>
      </c>
      <c r="O276">
        <v>4080</v>
      </c>
      <c r="P276">
        <v>40.448595131360811</v>
      </c>
      <c r="Q276">
        <v>22.001193345000001</v>
      </c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P276" t="str">
        <f t="shared" si="33"/>
        <v>15_Édition</v>
      </c>
      <c r="AQ276" t="str">
        <f>INDEX(PDC!$J$1:$L$90,MATCH(AT276,PDC!$L:$L,0),MATCH(PDC!$J$1,PDC!$J$1:$L$1,0))</f>
        <v>Services</v>
      </c>
      <c r="AR276">
        <v>15</v>
      </c>
      <c r="AS276">
        <v>58</v>
      </c>
      <c r="AT276" t="s">
        <v>49</v>
      </c>
      <c r="AU276">
        <v>122</v>
      </c>
      <c r="AV276">
        <v>217193</v>
      </c>
    </row>
    <row r="277" spans="1:53" x14ac:dyDescent="0.35">
      <c r="A277" t="str">
        <f t="shared" si="31"/>
        <v>8401_Administration publique et défense ; sécurité sociale obligatoire</v>
      </c>
      <c r="B277" t="str">
        <f t="shared" si="32"/>
        <v>26_8401</v>
      </c>
      <c r="C277">
        <f t="shared" si="34"/>
        <v>26</v>
      </c>
      <c r="D277">
        <f t="shared" si="30"/>
        <v>26</v>
      </c>
      <c r="E277" t="str">
        <f>INDEX(PDC!$J$1:$L$90,MATCH(H277,PDC!$L:$L,0),MATCH(PDC!$J$1,PDC!$J$1:$L$1,0))</f>
        <v>Services</v>
      </c>
      <c r="F277">
        <v>8401</v>
      </c>
      <c r="G277">
        <v>84</v>
      </c>
      <c r="H277" t="s">
        <v>36</v>
      </c>
      <c r="I277">
        <v>5327</v>
      </c>
      <c r="J277">
        <v>6450944</v>
      </c>
      <c r="K277">
        <v>140</v>
      </c>
      <c r="L277">
        <v>2</v>
      </c>
      <c r="M277" s="10">
        <v>9</v>
      </c>
      <c r="O277">
        <v>4570</v>
      </c>
      <c r="P277">
        <v>36.710271109559145</v>
      </c>
      <c r="Q277">
        <v>21.702250089</v>
      </c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P277" t="str">
        <f t="shared" si="33"/>
        <v>15_Production de films cinématographiques, de vidéo et de programmes de télévision ; enregistrement sonore et édition musicale</v>
      </c>
      <c r="AQ277" t="str">
        <f>INDEX(PDC!$J$1:$L$90,MATCH(AT277,PDC!$L:$L,0),MATCH(PDC!$J$1,PDC!$J$1:$L$1,0))</f>
        <v>Services</v>
      </c>
      <c r="AR277">
        <v>15</v>
      </c>
      <c r="AS277">
        <v>59</v>
      </c>
      <c r="AT277" t="s">
        <v>82</v>
      </c>
      <c r="AU277">
        <v>15</v>
      </c>
      <c r="AV277">
        <v>24115</v>
      </c>
      <c r="AW277">
        <v>1</v>
      </c>
      <c r="BA277">
        <v>16</v>
      </c>
    </row>
    <row r="278" spans="1:53" x14ac:dyDescent="0.35">
      <c r="A278" t="str">
        <f t="shared" si="31"/>
        <v>8401_Hébergement</v>
      </c>
      <c r="B278" t="str">
        <f t="shared" si="32"/>
        <v>19_8401</v>
      </c>
      <c r="C278">
        <f t="shared" si="34"/>
        <v>19</v>
      </c>
      <c r="D278">
        <f t="shared" si="30"/>
        <v>19</v>
      </c>
      <c r="E278" t="str">
        <f>INDEX(PDC!$J$1:$L$90,MATCH(H278,PDC!$L:$L,0),MATCH(PDC!$J$1,PDC!$J$1:$L$1,0))</f>
        <v>Services</v>
      </c>
      <c r="F278">
        <v>8401</v>
      </c>
      <c r="G278">
        <v>55</v>
      </c>
      <c r="H278" t="s">
        <v>20</v>
      </c>
      <c r="I278" s="10">
        <v>1900</v>
      </c>
      <c r="J278" s="10">
        <v>3187446</v>
      </c>
      <c r="K278">
        <v>69</v>
      </c>
      <c r="L278">
        <v>2</v>
      </c>
      <c r="M278">
        <v>17</v>
      </c>
      <c r="O278">
        <v>3522</v>
      </c>
      <c r="P278">
        <v>44.559516771729456</v>
      </c>
      <c r="Q278">
        <v>21.647425556000002</v>
      </c>
      <c r="T278" s="10"/>
      <c r="U278" s="10"/>
      <c r="V278" s="10"/>
      <c r="W278" s="10"/>
      <c r="X278" s="10"/>
      <c r="Y278" s="10"/>
      <c r="Z278" s="10"/>
      <c r="AP278" t="str">
        <f t="shared" si="33"/>
        <v>15_Programmation et diffusion</v>
      </c>
      <c r="AQ278" t="str">
        <f>INDEX(PDC!$J$1:$L$90,MATCH(AT278,PDC!$L:$L,0),MATCH(PDC!$J$1,PDC!$J$1:$L$1,0))</f>
        <v>Services</v>
      </c>
      <c r="AR278">
        <v>15</v>
      </c>
      <c r="AS278">
        <v>60</v>
      </c>
      <c r="AT278" t="s">
        <v>83</v>
      </c>
      <c r="AU278">
        <v>2</v>
      </c>
      <c r="AV278">
        <v>3950</v>
      </c>
    </row>
    <row r="279" spans="1:53" x14ac:dyDescent="0.35">
      <c r="A279" t="str">
        <f t="shared" si="31"/>
        <v>8401_Commerce de gros, à l'exception des automobiles et des motocycles</v>
      </c>
      <c r="B279" t="str">
        <f t="shared" si="32"/>
        <v>29_8401</v>
      </c>
      <c r="C279">
        <f t="shared" si="34"/>
        <v>29</v>
      </c>
      <c r="D279">
        <f t="shared" si="30"/>
        <v>29</v>
      </c>
      <c r="E279" t="str">
        <f>INDEX(PDC!$J$1:$L$90,MATCH(H279,PDC!$L:$L,0),MATCH(PDC!$J$1,PDC!$J$1:$L$1,0))</f>
        <v>Commerce</v>
      </c>
      <c r="F279">
        <v>8401</v>
      </c>
      <c r="G279">
        <v>46</v>
      </c>
      <c r="H279" t="s">
        <v>28</v>
      </c>
      <c r="I279" s="10">
        <v>5760</v>
      </c>
      <c r="J279" s="10">
        <v>8861432</v>
      </c>
      <c r="K279">
        <v>181</v>
      </c>
      <c r="L279" s="10">
        <v>5</v>
      </c>
      <c r="M279" s="10">
        <v>22</v>
      </c>
      <c r="O279">
        <v>9943</v>
      </c>
      <c r="P279">
        <v>32.223577325818674</v>
      </c>
      <c r="Q279">
        <v>20.425592612999999</v>
      </c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P279" t="str">
        <f t="shared" si="33"/>
        <v>15_Télécommunications</v>
      </c>
      <c r="AQ279" t="str">
        <f>INDEX(PDC!$J$1:$L$90,MATCH(AT279,PDC!$L:$L,0),MATCH(PDC!$J$1,PDC!$J$1:$L$1,0))</f>
        <v>Services</v>
      </c>
      <c r="AR279">
        <v>15</v>
      </c>
      <c r="AS279">
        <v>61</v>
      </c>
      <c r="AT279" t="s">
        <v>84</v>
      </c>
      <c r="AU279">
        <v>20</v>
      </c>
      <c r="AV279">
        <v>32878</v>
      </c>
    </row>
    <row r="280" spans="1:53" x14ac:dyDescent="0.35">
      <c r="A280" t="str">
        <f t="shared" si="31"/>
        <v>8401_Industrie pharmaceutique</v>
      </c>
      <c r="B280" t="str">
        <f t="shared" si="32"/>
        <v>40_8401</v>
      </c>
      <c r="C280">
        <f t="shared" si="34"/>
        <v>40</v>
      </c>
      <c r="D280">
        <f t="shared" si="30"/>
        <v>40</v>
      </c>
      <c r="E280" t="str">
        <f>INDEX(PDC!$J$1:$L$90,MATCH(H280,PDC!$L:$L,0),MATCH(PDC!$J$1,PDC!$J$1:$L$1,0))</f>
        <v>Industrie</v>
      </c>
      <c r="F280">
        <v>8401</v>
      </c>
      <c r="G280">
        <v>21</v>
      </c>
      <c r="H280" t="s">
        <v>39</v>
      </c>
      <c r="I280">
        <v>435</v>
      </c>
      <c r="J280">
        <v>495055</v>
      </c>
      <c r="K280">
        <v>10</v>
      </c>
      <c r="O280">
        <v>269</v>
      </c>
      <c r="P280">
        <v>18.962170865205739</v>
      </c>
      <c r="Q280">
        <v>20.199775782</v>
      </c>
      <c r="T280" s="10"/>
      <c r="U280" s="10"/>
      <c r="V280" s="10"/>
      <c r="W280" s="10"/>
      <c r="X280" s="10"/>
      <c r="Y280" s="10"/>
      <c r="Z280" s="10"/>
      <c r="AP280" t="str">
        <f t="shared" si="33"/>
        <v>15_Programmation, conseil et autres activités informatiques</v>
      </c>
      <c r="AQ280" t="str">
        <f>INDEX(PDC!$J$1:$L$90,MATCH(AT280,PDC!$L:$L,0),MATCH(PDC!$J$1,PDC!$J$1:$L$1,0))</f>
        <v>Services</v>
      </c>
      <c r="AR280">
        <v>15</v>
      </c>
      <c r="AS280">
        <v>62</v>
      </c>
      <c r="AT280" t="s">
        <v>50</v>
      </c>
      <c r="AU280">
        <v>22</v>
      </c>
      <c r="AV280">
        <v>34300</v>
      </c>
    </row>
    <row r="281" spans="1:53" x14ac:dyDescent="0.35">
      <c r="A281" t="str">
        <f t="shared" si="31"/>
        <v>8401_Réparation et installation de machines et d'équipements</v>
      </c>
      <c r="B281" t="str">
        <f t="shared" si="32"/>
        <v>31_8401</v>
      </c>
      <c r="C281">
        <f t="shared" si="34"/>
        <v>31</v>
      </c>
      <c r="D281">
        <f t="shared" si="30"/>
        <v>31</v>
      </c>
      <c r="E281" t="str">
        <f>INDEX(PDC!$J$1:$L$90,MATCH(H281,PDC!$L:$L,0),MATCH(PDC!$J$1,PDC!$J$1:$L$1,0))</f>
        <v>Industrie</v>
      </c>
      <c r="F281">
        <v>8401</v>
      </c>
      <c r="G281">
        <v>33</v>
      </c>
      <c r="H281" t="s">
        <v>23</v>
      </c>
      <c r="I281" s="10">
        <v>515</v>
      </c>
      <c r="J281" s="10">
        <v>885668</v>
      </c>
      <c r="K281">
        <v>17</v>
      </c>
      <c r="O281">
        <v>499</v>
      </c>
      <c r="P281">
        <v>28.528965804601444</v>
      </c>
      <c r="Q281">
        <v>19.194551456999999</v>
      </c>
      <c r="T281" s="10"/>
      <c r="U281" s="10"/>
      <c r="V281" s="10"/>
      <c r="W281" s="10"/>
      <c r="X281" s="10"/>
      <c r="Y281" s="10"/>
      <c r="Z281" s="10"/>
      <c r="AP281" t="str">
        <f t="shared" si="33"/>
        <v>15_Services d'information</v>
      </c>
      <c r="AQ281" t="str">
        <f>INDEX(PDC!$J$1:$L$90,MATCH(AT281,PDC!$L:$L,0),MATCH(PDC!$J$1,PDC!$J$1:$L$1,0))</f>
        <v>Services</v>
      </c>
      <c r="AR281">
        <v>15</v>
      </c>
      <c r="AS281">
        <v>63</v>
      </c>
      <c r="AT281" t="s">
        <v>85</v>
      </c>
      <c r="AU281">
        <v>28</v>
      </c>
      <c r="AV281">
        <v>45417</v>
      </c>
    </row>
    <row r="282" spans="1:53" x14ac:dyDescent="0.35">
      <c r="A282" t="str">
        <f t="shared" si="31"/>
        <v>8401_Autres services personnels</v>
      </c>
      <c r="B282" t="str">
        <f t="shared" si="32"/>
        <v>30_8401</v>
      </c>
      <c r="C282">
        <f t="shared" si="34"/>
        <v>30</v>
      </c>
      <c r="D282">
        <f t="shared" si="30"/>
        <v>30</v>
      </c>
      <c r="E282" t="str">
        <f>INDEX(PDC!$J$1:$L$90,MATCH(H282,PDC!$L:$L,0),MATCH(PDC!$J$1,PDC!$J$1:$L$1,0))</f>
        <v>Services</v>
      </c>
      <c r="F282">
        <v>8401</v>
      </c>
      <c r="G282">
        <v>96</v>
      </c>
      <c r="H282" t="s">
        <v>30</v>
      </c>
      <c r="I282">
        <v>920</v>
      </c>
      <c r="J282">
        <v>1456381</v>
      </c>
      <c r="K282">
        <v>27</v>
      </c>
      <c r="M282" s="10"/>
      <c r="O282">
        <v>1798</v>
      </c>
      <c r="P282">
        <v>29.529965290969979</v>
      </c>
      <c r="Q282">
        <v>18.539104808000001</v>
      </c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P282" t="str">
        <f t="shared" si="33"/>
        <v>15_Activités des services financiers, hors assurance et caisses de retraite</v>
      </c>
      <c r="AQ282" t="str">
        <f>INDEX(PDC!$J$1:$L$90,MATCH(AT282,PDC!$L:$L,0),MATCH(PDC!$J$1,PDC!$J$1:$L$1,0))</f>
        <v>Services</v>
      </c>
      <c r="AR282">
        <v>15</v>
      </c>
      <c r="AS282">
        <v>64</v>
      </c>
      <c r="AT282" t="s">
        <v>47</v>
      </c>
      <c r="AU282">
        <v>249</v>
      </c>
      <c r="AV282">
        <v>375103</v>
      </c>
      <c r="BA282">
        <v>0</v>
      </c>
    </row>
    <row r="283" spans="1:53" x14ac:dyDescent="0.35">
      <c r="A283" t="str">
        <f t="shared" si="31"/>
        <v>8401_Industrie du cuir et de la chaussure</v>
      </c>
      <c r="B283" t="str">
        <f t="shared" si="32"/>
        <v>HC_8401</v>
      </c>
      <c r="C283" t="str">
        <f t="shared" si="34"/>
        <v>HC</v>
      </c>
      <c r="D283">
        <f t="shared" si="30"/>
        <v>36</v>
      </c>
      <c r="E283" t="str">
        <f>INDEX(PDC!$J$1:$L$90,MATCH(H283,PDC!$L:$L,0),MATCH(PDC!$J$1,PDC!$J$1:$L$1,0))</f>
        <v>Industrie</v>
      </c>
      <c r="F283">
        <v>8401</v>
      </c>
      <c r="G283">
        <v>15</v>
      </c>
      <c r="H283" t="s">
        <v>69</v>
      </c>
      <c r="I283" s="10">
        <v>53</v>
      </c>
      <c r="J283" s="10">
        <v>62512</v>
      </c>
      <c r="K283">
        <v>1</v>
      </c>
      <c r="O283">
        <v>5</v>
      </c>
      <c r="P283">
        <v>20.509025849980251</v>
      </c>
      <c r="Q283">
        <v>15.99692859</v>
      </c>
      <c r="T283" s="10"/>
      <c r="U283" s="10"/>
      <c r="V283" s="10"/>
      <c r="W283" s="10"/>
      <c r="X283" s="10"/>
      <c r="Y283" s="10"/>
      <c r="Z283" s="10"/>
      <c r="AP283" t="str">
        <f t="shared" si="33"/>
        <v>15_Assurance</v>
      </c>
      <c r="AQ283" t="str">
        <f>INDEX(PDC!$J$1:$L$90,MATCH(AT283,PDC!$L:$L,0),MATCH(PDC!$J$1,PDC!$J$1:$L$1,0))</f>
        <v>Services</v>
      </c>
      <c r="AR283">
        <v>15</v>
      </c>
      <c r="AS283">
        <v>65</v>
      </c>
      <c r="AT283" t="s">
        <v>45</v>
      </c>
      <c r="AU283">
        <v>73</v>
      </c>
      <c r="AV283">
        <v>99486</v>
      </c>
    </row>
    <row r="284" spans="1:53" x14ac:dyDescent="0.35">
      <c r="A284" t="str">
        <f t="shared" si="31"/>
        <v>8401_Construction de bâtiments</v>
      </c>
      <c r="B284" t="str">
        <f t="shared" si="32"/>
        <v>34_8401</v>
      </c>
      <c r="C284">
        <f t="shared" si="34"/>
        <v>34</v>
      </c>
      <c r="D284">
        <f t="shared" si="30"/>
        <v>34</v>
      </c>
      <c r="E284" t="str">
        <f>INDEX(PDC!$J$1:$L$90,MATCH(H284,PDC!$L:$L,0),MATCH(PDC!$J$1,PDC!$J$1:$L$1,0))</f>
        <v>Construction</v>
      </c>
      <c r="F284">
        <v>8401</v>
      </c>
      <c r="G284">
        <v>41</v>
      </c>
      <c r="H284" t="s">
        <v>17</v>
      </c>
      <c r="I284" s="10">
        <v>795</v>
      </c>
      <c r="J284" s="10">
        <v>1202049</v>
      </c>
      <c r="K284">
        <v>19</v>
      </c>
      <c r="L284">
        <v>2</v>
      </c>
      <c r="M284" s="10">
        <v>18</v>
      </c>
      <c r="O284">
        <v>1763</v>
      </c>
      <c r="P284">
        <v>21.266601720725987</v>
      </c>
      <c r="Q284">
        <v>15.806344000999999</v>
      </c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P284" t="str">
        <f t="shared" si="33"/>
        <v>15_Activités auxiliaires de services financiers et d'assurance</v>
      </c>
      <c r="AQ284" t="str">
        <f>INDEX(PDC!$J$1:$L$90,MATCH(AT284,PDC!$L:$L,0),MATCH(PDC!$J$1,PDC!$J$1:$L$1,0))</f>
        <v>Services</v>
      </c>
      <c r="AR284">
        <v>15</v>
      </c>
      <c r="AS284">
        <v>66</v>
      </c>
      <c r="AT284" t="s">
        <v>48</v>
      </c>
      <c r="AU284">
        <v>161</v>
      </c>
      <c r="AV284">
        <v>240252</v>
      </c>
    </row>
    <row r="285" spans="1:53" x14ac:dyDescent="0.35">
      <c r="A285" t="str">
        <f t="shared" si="31"/>
        <v>8401_Télécommunications</v>
      </c>
      <c r="B285" t="str">
        <f t="shared" si="32"/>
        <v>HC_8401</v>
      </c>
      <c r="C285" t="str">
        <f t="shared" si="34"/>
        <v>HC</v>
      </c>
      <c r="D285">
        <f t="shared" si="30"/>
        <v>42</v>
      </c>
      <c r="E285" t="str">
        <f>INDEX(PDC!$J$1:$L$90,MATCH(H285,PDC!$L:$L,0),MATCH(PDC!$J$1,PDC!$J$1:$L$1,0))</f>
        <v>Services</v>
      </c>
      <c r="F285">
        <v>8401</v>
      </c>
      <c r="G285">
        <v>61</v>
      </c>
      <c r="H285" t="s">
        <v>84</v>
      </c>
      <c r="I285" s="10">
        <v>276</v>
      </c>
      <c r="J285" s="10">
        <v>472775</v>
      </c>
      <c r="K285">
        <v>7</v>
      </c>
      <c r="M285" s="10"/>
      <c r="O285">
        <v>416</v>
      </c>
      <c r="P285">
        <v>17.827760715050278</v>
      </c>
      <c r="Q285">
        <v>14.806197450999999</v>
      </c>
      <c r="T285" s="10"/>
      <c r="U285" s="10"/>
      <c r="V285" s="10"/>
      <c r="W285" s="10"/>
      <c r="X285" s="10"/>
      <c r="Y285" s="10"/>
      <c r="Z285" s="10"/>
      <c r="AP285" t="str">
        <f t="shared" si="33"/>
        <v>15_Activités immobilières</v>
      </c>
      <c r="AQ285" t="str">
        <f>INDEX(PDC!$J$1:$L$90,MATCH(AT285,PDC!$L:$L,0),MATCH(PDC!$J$1,PDC!$J$1:$L$1,0))</f>
        <v>Services</v>
      </c>
      <c r="AR285">
        <v>15</v>
      </c>
      <c r="AS285">
        <v>68</v>
      </c>
      <c r="AT285" t="s">
        <v>31</v>
      </c>
      <c r="AU285">
        <v>272</v>
      </c>
      <c r="AV285">
        <v>366448</v>
      </c>
      <c r="AW285">
        <v>4</v>
      </c>
      <c r="BA285">
        <v>155</v>
      </c>
    </row>
    <row r="286" spans="1:53" x14ac:dyDescent="0.35">
      <c r="A286" t="str">
        <f t="shared" si="31"/>
        <v>8401_Activités immobilières</v>
      </c>
      <c r="B286" t="str">
        <f t="shared" si="32"/>
        <v>37_8401</v>
      </c>
      <c r="C286">
        <f t="shared" si="34"/>
        <v>37</v>
      </c>
      <c r="D286">
        <f t="shared" si="30"/>
        <v>37</v>
      </c>
      <c r="E286" t="str">
        <f>INDEX(PDC!$J$1:$L$90,MATCH(H286,PDC!$L:$L,0),MATCH(PDC!$J$1,PDC!$J$1:$L$1,0))</f>
        <v>Services</v>
      </c>
      <c r="F286">
        <v>8401</v>
      </c>
      <c r="G286">
        <v>68</v>
      </c>
      <c r="H286" t="s">
        <v>31</v>
      </c>
      <c r="I286" s="10">
        <v>1395</v>
      </c>
      <c r="J286" s="10">
        <v>1933430</v>
      </c>
      <c r="K286">
        <v>28</v>
      </c>
      <c r="L286">
        <v>2</v>
      </c>
      <c r="M286">
        <v>6</v>
      </c>
      <c r="O286">
        <v>2128</v>
      </c>
      <c r="P286">
        <v>20.299198831930973</v>
      </c>
      <c r="Q286">
        <v>14.482034519000001</v>
      </c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P286" t="str">
        <f t="shared" si="33"/>
        <v>15_Activités juridiques et comptables</v>
      </c>
      <c r="AQ286" t="str">
        <f>INDEX(PDC!$J$1:$L$90,MATCH(AT286,PDC!$L:$L,0),MATCH(PDC!$J$1,PDC!$J$1:$L$1,0))</f>
        <v>Services</v>
      </c>
      <c r="AR286">
        <v>15</v>
      </c>
      <c r="AS286">
        <v>69</v>
      </c>
      <c r="AT286" t="s">
        <v>51</v>
      </c>
      <c r="AU286">
        <v>434</v>
      </c>
      <c r="AV286">
        <v>743741</v>
      </c>
    </row>
    <row r="287" spans="1:53" x14ac:dyDescent="0.35">
      <c r="A287" t="str">
        <f t="shared" si="31"/>
        <v>8401_Fabrication de machines et équipements n.c.a.</v>
      </c>
      <c r="B287" t="str">
        <f t="shared" si="32"/>
        <v>33_8401</v>
      </c>
      <c r="C287">
        <f t="shared" si="34"/>
        <v>33</v>
      </c>
      <c r="D287">
        <f t="shared" si="30"/>
        <v>33</v>
      </c>
      <c r="E287" t="str">
        <f>INDEX(PDC!$J$1:$L$90,MATCH(H287,PDC!$L:$L,0),MATCH(PDC!$J$1,PDC!$J$1:$L$1,0))</f>
        <v>Industrie</v>
      </c>
      <c r="F287">
        <v>8401</v>
      </c>
      <c r="G287">
        <v>28</v>
      </c>
      <c r="H287" t="s">
        <v>29</v>
      </c>
      <c r="I287" s="10">
        <v>5576</v>
      </c>
      <c r="J287" s="10">
        <v>7970492</v>
      </c>
      <c r="K287">
        <v>114</v>
      </c>
      <c r="L287">
        <v>5</v>
      </c>
      <c r="M287" s="10">
        <v>40</v>
      </c>
      <c r="O287">
        <v>6420</v>
      </c>
      <c r="P287">
        <v>22.946170160351304</v>
      </c>
      <c r="Q287">
        <v>14.302755714</v>
      </c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P287" t="str">
        <f t="shared" si="33"/>
        <v>15_Activités des sièges sociaux ; conseil de gestion</v>
      </c>
      <c r="AQ287" t="str">
        <f>INDEX(PDC!$J$1:$L$90,MATCH(AT287,PDC!$L:$L,0),MATCH(PDC!$J$1,PDC!$J$1:$L$1,0))</f>
        <v>Services</v>
      </c>
      <c r="AR287">
        <v>15</v>
      </c>
      <c r="AS287">
        <v>70</v>
      </c>
      <c r="AT287" t="s">
        <v>44</v>
      </c>
      <c r="AU287">
        <v>64</v>
      </c>
      <c r="AV287">
        <v>95597</v>
      </c>
      <c r="AW287">
        <v>2</v>
      </c>
      <c r="BA287">
        <v>7</v>
      </c>
    </row>
    <row r="288" spans="1:53" x14ac:dyDescent="0.35">
      <c r="A288" t="str">
        <f t="shared" si="31"/>
        <v>8401_Enseignement</v>
      </c>
      <c r="B288" t="str">
        <f t="shared" si="32"/>
        <v>55_8401</v>
      </c>
      <c r="C288">
        <f t="shared" si="34"/>
        <v>55</v>
      </c>
      <c r="D288">
        <f t="shared" si="30"/>
        <v>55</v>
      </c>
      <c r="E288" t="str">
        <f>INDEX(PDC!$J$1:$L$90,MATCH(H288,PDC!$L:$L,0),MATCH(PDC!$J$1,PDC!$J$1:$L$1,0))</f>
        <v>Services</v>
      </c>
      <c r="F288">
        <v>8401</v>
      </c>
      <c r="G288">
        <v>85</v>
      </c>
      <c r="H288" t="s">
        <v>34</v>
      </c>
      <c r="I288" s="10">
        <v>1337</v>
      </c>
      <c r="J288" s="10">
        <v>1875035</v>
      </c>
      <c r="K288">
        <v>26</v>
      </c>
      <c r="L288">
        <v>1</v>
      </c>
      <c r="M288">
        <v>20</v>
      </c>
      <c r="O288">
        <v>1716</v>
      </c>
      <c r="P288">
        <v>8.0343449520496115</v>
      </c>
      <c r="Q288">
        <v>13.866407827</v>
      </c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P288" t="str">
        <f t="shared" si="33"/>
        <v>15_Activités d'architecture et d'ingénierie ; activités de contrôle et analyses techniques</v>
      </c>
      <c r="AQ288" t="str">
        <f>INDEX(PDC!$J$1:$L$90,MATCH(AT288,PDC!$L:$L,0),MATCH(PDC!$J$1,PDC!$J$1:$L$1,0))</f>
        <v>Services</v>
      </c>
      <c r="AR288">
        <v>15</v>
      </c>
      <c r="AS288">
        <v>71</v>
      </c>
      <c r="AT288" t="s">
        <v>43</v>
      </c>
      <c r="AU288">
        <v>200</v>
      </c>
      <c r="AV288">
        <v>330323</v>
      </c>
      <c r="BA288">
        <v>0</v>
      </c>
    </row>
    <row r="289" spans="1:53" x14ac:dyDescent="0.35">
      <c r="A289" t="str">
        <f t="shared" si="31"/>
        <v>8401_Activités sportives, récréatives et de loisirs</v>
      </c>
      <c r="B289" t="str">
        <f t="shared" si="32"/>
        <v>HC_8401</v>
      </c>
      <c r="C289" t="str">
        <f t="shared" si="34"/>
        <v>HC</v>
      </c>
      <c r="D289">
        <f t="shared" si="30"/>
        <v>35</v>
      </c>
      <c r="E289" t="str">
        <f>INDEX(PDC!$J$1:$L$90,MATCH(H289,PDC!$L:$L,0),MATCH(PDC!$J$1,PDC!$J$1:$L$1,0))</f>
        <v>Services</v>
      </c>
      <c r="F289">
        <v>8401</v>
      </c>
      <c r="G289">
        <v>93</v>
      </c>
      <c r="H289" t="s">
        <v>12</v>
      </c>
      <c r="I289" s="10">
        <v>689</v>
      </c>
      <c r="J289" s="10">
        <v>938714</v>
      </c>
      <c r="K289">
        <v>13</v>
      </c>
      <c r="L289">
        <v>1</v>
      </c>
      <c r="M289" s="10">
        <v>5</v>
      </c>
      <c r="O289">
        <v>757</v>
      </c>
      <c r="P289">
        <v>20.803107724338382</v>
      </c>
      <c r="Q289">
        <v>13.84873348</v>
      </c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P289" t="str">
        <f t="shared" si="33"/>
        <v>15_Recherche-développement scientifique</v>
      </c>
      <c r="AQ289" t="str">
        <f>INDEX(PDC!$J$1:$L$90,MATCH(AT289,PDC!$L:$L,0),MATCH(PDC!$J$1,PDC!$J$1:$L$1,0))</f>
        <v>Services</v>
      </c>
      <c r="AR289">
        <v>15</v>
      </c>
      <c r="AS289">
        <v>72</v>
      </c>
      <c r="AT289" t="s">
        <v>46</v>
      </c>
      <c r="AU289">
        <v>4</v>
      </c>
      <c r="AV289">
        <v>1793</v>
      </c>
    </row>
    <row r="290" spans="1:53" x14ac:dyDescent="0.35">
      <c r="A290" t="str">
        <f t="shared" si="31"/>
        <v>8401_Activités administratives et autres activités de soutien aux entreprises</v>
      </c>
      <c r="B290" t="str">
        <f t="shared" si="32"/>
        <v>21_8401</v>
      </c>
      <c r="C290">
        <f t="shared" si="34"/>
        <v>21</v>
      </c>
      <c r="D290">
        <f t="shared" si="30"/>
        <v>21</v>
      </c>
      <c r="E290" t="str">
        <f>INDEX(PDC!$J$1:$L$90,MATCH(H290,PDC!$L:$L,0),MATCH(PDC!$J$1,PDC!$J$1:$L$1,0))</f>
        <v>Services</v>
      </c>
      <c r="F290">
        <v>8401</v>
      </c>
      <c r="G290">
        <v>82</v>
      </c>
      <c r="H290" t="s">
        <v>35</v>
      </c>
      <c r="I290" s="10">
        <v>963</v>
      </c>
      <c r="J290" s="10">
        <v>1526556</v>
      </c>
      <c r="K290">
        <v>21</v>
      </c>
      <c r="L290">
        <v>3</v>
      </c>
      <c r="M290">
        <v>30</v>
      </c>
      <c r="O290">
        <v>1956</v>
      </c>
      <c r="P290">
        <v>42.037126874336224</v>
      </c>
      <c r="Q290">
        <v>13.756455708000001</v>
      </c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P290" t="str">
        <f t="shared" si="33"/>
        <v>15_Publicité et études de marché</v>
      </c>
      <c r="AQ290" t="str">
        <f>INDEX(PDC!$J$1:$L$90,MATCH(AT290,PDC!$L:$L,0),MATCH(PDC!$J$1,PDC!$J$1:$L$1,0))</f>
        <v>Services</v>
      </c>
      <c r="AR290">
        <v>15</v>
      </c>
      <c r="AS290">
        <v>73</v>
      </c>
      <c r="AT290" t="s">
        <v>33</v>
      </c>
      <c r="AU290">
        <v>35</v>
      </c>
      <c r="AV290">
        <v>59560</v>
      </c>
      <c r="BA290">
        <v>0</v>
      </c>
    </row>
    <row r="291" spans="1:53" x14ac:dyDescent="0.35">
      <c r="A291" t="str">
        <f t="shared" si="31"/>
        <v>8401_Activités des organisations associatives</v>
      </c>
      <c r="B291" t="str">
        <f t="shared" si="32"/>
        <v>53_8401</v>
      </c>
      <c r="C291">
        <f t="shared" si="34"/>
        <v>53</v>
      </c>
      <c r="D291">
        <f t="shared" si="30"/>
        <v>53</v>
      </c>
      <c r="E291" t="str">
        <f>INDEX(PDC!$J$1:$L$90,MATCH(H291,PDC!$L:$L,0),MATCH(PDC!$J$1,PDC!$J$1:$L$1,0))</f>
        <v>Services</v>
      </c>
      <c r="F291">
        <v>8401</v>
      </c>
      <c r="G291">
        <v>94</v>
      </c>
      <c r="H291" t="s">
        <v>32</v>
      </c>
      <c r="I291" s="10">
        <v>1198</v>
      </c>
      <c r="J291" s="10">
        <v>1700137</v>
      </c>
      <c r="K291">
        <v>23</v>
      </c>
      <c r="L291">
        <v>2</v>
      </c>
      <c r="M291">
        <v>16</v>
      </c>
      <c r="O291">
        <v>861</v>
      </c>
      <c r="P291">
        <v>9.6613550049621555</v>
      </c>
      <c r="Q291">
        <v>13.528321541</v>
      </c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P291" t="str">
        <f t="shared" si="33"/>
        <v>15_Autres activités spécialisées, scientifiques et techniques</v>
      </c>
      <c r="AQ291" t="str">
        <f>INDEX(PDC!$J$1:$L$90,MATCH(AT291,PDC!$L:$L,0),MATCH(PDC!$J$1,PDC!$J$1:$L$1,0))</f>
        <v>Services</v>
      </c>
      <c r="AR291">
        <v>15</v>
      </c>
      <c r="AS291">
        <v>74</v>
      </c>
      <c r="AT291" t="s">
        <v>86</v>
      </c>
      <c r="AU291">
        <v>23</v>
      </c>
      <c r="AV291">
        <v>32355</v>
      </c>
      <c r="BA291">
        <v>0</v>
      </c>
    </row>
    <row r="292" spans="1:53" x14ac:dyDescent="0.35">
      <c r="A292" t="str">
        <f t="shared" si="31"/>
        <v>8401_Collecte et traitement des eaux usées</v>
      </c>
      <c r="B292" t="str">
        <f t="shared" si="32"/>
        <v>HC_8401</v>
      </c>
      <c r="C292" t="str">
        <f t="shared" si="34"/>
        <v>HC</v>
      </c>
      <c r="D292">
        <f t="shared" si="30"/>
        <v>32</v>
      </c>
      <c r="E292" t="str">
        <f>INDEX(PDC!$J$1:$L$90,MATCH(H292,PDC!$L:$L,0),MATCH(PDC!$J$1,PDC!$J$1:$L$1,0))</f>
        <v>Industrie</v>
      </c>
      <c r="F292">
        <v>8401</v>
      </c>
      <c r="G292">
        <v>37</v>
      </c>
      <c r="H292" t="s">
        <v>78</v>
      </c>
      <c r="I292" s="10">
        <v>44</v>
      </c>
      <c r="J292" s="10">
        <v>80083</v>
      </c>
      <c r="K292" s="10">
        <v>1</v>
      </c>
      <c r="L292" s="10"/>
      <c r="M292" s="10"/>
      <c r="N292" s="10"/>
      <c r="O292" s="10">
        <v>138</v>
      </c>
      <c r="P292" s="10">
        <v>26.762703654568671</v>
      </c>
      <c r="Q292" s="10">
        <v>12.487044690999999</v>
      </c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P292" t="str">
        <f t="shared" si="33"/>
        <v>15_Activités vétérinaires</v>
      </c>
      <c r="AQ292" t="str">
        <f>INDEX(PDC!$J$1:$L$90,MATCH(AT292,PDC!$L:$L,0),MATCH(PDC!$J$1,PDC!$J$1:$L$1,0))</f>
        <v>Services</v>
      </c>
      <c r="AR292">
        <v>15</v>
      </c>
      <c r="AS292">
        <v>75</v>
      </c>
      <c r="AT292" t="s">
        <v>87</v>
      </c>
      <c r="AU292">
        <v>74</v>
      </c>
      <c r="AV292">
        <v>128094</v>
      </c>
      <c r="AW292">
        <v>2</v>
      </c>
      <c r="BA292">
        <v>23</v>
      </c>
    </row>
    <row r="293" spans="1:53" x14ac:dyDescent="0.35">
      <c r="A293" t="str">
        <f t="shared" si="31"/>
        <v>8401_Activités de location et location-bail</v>
      </c>
      <c r="B293" t="str">
        <f t="shared" si="32"/>
        <v>39_8401</v>
      </c>
      <c r="C293">
        <f t="shared" si="34"/>
        <v>39</v>
      </c>
      <c r="D293">
        <f t="shared" si="30"/>
        <v>39</v>
      </c>
      <c r="E293" t="str">
        <f>INDEX(PDC!$J$1:$L$90,MATCH(H293,PDC!$L:$L,0),MATCH(PDC!$J$1,PDC!$J$1:$L$1,0))</f>
        <v>Services</v>
      </c>
      <c r="F293">
        <v>8401</v>
      </c>
      <c r="G293">
        <v>77</v>
      </c>
      <c r="H293" t="s">
        <v>88</v>
      </c>
      <c r="I293" s="10">
        <v>423</v>
      </c>
      <c r="J293" s="10">
        <v>680699</v>
      </c>
      <c r="K293" s="10">
        <v>8</v>
      </c>
      <c r="L293">
        <v>1</v>
      </c>
      <c r="M293" s="10">
        <v>5</v>
      </c>
      <c r="N293" s="10"/>
      <c r="O293" s="10">
        <v>642</v>
      </c>
      <c r="P293" s="10">
        <v>18.99805146449533</v>
      </c>
      <c r="Q293" s="10">
        <v>11.752624875</v>
      </c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P293" t="str">
        <f t="shared" si="33"/>
        <v>15_Activités de location et location-bail</v>
      </c>
      <c r="AQ293" t="str">
        <f>INDEX(PDC!$J$1:$L$90,MATCH(AT293,PDC!$L:$L,0),MATCH(PDC!$J$1,PDC!$J$1:$L$1,0))</f>
        <v>Services</v>
      </c>
      <c r="AR293">
        <v>15</v>
      </c>
      <c r="AS293">
        <v>77</v>
      </c>
      <c r="AT293" t="s">
        <v>88</v>
      </c>
      <c r="AU293">
        <v>50</v>
      </c>
      <c r="AV293">
        <v>73862</v>
      </c>
      <c r="AW293">
        <v>2</v>
      </c>
      <c r="BA293">
        <v>20</v>
      </c>
    </row>
    <row r="294" spans="1:53" x14ac:dyDescent="0.35">
      <c r="A294" t="str">
        <f t="shared" si="31"/>
        <v>8401_Fabrication d'équipements électriques</v>
      </c>
      <c r="B294" t="str">
        <f t="shared" si="32"/>
        <v>38_8401</v>
      </c>
      <c r="C294">
        <f t="shared" si="34"/>
        <v>38</v>
      </c>
      <c r="D294">
        <f t="shared" si="30"/>
        <v>38</v>
      </c>
      <c r="E294" t="str">
        <f>INDEX(PDC!$J$1:$L$90,MATCH(H294,PDC!$L:$L,0),MATCH(PDC!$J$1,PDC!$J$1:$L$1,0))</f>
        <v>Industrie</v>
      </c>
      <c r="F294">
        <v>8401</v>
      </c>
      <c r="G294">
        <v>27</v>
      </c>
      <c r="H294" t="s">
        <v>38</v>
      </c>
      <c r="I294" s="10">
        <v>444</v>
      </c>
      <c r="J294" s="10">
        <v>684980</v>
      </c>
      <c r="K294" s="10">
        <v>8</v>
      </c>
      <c r="M294" s="10"/>
      <c r="N294" s="10"/>
      <c r="O294" s="10">
        <v>422</v>
      </c>
      <c r="P294" s="10">
        <v>20.211584546359127</v>
      </c>
      <c r="Q294" s="10">
        <v>11.679173114999999</v>
      </c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P294" t="str">
        <f t="shared" si="33"/>
        <v>15_Activités liées à l'emploi</v>
      </c>
      <c r="AQ294" t="str">
        <f>INDEX(PDC!$J$1:$L$90,MATCH(AT294,PDC!$L:$L,0),MATCH(PDC!$J$1,PDC!$J$1:$L$1,0))</f>
        <v>Services</v>
      </c>
      <c r="AR294">
        <v>15</v>
      </c>
      <c r="AS294">
        <v>78</v>
      </c>
      <c r="AT294" t="s">
        <v>6</v>
      </c>
      <c r="AU294">
        <v>928</v>
      </c>
      <c r="AV294">
        <v>1172383</v>
      </c>
      <c r="AW294">
        <v>52</v>
      </c>
      <c r="AX294">
        <v>1</v>
      </c>
      <c r="AY294">
        <v>1</v>
      </c>
      <c r="BA294">
        <v>2054</v>
      </c>
    </row>
    <row r="295" spans="1:53" x14ac:dyDescent="0.35">
      <c r="A295" t="str">
        <f t="shared" si="31"/>
        <v>8401_Services d'information</v>
      </c>
      <c r="B295" t="str">
        <f t="shared" si="32"/>
        <v>HC_8401</v>
      </c>
      <c r="C295" t="str">
        <f t="shared" si="34"/>
        <v>HC</v>
      </c>
      <c r="D295">
        <f t="shared" si="30"/>
        <v>46</v>
      </c>
      <c r="E295" t="str">
        <f>INDEX(PDC!$J$1:$L$90,MATCH(H295,PDC!$L:$L,0),MATCH(PDC!$J$1,PDC!$J$1:$L$1,0))</f>
        <v>Services</v>
      </c>
      <c r="F295">
        <v>8401</v>
      </c>
      <c r="G295">
        <v>63</v>
      </c>
      <c r="H295" t="s">
        <v>85</v>
      </c>
      <c r="I295" s="10">
        <v>299</v>
      </c>
      <c r="J295" s="10">
        <v>438900</v>
      </c>
      <c r="K295" s="10">
        <v>5</v>
      </c>
      <c r="M295" s="10"/>
      <c r="N295" s="10"/>
      <c r="O295" s="10">
        <v>1347</v>
      </c>
      <c r="P295" s="10">
        <v>14.449107428862723</v>
      </c>
      <c r="Q295" s="10">
        <v>11.392116655000001</v>
      </c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P295" t="str">
        <f t="shared" si="33"/>
        <v>15_Activités des agences de voyage, voyagistes, services de réservation et activités connexes</v>
      </c>
      <c r="AQ295" t="str">
        <f>INDEX(PDC!$J$1:$L$90,MATCH(AT295,PDC!$L:$L,0),MATCH(PDC!$J$1,PDC!$J$1:$L$1,0))</f>
        <v>Services</v>
      </c>
      <c r="AR295">
        <v>15</v>
      </c>
      <c r="AS295">
        <v>79</v>
      </c>
      <c r="AT295" t="s">
        <v>89</v>
      </c>
      <c r="AU295">
        <v>85</v>
      </c>
      <c r="AV295">
        <v>147483</v>
      </c>
      <c r="AW295">
        <v>2</v>
      </c>
      <c r="BA295">
        <v>15</v>
      </c>
    </row>
    <row r="296" spans="1:53" x14ac:dyDescent="0.35">
      <c r="A296" t="str">
        <f t="shared" si="31"/>
        <v>8401_Industrie de l'habillement</v>
      </c>
      <c r="B296" t="str">
        <f t="shared" si="32"/>
        <v>HC_8401</v>
      </c>
      <c r="C296" t="str">
        <f t="shared" si="34"/>
        <v>HC</v>
      </c>
      <c r="D296">
        <f t="shared" si="30"/>
        <v>49</v>
      </c>
      <c r="E296" t="str">
        <f>INDEX(PDC!$J$1:$L$90,MATCH(H296,PDC!$L:$L,0),MATCH(PDC!$J$1,PDC!$J$1:$L$1,0))</f>
        <v>Industrie</v>
      </c>
      <c r="F296">
        <v>8401</v>
      </c>
      <c r="G296">
        <v>14</v>
      </c>
      <c r="H296" t="s">
        <v>68</v>
      </c>
      <c r="I296" s="10">
        <v>60</v>
      </c>
      <c r="J296" s="10">
        <v>89920</v>
      </c>
      <c r="K296" s="10">
        <v>1</v>
      </c>
      <c r="M296" s="10"/>
      <c r="N296" s="10"/>
      <c r="O296" s="10">
        <v>27</v>
      </c>
      <c r="P296" s="10">
        <v>11.965218112769961</v>
      </c>
      <c r="Q296" s="10">
        <v>11.120996441000001</v>
      </c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P296" t="str">
        <f t="shared" si="33"/>
        <v>15_Enquêtes et sécurité</v>
      </c>
      <c r="AQ296" t="str">
        <f>INDEX(PDC!$J$1:$L$90,MATCH(AT296,PDC!$L:$L,0),MATCH(PDC!$J$1,PDC!$J$1:$L$1,0))</f>
        <v>Services</v>
      </c>
      <c r="AR296">
        <v>15</v>
      </c>
      <c r="AS296">
        <v>80</v>
      </c>
      <c r="AT296" t="s">
        <v>15</v>
      </c>
      <c r="AU296">
        <v>29</v>
      </c>
      <c r="AV296">
        <v>44951</v>
      </c>
      <c r="AW296">
        <v>1</v>
      </c>
      <c r="BA296">
        <v>18</v>
      </c>
    </row>
    <row r="297" spans="1:53" x14ac:dyDescent="0.35">
      <c r="A297" t="str">
        <f t="shared" si="31"/>
        <v>8401_Activités des sièges sociaux ; conseil de gestion</v>
      </c>
      <c r="B297" t="str">
        <f t="shared" si="32"/>
        <v>47_8401</v>
      </c>
      <c r="C297">
        <f t="shared" si="34"/>
        <v>47</v>
      </c>
      <c r="D297">
        <f t="shared" si="30"/>
        <v>47</v>
      </c>
      <c r="E297" t="str">
        <f>INDEX(PDC!$J$1:$L$90,MATCH(H297,PDC!$L:$L,0),MATCH(PDC!$J$1,PDC!$J$1:$L$1,0))</f>
        <v>Services</v>
      </c>
      <c r="F297">
        <v>8401</v>
      </c>
      <c r="G297">
        <v>70</v>
      </c>
      <c r="H297" t="s">
        <v>44</v>
      </c>
      <c r="I297" s="10">
        <v>950</v>
      </c>
      <c r="J297" s="10">
        <v>1456973</v>
      </c>
      <c r="K297" s="10">
        <v>15</v>
      </c>
      <c r="L297" s="10">
        <v>1</v>
      </c>
      <c r="M297" s="10">
        <v>7</v>
      </c>
      <c r="N297" s="10"/>
      <c r="O297" s="10">
        <v>442</v>
      </c>
      <c r="P297" s="10">
        <v>13.614952471242468</v>
      </c>
      <c r="Q297" s="10">
        <v>10.295317757999999</v>
      </c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P297" t="str">
        <f t="shared" si="33"/>
        <v>15_Services relatifs aux bâtiments et aménagement paysager</v>
      </c>
      <c r="AQ297" t="str">
        <f>INDEX(PDC!$J$1:$L$90,MATCH(AT297,PDC!$L:$L,0),MATCH(PDC!$J$1,PDC!$J$1:$L$1,0))</f>
        <v>Services</v>
      </c>
      <c r="AR297">
        <v>15</v>
      </c>
      <c r="AS297">
        <v>81</v>
      </c>
      <c r="AT297" t="s">
        <v>9</v>
      </c>
      <c r="AU297">
        <v>323</v>
      </c>
      <c r="AV297">
        <v>310919</v>
      </c>
      <c r="AW297">
        <v>9</v>
      </c>
      <c r="BA297">
        <v>337</v>
      </c>
    </row>
    <row r="298" spans="1:53" x14ac:dyDescent="0.35">
      <c r="A298" t="str">
        <f t="shared" si="31"/>
        <v>8401_Captage, traitement et distribution d'eau</v>
      </c>
      <c r="B298" t="str">
        <f t="shared" si="32"/>
        <v>HC_8401</v>
      </c>
      <c r="C298" t="str">
        <f t="shared" si="34"/>
        <v>HC</v>
      </c>
      <c r="D298">
        <f t="shared" si="30"/>
        <v>43</v>
      </c>
      <c r="E298" t="str">
        <f>INDEX(PDC!$J$1:$L$90,MATCH(H298,PDC!$L:$L,0),MATCH(PDC!$J$1,PDC!$J$1:$L$1,0))</f>
        <v>Industrie</v>
      </c>
      <c r="F298">
        <v>8401</v>
      </c>
      <c r="G298">
        <v>36</v>
      </c>
      <c r="H298" t="s">
        <v>77</v>
      </c>
      <c r="I298" s="10">
        <v>60</v>
      </c>
      <c r="J298" s="10">
        <v>97451</v>
      </c>
      <c r="K298" s="10">
        <v>1</v>
      </c>
      <c r="M298" s="10"/>
      <c r="N298" s="10"/>
      <c r="O298" s="10">
        <v>15</v>
      </c>
      <c r="P298" s="10">
        <v>16.062246235887567</v>
      </c>
      <c r="Q298" s="10">
        <v>10.261567352</v>
      </c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P298" t="str">
        <f t="shared" si="33"/>
        <v>15_Activités administratives et autres activités de soutien aux entreprises</v>
      </c>
      <c r="AQ298" t="str">
        <f>INDEX(PDC!$J$1:$L$90,MATCH(AT298,PDC!$L:$L,0),MATCH(PDC!$J$1,PDC!$J$1:$L$1,0))</f>
        <v>Services</v>
      </c>
      <c r="AR298">
        <v>15</v>
      </c>
      <c r="AS298">
        <v>82</v>
      </c>
      <c r="AT298" t="s">
        <v>35</v>
      </c>
      <c r="AU298">
        <v>103</v>
      </c>
      <c r="AV298">
        <v>163450</v>
      </c>
      <c r="AW298">
        <v>4</v>
      </c>
      <c r="AX298">
        <v>1</v>
      </c>
      <c r="AY298">
        <v>6</v>
      </c>
      <c r="BA298">
        <v>354</v>
      </c>
    </row>
    <row r="299" spans="1:53" x14ac:dyDescent="0.35">
      <c r="A299" t="str">
        <f t="shared" si="31"/>
        <v>8401_Imprimerie et reproduction d'enregistrements</v>
      </c>
      <c r="B299" t="str">
        <f t="shared" si="32"/>
        <v>HC_8401</v>
      </c>
      <c r="C299" t="str">
        <f t="shared" si="34"/>
        <v>HC</v>
      </c>
      <c r="D299">
        <f t="shared" si="30"/>
        <v>44</v>
      </c>
      <c r="E299" t="str">
        <f>INDEX(PDC!$J$1:$L$90,MATCH(H299,PDC!$L:$L,0),MATCH(PDC!$J$1,PDC!$J$1:$L$1,0))</f>
        <v>Industrie</v>
      </c>
      <c r="F299">
        <v>8401</v>
      </c>
      <c r="G299">
        <v>18</v>
      </c>
      <c r="H299" t="s">
        <v>72</v>
      </c>
      <c r="I299" s="10">
        <v>182</v>
      </c>
      <c r="J299" s="10">
        <v>308150</v>
      </c>
      <c r="K299" s="10">
        <v>3</v>
      </c>
      <c r="L299" s="10">
        <v>1</v>
      </c>
      <c r="M299" s="10">
        <v>5</v>
      </c>
      <c r="N299" s="10"/>
      <c r="O299" s="10">
        <v>377</v>
      </c>
      <c r="P299" s="10">
        <v>15.978234453288591</v>
      </c>
      <c r="Q299" s="10">
        <v>9.7355184163999997</v>
      </c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P299" t="str">
        <f t="shared" si="33"/>
        <v>15_Administration publique et défense ; sécurité sociale obligatoire</v>
      </c>
      <c r="AQ299" t="str">
        <f>INDEX(PDC!$J$1:$L$90,MATCH(AT299,PDC!$L:$L,0),MATCH(PDC!$J$1,PDC!$J$1:$L$1,0))</f>
        <v>Services</v>
      </c>
      <c r="AR299">
        <v>15</v>
      </c>
      <c r="AS299">
        <v>84</v>
      </c>
      <c r="AT299" t="s">
        <v>36</v>
      </c>
      <c r="AU299">
        <v>2032</v>
      </c>
      <c r="AV299">
        <v>2511478</v>
      </c>
      <c r="AW299">
        <v>36</v>
      </c>
      <c r="BA299">
        <v>696</v>
      </c>
    </row>
    <row r="300" spans="1:53" x14ac:dyDescent="0.35">
      <c r="A300" t="str">
        <f t="shared" si="31"/>
        <v>8401_Publicité et études de marché</v>
      </c>
      <c r="B300" t="str">
        <f t="shared" si="32"/>
        <v>45_8401</v>
      </c>
      <c r="C300">
        <f t="shared" si="34"/>
        <v>45</v>
      </c>
      <c r="D300">
        <f t="shared" si="30"/>
        <v>45</v>
      </c>
      <c r="E300" t="str">
        <f>INDEX(PDC!$J$1:$L$90,MATCH(H300,PDC!$L:$L,0),MATCH(PDC!$J$1,PDC!$J$1:$L$1,0))</f>
        <v>Services</v>
      </c>
      <c r="F300">
        <v>8401</v>
      </c>
      <c r="G300">
        <v>73</v>
      </c>
      <c r="H300" t="s">
        <v>33</v>
      </c>
      <c r="I300" s="10">
        <v>531</v>
      </c>
      <c r="J300" s="10">
        <v>871618</v>
      </c>
      <c r="K300" s="10">
        <v>8</v>
      </c>
      <c r="M300" s="10"/>
      <c r="N300" s="10"/>
      <c r="O300" s="10">
        <v>169</v>
      </c>
      <c r="P300" s="10">
        <v>14.817600773464239</v>
      </c>
      <c r="Q300" s="10">
        <v>9.1783327099999994</v>
      </c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P300" t="str">
        <f t="shared" si="33"/>
        <v>15_Enseignement</v>
      </c>
      <c r="AQ300" t="str">
        <f>INDEX(PDC!$J$1:$L$90,MATCH(AT300,PDC!$L:$L,0),MATCH(PDC!$J$1,PDC!$J$1:$L$1,0))</f>
        <v>Services</v>
      </c>
      <c r="AR300">
        <v>15</v>
      </c>
      <c r="AS300">
        <v>85</v>
      </c>
      <c r="AT300" t="s">
        <v>34</v>
      </c>
      <c r="AU300">
        <v>509</v>
      </c>
      <c r="AV300">
        <v>821401</v>
      </c>
      <c r="AW300">
        <v>68</v>
      </c>
      <c r="BA300">
        <v>3263</v>
      </c>
    </row>
    <row r="301" spans="1:53" x14ac:dyDescent="0.35">
      <c r="A301" t="str">
        <f t="shared" si="31"/>
        <v>8401_Autres activités spécialisées, scientifiques et techniques</v>
      </c>
      <c r="B301" t="str">
        <f t="shared" si="32"/>
        <v>HC_8401</v>
      </c>
      <c r="C301" t="str">
        <f t="shared" si="34"/>
        <v>HC</v>
      </c>
      <c r="D301">
        <f t="shared" si="30"/>
        <v>48</v>
      </c>
      <c r="E301" t="str">
        <f>INDEX(PDC!$J$1:$L$90,MATCH(H301,PDC!$L:$L,0),MATCH(PDC!$J$1,PDC!$J$1:$L$1,0))</f>
        <v>Services</v>
      </c>
      <c r="F301">
        <v>8401</v>
      </c>
      <c r="G301">
        <v>74</v>
      </c>
      <c r="H301" t="s">
        <v>86</v>
      </c>
      <c r="I301" s="10">
        <v>212</v>
      </c>
      <c r="J301" s="10">
        <v>330534</v>
      </c>
      <c r="K301" s="10">
        <v>3</v>
      </c>
      <c r="M301" s="10"/>
      <c r="N301" s="10"/>
      <c r="O301" s="10">
        <v>392</v>
      </c>
      <c r="P301" s="10">
        <v>13.202365649570794</v>
      </c>
      <c r="Q301" s="10">
        <v>9.0762221133000001</v>
      </c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P301" t="str">
        <f t="shared" si="33"/>
        <v>15_Activités pour la santé humaine</v>
      </c>
      <c r="AQ301" t="str">
        <f>INDEX(PDC!$J$1:$L$90,MATCH(AT301,PDC!$L:$L,0),MATCH(PDC!$J$1,PDC!$J$1:$L$1,0))</f>
        <v>Services</v>
      </c>
      <c r="AR301">
        <v>15</v>
      </c>
      <c r="AS301">
        <v>86</v>
      </c>
      <c r="AT301" t="s">
        <v>27</v>
      </c>
      <c r="AU301">
        <v>1970</v>
      </c>
      <c r="AV301">
        <v>3053229</v>
      </c>
      <c r="AW301">
        <v>57</v>
      </c>
      <c r="AX301">
        <v>3</v>
      </c>
      <c r="AY301">
        <v>39</v>
      </c>
      <c r="BA301">
        <v>3469</v>
      </c>
    </row>
    <row r="302" spans="1:53" x14ac:dyDescent="0.35">
      <c r="A302" t="str">
        <f t="shared" si="31"/>
        <v>8401_Industrie chimique</v>
      </c>
      <c r="B302" t="str">
        <f t="shared" si="32"/>
        <v>HC_8401</v>
      </c>
      <c r="C302" t="str">
        <f t="shared" si="34"/>
        <v>HC</v>
      </c>
      <c r="D302">
        <f t="shared" si="30"/>
        <v>51</v>
      </c>
      <c r="E302" t="str">
        <f>INDEX(PDC!$J$1:$L$90,MATCH(H302,PDC!$L:$L,0),MATCH(PDC!$J$1,PDC!$J$1:$L$1,0))</f>
        <v>Industrie</v>
      </c>
      <c r="F302">
        <v>8401</v>
      </c>
      <c r="G302">
        <v>20</v>
      </c>
      <c r="H302" t="s">
        <v>40</v>
      </c>
      <c r="I302" s="10">
        <v>145</v>
      </c>
      <c r="J302" s="10">
        <v>254406</v>
      </c>
      <c r="K302" s="10">
        <v>2</v>
      </c>
      <c r="L302" s="10"/>
      <c r="M302" s="10"/>
      <c r="N302" s="10"/>
      <c r="O302" s="10">
        <v>27</v>
      </c>
      <c r="P302" s="10">
        <v>10.633099340457839</v>
      </c>
      <c r="Q302" s="10">
        <v>7.8614498085999998</v>
      </c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P302" t="str">
        <f t="shared" si="33"/>
        <v>15_Hébergement médico-social et social</v>
      </c>
      <c r="AQ302" t="str">
        <f>INDEX(PDC!$J$1:$L$90,MATCH(AT302,PDC!$L:$L,0),MATCH(PDC!$J$1,PDC!$J$1:$L$1,0))</f>
        <v>Services</v>
      </c>
      <c r="AR302">
        <v>15</v>
      </c>
      <c r="AS302">
        <v>87</v>
      </c>
      <c r="AT302" t="s">
        <v>2</v>
      </c>
      <c r="AU302">
        <v>2153</v>
      </c>
      <c r="AV302">
        <v>3486679</v>
      </c>
      <c r="AW302">
        <v>128</v>
      </c>
      <c r="AX302">
        <v>4</v>
      </c>
      <c r="AY302">
        <v>48</v>
      </c>
      <c r="BA302">
        <v>9841</v>
      </c>
    </row>
    <row r="303" spans="1:53" x14ac:dyDescent="0.35">
      <c r="A303" t="str">
        <f t="shared" si="31"/>
        <v>8401_Activités vétérinaires</v>
      </c>
      <c r="B303" t="str">
        <f t="shared" si="32"/>
        <v>HC_8401</v>
      </c>
      <c r="C303" t="str">
        <f t="shared" si="34"/>
        <v>HC</v>
      </c>
      <c r="D303">
        <f t="shared" si="30"/>
        <v>56</v>
      </c>
      <c r="E303" t="str">
        <f>INDEX(PDC!$J$1:$L$90,MATCH(H303,PDC!$L:$L,0),MATCH(PDC!$J$1,PDC!$J$1:$L$1,0))</f>
        <v>Services</v>
      </c>
      <c r="F303">
        <v>8401</v>
      </c>
      <c r="G303">
        <v>75</v>
      </c>
      <c r="H303" t="s">
        <v>87</v>
      </c>
      <c r="I303" s="10">
        <v>76</v>
      </c>
      <c r="J303" s="10">
        <v>135781</v>
      </c>
      <c r="K303" s="10">
        <v>1</v>
      </c>
      <c r="L303" s="10"/>
      <c r="M303" s="10"/>
      <c r="N303" s="10"/>
      <c r="O303" s="10">
        <v>81</v>
      </c>
      <c r="P303" s="10">
        <v>7.9682938661109937</v>
      </c>
      <c r="Q303" s="10">
        <v>7.3648006717000003</v>
      </c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P303" t="str">
        <f t="shared" si="33"/>
        <v>15_Action sociale sans hébergement</v>
      </c>
      <c r="AQ303" t="str">
        <f>INDEX(PDC!$J$1:$L$90,MATCH(AT303,PDC!$L:$L,0),MATCH(PDC!$J$1,PDC!$J$1:$L$1,0))</f>
        <v>Services</v>
      </c>
      <c r="AR303">
        <v>15</v>
      </c>
      <c r="AS303">
        <v>88</v>
      </c>
      <c r="AT303" t="s">
        <v>8</v>
      </c>
      <c r="AU303">
        <v>1822</v>
      </c>
      <c r="AV303">
        <v>2814443</v>
      </c>
      <c r="AW303">
        <v>101</v>
      </c>
      <c r="AX303">
        <v>6</v>
      </c>
      <c r="AY303">
        <v>70</v>
      </c>
      <c r="BA303">
        <v>8024</v>
      </c>
    </row>
    <row r="304" spans="1:53" x14ac:dyDescent="0.35">
      <c r="A304" t="str">
        <f t="shared" si="31"/>
        <v>8401_Autres industries manufacturières</v>
      </c>
      <c r="B304" t="str">
        <f t="shared" si="32"/>
        <v>50_8401</v>
      </c>
      <c r="C304">
        <f t="shared" si="34"/>
        <v>50</v>
      </c>
      <c r="D304">
        <f t="shared" si="30"/>
        <v>50</v>
      </c>
      <c r="E304" t="str">
        <f>INDEX(PDC!$J$1:$L$90,MATCH(H304,PDC!$L:$L,0),MATCH(PDC!$J$1,PDC!$J$1:$L$1,0))</f>
        <v>Industrie</v>
      </c>
      <c r="F304">
        <v>8401</v>
      </c>
      <c r="G304">
        <v>32</v>
      </c>
      <c r="H304" t="s">
        <v>37</v>
      </c>
      <c r="I304" s="10">
        <v>1495</v>
      </c>
      <c r="J304" s="10">
        <v>2371110</v>
      </c>
      <c r="K304" s="10">
        <v>16</v>
      </c>
      <c r="L304">
        <v>1</v>
      </c>
      <c r="M304" s="10">
        <v>8</v>
      </c>
      <c r="N304" s="10"/>
      <c r="O304" s="10">
        <v>993</v>
      </c>
      <c r="P304" s="10">
        <v>11.617826528925509</v>
      </c>
      <c r="Q304" s="10">
        <v>6.7478944461000001</v>
      </c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P304" t="str">
        <f t="shared" si="33"/>
        <v>15_Activités créatives, artistiques et de spectacle</v>
      </c>
      <c r="AQ304" t="str">
        <f>INDEX(PDC!$J$1:$L$90,MATCH(AT304,PDC!$L:$L,0),MATCH(PDC!$J$1,PDC!$J$1:$L$1,0))</f>
        <v>Services</v>
      </c>
      <c r="AR304">
        <v>15</v>
      </c>
      <c r="AS304">
        <v>90</v>
      </c>
      <c r="AT304" t="s">
        <v>42</v>
      </c>
      <c r="AU304">
        <v>74</v>
      </c>
      <c r="AV304">
        <v>83350</v>
      </c>
      <c r="AW304">
        <v>1</v>
      </c>
      <c r="BA304">
        <v>9</v>
      </c>
    </row>
    <row r="305" spans="1:53" x14ac:dyDescent="0.35">
      <c r="A305" t="str">
        <f t="shared" si="31"/>
        <v>8401_Fabrication de produits informatiques, électroniques et optiques</v>
      </c>
      <c r="B305" t="str">
        <f t="shared" si="32"/>
        <v>HC_8401</v>
      </c>
      <c r="C305" t="str">
        <f t="shared" si="34"/>
        <v>HC</v>
      </c>
      <c r="D305">
        <f t="shared" si="30"/>
        <v>58</v>
      </c>
      <c r="E305" t="str">
        <f>INDEX(PDC!$J$1:$L$90,MATCH(H305,PDC!$L:$L,0),MATCH(PDC!$J$1,PDC!$J$1:$L$1,0))</f>
        <v>Industrie</v>
      </c>
      <c r="F305">
        <v>8401</v>
      </c>
      <c r="G305">
        <v>26</v>
      </c>
      <c r="H305" t="s">
        <v>41</v>
      </c>
      <c r="I305" s="10">
        <v>213</v>
      </c>
      <c r="J305" s="10">
        <v>330259</v>
      </c>
      <c r="K305" s="10">
        <v>2</v>
      </c>
      <c r="M305" s="10"/>
      <c r="N305" s="10"/>
      <c r="O305" s="10">
        <v>84</v>
      </c>
      <c r="P305" s="10">
        <v>6.1943126526775005</v>
      </c>
      <c r="Q305" s="10">
        <v>6.0558531334000003</v>
      </c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P305" t="str">
        <f t="shared" si="33"/>
        <v>15_Bibliothèques, archives, musées et autres activités culturelles</v>
      </c>
      <c r="AQ305" t="str">
        <f>INDEX(PDC!$J$1:$L$90,MATCH(AT305,PDC!$L:$L,0),MATCH(PDC!$J$1,PDC!$J$1:$L$1,0))</f>
        <v>Services</v>
      </c>
      <c r="AR305">
        <v>15</v>
      </c>
      <c r="AS305">
        <v>91</v>
      </c>
      <c r="AT305" t="s">
        <v>90</v>
      </c>
      <c r="AU305">
        <v>8</v>
      </c>
      <c r="AV305">
        <v>8213</v>
      </c>
    </row>
    <row r="306" spans="1:53" x14ac:dyDescent="0.35">
      <c r="A306" t="str">
        <f t="shared" si="31"/>
        <v>8401_Production et distribution d'électricité, de gaz, de vapeur et d'air conditionné</v>
      </c>
      <c r="B306" t="str">
        <f t="shared" si="32"/>
        <v>62_8401</v>
      </c>
      <c r="C306">
        <f t="shared" si="34"/>
        <v>62</v>
      </c>
      <c r="D306">
        <f t="shared" si="30"/>
        <v>62</v>
      </c>
      <c r="E306" t="str">
        <f>INDEX(PDC!$J$1:$L$90,MATCH(H306,PDC!$L:$L,0),MATCH(PDC!$J$1,PDC!$J$1:$L$1,0))</f>
        <v>Industrie</v>
      </c>
      <c r="F306">
        <v>8401</v>
      </c>
      <c r="G306">
        <v>35</v>
      </c>
      <c r="H306" t="s">
        <v>76</v>
      </c>
      <c r="I306" s="10">
        <v>339</v>
      </c>
      <c r="J306" s="10">
        <v>588524</v>
      </c>
      <c r="K306" s="10">
        <v>3</v>
      </c>
      <c r="L306" s="10"/>
      <c r="M306" s="10"/>
      <c r="N306" s="10"/>
      <c r="O306" s="10">
        <v>8</v>
      </c>
      <c r="P306" s="10">
        <v>4.7165557396097428</v>
      </c>
      <c r="Q306" s="10">
        <v>5.0974981478999997</v>
      </c>
      <c r="R306" s="10"/>
      <c r="S306" s="10"/>
      <c r="T306" s="10"/>
      <c r="AA306" s="10"/>
      <c r="AB306" s="10"/>
      <c r="AP306" t="str">
        <f t="shared" si="33"/>
        <v>15_Organisation de jeux de hasard et d'argent</v>
      </c>
      <c r="AQ306" t="str">
        <f>INDEX(PDC!$J$1:$L$90,MATCH(AT306,PDC!$L:$L,0),MATCH(PDC!$J$1,PDC!$J$1:$L$1,0))</f>
        <v>Services</v>
      </c>
      <c r="AR306">
        <v>15</v>
      </c>
      <c r="AS306">
        <v>92</v>
      </c>
      <c r="AT306" t="s">
        <v>91</v>
      </c>
      <c r="AU306">
        <v>37</v>
      </c>
      <c r="AV306">
        <v>61341</v>
      </c>
      <c r="AW306">
        <v>2</v>
      </c>
      <c r="BA306">
        <v>162</v>
      </c>
    </row>
    <row r="307" spans="1:53" x14ac:dyDescent="0.35">
      <c r="A307" t="str">
        <f t="shared" si="31"/>
        <v>8401_Activités des agences de voyage, voyagistes, services de réservation et activités connexes</v>
      </c>
      <c r="B307" t="str">
        <f t="shared" si="32"/>
        <v>HC_8401</v>
      </c>
      <c r="C307" t="str">
        <f t="shared" si="34"/>
        <v>HC</v>
      </c>
      <c r="D307">
        <f t="shared" si="30"/>
        <v>57</v>
      </c>
      <c r="E307" t="str">
        <f>INDEX(PDC!$J$1:$L$90,MATCH(H307,PDC!$L:$L,0),MATCH(PDC!$J$1,PDC!$J$1:$L$1,0))</f>
        <v>Services</v>
      </c>
      <c r="F307">
        <v>8401</v>
      </c>
      <c r="G307">
        <v>79</v>
      </c>
      <c r="H307" t="s">
        <v>89</v>
      </c>
      <c r="I307" s="10">
        <v>252</v>
      </c>
      <c r="J307" s="10">
        <v>405564</v>
      </c>
      <c r="K307" s="10">
        <v>2</v>
      </c>
      <c r="M307" s="10"/>
      <c r="N307" s="10"/>
      <c r="O307" s="10">
        <v>55</v>
      </c>
      <c r="P307" s="10">
        <v>6.4611413557649477</v>
      </c>
      <c r="Q307" s="10">
        <v>4.9314041680000003</v>
      </c>
      <c r="R307" s="10"/>
      <c r="S307" s="10"/>
      <c r="AA307" s="10"/>
      <c r="AB307" s="10"/>
      <c r="AP307" t="str">
        <f t="shared" si="33"/>
        <v>15_Activités sportives, récréatives et de loisirs</v>
      </c>
      <c r="AQ307" t="str">
        <f>INDEX(PDC!$J$1:$L$90,MATCH(AT307,PDC!$L:$L,0),MATCH(PDC!$J$1,PDC!$J$1:$L$1,0))</f>
        <v>Services</v>
      </c>
      <c r="AR307">
        <v>15</v>
      </c>
      <c r="AS307">
        <v>93</v>
      </c>
      <c r="AT307" t="s">
        <v>12</v>
      </c>
      <c r="AU307">
        <v>238</v>
      </c>
      <c r="AV307">
        <v>298241</v>
      </c>
      <c r="AW307">
        <v>6</v>
      </c>
      <c r="BA307">
        <v>438</v>
      </c>
    </row>
    <row r="308" spans="1:53" x14ac:dyDescent="0.35">
      <c r="A308" t="str">
        <f t="shared" si="31"/>
        <v>8401_Production de films cinématographiques, de vidéo et de programmes de télévision ; enregistrement sonore et édition musicale</v>
      </c>
      <c r="B308" t="str">
        <f t="shared" si="32"/>
        <v>HC_8401</v>
      </c>
      <c r="C308" t="str">
        <f t="shared" si="34"/>
        <v>HC</v>
      </c>
      <c r="D308">
        <f t="shared" si="30"/>
        <v>54</v>
      </c>
      <c r="E308" t="str">
        <f>INDEX(PDC!$J$1:$L$90,MATCH(H308,PDC!$L:$L,0),MATCH(PDC!$J$1,PDC!$J$1:$L$1,0))</f>
        <v>Services</v>
      </c>
      <c r="F308">
        <v>8401</v>
      </c>
      <c r="G308">
        <v>59</v>
      </c>
      <c r="H308" t="s">
        <v>82</v>
      </c>
      <c r="I308" s="10">
        <v>267</v>
      </c>
      <c r="J308" s="10">
        <v>407681</v>
      </c>
      <c r="K308" s="10">
        <v>2</v>
      </c>
      <c r="L308" s="10"/>
      <c r="M308" s="10"/>
      <c r="N308" s="10"/>
      <c r="O308" s="10">
        <v>18</v>
      </c>
      <c r="P308" s="10">
        <v>9.2763643627969099</v>
      </c>
      <c r="Q308" s="10">
        <v>4.9057964437999999</v>
      </c>
      <c r="R308" s="10"/>
      <c r="S308" s="10"/>
      <c r="AA308" s="10"/>
      <c r="AB308" s="10"/>
      <c r="AP308" t="str">
        <f t="shared" si="33"/>
        <v>15_Activités des organisations associatives</v>
      </c>
      <c r="AQ308" t="str">
        <f>INDEX(PDC!$J$1:$L$90,MATCH(AT308,PDC!$L:$L,0),MATCH(PDC!$J$1,PDC!$J$1:$L$1,0))</f>
        <v>Services</v>
      </c>
      <c r="AR308">
        <v>15</v>
      </c>
      <c r="AS308">
        <v>94</v>
      </c>
      <c r="AT308" t="s">
        <v>32</v>
      </c>
      <c r="AU308">
        <v>470</v>
      </c>
      <c r="AV308">
        <v>582332</v>
      </c>
      <c r="AW308">
        <v>18</v>
      </c>
      <c r="AX308">
        <v>1</v>
      </c>
      <c r="AY308">
        <v>10</v>
      </c>
      <c r="BA308">
        <v>551</v>
      </c>
    </row>
    <row r="309" spans="1:53" x14ac:dyDescent="0.35">
      <c r="A309" t="str">
        <f t="shared" si="31"/>
        <v>8401_Fabrication d'autres matériels de transport</v>
      </c>
      <c r="B309" t="str">
        <f t="shared" si="32"/>
        <v>52_8401</v>
      </c>
      <c r="C309">
        <f t="shared" si="34"/>
        <v>52</v>
      </c>
      <c r="D309">
        <f t="shared" si="30"/>
        <v>52</v>
      </c>
      <c r="E309" t="str">
        <f>INDEX(PDC!$J$1:$L$90,MATCH(H309,PDC!$L:$L,0),MATCH(PDC!$J$1,PDC!$J$1:$L$1,0))</f>
        <v>Industrie</v>
      </c>
      <c r="F309">
        <v>8401</v>
      </c>
      <c r="G309">
        <v>30</v>
      </c>
      <c r="H309" t="s">
        <v>74</v>
      </c>
      <c r="I309" s="10">
        <v>734</v>
      </c>
      <c r="J309" s="10">
        <v>1252003</v>
      </c>
      <c r="K309" s="10">
        <v>6</v>
      </c>
      <c r="M309" s="10"/>
      <c r="N309" s="10"/>
      <c r="O309" s="10">
        <v>276</v>
      </c>
      <c r="P309" s="10">
        <v>10.279060229584744</v>
      </c>
      <c r="Q309" s="10">
        <v>4.7923207852000003</v>
      </c>
      <c r="R309" s="10"/>
      <c r="S309" s="10"/>
      <c r="AA309" s="10"/>
      <c r="AB309" s="10"/>
      <c r="AP309" t="str">
        <f t="shared" si="33"/>
        <v>15_Réparation d'ordinateurs et de biens personnels et domestiques</v>
      </c>
      <c r="AQ309" t="str">
        <f>INDEX(PDC!$J$1:$L$90,MATCH(AT309,PDC!$L:$L,0),MATCH(PDC!$J$1,PDC!$J$1:$L$1,0))</f>
        <v>Services</v>
      </c>
      <c r="AR309">
        <v>15</v>
      </c>
      <c r="AS309">
        <v>95</v>
      </c>
      <c r="AT309" t="s">
        <v>92</v>
      </c>
      <c r="AU309">
        <v>18</v>
      </c>
      <c r="AV309">
        <v>25498</v>
      </c>
    </row>
    <row r="310" spans="1:53" x14ac:dyDescent="0.35">
      <c r="A310" t="str">
        <f t="shared" si="31"/>
        <v>8401_Programmation, conseil et autres activités informatiques</v>
      </c>
      <c r="B310" t="str">
        <f t="shared" si="32"/>
        <v>61_8401</v>
      </c>
      <c r="C310">
        <f t="shared" si="34"/>
        <v>61</v>
      </c>
      <c r="D310">
        <f t="shared" si="30"/>
        <v>61</v>
      </c>
      <c r="E310" t="str">
        <f>INDEX(PDC!$J$1:$L$90,MATCH(H310,PDC!$L:$L,0),MATCH(PDC!$J$1,PDC!$J$1:$L$1,0))</f>
        <v>Services</v>
      </c>
      <c r="F310">
        <v>8401</v>
      </c>
      <c r="G310">
        <v>62</v>
      </c>
      <c r="H310" t="s">
        <v>50</v>
      </c>
      <c r="I310" s="10">
        <v>799</v>
      </c>
      <c r="J310" s="10">
        <v>1234139</v>
      </c>
      <c r="K310" s="10">
        <v>5</v>
      </c>
      <c r="L310" s="10"/>
      <c r="M310" s="10"/>
      <c r="N310" s="10"/>
      <c r="O310" s="10">
        <v>204</v>
      </c>
      <c r="P310" s="10">
        <v>4.7911958683489617</v>
      </c>
      <c r="Q310" s="10">
        <v>4.0514074994999998</v>
      </c>
      <c r="R310" s="10"/>
      <c r="S310" s="10"/>
      <c r="AA310" s="10"/>
      <c r="AB310" s="10"/>
      <c r="AP310" t="str">
        <f t="shared" si="33"/>
        <v>15_Autres services personnels</v>
      </c>
      <c r="AR310">
        <v>15</v>
      </c>
      <c r="AS310">
        <v>96</v>
      </c>
      <c r="AT310" t="s">
        <v>30</v>
      </c>
      <c r="AU310">
        <v>384</v>
      </c>
      <c r="AV310">
        <v>612714</v>
      </c>
      <c r="AW310">
        <v>8</v>
      </c>
      <c r="BA310">
        <v>184</v>
      </c>
    </row>
    <row r="311" spans="1:53" x14ac:dyDescent="0.35">
      <c r="A311" t="str">
        <f t="shared" si="31"/>
        <v>8401_Activités d'architecture et d'ingénierie ; activités de contrôle et analyses techniques</v>
      </c>
      <c r="B311" t="str">
        <f t="shared" si="32"/>
        <v>59_8401</v>
      </c>
      <c r="C311">
        <f t="shared" si="34"/>
        <v>59</v>
      </c>
      <c r="D311">
        <f t="shared" si="30"/>
        <v>59</v>
      </c>
      <c r="E311" t="str">
        <f>INDEX(PDC!$J$1:$L$90,MATCH(H311,PDC!$L:$L,0),MATCH(PDC!$J$1,PDC!$J$1:$L$1,0))</f>
        <v>Services</v>
      </c>
      <c r="F311">
        <v>8401</v>
      </c>
      <c r="G311">
        <v>71</v>
      </c>
      <c r="H311" t="s">
        <v>43</v>
      </c>
      <c r="I311" s="10">
        <v>1914</v>
      </c>
      <c r="J311" s="10">
        <v>3104860</v>
      </c>
      <c r="K311" s="10">
        <v>12</v>
      </c>
      <c r="L311">
        <v>1</v>
      </c>
      <c r="M311" s="10">
        <v>15</v>
      </c>
      <c r="N311" s="10"/>
      <c r="O311" s="10">
        <v>721</v>
      </c>
      <c r="P311" s="10">
        <v>5.8446064989917872</v>
      </c>
      <c r="Q311" s="10">
        <v>3.8649085627000002</v>
      </c>
      <c r="R311" s="10"/>
      <c r="S311" s="10"/>
      <c r="AA311" s="10"/>
      <c r="AB311" s="10"/>
      <c r="AP311" t="str">
        <f t="shared" si="33"/>
        <v>26_</v>
      </c>
      <c r="AR311">
        <v>26</v>
      </c>
      <c r="BA311">
        <v>651</v>
      </c>
    </row>
    <row r="312" spans="1:53" x14ac:dyDescent="0.35">
      <c r="A312" t="str">
        <f t="shared" si="31"/>
        <v>8401_Activités des services financiers, hors assurance et caisses de retraite</v>
      </c>
      <c r="B312" t="str">
        <f t="shared" si="32"/>
        <v>63_8401</v>
      </c>
      <c r="C312">
        <f t="shared" si="34"/>
        <v>63</v>
      </c>
      <c r="D312">
        <f t="shared" si="30"/>
        <v>63</v>
      </c>
      <c r="E312" t="str">
        <f>INDEX(PDC!$J$1:$L$90,MATCH(H312,PDC!$L:$L,0),MATCH(PDC!$J$1,PDC!$J$1:$L$1,0))</f>
        <v>Services</v>
      </c>
      <c r="F312">
        <v>8401</v>
      </c>
      <c r="G312">
        <v>64</v>
      </c>
      <c r="H312" t="s">
        <v>47</v>
      </c>
      <c r="I312" s="10">
        <v>1598</v>
      </c>
      <c r="J312" s="10">
        <v>2433333</v>
      </c>
      <c r="K312" s="10">
        <v>9</v>
      </c>
      <c r="M312" s="10"/>
      <c r="N312" s="10"/>
      <c r="O312" s="10">
        <v>189</v>
      </c>
      <c r="P312" s="10">
        <v>3.6076546760909749</v>
      </c>
      <c r="Q312" s="10">
        <v>3.6986306436</v>
      </c>
      <c r="R312" s="10"/>
      <c r="S312" s="10"/>
      <c r="U312" s="10"/>
      <c r="V312" s="10"/>
      <c r="W312" s="10"/>
      <c r="X312" s="10"/>
      <c r="Y312" s="10"/>
      <c r="Z312" s="10"/>
      <c r="AA312" s="10"/>
      <c r="AB312" s="10"/>
      <c r="AP312" t="str">
        <f t="shared" si="33"/>
        <v>26_Culture et production animale, chasse et services annexes</v>
      </c>
      <c r="AQ312" t="str">
        <f>INDEX(PDC!$J$1:$L$90,MATCH(AT312,PDC!$L:$L,0),MATCH(PDC!$J$1,PDC!$J$1:$L$1,0))</f>
        <v>Agriculture</v>
      </c>
      <c r="AR312">
        <v>26</v>
      </c>
      <c r="AS312">
        <v>1</v>
      </c>
      <c r="AT312" t="s">
        <v>62</v>
      </c>
      <c r="AU312">
        <v>2</v>
      </c>
      <c r="AV312">
        <v>1986</v>
      </c>
      <c r="BA312">
        <v>0</v>
      </c>
    </row>
    <row r="313" spans="1:53" x14ac:dyDescent="0.35">
      <c r="A313" t="str">
        <f t="shared" si="31"/>
        <v>8401_Activités auxiliaires de services financiers et d'assurance</v>
      </c>
      <c r="B313" t="str">
        <f t="shared" si="32"/>
        <v>60_8401</v>
      </c>
      <c r="C313">
        <f t="shared" si="34"/>
        <v>60</v>
      </c>
      <c r="D313">
        <f t="shared" si="30"/>
        <v>60</v>
      </c>
      <c r="E313" t="str">
        <f>INDEX(PDC!$J$1:$L$90,MATCH(H313,PDC!$L:$L,0),MATCH(PDC!$J$1,PDC!$J$1:$L$1,0))</f>
        <v>Services</v>
      </c>
      <c r="F313">
        <v>8401</v>
      </c>
      <c r="G313">
        <v>66</v>
      </c>
      <c r="H313" t="s">
        <v>48</v>
      </c>
      <c r="I313" s="10">
        <v>608</v>
      </c>
      <c r="J313" s="10">
        <v>885610</v>
      </c>
      <c r="K313" s="10">
        <v>3</v>
      </c>
      <c r="M313" s="10"/>
      <c r="N313" s="10"/>
      <c r="O313" s="10">
        <v>99</v>
      </c>
      <c r="P313" s="10">
        <v>5.4966364057422075</v>
      </c>
      <c r="Q313" s="10">
        <v>3.3874956245000001</v>
      </c>
      <c r="R313" s="10"/>
      <c r="S313" s="10"/>
      <c r="T313" s="10"/>
      <c r="AA313" s="10"/>
      <c r="AB313" s="10"/>
      <c r="AP313" t="str">
        <f t="shared" si="33"/>
        <v>26_Sylviculture et exploitation forestière</v>
      </c>
      <c r="AQ313" t="str">
        <f>INDEX(PDC!$J$1:$L$90,MATCH(AT313,PDC!$L:$L,0),MATCH(PDC!$J$1,PDC!$J$1:$L$1,0))</f>
        <v>Agriculture</v>
      </c>
      <c r="AR313">
        <v>26</v>
      </c>
      <c r="AS313">
        <v>2</v>
      </c>
      <c r="AT313" t="s">
        <v>63</v>
      </c>
      <c r="AU313">
        <v>2</v>
      </c>
      <c r="AV313">
        <v>3139</v>
      </c>
    </row>
    <row r="314" spans="1:53" x14ac:dyDescent="0.35">
      <c r="A314" t="str">
        <f t="shared" si="31"/>
        <v>8401_Assurance</v>
      </c>
      <c r="B314" t="str">
        <f t="shared" si="32"/>
        <v>64_8401</v>
      </c>
      <c r="C314">
        <f t="shared" si="34"/>
        <v>64</v>
      </c>
      <c r="D314">
        <f t="shared" si="30"/>
        <v>64</v>
      </c>
      <c r="E314" t="str">
        <f>INDEX(PDC!$J$1:$L$90,MATCH(H314,PDC!$L:$L,0),MATCH(PDC!$J$1,PDC!$J$1:$L$1,0))</f>
        <v>Services</v>
      </c>
      <c r="F314">
        <v>8401</v>
      </c>
      <c r="G314">
        <v>65</v>
      </c>
      <c r="H314" t="s">
        <v>45</v>
      </c>
      <c r="I314" s="10">
        <v>508</v>
      </c>
      <c r="J314" s="10">
        <v>727284</v>
      </c>
      <c r="K314" s="10">
        <v>2</v>
      </c>
      <c r="L314" s="10">
        <v>1</v>
      </c>
      <c r="M314" s="10">
        <v>6</v>
      </c>
      <c r="N314" s="10"/>
      <c r="O314" s="10">
        <v>497</v>
      </c>
      <c r="P314" s="10">
        <v>3.3251708835185387</v>
      </c>
      <c r="Q314" s="10">
        <v>2.7499573757000002</v>
      </c>
      <c r="R314" s="10"/>
      <c r="S314" s="10"/>
      <c r="AA314" s="10"/>
      <c r="AB314" s="10"/>
      <c r="AP314" t="str">
        <f t="shared" si="33"/>
        <v>26_Autres industries extractives</v>
      </c>
      <c r="AQ314" t="str">
        <f>INDEX(PDC!$J$1:$L$90,MATCH(AT314,PDC!$L:$L,0),MATCH(PDC!$J$1,PDC!$J$1:$L$1,0))</f>
        <v>Industrie</v>
      </c>
      <c r="AR314">
        <v>26</v>
      </c>
      <c r="AS314">
        <v>8</v>
      </c>
      <c r="AT314" t="s">
        <v>64</v>
      </c>
      <c r="AU314">
        <v>257</v>
      </c>
      <c r="AV314">
        <v>413021</v>
      </c>
      <c r="AW314">
        <v>3</v>
      </c>
      <c r="BA314">
        <v>80</v>
      </c>
    </row>
    <row r="315" spans="1:53" x14ac:dyDescent="0.35">
      <c r="A315" t="str">
        <f t="shared" si="31"/>
        <v>8401_Activités créatives, artistiques et de spectacle</v>
      </c>
      <c r="B315" t="str">
        <f t="shared" si="32"/>
        <v>66_8401</v>
      </c>
      <c r="C315">
        <f t="shared" si="34"/>
        <v>66</v>
      </c>
      <c r="D315">
        <f t="shared" si="30"/>
        <v>66</v>
      </c>
      <c r="E315" t="str">
        <f>INDEX(PDC!$J$1:$L$90,MATCH(H315,PDC!$L:$L,0),MATCH(PDC!$J$1,PDC!$J$1:$L$1,0))</f>
        <v>Services</v>
      </c>
      <c r="F315">
        <v>8401</v>
      </c>
      <c r="G315">
        <v>90</v>
      </c>
      <c r="H315" t="s">
        <v>42</v>
      </c>
      <c r="I315" s="10">
        <v>388</v>
      </c>
      <c r="J315" s="10">
        <v>389174</v>
      </c>
      <c r="K315" s="10">
        <v>1</v>
      </c>
      <c r="M315" s="10"/>
      <c r="N315" s="10"/>
      <c r="O315" s="10">
        <v>366</v>
      </c>
      <c r="P315" s="10">
        <v>3.1334152674842342</v>
      </c>
      <c r="Q315" s="10">
        <v>2.5695447280999999</v>
      </c>
      <c r="R315" s="10"/>
      <c r="S315" s="10"/>
      <c r="AA315" s="10"/>
      <c r="AB315" s="10"/>
      <c r="AP315" t="str">
        <f t="shared" si="33"/>
        <v>26_Services de soutien aux industries extractives</v>
      </c>
      <c r="AQ315" t="str">
        <f>INDEX(PDC!$J$1:$L$90,MATCH(AT315,PDC!$L:$L,0),MATCH(PDC!$J$1,PDC!$J$1:$L$1,0))</f>
        <v>Industrie</v>
      </c>
      <c r="AR315">
        <v>26</v>
      </c>
      <c r="AS315">
        <v>9</v>
      </c>
      <c r="AT315" t="s">
        <v>65</v>
      </c>
      <c r="AU315">
        <v>12</v>
      </c>
      <c r="AV315">
        <v>21029</v>
      </c>
      <c r="AW315">
        <v>1</v>
      </c>
      <c r="BA315">
        <v>10</v>
      </c>
    </row>
    <row r="316" spans="1:53" x14ac:dyDescent="0.35">
      <c r="A316" t="str">
        <f t="shared" si="31"/>
        <v>8401_Édition</v>
      </c>
      <c r="B316" t="str">
        <f t="shared" si="32"/>
        <v>65_8401</v>
      </c>
      <c r="C316">
        <f t="shared" si="34"/>
        <v>65</v>
      </c>
      <c r="D316">
        <f t="shared" ref="D316:D327" si="35">IF(COUNTBLANK(P316)=0,RANK(P316,P$251:P$327),"NC")</f>
        <v>65</v>
      </c>
      <c r="E316" t="str">
        <f>INDEX(PDC!$J$1:$L$90,MATCH(H316,PDC!$L:$L,0),MATCH(PDC!$J$1,PDC!$J$1:$L$1,0))</f>
        <v>Services</v>
      </c>
      <c r="F316">
        <v>8401</v>
      </c>
      <c r="G316">
        <v>58</v>
      </c>
      <c r="H316" t="s">
        <v>49</v>
      </c>
      <c r="I316" s="10">
        <v>745</v>
      </c>
      <c r="J316" s="10">
        <v>1100220</v>
      </c>
      <c r="K316" s="10">
        <v>2</v>
      </c>
      <c r="L316">
        <v>1</v>
      </c>
      <c r="M316" s="10">
        <v>99</v>
      </c>
      <c r="N316" s="10">
        <v>1</v>
      </c>
      <c r="O316" s="10">
        <v>137</v>
      </c>
      <c r="P316" s="10">
        <v>3.299713845855444</v>
      </c>
      <c r="Q316" s="10">
        <v>1.8178182544999999</v>
      </c>
      <c r="R316" s="10"/>
      <c r="S316" s="10"/>
      <c r="AA316" s="10"/>
      <c r="AB316" s="10"/>
      <c r="AP316" t="str">
        <f t="shared" si="33"/>
        <v>26_Industries alimentaires</v>
      </c>
      <c r="AQ316" t="str">
        <f>INDEX(PDC!$J$1:$L$90,MATCH(AT316,PDC!$L:$L,0),MATCH(PDC!$J$1,PDC!$J$1:$L$1,0))</f>
        <v>Industrie</v>
      </c>
      <c r="AR316">
        <v>26</v>
      </c>
      <c r="AS316">
        <v>10</v>
      </c>
      <c r="AT316" t="s">
        <v>14</v>
      </c>
      <c r="AU316">
        <v>6196</v>
      </c>
      <c r="AV316">
        <v>9331861</v>
      </c>
      <c r="AW316">
        <v>305</v>
      </c>
      <c r="AX316">
        <v>21</v>
      </c>
      <c r="AY316">
        <v>191</v>
      </c>
      <c r="BA316">
        <v>17255</v>
      </c>
    </row>
    <row r="317" spans="1:53" x14ac:dyDescent="0.35">
      <c r="A317" t="str">
        <f t="shared" si="31"/>
        <v>8401_Activités juridiques et comptables</v>
      </c>
      <c r="B317" t="str">
        <f t="shared" si="32"/>
        <v>67_8401</v>
      </c>
      <c r="C317">
        <f t="shared" si="34"/>
        <v>67</v>
      </c>
      <c r="D317">
        <f t="shared" si="35"/>
        <v>67</v>
      </c>
      <c r="E317" t="str">
        <f>INDEX(PDC!$J$1:$L$90,MATCH(H317,PDC!$L:$L,0),MATCH(PDC!$J$1,PDC!$J$1:$L$1,0))</f>
        <v>Services</v>
      </c>
      <c r="F317">
        <v>8401</v>
      </c>
      <c r="G317">
        <v>69</v>
      </c>
      <c r="H317" t="s">
        <v>51</v>
      </c>
      <c r="I317" s="10">
        <v>1398</v>
      </c>
      <c r="J317" s="10">
        <v>2336239</v>
      </c>
      <c r="K317" s="10">
        <v>2</v>
      </c>
      <c r="L317" s="10"/>
      <c r="M317" s="10"/>
      <c r="N317" s="10"/>
      <c r="O317" s="10">
        <v>21</v>
      </c>
      <c r="P317" s="10">
        <v>1.5189312260308518</v>
      </c>
      <c r="Q317" s="10">
        <v>0.85607679690000005</v>
      </c>
      <c r="R317" s="10"/>
      <c r="S317" s="10"/>
      <c r="AA317" s="10"/>
      <c r="AB317" s="10"/>
      <c r="AP317" t="str">
        <f t="shared" si="33"/>
        <v>26_Fabrication de boissons</v>
      </c>
      <c r="AQ317" t="str">
        <f>INDEX(PDC!$J$1:$L$90,MATCH(AT317,PDC!$L:$L,0),MATCH(PDC!$J$1,PDC!$J$1:$L$1,0))</f>
        <v>Industrie</v>
      </c>
      <c r="AR317">
        <v>26</v>
      </c>
      <c r="AS317">
        <v>11</v>
      </c>
      <c r="AT317" t="s">
        <v>66</v>
      </c>
      <c r="AU317">
        <v>453</v>
      </c>
      <c r="AV317">
        <v>679285</v>
      </c>
      <c r="AW317">
        <v>2</v>
      </c>
      <c r="BA317">
        <v>26</v>
      </c>
    </row>
    <row r="318" spans="1:53" x14ac:dyDescent="0.35">
      <c r="A318" t="str">
        <f t="shared" si="31"/>
        <v>8401_Fabrication de boissons</v>
      </c>
      <c r="B318" t="str">
        <f t="shared" si="32"/>
        <v>HC_8401</v>
      </c>
      <c r="C318" t="str">
        <f t="shared" si="34"/>
        <v>HC</v>
      </c>
      <c r="D318">
        <f t="shared" si="35"/>
        <v>68</v>
      </c>
      <c r="E318" t="str">
        <f>INDEX(PDC!$J$1:$L$90,MATCH(H318,PDC!$L:$L,0),MATCH(PDC!$J$1,PDC!$J$1:$L$1,0))</f>
        <v>Industrie</v>
      </c>
      <c r="F318">
        <v>8401</v>
      </c>
      <c r="G318">
        <v>11</v>
      </c>
      <c r="H318" t="s">
        <v>66</v>
      </c>
      <c r="I318" s="10">
        <v>17</v>
      </c>
      <c r="J318" s="10">
        <v>20768</v>
      </c>
      <c r="K318" s="10"/>
      <c r="L318" s="10"/>
      <c r="M318" s="10"/>
      <c r="N318" s="10"/>
      <c r="O318" s="10">
        <v>364</v>
      </c>
      <c r="P318" s="10">
        <v>0</v>
      </c>
      <c r="Q318" s="10"/>
      <c r="R318" s="10"/>
      <c r="S318" s="10"/>
      <c r="AA318" s="10"/>
      <c r="AB318" s="10"/>
      <c r="AP318" t="str">
        <f t="shared" si="33"/>
        <v>26_Fabrication de textiles</v>
      </c>
      <c r="AQ318" t="str">
        <f>INDEX(PDC!$J$1:$L$90,MATCH(AT318,PDC!$L:$L,0),MATCH(PDC!$J$1,PDC!$J$1:$L$1,0))</f>
        <v>Industrie</v>
      </c>
      <c r="AR318">
        <v>26</v>
      </c>
      <c r="AS318">
        <v>13</v>
      </c>
      <c r="AT318" t="s">
        <v>19</v>
      </c>
      <c r="AU318">
        <v>298</v>
      </c>
      <c r="AV318">
        <v>451678</v>
      </c>
      <c r="AW318">
        <v>29</v>
      </c>
      <c r="BA318">
        <v>2092</v>
      </c>
    </row>
    <row r="319" spans="1:53" x14ac:dyDescent="0.35">
      <c r="A319" t="str">
        <f t="shared" si="31"/>
        <v>8401_Pêche et aquaculture</v>
      </c>
      <c r="B319" t="str">
        <f t="shared" si="32"/>
        <v>HC_8401</v>
      </c>
      <c r="C319" t="str">
        <f t="shared" si="34"/>
        <v>HC</v>
      </c>
      <c r="D319">
        <f t="shared" si="35"/>
        <v>68</v>
      </c>
      <c r="E319" t="str">
        <f>INDEX(PDC!$J$1:$L$90,MATCH(H319,PDC!$L:$L,0),MATCH(PDC!$J$1,PDC!$J$1:$L$1,0))</f>
        <v>Agriculture</v>
      </c>
      <c r="F319">
        <v>8401</v>
      </c>
      <c r="G319">
        <v>3</v>
      </c>
      <c r="H319" t="s">
        <v>107</v>
      </c>
      <c r="I319" s="10">
        <v>1</v>
      </c>
      <c r="J319" s="10">
        <v>3756</v>
      </c>
      <c r="K319" s="10"/>
      <c r="L319" s="10"/>
      <c r="M319" s="10"/>
      <c r="N319" s="10"/>
      <c r="O319" s="10"/>
      <c r="P319" s="10">
        <v>0</v>
      </c>
      <c r="Q319" s="10"/>
      <c r="R319" s="10"/>
      <c r="S319" s="10"/>
      <c r="AA319" s="10"/>
      <c r="AB319" s="10"/>
      <c r="AP319" t="str">
        <f t="shared" si="33"/>
        <v>26_Industrie de l'habillement</v>
      </c>
      <c r="AQ319" t="str">
        <f>INDEX(PDC!$J$1:$L$90,MATCH(AT319,PDC!$L:$L,0),MATCH(PDC!$J$1,PDC!$J$1:$L$1,0))</f>
        <v>Industrie</v>
      </c>
      <c r="AR319">
        <v>26</v>
      </c>
      <c r="AS319">
        <v>14</v>
      </c>
      <c r="AT319" t="s">
        <v>68</v>
      </c>
      <c r="AU319">
        <v>43</v>
      </c>
      <c r="AV319">
        <v>68226</v>
      </c>
      <c r="AW319">
        <v>1</v>
      </c>
      <c r="BA319">
        <v>10</v>
      </c>
    </row>
    <row r="320" spans="1:53" x14ac:dyDescent="0.35">
      <c r="A320" t="str">
        <f t="shared" si="31"/>
        <v>8401_Autres industries extractives</v>
      </c>
      <c r="B320" t="str">
        <f t="shared" si="32"/>
        <v>HC_8401</v>
      </c>
      <c r="C320" t="str">
        <f t="shared" si="34"/>
        <v>HC</v>
      </c>
      <c r="D320">
        <f t="shared" si="35"/>
        <v>68</v>
      </c>
      <c r="E320" t="str">
        <f>INDEX(PDC!$J$1:$L$90,MATCH(H320,PDC!$L:$L,0),MATCH(PDC!$J$1,PDC!$J$1:$L$1,0))</f>
        <v>Industrie</v>
      </c>
      <c r="F320">
        <v>8401</v>
      </c>
      <c r="G320">
        <v>8</v>
      </c>
      <c r="H320" t="s">
        <v>64</v>
      </c>
      <c r="I320" s="10">
        <v>63</v>
      </c>
      <c r="J320" s="10">
        <v>110617</v>
      </c>
      <c r="K320" s="10"/>
      <c r="L320">
        <v>1</v>
      </c>
      <c r="M320" s="10">
        <v>8</v>
      </c>
      <c r="N320" s="10"/>
      <c r="O320" s="10">
        <v>21</v>
      </c>
      <c r="P320" s="10">
        <v>0</v>
      </c>
      <c r="Q320" s="10"/>
      <c r="R320" s="10"/>
      <c r="S320" s="10"/>
      <c r="AA320" s="10"/>
      <c r="AB320" s="10"/>
      <c r="AP320" t="str">
        <f t="shared" si="33"/>
        <v>26_Industrie du cuir et de la chaussure</v>
      </c>
      <c r="AQ320" t="str">
        <f>INDEX(PDC!$J$1:$L$90,MATCH(AT320,PDC!$L:$L,0),MATCH(PDC!$J$1,PDC!$J$1:$L$1,0))</f>
        <v>Industrie</v>
      </c>
      <c r="AR320">
        <v>26</v>
      </c>
      <c r="AS320">
        <v>15</v>
      </c>
      <c r="AT320" t="s">
        <v>69</v>
      </c>
      <c r="AU320">
        <v>1356</v>
      </c>
      <c r="AV320">
        <v>2078982</v>
      </c>
      <c r="AW320">
        <v>36</v>
      </c>
      <c r="AX320">
        <v>1</v>
      </c>
      <c r="AY320">
        <v>8</v>
      </c>
      <c r="BA320">
        <v>3324</v>
      </c>
    </row>
    <row r="321" spans="1:53" x14ac:dyDescent="0.35">
      <c r="A321" t="str">
        <f t="shared" si="31"/>
        <v>8401_Bibliothèques, archives, musées et autres activités culturelles</v>
      </c>
      <c r="B321" t="str">
        <f t="shared" si="32"/>
        <v>HC_8401</v>
      </c>
      <c r="C321" t="str">
        <f t="shared" si="34"/>
        <v>HC</v>
      </c>
      <c r="D321">
        <f t="shared" si="35"/>
        <v>68</v>
      </c>
      <c r="E321" t="str">
        <f>INDEX(PDC!$J$1:$L$90,MATCH(H321,PDC!$L:$L,0),MATCH(PDC!$J$1,PDC!$J$1:$L$1,0))</f>
        <v>Services</v>
      </c>
      <c r="F321">
        <v>8401</v>
      </c>
      <c r="G321">
        <v>91</v>
      </c>
      <c r="H321" t="s">
        <v>90</v>
      </c>
      <c r="I321" s="10">
        <v>43</v>
      </c>
      <c r="J321" s="10">
        <v>80695</v>
      </c>
      <c r="K321" s="10"/>
      <c r="M321" s="10"/>
      <c r="N321" s="10"/>
      <c r="O321" s="10">
        <v>0</v>
      </c>
      <c r="P321" s="10">
        <v>0</v>
      </c>
      <c r="Q321" s="10"/>
      <c r="R321" s="10"/>
      <c r="S321" s="10"/>
      <c r="AA321" s="10"/>
      <c r="AB321" s="10"/>
      <c r="AP321" t="str">
        <f t="shared" si="33"/>
        <v>26_Travail du bois et fabrication d'articles en bois et en liège, à l'exception des meubles ; fabrication d'articles en vannerie et sparterie</v>
      </c>
      <c r="AQ321" t="str">
        <f>INDEX(PDC!$J$1:$L$90,MATCH(AT321,PDC!$L:$L,0),MATCH(PDC!$J$1,PDC!$J$1:$L$1,0))</f>
        <v>Industrie</v>
      </c>
      <c r="AR321">
        <v>26</v>
      </c>
      <c r="AS321">
        <v>16</v>
      </c>
      <c r="AT321" t="s">
        <v>70</v>
      </c>
      <c r="AU321">
        <v>663</v>
      </c>
      <c r="AV321">
        <v>1078274</v>
      </c>
      <c r="AW321">
        <v>74</v>
      </c>
      <c r="AX321">
        <v>6</v>
      </c>
      <c r="AY321">
        <v>132</v>
      </c>
      <c r="AZ321">
        <v>1</v>
      </c>
      <c r="BA321">
        <v>3899</v>
      </c>
    </row>
    <row r="322" spans="1:53" x14ac:dyDescent="0.35">
      <c r="A322" t="str">
        <f t="shared" si="31"/>
        <v>8401_Réparation d'ordinateurs et de biens personnels et domestiques</v>
      </c>
      <c r="B322" t="str">
        <f t="shared" si="32"/>
        <v>HC_8401</v>
      </c>
      <c r="C322" t="str">
        <f t="shared" si="34"/>
        <v>HC</v>
      </c>
      <c r="D322">
        <f t="shared" si="35"/>
        <v>68</v>
      </c>
      <c r="E322" t="str">
        <f>INDEX(PDC!$J$1:$L$90,MATCH(H322,PDC!$L:$L,0),MATCH(PDC!$J$1,PDC!$J$1:$L$1,0))</f>
        <v>Services</v>
      </c>
      <c r="F322">
        <v>8401</v>
      </c>
      <c r="G322">
        <v>95</v>
      </c>
      <c r="H322" t="s">
        <v>92</v>
      </c>
      <c r="I322" s="10">
        <v>78</v>
      </c>
      <c r="J322" s="10">
        <v>126776</v>
      </c>
      <c r="K322" s="10"/>
      <c r="L322" s="10"/>
      <c r="M322" s="10"/>
      <c r="N322" s="10"/>
      <c r="O322" s="10">
        <v>0</v>
      </c>
      <c r="P322" s="10">
        <v>0</v>
      </c>
      <c r="Q322" s="10"/>
      <c r="R322" s="10"/>
      <c r="S322" s="10"/>
      <c r="AA322" s="10"/>
      <c r="AB322" s="10"/>
      <c r="AP322" t="str">
        <f t="shared" si="33"/>
        <v>26_Industrie du papier et du carton</v>
      </c>
      <c r="AQ322" t="str">
        <f>INDEX(PDC!$J$1:$L$90,MATCH(AT322,PDC!$L:$L,0),MATCH(PDC!$J$1,PDC!$J$1:$L$1,0))</f>
        <v>Industrie</v>
      </c>
      <c r="AR322">
        <v>26</v>
      </c>
      <c r="AS322">
        <v>17</v>
      </c>
      <c r="AT322" t="s">
        <v>71</v>
      </c>
      <c r="AU322">
        <v>1387</v>
      </c>
      <c r="AV322">
        <v>1985245</v>
      </c>
      <c r="AW322">
        <v>42</v>
      </c>
      <c r="AX322">
        <v>1</v>
      </c>
      <c r="AY322">
        <v>9</v>
      </c>
      <c r="BA322">
        <v>2055</v>
      </c>
    </row>
    <row r="323" spans="1:53" x14ac:dyDescent="0.35">
      <c r="A323" t="str">
        <f t="shared" si="31"/>
        <v>8401_Organisation de jeux de hasard et d'argent</v>
      </c>
      <c r="B323" t="str">
        <f t="shared" si="32"/>
        <v>HC_8401</v>
      </c>
      <c r="C323" t="str">
        <f t="shared" si="34"/>
        <v>HC</v>
      </c>
      <c r="D323">
        <f t="shared" si="35"/>
        <v>68</v>
      </c>
      <c r="E323" t="str">
        <f>INDEX(PDC!$J$1:$L$90,MATCH(H323,PDC!$L:$L,0),MATCH(PDC!$J$1,PDC!$J$1:$L$1,0))</f>
        <v>Services</v>
      </c>
      <c r="F323">
        <v>8401</v>
      </c>
      <c r="G323">
        <v>92</v>
      </c>
      <c r="H323" t="s">
        <v>91</v>
      </c>
      <c r="I323" s="10">
        <v>1</v>
      </c>
      <c r="J323" s="10">
        <v>1668</v>
      </c>
      <c r="K323" s="10"/>
      <c r="L323" s="10"/>
      <c r="M323" s="10"/>
      <c r="N323" s="10"/>
      <c r="O323" s="10"/>
      <c r="P323" s="10">
        <v>0</v>
      </c>
      <c r="Q323" s="10"/>
      <c r="R323" s="10"/>
      <c r="S323" s="10"/>
      <c r="AA323" s="10"/>
      <c r="AB323" s="10"/>
      <c r="AP323" t="str">
        <f t="shared" si="33"/>
        <v>26_Imprimerie et reproduction d'enregistrements</v>
      </c>
      <c r="AQ323" t="str">
        <f>INDEX(PDC!$J$1:$L$90,MATCH(AT323,PDC!$L:$L,0),MATCH(PDC!$J$1,PDC!$J$1:$L$1,0))</f>
        <v>Industrie</v>
      </c>
      <c r="AR323">
        <v>26</v>
      </c>
      <c r="AS323">
        <v>18</v>
      </c>
      <c r="AT323" t="s">
        <v>72</v>
      </c>
      <c r="AU323">
        <v>333</v>
      </c>
      <c r="AV323">
        <v>550623</v>
      </c>
      <c r="AW323">
        <v>2</v>
      </c>
      <c r="BA323">
        <v>616</v>
      </c>
    </row>
    <row r="324" spans="1:53" x14ac:dyDescent="0.35">
      <c r="A324" t="str">
        <f t="shared" ref="A324:A387" si="36">F324&amp;"_"&amp;H324</f>
        <v>8401_Programmation et diffusion</v>
      </c>
      <c r="B324" t="str">
        <f t="shared" ref="B324:B387" si="37">C324&amp;"_"&amp;F324</f>
        <v>HC_8401</v>
      </c>
      <c r="C324" t="str">
        <f t="shared" si="34"/>
        <v>HC</v>
      </c>
      <c r="D324">
        <f t="shared" si="35"/>
        <v>68</v>
      </c>
      <c r="E324" t="str">
        <f>INDEX(PDC!$J$1:$L$90,MATCH(H324,PDC!$L:$L,0),MATCH(PDC!$J$1,PDC!$J$1:$L$1,0))</f>
        <v>Services</v>
      </c>
      <c r="F324">
        <v>8401</v>
      </c>
      <c r="G324">
        <v>60</v>
      </c>
      <c r="H324" t="s">
        <v>83</v>
      </c>
      <c r="I324" s="10">
        <v>38</v>
      </c>
      <c r="J324" s="10">
        <v>64350</v>
      </c>
      <c r="K324" s="10"/>
      <c r="L324" s="10"/>
      <c r="M324" s="10"/>
      <c r="N324" s="10"/>
      <c r="O324" s="10">
        <v>0</v>
      </c>
      <c r="P324" s="10">
        <v>0</v>
      </c>
      <c r="Q324" s="10"/>
      <c r="R324" s="10"/>
      <c r="S324" s="10"/>
      <c r="U324" s="10"/>
      <c r="V324" s="10"/>
      <c r="W324" s="10"/>
      <c r="X324" s="10"/>
      <c r="Y324" s="10"/>
      <c r="Z324" s="10"/>
      <c r="AA324" s="10"/>
      <c r="AB324" s="10"/>
      <c r="AP324" t="str">
        <f t="shared" ref="AP324:AP387" si="38">AR324&amp;"_"&amp;AT324</f>
        <v>26_Industrie chimique</v>
      </c>
      <c r="AQ324" t="str">
        <f>INDEX(PDC!$J$1:$L$90,MATCH(AT324,PDC!$L:$L,0),MATCH(PDC!$J$1,PDC!$J$1:$L$1,0))</f>
        <v>Industrie</v>
      </c>
      <c r="AR324">
        <v>26</v>
      </c>
      <c r="AS324">
        <v>20</v>
      </c>
      <c r="AT324" t="s">
        <v>40</v>
      </c>
      <c r="AU324">
        <v>3315</v>
      </c>
      <c r="AV324">
        <v>4505443</v>
      </c>
      <c r="AW324">
        <v>49</v>
      </c>
      <c r="AX324">
        <v>2</v>
      </c>
      <c r="AY324">
        <v>17</v>
      </c>
      <c r="BA324">
        <v>3226</v>
      </c>
    </row>
    <row r="325" spans="1:53" x14ac:dyDescent="0.35">
      <c r="A325" t="str">
        <f t="shared" si="36"/>
        <v>8401_Recherche-développement scientifique</v>
      </c>
      <c r="B325" t="str">
        <f t="shared" si="37"/>
        <v>HC_8401</v>
      </c>
      <c r="C325" t="str">
        <f t="shared" ref="C325:C388" si="39">IF(OR(G325=93,G325=78,G325=53),"HC",IF(I325&lt;300,"HC",D325))</f>
        <v>HC</v>
      </c>
      <c r="D325">
        <f t="shared" si="35"/>
        <v>68</v>
      </c>
      <c r="E325" t="str">
        <f>INDEX(PDC!$J$1:$L$90,MATCH(H325,PDC!$L:$L,0),MATCH(PDC!$J$1,PDC!$J$1:$L$1,0))</f>
        <v>Services</v>
      </c>
      <c r="F325">
        <v>8401</v>
      </c>
      <c r="G325">
        <v>72</v>
      </c>
      <c r="H325" t="s">
        <v>46</v>
      </c>
      <c r="I325" s="10">
        <v>33</v>
      </c>
      <c r="J325" s="10">
        <v>47306</v>
      </c>
      <c r="K325" s="10"/>
      <c r="L325" s="10"/>
      <c r="M325" s="10"/>
      <c r="N325" s="10"/>
      <c r="O325" s="10"/>
      <c r="P325" s="10">
        <v>0</v>
      </c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P325" t="str">
        <f t="shared" si="38"/>
        <v>26_Industrie pharmaceutique</v>
      </c>
      <c r="AQ325" t="str">
        <f>INDEX(PDC!$J$1:$L$90,MATCH(AT325,PDC!$L:$L,0),MATCH(PDC!$J$1,PDC!$J$1:$L$1,0))</f>
        <v>Industrie</v>
      </c>
      <c r="AR325">
        <v>26</v>
      </c>
      <c r="AS325">
        <v>21</v>
      </c>
      <c r="AT325" t="s">
        <v>39</v>
      </c>
      <c r="AU325">
        <v>288</v>
      </c>
      <c r="AV325">
        <v>453124</v>
      </c>
      <c r="AW325">
        <v>12</v>
      </c>
      <c r="BA325">
        <v>617</v>
      </c>
    </row>
    <row r="326" spans="1:53" x14ac:dyDescent="0.35">
      <c r="A326" t="str">
        <f t="shared" si="36"/>
        <v>8401_Transports aériens</v>
      </c>
      <c r="B326" t="str">
        <f t="shared" si="37"/>
        <v>HC_8401</v>
      </c>
      <c r="C326" t="str">
        <f t="shared" si="39"/>
        <v>HC</v>
      </c>
      <c r="D326">
        <f t="shared" si="35"/>
        <v>68</v>
      </c>
      <c r="E326" t="str">
        <f>INDEX(PDC!$J$1:$L$90,MATCH(H326,PDC!$L:$L,0),MATCH(PDC!$J$1,PDC!$J$1:$L$1,0))</f>
        <v>Services</v>
      </c>
      <c r="F326">
        <v>8401</v>
      </c>
      <c r="G326">
        <v>51</v>
      </c>
      <c r="H326" t="s">
        <v>81</v>
      </c>
      <c r="I326" s="10">
        <v>9</v>
      </c>
      <c r="J326" s="10">
        <v>14411</v>
      </c>
      <c r="K326" s="10"/>
      <c r="L326" s="10"/>
      <c r="M326" s="10"/>
      <c r="N326" s="10"/>
      <c r="O326" s="10"/>
      <c r="P326" s="10">
        <v>0</v>
      </c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P326" t="str">
        <f t="shared" si="38"/>
        <v>26_Fabrication de produits en caoutchouc et en plastique</v>
      </c>
      <c r="AQ326" t="str">
        <f>INDEX(PDC!$J$1:$L$90,MATCH(AT326,PDC!$L:$L,0),MATCH(PDC!$J$1,PDC!$J$1:$L$1,0))</f>
        <v>Industrie</v>
      </c>
      <c r="AR326">
        <v>26</v>
      </c>
      <c r="AS326">
        <v>22</v>
      </c>
      <c r="AT326" t="s">
        <v>25</v>
      </c>
      <c r="AU326">
        <v>2268</v>
      </c>
      <c r="AV326">
        <v>3236570</v>
      </c>
      <c r="AW326">
        <v>87</v>
      </c>
      <c r="AX326">
        <v>6</v>
      </c>
      <c r="AY326">
        <v>23</v>
      </c>
      <c r="BA326">
        <v>5228</v>
      </c>
    </row>
    <row r="327" spans="1:53" x14ac:dyDescent="0.35">
      <c r="A327" t="str">
        <f t="shared" si="36"/>
        <v>8401_Fabrication de textiles</v>
      </c>
      <c r="B327" t="str">
        <f t="shared" si="37"/>
        <v>HC_8401</v>
      </c>
      <c r="C327" t="str">
        <f t="shared" si="39"/>
        <v>HC</v>
      </c>
      <c r="D327">
        <f t="shared" si="35"/>
        <v>68</v>
      </c>
      <c r="E327" t="str">
        <f>INDEX(PDC!$J$1:$L$90,MATCH(H327,PDC!$L:$L,0),MATCH(PDC!$J$1,PDC!$J$1:$L$1,0))</f>
        <v>Industrie</v>
      </c>
      <c r="F327">
        <v>8401</v>
      </c>
      <c r="G327">
        <v>13</v>
      </c>
      <c r="H327" t="s">
        <v>19</v>
      </c>
      <c r="I327" s="10">
        <v>36</v>
      </c>
      <c r="J327" s="10">
        <v>61365</v>
      </c>
      <c r="K327" s="10"/>
      <c r="L327" s="10"/>
      <c r="M327" s="10"/>
      <c r="N327" s="10"/>
      <c r="O327" s="10"/>
      <c r="P327" s="10">
        <v>0</v>
      </c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P327" t="str">
        <f t="shared" si="38"/>
        <v>26_Fabrication d'autres produits minéraux non métalliques</v>
      </c>
      <c r="AQ327" t="str">
        <f>INDEX(PDC!$J$1:$L$90,MATCH(AT327,PDC!$L:$L,0),MATCH(PDC!$J$1,PDC!$J$1:$L$1,0))</f>
        <v>Industrie</v>
      </c>
      <c r="AR327">
        <v>26</v>
      </c>
      <c r="AS327">
        <v>23</v>
      </c>
      <c r="AT327" t="s">
        <v>18</v>
      </c>
      <c r="AU327">
        <v>1233</v>
      </c>
      <c r="AV327">
        <v>1972455</v>
      </c>
      <c r="AW327">
        <v>58</v>
      </c>
      <c r="AX327">
        <v>5</v>
      </c>
      <c r="AY327">
        <v>49</v>
      </c>
      <c r="BA327">
        <v>4869</v>
      </c>
    </row>
    <row r="328" spans="1:53" x14ac:dyDescent="0.35">
      <c r="A328" t="str">
        <f t="shared" si="36"/>
        <v>8402_Industrie automobile</v>
      </c>
      <c r="B328" t="str">
        <f t="shared" si="37"/>
        <v>HC_8402</v>
      </c>
      <c r="C328" t="str">
        <f t="shared" si="39"/>
        <v>HC</v>
      </c>
      <c r="D328">
        <f>IF(COUNTBLANK(P328)=0,RANK(P328,P$328:P$401),"NC")</f>
        <v>1</v>
      </c>
      <c r="E328" t="str">
        <f>INDEX(PDC!$J$1:$L$90,MATCH(H328,PDC!$L:$L,0),MATCH(PDC!$J$1,PDC!$J$1:$L$1,0))</f>
        <v>Industrie</v>
      </c>
      <c r="F328">
        <v>8402</v>
      </c>
      <c r="G328">
        <v>29</v>
      </c>
      <c r="H328" t="s">
        <v>24</v>
      </c>
      <c r="I328" s="10">
        <v>17</v>
      </c>
      <c r="J328" s="10">
        <v>27795</v>
      </c>
      <c r="K328" s="10">
        <v>7</v>
      </c>
      <c r="M328" s="10"/>
      <c r="N328" s="10"/>
      <c r="O328" s="10">
        <v>258</v>
      </c>
      <c r="P328" s="10">
        <v>197.74973434009007</v>
      </c>
      <c r="Q328" s="10">
        <v>251.84385681000001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P328" t="str">
        <f t="shared" si="38"/>
        <v>26_Métallurgie</v>
      </c>
      <c r="AQ328" t="str">
        <f>INDEX(PDC!$J$1:$L$90,MATCH(AT328,PDC!$L:$L,0),MATCH(PDC!$J$1,PDC!$J$1:$L$1,0))</f>
        <v>Industrie</v>
      </c>
      <c r="AR328">
        <v>26</v>
      </c>
      <c r="AS328">
        <v>24</v>
      </c>
      <c r="AT328" t="s">
        <v>26</v>
      </c>
      <c r="AU328">
        <v>797</v>
      </c>
      <c r="AV328">
        <v>1182381</v>
      </c>
      <c r="AW328">
        <v>6</v>
      </c>
      <c r="AX328">
        <v>2</v>
      </c>
      <c r="AY328">
        <v>109</v>
      </c>
      <c r="AZ328">
        <v>1</v>
      </c>
      <c r="BA328">
        <v>302</v>
      </c>
    </row>
    <row r="329" spans="1:53" x14ac:dyDescent="0.35">
      <c r="A329" t="str">
        <f t="shared" si="36"/>
        <v>8402_Activités sportives, récréatives et de loisirs</v>
      </c>
      <c r="B329" t="str">
        <f t="shared" si="37"/>
        <v>HC_8402</v>
      </c>
      <c r="C329" t="str">
        <f t="shared" si="39"/>
        <v>HC</v>
      </c>
      <c r="D329">
        <f t="shared" ref="D329:D392" si="40">IF(COUNTBLANK(P329)=0,RANK(P329,P$328:P$401),"NC")</f>
        <v>2</v>
      </c>
      <c r="E329" t="str">
        <f>INDEX(PDC!$J$1:$L$90,MATCH(H329,PDC!$L:$L,0),MATCH(PDC!$J$1,PDC!$J$1:$L$1,0))</f>
        <v>Services</v>
      </c>
      <c r="F329">
        <v>8402</v>
      </c>
      <c r="G329">
        <v>93</v>
      </c>
      <c r="H329" t="s">
        <v>12</v>
      </c>
      <c r="I329" s="10">
        <v>290</v>
      </c>
      <c r="J329" s="10">
        <v>364572</v>
      </c>
      <c r="K329" s="10">
        <v>52</v>
      </c>
      <c r="L329" s="10"/>
      <c r="M329" s="10"/>
      <c r="N329" s="10"/>
      <c r="O329" s="10">
        <v>1374</v>
      </c>
      <c r="P329" s="10">
        <v>174.22650272937406</v>
      </c>
      <c r="Q329" s="10">
        <v>142.63300527999999</v>
      </c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P329" t="str">
        <f t="shared" si="38"/>
        <v>26_Fabrication de produits métalliques, à l'exception des machines et des équipements</v>
      </c>
      <c r="AQ329" t="str">
        <f>INDEX(PDC!$J$1:$L$90,MATCH(AT329,PDC!$L:$L,0),MATCH(PDC!$J$1,PDC!$J$1:$L$1,0))</f>
        <v>Industrie</v>
      </c>
      <c r="AR329">
        <v>26</v>
      </c>
      <c r="AS329">
        <v>25</v>
      </c>
      <c r="AT329" t="s">
        <v>11</v>
      </c>
      <c r="AU329">
        <v>3143</v>
      </c>
      <c r="AV329">
        <v>5067201</v>
      </c>
      <c r="AW329">
        <v>148</v>
      </c>
      <c r="AX329">
        <v>10</v>
      </c>
      <c r="AY329">
        <v>92</v>
      </c>
      <c r="BA329">
        <v>7387</v>
      </c>
    </row>
    <row r="330" spans="1:53" x14ac:dyDescent="0.35">
      <c r="A330" t="str">
        <f t="shared" si="36"/>
        <v>8402_Production et distribution d'électricité, de gaz, de vapeur et d'air conditionné</v>
      </c>
      <c r="B330" t="str">
        <f t="shared" si="37"/>
        <v>HC_8402</v>
      </c>
      <c r="C330" t="str">
        <f t="shared" si="39"/>
        <v>HC</v>
      </c>
      <c r="D330">
        <f t="shared" si="40"/>
        <v>41</v>
      </c>
      <c r="E330" t="str">
        <f>INDEX(PDC!$J$1:$L$90,MATCH(H330,PDC!$L:$L,0),MATCH(PDC!$J$1,PDC!$J$1:$L$1,0))</f>
        <v>Industrie</v>
      </c>
      <c r="F330">
        <v>8402</v>
      </c>
      <c r="G330">
        <v>35</v>
      </c>
      <c r="H330" t="s">
        <v>76</v>
      </c>
      <c r="I330" s="10">
        <v>15</v>
      </c>
      <c r="J330" s="10">
        <v>12639</v>
      </c>
      <c r="K330" s="10">
        <v>1</v>
      </c>
      <c r="M330" s="10"/>
      <c r="N330" s="10"/>
      <c r="O330" s="10">
        <v>92</v>
      </c>
      <c r="P330" s="10">
        <v>15.600988950589825</v>
      </c>
      <c r="Q330" s="10">
        <v>79.120183558999997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P330" t="str">
        <f t="shared" si="38"/>
        <v>26_Fabrication de produits informatiques, électroniques et optiques</v>
      </c>
      <c r="AQ330" t="str">
        <f>INDEX(PDC!$J$1:$L$90,MATCH(AT330,PDC!$L:$L,0),MATCH(PDC!$J$1,PDC!$J$1:$L$1,0))</f>
        <v>Industrie</v>
      </c>
      <c r="AR330">
        <v>26</v>
      </c>
      <c r="AS330">
        <v>26</v>
      </c>
      <c r="AT330" t="s">
        <v>41</v>
      </c>
      <c r="AU330">
        <v>1399</v>
      </c>
      <c r="AV330">
        <v>2148833</v>
      </c>
      <c r="AW330">
        <v>8</v>
      </c>
      <c r="AX330">
        <v>2</v>
      </c>
      <c r="AY330">
        <v>9</v>
      </c>
      <c r="BA330">
        <v>1055</v>
      </c>
    </row>
    <row r="331" spans="1:53" x14ac:dyDescent="0.35">
      <c r="A331" t="str">
        <f t="shared" si="36"/>
        <v>8402_Publicité et études de marché</v>
      </c>
      <c r="B331" t="str">
        <f t="shared" si="37"/>
        <v>HC_8402</v>
      </c>
      <c r="C331" t="str">
        <f t="shared" si="39"/>
        <v>HC</v>
      </c>
      <c r="D331">
        <f t="shared" si="40"/>
        <v>16</v>
      </c>
      <c r="E331" t="str">
        <f>INDEX(PDC!$J$1:$L$90,MATCH(H331,PDC!$L:$L,0),MATCH(PDC!$J$1,PDC!$J$1:$L$1,0))</f>
        <v>Services</v>
      </c>
      <c r="F331">
        <v>8402</v>
      </c>
      <c r="G331">
        <v>73</v>
      </c>
      <c r="H331" t="s">
        <v>33</v>
      </c>
      <c r="I331" s="10">
        <v>38</v>
      </c>
      <c r="J331" s="10">
        <v>44547</v>
      </c>
      <c r="K331" s="10">
        <v>3</v>
      </c>
      <c r="L331" s="10"/>
      <c r="M331" s="10"/>
      <c r="N331" s="10"/>
      <c r="O331" s="10">
        <v>53</v>
      </c>
      <c r="P331" s="10">
        <v>46.135268674989533</v>
      </c>
      <c r="Q331" s="10">
        <v>67.344602330000001</v>
      </c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P331" t="str">
        <f t="shared" si="38"/>
        <v>26_Fabrication d'équipements électriques</v>
      </c>
      <c r="AQ331" t="str">
        <f>INDEX(PDC!$J$1:$L$90,MATCH(AT331,PDC!$L:$L,0),MATCH(PDC!$J$1,PDC!$J$1:$L$1,0))</f>
        <v>Industrie</v>
      </c>
      <c r="AR331">
        <v>26</v>
      </c>
      <c r="AS331">
        <v>27</v>
      </c>
      <c r="AT331" t="s">
        <v>38</v>
      </c>
      <c r="AU331">
        <v>697</v>
      </c>
      <c r="AV331">
        <v>858727</v>
      </c>
      <c r="AW331">
        <v>17</v>
      </c>
      <c r="BA331">
        <v>1375</v>
      </c>
    </row>
    <row r="332" spans="1:53" x14ac:dyDescent="0.35">
      <c r="A332" t="str">
        <f t="shared" si="36"/>
        <v>8402_Autres activités spécialisées, scientifiques et techniques</v>
      </c>
      <c r="B332" t="str">
        <f t="shared" si="37"/>
        <v>HC_8402</v>
      </c>
      <c r="C332" t="str">
        <f t="shared" si="39"/>
        <v>HC</v>
      </c>
      <c r="D332">
        <f t="shared" si="40"/>
        <v>14</v>
      </c>
      <c r="E332" t="str">
        <f>INDEX(PDC!$J$1:$L$90,MATCH(H332,PDC!$L:$L,0),MATCH(PDC!$J$1,PDC!$J$1:$L$1,0))</f>
        <v>Services</v>
      </c>
      <c r="F332">
        <v>8402</v>
      </c>
      <c r="G332">
        <v>74</v>
      </c>
      <c r="H332" t="s">
        <v>86</v>
      </c>
      <c r="I332" s="10">
        <v>24</v>
      </c>
      <c r="J332" s="10">
        <v>33918</v>
      </c>
      <c r="K332" s="10">
        <v>2</v>
      </c>
      <c r="M332" s="10"/>
      <c r="N332" s="10"/>
      <c r="O332" s="10">
        <v>32</v>
      </c>
      <c r="P332" s="10">
        <v>48.5780095556199</v>
      </c>
      <c r="Q332" s="10">
        <v>58.965740904999997</v>
      </c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P332" t="str">
        <f t="shared" si="38"/>
        <v>26_Fabrication de machines et équipements n.c.a.</v>
      </c>
      <c r="AQ332" t="str">
        <f>INDEX(PDC!$J$1:$L$90,MATCH(AT332,PDC!$L:$L,0),MATCH(PDC!$J$1,PDC!$J$1:$L$1,0))</f>
        <v>Industrie</v>
      </c>
      <c r="AR332">
        <v>26</v>
      </c>
      <c r="AS332">
        <v>28</v>
      </c>
      <c r="AT332" t="s">
        <v>29</v>
      </c>
      <c r="AU332">
        <v>1829</v>
      </c>
      <c r="AV332">
        <v>2759844</v>
      </c>
      <c r="AW332">
        <v>38</v>
      </c>
      <c r="AX332">
        <v>1</v>
      </c>
      <c r="AY332">
        <v>7</v>
      </c>
      <c r="BA332">
        <v>1678</v>
      </c>
    </row>
    <row r="333" spans="1:53" x14ac:dyDescent="0.35">
      <c r="A333" t="str">
        <f t="shared" si="36"/>
        <v>8402_Collecte, traitement et élimination des déchets ; récupération</v>
      </c>
      <c r="B333" t="str">
        <f t="shared" si="37"/>
        <v>HC_8402</v>
      </c>
      <c r="C333" t="str">
        <f t="shared" si="39"/>
        <v>HC</v>
      </c>
      <c r="D333">
        <f t="shared" si="40"/>
        <v>7</v>
      </c>
      <c r="E333" t="str">
        <f>INDEX(PDC!$J$1:$L$90,MATCH(H333,PDC!$L:$L,0),MATCH(PDC!$J$1,PDC!$J$1:$L$1,0))</f>
        <v>Industrie</v>
      </c>
      <c r="F333">
        <v>8402</v>
      </c>
      <c r="G333">
        <v>38</v>
      </c>
      <c r="H333" t="s">
        <v>4</v>
      </c>
      <c r="I333" s="10">
        <v>137</v>
      </c>
      <c r="J333" s="10">
        <v>228081</v>
      </c>
      <c r="K333" s="10">
        <v>13</v>
      </c>
      <c r="L333" s="10"/>
      <c r="M333" s="10"/>
      <c r="N333" s="10"/>
      <c r="O333" s="10">
        <v>770</v>
      </c>
      <c r="P333" s="10">
        <v>76.320500469357</v>
      </c>
      <c r="Q333" s="10">
        <v>56.997294820999997</v>
      </c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P333" t="str">
        <f t="shared" si="38"/>
        <v>26_Industrie automobile</v>
      </c>
      <c r="AQ333" t="str">
        <f>INDEX(PDC!$J$1:$L$90,MATCH(AT333,PDC!$L:$L,0),MATCH(PDC!$J$1,PDC!$J$1:$L$1,0))</f>
        <v>Industrie</v>
      </c>
      <c r="AR333">
        <v>26</v>
      </c>
      <c r="AS333">
        <v>29</v>
      </c>
      <c r="AT333" t="s">
        <v>24</v>
      </c>
      <c r="AU333">
        <v>629</v>
      </c>
      <c r="AV333">
        <v>1035447</v>
      </c>
      <c r="AW333">
        <v>28</v>
      </c>
      <c r="AX333">
        <v>2</v>
      </c>
      <c r="AY333">
        <v>38</v>
      </c>
      <c r="BA333">
        <v>2619</v>
      </c>
    </row>
    <row r="334" spans="1:53" x14ac:dyDescent="0.35">
      <c r="A334" t="str">
        <f t="shared" si="36"/>
        <v>8402_Travaux de construction spécialisés</v>
      </c>
      <c r="B334" t="str">
        <f t="shared" si="37"/>
        <v>5_8402</v>
      </c>
      <c r="C334">
        <f t="shared" si="39"/>
        <v>5</v>
      </c>
      <c r="D334">
        <f t="shared" si="40"/>
        <v>5</v>
      </c>
      <c r="E334" t="str">
        <f>INDEX(PDC!$J$1:$L$90,MATCH(H334,PDC!$L:$L,0),MATCH(PDC!$J$1,PDC!$J$1:$L$1,0))</f>
        <v>Construction</v>
      </c>
      <c r="F334">
        <v>8402</v>
      </c>
      <c r="G334">
        <v>43</v>
      </c>
      <c r="H334" t="s">
        <v>3</v>
      </c>
      <c r="I334" s="10">
        <v>2038</v>
      </c>
      <c r="J334" s="10">
        <v>3110573</v>
      </c>
      <c r="K334" s="10">
        <v>170</v>
      </c>
      <c r="L334">
        <v>7</v>
      </c>
      <c r="M334" s="10">
        <v>41</v>
      </c>
      <c r="N334" s="10"/>
      <c r="O334" s="10">
        <v>9889</v>
      </c>
      <c r="P334" s="10">
        <v>83.523984792059949</v>
      </c>
      <c r="Q334" s="10">
        <v>54.652310041</v>
      </c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P334" t="str">
        <f t="shared" si="38"/>
        <v>26_Fabrication d'autres matériels de transport</v>
      </c>
      <c r="AQ334" t="str">
        <f>INDEX(PDC!$J$1:$L$90,MATCH(AT334,PDC!$L:$L,0),MATCH(PDC!$J$1,PDC!$J$1:$L$1,0))</f>
        <v>Industrie</v>
      </c>
      <c r="AR334">
        <v>26</v>
      </c>
      <c r="AS334">
        <v>30</v>
      </c>
      <c r="AT334" t="s">
        <v>74</v>
      </c>
      <c r="AU334">
        <v>544</v>
      </c>
      <c r="AV334">
        <v>732888</v>
      </c>
      <c r="AW334">
        <v>11</v>
      </c>
      <c r="BA334">
        <v>74</v>
      </c>
    </row>
    <row r="335" spans="1:53" x14ac:dyDescent="0.35">
      <c r="A335" t="str">
        <f t="shared" si="36"/>
        <v>8402_Fabrication de produits métalliques, à l'exception des machines et des équipements</v>
      </c>
      <c r="B335" t="str">
        <f t="shared" si="37"/>
        <v>HC_8402</v>
      </c>
      <c r="C335" t="str">
        <f t="shared" si="39"/>
        <v>HC</v>
      </c>
      <c r="D335">
        <f t="shared" si="40"/>
        <v>4</v>
      </c>
      <c r="E335" t="str">
        <f>INDEX(PDC!$J$1:$L$90,MATCH(H335,PDC!$L:$L,0),MATCH(PDC!$J$1,PDC!$J$1:$L$1,0))</f>
        <v>Industrie</v>
      </c>
      <c r="F335">
        <v>8402</v>
      </c>
      <c r="G335">
        <v>25</v>
      </c>
      <c r="H335" t="s">
        <v>11</v>
      </c>
      <c r="I335" s="10">
        <v>268</v>
      </c>
      <c r="J335" s="10">
        <v>427308</v>
      </c>
      <c r="K335" s="10">
        <v>23</v>
      </c>
      <c r="L335" s="10">
        <v>2</v>
      </c>
      <c r="M335" s="10">
        <v>8</v>
      </c>
      <c r="N335" s="10"/>
      <c r="O335" s="10">
        <v>600</v>
      </c>
      <c r="P335" s="10">
        <v>92.311616656669727</v>
      </c>
      <c r="Q335" s="10">
        <v>53.825343779999997</v>
      </c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P335" t="str">
        <f t="shared" si="38"/>
        <v>26_Fabrication de meubles</v>
      </c>
      <c r="AQ335" t="str">
        <f>INDEX(PDC!$J$1:$L$90,MATCH(AT335,PDC!$L:$L,0),MATCH(PDC!$J$1,PDC!$J$1:$L$1,0))</f>
        <v>Industrie</v>
      </c>
      <c r="AR335">
        <v>26</v>
      </c>
      <c r="AS335">
        <v>31</v>
      </c>
      <c r="AT335" t="s">
        <v>75</v>
      </c>
      <c r="AU335">
        <v>421</v>
      </c>
      <c r="AV335">
        <v>687175</v>
      </c>
      <c r="AW335">
        <v>36</v>
      </c>
      <c r="AX335">
        <v>1</v>
      </c>
      <c r="AY335">
        <v>6</v>
      </c>
      <c r="BA335">
        <v>1486</v>
      </c>
    </row>
    <row r="336" spans="1:53" x14ac:dyDescent="0.35">
      <c r="A336" t="str">
        <f t="shared" si="36"/>
        <v>8402_Télécommunications</v>
      </c>
      <c r="B336" t="str">
        <f t="shared" si="37"/>
        <v>HC_8402</v>
      </c>
      <c r="C336" t="str">
        <f t="shared" si="39"/>
        <v>HC</v>
      </c>
      <c r="D336">
        <f t="shared" si="40"/>
        <v>40</v>
      </c>
      <c r="E336" t="str">
        <f>INDEX(PDC!$J$1:$L$90,MATCH(H336,PDC!$L:$L,0),MATCH(PDC!$J$1,PDC!$J$1:$L$1,0))</f>
        <v>Services</v>
      </c>
      <c r="F336">
        <v>8402</v>
      </c>
      <c r="G336">
        <v>61</v>
      </c>
      <c r="H336" t="s">
        <v>84</v>
      </c>
      <c r="I336" s="10">
        <v>14</v>
      </c>
      <c r="J336" s="10">
        <v>19551</v>
      </c>
      <c r="K336" s="10">
        <v>1</v>
      </c>
      <c r="M336" s="10"/>
      <c r="N336" s="10"/>
      <c r="O336" s="10">
        <v>10</v>
      </c>
      <c r="P336" s="10">
        <v>16.775239014659807</v>
      </c>
      <c r="Q336" s="10">
        <v>51.148278859999998</v>
      </c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P336" t="str">
        <f t="shared" si="38"/>
        <v>26_Autres industries manufacturières</v>
      </c>
      <c r="AQ336" t="str">
        <f>INDEX(PDC!$J$1:$L$90,MATCH(AT336,PDC!$L:$L,0),MATCH(PDC!$J$1,PDC!$J$1:$L$1,0))</f>
        <v>Industrie</v>
      </c>
      <c r="AR336">
        <v>26</v>
      </c>
      <c r="AS336">
        <v>32</v>
      </c>
      <c r="AT336" t="s">
        <v>37</v>
      </c>
      <c r="AU336">
        <v>981</v>
      </c>
      <c r="AV336">
        <v>1537852</v>
      </c>
      <c r="AW336">
        <v>9</v>
      </c>
      <c r="BA336">
        <v>792</v>
      </c>
    </row>
    <row r="337" spans="1:53" x14ac:dyDescent="0.35">
      <c r="A337" t="str">
        <f t="shared" si="36"/>
        <v>8402_Hébergement médico-social et social</v>
      </c>
      <c r="B337" t="str">
        <f t="shared" si="37"/>
        <v>6_8402</v>
      </c>
      <c r="C337">
        <f t="shared" si="39"/>
        <v>6</v>
      </c>
      <c r="D337">
        <f t="shared" si="40"/>
        <v>6</v>
      </c>
      <c r="E337" t="str">
        <f>INDEX(PDC!$J$1:$L$90,MATCH(H337,PDC!$L:$L,0),MATCH(PDC!$J$1,PDC!$J$1:$L$1,0))</f>
        <v>Services</v>
      </c>
      <c r="F337">
        <v>8402</v>
      </c>
      <c r="G337">
        <v>87</v>
      </c>
      <c r="H337" t="s">
        <v>2</v>
      </c>
      <c r="I337" s="10">
        <v>1782</v>
      </c>
      <c r="J337" s="10">
        <v>2817238</v>
      </c>
      <c r="K337" s="10">
        <v>135</v>
      </c>
      <c r="L337">
        <v>6</v>
      </c>
      <c r="M337" s="10">
        <v>53</v>
      </c>
      <c r="N337" s="10"/>
      <c r="O337" s="10">
        <v>6747</v>
      </c>
      <c r="P337" s="10">
        <v>77.512458429739112</v>
      </c>
      <c r="Q337" s="10">
        <v>47.919274125999998</v>
      </c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P337" t="str">
        <f t="shared" si="38"/>
        <v>26_Réparation et installation de machines et d'équipements</v>
      </c>
      <c r="AQ337" t="str">
        <f>INDEX(PDC!$J$1:$L$90,MATCH(AT337,PDC!$L:$L,0),MATCH(PDC!$J$1,PDC!$J$1:$L$1,0))</f>
        <v>Industrie</v>
      </c>
      <c r="AR337">
        <v>26</v>
      </c>
      <c r="AS337">
        <v>33</v>
      </c>
      <c r="AT337" t="s">
        <v>23</v>
      </c>
      <c r="AU337">
        <v>2168</v>
      </c>
      <c r="AV337">
        <v>3389462</v>
      </c>
      <c r="AW337">
        <v>69</v>
      </c>
      <c r="AX337">
        <v>6</v>
      </c>
      <c r="AY337">
        <v>183</v>
      </c>
      <c r="AZ337">
        <v>1</v>
      </c>
      <c r="BA337">
        <v>4988</v>
      </c>
    </row>
    <row r="338" spans="1:53" x14ac:dyDescent="0.35">
      <c r="A338" t="str">
        <f t="shared" si="36"/>
        <v>8402_Services relatifs aux bâtiments et aménagement paysager</v>
      </c>
      <c r="B338" t="str">
        <f t="shared" si="37"/>
        <v>HC_8402</v>
      </c>
      <c r="C338" t="str">
        <f t="shared" si="39"/>
        <v>HC</v>
      </c>
      <c r="D338">
        <f t="shared" si="40"/>
        <v>26</v>
      </c>
      <c r="E338" t="str">
        <f>INDEX(PDC!$J$1:$L$90,MATCH(H338,PDC!$L:$L,0),MATCH(PDC!$J$1,PDC!$J$1:$L$1,0))</f>
        <v>Services</v>
      </c>
      <c r="F338">
        <v>8402</v>
      </c>
      <c r="G338">
        <v>81</v>
      </c>
      <c r="H338" t="s">
        <v>9</v>
      </c>
      <c r="I338" s="10">
        <v>212</v>
      </c>
      <c r="J338" s="10">
        <v>244354</v>
      </c>
      <c r="K338" s="10">
        <v>10</v>
      </c>
      <c r="M338" s="10"/>
      <c r="N338" s="10"/>
      <c r="O338" s="10">
        <v>498</v>
      </c>
      <c r="P338" s="10">
        <v>33.254782480998706</v>
      </c>
      <c r="Q338" s="10">
        <v>40.924232875000001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P338" t="str">
        <f t="shared" si="38"/>
        <v>26_Production et distribution d'électricité, de gaz, de vapeur et d'air conditionné</v>
      </c>
      <c r="AQ338" t="str">
        <f>INDEX(PDC!$J$1:$L$90,MATCH(AT338,PDC!$L:$L,0),MATCH(PDC!$J$1,PDC!$J$1:$L$1,0))</f>
        <v>Industrie</v>
      </c>
      <c r="AR338">
        <v>26</v>
      </c>
      <c r="AS338">
        <v>35</v>
      </c>
      <c r="AT338" t="s">
        <v>76</v>
      </c>
      <c r="AU338">
        <v>517</v>
      </c>
      <c r="AV338">
        <v>788998</v>
      </c>
      <c r="AW338">
        <v>3</v>
      </c>
      <c r="BA338">
        <v>145</v>
      </c>
    </row>
    <row r="339" spans="1:53" x14ac:dyDescent="0.35">
      <c r="A339" t="str">
        <f t="shared" si="36"/>
        <v>8402_Entreposage et services auxiliaires des transports</v>
      </c>
      <c r="B339" t="str">
        <f t="shared" si="37"/>
        <v>HC_8402</v>
      </c>
      <c r="C339" t="str">
        <f t="shared" si="39"/>
        <v>HC</v>
      </c>
      <c r="D339">
        <f t="shared" si="40"/>
        <v>8</v>
      </c>
      <c r="E339" t="str">
        <f>INDEX(PDC!$J$1:$L$90,MATCH(H339,PDC!$L:$L,0),MATCH(PDC!$J$1,PDC!$J$1:$L$1,0))</f>
        <v>Services</v>
      </c>
      <c r="F339">
        <v>8402</v>
      </c>
      <c r="G339">
        <v>52</v>
      </c>
      <c r="H339" t="s">
        <v>7</v>
      </c>
      <c r="I339" s="10">
        <v>203</v>
      </c>
      <c r="J339" s="10">
        <v>303005</v>
      </c>
      <c r="K339" s="10">
        <v>11</v>
      </c>
      <c r="L339">
        <v>1</v>
      </c>
      <c r="M339" s="10">
        <v>6</v>
      </c>
      <c r="N339" s="10"/>
      <c r="O339" s="10">
        <v>1387</v>
      </c>
      <c r="P339" s="10">
        <v>64.341749720269419</v>
      </c>
      <c r="Q339" s="10">
        <v>36.303031302999997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P339" t="str">
        <f t="shared" si="38"/>
        <v>26_Captage, traitement et distribution d'eau</v>
      </c>
      <c r="AQ339" t="str">
        <f>INDEX(PDC!$J$1:$L$90,MATCH(AT339,PDC!$L:$L,0),MATCH(PDC!$J$1,PDC!$J$1:$L$1,0))</f>
        <v>Industrie</v>
      </c>
      <c r="AR339">
        <v>26</v>
      </c>
      <c r="AS339">
        <v>36</v>
      </c>
      <c r="AT339" t="s">
        <v>77</v>
      </c>
      <c r="AU339">
        <v>329</v>
      </c>
      <c r="AV339">
        <v>444697</v>
      </c>
      <c r="AW339">
        <v>8</v>
      </c>
      <c r="BA339">
        <v>464</v>
      </c>
    </row>
    <row r="340" spans="1:53" x14ac:dyDescent="0.35">
      <c r="A340" t="str">
        <f t="shared" si="36"/>
        <v>8402_Fabrication de meubles</v>
      </c>
      <c r="B340" t="str">
        <f t="shared" si="37"/>
        <v>HC_8402</v>
      </c>
      <c r="C340" t="str">
        <f t="shared" si="39"/>
        <v>HC</v>
      </c>
      <c r="D340">
        <f t="shared" si="40"/>
        <v>20</v>
      </c>
      <c r="E340" t="str">
        <f>INDEX(PDC!$J$1:$L$90,MATCH(H340,PDC!$L:$L,0),MATCH(PDC!$J$1,PDC!$J$1:$L$1,0))</f>
        <v>Industrie</v>
      </c>
      <c r="F340">
        <v>8402</v>
      </c>
      <c r="G340">
        <v>31</v>
      </c>
      <c r="H340" t="s">
        <v>75</v>
      </c>
      <c r="I340" s="10">
        <v>19</v>
      </c>
      <c r="J340" s="10">
        <v>27885</v>
      </c>
      <c r="K340" s="10">
        <v>1</v>
      </c>
      <c r="L340" s="10"/>
      <c r="M340" s="10"/>
      <c r="N340" s="10"/>
      <c r="O340" s="10">
        <v>387</v>
      </c>
      <c r="P340" s="10">
        <v>40.018121428336542</v>
      </c>
      <c r="Q340" s="10">
        <v>35.861574322999999</v>
      </c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P340" t="str">
        <f t="shared" si="38"/>
        <v>26_Collecte et traitement des eaux usées</v>
      </c>
      <c r="AQ340" t="str">
        <f>INDEX(PDC!$J$1:$L$90,MATCH(AT340,PDC!$L:$L,0),MATCH(PDC!$J$1,PDC!$J$1:$L$1,0))</f>
        <v>Industrie</v>
      </c>
      <c r="AR340">
        <v>26</v>
      </c>
      <c r="AS340">
        <v>37</v>
      </c>
      <c r="AT340" t="s">
        <v>78</v>
      </c>
      <c r="AU340">
        <v>92</v>
      </c>
      <c r="AV340">
        <v>144382</v>
      </c>
      <c r="AW340">
        <v>1</v>
      </c>
      <c r="BA340">
        <v>454</v>
      </c>
    </row>
    <row r="341" spans="1:53" x14ac:dyDescent="0.35">
      <c r="A341" t="str">
        <f t="shared" si="36"/>
        <v>8402_Organisation de jeux de hasard et d'argent</v>
      </c>
      <c r="B341" t="str">
        <f t="shared" si="37"/>
        <v>HC_8402</v>
      </c>
      <c r="C341" t="str">
        <f t="shared" si="39"/>
        <v>HC</v>
      </c>
      <c r="D341">
        <f t="shared" si="40"/>
        <v>3</v>
      </c>
      <c r="E341" t="str">
        <f>INDEX(PDC!$J$1:$L$90,MATCH(H341,PDC!$L:$L,0),MATCH(PDC!$J$1,PDC!$J$1:$L$1,0))</f>
        <v>Services</v>
      </c>
      <c r="F341">
        <v>8402</v>
      </c>
      <c r="G341">
        <v>92</v>
      </c>
      <c r="H341" t="s">
        <v>91</v>
      </c>
      <c r="I341" s="10">
        <v>74</v>
      </c>
      <c r="J341" s="10">
        <v>118993</v>
      </c>
      <c r="K341" s="10">
        <v>4</v>
      </c>
      <c r="M341" s="10"/>
      <c r="N341" s="10"/>
      <c r="O341" s="10">
        <v>445</v>
      </c>
      <c r="P341" s="10">
        <v>104.35188883991511</v>
      </c>
      <c r="Q341" s="10">
        <v>33.615422756000001</v>
      </c>
      <c r="T341" s="10"/>
      <c r="U341" s="10"/>
      <c r="V341" s="10"/>
      <c r="W341" s="10"/>
      <c r="X341" s="10"/>
      <c r="Y341" s="10"/>
      <c r="Z341" s="10"/>
      <c r="AP341" t="str">
        <f t="shared" si="38"/>
        <v>26_Collecte, traitement et élimination des déchets ; récupération</v>
      </c>
      <c r="AQ341" t="str">
        <f>INDEX(PDC!$J$1:$L$90,MATCH(AT341,PDC!$L:$L,0),MATCH(PDC!$J$1,PDC!$J$1:$L$1,0))</f>
        <v>Industrie</v>
      </c>
      <c r="AR341">
        <v>26</v>
      </c>
      <c r="AS341">
        <v>38</v>
      </c>
      <c r="AT341" t="s">
        <v>4</v>
      </c>
      <c r="AU341">
        <v>985</v>
      </c>
      <c r="AV341">
        <v>1498397</v>
      </c>
      <c r="AW341">
        <v>52</v>
      </c>
      <c r="AX341">
        <v>4</v>
      </c>
      <c r="AY341">
        <v>29</v>
      </c>
      <c r="BA341">
        <v>3368</v>
      </c>
    </row>
    <row r="342" spans="1:53" x14ac:dyDescent="0.35">
      <c r="A342" t="str">
        <f t="shared" si="36"/>
        <v>8402_Fabrication de boissons</v>
      </c>
      <c r="B342" t="str">
        <f t="shared" si="37"/>
        <v>HC_8402</v>
      </c>
      <c r="C342" t="str">
        <f t="shared" si="39"/>
        <v>HC</v>
      </c>
      <c r="D342">
        <f t="shared" si="40"/>
        <v>35</v>
      </c>
      <c r="E342" t="str">
        <f>INDEX(PDC!$J$1:$L$90,MATCH(H342,PDC!$L:$L,0),MATCH(PDC!$J$1,PDC!$J$1:$L$1,0))</f>
        <v>Industrie</v>
      </c>
      <c r="F342">
        <v>8402</v>
      </c>
      <c r="G342">
        <v>11</v>
      </c>
      <c r="H342" t="s">
        <v>66</v>
      </c>
      <c r="I342" s="10">
        <v>57</v>
      </c>
      <c r="J342" s="10">
        <v>92631</v>
      </c>
      <c r="K342" s="10">
        <v>3</v>
      </c>
      <c r="M342" s="10"/>
      <c r="N342" s="10"/>
      <c r="O342" s="10">
        <v>149</v>
      </c>
      <c r="P342" s="10">
        <v>22.945387660800954</v>
      </c>
      <c r="Q342" s="10">
        <v>32.386566051999999</v>
      </c>
      <c r="T342" s="10"/>
      <c r="U342" s="10"/>
      <c r="V342" s="10"/>
      <c r="W342" s="10"/>
      <c r="X342" s="10"/>
      <c r="Y342" s="10"/>
      <c r="Z342" s="10"/>
      <c r="AP342" t="str">
        <f t="shared" si="38"/>
        <v>26_Dépollution et autres services de gestion des déchets</v>
      </c>
      <c r="AQ342" t="str">
        <f>INDEX(PDC!$J$1:$L$90,MATCH(AT342,PDC!$L:$L,0),MATCH(PDC!$J$1,PDC!$J$1:$L$1,0))</f>
        <v>Industrie</v>
      </c>
      <c r="AR342">
        <v>26</v>
      </c>
      <c r="AS342">
        <v>39</v>
      </c>
      <c r="AT342" t="s">
        <v>79</v>
      </c>
      <c r="AU342">
        <v>129</v>
      </c>
      <c r="AV342">
        <v>204092</v>
      </c>
      <c r="AW342">
        <v>15</v>
      </c>
      <c r="BA342">
        <v>997</v>
      </c>
    </row>
    <row r="343" spans="1:53" x14ac:dyDescent="0.35">
      <c r="A343" t="str">
        <f t="shared" si="36"/>
        <v>8402_Activités liées à l'emploi</v>
      </c>
      <c r="B343" t="str">
        <f t="shared" si="37"/>
        <v>HC_8402</v>
      </c>
      <c r="C343" t="str">
        <f t="shared" si="39"/>
        <v>HC</v>
      </c>
      <c r="D343">
        <f t="shared" si="40"/>
        <v>13</v>
      </c>
      <c r="E343" t="str">
        <f>INDEX(PDC!$J$1:$L$90,MATCH(H343,PDC!$L:$L,0),MATCH(PDC!$J$1,PDC!$J$1:$L$1,0))</f>
        <v>Services</v>
      </c>
      <c r="F343">
        <v>8402</v>
      </c>
      <c r="G343">
        <v>78</v>
      </c>
      <c r="H343" t="s">
        <v>6</v>
      </c>
      <c r="I343" s="10">
        <v>746</v>
      </c>
      <c r="J343" s="10">
        <v>839745</v>
      </c>
      <c r="K343" s="10">
        <v>27</v>
      </c>
      <c r="L343" s="10">
        <v>2</v>
      </c>
      <c r="M343" s="10">
        <v>16</v>
      </c>
      <c r="N343" s="10"/>
      <c r="O343" s="10">
        <v>1277</v>
      </c>
      <c r="P343" s="10">
        <v>51.871458380949285</v>
      </c>
      <c r="Q343" s="10">
        <v>32.152617759000002</v>
      </c>
      <c r="T343" s="10"/>
      <c r="U343" s="10"/>
      <c r="V343" s="10"/>
      <c r="W343" s="10"/>
      <c r="X343" s="10"/>
      <c r="Y343" s="10"/>
      <c r="Z343" s="10"/>
      <c r="AP343" t="str">
        <f t="shared" si="38"/>
        <v>26_Construction de bâtiments</v>
      </c>
      <c r="AQ343" t="str">
        <f>INDEX(PDC!$J$1:$L$90,MATCH(AT343,PDC!$L:$L,0),MATCH(PDC!$J$1,PDC!$J$1:$L$1,0))</f>
        <v>Construction</v>
      </c>
      <c r="AR343">
        <v>26</v>
      </c>
      <c r="AS343">
        <v>41</v>
      </c>
      <c r="AT343" t="s">
        <v>17</v>
      </c>
      <c r="AU343">
        <v>735</v>
      </c>
      <c r="AV343">
        <v>1128174</v>
      </c>
      <c r="AW343">
        <v>26</v>
      </c>
      <c r="AX343">
        <v>4</v>
      </c>
      <c r="AY343">
        <v>212</v>
      </c>
      <c r="AZ343">
        <v>2</v>
      </c>
      <c r="BA343">
        <v>2384</v>
      </c>
    </row>
    <row r="344" spans="1:53" x14ac:dyDescent="0.35">
      <c r="A344" t="str">
        <f t="shared" si="36"/>
        <v>8402_Industrie du cuir et de la chaussure</v>
      </c>
      <c r="B344" t="str">
        <f t="shared" si="37"/>
        <v>HC_8402</v>
      </c>
      <c r="C344" t="str">
        <f t="shared" si="39"/>
        <v>HC</v>
      </c>
      <c r="D344">
        <f t="shared" si="40"/>
        <v>10</v>
      </c>
      <c r="E344" t="str">
        <f>INDEX(PDC!$J$1:$L$90,MATCH(H344,PDC!$L:$L,0),MATCH(PDC!$J$1,PDC!$J$1:$L$1,0))</f>
        <v>Industrie</v>
      </c>
      <c r="F344">
        <v>8402</v>
      </c>
      <c r="G344">
        <v>15</v>
      </c>
      <c r="H344" t="s">
        <v>69</v>
      </c>
      <c r="I344" s="10">
        <v>20</v>
      </c>
      <c r="J344" s="10">
        <v>31347</v>
      </c>
      <c r="K344" s="10">
        <v>1</v>
      </c>
      <c r="M344" s="10"/>
      <c r="N344" s="10"/>
      <c r="O344" s="10">
        <v>105</v>
      </c>
      <c r="P344" s="10">
        <v>62.501740536751392</v>
      </c>
      <c r="Q344" s="10">
        <v>31.900979360000001</v>
      </c>
      <c r="T344" s="10"/>
      <c r="U344" s="10"/>
      <c r="V344" s="10"/>
      <c r="W344" s="10"/>
      <c r="X344" s="10"/>
      <c r="Y344" s="10"/>
      <c r="Z344" s="10"/>
      <c r="AP344" t="str">
        <f t="shared" si="38"/>
        <v>26_Génie civil</v>
      </c>
      <c r="AQ344" t="str">
        <f>INDEX(PDC!$J$1:$L$90,MATCH(AT344,PDC!$L:$L,0),MATCH(PDC!$J$1,PDC!$J$1:$L$1,0))</f>
        <v>Construction</v>
      </c>
      <c r="AR344">
        <v>26</v>
      </c>
      <c r="AS344">
        <v>42</v>
      </c>
      <c r="AT344" t="s">
        <v>22</v>
      </c>
      <c r="AU344">
        <v>1289</v>
      </c>
      <c r="AV344">
        <v>1932805</v>
      </c>
      <c r="AW344">
        <v>63</v>
      </c>
      <c r="AX344">
        <v>2</v>
      </c>
      <c r="AY344">
        <v>9</v>
      </c>
      <c r="BA344">
        <v>5697</v>
      </c>
    </row>
    <row r="345" spans="1:53" x14ac:dyDescent="0.35">
      <c r="A345" t="str">
        <f t="shared" si="36"/>
        <v>8402_Action sociale sans hébergement</v>
      </c>
      <c r="B345" t="str">
        <f t="shared" si="37"/>
        <v>22_8402</v>
      </c>
      <c r="C345">
        <f t="shared" si="39"/>
        <v>22</v>
      </c>
      <c r="D345">
        <f t="shared" si="40"/>
        <v>22</v>
      </c>
      <c r="E345" t="str">
        <f>INDEX(PDC!$J$1:$L$90,MATCH(H345,PDC!$L:$L,0),MATCH(PDC!$J$1,PDC!$J$1:$L$1,0))</f>
        <v>Services</v>
      </c>
      <c r="F345">
        <v>8402</v>
      </c>
      <c r="G345">
        <v>88</v>
      </c>
      <c r="H345" t="s">
        <v>8</v>
      </c>
      <c r="I345" s="10">
        <v>2090</v>
      </c>
      <c r="J345" s="10">
        <v>3049148</v>
      </c>
      <c r="K345">
        <v>97</v>
      </c>
      <c r="L345">
        <v>2</v>
      </c>
      <c r="M345">
        <v>15</v>
      </c>
      <c r="O345">
        <v>7010</v>
      </c>
      <c r="P345">
        <v>38.966064851975993</v>
      </c>
      <c r="Q345">
        <v>31.812165233999998</v>
      </c>
      <c r="T345" s="10"/>
      <c r="U345" s="10"/>
      <c r="V345" s="10"/>
      <c r="W345" s="10"/>
      <c r="X345" s="10"/>
      <c r="Y345" s="10"/>
      <c r="Z345" s="10"/>
      <c r="AP345" t="str">
        <f t="shared" si="38"/>
        <v>26_Travaux de construction spécialisés</v>
      </c>
      <c r="AQ345" t="str">
        <f>INDEX(PDC!$J$1:$L$90,MATCH(AT345,PDC!$L:$L,0),MATCH(PDC!$J$1,PDC!$J$1:$L$1,0))</f>
        <v>Construction</v>
      </c>
      <c r="AR345">
        <v>26</v>
      </c>
      <c r="AS345">
        <v>43</v>
      </c>
      <c r="AT345" t="s">
        <v>3</v>
      </c>
      <c r="AU345">
        <v>10209</v>
      </c>
      <c r="AV345">
        <v>15764047</v>
      </c>
      <c r="AW345">
        <v>702</v>
      </c>
      <c r="AX345">
        <v>53</v>
      </c>
      <c r="AY345">
        <v>928</v>
      </c>
      <c r="AZ345">
        <v>3</v>
      </c>
      <c r="BA345">
        <v>50074</v>
      </c>
    </row>
    <row r="346" spans="1:53" x14ac:dyDescent="0.35">
      <c r="A346" t="str">
        <f t="shared" si="36"/>
        <v>8402_Activités immobilières</v>
      </c>
      <c r="B346" t="str">
        <f t="shared" si="37"/>
        <v>HC_8402</v>
      </c>
      <c r="C346" t="str">
        <f t="shared" si="39"/>
        <v>HC</v>
      </c>
      <c r="D346">
        <f t="shared" si="40"/>
        <v>17</v>
      </c>
      <c r="E346" t="str">
        <f>INDEX(PDC!$J$1:$L$90,MATCH(H346,PDC!$L:$L,0),MATCH(PDC!$J$1,PDC!$J$1:$L$1,0))</f>
        <v>Services</v>
      </c>
      <c r="F346">
        <v>8402</v>
      </c>
      <c r="G346">
        <v>68</v>
      </c>
      <c r="H346" t="s">
        <v>31</v>
      </c>
      <c r="I346" s="10">
        <v>259</v>
      </c>
      <c r="J346" s="10">
        <v>316979</v>
      </c>
      <c r="K346">
        <v>10</v>
      </c>
      <c r="O346">
        <v>310</v>
      </c>
      <c r="P346">
        <v>43.865079179034687</v>
      </c>
      <c r="Q346">
        <v>31.547831244000001</v>
      </c>
      <c r="T346" s="10"/>
      <c r="U346" s="10"/>
      <c r="V346" s="10"/>
      <c r="W346" s="10"/>
      <c r="X346" s="10"/>
      <c r="Y346" s="10"/>
      <c r="Z346" s="10"/>
      <c r="AP346" t="str">
        <f t="shared" si="38"/>
        <v>26_Commerce et réparation d'automobiles et de motocycles</v>
      </c>
      <c r="AQ346" t="str">
        <f>INDEX(PDC!$J$1:$L$90,MATCH(AT346,PDC!$L:$L,0),MATCH(PDC!$J$1,PDC!$J$1:$L$1,0))</f>
        <v>Commerce</v>
      </c>
      <c r="AR346">
        <v>26</v>
      </c>
      <c r="AS346">
        <v>45</v>
      </c>
      <c r="AT346" t="s">
        <v>21</v>
      </c>
      <c r="AU346">
        <v>3777</v>
      </c>
      <c r="AV346">
        <v>6171545</v>
      </c>
      <c r="AW346">
        <v>128</v>
      </c>
      <c r="AX346">
        <v>7</v>
      </c>
      <c r="AY346">
        <v>54</v>
      </c>
      <c r="BA346">
        <v>8078</v>
      </c>
    </row>
    <row r="347" spans="1:53" x14ac:dyDescent="0.35">
      <c r="A347" t="str">
        <f t="shared" si="36"/>
        <v>8402_Construction de bâtiments</v>
      </c>
      <c r="B347" t="str">
        <f t="shared" si="37"/>
        <v>HC_8402</v>
      </c>
      <c r="C347" t="str">
        <f t="shared" si="39"/>
        <v>HC</v>
      </c>
      <c r="D347">
        <f t="shared" si="40"/>
        <v>19</v>
      </c>
      <c r="E347" t="str">
        <f>INDEX(PDC!$J$1:$L$90,MATCH(H347,PDC!$L:$L,0),MATCH(PDC!$J$1,PDC!$J$1:$L$1,0))</f>
        <v>Construction</v>
      </c>
      <c r="F347">
        <v>8402</v>
      </c>
      <c r="G347">
        <v>41</v>
      </c>
      <c r="H347" t="s">
        <v>17</v>
      </c>
      <c r="I347" s="10">
        <v>67</v>
      </c>
      <c r="J347" s="10">
        <v>97840</v>
      </c>
      <c r="K347">
        <v>3</v>
      </c>
      <c r="O347">
        <v>1227</v>
      </c>
      <c r="P347">
        <v>41.916707998395573</v>
      </c>
      <c r="Q347">
        <v>30.662305804999999</v>
      </c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P347" t="str">
        <f t="shared" si="38"/>
        <v>26_Commerce de gros, à l'exception des automobiles et des motocycles</v>
      </c>
      <c r="AQ347" t="str">
        <f>INDEX(PDC!$J$1:$L$90,MATCH(AT347,PDC!$L:$L,0),MATCH(PDC!$J$1,PDC!$J$1:$L$1,0))</f>
        <v>Commerce</v>
      </c>
      <c r="AR347">
        <v>26</v>
      </c>
      <c r="AS347">
        <v>46</v>
      </c>
      <c r="AT347" t="s">
        <v>28</v>
      </c>
      <c r="AU347">
        <v>7385</v>
      </c>
      <c r="AV347">
        <v>11537865</v>
      </c>
      <c r="AW347">
        <v>222</v>
      </c>
      <c r="AX347">
        <v>15</v>
      </c>
      <c r="AY347">
        <v>140</v>
      </c>
      <c r="BA347">
        <v>15292</v>
      </c>
    </row>
    <row r="348" spans="1:53" x14ac:dyDescent="0.35">
      <c r="A348" t="str">
        <f t="shared" si="36"/>
        <v>8402_Génie civil</v>
      </c>
      <c r="B348" t="str">
        <f t="shared" si="37"/>
        <v>15_8402</v>
      </c>
      <c r="C348">
        <f t="shared" si="39"/>
        <v>15</v>
      </c>
      <c r="D348">
        <f t="shared" si="40"/>
        <v>15</v>
      </c>
      <c r="E348" t="str">
        <f>INDEX(PDC!$J$1:$L$90,MATCH(H348,PDC!$L:$L,0),MATCH(PDC!$J$1,PDC!$J$1:$L$1,0))</f>
        <v>Construction</v>
      </c>
      <c r="F348">
        <v>8402</v>
      </c>
      <c r="G348">
        <v>42</v>
      </c>
      <c r="H348" t="s">
        <v>22</v>
      </c>
      <c r="I348" s="10">
        <v>650</v>
      </c>
      <c r="J348" s="10">
        <v>984268</v>
      </c>
      <c r="K348">
        <v>30</v>
      </c>
      <c r="L348">
        <v>1</v>
      </c>
      <c r="M348">
        <v>10</v>
      </c>
      <c r="O348">
        <v>1185</v>
      </c>
      <c r="P348">
        <v>47.297510105519827</v>
      </c>
      <c r="Q348">
        <v>30.47950355</v>
      </c>
      <c r="T348" s="10"/>
      <c r="U348" s="10"/>
      <c r="V348" s="10"/>
      <c r="W348" s="10"/>
      <c r="X348" s="10"/>
      <c r="Y348" s="10"/>
      <c r="Z348" s="10"/>
      <c r="AP348" t="str">
        <f t="shared" si="38"/>
        <v>26_Commerce de détail, à l'exception des automobiles et des motocycles</v>
      </c>
      <c r="AQ348" t="str">
        <f>INDEX(PDC!$J$1:$L$90,MATCH(AT348,PDC!$L:$L,0),MATCH(PDC!$J$1,PDC!$J$1:$L$1,0))</f>
        <v>Commerce</v>
      </c>
      <c r="AR348">
        <v>26</v>
      </c>
      <c r="AS348">
        <v>47</v>
      </c>
      <c r="AT348" t="s">
        <v>16</v>
      </c>
      <c r="AU348">
        <v>11729</v>
      </c>
      <c r="AV348">
        <v>18542329</v>
      </c>
      <c r="AW348">
        <v>460</v>
      </c>
      <c r="AX348">
        <v>22</v>
      </c>
      <c r="AY348">
        <v>205</v>
      </c>
      <c r="BA348">
        <v>30806</v>
      </c>
    </row>
    <row r="349" spans="1:53" x14ac:dyDescent="0.35">
      <c r="A349" t="str">
        <f t="shared" si="36"/>
        <v>8402_Imprimerie et reproduction d'enregistrements</v>
      </c>
      <c r="B349" t="str">
        <f t="shared" si="37"/>
        <v>HC_8402</v>
      </c>
      <c r="C349" t="str">
        <f t="shared" si="39"/>
        <v>HC</v>
      </c>
      <c r="D349">
        <f t="shared" si="40"/>
        <v>18</v>
      </c>
      <c r="E349" t="str">
        <f>INDEX(PDC!$J$1:$L$90,MATCH(H349,PDC!$L:$L,0),MATCH(PDC!$J$1,PDC!$J$1:$L$1,0))</f>
        <v>Industrie</v>
      </c>
      <c r="F349">
        <v>8402</v>
      </c>
      <c r="G349">
        <v>18</v>
      </c>
      <c r="H349" t="s">
        <v>72</v>
      </c>
      <c r="I349" s="10">
        <v>81</v>
      </c>
      <c r="J349" s="10">
        <v>133624</v>
      </c>
      <c r="K349">
        <v>4</v>
      </c>
      <c r="O349">
        <v>89</v>
      </c>
      <c r="P349">
        <v>42.020932570464723</v>
      </c>
      <c r="Q349">
        <v>29.934742262</v>
      </c>
      <c r="T349" s="10"/>
      <c r="U349" s="10"/>
      <c r="V349" s="10"/>
      <c r="W349" s="10"/>
      <c r="X349" s="10"/>
      <c r="Y349" s="10"/>
      <c r="Z349" s="10"/>
      <c r="AP349" t="str">
        <f t="shared" si="38"/>
        <v>26_Transports terrestres et transport par conduites</v>
      </c>
      <c r="AQ349" t="str">
        <f>INDEX(PDC!$J$1:$L$90,MATCH(AT349,PDC!$L:$L,0),MATCH(PDC!$J$1,PDC!$J$1:$L$1,0))</f>
        <v>Services</v>
      </c>
      <c r="AR349">
        <v>26</v>
      </c>
      <c r="AS349">
        <v>49</v>
      </c>
      <c r="AT349" t="s">
        <v>5</v>
      </c>
      <c r="AU349">
        <v>6177</v>
      </c>
      <c r="AV349">
        <v>11418466</v>
      </c>
      <c r="AW349">
        <v>411</v>
      </c>
      <c r="AX349">
        <v>39</v>
      </c>
      <c r="AY349">
        <v>457</v>
      </c>
      <c r="BA349">
        <v>39730</v>
      </c>
    </row>
    <row r="350" spans="1:53" x14ac:dyDescent="0.35">
      <c r="A350" t="str">
        <f t="shared" si="36"/>
        <v>8402_Activités de location et location-bail</v>
      </c>
      <c r="B350" t="str">
        <f t="shared" si="37"/>
        <v>HC_8402</v>
      </c>
      <c r="C350" t="str">
        <f t="shared" si="39"/>
        <v>HC</v>
      </c>
      <c r="D350">
        <f t="shared" si="40"/>
        <v>9</v>
      </c>
      <c r="E350" t="str">
        <f>INDEX(PDC!$J$1:$L$90,MATCH(H350,PDC!$L:$L,0),MATCH(PDC!$J$1,PDC!$J$1:$L$1,0))</f>
        <v>Services</v>
      </c>
      <c r="F350">
        <v>8402</v>
      </c>
      <c r="G350">
        <v>77</v>
      </c>
      <c r="H350" t="s">
        <v>88</v>
      </c>
      <c r="I350" s="10">
        <v>64</v>
      </c>
      <c r="J350" s="10">
        <v>112817</v>
      </c>
      <c r="K350">
        <v>3</v>
      </c>
      <c r="L350">
        <v>1</v>
      </c>
      <c r="M350">
        <v>5</v>
      </c>
      <c r="O350">
        <v>22</v>
      </c>
      <c r="P350">
        <v>62.806787465525467</v>
      </c>
      <c r="Q350">
        <v>26.591737061</v>
      </c>
      <c r="T350" s="10"/>
      <c r="U350" s="10"/>
      <c r="V350" s="10"/>
      <c r="W350" s="10"/>
      <c r="X350" s="10"/>
      <c r="Y350" s="10"/>
      <c r="Z350" s="10"/>
      <c r="AP350" t="str">
        <f t="shared" si="38"/>
        <v>26_Transports par eau</v>
      </c>
      <c r="AQ350" t="str">
        <f>INDEX(PDC!$J$1:$L$90,MATCH(AT350,PDC!$L:$L,0),MATCH(PDC!$J$1,PDC!$J$1:$L$1,0))</f>
        <v>Services</v>
      </c>
      <c r="AR350">
        <v>26</v>
      </c>
      <c r="AS350">
        <v>50</v>
      </c>
      <c r="AT350" t="s">
        <v>80</v>
      </c>
      <c r="AU350">
        <v>6</v>
      </c>
      <c r="AV350">
        <v>9829</v>
      </c>
    </row>
    <row r="351" spans="1:53" x14ac:dyDescent="0.35">
      <c r="A351" t="str">
        <f t="shared" si="36"/>
        <v>8402_Transports terrestres et transport par conduites</v>
      </c>
      <c r="B351" t="str">
        <f t="shared" si="37"/>
        <v>21_8402</v>
      </c>
      <c r="C351">
        <f t="shared" si="39"/>
        <v>21</v>
      </c>
      <c r="D351">
        <f t="shared" si="40"/>
        <v>21</v>
      </c>
      <c r="E351" t="str">
        <f>INDEX(PDC!$J$1:$L$90,MATCH(H351,PDC!$L:$L,0),MATCH(PDC!$J$1,PDC!$J$1:$L$1,0))</f>
        <v>Services</v>
      </c>
      <c r="F351">
        <v>8402</v>
      </c>
      <c r="G351">
        <v>49</v>
      </c>
      <c r="H351" t="s">
        <v>5</v>
      </c>
      <c r="I351" s="10">
        <v>637</v>
      </c>
      <c r="J351" s="10">
        <v>1118201</v>
      </c>
      <c r="K351">
        <v>29</v>
      </c>
      <c r="L351">
        <v>1</v>
      </c>
      <c r="M351">
        <v>5</v>
      </c>
      <c r="O351">
        <v>2426</v>
      </c>
      <c r="P351">
        <v>39.947750661308561</v>
      </c>
      <c r="Q351">
        <v>25.934514456999999</v>
      </c>
      <c r="T351" s="10"/>
      <c r="U351" s="10"/>
      <c r="V351" s="10"/>
      <c r="W351" s="10"/>
      <c r="X351" s="10"/>
      <c r="Y351" s="10"/>
      <c r="Z351" s="10"/>
      <c r="AP351" t="str">
        <f t="shared" si="38"/>
        <v>26_Transports aériens</v>
      </c>
      <c r="AQ351" t="str">
        <f>INDEX(PDC!$J$1:$L$90,MATCH(AT351,PDC!$L:$L,0),MATCH(PDC!$J$1,PDC!$J$1:$L$1,0))</f>
        <v>Services</v>
      </c>
      <c r="AR351">
        <v>26</v>
      </c>
      <c r="AS351">
        <v>51</v>
      </c>
      <c r="AT351" t="s">
        <v>81</v>
      </c>
      <c r="AU351">
        <v>38</v>
      </c>
      <c r="AV351">
        <v>59868</v>
      </c>
      <c r="AW351">
        <v>2</v>
      </c>
      <c r="BA351">
        <v>177</v>
      </c>
    </row>
    <row r="352" spans="1:53" x14ac:dyDescent="0.35">
      <c r="A352" t="str">
        <f t="shared" si="36"/>
        <v>8402_Restauration</v>
      </c>
      <c r="B352" t="str">
        <f t="shared" si="37"/>
        <v>12_8402</v>
      </c>
      <c r="C352">
        <f t="shared" si="39"/>
        <v>12</v>
      </c>
      <c r="D352">
        <f t="shared" si="40"/>
        <v>12</v>
      </c>
      <c r="E352" t="str">
        <f>INDEX(PDC!$J$1:$L$90,MATCH(H352,PDC!$L:$L,0),MATCH(PDC!$J$1,PDC!$J$1:$L$1,0))</f>
        <v>Services</v>
      </c>
      <c r="F352">
        <v>8402</v>
      </c>
      <c r="G352">
        <v>56</v>
      </c>
      <c r="H352" t="s">
        <v>10</v>
      </c>
      <c r="I352" s="10">
        <v>1020</v>
      </c>
      <c r="J352" s="10">
        <v>1602071</v>
      </c>
      <c r="K352">
        <v>41</v>
      </c>
      <c r="L352">
        <v>2</v>
      </c>
      <c r="M352">
        <v>14</v>
      </c>
      <c r="O352">
        <v>2115</v>
      </c>
      <c r="P352">
        <v>58.757826031341779</v>
      </c>
      <c r="Q352">
        <v>25.591874517000001</v>
      </c>
      <c r="T352" s="10"/>
      <c r="U352" s="10"/>
      <c r="V352" s="10"/>
      <c r="W352" s="10"/>
      <c r="X352" s="10"/>
      <c r="Y352" s="10"/>
      <c r="Z352" s="10"/>
      <c r="AP352" t="str">
        <f t="shared" si="38"/>
        <v>26_Entreposage et services auxiliaires des transports</v>
      </c>
      <c r="AQ352" t="str">
        <f>INDEX(PDC!$J$1:$L$90,MATCH(AT352,PDC!$L:$L,0),MATCH(PDC!$J$1,PDC!$J$1:$L$1,0))</f>
        <v>Services</v>
      </c>
      <c r="AR352">
        <v>26</v>
      </c>
      <c r="AS352">
        <v>52</v>
      </c>
      <c r="AT352" t="s">
        <v>7</v>
      </c>
      <c r="AU352">
        <v>2997</v>
      </c>
      <c r="AV352">
        <v>4515901</v>
      </c>
      <c r="AW352">
        <v>245</v>
      </c>
      <c r="AX352">
        <v>7</v>
      </c>
      <c r="AY352">
        <v>74</v>
      </c>
      <c r="BA352">
        <v>18089</v>
      </c>
    </row>
    <row r="353" spans="1:53" x14ac:dyDescent="0.35">
      <c r="A353" t="str">
        <f t="shared" si="36"/>
        <v>8402_Enseignement</v>
      </c>
      <c r="B353" t="str">
        <f t="shared" si="37"/>
        <v>43_8402</v>
      </c>
      <c r="C353">
        <f t="shared" si="39"/>
        <v>43</v>
      </c>
      <c r="D353">
        <f t="shared" si="40"/>
        <v>43</v>
      </c>
      <c r="E353" t="str">
        <f>INDEX(PDC!$J$1:$L$90,MATCH(H353,PDC!$L:$L,0),MATCH(PDC!$J$1,PDC!$J$1:$L$1,0))</f>
        <v>Services</v>
      </c>
      <c r="F353">
        <v>8402</v>
      </c>
      <c r="G353">
        <v>85</v>
      </c>
      <c r="H353" t="s">
        <v>34</v>
      </c>
      <c r="I353" s="10">
        <v>431</v>
      </c>
      <c r="J353" s="10">
        <v>669428</v>
      </c>
      <c r="K353">
        <v>16</v>
      </c>
      <c r="M353" s="10"/>
      <c r="O353">
        <v>540</v>
      </c>
      <c r="P353">
        <v>13.787766283583725</v>
      </c>
      <c r="Q353">
        <v>23.901002049999999</v>
      </c>
      <c r="T353" s="10"/>
      <c r="U353" s="10"/>
      <c r="V353" s="10"/>
      <c r="W353" s="10"/>
      <c r="X353" s="10"/>
      <c r="Y353" s="10"/>
      <c r="Z353" s="10"/>
      <c r="AP353" t="str">
        <f t="shared" si="38"/>
        <v>26_Activités de poste et de courrier</v>
      </c>
      <c r="AQ353" t="str">
        <f>INDEX(PDC!$J$1:$L$90,MATCH(AT353,PDC!$L:$L,0),MATCH(PDC!$J$1,PDC!$J$1:$L$1,0))</f>
        <v>Services</v>
      </c>
      <c r="AR353">
        <v>26</v>
      </c>
      <c r="AS353">
        <v>53</v>
      </c>
      <c r="AT353" t="s">
        <v>13</v>
      </c>
      <c r="AU353">
        <v>861</v>
      </c>
      <c r="AV353">
        <v>1286050</v>
      </c>
      <c r="AW353">
        <v>57</v>
      </c>
      <c r="AX353">
        <v>5</v>
      </c>
      <c r="AY353">
        <v>35</v>
      </c>
      <c r="BA353">
        <v>5724</v>
      </c>
    </row>
    <row r="354" spans="1:53" x14ac:dyDescent="0.35">
      <c r="A354" t="str">
        <f t="shared" si="36"/>
        <v>8402_Autres industries extractives</v>
      </c>
      <c r="B354" t="str">
        <f t="shared" si="37"/>
        <v>HC_8402</v>
      </c>
      <c r="C354" t="str">
        <f t="shared" si="39"/>
        <v>HC</v>
      </c>
      <c r="D354">
        <f t="shared" si="40"/>
        <v>29</v>
      </c>
      <c r="E354" t="str">
        <f>INDEX(PDC!$J$1:$L$90,MATCH(H354,PDC!$L:$L,0),MATCH(PDC!$J$1,PDC!$J$1:$L$1,0))</f>
        <v>Industrie</v>
      </c>
      <c r="F354">
        <v>8402</v>
      </c>
      <c r="G354">
        <v>8</v>
      </c>
      <c r="H354" t="s">
        <v>64</v>
      </c>
      <c r="I354" s="10">
        <v>56</v>
      </c>
      <c r="J354" s="10">
        <v>84706</v>
      </c>
      <c r="K354">
        <v>2</v>
      </c>
      <c r="O354">
        <v>15</v>
      </c>
      <c r="P354">
        <v>31.311796362953068</v>
      </c>
      <c r="Q354">
        <v>23.611078318000001</v>
      </c>
      <c r="T354" s="10"/>
      <c r="U354" s="10"/>
      <c r="V354" s="10"/>
      <c r="W354" s="10"/>
      <c r="X354" s="10"/>
      <c r="Y354" s="10"/>
      <c r="Z354" s="10"/>
      <c r="AP354" t="str">
        <f t="shared" si="38"/>
        <v>26_Hébergement</v>
      </c>
      <c r="AQ354" t="str">
        <f>INDEX(PDC!$J$1:$L$90,MATCH(AT354,PDC!$L:$L,0),MATCH(PDC!$J$1,PDC!$J$1:$L$1,0))</f>
        <v>Services</v>
      </c>
      <c r="AR354">
        <v>26</v>
      </c>
      <c r="AS354">
        <v>55</v>
      </c>
      <c r="AT354" t="s">
        <v>20</v>
      </c>
      <c r="AU354">
        <v>1615</v>
      </c>
      <c r="AV354">
        <v>2737979</v>
      </c>
      <c r="AW354">
        <v>71</v>
      </c>
      <c r="AX354">
        <v>4</v>
      </c>
      <c r="AY354">
        <v>67</v>
      </c>
      <c r="BA354">
        <v>5574</v>
      </c>
    </row>
    <row r="355" spans="1:53" x14ac:dyDescent="0.35">
      <c r="A355" t="str">
        <f t="shared" si="36"/>
        <v>8402_Travail du bois et fabrication d'articles en bois et en liège, à l'exception des meubles ; fabrication d'articles en vannerie et sparterie</v>
      </c>
      <c r="B355" t="str">
        <f t="shared" si="37"/>
        <v>HC_8402</v>
      </c>
      <c r="C355" t="str">
        <f t="shared" si="39"/>
        <v>HC</v>
      </c>
      <c r="D355">
        <f t="shared" si="40"/>
        <v>33</v>
      </c>
      <c r="E355" t="str">
        <f>INDEX(PDC!$J$1:$L$90,MATCH(H355,PDC!$L:$L,0),MATCH(PDC!$J$1,PDC!$J$1:$L$1,0))</f>
        <v>Industrie</v>
      </c>
      <c r="F355">
        <v>8402</v>
      </c>
      <c r="G355">
        <v>16</v>
      </c>
      <c r="H355" t="s">
        <v>70</v>
      </c>
      <c r="I355" s="10">
        <v>58</v>
      </c>
      <c r="J355" s="10">
        <v>91510</v>
      </c>
      <c r="K355">
        <v>2</v>
      </c>
      <c r="M355" s="10"/>
      <c r="O355">
        <v>41</v>
      </c>
      <c r="P355">
        <v>29.87857824456233</v>
      </c>
      <c r="Q355">
        <v>21.855534914</v>
      </c>
      <c r="T355" s="10"/>
      <c r="U355" s="10"/>
      <c r="V355" s="10"/>
      <c r="W355" s="10"/>
      <c r="X355" s="10"/>
      <c r="Y355" s="10"/>
      <c r="Z355" s="10"/>
      <c r="AP355" t="str">
        <f t="shared" si="38"/>
        <v>26_Restauration</v>
      </c>
      <c r="AQ355" t="str">
        <f>INDEX(PDC!$J$1:$L$90,MATCH(AT355,PDC!$L:$L,0),MATCH(PDC!$J$1,PDC!$J$1:$L$1,0))</f>
        <v>Services</v>
      </c>
      <c r="AR355">
        <v>26</v>
      </c>
      <c r="AS355">
        <v>56</v>
      </c>
      <c r="AT355" t="s">
        <v>10</v>
      </c>
      <c r="AU355">
        <v>4796</v>
      </c>
      <c r="AV355">
        <v>7217926</v>
      </c>
      <c r="AW355">
        <v>218</v>
      </c>
      <c r="AX355">
        <v>3</v>
      </c>
      <c r="AY355">
        <v>94</v>
      </c>
      <c r="BA355">
        <v>12348</v>
      </c>
    </row>
    <row r="356" spans="1:53" x14ac:dyDescent="0.35">
      <c r="A356" t="str">
        <f t="shared" si="36"/>
        <v>8402_Hébergement</v>
      </c>
      <c r="B356" t="str">
        <f t="shared" si="37"/>
        <v>11_8402</v>
      </c>
      <c r="C356">
        <f t="shared" si="39"/>
        <v>11</v>
      </c>
      <c r="D356">
        <f t="shared" si="40"/>
        <v>11</v>
      </c>
      <c r="E356" t="str">
        <f>INDEX(PDC!$J$1:$L$90,MATCH(H356,PDC!$L:$L,0),MATCH(PDC!$J$1,PDC!$J$1:$L$1,0))</f>
        <v>Services</v>
      </c>
      <c r="F356">
        <v>8402</v>
      </c>
      <c r="G356">
        <v>55</v>
      </c>
      <c r="H356" t="s">
        <v>20</v>
      </c>
      <c r="I356" s="10">
        <v>999</v>
      </c>
      <c r="J356" s="10">
        <v>1796819</v>
      </c>
      <c r="K356">
        <v>39</v>
      </c>
      <c r="O356">
        <v>1342</v>
      </c>
      <c r="P356">
        <v>59.410923732571874</v>
      </c>
      <c r="Q356">
        <v>21.705024267999999</v>
      </c>
      <c r="T356" s="10"/>
      <c r="U356" s="10"/>
      <c r="V356" s="10"/>
      <c r="W356" s="10"/>
      <c r="X356" s="10"/>
      <c r="Y356" s="10"/>
      <c r="Z356" s="10"/>
      <c r="AP356" t="str">
        <f t="shared" si="38"/>
        <v>26_Édition</v>
      </c>
      <c r="AQ356" t="str">
        <f>INDEX(PDC!$J$1:$L$90,MATCH(AT356,PDC!$L:$L,0),MATCH(PDC!$J$1,PDC!$J$1:$L$1,0))</f>
        <v>Services</v>
      </c>
      <c r="AR356">
        <v>26</v>
      </c>
      <c r="AS356">
        <v>58</v>
      </c>
      <c r="AT356" t="s">
        <v>49</v>
      </c>
      <c r="AU356">
        <v>334</v>
      </c>
      <c r="AV356">
        <v>535968</v>
      </c>
      <c r="AW356">
        <v>1</v>
      </c>
      <c r="BA356">
        <v>17</v>
      </c>
    </row>
    <row r="357" spans="1:53" x14ac:dyDescent="0.35">
      <c r="A357" t="str">
        <f t="shared" si="36"/>
        <v>8402_Industries alimentaires</v>
      </c>
      <c r="B357" t="str">
        <f t="shared" si="37"/>
        <v>24_8402</v>
      </c>
      <c r="C357">
        <f t="shared" si="39"/>
        <v>24</v>
      </c>
      <c r="D357">
        <f t="shared" si="40"/>
        <v>24</v>
      </c>
      <c r="E357" t="str">
        <f>INDEX(PDC!$J$1:$L$90,MATCH(H357,PDC!$L:$L,0),MATCH(PDC!$J$1,PDC!$J$1:$L$1,0))</f>
        <v>Industrie</v>
      </c>
      <c r="F357">
        <v>8402</v>
      </c>
      <c r="G357">
        <v>10</v>
      </c>
      <c r="H357" t="s">
        <v>14</v>
      </c>
      <c r="I357">
        <v>822</v>
      </c>
      <c r="J357">
        <v>1338917</v>
      </c>
      <c r="K357">
        <v>29</v>
      </c>
      <c r="L357">
        <v>1</v>
      </c>
      <c r="M357">
        <v>6</v>
      </c>
      <c r="O357">
        <v>1814</v>
      </c>
      <c r="P357">
        <v>35.182253672896927</v>
      </c>
      <c r="Q357">
        <v>21.659296282</v>
      </c>
      <c r="T357" s="10"/>
      <c r="U357" s="10"/>
      <c r="V357" s="10"/>
      <c r="W357" s="10"/>
      <c r="X357" s="10"/>
      <c r="Y357" s="10"/>
      <c r="Z357" s="10"/>
      <c r="AP357" t="str">
        <f t="shared" si="38"/>
        <v>26_Production de films cinématographiques, de vidéo et de programmes de télévision ; enregistrement sonore et édition musicale</v>
      </c>
      <c r="AQ357" t="str">
        <f>INDEX(PDC!$J$1:$L$90,MATCH(AT357,PDC!$L:$L,0),MATCH(PDC!$J$1,PDC!$J$1:$L$1,0))</f>
        <v>Services</v>
      </c>
      <c r="AR357">
        <v>26</v>
      </c>
      <c r="AS357">
        <v>59</v>
      </c>
      <c r="AT357" t="s">
        <v>82</v>
      </c>
      <c r="AU357">
        <v>344</v>
      </c>
      <c r="AV357">
        <v>549361</v>
      </c>
    </row>
    <row r="358" spans="1:53" x14ac:dyDescent="0.35">
      <c r="A358" t="str">
        <f t="shared" si="36"/>
        <v>8402_Commerce de détail, à l'exception des automobiles et des motocycles</v>
      </c>
      <c r="B358" t="str">
        <f t="shared" si="37"/>
        <v>25_8402</v>
      </c>
      <c r="C358">
        <f t="shared" si="39"/>
        <v>25</v>
      </c>
      <c r="D358">
        <f t="shared" si="40"/>
        <v>25</v>
      </c>
      <c r="E358" t="str">
        <f>INDEX(PDC!$J$1:$L$90,MATCH(H358,PDC!$L:$L,0),MATCH(PDC!$J$1,PDC!$J$1:$L$1,0))</f>
        <v>Commerce</v>
      </c>
      <c r="F358">
        <v>8402</v>
      </c>
      <c r="G358">
        <v>47</v>
      </c>
      <c r="H358" t="s">
        <v>16</v>
      </c>
      <c r="I358" s="10">
        <v>2710</v>
      </c>
      <c r="J358" s="10">
        <v>4385097</v>
      </c>
      <c r="K358">
        <v>93</v>
      </c>
      <c r="O358">
        <v>3707</v>
      </c>
      <c r="P358">
        <v>33.564737945833784</v>
      </c>
      <c r="Q358">
        <v>21.208196763</v>
      </c>
      <c r="T358" s="10"/>
      <c r="U358" s="10"/>
      <c r="V358" s="10"/>
      <c r="W358" s="10"/>
      <c r="X358" s="10"/>
      <c r="Y358" s="10"/>
      <c r="Z358" s="10"/>
      <c r="AP358" t="str">
        <f t="shared" si="38"/>
        <v>26_Programmation et diffusion</v>
      </c>
      <c r="AQ358" t="str">
        <f>INDEX(PDC!$J$1:$L$90,MATCH(AT358,PDC!$L:$L,0),MATCH(PDC!$J$1,PDC!$J$1:$L$1,0))</f>
        <v>Services</v>
      </c>
      <c r="AR358">
        <v>26</v>
      </c>
      <c r="AS358">
        <v>60</v>
      </c>
      <c r="AT358" t="s">
        <v>83</v>
      </c>
      <c r="AU358">
        <v>61</v>
      </c>
      <c r="AV358">
        <v>96293</v>
      </c>
      <c r="BA358">
        <v>3</v>
      </c>
    </row>
    <row r="359" spans="1:53" x14ac:dyDescent="0.35">
      <c r="A359" t="str">
        <f t="shared" si="36"/>
        <v>8402_Administration publique et défense ; sécurité sociale obligatoire</v>
      </c>
      <c r="B359" t="str">
        <f t="shared" si="37"/>
        <v>32_8402</v>
      </c>
      <c r="C359">
        <f t="shared" si="39"/>
        <v>32</v>
      </c>
      <c r="D359">
        <f t="shared" si="40"/>
        <v>32</v>
      </c>
      <c r="E359" t="str">
        <f>INDEX(PDC!$J$1:$L$90,MATCH(H359,PDC!$L:$L,0),MATCH(PDC!$J$1,PDC!$J$1:$L$1,0))</f>
        <v>Services</v>
      </c>
      <c r="F359">
        <v>8402</v>
      </c>
      <c r="G359">
        <v>84</v>
      </c>
      <c r="H359" t="s">
        <v>36</v>
      </c>
      <c r="I359" s="10">
        <v>2350</v>
      </c>
      <c r="J359" s="10">
        <v>2918903</v>
      </c>
      <c r="K359">
        <v>57</v>
      </c>
      <c r="L359">
        <v>3</v>
      </c>
      <c r="M359">
        <v>17</v>
      </c>
      <c r="O359">
        <v>2394</v>
      </c>
      <c r="P359">
        <v>30.093334913796564</v>
      </c>
      <c r="Q359">
        <v>19.527884276999998</v>
      </c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P359" t="str">
        <f t="shared" si="38"/>
        <v>26_Télécommunications</v>
      </c>
      <c r="AQ359" t="str">
        <f>INDEX(PDC!$J$1:$L$90,MATCH(AT359,PDC!$L:$L,0),MATCH(PDC!$J$1,PDC!$J$1:$L$1,0))</f>
        <v>Services</v>
      </c>
      <c r="AR359">
        <v>26</v>
      </c>
      <c r="AS359">
        <v>61</v>
      </c>
      <c r="AT359" t="s">
        <v>84</v>
      </c>
      <c r="AU359">
        <v>240</v>
      </c>
      <c r="AV359">
        <v>418069</v>
      </c>
      <c r="AW359">
        <v>3</v>
      </c>
      <c r="BA359">
        <v>60</v>
      </c>
    </row>
    <row r="360" spans="1:53" x14ac:dyDescent="0.35">
      <c r="A360" t="str">
        <f t="shared" si="36"/>
        <v>8402_Activités de poste et de courrier</v>
      </c>
      <c r="B360" t="str">
        <f t="shared" si="37"/>
        <v>HC_8402</v>
      </c>
      <c r="C360" t="str">
        <f t="shared" si="39"/>
        <v>HC</v>
      </c>
      <c r="D360">
        <f t="shared" si="40"/>
        <v>27</v>
      </c>
      <c r="E360" t="str">
        <f>INDEX(PDC!$J$1:$L$90,MATCH(H360,PDC!$L:$L,0),MATCH(PDC!$J$1,PDC!$J$1:$L$1,0))</f>
        <v>Services</v>
      </c>
      <c r="F360">
        <v>8402</v>
      </c>
      <c r="G360">
        <v>53</v>
      </c>
      <c r="H360" t="s">
        <v>13</v>
      </c>
      <c r="I360" s="10">
        <v>250</v>
      </c>
      <c r="J360" s="10">
        <v>366533</v>
      </c>
      <c r="K360">
        <v>7</v>
      </c>
      <c r="O360">
        <v>220</v>
      </c>
      <c r="P360">
        <v>33.121935432079013</v>
      </c>
      <c r="Q360">
        <v>19.097871133000002</v>
      </c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P360" t="str">
        <f t="shared" si="38"/>
        <v>26_Programmation, conseil et autres activités informatiques</v>
      </c>
      <c r="AQ360" t="str">
        <f>INDEX(PDC!$J$1:$L$90,MATCH(AT360,PDC!$L:$L,0),MATCH(PDC!$J$1,PDC!$J$1:$L$1,0))</f>
        <v>Services</v>
      </c>
      <c r="AR360">
        <v>26</v>
      </c>
      <c r="AS360">
        <v>62</v>
      </c>
      <c r="AT360" t="s">
        <v>50</v>
      </c>
      <c r="AU360">
        <v>845</v>
      </c>
      <c r="AV360">
        <v>1319580</v>
      </c>
      <c r="BA360">
        <v>35</v>
      </c>
    </row>
    <row r="361" spans="1:53" x14ac:dyDescent="0.35">
      <c r="A361" t="str">
        <f t="shared" si="36"/>
        <v>8402_Enquêtes et sécurité</v>
      </c>
      <c r="B361" t="str">
        <f t="shared" si="37"/>
        <v>HC_8402</v>
      </c>
      <c r="C361" t="str">
        <f t="shared" si="39"/>
        <v>HC</v>
      </c>
      <c r="D361">
        <f t="shared" si="40"/>
        <v>38</v>
      </c>
      <c r="E361" t="str">
        <f>INDEX(PDC!$J$1:$L$90,MATCH(H361,PDC!$L:$L,0),MATCH(PDC!$J$1,PDC!$J$1:$L$1,0))</f>
        <v>Services</v>
      </c>
      <c r="F361">
        <v>8402</v>
      </c>
      <c r="G361">
        <v>80</v>
      </c>
      <c r="H361" t="s">
        <v>15</v>
      </c>
      <c r="I361" s="10">
        <v>30</v>
      </c>
      <c r="J361" s="10">
        <v>53438</v>
      </c>
      <c r="K361">
        <v>1</v>
      </c>
      <c r="O361">
        <v>28</v>
      </c>
      <c r="P361">
        <v>19.702758920650762</v>
      </c>
      <c r="Q361">
        <v>18.713275197000002</v>
      </c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P361" t="str">
        <f t="shared" si="38"/>
        <v>26_Services d'information</v>
      </c>
      <c r="AQ361" t="str">
        <f>INDEX(PDC!$J$1:$L$90,MATCH(AT361,PDC!$L:$L,0),MATCH(PDC!$J$1,PDC!$J$1:$L$1,0))</f>
        <v>Services</v>
      </c>
      <c r="AR361">
        <v>26</v>
      </c>
      <c r="AS361">
        <v>63</v>
      </c>
      <c r="AT361" t="s">
        <v>85</v>
      </c>
      <c r="AU361">
        <v>40</v>
      </c>
      <c r="AV361">
        <v>70129</v>
      </c>
    </row>
    <row r="362" spans="1:53" x14ac:dyDescent="0.35">
      <c r="A362" t="str">
        <f t="shared" si="36"/>
        <v>8402_Commerce et réparation d'automobiles et de motocycles</v>
      </c>
      <c r="B362" t="str">
        <f t="shared" si="37"/>
        <v>31_8402</v>
      </c>
      <c r="C362">
        <f t="shared" si="39"/>
        <v>31</v>
      </c>
      <c r="D362">
        <f t="shared" si="40"/>
        <v>31</v>
      </c>
      <c r="E362" t="str">
        <f>INDEX(PDC!$J$1:$L$90,MATCH(H362,PDC!$L:$L,0),MATCH(PDC!$J$1,PDC!$J$1:$L$1,0))</f>
        <v>Commerce</v>
      </c>
      <c r="F362">
        <v>8402</v>
      </c>
      <c r="G362">
        <v>45</v>
      </c>
      <c r="H362" t="s">
        <v>21</v>
      </c>
      <c r="I362" s="10">
        <v>663</v>
      </c>
      <c r="J362" s="10">
        <v>1113599</v>
      </c>
      <c r="K362">
        <v>20</v>
      </c>
      <c r="L362">
        <v>1</v>
      </c>
      <c r="M362">
        <v>10</v>
      </c>
      <c r="O362">
        <v>871</v>
      </c>
      <c r="P362">
        <v>30.804611863042158</v>
      </c>
      <c r="Q362">
        <v>17.959786243</v>
      </c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P362" t="str">
        <f t="shared" si="38"/>
        <v>26_Activités des services financiers, hors assurance et caisses de retraite</v>
      </c>
      <c r="AQ362" t="str">
        <f>INDEX(PDC!$J$1:$L$90,MATCH(AT362,PDC!$L:$L,0),MATCH(PDC!$J$1,PDC!$J$1:$L$1,0))</f>
        <v>Services</v>
      </c>
      <c r="AR362">
        <v>26</v>
      </c>
      <c r="AS362">
        <v>64</v>
      </c>
      <c r="AT362" t="s">
        <v>47</v>
      </c>
      <c r="AU362">
        <v>2526</v>
      </c>
      <c r="AV362">
        <v>3980969</v>
      </c>
      <c r="AW362">
        <v>13</v>
      </c>
      <c r="BA362">
        <v>1085</v>
      </c>
    </row>
    <row r="363" spans="1:53" x14ac:dyDescent="0.35">
      <c r="A363" t="str">
        <f t="shared" si="36"/>
        <v>8402_Fabrication de machines et équipements n.c.a.</v>
      </c>
      <c r="B363" t="str">
        <f t="shared" si="37"/>
        <v>30_8402</v>
      </c>
      <c r="C363">
        <f t="shared" si="39"/>
        <v>30</v>
      </c>
      <c r="D363">
        <f t="shared" si="40"/>
        <v>30</v>
      </c>
      <c r="E363" t="str">
        <f>INDEX(PDC!$J$1:$L$90,MATCH(H363,PDC!$L:$L,0),MATCH(PDC!$J$1,PDC!$J$1:$L$1,0))</f>
        <v>Industrie</v>
      </c>
      <c r="F363">
        <v>8402</v>
      </c>
      <c r="G363">
        <v>28</v>
      </c>
      <c r="H363" t="s">
        <v>29</v>
      </c>
      <c r="I363">
        <v>387</v>
      </c>
      <c r="J363">
        <v>557403</v>
      </c>
      <c r="K363">
        <v>10</v>
      </c>
      <c r="M363" s="10"/>
      <c r="O363">
        <v>389</v>
      </c>
      <c r="P363">
        <v>30.839357250981394</v>
      </c>
      <c r="Q363">
        <v>17.940341189000002</v>
      </c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P363" t="str">
        <f t="shared" si="38"/>
        <v>26_Assurance</v>
      </c>
      <c r="AQ363" t="str">
        <f>INDEX(PDC!$J$1:$L$90,MATCH(AT363,PDC!$L:$L,0),MATCH(PDC!$J$1,PDC!$J$1:$L$1,0))</f>
        <v>Services</v>
      </c>
      <c r="AR363">
        <v>26</v>
      </c>
      <c r="AS363">
        <v>65</v>
      </c>
      <c r="AT363" t="s">
        <v>45</v>
      </c>
      <c r="AU363">
        <v>819</v>
      </c>
      <c r="AV363">
        <v>1271821</v>
      </c>
      <c r="AW363">
        <v>3</v>
      </c>
      <c r="AX363">
        <v>2</v>
      </c>
      <c r="AY363">
        <v>33</v>
      </c>
      <c r="BA363">
        <v>363</v>
      </c>
    </row>
    <row r="364" spans="1:53" x14ac:dyDescent="0.35">
      <c r="A364" t="str">
        <f t="shared" si="36"/>
        <v>8402_Commerce de gros, à l'exception des automobiles et des motocycles</v>
      </c>
      <c r="B364" t="str">
        <f t="shared" si="37"/>
        <v>37_8402</v>
      </c>
      <c r="C364">
        <f t="shared" si="39"/>
        <v>37</v>
      </c>
      <c r="D364">
        <f t="shared" si="40"/>
        <v>37</v>
      </c>
      <c r="E364" t="str">
        <f>INDEX(PDC!$J$1:$L$90,MATCH(H364,PDC!$L:$L,0),MATCH(PDC!$J$1,PDC!$J$1:$L$1,0))</f>
        <v>Commerce</v>
      </c>
      <c r="F364">
        <v>8402</v>
      </c>
      <c r="G364">
        <v>46</v>
      </c>
      <c r="H364" t="s">
        <v>28</v>
      </c>
      <c r="I364" s="10">
        <v>649</v>
      </c>
      <c r="J364" s="10">
        <v>1080282</v>
      </c>
      <c r="K364">
        <v>18</v>
      </c>
      <c r="L364">
        <v>1</v>
      </c>
      <c r="M364">
        <v>20</v>
      </c>
      <c r="O364">
        <v>1459</v>
      </c>
      <c r="P364">
        <v>20.065817456200055</v>
      </c>
      <c r="Q364">
        <v>16.662315951</v>
      </c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P364" t="str">
        <f t="shared" si="38"/>
        <v>26_Activités auxiliaires de services financiers et d'assurance</v>
      </c>
      <c r="AQ364" t="str">
        <f>INDEX(PDC!$J$1:$L$90,MATCH(AT364,PDC!$L:$L,0),MATCH(PDC!$J$1,PDC!$J$1:$L$1,0))</f>
        <v>Services</v>
      </c>
      <c r="AR364">
        <v>26</v>
      </c>
      <c r="AS364">
        <v>66</v>
      </c>
      <c r="AT364" t="s">
        <v>48</v>
      </c>
      <c r="AU364">
        <v>801</v>
      </c>
      <c r="AV364">
        <v>1251591</v>
      </c>
      <c r="AW364">
        <v>7</v>
      </c>
      <c r="BA364">
        <v>373</v>
      </c>
    </row>
    <row r="365" spans="1:53" x14ac:dyDescent="0.35">
      <c r="A365" t="str">
        <f t="shared" si="36"/>
        <v>8402_Activités pour la santé humaine</v>
      </c>
      <c r="B365" t="str">
        <f t="shared" si="37"/>
        <v>28_8402</v>
      </c>
      <c r="C365">
        <f t="shared" si="39"/>
        <v>28</v>
      </c>
      <c r="D365">
        <f t="shared" si="40"/>
        <v>28</v>
      </c>
      <c r="E365" t="str">
        <f>INDEX(PDC!$J$1:$L$90,MATCH(H365,PDC!$L:$L,0),MATCH(PDC!$J$1,PDC!$J$1:$L$1,0))</f>
        <v>Services</v>
      </c>
      <c r="F365">
        <v>8402</v>
      </c>
      <c r="G365">
        <v>86</v>
      </c>
      <c r="H365" t="s">
        <v>27</v>
      </c>
      <c r="I365" s="10">
        <v>2166</v>
      </c>
      <c r="J365" s="10">
        <v>3524272</v>
      </c>
      <c r="K365" s="10">
        <v>57</v>
      </c>
      <c r="M365" s="10"/>
      <c r="N365" s="10"/>
      <c r="O365" s="10">
        <v>2087</v>
      </c>
      <c r="P365" s="10">
        <v>32.69245696624268</v>
      </c>
      <c r="Q365" s="10">
        <v>16.173553005999999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P365" t="str">
        <f t="shared" si="38"/>
        <v>26_Activités immobilières</v>
      </c>
      <c r="AQ365" t="str">
        <f>INDEX(PDC!$J$1:$L$90,MATCH(AT365,PDC!$L:$L,0),MATCH(PDC!$J$1,PDC!$J$1:$L$1,0))</f>
        <v>Services</v>
      </c>
      <c r="AR365">
        <v>26</v>
      </c>
      <c r="AS365">
        <v>68</v>
      </c>
      <c r="AT365" t="s">
        <v>31</v>
      </c>
      <c r="AU365">
        <v>1238</v>
      </c>
      <c r="AV365">
        <v>1786536</v>
      </c>
      <c r="AW365">
        <v>20</v>
      </c>
      <c r="AX365">
        <v>5</v>
      </c>
      <c r="AY365">
        <v>116</v>
      </c>
      <c r="BA365">
        <v>1927</v>
      </c>
    </row>
    <row r="366" spans="1:53" x14ac:dyDescent="0.35">
      <c r="A366" t="str">
        <f t="shared" si="36"/>
        <v>8402_Industrie chimique</v>
      </c>
      <c r="B366" t="str">
        <f t="shared" si="37"/>
        <v>39_8402</v>
      </c>
      <c r="C366">
        <f t="shared" si="39"/>
        <v>39</v>
      </c>
      <c r="D366">
        <f t="shared" si="40"/>
        <v>39</v>
      </c>
      <c r="E366" t="str">
        <f>INDEX(PDC!$J$1:$L$90,MATCH(H366,PDC!$L:$L,0),MATCH(PDC!$J$1,PDC!$J$1:$L$1,0))</f>
        <v>Industrie</v>
      </c>
      <c r="F366">
        <v>8402</v>
      </c>
      <c r="G366">
        <v>20</v>
      </c>
      <c r="H366" t="s">
        <v>40</v>
      </c>
      <c r="I366" s="10">
        <v>334</v>
      </c>
      <c r="J366" s="10">
        <v>448147</v>
      </c>
      <c r="K366" s="10">
        <v>6</v>
      </c>
      <c r="M366" s="10"/>
      <c r="N366" s="10"/>
      <c r="O366" s="10">
        <v>256</v>
      </c>
      <c r="P366" s="10">
        <v>17.348966789179084</v>
      </c>
      <c r="Q366" s="10">
        <v>13.388464053</v>
      </c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P366" t="str">
        <f t="shared" si="38"/>
        <v>26_Activités juridiques et comptables</v>
      </c>
      <c r="AQ366" t="str">
        <f>INDEX(PDC!$J$1:$L$90,MATCH(AT366,PDC!$L:$L,0),MATCH(PDC!$J$1,PDC!$J$1:$L$1,0))</f>
        <v>Services</v>
      </c>
      <c r="AR366">
        <v>26</v>
      </c>
      <c r="AS366">
        <v>69</v>
      </c>
      <c r="AT366" t="s">
        <v>51</v>
      </c>
      <c r="AU366">
        <v>1549</v>
      </c>
      <c r="AV366">
        <v>2599126</v>
      </c>
      <c r="AW366">
        <v>8</v>
      </c>
      <c r="AX366">
        <v>1</v>
      </c>
      <c r="AY366">
        <v>15</v>
      </c>
      <c r="BA366">
        <v>311</v>
      </c>
    </row>
    <row r="367" spans="1:53" x14ac:dyDescent="0.35">
      <c r="A367" t="str">
        <f t="shared" si="36"/>
        <v>8402_Fabrication de textiles</v>
      </c>
      <c r="B367" t="str">
        <f t="shared" si="37"/>
        <v>36_8402</v>
      </c>
      <c r="C367">
        <f t="shared" si="39"/>
        <v>36</v>
      </c>
      <c r="D367">
        <f t="shared" si="40"/>
        <v>36</v>
      </c>
      <c r="E367" t="str">
        <f>INDEX(PDC!$J$1:$L$90,MATCH(H367,PDC!$L:$L,0),MATCH(PDC!$J$1,PDC!$J$1:$L$1,0))</f>
        <v>Industrie</v>
      </c>
      <c r="F367">
        <v>8402</v>
      </c>
      <c r="G367">
        <v>13</v>
      </c>
      <c r="H367" t="s">
        <v>19</v>
      </c>
      <c r="I367" s="10">
        <v>332</v>
      </c>
      <c r="J367" s="10">
        <v>528211</v>
      </c>
      <c r="K367" s="10">
        <v>7</v>
      </c>
      <c r="L367">
        <v>1</v>
      </c>
      <c r="M367" s="10">
        <v>30</v>
      </c>
      <c r="N367" s="10"/>
      <c r="O367" s="10">
        <v>447</v>
      </c>
      <c r="P367" s="10">
        <v>22.852789380991119</v>
      </c>
      <c r="Q367" s="10">
        <v>13.252279865</v>
      </c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P367" t="str">
        <f t="shared" si="38"/>
        <v>26_Activités des sièges sociaux ; conseil de gestion</v>
      </c>
      <c r="AQ367" t="str">
        <f>INDEX(PDC!$J$1:$L$90,MATCH(AT367,PDC!$L:$L,0),MATCH(PDC!$J$1,PDC!$J$1:$L$1,0))</f>
        <v>Services</v>
      </c>
      <c r="AR367">
        <v>26</v>
      </c>
      <c r="AS367">
        <v>70</v>
      </c>
      <c r="AT367" t="s">
        <v>44</v>
      </c>
      <c r="AU367">
        <v>1785</v>
      </c>
      <c r="AV367">
        <v>2823911</v>
      </c>
      <c r="AW367">
        <v>18</v>
      </c>
      <c r="AX367">
        <v>2</v>
      </c>
      <c r="AY367">
        <v>10</v>
      </c>
      <c r="BA367">
        <v>1663</v>
      </c>
    </row>
    <row r="368" spans="1:53" x14ac:dyDescent="0.35">
      <c r="A368" t="str">
        <f t="shared" si="36"/>
        <v>8402_Autres industries manufacturières</v>
      </c>
      <c r="B368" t="str">
        <f t="shared" si="37"/>
        <v>HC_8402</v>
      </c>
      <c r="C368" t="str">
        <f t="shared" si="39"/>
        <v>HC</v>
      </c>
      <c r="D368">
        <f t="shared" si="40"/>
        <v>34</v>
      </c>
      <c r="E368" t="str">
        <f>INDEX(PDC!$J$1:$L$90,MATCH(H368,PDC!$L:$L,0),MATCH(PDC!$J$1,PDC!$J$1:$L$1,0))</f>
        <v>Industrie</v>
      </c>
      <c r="F368">
        <v>8402</v>
      </c>
      <c r="G368">
        <v>32</v>
      </c>
      <c r="H368" t="s">
        <v>37</v>
      </c>
      <c r="I368" s="10">
        <v>114</v>
      </c>
      <c r="J368" s="10">
        <v>173921</v>
      </c>
      <c r="K368" s="10">
        <v>2</v>
      </c>
      <c r="M368" s="10"/>
      <c r="N368" s="10"/>
      <c r="O368" s="10">
        <v>66</v>
      </c>
      <c r="P368" s="10">
        <v>25.313865384753157</v>
      </c>
      <c r="Q368" s="10">
        <v>11.499473899</v>
      </c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P368" t="str">
        <f t="shared" si="38"/>
        <v>26_Activités d'architecture et d'ingénierie ; activités de contrôle et analyses techniques</v>
      </c>
      <c r="AQ368" t="str">
        <f>INDEX(PDC!$J$1:$L$90,MATCH(AT368,PDC!$L:$L,0),MATCH(PDC!$J$1,PDC!$J$1:$L$1,0))</f>
        <v>Services</v>
      </c>
      <c r="AR368">
        <v>26</v>
      </c>
      <c r="AS368">
        <v>71</v>
      </c>
      <c r="AT368" t="s">
        <v>43</v>
      </c>
      <c r="AU368">
        <v>3205</v>
      </c>
      <c r="AV368">
        <v>4899416</v>
      </c>
      <c r="AW368">
        <v>32</v>
      </c>
      <c r="AX368">
        <v>5</v>
      </c>
      <c r="AY368">
        <v>37</v>
      </c>
      <c r="BA368">
        <v>1926</v>
      </c>
    </row>
    <row r="369" spans="1:53" x14ac:dyDescent="0.35">
      <c r="A369" t="str">
        <f t="shared" si="36"/>
        <v>8402_Activités administratives et autres activités de soutien aux entreprises</v>
      </c>
      <c r="B369" t="str">
        <f t="shared" si="37"/>
        <v>HC_8402</v>
      </c>
      <c r="C369" t="str">
        <f t="shared" si="39"/>
        <v>HC</v>
      </c>
      <c r="D369">
        <f t="shared" si="40"/>
        <v>44</v>
      </c>
      <c r="E369" t="str">
        <f>INDEX(PDC!$J$1:$L$90,MATCH(H369,PDC!$L:$L,0),MATCH(PDC!$J$1,PDC!$J$1:$L$1,0))</f>
        <v>Services</v>
      </c>
      <c r="F369">
        <v>8402</v>
      </c>
      <c r="G369">
        <v>82</v>
      </c>
      <c r="H369" t="s">
        <v>35</v>
      </c>
      <c r="I369" s="10">
        <v>125</v>
      </c>
      <c r="J369" s="10">
        <v>189023</v>
      </c>
      <c r="K369" s="10">
        <v>2</v>
      </c>
      <c r="M369" s="10"/>
      <c r="N369" s="10"/>
      <c r="O369" s="10">
        <v>133</v>
      </c>
      <c r="P369" s="10">
        <v>12.439429882921148</v>
      </c>
      <c r="Q369" s="10">
        <v>10.580722980999999</v>
      </c>
      <c r="R369" s="10"/>
      <c r="S369" s="10"/>
      <c r="T369" s="10"/>
      <c r="AA369" s="10"/>
      <c r="AB369" s="10"/>
      <c r="AP369" t="str">
        <f t="shared" si="38"/>
        <v>26_Recherche-développement scientifique</v>
      </c>
      <c r="AQ369" t="str">
        <f>INDEX(PDC!$J$1:$L$90,MATCH(AT369,PDC!$L:$L,0),MATCH(PDC!$J$1,PDC!$J$1:$L$1,0))</f>
        <v>Services</v>
      </c>
      <c r="AR369">
        <v>26</v>
      </c>
      <c r="AS369">
        <v>72</v>
      </c>
      <c r="AT369" t="s">
        <v>46</v>
      </c>
      <c r="AU369">
        <v>164</v>
      </c>
      <c r="AV369">
        <v>257719</v>
      </c>
      <c r="AW369">
        <v>2</v>
      </c>
      <c r="BA369">
        <v>27</v>
      </c>
    </row>
    <row r="370" spans="1:53" x14ac:dyDescent="0.35">
      <c r="A370" t="str">
        <f t="shared" si="36"/>
        <v>8402_Activités des organisations associatives</v>
      </c>
      <c r="B370" t="str">
        <f t="shared" si="37"/>
        <v>46_8402</v>
      </c>
      <c r="C370">
        <f t="shared" si="39"/>
        <v>46</v>
      </c>
      <c r="D370">
        <f t="shared" si="40"/>
        <v>46</v>
      </c>
      <c r="E370" t="str">
        <f>INDEX(PDC!$J$1:$L$90,MATCH(H370,PDC!$L:$L,0),MATCH(PDC!$J$1,PDC!$J$1:$L$1,0))</f>
        <v>Services</v>
      </c>
      <c r="F370">
        <v>8402</v>
      </c>
      <c r="G370">
        <v>94</v>
      </c>
      <c r="H370" t="s">
        <v>32</v>
      </c>
      <c r="I370" s="10">
        <v>519</v>
      </c>
      <c r="J370" s="10">
        <v>763588</v>
      </c>
      <c r="K370" s="10">
        <v>8</v>
      </c>
      <c r="L370" s="10"/>
      <c r="M370" s="10"/>
      <c r="N370" s="10"/>
      <c r="O370" s="10">
        <v>348</v>
      </c>
      <c r="P370" s="10">
        <v>9.4033539601203984</v>
      </c>
      <c r="Q370" s="10">
        <v>10.47685401</v>
      </c>
      <c r="R370" s="10"/>
      <c r="S370" s="10"/>
      <c r="U370" s="10"/>
      <c r="V370" s="10"/>
      <c r="W370" s="10"/>
      <c r="X370" s="10"/>
      <c r="Y370" s="10"/>
      <c r="Z370" s="10"/>
      <c r="AA370" s="10"/>
      <c r="AB370" s="10"/>
      <c r="AP370" t="str">
        <f t="shared" si="38"/>
        <v>26_Publicité et études de marché</v>
      </c>
      <c r="AQ370" t="str">
        <f>INDEX(PDC!$J$1:$L$90,MATCH(AT370,PDC!$L:$L,0),MATCH(PDC!$J$1,PDC!$J$1:$L$1,0))</f>
        <v>Services</v>
      </c>
      <c r="AR370">
        <v>26</v>
      </c>
      <c r="AS370">
        <v>73</v>
      </c>
      <c r="AT370" t="s">
        <v>33</v>
      </c>
      <c r="AU370">
        <v>646</v>
      </c>
      <c r="AV370">
        <v>884536</v>
      </c>
      <c r="AW370">
        <v>21</v>
      </c>
      <c r="BA370">
        <v>598</v>
      </c>
    </row>
    <row r="371" spans="1:53" x14ac:dyDescent="0.35">
      <c r="A371" t="str">
        <f t="shared" si="36"/>
        <v>8402_Autres services personnels</v>
      </c>
      <c r="B371" t="str">
        <f t="shared" si="37"/>
        <v>42_8402</v>
      </c>
      <c r="C371">
        <f t="shared" si="39"/>
        <v>42</v>
      </c>
      <c r="D371">
        <f t="shared" si="40"/>
        <v>42</v>
      </c>
      <c r="E371" t="str">
        <f>INDEX(PDC!$J$1:$L$90,MATCH(H371,PDC!$L:$L,0),MATCH(PDC!$J$1,PDC!$J$1:$L$1,0))</f>
        <v>Services</v>
      </c>
      <c r="F371">
        <v>8402</v>
      </c>
      <c r="G371">
        <v>96</v>
      </c>
      <c r="H371" t="s">
        <v>30</v>
      </c>
      <c r="I371" s="10">
        <v>342</v>
      </c>
      <c r="J371" s="10">
        <v>532790</v>
      </c>
      <c r="K371" s="10">
        <v>5</v>
      </c>
      <c r="M371" s="10"/>
      <c r="N371" s="10"/>
      <c r="O371" s="10">
        <v>275</v>
      </c>
      <c r="P371" s="10">
        <v>15.105452243511277</v>
      </c>
      <c r="Q371" s="10">
        <v>9.3845605209999992</v>
      </c>
      <c r="R371" s="10"/>
      <c r="S371" s="10"/>
      <c r="T371" s="10"/>
      <c r="AA371" s="10"/>
      <c r="AB371" s="10"/>
      <c r="AP371" t="str">
        <f t="shared" si="38"/>
        <v>26_Autres activités spécialisées, scientifiques et techniques</v>
      </c>
      <c r="AQ371" t="str">
        <f>INDEX(PDC!$J$1:$L$90,MATCH(AT371,PDC!$L:$L,0),MATCH(PDC!$J$1,PDC!$J$1:$L$1,0))</f>
        <v>Services</v>
      </c>
      <c r="AR371">
        <v>26</v>
      </c>
      <c r="AS371">
        <v>74</v>
      </c>
      <c r="AT371" t="s">
        <v>86</v>
      </c>
      <c r="AU371">
        <v>411</v>
      </c>
      <c r="AV371">
        <v>280014</v>
      </c>
      <c r="AW371">
        <v>1</v>
      </c>
      <c r="BA371">
        <v>488</v>
      </c>
    </row>
    <row r="372" spans="1:53" x14ac:dyDescent="0.35">
      <c r="A372" t="str">
        <f t="shared" si="36"/>
        <v>8402_Bibliothèques, archives, musées et autres activités culturelles</v>
      </c>
      <c r="B372" t="str">
        <f t="shared" si="37"/>
        <v>HC_8402</v>
      </c>
      <c r="C372" t="str">
        <f t="shared" si="39"/>
        <v>HC</v>
      </c>
      <c r="D372">
        <f t="shared" si="40"/>
        <v>23</v>
      </c>
      <c r="E372" t="str">
        <f>INDEX(PDC!$J$1:$L$90,MATCH(H372,PDC!$L:$L,0),MATCH(PDC!$J$1,PDC!$J$1:$L$1,0))</f>
        <v>Services</v>
      </c>
      <c r="F372">
        <v>8402</v>
      </c>
      <c r="G372">
        <v>91</v>
      </c>
      <c r="H372" t="s">
        <v>90</v>
      </c>
      <c r="I372" s="10">
        <v>158</v>
      </c>
      <c r="J372" s="10">
        <v>236108</v>
      </c>
      <c r="K372" s="10">
        <v>2</v>
      </c>
      <c r="M372" s="10"/>
      <c r="N372" s="10"/>
      <c r="O372" s="10">
        <v>25</v>
      </c>
      <c r="P372" s="10">
        <v>36.850908342745598</v>
      </c>
      <c r="Q372" s="10">
        <v>8.4706998492000007</v>
      </c>
      <c r="R372" s="10"/>
      <c r="S372" s="10"/>
      <c r="AA372" s="10"/>
      <c r="AB372" s="10"/>
      <c r="AP372" t="str">
        <f t="shared" si="38"/>
        <v>26_Activités vétérinaires</v>
      </c>
      <c r="AQ372" t="str">
        <f>INDEX(PDC!$J$1:$L$90,MATCH(AT372,PDC!$L:$L,0),MATCH(PDC!$J$1,PDC!$J$1:$L$1,0))</f>
        <v>Services</v>
      </c>
      <c r="AR372">
        <v>26</v>
      </c>
      <c r="AS372">
        <v>75</v>
      </c>
      <c r="AT372" t="s">
        <v>87</v>
      </c>
      <c r="AU372">
        <v>139</v>
      </c>
      <c r="AV372">
        <v>232136</v>
      </c>
      <c r="AW372">
        <v>2</v>
      </c>
      <c r="BA372">
        <v>41</v>
      </c>
    </row>
    <row r="373" spans="1:53" x14ac:dyDescent="0.35">
      <c r="A373" t="str">
        <f t="shared" si="36"/>
        <v>8402_Réparation et installation de machines et d'équipements</v>
      </c>
      <c r="B373" t="str">
        <f t="shared" si="37"/>
        <v>HC_8402</v>
      </c>
      <c r="C373" t="str">
        <f t="shared" si="39"/>
        <v>HC</v>
      </c>
      <c r="D373">
        <f t="shared" si="40"/>
        <v>45</v>
      </c>
      <c r="E373" t="str">
        <f>INDEX(PDC!$J$1:$L$90,MATCH(H373,PDC!$L:$L,0),MATCH(PDC!$J$1,PDC!$J$1:$L$1,0))</f>
        <v>Industrie</v>
      </c>
      <c r="F373">
        <v>8402</v>
      </c>
      <c r="G373">
        <v>33</v>
      </c>
      <c r="H373" t="s">
        <v>23</v>
      </c>
      <c r="I373" s="10">
        <v>75</v>
      </c>
      <c r="J373" s="10">
        <v>124263</v>
      </c>
      <c r="K373" s="10">
        <v>1</v>
      </c>
      <c r="L373" s="10"/>
      <c r="M373" s="10"/>
      <c r="N373" s="10"/>
      <c r="O373" s="10">
        <v>10</v>
      </c>
      <c r="P373" s="10">
        <v>10.554517572416167</v>
      </c>
      <c r="Q373" s="10">
        <v>8.0474477519000001</v>
      </c>
      <c r="R373" s="10"/>
      <c r="S373" s="10"/>
      <c r="U373" s="10"/>
      <c r="V373" s="10"/>
      <c r="W373" s="10"/>
      <c r="X373" s="10"/>
      <c r="Y373" s="10"/>
      <c r="Z373" s="10"/>
      <c r="AA373" s="10"/>
      <c r="AB373" s="10"/>
      <c r="AP373" t="str">
        <f t="shared" si="38"/>
        <v>26_Activités de location et location-bail</v>
      </c>
      <c r="AQ373" t="str">
        <f>INDEX(PDC!$J$1:$L$90,MATCH(AT373,PDC!$L:$L,0),MATCH(PDC!$J$1,PDC!$J$1:$L$1,0))</f>
        <v>Services</v>
      </c>
      <c r="AR373">
        <v>26</v>
      </c>
      <c r="AS373">
        <v>77</v>
      </c>
      <c r="AT373" t="s">
        <v>88</v>
      </c>
      <c r="AU373">
        <v>451</v>
      </c>
      <c r="AV373">
        <v>738529</v>
      </c>
      <c r="AW373">
        <v>15</v>
      </c>
      <c r="AX373">
        <v>2</v>
      </c>
      <c r="AY373">
        <v>85</v>
      </c>
      <c r="BA373">
        <v>990</v>
      </c>
    </row>
    <row r="374" spans="1:53" x14ac:dyDescent="0.35">
      <c r="A374" t="str">
        <f t="shared" si="36"/>
        <v>8402_Industrie pharmaceutique</v>
      </c>
      <c r="B374" t="str">
        <f t="shared" si="37"/>
        <v>HC_8402</v>
      </c>
      <c r="C374" t="str">
        <f t="shared" si="39"/>
        <v>HC</v>
      </c>
      <c r="D374">
        <f t="shared" si="40"/>
        <v>47</v>
      </c>
      <c r="E374" t="str">
        <f>INDEX(PDC!$J$1:$L$90,MATCH(H374,PDC!$L:$L,0),MATCH(PDC!$J$1,PDC!$J$1:$L$1,0))</f>
        <v>Industrie</v>
      </c>
      <c r="F374">
        <v>8402</v>
      </c>
      <c r="G374">
        <v>21</v>
      </c>
      <c r="H374" t="s">
        <v>39</v>
      </c>
      <c r="I374" s="10">
        <v>220</v>
      </c>
      <c r="J374" s="10">
        <v>259341</v>
      </c>
      <c r="K374" s="10">
        <v>2</v>
      </c>
      <c r="L374" s="10"/>
      <c r="M374" s="10"/>
      <c r="N374" s="10"/>
      <c r="O374" s="10">
        <v>159</v>
      </c>
      <c r="P374" s="10">
        <v>9.3219000513831798</v>
      </c>
      <c r="Q374" s="10">
        <v>7.7118542767999996</v>
      </c>
      <c r="R374" s="10"/>
      <c r="S374" s="10"/>
      <c r="T374" s="10"/>
      <c r="AA374" s="10"/>
      <c r="AB374" s="10"/>
      <c r="AP374" t="str">
        <f t="shared" si="38"/>
        <v>26_Activités liées à l'emploi</v>
      </c>
      <c r="AQ374" t="str">
        <f>INDEX(PDC!$J$1:$L$90,MATCH(AT374,PDC!$L:$L,0),MATCH(PDC!$J$1,PDC!$J$1:$L$1,0))</f>
        <v>Services</v>
      </c>
      <c r="AR374">
        <v>26</v>
      </c>
      <c r="AS374">
        <v>78</v>
      </c>
      <c r="AT374" t="s">
        <v>6</v>
      </c>
      <c r="AU374">
        <v>9776</v>
      </c>
      <c r="AV374">
        <v>11936772</v>
      </c>
      <c r="AW374">
        <v>470</v>
      </c>
      <c r="AX374">
        <v>16</v>
      </c>
      <c r="AY374">
        <v>160</v>
      </c>
      <c r="BA374">
        <v>31167</v>
      </c>
    </row>
    <row r="375" spans="1:53" x14ac:dyDescent="0.35">
      <c r="A375" t="str">
        <f t="shared" si="36"/>
        <v>8402_Assurance</v>
      </c>
      <c r="B375" t="str">
        <f t="shared" si="37"/>
        <v>HC_8402</v>
      </c>
      <c r="C375" t="str">
        <f t="shared" si="39"/>
        <v>HC</v>
      </c>
      <c r="D375">
        <f t="shared" si="40"/>
        <v>50</v>
      </c>
      <c r="E375" t="str">
        <f>INDEX(PDC!$J$1:$L$90,MATCH(H375,PDC!$L:$L,0),MATCH(PDC!$J$1,PDC!$J$1:$L$1,0))</f>
        <v>Services</v>
      </c>
      <c r="F375">
        <v>8402</v>
      </c>
      <c r="G375">
        <v>65</v>
      </c>
      <c r="H375" t="s">
        <v>45</v>
      </c>
      <c r="I375" s="10">
        <v>104</v>
      </c>
      <c r="J375" s="10">
        <v>154313</v>
      </c>
      <c r="K375" s="10">
        <v>1</v>
      </c>
      <c r="M375" s="10"/>
      <c r="N375" s="10"/>
      <c r="O375" s="10">
        <v>26</v>
      </c>
      <c r="P375" s="10">
        <v>6.3226711025888118</v>
      </c>
      <c r="Q375" s="10">
        <v>6.4803354221999996</v>
      </c>
      <c r="R375" s="10"/>
      <c r="S375" s="10"/>
      <c r="AA375" s="10"/>
      <c r="AB375" s="10"/>
      <c r="AP375" t="str">
        <f t="shared" si="38"/>
        <v>26_Activités des agences de voyage, voyagistes, services de réservation et activités connexes</v>
      </c>
      <c r="AQ375" t="str">
        <f>INDEX(PDC!$J$1:$L$90,MATCH(AT375,PDC!$L:$L,0),MATCH(PDC!$J$1,PDC!$J$1:$L$1,0))</f>
        <v>Services</v>
      </c>
      <c r="AR375">
        <v>26</v>
      </c>
      <c r="AS375">
        <v>79</v>
      </c>
      <c r="AT375" t="s">
        <v>89</v>
      </c>
      <c r="AU375">
        <v>210</v>
      </c>
      <c r="AV375">
        <v>336736</v>
      </c>
      <c r="AW375">
        <v>1</v>
      </c>
      <c r="AX375">
        <v>1</v>
      </c>
      <c r="AY375">
        <v>4</v>
      </c>
      <c r="BA375">
        <v>688</v>
      </c>
    </row>
    <row r="376" spans="1:53" x14ac:dyDescent="0.35">
      <c r="A376" t="str">
        <f t="shared" si="36"/>
        <v>8402_Fabrication d'équipements électriques</v>
      </c>
      <c r="B376" t="str">
        <f t="shared" si="37"/>
        <v>48_8402</v>
      </c>
      <c r="C376">
        <f t="shared" si="39"/>
        <v>48</v>
      </c>
      <c r="D376">
        <f t="shared" si="40"/>
        <v>48</v>
      </c>
      <c r="E376" t="str">
        <f>INDEX(PDC!$J$1:$L$90,MATCH(H376,PDC!$L:$L,0),MATCH(PDC!$J$1,PDC!$J$1:$L$1,0))</f>
        <v>Industrie</v>
      </c>
      <c r="F376">
        <v>8402</v>
      </c>
      <c r="G376">
        <v>27</v>
      </c>
      <c r="H376" t="s">
        <v>38</v>
      </c>
      <c r="I376" s="10">
        <v>335</v>
      </c>
      <c r="J376" s="10">
        <v>494670</v>
      </c>
      <c r="K376" s="10">
        <v>3</v>
      </c>
      <c r="M376" s="10"/>
      <c r="N376" s="10"/>
      <c r="O376" s="10">
        <v>436</v>
      </c>
      <c r="P376" s="10">
        <v>8.4204635179875726</v>
      </c>
      <c r="Q376" s="10">
        <v>6.0646491600000001</v>
      </c>
      <c r="R376" s="10"/>
      <c r="S376" s="10"/>
      <c r="AA376" s="10"/>
      <c r="AB376" s="10"/>
      <c r="AP376" t="str">
        <f t="shared" si="38"/>
        <v>26_Enquêtes et sécurité</v>
      </c>
      <c r="AQ376" t="str">
        <f>INDEX(PDC!$J$1:$L$90,MATCH(AT376,PDC!$L:$L,0),MATCH(PDC!$J$1,PDC!$J$1:$L$1,0))</f>
        <v>Services</v>
      </c>
      <c r="AR376">
        <v>26</v>
      </c>
      <c r="AS376">
        <v>80</v>
      </c>
      <c r="AT376" t="s">
        <v>15</v>
      </c>
      <c r="AU376">
        <v>427</v>
      </c>
      <c r="AV376">
        <v>621748</v>
      </c>
      <c r="AW376">
        <v>22</v>
      </c>
      <c r="AX376">
        <v>4</v>
      </c>
      <c r="AY376">
        <v>45</v>
      </c>
      <c r="BA376">
        <v>4900</v>
      </c>
    </row>
    <row r="377" spans="1:53" x14ac:dyDescent="0.35">
      <c r="A377" t="str">
        <f t="shared" si="36"/>
        <v>8402_Fabrication d'autres produits minéraux non métalliques</v>
      </c>
      <c r="B377" t="str">
        <f t="shared" si="37"/>
        <v>HC_8402</v>
      </c>
      <c r="C377" t="str">
        <f t="shared" si="39"/>
        <v>HC</v>
      </c>
      <c r="D377">
        <f t="shared" si="40"/>
        <v>49</v>
      </c>
      <c r="E377" t="str">
        <f>INDEX(PDC!$J$1:$L$90,MATCH(H377,PDC!$L:$L,0),MATCH(PDC!$J$1,PDC!$J$1:$L$1,0))</f>
        <v>Industrie</v>
      </c>
      <c r="F377">
        <v>8402</v>
      </c>
      <c r="G377">
        <v>23</v>
      </c>
      <c r="H377" t="s">
        <v>18</v>
      </c>
      <c r="I377" s="10">
        <v>268</v>
      </c>
      <c r="J377" s="10">
        <v>393047</v>
      </c>
      <c r="K377" s="10">
        <v>2</v>
      </c>
      <c r="L377" s="10"/>
      <c r="M377" s="10"/>
      <c r="N377" s="10"/>
      <c r="O377" s="10">
        <v>240</v>
      </c>
      <c r="P377" s="10">
        <v>6.8737100424553992</v>
      </c>
      <c r="Q377" s="10">
        <v>5.0884499818000002</v>
      </c>
      <c r="R377" s="10"/>
      <c r="S377" s="10"/>
      <c r="AA377" s="10"/>
      <c r="AB377" s="10"/>
      <c r="AP377" t="str">
        <f t="shared" si="38"/>
        <v>26_Services relatifs aux bâtiments et aménagement paysager</v>
      </c>
      <c r="AQ377" t="str">
        <f>INDEX(PDC!$J$1:$L$90,MATCH(AT377,PDC!$L:$L,0),MATCH(PDC!$J$1,PDC!$J$1:$L$1,0))</f>
        <v>Services</v>
      </c>
      <c r="AR377">
        <v>26</v>
      </c>
      <c r="AS377">
        <v>81</v>
      </c>
      <c r="AT377" t="s">
        <v>9</v>
      </c>
      <c r="AU377">
        <v>1950</v>
      </c>
      <c r="AV377">
        <v>2848003</v>
      </c>
      <c r="AW377">
        <v>97</v>
      </c>
      <c r="AX377">
        <v>7</v>
      </c>
      <c r="AY377">
        <v>59</v>
      </c>
      <c r="BA377">
        <v>7304</v>
      </c>
    </row>
    <row r="378" spans="1:53" x14ac:dyDescent="0.35">
      <c r="A378" t="str">
        <f t="shared" si="36"/>
        <v>8402_Activités des services financiers, hors assurance et caisses de retraite</v>
      </c>
      <c r="B378" t="str">
        <f t="shared" si="37"/>
        <v>HC_8402</v>
      </c>
      <c r="C378" t="str">
        <f t="shared" si="39"/>
        <v>HC</v>
      </c>
      <c r="D378">
        <f t="shared" si="40"/>
        <v>52</v>
      </c>
      <c r="E378" t="str">
        <f>INDEX(PDC!$J$1:$L$90,MATCH(H378,PDC!$L:$L,0),MATCH(PDC!$J$1,PDC!$J$1:$L$1,0))</f>
        <v>Services</v>
      </c>
      <c r="F378">
        <v>8402</v>
      </c>
      <c r="G378">
        <v>64</v>
      </c>
      <c r="H378" t="s">
        <v>47</v>
      </c>
      <c r="I378" s="10">
        <v>287</v>
      </c>
      <c r="J378" s="10">
        <v>477005</v>
      </c>
      <c r="K378" s="10">
        <v>1</v>
      </c>
      <c r="L378" s="10"/>
      <c r="M378" s="10"/>
      <c r="N378" s="10"/>
      <c r="O378" s="10">
        <v>6</v>
      </c>
      <c r="P378" s="10">
        <v>1.7859486873016497</v>
      </c>
      <c r="Q378" s="10">
        <v>2.0964140837</v>
      </c>
      <c r="R378" s="10"/>
      <c r="S378" s="10"/>
      <c r="U378" s="10"/>
      <c r="V378" s="10"/>
      <c r="W378" s="10"/>
      <c r="X378" s="10"/>
      <c r="Y378" s="10"/>
      <c r="Z378" s="10"/>
      <c r="AA378" s="10"/>
      <c r="AB378" s="10"/>
      <c r="AP378" t="str">
        <f t="shared" si="38"/>
        <v>26_Activités administratives et autres activités de soutien aux entreprises</v>
      </c>
      <c r="AQ378" t="str">
        <f>INDEX(PDC!$J$1:$L$90,MATCH(AT378,PDC!$L:$L,0),MATCH(PDC!$J$1,PDC!$J$1:$L$1,0))</f>
        <v>Services</v>
      </c>
      <c r="AR378">
        <v>26</v>
      </c>
      <c r="AS378">
        <v>82</v>
      </c>
      <c r="AT378" t="s">
        <v>35</v>
      </c>
      <c r="AU378">
        <v>1025</v>
      </c>
      <c r="AV378">
        <v>1708268</v>
      </c>
      <c r="AW378">
        <v>21</v>
      </c>
      <c r="AX378">
        <v>2</v>
      </c>
      <c r="AY378">
        <v>23</v>
      </c>
      <c r="BA378">
        <v>952</v>
      </c>
    </row>
    <row r="379" spans="1:53" x14ac:dyDescent="0.35">
      <c r="A379" t="str">
        <f t="shared" si="36"/>
        <v>8402_Activités juridiques et comptables</v>
      </c>
      <c r="B379" t="str">
        <f t="shared" si="37"/>
        <v>51_8402</v>
      </c>
      <c r="C379">
        <f t="shared" si="39"/>
        <v>51</v>
      </c>
      <c r="D379">
        <f t="shared" si="40"/>
        <v>51</v>
      </c>
      <c r="E379" t="str">
        <f>INDEX(PDC!$J$1:$L$90,MATCH(H379,PDC!$L:$L,0),MATCH(PDC!$J$1,PDC!$J$1:$L$1,0))</f>
        <v>Services</v>
      </c>
      <c r="F379">
        <v>8402</v>
      </c>
      <c r="G379">
        <v>69</v>
      </c>
      <c r="H379" t="s">
        <v>51</v>
      </c>
      <c r="I379" s="10">
        <v>332</v>
      </c>
      <c r="J379" s="10">
        <v>560039</v>
      </c>
      <c r="K379" s="10">
        <v>1</v>
      </c>
      <c r="M379" s="10"/>
      <c r="N379" s="10"/>
      <c r="O379" s="10">
        <v>9</v>
      </c>
      <c r="P379" s="10">
        <v>3.7297905710714963</v>
      </c>
      <c r="Q379" s="10">
        <v>1.7855899320999999</v>
      </c>
      <c r="R379" s="10"/>
      <c r="S379" s="10"/>
      <c r="T379" s="10"/>
      <c r="AA379" s="10"/>
      <c r="AB379" s="10"/>
      <c r="AP379" t="str">
        <f t="shared" si="38"/>
        <v>26_Administration publique et défense ; sécurité sociale obligatoire</v>
      </c>
      <c r="AQ379" t="str">
        <f>INDEX(PDC!$J$1:$L$90,MATCH(AT379,PDC!$L:$L,0),MATCH(PDC!$J$1,PDC!$J$1:$L$1,0))</f>
        <v>Services</v>
      </c>
      <c r="AR379">
        <v>26</v>
      </c>
      <c r="AS379">
        <v>84</v>
      </c>
      <c r="AT379" t="s">
        <v>36</v>
      </c>
      <c r="AU379">
        <v>6725</v>
      </c>
      <c r="AV379">
        <v>7361500</v>
      </c>
      <c r="AW379">
        <v>139</v>
      </c>
      <c r="AX379">
        <v>4</v>
      </c>
      <c r="AY379">
        <v>26</v>
      </c>
      <c r="BA379">
        <v>6337</v>
      </c>
    </row>
    <row r="380" spans="1:53" x14ac:dyDescent="0.35">
      <c r="A380" t="str">
        <f t="shared" si="36"/>
        <v>8402_Activités créatives, artistiques et de spectacle</v>
      </c>
      <c r="B380" t="str">
        <f t="shared" si="37"/>
        <v>HC_8402</v>
      </c>
      <c r="C380" t="str">
        <f t="shared" si="39"/>
        <v>HC</v>
      </c>
      <c r="D380">
        <f t="shared" si="40"/>
        <v>53</v>
      </c>
      <c r="E380" t="str">
        <f>INDEX(PDC!$J$1:$L$90,MATCH(H380,PDC!$L:$L,0),MATCH(PDC!$J$1,PDC!$J$1:$L$1,0))</f>
        <v>Services</v>
      </c>
      <c r="F380">
        <v>8402</v>
      </c>
      <c r="G380">
        <v>90</v>
      </c>
      <c r="H380" t="s">
        <v>42</v>
      </c>
      <c r="I380" s="10">
        <v>192</v>
      </c>
      <c r="J380" s="10">
        <v>144377</v>
      </c>
      <c r="K380" s="10"/>
      <c r="L380" s="10"/>
      <c r="M380" s="10"/>
      <c r="N380" s="10"/>
      <c r="O380" s="10">
        <v>0</v>
      </c>
      <c r="P380" s="10">
        <v>0</v>
      </c>
      <c r="Q380" s="10"/>
      <c r="R380" s="10"/>
      <c r="S380" s="10"/>
      <c r="AA380" s="10"/>
      <c r="AB380" s="10"/>
      <c r="AP380" t="str">
        <f t="shared" si="38"/>
        <v>26_Enseignement</v>
      </c>
      <c r="AQ380" t="str">
        <f>INDEX(PDC!$J$1:$L$90,MATCH(AT380,PDC!$L:$L,0),MATCH(PDC!$J$1,PDC!$J$1:$L$1,0))</f>
        <v>Services</v>
      </c>
      <c r="AR380">
        <v>26</v>
      </c>
      <c r="AS380">
        <v>85</v>
      </c>
      <c r="AT380" t="s">
        <v>34</v>
      </c>
      <c r="AU380">
        <v>2222</v>
      </c>
      <c r="AV380">
        <v>2908352</v>
      </c>
      <c r="AW380">
        <v>40</v>
      </c>
      <c r="AX380">
        <v>3</v>
      </c>
      <c r="AY380">
        <v>112</v>
      </c>
      <c r="AZ380">
        <v>1</v>
      </c>
      <c r="BA380">
        <v>1967</v>
      </c>
    </row>
    <row r="381" spans="1:53" x14ac:dyDescent="0.35">
      <c r="A381" t="str">
        <f t="shared" si="36"/>
        <v>8402_Réparation d'ordinateurs et de biens personnels et domestiques</v>
      </c>
      <c r="B381" t="str">
        <f t="shared" si="37"/>
        <v>HC_8402</v>
      </c>
      <c r="C381" t="str">
        <f t="shared" si="39"/>
        <v>HC</v>
      </c>
      <c r="D381">
        <f t="shared" si="40"/>
        <v>53</v>
      </c>
      <c r="E381" t="str">
        <f>INDEX(PDC!$J$1:$L$90,MATCH(H381,PDC!$L:$L,0),MATCH(PDC!$J$1,PDC!$J$1:$L$1,0))</f>
        <v>Services</v>
      </c>
      <c r="F381">
        <v>8402</v>
      </c>
      <c r="G381">
        <v>95</v>
      </c>
      <c r="H381" t="s">
        <v>92</v>
      </c>
      <c r="I381" s="10">
        <v>23</v>
      </c>
      <c r="J381" s="10">
        <v>42160</v>
      </c>
      <c r="K381" s="10"/>
      <c r="L381" s="10"/>
      <c r="M381" s="10"/>
      <c r="N381" s="10"/>
      <c r="O381" s="10"/>
      <c r="P381" s="10">
        <v>0</v>
      </c>
      <c r="Q381" s="10"/>
      <c r="R381" s="10"/>
      <c r="S381" s="10"/>
      <c r="AA381" s="10"/>
      <c r="AB381" s="10"/>
      <c r="AP381" t="str">
        <f t="shared" si="38"/>
        <v>26_Activités pour la santé humaine</v>
      </c>
      <c r="AQ381" t="str">
        <f>INDEX(PDC!$J$1:$L$90,MATCH(AT381,PDC!$L:$L,0),MATCH(PDC!$J$1,PDC!$J$1:$L$1,0))</f>
        <v>Services</v>
      </c>
      <c r="AR381">
        <v>26</v>
      </c>
      <c r="AS381">
        <v>86</v>
      </c>
      <c r="AT381" t="s">
        <v>27</v>
      </c>
      <c r="AU381">
        <v>5723</v>
      </c>
      <c r="AV381">
        <v>8797153</v>
      </c>
      <c r="AW381">
        <v>196</v>
      </c>
      <c r="AX381">
        <v>7</v>
      </c>
      <c r="AY381">
        <v>58</v>
      </c>
      <c r="BA381">
        <v>11805</v>
      </c>
    </row>
    <row r="382" spans="1:53" x14ac:dyDescent="0.35">
      <c r="A382" t="str">
        <f t="shared" si="36"/>
        <v>8402_Activités des sièges sociaux ; conseil de gestion</v>
      </c>
      <c r="B382" t="str">
        <f t="shared" si="37"/>
        <v>HC_8402</v>
      </c>
      <c r="C382" t="str">
        <f t="shared" si="39"/>
        <v>HC</v>
      </c>
      <c r="D382">
        <f t="shared" si="40"/>
        <v>53</v>
      </c>
      <c r="E382" t="str">
        <f>INDEX(PDC!$J$1:$L$90,MATCH(H382,PDC!$L:$L,0),MATCH(PDC!$J$1,PDC!$J$1:$L$1,0))</f>
        <v>Services</v>
      </c>
      <c r="F382">
        <v>8402</v>
      </c>
      <c r="G382">
        <v>70</v>
      </c>
      <c r="H382" t="s">
        <v>44</v>
      </c>
      <c r="I382" s="10">
        <v>147</v>
      </c>
      <c r="J382" s="10">
        <v>183288</v>
      </c>
      <c r="K382" s="10"/>
      <c r="M382" s="10"/>
      <c r="N382" s="10"/>
      <c r="O382" s="10">
        <v>16</v>
      </c>
      <c r="P382" s="10">
        <v>0</v>
      </c>
      <c r="Q382" s="10"/>
      <c r="R382" s="10"/>
      <c r="S382" s="10"/>
      <c r="AA382" s="10"/>
      <c r="AB382" s="10"/>
      <c r="AP382" t="str">
        <f t="shared" si="38"/>
        <v>26_Hébergement médico-social et social</v>
      </c>
      <c r="AQ382" t="str">
        <f>INDEX(PDC!$J$1:$L$90,MATCH(AT382,PDC!$L:$L,0),MATCH(PDC!$J$1,PDC!$J$1:$L$1,0))</f>
        <v>Services</v>
      </c>
      <c r="AR382">
        <v>26</v>
      </c>
      <c r="AS382">
        <v>87</v>
      </c>
      <c r="AT382" t="s">
        <v>2</v>
      </c>
      <c r="AU382">
        <v>4540</v>
      </c>
      <c r="AV382">
        <v>7071939</v>
      </c>
      <c r="AW382">
        <v>418</v>
      </c>
      <c r="AX382">
        <v>15</v>
      </c>
      <c r="AY382">
        <v>135</v>
      </c>
      <c r="BA382">
        <v>29069</v>
      </c>
    </row>
    <row r="383" spans="1:53" x14ac:dyDescent="0.35">
      <c r="A383" t="str">
        <f t="shared" si="36"/>
        <v>8402_Activités des agences de voyage, voyagistes, services de réservation et activités connexes</v>
      </c>
      <c r="B383" t="str">
        <f t="shared" si="37"/>
        <v>HC_8402</v>
      </c>
      <c r="C383" t="str">
        <f t="shared" si="39"/>
        <v>HC</v>
      </c>
      <c r="D383">
        <f t="shared" si="40"/>
        <v>53</v>
      </c>
      <c r="E383" t="str">
        <f>INDEX(PDC!$J$1:$L$90,MATCH(H383,PDC!$L:$L,0),MATCH(PDC!$J$1,PDC!$J$1:$L$1,0))</f>
        <v>Services</v>
      </c>
      <c r="F383">
        <v>8402</v>
      </c>
      <c r="G383">
        <v>79</v>
      </c>
      <c r="H383" t="s">
        <v>89</v>
      </c>
      <c r="I383" s="10">
        <v>62</v>
      </c>
      <c r="J383" s="10">
        <v>95639</v>
      </c>
      <c r="K383" s="10"/>
      <c r="M383" s="10"/>
      <c r="N383" s="10"/>
      <c r="O383" s="10"/>
      <c r="P383" s="10">
        <v>0</v>
      </c>
      <c r="Q383" s="10"/>
      <c r="R383" s="10"/>
      <c r="S383" s="10"/>
      <c r="AA383" s="10"/>
      <c r="AB383" s="10"/>
      <c r="AP383" t="str">
        <f t="shared" si="38"/>
        <v>26_Action sociale sans hébergement</v>
      </c>
      <c r="AQ383" t="str">
        <f>INDEX(PDC!$J$1:$L$90,MATCH(AT383,PDC!$L:$L,0),MATCH(PDC!$J$1,PDC!$J$1:$L$1,0))</f>
        <v>Services</v>
      </c>
      <c r="AR383">
        <v>26</v>
      </c>
      <c r="AS383">
        <v>88</v>
      </c>
      <c r="AT383" t="s">
        <v>8</v>
      </c>
      <c r="AU383">
        <v>5272</v>
      </c>
      <c r="AV383">
        <v>7759826</v>
      </c>
      <c r="AW383">
        <v>362</v>
      </c>
      <c r="AX383">
        <v>12</v>
      </c>
      <c r="AY383">
        <v>129</v>
      </c>
      <c r="BA383">
        <v>23788</v>
      </c>
    </row>
    <row r="384" spans="1:53" x14ac:dyDescent="0.35">
      <c r="A384" t="str">
        <f t="shared" si="36"/>
        <v>8402_Édition</v>
      </c>
      <c r="B384" t="str">
        <f t="shared" si="37"/>
        <v>HC_8402</v>
      </c>
      <c r="C384" t="str">
        <f t="shared" si="39"/>
        <v>HC</v>
      </c>
      <c r="D384">
        <f t="shared" si="40"/>
        <v>53</v>
      </c>
      <c r="E384" t="str">
        <f>INDEX(PDC!$J$1:$L$90,MATCH(H384,PDC!$L:$L,0),MATCH(PDC!$J$1,PDC!$J$1:$L$1,0))</f>
        <v>Services</v>
      </c>
      <c r="F384">
        <v>8402</v>
      </c>
      <c r="G384">
        <v>58</v>
      </c>
      <c r="H384" t="s">
        <v>49</v>
      </c>
      <c r="I384" s="10">
        <v>54</v>
      </c>
      <c r="J384" s="10">
        <v>77451</v>
      </c>
      <c r="K384" s="10"/>
      <c r="M384" s="10"/>
      <c r="N384" s="10"/>
      <c r="O384" s="10"/>
      <c r="P384" s="10">
        <v>0</v>
      </c>
      <c r="Q384" s="10"/>
      <c r="R384" s="10"/>
      <c r="S384" s="10"/>
      <c r="AA384" s="10"/>
      <c r="AB384" s="10"/>
      <c r="AP384" t="str">
        <f t="shared" si="38"/>
        <v>26_Activités créatives, artistiques et de spectacle</v>
      </c>
      <c r="AQ384" t="str">
        <f>INDEX(PDC!$J$1:$L$90,MATCH(AT384,PDC!$L:$L,0),MATCH(PDC!$J$1,PDC!$J$1:$L$1,0))</f>
        <v>Services</v>
      </c>
      <c r="AR384">
        <v>26</v>
      </c>
      <c r="AS384">
        <v>90</v>
      </c>
      <c r="AT384" t="s">
        <v>42</v>
      </c>
      <c r="AU384">
        <v>995</v>
      </c>
      <c r="AV384">
        <v>760286</v>
      </c>
      <c r="AW384">
        <v>5</v>
      </c>
      <c r="AX384">
        <v>1</v>
      </c>
      <c r="AY384">
        <v>8</v>
      </c>
      <c r="BA384">
        <v>561</v>
      </c>
    </row>
    <row r="385" spans="1:53" x14ac:dyDescent="0.35">
      <c r="A385" t="str">
        <f t="shared" si="36"/>
        <v>8402_Activités d'architecture et d'ingénierie ; activités de contrôle et analyses techniques</v>
      </c>
      <c r="B385" t="str">
        <f t="shared" si="37"/>
        <v>HC_8402</v>
      </c>
      <c r="C385" t="str">
        <f t="shared" si="39"/>
        <v>HC</v>
      </c>
      <c r="D385">
        <f t="shared" si="40"/>
        <v>53</v>
      </c>
      <c r="E385" t="str">
        <f>INDEX(PDC!$J$1:$L$90,MATCH(H385,PDC!$L:$L,0),MATCH(PDC!$J$1,PDC!$J$1:$L$1,0))</f>
        <v>Services</v>
      </c>
      <c r="F385">
        <v>8402</v>
      </c>
      <c r="G385">
        <v>71</v>
      </c>
      <c r="H385" t="s">
        <v>43</v>
      </c>
      <c r="I385" s="10">
        <v>202</v>
      </c>
      <c r="J385" s="10">
        <v>335014</v>
      </c>
      <c r="K385" s="10"/>
      <c r="L385" s="10"/>
      <c r="M385" s="10"/>
      <c r="N385" s="10"/>
      <c r="O385" s="10">
        <v>0</v>
      </c>
      <c r="P385" s="10">
        <v>0</v>
      </c>
      <c r="Q385" s="10"/>
      <c r="R385" s="10"/>
      <c r="S385" s="10"/>
      <c r="AA385" s="10"/>
      <c r="AB385" s="10"/>
      <c r="AP385" t="str">
        <f t="shared" si="38"/>
        <v>26_Bibliothèques, archives, musées et autres activités culturelles</v>
      </c>
      <c r="AQ385" t="str">
        <f>INDEX(PDC!$J$1:$L$90,MATCH(AT385,PDC!$L:$L,0),MATCH(PDC!$J$1,PDC!$J$1:$L$1,0))</f>
        <v>Services</v>
      </c>
      <c r="AR385">
        <v>26</v>
      </c>
      <c r="AS385">
        <v>91</v>
      </c>
      <c r="AT385" t="s">
        <v>90</v>
      </c>
      <c r="AU385">
        <v>98</v>
      </c>
      <c r="AV385">
        <v>168320</v>
      </c>
      <c r="AW385">
        <v>3</v>
      </c>
      <c r="BA385">
        <v>244</v>
      </c>
    </row>
    <row r="386" spans="1:53" x14ac:dyDescent="0.35">
      <c r="A386" t="str">
        <f t="shared" si="36"/>
        <v>8402_Services d'information</v>
      </c>
      <c r="B386" t="str">
        <f t="shared" si="37"/>
        <v>HC_8402</v>
      </c>
      <c r="C386" t="str">
        <f t="shared" si="39"/>
        <v>HC</v>
      </c>
      <c r="D386">
        <f t="shared" si="40"/>
        <v>53</v>
      </c>
      <c r="E386" t="str">
        <f>INDEX(PDC!$J$1:$L$90,MATCH(H386,PDC!$L:$L,0),MATCH(PDC!$J$1,PDC!$J$1:$L$1,0))</f>
        <v>Services</v>
      </c>
      <c r="F386">
        <v>8402</v>
      </c>
      <c r="G386">
        <v>63</v>
      </c>
      <c r="H386" t="s">
        <v>85</v>
      </c>
      <c r="I386" s="10">
        <v>22</v>
      </c>
      <c r="J386" s="10">
        <v>30423</v>
      </c>
      <c r="K386" s="10"/>
      <c r="L386" s="10"/>
      <c r="M386" s="10"/>
      <c r="N386" s="10"/>
      <c r="O386" s="10"/>
      <c r="P386" s="10">
        <v>0</v>
      </c>
      <c r="Q386" s="10"/>
      <c r="R386" s="10"/>
      <c r="S386" s="10"/>
      <c r="AA386" s="10"/>
      <c r="AB386" s="10"/>
      <c r="AP386" t="str">
        <f t="shared" si="38"/>
        <v>26_Organisation de jeux de hasard et d'argent</v>
      </c>
      <c r="AQ386" t="str">
        <f>INDEX(PDC!$J$1:$L$90,MATCH(AT386,PDC!$L:$L,0),MATCH(PDC!$J$1,PDC!$J$1:$L$1,0))</f>
        <v>Services</v>
      </c>
      <c r="AR386">
        <v>26</v>
      </c>
      <c r="AS386">
        <v>92</v>
      </c>
      <c r="AT386" t="s">
        <v>91</v>
      </c>
      <c r="AU386">
        <v>10</v>
      </c>
      <c r="AV386">
        <v>14864</v>
      </c>
    </row>
    <row r="387" spans="1:53" x14ac:dyDescent="0.35">
      <c r="A387" t="str">
        <f t="shared" si="36"/>
        <v>8402_Programmation, conseil et autres activités informatiques</v>
      </c>
      <c r="B387" t="str">
        <f t="shared" si="37"/>
        <v>HC_8402</v>
      </c>
      <c r="C387" t="str">
        <f t="shared" si="39"/>
        <v>HC</v>
      </c>
      <c r="D387">
        <f t="shared" si="40"/>
        <v>53</v>
      </c>
      <c r="E387" t="str">
        <f>INDEX(PDC!$J$1:$L$90,MATCH(H387,PDC!$L:$L,0),MATCH(PDC!$J$1,PDC!$J$1:$L$1,0))</f>
        <v>Services</v>
      </c>
      <c r="F387">
        <v>8402</v>
      </c>
      <c r="G387">
        <v>62</v>
      </c>
      <c r="H387" t="s">
        <v>50</v>
      </c>
      <c r="I387" s="10">
        <v>45</v>
      </c>
      <c r="J387" s="10">
        <v>59837</v>
      </c>
      <c r="K387" s="10"/>
      <c r="L387" s="10"/>
      <c r="M387" s="10"/>
      <c r="N387" s="10"/>
      <c r="O387" s="10"/>
      <c r="P387" s="10">
        <v>0</v>
      </c>
      <c r="Q387" s="10"/>
      <c r="R387" s="10"/>
      <c r="S387" s="10"/>
      <c r="AA387" s="10"/>
      <c r="AB387" s="10"/>
      <c r="AP387" t="str">
        <f t="shared" si="38"/>
        <v>26_Activités sportives, récréatives et de loisirs</v>
      </c>
      <c r="AQ387" t="str">
        <f>INDEX(PDC!$J$1:$L$90,MATCH(AT387,PDC!$L:$L,0),MATCH(PDC!$J$1,PDC!$J$1:$L$1,0))</f>
        <v>Services</v>
      </c>
      <c r="AR387">
        <v>26</v>
      </c>
      <c r="AS387">
        <v>93</v>
      </c>
      <c r="AT387" t="s">
        <v>12</v>
      </c>
      <c r="AU387">
        <v>947</v>
      </c>
      <c r="AV387">
        <v>1236929</v>
      </c>
      <c r="AW387">
        <v>118</v>
      </c>
      <c r="AX387">
        <v>5</v>
      </c>
      <c r="AY387">
        <v>31</v>
      </c>
      <c r="BA387">
        <v>3305</v>
      </c>
    </row>
    <row r="388" spans="1:53" x14ac:dyDescent="0.35">
      <c r="A388" t="str">
        <f t="shared" ref="A388:A451" si="41">F388&amp;"_"&amp;H388</f>
        <v>8402_Recherche-développement scientifique</v>
      </c>
      <c r="B388" t="str">
        <f t="shared" ref="B388:B451" si="42">C388&amp;"_"&amp;F388</f>
        <v>HC_8402</v>
      </c>
      <c r="C388" t="str">
        <f t="shared" si="39"/>
        <v>HC</v>
      </c>
      <c r="D388">
        <f t="shared" si="40"/>
        <v>53</v>
      </c>
      <c r="E388" t="str">
        <f>INDEX(PDC!$J$1:$L$90,MATCH(H388,PDC!$L:$L,0),MATCH(PDC!$J$1,PDC!$J$1:$L$1,0))</f>
        <v>Services</v>
      </c>
      <c r="F388">
        <v>8402</v>
      </c>
      <c r="G388">
        <v>72</v>
      </c>
      <c r="H388" t="s">
        <v>46</v>
      </c>
      <c r="I388" s="10">
        <v>3</v>
      </c>
      <c r="J388" s="10">
        <v>3926</v>
      </c>
      <c r="K388" s="10"/>
      <c r="L388" s="10"/>
      <c r="M388" s="10"/>
      <c r="N388" s="10"/>
      <c r="O388" s="10"/>
      <c r="P388" s="10">
        <v>0</v>
      </c>
      <c r="Q388" s="10"/>
      <c r="R388" s="10"/>
      <c r="S388" s="10"/>
      <c r="AA388" s="10"/>
      <c r="AB388" s="10"/>
      <c r="AP388" t="str">
        <f t="shared" ref="AP388:AP451" si="43">AR388&amp;"_"&amp;AT388</f>
        <v>26_Activités des organisations associatives</v>
      </c>
      <c r="AQ388" t="str">
        <f>INDEX(PDC!$J$1:$L$90,MATCH(AT388,PDC!$L:$L,0),MATCH(PDC!$J$1,PDC!$J$1:$L$1,0))</f>
        <v>Services</v>
      </c>
      <c r="AR388">
        <v>26</v>
      </c>
      <c r="AS388">
        <v>94</v>
      </c>
      <c r="AT388" t="s">
        <v>32</v>
      </c>
      <c r="AU388">
        <v>1840</v>
      </c>
      <c r="AV388">
        <v>2598164</v>
      </c>
      <c r="AW388">
        <v>42</v>
      </c>
      <c r="AX388">
        <v>1</v>
      </c>
      <c r="AY388">
        <v>9</v>
      </c>
      <c r="BA388">
        <v>3024</v>
      </c>
    </row>
    <row r="389" spans="1:53" x14ac:dyDescent="0.35">
      <c r="A389" t="str">
        <f t="shared" si="41"/>
        <v>8402_Activités auxiliaires de services financiers et d'assurance</v>
      </c>
      <c r="B389" t="str">
        <f t="shared" si="42"/>
        <v>HC_8402</v>
      </c>
      <c r="C389" t="str">
        <f t="shared" ref="C389:C452" si="44">IF(OR(G389=93,G389=78,G389=53),"HC",IF(I389&lt;300,"HC",D389))</f>
        <v>HC</v>
      </c>
      <c r="D389">
        <f t="shared" si="40"/>
        <v>53</v>
      </c>
      <c r="E389" t="str">
        <f>INDEX(PDC!$J$1:$L$90,MATCH(H389,PDC!$L:$L,0),MATCH(PDC!$J$1,PDC!$J$1:$L$1,0))</f>
        <v>Services</v>
      </c>
      <c r="F389">
        <v>8402</v>
      </c>
      <c r="G389">
        <v>66</v>
      </c>
      <c r="H389" t="s">
        <v>48</v>
      </c>
      <c r="I389" s="10">
        <v>99</v>
      </c>
      <c r="J389" s="10">
        <v>153689</v>
      </c>
      <c r="K389" s="10"/>
      <c r="M389" s="10"/>
      <c r="N389" s="10"/>
      <c r="O389" s="10"/>
      <c r="P389" s="10">
        <v>0</v>
      </c>
      <c r="Q389" s="10"/>
      <c r="R389" s="10"/>
      <c r="S389" s="10"/>
      <c r="U389" s="10"/>
      <c r="V389" s="10"/>
      <c r="W389" s="10"/>
      <c r="X389" s="10"/>
      <c r="Y389" s="10"/>
      <c r="Z389" s="10"/>
      <c r="AA389" s="10"/>
      <c r="AB389" s="10"/>
      <c r="AP389" t="str">
        <f t="shared" si="43"/>
        <v>26_Réparation d'ordinateurs et de biens personnels et domestiques</v>
      </c>
      <c r="AQ389" t="str">
        <f>INDEX(PDC!$J$1:$L$90,MATCH(AT389,PDC!$L:$L,0),MATCH(PDC!$J$1,PDC!$J$1:$L$1,0))</f>
        <v>Services</v>
      </c>
      <c r="AR389">
        <v>26</v>
      </c>
      <c r="AS389">
        <v>95</v>
      </c>
      <c r="AT389" t="s">
        <v>92</v>
      </c>
      <c r="AU389">
        <v>174</v>
      </c>
      <c r="AV389">
        <v>256484</v>
      </c>
      <c r="AW389">
        <v>7</v>
      </c>
      <c r="BA389">
        <v>661</v>
      </c>
    </row>
    <row r="390" spans="1:53" x14ac:dyDescent="0.35">
      <c r="A390" t="str">
        <f t="shared" si="41"/>
        <v>8402_Production de films cinématographiques, de vidéo et de programmes de télévision ; enregistrement sonore et édition musicale</v>
      </c>
      <c r="B390" t="str">
        <f t="shared" si="42"/>
        <v>HC_8402</v>
      </c>
      <c r="C390" t="str">
        <f t="shared" si="44"/>
        <v>HC</v>
      </c>
      <c r="D390">
        <f t="shared" si="40"/>
        <v>53</v>
      </c>
      <c r="E390" t="str">
        <f>INDEX(PDC!$J$1:$L$90,MATCH(H390,PDC!$L:$L,0),MATCH(PDC!$J$1,PDC!$J$1:$L$1,0))</f>
        <v>Services</v>
      </c>
      <c r="F390">
        <v>8402</v>
      </c>
      <c r="G390">
        <v>59</v>
      </c>
      <c r="H390" t="s">
        <v>82</v>
      </c>
      <c r="I390" s="10">
        <v>34</v>
      </c>
      <c r="J390" s="10">
        <v>38477</v>
      </c>
      <c r="K390" s="10"/>
      <c r="M390" s="10"/>
      <c r="N390" s="10"/>
      <c r="O390" s="10"/>
      <c r="P390" s="10">
        <v>0</v>
      </c>
      <c r="Q390" s="10"/>
      <c r="R390" s="10"/>
      <c r="S390" s="10"/>
      <c r="T390" s="10"/>
      <c r="AA390" s="10"/>
      <c r="AB390" s="10"/>
      <c r="AP390" t="str">
        <f t="shared" si="43"/>
        <v>26_Autres services personnels</v>
      </c>
      <c r="AR390">
        <v>26</v>
      </c>
      <c r="AS390">
        <v>96</v>
      </c>
      <c r="AT390" t="s">
        <v>30</v>
      </c>
      <c r="AU390">
        <v>1288</v>
      </c>
      <c r="AV390">
        <v>1958010</v>
      </c>
      <c r="AW390">
        <v>38</v>
      </c>
      <c r="AX390">
        <v>2</v>
      </c>
      <c r="AY390">
        <v>27</v>
      </c>
      <c r="BA390">
        <v>2341</v>
      </c>
    </row>
    <row r="391" spans="1:53" x14ac:dyDescent="0.35">
      <c r="A391" t="str">
        <f t="shared" si="41"/>
        <v>8402_Activités vétérinaires</v>
      </c>
      <c r="B391" t="str">
        <f t="shared" si="42"/>
        <v>HC_8402</v>
      </c>
      <c r="C391" t="str">
        <f t="shared" si="44"/>
        <v>HC</v>
      </c>
      <c r="D391">
        <f t="shared" si="40"/>
        <v>53</v>
      </c>
      <c r="E391" t="str">
        <f>INDEX(PDC!$J$1:$L$90,MATCH(H391,PDC!$L:$L,0),MATCH(PDC!$J$1,PDC!$J$1:$L$1,0))</f>
        <v>Services</v>
      </c>
      <c r="F391">
        <v>8402</v>
      </c>
      <c r="G391">
        <v>75</v>
      </c>
      <c r="H391" t="s">
        <v>87</v>
      </c>
      <c r="I391" s="10">
        <v>29</v>
      </c>
      <c r="J391" s="10">
        <v>48981</v>
      </c>
      <c r="K391" s="10"/>
      <c r="M391" s="10"/>
      <c r="N391" s="10"/>
      <c r="O391" s="10">
        <v>0</v>
      </c>
      <c r="P391" s="10">
        <v>0</v>
      </c>
      <c r="Q391" s="10"/>
      <c r="R391" s="10"/>
      <c r="S391" s="10"/>
      <c r="U391" s="10"/>
      <c r="V391" s="10"/>
      <c r="W391" s="10"/>
      <c r="X391" s="10"/>
      <c r="Y391" s="10"/>
      <c r="Z391" s="10"/>
      <c r="AA391" s="10"/>
      <c r="AB391" s="10"/>
      <c r="AP391" t="str">
        <f t="shared" si="43"/>
        <v>26_Activités des ménages en tant qu'employeurs de personnel domestique</v>
      </c>
      <c r="AQ391" t="str">
        <f>INDEX(PDC!$J$1:$L$90,MATCH(AT391,PDC!$L:$L,0),MATCH(PDC!$J$1,PDC!$J$1:$L$1,0))</f>
        <v>Services</v>
      </c>
      <c r="AR391">
        <v>26</v>
      </c>
      <c r="AS391">
        <v>97</v>
      </c>
      <c r="AT391" t="s">
        <v>110</v>
      </c>
      <c r="AU391">
        <v>1</v>
      </c>
      <c r="AV391">
        <v>332</v>
      </c>
    </row>
    <row r="392" spans="1:53" x14ac:dyDescent="0.35">
      <c r="A392" t="str">
        <f t="shared" si="41"/>
        <v>8402_Transports par eau</v>
      </c>
      <c r="B392" t="str">
        <f t="shared" si="42"/>
        <v>HC_8402</v>
      </c>
      <c r="C392" t="str">
        <f t="shared" si="44"/>
        <v>HC</v>
      </c>
      <c r="D392">
        <f t="shared" si="40"/>
        <v>53</v>
      </c>
      <c r="E392" t="str">
        <f>INDEX(PDC!$J$1:$L$90,MATCH(H392,PDC!$L:$L,0),MATCH(PDC!$J$1,PDC!$J$1:$L$1,0))</f>
        <v>Services</v>
      </c>
      <c r="F392">
        <v>8402</v>
      </c>
      <c r="G392">
        <v>50</v>
      </c>
      <c r="H392" t="s">
        <v>80</v>
      </c>
      <c r="I392" s="10">
        <v>1</v>
      </c>
      <c r="J392" s="10">
        <v>633</v>
      </c>
      <c r="K392" s="10"/>
      <c r="M392" s="10"/>
      <c r="N392" s="10"/>
      <c r="O392" s="10"/>
      <c r="P392" s="10">
        <v>0</v>
      </c>
      <c r="Q392" s="10"/>
      <c r="R392" s="10"/>
      <c r="S392" s="10"/>
      <c r="T392" s="10"/>
      <c r="AA392" s="10"/>
      <c r="AB392" s="10"/>
      <c r="AP392" t="str">
        <f t="shared" si="43"/>
        <v>38_</v>
      </c>
      <c r="AR392">
        <v>38</v>
      </c>
      <c r="BA392">
        <v>5077</v>
      </c>
    </row>
    <row r="393" spans="1:53" x14ac:dyDescent="0.35">
      <c r="A393" t="str">
        <f t="shared" si="41"/>
        <v>8402_Captage, traitement et distribution d'eau</v>
      </c>
      <c r="B393" t="str">
        <f t="shared" si="42"/>
        <v>HC_8402</v>
      </c>
      <c r="C393" t="str">
        <f t="shared" si="44"/>
        <v>HC</v>
      </c>
      <c r="D393">
        <f t="shared" ref="D393:D401" si="45">IF(COUNTBLANK(P393)=0,RANK(P393,P$328:P$401),"NC")</f>
        <v>53</v>
      </c>
      <c r="E393" t="str">
        <f>INDEX(PDC!$J$1:$L$90,MATCH(H393,PDC!$L:$L,0),MATCH(PDC!$J$1,PDC!$J$1:$L$1,0))</f>
        <v>Industrie</v>
      </c>
      <c r="F393">
        <v>8402</v>
      </c>
      <c r="G393">
        <v>36</v>
      </c>
      <c r="H393" t="s">
        <v>77</v>
      </c>
      <c r="I393" s="10">
        <v>63</v>
      </c>
      <c r="J393" s="10">
        <v>108521</v>
      </c>
      <c r="K393" s="10"/>
      <c r="M393" s="10"/>
      <c r="N393" s="10"/>
      <c r="O393" s="10"/>
      <c r="P393" s="10">
        <v>0</v>
      </c>
      <c r="Q393" s="10"/>
      <c r="R393" s="10"/>
      <c r="S393" s="10"/>
      <c r="U393" s="10"/>
      <c r="V393" s="10"/>
      <c r="W393" s="10"/>
      <c r="X393" s="10"/>
      <c r="Y393" s="10"/>
      <c r="Z393" s="10"/>
      <c r="AA393" s="10"/>
      <c r="AB393" s="10"/>
      <c r="AP393" t="str">
        <f t="shared" si="43"/>
        <v>38_Culture et production animale, chasse et services annexes</v>
      </c>
      <c r="AQ393" t="str">
        <f>INDEX(PDC!$J$1:$L$90,MATCH(AT393,PDC!$L:$L,0),MATCH(PDC!$J$1,PDC!$J$1:$L$1,0))</f>
        <v>Agriculture</v>
      </c>
      <c r="AR393">
        <v>38</v>
      </c>
      <c r="AS393">
        <v>1</v>
      </c>
      <c r="AT393" t="s">
        <v>62</v>
      </c>
      <c r="AU393">
        <v>15</v>
      </c>
      <c r="AV393">
        <v>21906</v>
      </c>
      <c r="AW393">
        <v>1</v>
      </c>
      <c r="BA393">
        <v>30</v>
      </c>
    </row>
    <row r="394" spans="1:53" x14ac:dyDescent="0.35">
      <c r="A394" t="str">
        <f t="shared" si="41"/>
        <v>8402_Fabrication d'autres matériels de transport</v>
      </c>
      <c r="B394" t="str">
        <f t="shared" si="42"/>
        <v>HC_8402</v>
      </c>
      <c r="C394" t="str">
        <f t="shared" si="44"/>
        <v>HC</v>
      </c>
      <c r="D394">
        <f t="shared" si="45"/>
        <v>53</v>
      </c>
      <c r="E394" t="str">
        <f>INDEX(PDC!$J$1:$L$90,MATCH(H394,PDC!$L:$L,0),MATCH(PDC!$J$1,PDC!$J$1:$L$1,0))</f>
        <v>Industrie</v>
      </c>
      <c r="F394">
        <v>8402</v>
      </c>
      <c r="G394">
        <v>30</v>
      </c>
      <c r="H394" t="s">
        <v>74</v>
      </c>
      <c r="I394" s="10">
        <v>26</v>
      </c>
      <c r="J394" s="10">
        <v>44383</v>
      </c>
      <c r="K394" s="10"/>
      <c r="L394" s="10"/>
      <c r="M394" s="10"/>
      <c r="N394" s="10"/>
      <c r="O394" s="10"/>
      <c r="P394" s="10">
        <v>0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P394" t="str">
        <f t="shared" si="43"/>
        <v>38_Sylviculture et exploitation forestière</v>
      </c>
      <c r="AQ394" t="str">
        <f>INDEX(PDC!$J$1:$L$90,MATCH(AT394,PDC!$L:$L,0),MATCH(PDC!$J$1,PDC!$J$1:$L$1,0))</f>
        <v>Agriculture</v>
      </c>
      <c r="AR394">
        <v>38</v>
      </c>
      <c r="AS394">
        <v>2</v>
      </c>
      <c r="AT394" t="s">
        <v>63</v>
      </c>
      <c r="AU394">
        <v>15</v>
      </c>
      <c r="AV394">
        <v>23899</v>
      </c>
    </row>
    <row r="395" spans="1:53" x14ac:dyDescent="0.35">
      <c r="A395" t="str">
        <f t="shared" si="41"/>
        <v>8402_Programmation et diffusion</v>
      </c>
      <c r="B395" t="str">
        <f t="shared" si="42"/>
        <v>HC_8402</v>
      </c>
      <c r="C395" t="str">
        <f t="shared" si="44"/>
        <v>HC</v>
      </c>
      <c r="D395">
        <f t="shared" si="45"/>
        <v>53</v>
      </c>
      <c r="E395" t="str">
        <f>INDEX(PDC!$J$1:$L$90,MATCH(H395,PDC!$L:$L,0),MATCH(PDC!$J$1,PDC!$J$1:$L$1,0))</f>
        <v>Services</v>
      </c>
      <c r="F395">
        <v>8402</v>
      </c>
      <c r="G395">
        <v>60</v>
      </c>
      <c r="H395" t="s">
        <v>83</v>
      </c>
      <c r="I395" s="10">
        <v>12</v>
      </c>
      <c r="J395" s="10">
        <v>22788</v>
      </c>
      <c r="K395" s="10"/>
      <c r="M395" s="10"/>
      <c r="N395" s="10"/>
      <c r="O395" s="10"/>
      <c r="P395" s="10">
        <v>0</v>
      </c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P395" t="str">
        <f t="shared" si="43"/>
        <v>38_Autres industries extractives</v>
      </c>
      <c r="AQ395" t="str">
        <f>INDEX(PDC!$J$1:$L$90,MATCH(AT395,PDC!$L:$L,0),MATCH(PDC!$J$1,PDC!$J$1:$L$1,0))</f>
        <v>Industrie</v>
      </c>
      <c r="AR395">
        <v>38</v>
      </c>
      <c r="AS395">
        <v>8</v>
      </c>
      <c r="AT395" t="s">
        <v>64</v>
      </c>
      <c r="AU395">
        <v>460</v>
      </c>
      <c r="AV395">
        <v>761215</v>
      </c>
      <c r="AW395">
        <v>26</v>
      </c>
      <c r="AX395">
        <v>2</v>
      </c>
      <c r="AY395">
        <v>32</v>
      </c>
      <c r="BA395">
        <v>2188</v>
      </c>
    </row>
    <row r="396" spans="1:53" x14ac:dyDescent="0.35">
      <c r="A396" t="str">
        <f t="shared" si="41"/>
        <v>8402_Industrie de l'habillement</v>
      </c>
      <c r="B396" t="str">
        <f t="shared" si="42"/>
        <v>HC_8402</v>
      </c>
      <c r="C396" t="str">
        <f t="shared" si="44"/>
        <v>HC</v>
      </c>
      <c r="D396">
        <f t="shared" si="45"/>
        <v>53</v>
      </c>
      <c r="E396" t="str">
        <f>INDEX(PDC!$J$1:$L$90,MATCH(H396,PDC!$L:$L,0),MATCH(PDC!$J$1,PDC!$J$1:$L$1,0))</f>
        <v>Industrie</v>
      </c>
      <c r="F396">
        <v>8402</v>
      </c>
      <c r="G396">
        <v>14</v>
      </c>
      <c r="H396" t="s">
        <v>68</v>
      </c>
      <c r="I396" s="10">
        <v>3</v>
      </c>
      <c r="J396" s="10">
        <v>3385</v>
      </c>
      <c r="K396" s="10"/>
      <c r="M396" s="10"/>
      <c r="N396" s="10"/>
      <c r="O396" s="10"/>
      <c r="P396" s="10">
        <v>0</v>
      </c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P396" t="str">
        <f t="shared" si="43"/>
        <v>38_Services de soutien aux industries extractives</v>
      </c>
      <c r="AQ396" t="str">
        <f>INDEX(PDC!$J$1:$L$90,MATCH(AT396,PDC!$L:$L,0),MATCH(PDC!$J$1,PDC!$J$1:$L$1,0))</f>
        <v>Industrie</v>
      </c>
      <c r="AR396">
        <v>38</v>
      </c>
      <c r="AS396">
        <v>9</v>
      </c>
      <c r="AT396" t="s">
        <v>65</v>
      </c>
      <c r="AU396">
        <v>8</v>
      </c>
      <c r="AV396">
        <v>15622</v>
      </c>
      <c r="AW396">
        <v>1</v>
      </c>
      <c r="BA396">
        <v>7</v>
      </c>
    </row>
    <row r="397" spans="1:53" x14ac:dyDescent="0.35">
      <c r="A397" t="str">
        <f t="shared" si="41"/>
        <v>8402_Collecte et traitement des eaux usées</v>
      </c>
      <c r="B397" t="str">
        <f t="shared" si="42"/>
        <v>HC_8402</v>
      </c>
      <c r="C397" t="str">
        <f t="shared" si="44"/>
        <v>HC</v>
      </c>
      <c r="D397">
        <f t="shared" si="45"/>
        <v>53</v>
      </c>
      <c r="E397" t="str">
        <f>INDEX(PDC!$J$1:$L$90,MATCH(H397,PDC!$L:$L,0),MATCH(PDC!$J$1,PDC!$J$1:$L$1,0))</f>
        <v>Industrie</v>
      </c>
      <c r="F397">
        <v>8402</v>
      </c>
      <c r="G397">
        <v>37</v>
      </c>
      <c r="H397" t="s">
        <v>78</v>
      </c>
      <c r="I397" s="10">
        <v>10</v>
      </c>
      <c r="J397" s="10">
        <v>19270</v>
      </c>
      <c r="K397" s="10"/>
      <c r="L397" s="10"/>
      <c r="M397" s="10"/>
      <c r="N397" s="10"/>
      <c r="O397" s="10"/>
      <c r="P397" s="10">
        <v>0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P397" t="str">
        <f t="shared" si="43"/>
        <v>38_Industries alimentaires</v>
      </c>
      <c r="AQ397" t="str">
        <f>INDEX(PDC!$J$1:$L$90,MATCH(AT397,PDC!$L:$L,0),MATCH(PDC!$J$1,PDC!$J$1:$L$1,0))</f>
        <v>Industrie</v>
      </c>
      <c r="AR397">
        <v>38</v>
      </c>
      <c r="AS397">
        <v>10</v>
      </c>
      <c r="AT397" t="s">
        <v>14</v>
      </c>
      <c r="AU397">
        <v>5328</v>
      </c>
      <c r="AV397">
        <v>8484878</v>
      </c>
      <c r="AW397">
        <v>224</v>
      </c>
      <c r="AX397">
        <v>14</v>
      </c>
      <c r="AY397">
        <v>82</v>
      </c>
      <c r="BA397">
        <v>17147</v>
      </c>
    </row>
    <row r="398" spans="1:53" x14ac:dyDescent="0.35">
      <c r="A398" t="str">
        <f t="shared" si="41"/>
        <v>8402_Fabrication de produits informatiques, électroniques et optiques</v>
      </c>
      <c r="B398" t="str">
        <f t="shared" si="42"/>
        <v>HC_8402</v>
      </c>
      <c r="C398" t="str">
        <f t="shared" si="44"/>
        <v>HC</v>
      </c>
      <c r="D398">
        <f t="shared" si="45"/>
        <v>53</v>
      </c>
      <c r="E398" t="str">
        <f>INDEX(PDC!$J$1:$L$90,MATCH(H398,PDC!$L:$L,0),MATCH(PDC!$J$1,PDC!$J$1:$L$1,0))</f>
        <v>Industrie</v>
      </c>
      <c r="F398">
        <v>8402</v>
      </c>
      <c r="G398">
        <v>26</v>
      </c>
      <c r="H398" t="s">
        <v>41</v>
      </c>
      <c r="I398" s="10">
        <v>1</v>
      </c>
      <c r="J398" s="10">
        <v>814</v>
      </c>
      <c r="K398" s="10"/>
      <c r="M398" s="10"/>
      <c r="N398" s="10"/>
      <c r="O398" s="10"/>
      <c r="P398" s="10">
        <v>0</v>
      </c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P398" t="str">
        <f t="shared" si="43"/>
        <v>38_Fabrication de boissons</v>
      </c>
      <c r="AQ398" t="str">
        <f>INDEX(PDC!$J$1:$L$90,MATCH(AT398,PDC!$L:$L,0),MATCH(PDC!$J$1,PDC!$J$1:$L$1,0))</f>
        <v>Industrie</v>
      </c>
      <c r="AR398">
        <v>38</v>
      </c>
      <c r="AS398">
        <v>11</v>
      </c>
      <c r="AT398" t="s">
        <v>66</v>
      </c>
      <c r="AU398">
        <v>487</v>
      </c>
      <c r="AV398">
        <v>734918</v>
      </c>
      <c r="AW398">
        <v>12</v>
      </c>
      <c r="BA398">
        <v>543</v>
      </c>
    </row>
    <row r="399" spans="1:53" x14ac:dyDescent="0.35">
      <c r="A399" t="str">
        <f t="shared" si="41"/>
        <v>8402_Industrie du papier et du carton</v>
      </c>
      <c r="B399" t="str">
        <f t="shared" si="42"/>
        <v>HC_8402</v>
      </c>
      <c r="C399" t="str">
        <f t="shared" si="44"/>
        <v>HC</v>
      </c>
      <c r="D399">
        <f t="shared" si="45"/>
        <v>53</v>
      </c>
      <c r="E399" t="str">
        <f>INDEX(PDC!$J$1:$L$90,MATCH(H399,PDC!$L:$L,0),MATCH(PDC!$J$1,PDC!$J$1:$L$1,0))</f>
        <v>Industrie</v>
      </c>
      <c r="F399">
        <v>8402</v>
      </c>
      <c r="G399">
        <v>17</v>
      </c>
      <c r="H399" t="s">
        <v>71</v>
      </c>
      <c r="I399" s="10">
        <v>22</v>
      </c>
      <c r="J399" s="10">
        <v>31166</v>
      </c>
      <c r="K399" s="10"/>
      <c r="L399" s="10"/>
      <c r="M399" s="10"/>
      <c r="N399" s="10"/>
      <c r="O399" s="10">
        <v>0</v>
      </c>
      <c r="P399" s="10">
        <v>0</v>
      </c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P399" t="str">
        <f t="shared" si="43"/>
        <v>38_Fabrication de textiles</v>
      </c>
      <c r="AQ399" t="str">
        <f>INDEX(PDC!$J$1:$L$90,MATCH(AT399,PDC!$L:$L,0),MATCH(PDC!$J$1,PDC!$J$1:$L$1,0))</f>
        <v>Industrie</v>
      </c>
      <c r="AR399">
        <v>38</v>
      </c>
      <c r="AS399">
        <v>13</v>
      </c>
      <c r="AT399" t="s">
        <v>19</v>
      </c>
      <c r="AU399">
        <v>2559</v>
      </c>
      <c r="AV399">
        <v>3741777</v>
      </c>
      <c r="AW399">
        <v>93</v>
      </c>
      <c r="AX399">
        <v>4</v>
      </c>
      <c r="AY399">
        <v>42</v>
      </c>
      <c r="BA399">
        <v>7570</v>
      </c>
    </row>
    <row r="400" spans="1:53" x14ac:dyDescent="0.35">
      <c r="A400" t="str">
        <f t="shared" si="41"/>
        <v>8402_Sylviculture et exploitation forestière</v>
      </c>
      <c r="B400" t="str">
        <f t="shared" si="42"/>
        <v>HC_8402</v>
      </c>
      <c r="C400" t="str">
        <f t="shared" si="44"/>
        <v>HC</v>
      </c>
      <c r="D400">
        <f t="shared" si="45"/>
        <v>53</v>
      </c>
      <c r="E400" t="str">
        <f>INDEX(PDC!$J$1:$L$90,MATCH(H400,PDC!$L:$L,0),MATCH(PDC!$J$1,PDC!$J$1:$L$1,0))</f>
        <v>Agriculture</v>
      </c>
      <c r="F400">
        <v>8402</v>
      </c>
      <c r="G400">
        <v>2</v>
      </c>
      <c r="H400" t="s">
        <v>63</v>
      </c>
      <c r="I400" s="10">
        <v>1</v>
      </c>
      <c r="J400" s="10">
        <v>1820</v>
      </c>
      <c r="K400" s="10"/>
      <c r="M400" s="10"/>
      <c r="N400" s="10"/>
      <c r="O400" s="10">
        <v>0</v>
      </c>
      <c r="P400" s="10">
        <v>0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P400" t="str">
        <f t="shared" si="43"/>
        <v>38_Industrie de l'habillement</v>
      </c>
      <c r="AQ400" t="str">
        <f>INDEX(PDC!$J$1:$L$90,MATCH(AT400,PDC!$L:$L,0),MATCH(PDC!$J$1,PDC!$J$1:$L$1,0))</f>
        <v>Industrie</v>
      </c>
      <c r="AR400">
        <v>38</v>
      </c>
      <c r="AS400">
        <v>14</v>
      </c>
      <c r="AT400" t="s">
        <v>68</v>
      </c>
      <c r="AU400">
        <v>124</v>
      </c>
      <c r="AV400">
        <v>185687</v>
      </c>
      <c r="AX400">
        <v>2</v>
      </c>
      <c r="AY400">
        <v>20</v>
      </c>
      <c r="BA400">
        <v>276</v>
      </c>
    </row>
    <row r="401" spans="1:53" x14ac:dyDescent="0.35">
      <c r="A401" t="str">
        <f t="shared" si="41"/>
        <v>8402_Fabrication de produits en caoutchouc et en plastique</v>
      </c>
      <c r="B401" t="str">
        <f t="shared" si="42"/>
        <v>HC_8402</v>
      </c>
      <c r="C401" t="str">
        <f t="shared" si="44"/>
        <v>HC</v>
      </c>
      <c r="D401">
        <f t="shared" si="45"/>
        <v>53</v>
      </c>
      <c r="E401" t="str">
        <f>INDEX(PDC!$J$1:$L$90,MATCH(H401,PDC!$L:$L,0),MATCH(PDC!$J$1,PDC!$J$1:$L$1,0))</f>
        <v>Industrie</v>
      </c>
      <c r="F401">
        <v>8402</v>
      </c>
      <c r="G401">
        <v>22</v>
      </c>
      <c r="H401" t="s">
        <v>25</v>
      </c>
      <c r="I401" s="10">
        <v>1</v>
      </c>
      <c r="J401" s="10">
        <v>2254</v>
      </c>
      <c r="K401" s="10"/>
      <c r="M401" s="10"/>
      <c r="N401" s="10"/>
      <c r="O401" s="10"/>
      <c r="P401" s="10">
        <v>0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P401" t="str">
        <f t="shared" si="43"/>
        <v>38_Industrie du cuir et de la chaussure</v>
      </c>
      <c r="AQ401" t="str">
        <f>INDEX(PDC!$J$1:$L$90,MATCH(AT401,PDC!$L:$L,0),MATCH(PDC!$J$1,PDC!$J$1:$L$1,0))</f>
        <v>Industrie</v>
      </c>
      <c r="AR401">
        <v>38</v>
      </c>
      <c r="AS401">
        <v>15</v>
      </c>
      <c r="AT401" t="s">
        <v>69</v>
      </c>
      <c r="AU401">
        <v>234</v>
      </c>
      <c r="AV401">
        <v>364472</v>
      </c>
      <c r="AW401">
        <v>11</v>
      </c>
      <c r="AX401">
        <v>1</v>
      </c>
      <c r="AY401">
        <v>5</v>
      </c>
      <c r="BA401">
        <v>1613</v>
      </c>
    </row>
    <row r="402" spans="1:53" x14ac:dyDescent="0.35">
      <c r="A402" t="str">
        <f t="shared" si="41"/>
        <v>8403_Fabrication de textiles</v>
      </c>
      <c r="B402" t="str">
        <f t="shared" si="42"/>
        <v>HC_8403</v>
      </c>
      <c r="C402" t="str">
        <f t="shared" si="44"/>
        <v>HC</v>
      </c>
      <c r="D402">
        <f>IF(COUNTBLANK(P402)=0,RANK(P402,P$402:P$471),"NC")</f>
        <v>1</v>
      </c>
      <c r="E402" t="str">
        <f>INDEX(PDC!$J$1:$L$90,MATCH(H402,PDC!$L:$L,0),MATCH(PDC!$J$1,PDC!$J$1:$L$1,0))</f>
        <v>Industrie</v>
      </c>
      <c r="F402">
        <v>8403</v>
      </c>
      <c r="G402">
        <v>13</v>
      </c>
      <c r="H402" t="s">
        <v>19</v>
      </c>
      <c r="I402" s="10">
        <v>76</v>
      </c>
      <c r="J402" s="10">
        <v>127950</v>
      </c>
      <c r="K402" s="10">
        <v>16</v>
      </c>
      <c r="M402" s="10"/>
      <c r="N402" s="10"/>
      <c r="O402" s="10">
        <v>957</v>
      </c>
      <c r="P402" s="10">
        <v>155.76303799909221</v>
      </c>
      <c r="Q402" s="10">
        <v>125.04884721000001</v>
      </c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P402" t="str">
        <f t="shared" si="43"/>
        <v>38_Travail du bois et fabrication d'articles en bois et en liège, à l'exception des meubles ; fabrication d'articles en vannerie et sparterie</v>
      </c>
      <c r="AQ402" t="str">
        <f>INDEX(PDC!$J$1:$L$90,MATCH(AT402,PDC!$L:$L,0),MATCH(PDC!$J$1,PDC!$J$1:$L$1,0))</f>
        <v>Industrie</v>
      </c>
      <c r="AR402">
        <v>38</v>
      </c>
      <c r="AS402">
        <v>16</v>
      </c>
      <c r="AT402" t="s">
        <v>70</v>
      </c>
      <c r="AU402">
        <v>738</v>
      </c>
      <c r="AV402">
        <v>1130009</v>
      </c>
      <c r="AW402">
        <v>67</v>
      </c>
      <c r="AX402">
        <v>6</v>
      </c>
      <c r="AY402">
        <v>53</v>
      </c>
      <c r="BA402">
        <v>5539</v>
      </c>
    </row>
    <row r="403" spans="1:53" x14ac:dyDescent="0.35">
      <c r="A403" t="str">
        <f t="shared" si="41"/>
        <v>8403_Enseignement</v>
      </c>
      <c r="B403" t="str">
        <f t="shared" si="42"/>
        <v>9_8403</v>
      </c>
      <c r="C403">
        <f t="shared" si="44"/>
        <v>9</v>
      </c>
      <c r="D403">
        <f t="shared" ref="D403:D466" si="46">IF(COUNTBLANK(P403)=0,RANK(P403,P$402:P$471),"NC")</f>
        <v>9</v>
      </c>
      <c r="E403" t="str">
        <f>INDEX(PDC!$J$1:$L$90,MATCH(H403,PDC!$L:$L,0),MATCH(PDC!$J$1,PDC!$J$1:$L$1,0))</f>
        <v>Services</v>
      </c>
      <c r="F403">
        <v>8403</v>
      </c>
      <c r="G403">
        <v>85</v>
      </c>
      <c r="H403" t="s">
        <v>34</v>
      </c>
      <c r="I403" s="10">
        <v>335</v>
      </c>
      <c r="J403" s="10">
        <v>528236</v>
      </c>
      <c r="K403" s="10">
        <v>62</v>
      </c>
      <c r="M403" s="10"/>
      <c r="N403" s="10"/>
      <c r="O403" s="10">
        <v>2866</v>
      </c>
      <c r="P403" s="10">
        <v>75.477073158535333</v>
      </c>
      <c r="Q403" s="10">
        <v>117.37178079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P403" t="str">
        <f t="shared" si="43"/>
        <v>38_Industrie du papier et du carton</v>
      </c>
      <c r="AQ403" t="str">
        <f>INDEX(PDC!$J$1:$L$90,MATCH(AT403,PDC!$L:$L,0),MATCH(PDC!$J$1,PDC!$J$1:$L$1,0))</f>
        <v>Industrie</v>
      </c>
      <c r="AR403">
        <v>38</v>
      </c>
      <c r="AS403">
        <v>17</v>
      </c>
      <c r="AT403" t="s">
        <v>71</v>
      </c>
      <c r="AU403">
        <v>1863</v>
      </c>
      <c r="AV403">
        <v>2716476</v>
      </c>
      <c r="AW403">
        <v>35</v>
      </c>
      <c r="AX403">
        <v>4</v>
      </c>
      <c r="AY403">
        <v>96</v>
      </c>
      <c r="BA403">
        <v>4682</v>
      </c>
    </row>
    <row r="404" spans="1:53" x14ac:dyDescent="0.35">
      <c r="A404" t="str">
        <f t="shared" si="41"/>
        <v>8403_Travail du bois et fabrication d'articles en bois et en liège, à l'exception des meubles ; fabrication d'articles en vannerie et sparterie</v>
      </c>
      <c r="B404" t="str">
        <f t="shared" si="42"/>
        <v>HC_8403</v>
      </c>
      <c r="C404" t="str">
        <f t="shared" si="44"/>
        <v>HC</v>
      </c>
      <c r="D404">
        <f t="shared" si="46"/>
        <v>5</v>
      </c>
      <c r="E404" t="str">
        <f>INDEX(PDC!$J$1:$L$90,MATCH(H404,PDC!$L:$L,0),MATCH(PDC!$J$1,PDC!$J$1:$L$1,0))</f>
        <v>Industrie</v>
      </c>
      <c r="F404">
        <v>8403</v>
      </c>
      <c r="G404">
        <v>16</v>
      </c>
      <c r="H404" t="s">
        <v>70</v>
      </c>
      <c r="I404" s="10">
        <v>64</v>
      </c>
      <c r="J404" s="10">
        <v>114614</v>
      </c>
      <c r="K404" s="10">
        <v>10</v>
      </c>
      <c r="M404" s="10"/>
      <c r="N404" s="10"/>
      <c r="O404" s="10">
        <v>902</v>
      </c>
      <c r="P404" s="10">
        <v>117.1568881975009</v>
      </c>
      <c r="Q404" s="10">
        <v>87.249376166999994</v>
      </c>
      <c r="T404" s="10"/>
      <c r="U404" s="10"/>
      <c r="V404" s="10"/>
      <c r="W404" s="10"/>
      <c r="X404" s="10"/>
      <c r="Y404" s="10"/>
      <c r="Z404" s="10"/>
      <c r="AP404" t="str">
        <f t="shared" si="43"/>
        <v>38_Imprimerie et reproduction d'enregistrements</v>
      </c>
      <c r="AQ404" t="str">
        <f>INDEX(PDC!$J$1:$L$90,MATCH(AT404,PDC!$L:$L,0),MATCH(PDC!$J$1,PDC!$J$1:$L$1,0))</f>
        <v>Industrie</v>
      </c>
      <c r="AR404">
        <v>38</v>
      </c>
      <c r="AS404">
        <v>18</v>
      </c>
      <c r="AT404" t="s">
        <v>72</v>
      </c>
      <c r="AU404">
        <v>1081</v>
      </c>
      <c r="AV404">
        <v>1770636</v>
      </c>
      <c r="AW404">
        <v>27</v>
      </c>
      <c r="AX404">
        <v>3</v>
      </c>
      <c r="AY404">
        <v>24</v>
      </c>
      <c r="BA404">
        <v>2154</v>
      </c>
    </row>
    <row r="405" spans="1:53" x14ac:dyDescent="0.35">
      <c r="A405" t="str">
        <f t="shared" si="41"/>
        <v>8403_Industrie automobile</v>
      </c>
      <c r="B405" t="str">
        <f t="shared" si="42"/>
        <v>HC_8403</v>
      </c>
      <c r="C405" t="str">
        <f t="shared" si="44"/>
        <v>HC</v>
      </c>
      <c r="D405">
        <f t="shared" si="46"/>
        <v>2</v>
      </c>
      <c r="E405" t="str">
        <f>INDEX(PDC!$J$1:$L$90,MATCH(H405,PDC!$L:$L,0),MATCH(PDC!$J$1,PDC!$J$1:$L$1,0))</f>
        <v>Industrie</v>
      </c>
      <c r="F405">
        <v>8403</v>
      </c>
      <c r="G405">
        <v>29</v>
      </c>
      <c r="H405" t="s">
        <v>24</v>
      </c>
      <c r="I405" s="10">
        <v>14</v>
      </c>
      <c r="J405" s="10">
        <v>26972</v>
      </c>
      <c r="K405" s="10">
        <v>2</v>
      </c>
      <c r="M405" s="10"/>
      <c r="N405" s="10"/>
      <c r="O405" s="10">
        <v>63</v>
      </c>
      <c r="P405" s="10">
        <v>154.47641700964755</v>
      </c>
      <c r="Q405" s="10">
        <v>74.150971377999994</v>
      </c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P405" t="str">
        <f t="shared" si="43"/>
        <v>38_Industrie chimique</v>
      </c>
      <c r="AQ405" t="str">
        <f>INDEX(PDC!$J$1:$L$90,MATCH(AT405,PDC!$L:$L,0),MATCH(PDC!$J$1,PDC!$J$1:$L$1,0))</f>
        <v>Industrie</v>
      </c>
      <c r="AR405">
        <v>38</v>
      </c>
      <c r="AS405">
        <v>20</v>
      </c>
      <c r="AT405" t="s">
        <v>40</v>
      </c>
      <c r="AU405">
        <v>3784</v>
      </c>
      <c r="AV405">
        <v>5320376</v>
      </c>
      <c r="AW405">
        <v>42</v>
      </c>
      <c r="AX405">
        <v>3</v>
      </c>
      <c r="AY405">
        <v>27</v>
      </c>
      <c r="BA405">
        <v>5021</v>
      </c>
    </row>
    <row r="406" spans="1:53" x14ac:dyDescent="0.35">
      <c r="A406" t="str">
        <f t="shared" si="41"/>
        <v>8403_Réparation et installation de machines et d'équipements</v>
      </c>
      <c r="B406" t="str">
        <f t="shared" si="42"/>
        <v>HC_8403</v>
      </c>
      <c r="C406" t="str">
        <f t="shared" si="44"/>
        <v>HC</v>
      </c>
      <c r="D406">
        <f t="shared" si="46"/>
        <v>4</v>
      </c>
      <c r="E406" t="str">
        <f>INDEX(PDC!$J$1:$L$90,MATCH(H406,PDC!$L:$L,0),MATCH(PDC!$J$1,PDC!$J$1:$L$1,0))</f>
        <v>Industrie</v>
      </c>
      <c r="F406">
        <v>8403</v>
      </c>
      <c r="G406">
        <v>33</v>
      </c>
      <c r="H406" t="s">
        <v>23</v>
      </c>
      <c r="I406" s="10">
        <v>99</v>
      </c>
      <c r="J406" s="10">
        <v>175800</v>
      </c>
      <c r="K406" s="10">
        <v>13</v>
      </c>
      <c r="L406">
        <v>1</v>
      </c>
      <c r="M406" s="10">
        <v>4</v>
      </c>
      <c r="N406" s="10"/>
      <c r="O406" s="10">
        <v>203</v>
      </c>
      <c r="P406" s="10">
        <v>139.33644065198067</v>
      </c>
      <c r="Q406" s="10">
        <v>73.947667804000005</v>
      </c>
      <c r="T406" s="10"/>
      <c r="U406" s="10"/>
      <c r="V406" s="10"/>
      <c r="W406" s="10"/>
      <c r="X406" s="10"/>
      <c r="Y406" s="10"/>
      <c r="Z406" s="10"/>
      <c r="AP406" t="str">
        <f t="shared" si="43"/>
        <v>38_Industrie pharmaceutique</v>
      </c>
      <c r="AQ406" t="str">
        <f>INDEX(PDC!$J$1:$L$90,MATCH(AT406,PDC!$L:$L,0),MATCH(PDC!$J$1,PDC!$J$1:$L$1,0))</f>
        <v>Industrie</v>
      </c>
      <c r="AR406">
        <v>38</v>
      </c>
      <c r="AS406">
        <v>21</v>
      </c>
      <c r="AT406" t="s">
        <v>39</v>
      </c>
      <c r="AU406">
        <v>1038</v>
      </c>
      <c r="AV406">
        <v>1529531</v>
      </c>
      <c r="AW406">
        <v>15</v>
      </c>
      <c r="AX406">
        <v>1</v>
      </c>
      <c r="AY406">
        <v>5</v>
      </c>
      <c r="BA406">
        <v>710</v>
      </c>
    </row>
    <row r="407" spans="1:53" x14ac:dyDescent="0.35">
      <c r="A407" t="str">
        <f t="shared" si="41"/>
        <v>8403_Fabrication de machines et équipements n.c.a.</v>
      </c>
      <c r="B407" t="str">
        <f t="shared" si="42"/>
        <v>HC_8403</v>
      </c>
      <c r="C407" t="str">
        <f t="shared" si="44"/>
        <v>HC</v>
      </c>
      <c r="D407">
        <f t="shared" si="46"/>
        <v>3</v>
      </c>
      <c r="E407" t="str">
        <f>INDEX(PDC!$J$1:$L$90,MATCH(H407,PDC!$L:$L,0),MATCH(PDC!$J$1,PDC!$J$1:$L$1,0))</f>
        <v>Industrie</v>
      </c>
      <c r="F407">
        <v>8403</v>
      </c>
      <c r="G407">
        <v>28</v>
      </c>
      <c r="H407" t="s">
        <v>29</v>
      </c>
      <c r="I407" s="10">
        <v>49</v>
      </c>
      <c r="J407" s="10">
        <v>83665</v>
      </c>
      <c r="K407" s="10">
        <v>6</v>
      </c>
      <c r="M407" s="10"/>
      <c r="N407" s="10"/>
      <c r="O407" s="10">
        <v>343</v>
      </c>
      <c r="P407" s="10">
        <v>140.42281256109976</v>
      </c>
      <c r="Q407" s="10">
        <v>71.714575988000007</v>
      </c>
      <c r="T407" s="10"/>
      <c r="U407" s="10"/>
      <c r="V407" s="10"/>
      <c r="W407" s="10"/>
      <c r="X407" s="10"/>
      <c r="Y407" s="10"/>
      <c r="Z407" s="10"/>
      <c r="AP407" t="str">
        <f t="shared" si="43"/>
        <v>38_Fabrication de produits en caoutchouc et en plastique</v>
      </c>
      <c r="AQ407" t="str">
        <f>INDEX(PDC!$J$1:$L$90,MATCH(AT407,PDC!$L:$L,0),MATCH(PDC!$J$1,PDC!$J$1:$L$1,0))</f>
        <v>Industrie</v>
      </c>
      <c r="AR407">
        <v>38</v>
      </c>
      <c r="AS407">
        <v>22</v>
      </c>
      <c r="AT407" t="s">
        <v>25</v>
      </c>
      <c r="AU407">
        <v>3225</v>
      </c>
      <c r="AV407">
        <v>4919866</v>
      </c>
      <c r="AW407">
        <v>96</v>
      </c>
      <c r="AX407">
        <v>7</v>
      </c>
      <c r="AY407">
        <v>47</v>
      </c>
      <c r="BA407">
        <v>9293</v>
      </c>
    </row>
    <row r="408" spans="1:53" x14ac:dyDescent="0.35">
      <c r="A408" t="str">
        <f t="shared" si="41"/>
        <v>8403_Production de films cinématographiques, de vidéo et de programmes de télévision ; enregistrement sonore et édition musicale</v>
      </c>
      <c r="B408" t="str">
        <f t="shared" si="42"/>
        <v>HC_8403</v>
      </c>
      <c r="C408" t="str">
        <f t="shared" si="44"/>
        <v>HC</v>
      </c>
      <c r="D408">
        <f t="shared" si="46"/>
        <v>11</v>
      </c>
      <c r="E408" t="str">
        <f>INDEX(PDC!$J$1:$L$90,MATCH(H408,PDC!$L:$L,0),MATCH(PDC!$J$1,PDC!$J$1:$L$1,0))</f>
        <v>Services</v>
      </c>
      <c r="F408">
        <v>8403</v>
      </c>
      <c r="G408">
        <v>59</v>
      </c>
      <c r="H408" t="s">
        <v>82</v>
      </c>
      <c r="I408" s="10">
        <v>7</v>
      </c>
      <c r="J408" s="10">
        <v>16142</v>
      </c>
      <c r="K408" s="10">
        <v>1</v>
      </c>
      <c r="M408" s="10"/>
      <c r="N408" s="10"/>
      <c r="O408" s="10">
        <v>16</v>
      </c>
      <c r="P408" s="10">
        <v>71.601733536596427</v>
      </c>
      <c r="Q408" s="10">
        <v>61.950192045999998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P408" t="str">
        <f t="shared" si="43"/>
        <v>38_Fabrication d'autres produits minéraux non métalliques</v>
      </c>
      <c r="AQ408" t="str">
        <f>INDEX(PDC!$J$1:$L$90,MATCH(AT408,PDC!$L:$L,0),MATCH(PDC!$J$1,PDC!$J$1:$L$1,0))</f>
        <v>Industrie</v>
      </c>
      <c r="AR408">
        <v>38</v>
      </c>
      <c r="AS408">
        <v>23</v>
      </c>
      <c r="AT408" t="s">
        <v>18</v>
      </c>
      <c r="AU408">
        <v>2095</v>
      </c>
      <c r="AV408">
        <v>3104511</v>
      </c>
      <c r="AW408">
        <v>85</v>
      </c>
      <c r="AX408">
        <v>7</v>
      </c>
      <c r="AY408">
        <v>168</v>
      </c>
      <c r="AZ408">
        <v>1</v>
      </c>
      <c r="BA408">
        <v>5173</v>
      </c>
    </row>
    <row r="409" spans="1:53" x14ac:dyDescent="0.35">
      <c r="A409" t="str">
        <f t="shared" si="41"/>
        <v>8403_Construction de bâtiments</v>
      </c>
      <c r="B409" t="str">
        <f t="shared" si="42"/>
        <v>HC_8403</v>
      </c>
      <c r="C409" t="str">
        <f t="shared" si="44"/>
        <v>HC</v>
      </c>
      <c r="D409">
        <f t="shared" si="46"/>
        <v>13</v>
      </c>
      <c r="E409" t="str">
        <f>INDEX(PDC!$J$1:$L$90,MATCH(H409,PDC!$L:$L,0),MATCH(PDC!$J$1,PDC!$J$1:$L$1,0))</f>
        <v>Construction</v>
      </c>
      <c r="F409">
        <v>8403</v>
      </c>
      <c r="G409">
        <v>41</v>
      </c>
      <c r="H409" t="s">
        <v>17</v>
      </c>
      <c r="I409" s="10">
        <v>65</v>
      </c>
      <c r="J409" s="10">
        <v>102064</v>
      </c>
      <c r="K409" s="10">
        <v>6</v>
      </c>
      <c r="M409" s="10"/>
      <c r="N409" s="10"/>
      <c r="O409" s="10">
        <v>154</v>
      </c>
      <c r="P409" s="10">
        <v>57.69227384247548</v>
      </c>
      <c r="Q409" s="10">
        <v>58.786643675000001</v>
      </c>
      <c r="T409" s="10"/>
      <c r="U409" s="10"/>
      <c r="V409" s="10"/>
      <c r="W409" s="10"/>
      <c r="X409" s="10"/>
      <c r="Y409" s="10"/>
      <c r="Z409" s="10"/>
      <c r="AP409" t="str">
        <f t="shared" si="43"/>
        <v>38_Métallurgie</v>
      </c>
      <c r="AQ409" t="str">
        <f>INDEX(PDC!$J$1:$L$90,MATCH(AT409,PDC!$L:$L,0),MATCH(PDC!$J$1,PDC!$J$1:$L$1,0))</f>
        <v>Industrie</v>
      </c>
      <c r="AR409">
        <v>38</v>
      </c>
      <c r="AS409">
        <v>24</v>
      </c>
      <c r="AT409" t="s">
        <v>26</v>
      </c>
      <c r="AU409">
        <v>2340</v>
      </c>
      <c r="AV409">
        <v>3340532</v>
      </c>
      <c r="AW409">
        <v>121</v>
      </c>
      <c r="AX409">
        <v>14</v>
      </c>
      <c r="AY409">
        <v>198</v>
      </c>
      <c r="AZ409">
        <v>1</v>
      </c>
      <c r="BA409">
        <v>11502</v>
      </c>
    </row>
    <row r="410" spans="1:53" x14ac:dyDescent="0.35">
      <c r="A410" t="str">
        <f t="shared" si="41"/>
        <v>8403_Collecte et traitement des eaux usées</v>
      </c>
      <c r="B410" t="str">
        <f t="shared" si="42"/>
        <v>HC_8403</v>
      </c>
      <c r="C410" t="str">
        <f t="shared" si="44"/>
        <v>HC</v>
      </c>
      <c r="D410">
        <f t="shared" si="46"/>
        <v>7</v>
      </c>
      <c r="E410" t="str">
        <f>INDEX(PDC!$J$1:$L$90,MATCH(H410,PDC!$L:$L,0),MATCH(PDC!$J$1,PDC!$J$1:$L$1,0))</f>
        <v>Industrie</v>
      </c>
      <c r="F410">
        <v>8403</v>
      </c>
      <c r="G410">
        <v>37</v>
      </c>
      <c r="H410" t="s">
        <v>78</v>
      </c>
      <c r="I410" s="10">
        <v>10</v>
      </c>
      <c r="J410" s="10">
        <v>19444</v>
      </c>
      <c r="K410">
        <v>1</v>
      </c>
      <c r="O410">
        <v>7</v>
      </c>
      <c r="P410">
        <v>82.024200127015035</v>
      </c>
      <c r="Q410">
        <v>51.429746966000003</v>
      </c>
      <c r="T410" s="10"/>
      <c r="U410" s="10"/>
      <c r="V410" s="10"/>
      <c r="W410" s="10"/>
      <c r="X410" s="10"/>
      <c r="Y410" s="10"/>
      <c r="Z410" s="10"/>
      <c r="AP410" t="str">
        <f t="shared" si="43"/>
        <v>38_Fabrication de produits métalliques, à l'exception des machines et des équipements</v>
      </c>
      <c r="AQ410" t="str">
        <f>INDEX(PDC!$J$1:$L$90,MATCH(AT410,PDC!$L:$L,0),MATCH(PDC!$J$1,PDC!$J$1:$L$1,0))</f>
        <v>Industrie</v>
      </c>
      <c r="AR410">
        <v>38</v>
      </c>
      <c r="AS410">
        <v>25</v>
      </c>
      <c r="AT410" t="s">
        <v>11</v>
      </c>
      <c r="AU410">
        <v>7475</v>
      </c>
      <c r="AV410">
        <v>12217226</v>
      </c>
      <c r="AW410">
        <v>370</v>
      </c>
      <c r="AX410">
        <v>18</v>
      </c>
      <c r="AY410">
        <v>177</v>
      </c>
      <c r="BA410">
        <v>25143</v>
      </c>
    </row>
    <row r="411" spans="1:53" x14ac:dyDescent="0.35">
      <c r="A411" t="str">
        <f t="shared" si="41"/>
        <v>8403_Travaux de construction spécialisés</v>
      </c>
      <c r="B411" t="str">
        <f t="shared" si="42"/>
        <v>10_8403</v>
      </c>
      <c r="C411">
        <f t="shared" si="44"/>
        <v>10</v>
      </c>
      <c r="D411">
        <f t="shared" si="46"/>
        <v>10</v>
      </c>
      <c r="E411" t="str">
        <f>INDEX(PDC!$J$1:$L$90,MATCH(H411,PDC!$L:$L,0),MATCH(PDC!$J$1,PDC!$J$1:$L$1,0))</f>
        <v>Construction</v>
      </c>
      <c r="F411">
        <v>8403</v>
      </c>
      <c r="G411">
        <v>43</v>
      </c>
      <c r="H411" t="s">
        <v>3</v>
      </c>
      <c r="I411">
        <v>1694</v>
      </c>
      <c r="J411">
        <v>2638963</v>
      </c>
      <c r="K411">
        <v>121</v>
      </c>
      <c r="L411">
        <v>7</v>
      </c>
      <c r="M411">
        <v>69</v>
      </c>
      <c r="O411">
        <v>4550</v>
      </c>
      <c r="P411">
        <v>72.827978621396227</v>
      </c>
      <c r="Q411">
        <v>45.851343880000002</v>
      </c>
      <c r="T411" s="10"/>
      <c r="U411" s="10"/>
      <c r="V411" s="10"/>
      <c r="W411" s="10"/>
      <c r="X411" s="10"/>
      <c r="Y411" s="10"/>
      <c r="Z411" s="10"/>
      <c r="AP411" t="str">
        <f t="shared" si="43"/>
        <v>38_Fabrication de produits informatiques, électroniques et optiques</v>
      </c>
      <c r="AQ411" t="str">
        <f>INDEX(PDC!$J$1:$L$90,MATCH(AT411,PDC!$L:$L,0),MATCH(PDC!$J$1,PDC!$J$1:$L$1,0))</f>
        <v>Industrie</v>
      </c>
      <c r="AR411">
        <v>38</v>
      </c>
      <c r="AS411">
        <v>26</v>
      </c>
      <c r="AT411" t="s">
        <v>41</v>
      </c>
      <c r="AU411">
        <v>10201</v>
      </c>
      <c r="AV411">
        <v>14908781</v>
      </c>
      <c r="AW411">
        <v>86</v>
      </c>
      <c r="AX411">
        <v>10</v>
      </c>
      <c r="AY411">
        <v>91</v>
      </c>
      <c r="BA411">
        <v>9260</v>
      </c>
    </row>
    <row r="412" spans="1:53" x14ac:dyDescent="0.35">
      <c r="A412" t="str">
        <f t="shared" si="41"/>
        <v>8403_Entreposage et services auxiliaires des transports</v>
      </c>
      <c r="B412" t="str">
        <f t="shared" si="42"/>
        <v>HC_8403</v>
      </c>
      <c r="C412" t="str">
        <f t="shared" si="44"/>
        <v>HC</v>
      </c>
      <c r="D412">
        <f t="shared" si="46"/>
        <v>12</v>
      </c>
      <c r="E412" t="str">
        <f>INDEX(PDC!$J$1:$L$90,MATCH(H412,PDC!$L:$L,0),MATCH(PDC!$J$1,PDC!$J$1:$L$1,0))</f>
        <v>Services</v>
      </c>
      <c r="F412">
        <v>8403</v>
      </c>
      <c r="G412">
        <v>52</v>
      </c>
      <c r="H412" t="s">
        <v>7</v>
      </c>
      <c r="I412" s="10">
        <v>144</v>
      </c>
      <c r="J412" s="10">
        <v>263916</v>
      </c>
      <c r="K412">
        <v>12</v>
      </c>
      <c r="O412">
        <v>712</v>
      </c>
      <c r="P412">
        <v>68.433828547232494</v>
      </c>
      <c r="Q412">
        <v>45.469012868</v>
      </c>
      <c r="T412" s="10"/>
      <c r="U412" s="10"/>
      <c r="V412" s="10"/>
      <c r="W412" s="10"/>
      <c r="X412" s="10"/>
      <c r="Y412" s="10"/>
      <c r="Z412" s="10"/>
      <c r="AP412" t="str">
        <f t="shared" si="43"/>
        <v>38_Fabrication d'équipements électriques</v>
      </c>
      <c r="AQ412" t="str">
        <f>INDEX(PDC!$J$1:$L$90,MATCH(AT412,PDC!$L:$L,0),MATCH(PDC!$J$1,PDC!$J$1:$L$1,0))</f>
        <v>Industrie</v>
      </c>
      <c r="AR412">
        <v>38</v>
      </c>
      <c r="AS412">
        <v>27</v>
      </c>
      <c r="AT412" t="s">
        <v>38</v>
      </c>
      <c r="AU412">
        <v>8644</v>
      </c>
      <c r="AV412">
        <v>12198348</v>
      </c>
      <c r="AW412">
        <v>105</v>
      </c>
      <c r="AX412">
        <v>7</v>
      </c>
      <c r="AY412">
        <v>67</v>
      </c>
      <c r="BA412">
        <v>6288</v>
      </c>
    </row>
    <row r="413" spans="1:53" x14ac:dyDescent="0.35">
      <c r="A413" t="str">
        <f t="shared" si="41"/>
        <v>8403_Génie civil</v>
      </c>
      <c r="B413" t="str">
        <f t="shared" si="42"/>
        <v>8_8403</v>
      </c>
      <c r="C413">
        <f t="shared" si="44"/>
        <v>8</v>
      </c>
      <c r="D413">
        <f t="shared" si="46"/>
        <v>8</v>
      </c>
      <c r="E413" t="str">
        <f>INDEX(PDC!$J$1:$L$90,MATCH(H413,PDC!$L:$L,0),MATCH(PDC!$J$1,PDC!$J$1:$L$1,0))</f>
        <v>Construction</v>
      </c>
      <c r="F413">
        <v>8403</v>
      </c>
      <c r="G413">
        <v>42</v>
      </c>
      <c r="H413" t="s">
        <v>22</v>
      </c>
      <c r="I413" s="10">
        <v>324</v>
      </c>
      <c r="J413" s="10">
        <v>519001</v>
      </c>
      <c r="K413">
        <v>23</v>
      </c>
      <c r="L413">
        <v>3</v>
      </c>
      <c r="M413">
        <v>29</v>
      </c>
      <c r="O413">
        <v>1439</v>
      </c>
      <c r="P413">
        <v>77.196039780623749</v>
      </c>
      <c r="Q413">
        <v>44.315906906000002</v>
      </c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P413" t="str">
        <f t="shared" si="43"/>
        <v>38_Fabrication de machines et équipements n.c.a.</v>
      </c>
      <c r="AQ413" t="str">
        <f>INDEX(PDC!$J$1:$L$90,MATCH(AT413,PDC!$L:$L,0),MATCH(PDC!$J$1,PDC!$J$1:$L$1,0))</f>
        <v>Industrie</v>
      </c>
      <c r="AR413">
        <v>38</v>
      </c>
      <c r="AS413">
        <v>28</v>
      </c>
      <c r="AT413" t="s">
        <v>29</v>
      </c>
      <c r="AU413">
        <v>7497</v>
      </c>
      <c r="AV413">
        <v>10774970</v>
      </c>
      <c r="AW413">
        <v>155</v>
      </c>
      <c r="AX413">
        <v>24</v>
      </c>
      <c r="AY413">
        <v>166</v>
      </c>
      <c r="BA413">
        <v>18818</v>
      </c>
    </row>
    <row r="414" spans="1:53" x14ac:dyDescent="0.35">
      <c r="A414" t="str">
        <f t="shared" si="41"/>
        <v>8403_Activités liées à l'emploi</v>
      </c>
      <c r="B414" t="str">
        <f t="shared" si="42"/>
        <v>HC_8403</v>
      </c>
      <c r="C414" t="str">
        <f t="shared" si="44"/>
        <v>HC</v>
      </c>
      <c r="D414">
        <f t="shared" si="46"/>
        <v>6</v>
      </c>
      <c r="E414" t="str">
        <f>INDEX(PDC!$J$1:$L$90,MATCH(H414,PDC!$L:$L,0),MATCH(PDC!$J$1,PDC!$J$1:$L$1,0))</f>
        <v>Services</v>
      </c>
      <c r="F414">
        <v>8403</v>
      </c>
      <c r="G414">
        <v>78</v>
      </c>
      <c r="H414" t="s">
        <v>6</v>
      </c>
      <c r="I414" s="10">
        <v>677</v>
      </c>
      <c r="J414" s="10">
        <v>879888</v>
      </c>
      <c r="K414">
        <v>38</v>
      </c>
      <c r="L414">
        <v>1</v>
      </c>
      <c r="M414">
        <v>1</v>
      </c>
      <c r="O414">
        <v>1314</v>
      </c>
      <c r="P414">
        <v>88.74438094964097</v>
      </c>
      <c r="Q414">
        <v>43.187314749000002</v>
      </c>
      <c r="T414" s="10"/>
      <c r="U414" s="10"/>
      <c r="V414" s="10"/>
      <c r="W414" s="10"/>
      <c r="X414" s="10"/>
      <c r="Y414" s="10"/>
      <c r="Z414" s="10"/>
      <c r="AP414" t="str">
        <f t="shared" si="43"/>
        <v>38_Industrie automobile</v>
      </c>
      <c r="AQ414" t="str">
        <f>INDEX(PDC!$J$1:$L$90,MATCH(AT414,PDC!$L:$L,0),MATCH(PDC!$J$1,PDC!$J$1:$L$1,0))</f>
        <v>Industrie</v>
      </c>
      <c r="AR414">
        <v>38</v>
      </c>
      <c r="AS414">
        <v>29</v>
      </c>
      <c r="AT414" t="s">
        <v>24</v>
      </c>
      <c r="AU414">
        <v>1394</v>
      </c>
      <c r="AV414">
        <v>1989527</v>
      </c>
      <c r="AW414">
        <v>38</v>
      </c>
      <c r="AX414">
        <v>5</v>
      </c>
      <c r="AY414">
        <v>37</v>
      </c>
      <c r="BA414">
        <v>3026</v>
      </c>
    </row>
    <row r="415" spans="1:53" x14ac:dyDescent="0.35">
      <c r="A415" t="str">
        <f t="shared" si="41"/>
        <v>8403_Action sociale sans hébergement</v>
      </c>
      <c r="B415" t="str">
        <f t="shared" si="42"/>
        <v>22_8403</v>
      </c>
      <c r="C415">
        <f t="shared" si="44"/>
        <v>22</v>
      </c>
      <c r="D415">
        <f t="shared" si="46"/>
        <v>22</v>
      </c>
      <c r="E415" t="str">
        <f>INDEX(PDC!$J$1:$L$90,MATCH(H415,PDC!$L:$L,0),MATCH(PDC!$J$1,PDC!$J$1:$L$1,0))</f>
        <v>Services</v>
      </c>
      <c r="F415">
        <v>8403</v>
      </c>
      <c r="G415">
        <v>88</v>
      </c>
      <c r="H415" t="s">
        <v>8</v>
      </c>
      <c r="I415" s="10">
        <v>1330</v>
      </c>
      <c r="J415" s="10">
        <v>2070129</v>
      </c>
      <c r="K415">
        <v>79</v>
      </c>
      <c r="L415">
        <v>5</v>
      </c>
      <c r="M415">
        <v>55</v>
      </c>
      <c r="O415">
        <v>6644</v>
      </c>
      <c r="P415">
        <v>39.289854641004794</v>
      </c>
      <c r="Q415">
        <v>38.161873004</v>
      </c>
      <c r="T415" s="10"/>
      <c r="U415" s="10"/>
      <c r="V415" s="10"/>
      <c r="W415" s="10"/>
      <c r="X415" s="10"/>
      <c r="Y415" s="10"/>
      <c r="Z415" s="10"/>
      <c r="AP415" t="str">
        <f t="shared" si="43"/>
        <v>38_Fabrication d'autres matériels de transport</v>
      </c>
      <c r="AQ415" t="str">
        <f>INDEX(PDC!$J$1:$L$90,MATCH(AT415,PDC!$L:$L,0),MATCH(PDC!$J$1,PDC!$J$1:$L$1,0))</f>
        <v>Industrie</v>
      </c>
      <c r="AR415">
        <v>38</v>
      </c>
      <c r="AS415">
        <v>30</v>
      </c>
      <c r="AT415" t="s">
        <v>74</v>
      </c>
      <c r="AU415">
        <v>65</v>
      </c>
      <c r="AV415">
        <v>106316</v>
      </c>
      <c r="AW415">
        <v>5</v>
      </c>
      <c r="BA415">
        <v>567</v>
      </c>
    </row>
    <row r="416" spans="1:53" x14ac:dyDescent="0.35">
      <c r="A416" t="str">
        <f t="shared" si="41"/>
        <v>8403_Activités de poste et de courrier</v>
      </c>
      <c r="B416" t="str">
        <f t="shared" si="42"/>
        <v>HC_8403</v>
      </c>
      <c r="C416" t="str">
        <f t="shared" si="44"/>
        <v>HC</v>
      </c>
      <c r="D416">
        <f t="shared" si="46"/>
        <v>19</v>
      </c>
      <c r="E416" t="str">
        <f>INDEX(PDC!$J$1:$L$90,MATCH(H416,PDC!$L:$L,0),MATCH(PDC!$J$1,PDC!$J$1:$L$1,0))</f>
        <v>Services</v>
      </c>
      <c r="F416">
        <v>8403</v>
      </c>
      <c r="G416">
        <v>53</v>
      </c>
      <c r="H416" t="s">
        <v>13</v>
      </c>
      <c r="I416" s="10">
        <v>144</v>
      </c>
      <c r="J416" s="10">
        <v>232152</v>
      </c>
      <c r="K416">
        <v>8</v>
      </c>
      <c r="O416">
        <v>84</v>
      </c>
      <c r="P416">
        <v>47.03887354901277</v>
      </c>
      <c r="Q416">
        <v>34.460181261000002</v>
      </c>
      <c r="T416" s="10"/>
      <c r="U416" s="10"/>
      <c r="V416" s="10"/>
      <c r="W416" s="10"/>
      <c r="X416" s="10"/>
      <c r="Y416" s="10"/>
      <c r="Z416" s="10"/>
      <c r="AP416" t="str">
        <f t="shared" si="43"/>
        <v>38_Fabrication de meubles</v>
      </c>
      <c r="AQ416" t="str">
        <f>INDEX(PDC!$J$1:$L$90,MATCH(AT416,PDC!$L:$L,0),MATCH(PDC!$J$1,PDC!$J$1:$L$1,0))</f>
        <v>Industrie</v>
      </c>
      <c r="AR416">
        <v>38</v>
      </c>
      <c r="AS416">
        <v>31</v>
      </c>
      <c r="AT416" t="s">
        <v>75</v>
      </c>
      <c r="AU416">
        <v>863</v>
      </c>
      <c r="AV416">
        <v>1420576</v>
      </c>
      <c r="AW416">
        <v>66</v>
      </c>
      <c r="AX416">
        <v>4</v>
      </c>
      <c r="AY416">
        <v>23</v>
      </c>
      <c r="BA416">
        <v>4931</v>
      </c>
    </row>
    <row r="417" spans="1:53" x14ac:dyDescent="0.35">
      <c r="A417" t="str">
        <f t="shared" si="41"/>
        <v>8403_Fabrication de meubles</v>
      </c>
      <c r="B417" t="str">
        <f t="shared" si="42"/>
        <v>15_8403</v>
      </c>
      <c r="C417">
        <f t="shared" si="44"/>
        <v>15</v>
      </c>
      <c r="D417">
        <f t="shared" si="46"/>
        <v>15</v>
      </c>
      <c r="E417" t="str">
        <f>INDEX(PDC!$J$1:$L$90,MATCH(H417,PDC!$L:$L,0),MATCH(PDC!$J$1,PDC!$J$1:$L$1,0))</f>
        <v>Industrie</v>
      </c>
      <c r="F417">
        <v>8403</v>
      </c>
      <c r="G417">
        <v>31</v>
      </c>
      <c r="H417" t="s">
        <v>75</v>
      </c>
      <c r="I417" s="10">
        <v>434</v>
      </c>
      <c r="J417" s="10">
        <v>710609</v>
      </c>
      <c r="K417">
        <v>24</v>
      </c>
      <c r="M417" s="10"/>
      <c r="O417">
        <v>496</v>
      </c>
      <c r="P417">
        <v>54.976692739119542</v>
      </c>
      <c r="Q417">
        <v>33.773847502999999</v>
      </c>
      <c r="T417" s="10"/>
      <c r="U417" s="10"/>
      <c r="V417" s="10"/>
      <c r="W417" s="10"/>
      <c r="X417" s="10"/>
      <c r="Y417" s="10"/>
      <c r="Z417" s="10"/>
      <c r="AP417" t="str">
        <f t="shared" si="43"/>
        <v>38_Autres industries manufacturières</v>
      </c>
      <c r="AQ417" t="str">
        <f>INDEX(PDC!$J$1:$L$90,MATCH(AT417,PDC!$L:$L,0),MATCH(PDC!$J$1,PDC!$J$1:$L$1,0))</f>
        <v>Industrie</v>
      </c>
      <c r="AR417">
        <v>38</v>
      </c>
      <c r="AS417">
        <v>32</v>
      </c>
      <c r="AT417" t="s">
        <v>37</v>
      </c>
      <c r="AU417">
        <v>3621</v>
      </c>
      <c r="AV417">
        <v>5989588</v>
      </c>
      <c r="AW417">
        <v>64</v>
      </c>
      <c r="AX417">
        <v>4</v>
      </c>
      <c r="AY417">
        <v>27</v>
      </c>
      <c r="BA417">
        <v>3921</v>
      </c>
    </row>
    <row r="418" spans="1:53" x14ac:dyDescent="0.35">
      <c r="A418" t="str">
        <f t="shared" si="41"/>
        <v>8403_Hébergement médico-social et social</v>
      </c>
      <c r="B418" t="str">
        <f t="shared" si="42"/>
        <v>14_8403</v>
      </c>
      <c r="C418">
        <f t="shared" si="44"/>
        <v>14</v>
      </c>
      <c r="D418">
        <f t="shared" si="46"/>
        <v>14</v>
      </c>
      <c r="E418" t="str">
        <f>INDEX(PDC!$J$1:$L$90,MATCH(H418,PDC!$L:$L,0),MATCH(PDC!$J$1,PDC!$J$1:$L$1,0))</f>
        <v>Services</v>
      </c>
      <c r="F418">
        <v>8403</v>
      </c>
      <c r="G418">
        <v>87</v>
      </c>
      <c r="H418" t="s">
        <v>2</v>
      </c>
      <c r="I418" s="10">
        <v>1305</v>
      </c>
      <c r="J418" s="10">
        <v>2111586</v>
      </c>
      <c r="K418">
        <v>70</v>
      </c>
      <c r="L418">
        <v>3</v>
      </c>
      <c r="M418">
        <v>33</v>
      </c>
      <c r="O418">
        <v>5013</v>
      </c>
      <c r="P418">
        <v>55.823679163198349</v>
      </c>
      <c r="Q418">
        <v>33.150437633000003</v>
      </c>
      <c r="T418" s="10"/>
      <c r="U418" s="10"/>
      <c r="V418" s="10"/>
      <c r="W418" s="10"/>
      <c r="X418" s="10"/>
      <c r="Y418" s="10"/>
      <c r="Z418" s="10"/>
      <c r="AP418" t="str">
        <f t="shared" si="43"/>
        <v>38_Réparation et installation de machines et d'équipements</v>
      </c>
      <c r="AQ418" t="str">
        <f>INDEX(PDC!$J$1:$L$90,MATCH(AT418,PDC!$L:$L,0),MATCH(PDC!$J$1,PDC!$J$1:$L$1,0))</f>
        <v>Industrie</v>
      </c>
      <c r="AR418">
        <v>38</v>
      </c>
      <c r="AS418">
        <v>33</v>
      </c>
      <c r="AT418" t="s">
        <v>23</v>
      </c>
      <c r="AU418">
        <v>3631</v>
      </c>
      <c r="AV418">
        <v>5900356</v>
      </c>
      <c r="AW418">
        <v>97</v>
      </c>
      <c r="AX418">
        <v>20</v>
      </c>
      <c r="AY418">
        <v>217</v>
      </c>
      <c r="BA418">
        <v>9359</v>
      </c>
    </row>
    <row r="419" spans="1:53" x14ac:dyDescent="0.35">
      <c r="A419" t="str">
        <f t="shared" si="41"/>
        <v>8403_Organisation de jeux de hasard et d'argent</v>
      </c>
      <c r="B419" t="str">
        <f t="shared" si="42"/>
        <v>HC_8403</v>
      </c>
      <c r="C419" t="str">
        <f t="shared" si="44"/>
        <v>HC</v>
      </c>
      <c r="D419">
        <f t="shared" si="46"/>
        <v>18</v>
      </c>
      <c r="E419" t="str">
        <f>INDEX(PDC!$J$1:$L$90,MATCH(H419,PDC!$L:$L,0),MATCH(PDC!$J$1,PDC!$J$1:$L$1,0))</f>
        <v>Services</v>
      </c>
      <c r="F419">
        <v>8403</v>
      </c>
      <c r="G419">
        <v>92</v>
      </c>
      <c r="H419" t="s">
        <v>91</v>
      </c>
      <c r="I419" s="10">
        <v>19</v>
      </c>
      <c r="J419" s="10">
        <v>31227</v>
      </c>
      <c r="K419">
        <v>1</v>
      </c>
      <c r="M419" s="10"/>
      <c r="O419">
        <v>159</v>
      </c>
      <c r="P419">
        <v>48.02156272507608</v>
      </c>
      <c r="Q419">
        <v>32.023569346999999</v>
      </c>
      <c r="T419" s="10"/>
      <c r="U419" s="10"/>
      <c r="V419" s="10"/>
      <c r="W419" s="10"/>
      <c r="X419" s="10"/>
      <c r="Y419" s="10"/>
      <c r="Z419" s="10"/>
      <c r="AP419" t="str">
        <f t="shared" si="43"/>
        <v>38_Production et distribution d'électricité, de gaz, de vapeur et d'air conditionné</v>
      </c>
      <c r="AQ419" t="str">
        <f>INDEX(PDC!$J$1:$L$90,MATCH(AT419,PDC!$L:$L,0),MATCH(PDC!$J$1,PDC!$J$1:$L$1,0))</f>
        <v>Industrie</v>
      </c>
      <c r="AR419">
        <v>38</v>
      </c>
      <c r="AS419">
        <v>35</v>
      </c>
      <c r="AT419" t="s">
        <v>76</v>
      </c>
      <c r="AU419">
        <v>1553</v>
      </c>
      <c r="AV419">
        <v>2297386</v>
      </c>
      <c r="AW419">
        <v>14</v>
      </c>
      <c r="AX419">
        <v>4</v>
      </c>
      <c r="AY419">
        <v>30</v>
      </c>
      <c r="BA419">
        <v>539</v>
      </c>
    </row>
    <row r="420" spans="1:53" x14ac:dyDescent="0.35">
      <c r="A420" t="str">
        <f t="shared" si="41"/>
        <v>8403_Collecte, traitement et élimination des déchets ; récupération</v>
      </c>
      <c r="B420" t="str">
        <f t="shared" si="42"/>
        <v>HC_8403</v>
      </c>
      <c r="C420" t="str">
        <f t="shared" si="44"/>
        <v>HC</v>
      </c>
      <c r="D420">
        <f t="shared" si="46"/>
        <v>16</v>
      </c>
      <c r="E420" t="str">
        <f>INDEX(PDC!$J$1:$L$90,MATCH(H420,PDC!$L:$L,0),MATCH(PDC!$J$1,PDC!$J$1:$L$1,0))</f>
        <v>Industrie</v>
      </c>
      <c r="F420">
        <v>8403</v>
      </c>
      <c r="G420">
        <v>38</v>
      </c>
      <c r="H420" t="s">
        <v>4</v>
      </c>
      <c r="I420" s="10">
        <v>20</v>
      </c>
      <c r="J420" s="10">
        <v>33390</v>
      </c>
      <c r="K420">
        <v>1</v>
      </c>
      <c r="O420">
        <v>55</v>
      </c>
      <c r="P420">
        <v>54.338501263477255</v>
      </c>
      <c r="Q420">
        <v>29.949086553000001</v>
      </c>
      <c r="T420" s="10"/>
      <c r="U420" s="10"/>
      <c r="V420" s="10"/>
      <c r="W420" s="10"/>
      <c r="X420" s="10"/>
      <c r="Y420" s="10"/>
      <c r="Z420" s="10"/>
      <c r="AP420" t="str">
        <f t="shared" si="43"/>
        <v>38_Captage, traitement et distribution d'eau</v>
      </c>
      <c r="AQ420" t="str">
        <f>INDEX(PDC!$J$1:$L$90,MATCH(AT420,PDC!$L:$L,0),MATCH(PDC!$J$1,PDC!$J$1:$L$1,0))</f>
        <v>Industrie</v>
      </c>
      <c r="AR420">
        <v>38</v>
      </c>
      <c r="AS420">
        <v>36</v>
      </c>
      <c r="AT420" t="s">
        <v>77</v>
      </c>
      <c r="AU420">
        <v>512</v>
      </c>
      <c r="AV420">
        <v>789811</v>
      </c>
      <c r="AW420">
        <v>7</v>
      </c>
      <c r="AX420">
        <v>1</v>
      </c>
      <c r="AY420">
        <v>20</v>
      </c>
      <c r="BA420">
        <v>1416</v>
      </c>
    </row>
    <row r="421" spans="1:53" x14ac:dyDescent="0.35">
      <c r="A421" t="str">
        <f t="shared" si="41"/>
        <v>8403_Activités des organisations associatives</v>
      </c>
      <c r="B421" t="str">
        <f t="shared" si="42"/>
        <v>36_8403</v>
      </c>
      <c r="C421">
        <f t="shared" si="44"/>
        <v>36</v>
      </c>
      <c r="D421">
        <f t="shared" si="46"/>
        <v>36</v>
      </c>
      <c r="E421" t="str">
        <f>INDEX(PDC!$J$1:$L$90,MATCH(H421,PDC!$L:$L,0),MATCH(PDC!$J$1,PDC!$J$1:$L$1,0))</f>
        <v>Services</v>
      </c>
      <c r="F421">
        <v>8403</v>
      </c>
      <c r="G421">
        <v>94</v>
      </c>
      <c r="H421" t="s">
        <v>32</v>
      </c>
      <c r="I421" s="10">
        <v>318</v>
      </c>
      <c r="J421" s="10">
        <v>414483</v>
      </c>
      <c r="K421">
        <v>12</v>
      </c>
      <c r="L421">
        <v>1</v>
      </c>
      <c r="M421">
        <v>10</v>
      </c>
      <c r="O421">
        <v>252</v>
      </c>
      <c r="P421">
        <v>22.592826566442717</v>
      </c>
      <c r="Q421">
        <v>28.951730227999999</v>
      </c>
      <c r="T421" s="10"/>
      <c r="U421" s="10"/>
      <c r="V421" s="10"/>
      <c r="W421" s="10"/>
      <c r="X421" s="10"/>
      <c r="Y421" s="10"/>
      <c r="Z421" s="10"/>
      <c r="AP421" t="str">
        <f t="shared" si="43"/>
        <v>38_Collecte et traitement des eaux usées</v>
      </c>
      <c r="AQ421" t="str">
        <f>INDEX(PDC!$J$1:$L$90,MATCH(AT421,PDC!$L:$L,0),MATCH(PDC!$J$1,PDC!$J$1:$L$1,0))</f>
        <v>Industrie</v>
      </c>
      <c r="AR421">
        <v>38</v>
      </c>
      <c r="AS421">
        <v>37</v>
      </c>
      <c r="AT421" t="s">
        <v>78</v>
      </c>
      <c r="AU421">
        <v>237</v>
      </c>
      <c r="AV421">
        <v>415109</v>
      </c>
      <c r="AW421">
        <v>11</v>
      </c>
      <c r="AX421">
        <v>1</v>
      </c>
      <c r="AY421">
        <v>3</v>
      </c>
      <c r="BA421">
        <v>492</v>
      </c>
    </row>
    <row r="422" spans="1:53" x14ac:dyDescent="0.35">
      <c r="A422" t="str">
        <f t="shared" si="41"/>
        <v>8403_Activités sportives, récréatives et de loisirs</v>
      </c>
      <c r="B422" t="str">
        <f t="shared" si="42"/>
        <v>HC_8403</v>
      </c>
      <c r="C422" t="str">
        <f t="shared" si="44"/>
        <v>HC</v>
      </c>
      <c r="D422">
        <f t="shared" si="46"/>
        <v>21</v>
      </c>
      <c r="E422" t="str">
        <f>INDEX(PDC!$J$1:$L$90,MATCH(H422,PDC!$L:$L,0),MATCH(PDC!$J$1,PDC!$J$1:$L$1,0))</f>
        <v>Services</v>
      </c>
      <c r="F422">
        <v>8403</v>
      </c>
      <c r="G422">
        <v>93</v>
      </c>
      <c r="H422" t="s">
        <v>12</v>
      </c>
      <c r="I422" s="10">
        <v>149</v>
      </c>
      <c r="J422" s="10">
        <v>182028</v>
      </c>
      <c r="K422">
        <v>5</v>
      </c>
      <c r="O422">
        <v>228</v>
      </c>
      <c r="P422">
        <v>41.886474777617849</v>
      </c>
      <c r="Q422">
        <v>27.468301579999999</v>
      </c>
      <c r="T422" s="10"/>
      <c r="U422" s="10"/>
      <c r="V422" s="10"/>
      <c r="W422" s="10"/>
      <c r="X422" s="10"/>
      <c r="Y422" s="10"/>
      <c r="Z422" s="10"/>
      <c r="AP422" t="str">
        <f t="shared" si="43"/>
        <v>38_Collecte, traitement et élimination des déchets ; récupération</v>
      </c>
      <c r="AQ422" t="str">
        <f>INDEX(PDC!$J$1:$L$90,MATCH(AT422,PDC!$L:$L,0),MATCH(PDC!$J$1,PDC!$J$1:$L$1,0))</f>
        <v>Industrie</v>
      </c>
      <c r="AR422">
        <v>38</v>
      </c>
      <c r="AS422">
        <v>38</v>
      </c>
      <c r="AT422" t="s">
        <v>4</v>
      </c>
      <c r="AU422">
        <v>1750</v>
      </c>
      <c r="AV422">
        <v>2751911</v>
      </c>
      <c r="AW422">
        <v>102</v>
      </c>
      <c r="AX422">
        <v>8</v>
      </c>
      <c r="AY422">
        <v>148</v>
      </c>
      <c r="BA422">
        <v>8339</v>
      </c>
    </row>
    <row r="423" spans="1:53" x14ac:dyDescent="0.35">
      <c r="A423" t="str">
        <f t="shared" si="41"/>
        <v>8403_Services relatifs aux bâtiments et aménagement paysager</v>
      </c>
      <c r="B423" t="str">
        <f t="shared" si="42"/>
        <v>HC_8403</v>
      </c>
      <c r="C423" t="str">
        <f t="shared" si="44"/>
        <v>HC</v>
      </c>
      <c r="D423">
        <f t="shared" si="46"/>
        <v>31</v>
      </c>
      <c r="E423" t="str">
        <f>INDEX(PDC!$J$1:$L$90,MATCH(H423,PDC!$L:$L,0),MATCH(PDC!$J$1,PDC!$J$1:$L$1,0))</f>
        <v>Services</v>
      </c>
      <c r="F423">
        <v>8403</v>
      </c>
      <c r="G423">
        <v>81</v>
      </c>
      <c r="H423" t="s">
        <v>9</v>
      </c>
      <c r="I423" s="10">
        <v>281</v>
      </c>
      <c r="J423" s="10">
        <v>294678</v>
      </c>
      <c r="K423">
        <v>8</v>
      </c>
      <c r="O423">
        <v>286</v>
      </c>
      <c r="P423">
        <v>29.465314197690585</v>
      </c>
      <c r="Q423">
        <v>27.148277102000002</v>
      </c>
      <c r="T423" s="10"/>
      <c r="U423" s="10"/>
      <c r="V423" s="10"/>
      <c r="W423" s="10"/>
      <c r="X423" s="10"/>
      <c r="Y423" s="10"/>
      <c r="Z423" s="10"/>
      <c r="AP423" t="str">
        <f t="shared" si="43"/>
        <v>38_Dépollution et autres services de gestion des déchets</v>
      </c>
      <c r="AQ423" t="str">
        <f>INDEX(PDC!$J$1:$L$90,MATCH(AT423,PDC!$L:$L,0),MATCH(PDC!$J$1,PDC!$J$1:$L$1,0))</f>
        <v>Industrie</v>
      </c>
      <c r="AR423">
        <v>38</v>
      </c>
      <c r="AS423">
        <v>39</v>
      </c>
      <c r="AT423" t="s">
        <v>79</v>
      </c>
      <c r="AU423">
        <v>98</v>
      </c>
      <c r="AV423">
        <v>137017</v>
      </c>
      <c r="AW423">
        <v>9</v>
      </c>
      <c r="AX423">
        <v>1</v>
      </c>
      <c r="AY423">
        <v>5</v>
      </c>
      <c r="BA423">
        <v>1374</v>
      </c>
    </row>
    <row r="424" spans="1:53" x14ac:dyDescent="0.35">
      <c r="A424" t="str">
        <f t="shared" si="41"/>
        <v>8403_Transports terrestres et transport par conduites</v>
      </c>
      <c r="B424" t="str">
        <f t="shared" si="42"/>
        <v>17_8403</v>
      </c>
      <c r="C424">
        <f t="shared" si="44"/>
        <v>17</v>
      </c>
      <c r="D424">
        <f t="shared" si="46"/>
        <v>17</v>
      </c>
      <c r="E424" t="str">
        <f>INDEX(PDC!$J$1:$L$90,MATCH(H424,PDC!$L:$L,0),MATCH(PDC!$J$1,PDC!$J$1:$L$1,0))</f>
        <v>Services</v>
      </c>
      <c r="F424">
        <v>8403</v>
      </c>
      <c r="G424">
        <v>49</v>
      </c>
      <c r="H424" t="s">
        <v>5</v>
      </c>
      <c r="I424" s="10">
        <v>839</v>
      </c>
      <c r="J424" s="10">
        <v>1757009</v>
      </c>
      <c r="K424">
        <v>46</v>
      </c>
      <c r="L424">
        <v>6</v>
      </c>
      <c r="M424">
        <v>131</v>
      </c>
      <c r="N424">
        <v>1</v>
      </c>
      <c r="O424">
        <v>2971</v>
      </c>
      <c r="P424">
        <v>52.062367870844433</v>
      </c>
      <c r="Q424">
        <v>26.180856215999999</v>
      </c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P424" t="str">
        <f t="shared" si="43"/>
        <v>38_Construction de bâtiments</v>
      </c>
      <c r="AQ424" t="str">
        <f>INDEX(PDC!$J$1:$L$90,MATCH(AT424,PDC!$L:$L,0),MATCH(PDC!$J$1,PDC!$J$1:$L$1,0))</f>
        <v>Construction</v>
      </c>
      <c r="AR424">
        <v>38</v>
      </c>
      <c r="AS424">
        <v>41</v>
      </c>
      <c r="AT424" t="s">
        <v>17</v>
      </c>
      <c r="AU424">
        <v>1721</v>
      </c>
      <c r="AV424">
        <v>2568833</v>
      </c>
      <c r="AW424">
        <v>75</v>
      </c>
      <c r="AX424">
        <v>9</v>
      </c>
      <c r="AY424">
        <v>77</v>
      </c>
      <c r="BA424">
        <v>9774</v>
      </c>
    </row>
    <row r="425" spans="1:53" x14ac:dyDescent="0.35">
      <c r="A425" t="str">
        <f t="shared" si="41"/>
        <v>8403_Commerce de gros, à l'exception des automobiles et des motocycles</v>
      </c>
      <c r="B425" t="str">
        <f t="shared" si="42"/>
        <v>24_8403</v>
      </c>
      <c r="C425">
        <f t="shared" si="44"/>
        <v>24</v>
      </c>
      <c r="D425">
        <f t="shared" si="46"/>
        <v>24</v>
      </c>
      <c r="E425" t="str">
        <f>INDEX(PDC!$J$1:$L$90,MATCH(H425,PDC!$L:$L,0),MATCH(PDC!$J$1,PDC!$J$1:$L$1,0))</f>
        <v>Commerce</v>
      </c>
      <c r="F425">
        <v>8403</v>
      </c>
      <c r="G425">
        <v>46</v>
      </c>
      <c r="H425" t="s">
        <v>28</v>
      </c>
      <c r="I425" s="10">
        <v>1022</v>
      </c>
      <c r="J425" s="10">
        <v>1688351</v>
      </c>
      <c r="K425">
        <v>43</v>
      </c>
      <c r="L425">
        <v>4</v>
      </c>
      <c r="M425" s="10">
        <v>43</v>
      </c>
      <c r="O425">
        <v>2672</v>
      </c>
      <c r="P425">
        <v>37.05530891730568</v>
      </c>
      <c r="Q425">
        <v>25.468637741999999</v>
      </c>
      <c r="T425" s="10"/>
      <c r="U425" s="10"/>
      <c r="V425" s="10"/>
      <c r="W425" s="10"/>
      <c r="X425" s="10"/>
      <c r="Y425" s="10"/>
      <c r="Z425" s="10"/>
      <c r="AP425" t="str">
        <f t="shared" si="43"/>
        <v>38_Génie civil</v>
      </c>
      <c r="AQ425" t="str">
        <f>INDEX(PDC!$J$1:$L$90,MATCH(AT425,PDC!$L:$L,0),MATCH(PDC!$J$1,PDC!$J$1:$L$1,0))</f>
        <v>Construction</v>
      </c>
      <c r="AR425">
        <v>38</v>
      </c>
      <c r="AS425">
        <v>42</v>
      </c>
      <c r="AT425" t="s">
        <v>22</v>
      </c>
      <c r="AU425">
        <v>2825</v>
      </c>
      <c r="AV425">
        <v>4131088</v>
      </c>
      <c r="AW425">
        <v>82</v>
      </c>
      <c r="AX425">
        <v>16</v>
      </c>
      <c r="AY425">
        <v>148</v>
      </c>
      <c r="BA425">
        <v>9663</v>
      </c>
    </row>
    <row r="426" spans="1:53" x14ac:dyDescent="0.35">
      <c r="A426" t="str">
        <f t="shared" si="41"/>
        <v>8403_Fabrication de produits métalliques, à l'exception des machines et des équipements</v>
      </c>
      <c r="B426" t="str">
        <f t="shared" si="42"/>
        <v>HC_8403</v>
      </c>
      <c r="C426" t="str">
        <f t="shared" si="44"/>
        <v>HC</v>
      </c>
      <c r="D426">
        <f t="shared" si="46"/>
        <v>27</v>
      </c>
      <c r="E426" t="str">
        <f>INDEX(PDC!$J$1:$L$90,MATCH(H426,PDC!$L:$L,0),MATCH(PDC!$J$1,PDC!$J$1:$L$1,0))</f>
        <v>Industrie</v>
      </c>
      <c r="F426">
        <v>8403</v>
      </c>
      <c r="G426">
        <v>25</v>
      </c>
      <c r="H426" t="s">
        <v>11</v>
      </c>
      <c r="I426" s="10">
        <v>91</v>
      </c>
      <c r="J426" s="10">
        <v>163070</v>
      </c>
      <c r="K426">
        <v>4</v>
      </c>
      <c r="O426">
        <v>214</v>
      </c>
      <c r="P426">
        <v>31.699894868677614</v>
      </c>
      <c r="Q426">
        <v>24.529343226999998</v>
      </c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P426" t="str">
        <f t="shared" si="43"/>
        <v>38_Travaux de construction spécialisés</v>
      </c>
      <c r="AQ426" t="str">
        <f>INDEX(PDC!$J$1:$L$90,MATCH(AT426,PDC!$L:$L,0),MATCH(PDC!$J$1,PDC!$J$1:$L$1,0))</f>
        <v>Construction</v>
      </c>
      <c r="AR426">
        <v>38</v>
      </c>
      <c r="AS426">
        <v>43</v>
      </c>
      <c r="AT426" t="s">
        <v>3</v>
      </c>
      <c r="AU426">
        <v>23140</v>
      </c>
      <c r="AV426">
        <v>35855402</v>
      </c>
      <c r="AW426">
        <v>1714</v>
      </c>
      <c r="AX426">
        <v>141</v>
      </c>
      <c r="AY426">
        <v>1416</v>
      </c>
      <c r="AZ426">
        <v>1</v>
      </c>
      <c r="BA426">
        <v>153638</v>
      </c>
    </row>
    <row r="427" spans="1:53" x14ac:dyDescent="0.35">
      <c r="A427" t="str">
        <f t="shared" si="41"/>
        <v>8403_Enquêtes et sécurité</v>
      </c>
      <c r="B427" t="str">
        <f t="shared" si="42"/>
        <v>HC_8403</v>
      </c>
      <c r="C427" t="str">
        <f t="shared" si="44"/>
        <v>HC</v>
      </c>
      <c r="D427">
        <f t="shared" si="46"/>
        <v>40</v>
      </c>
      <c r="E427" t="str">
        <f>INDEX(PDC!$J$1:$L$90,MATCH(H427,PDC!$L:$L,0),MATCH(PDC!$J$1,PDC!$J$1:$L$1,0))</f>
        <v>Services</v>
      </c>
      <c r="F427">
        <v>8403</v>
      </c>
      <c r="G427">
        <v>80</v>
      </c>
      <c r="H427" t="s">
        <v>15</v>
      </c>
      <c r="I427" s="10">
        <v>27</v>
      </c>
      <c r="J427" s="10">
        <v>42312</v>
      </c>
      <c r="K427">
        <v>1</v>
      </c>
      <c r="L427" s="10"/>
      <c r="M427" s="10"/>
      <c r="O427">
        <v>18</v>
      </c>
      <c r="P427">
        <v>19.798713538095534</v>
      </c>
      <c r="Q427">
        <v>23.63395727</v>
      </c>
      <c r="T427" s="10"/>
      <c r="U427" s="10"/>
      <c r="V427" s="10"/>
      <c r="W427" s="10"/>
      <c r="X427" s="10"/>
      <c r="Y427" s="10"/>
      <c r="Z427" s="10"/>
      <c r="AP427" t="str">
        <f t="shared" si="43"/>
        <v>38_Commerce et réparation d'automobiles et de motocycles</v>
      </c>
      <c r="AQ427" t="str">
        <f>INDEX(PDC!$J$1:$L$90,MATCH(AT427,PDC!$L:$L,0),MATCH(PDC!$J$1,PDC!$J$1:$L$1,0))</f>
        <v>Commerce</v>
      </c>
      <c r="AR427">
        <v>38</v>
      </c>
      <c r="AS427">
        <v>45</v>
      </c>
      <c r="AT427" t="s">
        <v>21</v>
      </c>
      <c r="AU427">
        <v>7090</v>
      </c>
      <c r="AV427">
        <v>11434560</v>
      </c>
      <c r="AW427">
        <v>284</v>
      </c>
      <c r="AX427">
        <v>20</v>
      </c>
      <c r="AY427">
        <v>281</v>
      </c>
      <c r="BA427">
        <v>18028</v>
      </c>
    </row>
    <row r="428" spans="1:53" x14ac:dyDescent="0.35">
      <c r="A428" t="str">
        <f t="shared" si="41"/>
        <v>8403_Industries alimentaires</v>
      </c>
      <c r="B428" t="str">
        <f t="shared" si="42"/>
        <v>38_8403</v>
      </c>
      <c r="C428">
        <f t="shared" si="44"/>
        <v>38</v>
      </c>
      <c r="D428">
        <f t="shared" si="46"/>
        <v>38</v>
      </c>
      <c r="E428" t="str">
        <f>INDEX(PDC!$J$1:$L$90,MATCH(H428,PDC!$L:$L,0),MATCH(PDC!$J$1,PDC!$J$1:$L$1,0))</f>
        <v>Industrie</v>
      </c>
      <c r="F428">
        <v>8403</v>
      </c>
      <c r="G428">
        <v>10</v>
      </c>
      <c r="H428" t="s">
        <v>14</v>
      </c>
      <c r="I428" s="10">
        <v>466</v>
      </c>
      <c r="J428" s="10">
        <v>771202</v>
      </c>
      <c r="K428">
        <v>18</v>
      </c>
      <c r="O428">
        <v>637</v>
      </c>
      <c r="P428">
        <v>21.267473298566077</v>
      </c>
      <c r="Q428">
        <v>23.340188433000002</v>
      </c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P428" t="str">
        <f t="shared" si="43"/>
        <v>38_Commerce de gros, à l'exception des automobiles et des motocycles</v>
      </c>
      <c r="AQ428" t="str">
        <f>INDEX(PDC!$J$1:$L$90,MATCH(AT428,PDC!$L:$L,0),MATCH(PDC!$J$1,PDC!$J$1:$L$1,0))</f>
        <v>Commerce</v>
      </c>
      <c r="AR428">
        <v>38</v>
      </c>
      <c r="AS428">
        <v>46</v>
      </c>
      <c r="AT428" t="s">
        <v>28</v>
      </c>
      <c r="AU428">
        <v>16567</v>
      </c>
      <c r="AV428">
        <v>25729902</v>
      </c>
      <c r="AW428">
        <v>456</v>
      </c>
      <c r="AX428">
        <v>38</v>
      </c>
      <c r="AY428">
        <v>391</v>
      </c>
      <c r="AZ428">
        <v>1</v>
      </c>
      <c r="BA428">
        <v>30679</v>
      </c>
    </row>
    <row r="429" spans="1:53" x14ac:dyDescent="0.35">
      <c r="A429" t="str">
        <f t="shared" si="41"/>
        <v>8403_Hébergement</v>
      </c>
      <c r="B429" t="str">
        <f t="shared" si="42"/>
        <v>HC_8403</v>
      </c>
      <c r="C429" t="str">
        <f t="shared" si="44"/>
        <v>HC</v>
      </c>
      <c r="D429">
        <f t="shared" si="46"/>
        <v>29</v>
      </c>
      <c r="E429" t="str">
        <f>INDEX(PDC!$J$1:$L$90,MATCH(H429,PDC!$L:$L,0),MATCH(PDC!$J$1,PDC!$J$1:$L$1,0))</f>
        <v>Services</v>
      </c>
      <c r="F429">
        <v>8403</v>
      </c>
      <c r="G429">
        <v>55</v>
      </c>
      <c r="H429" t="s">
        <v>20</v>
      </c>
      <c r="I429" s="10">
        <v>274</v>
      </c>
      <c r="J429" s="10">
        <v>450455</v>
      </c>
      <c r="K429">
        <v>10</v>
      </c>
      <c r="O429">
        <v>374</v>
      </c>
      <c r="P429">
        <v>29.789772400664091</v>
      </c>
      <c r="Q429">
        <v>22.199775782</v>
      </c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P429" t="str">
        <f t="shared" si="43"/>
        <v>38_Commerce de détail, à l'exception des automobiles et des motocycles</v>
      </c>
      <c r="AQ429" t="str">
        <f>INDEX(PDC!$J$1:$L$90,MATCH(AT429,PDC!$L:$L,0),MATCH(PDC!$J$1,PDC!$J$1:$L$1,0))</f>
        <v>Commerce</v>
      </c>
      <c r="AR429">
        <v>38</v>
      </c>
      <c r="AS429">
        <v>47</v>
      </c>
      <c r="AT429" t="s">
        <v>16</v>
      </c>
      <c r="AU429">
        <v>27413</v>
      </c>
      <c r="AV429">
        <v>41833379</v>
      </c>
      <c r="AW429">
        <v>1303</v>
      </c>
      <c r="AX429">
        <v>93</v>
      </c>
      <c r="AY429">
        <v>871</v>
      </c>
      <c r="AZ429">
        <v>1</v>
      </c>
      <c r="BA429">
        <v>106887</v>
      </c>
    </row>
    <row r="430" spans="1:53" x14ac:dyDescent="0.35">
      <c r="A430" t="str">
        <f t="shared" si="41"/>
        <v>8403_Commerce et réparation d'automobiles et de motocycles</v>
      </c>
      <c r="B430" t="str">
        <f t="shared" si="42"/>
        <v>23_8403</v>
      </c>
      <c r="C430">
        <f t="shared" si="44"/>
        <v>23</v>
      </c>
      <c r="D430">
        <f t="shared" si="46"/>
        <v>23</v>
      </c>
      <c r="E430" t="str">
        <f>INDEX(PDC!$J$1:$L$90,MATCH(H430,PDC!$L:$L,0),MATCH(PDC!$J$1,PDC!$J$1:$L$1,0))</f>
        <v>Commerce</v>
      </c>
      <c r="F430">
        <v>8403</v>
      </c>
      <c r="G430">
        <v>45</v>
      </c>
      <c r="H430" t="s">
        <v>21</v>
      </c>
      <c r="I430" s="10">
        <v>832</v>
      </c>
      <c r="J430" s="10">
        <v>1376449</v>
      </c>
      <c r="K430">
        <v>29</v>
      </c>
      <c r="L430">
        <v>1</v>
      </c>
      <c r="M430">
        <v>5</v>
      </c>
      <c r="O430">
        <v>1149</v>
      </c>
      <c r="P430">
        <v>38.791392156093949</v>
      </c>
      <c r="Q430">
        <v>21.068706505000002</v>
      </c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P430" t="str">
        <f t="shared" si="43"/>
        <v>38_Transports terrestres et transport par conduites</v>
      </c>
      <c r="AQ430" t="str">
        <f>INDEX(PDC!$J$1:$L$90,MATCH(AT430,PDC!$L:$L,0),MATCH(PDC!$J$1,PDC!$J$1:$L$1,0))</f>
        <v>Services</v>
      </c>
      <c r="AR430">
        <v>38</v>
      </c>
      <c r="AS430">
        <v>49</v>
      </c>
      <c r="AT430" t="s">
        <v>5</v>
      </c>
      <c r="AU430">
        <v>11363</v>
      </c>
      <c r="AV430">
        <v>19465726</v>
      </c>
      <c r="AW430">
        <v>814</v>
      </c>
      <c r="AX430">
        <v>91</v>
      </c>
      <c r="AY430">
        <v>1111</v>
      </c>
      <c r="AZ430">
        <v>2</v>
      </c>
      <c r="BA430">
        <v>89620</v>
      </c>
    </row>
    <row r="431" spans="1:53" x14ac:dyDescent="0.35">
      <c r="A431" t="str">
        <f t="shared" si="41"/>
        <v>8403_Commerce de détail, à l'exception des automobiles et des motocycles</v>
      </c>
      <c r="B431" t="str">
        <f t="shared" si="42"/>
        <v>30_8403</v>
      </c>
      <c r="C431">
        <f t="shared" si="44"/>
        <v>30</v>
      </c>
      <c r="D431">
        <f t="shared" si="46"/>
        <v>30</v>
      </c>
      <c r="E431" t="str">
        <f>INDEX(PDC!$J$1:$L$90,MATCH(H431,PDC!$L:$L,0),MATCH(PDC!$J$1,PDC!$J$1:$L$1,0))</f>
        <v>Commerce</v>
      </c>
      <c r="F431">
        <v>8403</v>
      </c>
      <c r="G431">
        <v>47</v>
      </c>
      <c r="H431" t="s">
        <v>16</v>
      </c>
      <c r="I431">
        <v>1783</v>
      </c>
      <c r="J431">
        <v>2619065</v>
      </c>
      <c r="K431">
        <v>55</v>
      </c>
      <c r="O431">
        <v>1926</v>
      </c>
      <c r="P431">
        <v>29.535641087414149</v>
      </c>
      <c r="Q431">
        <v>20.999860637000001</v>
      </c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P431" t="str">
        <f t="shared" si="43"/>
        <v>38_Transports par eau</v>
      </c>
      <c r="AQ431" t="str">
        <f>INDEX(PDC!$J$1:$L$90,MATCH(AT431,PDC!$L:$L,0),MATCH(PDC!$J$1,PDC!$J$1:$L$1,0))</f>
        <v>Services</v>
      </c>
      <c r="AR431">
        <v>38</v>
      </c>
      <c r="AS431">
        <v>50</v>
      </c>
      <c r="AT431" t="s">
        <v>80</v>
      </c>
      <c r="AU431">
        <v>19</v>
      </c>
      <c r="AV431">
        <v>33224</v>
      </c>
      <c r="BA431">
        <v>0</v>
      </c>
    </row>
    <row r="432" spans="1:53" x14ac:dyDescent="0.35">
      <c r="A432" t="str">
        <f t="shared" si="41"/>
        <v>8403_Autres industries manufacturières</v>
      </c>
      <c r="B432" t="str">
        <f t="shared" si="42"/>
        <v>HC_8403</v>
      </c>
      <c r="C432" t="str">
        <f t="shared" si="44"/>
        <v>HC</v>
      </c>
      <c r="D432">
        <f t="shared" si="46"/>
        <v>32</v>
      </c>
      <c r="E432" t="str">
        <f>INDEX(PDC!$J$1:$L$90,MATCH(H432,PDC!$L:$L,0),MATCH(PDC!$J$1,PDC!$J$1:$L$1,0))</f>
        <v>Industrie</v>
      </c>
      <c r="F432">
        <v>8403</v>
      </c>
      <c r="G432">
        <v>32</v>
      </c>
      <c r="H432" t="s">
        <v>37</v>
      </c>
      <c r="I432">
        <v>58</v>
      </c>
      <c r="J432">
        <v>97145</v>
      </c>
      <c r="K432">
        <v>2</v>
      </c>
      <c r="O432">
        <v>16</v>
      </c>
      <c r="P432">
        <v>28.64018105386959</v>
      </c>
      <c r="Q432">
        <v>20.587781152000002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P432" t="str">
        <f t="shared" si="43"/>
        <v>38_Transports aériens</v>
      </c>
      <c r="AQ432" t="str">
        <f>INDEX(PDC!$J$1:$L$90,MATCH(AT432,PDC!$L:$L,0),MATCH(PDC!$J$1,PDC!$J$1:$L$1,0))</f>
        <v>Services</v>
      </c>
      <c r="AR432">
        <v>38</v>
      </c>
      <c r="AS432">
        <v>51</v>
      </c>
      <c r="AT432" t="s">
        <v>81</v>
      </c>
      <c r="AU432">
        <v>12</v>
      </c>
      <c r="AV432">
        <v>12872</v>
      </c>
      <c r="BA432">
        <v>12</v>
      </c>
    </row>
    <row r="433" spans="1:53" x14ac:dyDescent="0.35">
      <c r="A433" t="str">
        <f t="shared" si="41"/>
        <v>8403_Autres services personnels</v>
      </c>
      <c r="B433" t="str">
        <f t="shared" si="42"/>
        <v>HC_8403</v>
      </c>
      <c r="C433" t="str">
        <f t="shared" si="44"/>
        <v>HC</v>
      </c>
      <c r="D433">
        <f t="shared" si="46"/>
        <v>26</v>
      </c>
      <c r="E433" t="str">
        <f>INDEX(PDC!$J$1:$L$90,MATCH(H433,PDC!$L:$L,0),MATCH(PDC!$J$1,PDC!$J$1:$L$1,0))</f>
        <v>Services</v>
      </c>
      <c r="F433">
        <v>8403</v>
      </c>
      <c r="G433">
        <v>96</v>
      </c>
      <c r="H433" t="s">
        <v>30</v>
      </c>
      <c r="I433" s="10">
        <v>215</v>
      </c>
      <c r="J433" s="10">
        <v>362997</v>
      </c>
      <c r="K433">
        <v>7</v>
      </c>
      <c r="M433" s="10"/>
      <c r="O433">
        <v>182</v>
      </c>
      <c r="P433">
        <v>32.273450702306143</v>
      </c>
      <c r="Q433">
        <v>19.283905927999999</v>
      </c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P433" t="str">
        <f t="shared" si="43"/>
        <v>38_Entreposage et services auxiliaires des transports</v>
      </c>
      <c r="AQ433" t="str">
        <f>INDEX(PDC!$J$1:$L$90,MATCH(AT433,PDC!$L:$L,0),MATCH(PDC!$J$1,PDC!$J$1:$L$1,0))</f>
        <v>Services</v>
      </c>
      <c r="AR433">
        <v>38</v>
      </c>
      <c r="AS433">
        <v>52</v>
      </c>
      <c r="AT433" t="s">
        <v>7</v>
      </c>
      <c r="AU433">
        <v>5903</v>
      </c>
      <c r="AV433">
        <v>9092505</v>
      </c>
      <c r="AW433">
        <v>360</v>
      </c>
      <c r="AX433">
        <v>36</v>
      </c>
      <c r="AY433">
        <v>349</v>
      </c>
      <c r="BA433">
        <v>36715</v>
      </c>
    </row>
    <row r="434" spans="1:53" x14ac:dyDescent="0.35">
      <c r="A434" t="str">
        <f t="shared" si="41"/>
        <v>8403_Restauration</v>
      </c>
      <c r="B434" t="str">
        <f t="shared" si="42"/>
        <v>28_8403</v>
      </c>
      <c r="C434">
        <f t="shared" si="44"/>
        <v>28</v>
      </c>
      <c r="D434">
        <f t="shared" si="46"/>
        <v>28</v>
      </c>
      <c r="E434" t="str">
        <f>INDEX(PDC!$J$1:$L$90,MATCH(H434,PDC!$L:$L,0),MATCH(PDC!$J$1,PDC!$J$1:$L$1,0))</f>
        <v>Services</v>
      </c>
      <c r="F434">
        <v>8403</v>
      </c>
      <c r="G434">
        <v>56</v>
      </c>
      <c r="H434" t="s">
        <v>10</v>
      </c>
      <c r="I434">
        <v>523</v>
      </c>
      <c r="J434">
        <v>789275</v>
      </c>
      <c r="K434">
        <v>15</v>
      </c>
      <c r="L434">
        <v>2</v>
      </c>
      <c r="M434" s="10">
        <v>13</v>
      </c>
      <c r="O434">
        <v>313</v>
      </c>
      <c r="P434">
        <v>30.796504215904971</v>
      </c>
      <c r="Q434">
        <v>19.00478287</v>
      </c>
      <c r="R434" s="10"/>
      <c r="S434" s="10"/>
      <c r="T434" s="10"/>
      <c r="AA434" s="10"/>
      <c r="AB434" s="10"/>
      <c r="AP434" t="str">
        <f t="shared" si="43"/>
        <v>38_Activités de poste et de courrier</v>
      </c>
      <c r="AQ434" t="str">
        <f>INDEX(PDC!$J$1:$L$90,MATCH(AT434,PDC!$L:$L,0),MATCH(PDC!$J$1,PDC!$J$1:$L$1,0))</f>
        <v>Services</v>
      </c>
      <c r="AR434">
        <v>38</v>
      </c>
      <c r="AS434">
        <v>53</v>
      </c>
      <c r="AT434" t="s">
        <v>13</v>
      </c>
      <c r="AU434">
        <v>2305</v>
      </c>
      <c r="AV434">
        <v>3410786</v>
      </c>
      <c r="AW434">
        <v>176</v>
      </c>
      <c r="AX434">
        <v>4</v>
      </c>
      <c r="AY434">
        <v>39</v>
      </c>
      <c r="BA434">
        <v>12026</v>
      </c>
    </row>
    <row r="435" spans="1:53" x14ac:dyDescent="0.35">
      <c r="A435" t="str">
        <f t="shared" si="41"/>
        <v>8403_Activités de location et location-bail</v>
      </c>
      <c r="B435" t="str">
        <f t="shared" si="42"/>
        <v>HC_8403</v>
      </c>
      <c r="C435" t="str">
        <f t="shared" si="44"/>
        <v>HC</v>
      </c>
      <c r="D435">
        <f t="shared" si="46"/>
        <v>20</v>
      </c>
      <c r="E435" t="str">
        <f>INDEX(PDC!$J$1:$L$90,MATCH(H435,PDC!$L:$L,0),MATCH(PDC!$J$1,PDC!$J$1:$L$1,0))</f>
        <v>Services</v>
      </c>
      <c r="F435">
        <v>8403</v>
      </c>
      <c r="G435">
        <v>77</v>
      </c>
      <c r="H435" t="s">
        <v>88</v>
      </c>
      <c r="I435" s="10">
        <v>35</v>
      </c>
      <c r="J435" s="10">
        <v>52947</v>
      </c>
      <c r="K435">
        <v>1</v>
      </c>
      <c r="O435">
        <v>15</v>
      </c>
      <c r="P435">
        <v>46.087519058302149</v>
      </c>
      <c r="Q435">
        <v>18.886811340000001</v>
      </c>
      <c r="R435" s="10"/>
      <c r="S435" s="10"/>
      <c r="AA435" s="10"/>
      <c r="AB435" s="10"/>
      <c r="AP435" t="str">
        <f t="shared" si="43"/>
        <v>38_Hébergement</v>
      </c>
      <c r="AQ435" t="str">
        <f>INDEX(PDC!$J$1:$L$90,MATCH(AT435,PDC!$L:$L,0),MATCH(PDC!$J$1,PDC!$J$1:$L$1,0))</f>
        <v>Services</v>
      </c>
      <c r="AR435">
        <v>38</v>
      </c>
      <c r="AS435">
        <v>55</v>
      </c>
      <c r="AT435" t="s">
        <v>20</v>
      </c>
      <c r="AU435">
        <v>3323</v>
      </c>
      <c r="AV435">
        <v>5252568</v>
      </c>
      <c r="AW435">
        <v>114</v>
      </c>
      <c r="AX435">
        <v>9</v>
      </c>
      <c r="AY435">
        <v>54</v>
      </c>
      <c r="BA435">
        <v>8781</v>
      </c>
    </row>
    <row r="436" spans="1:53" x14ac:dyDescent="0.35">
      <c r="A436" t="str">
        <f t="shared" si="41"/>
        <v>8403_Activités pour la santé humaine</v>
      </c>
      <c r="B436" t="str">
        <f t="shared" si="42"/>
        <v>25_8403</v>
      </c>
      <c r="C436">
        <f t="shared" si="44"/>
        <v>25</v>
      </c>
      <c r="D436">
        <f t="shared" si="46"/>
        <v>25</v>
      </c>
      <c r="E436" t="str">
        <f>INDEX(PDC!$J$1:$L$90,MATCH(H436,PDC!$L:$L,0),MATCH(PDC!$J$1,PDC!$J$1:$L$1,0))</f>
        <v>Services</v>
      </c>
      <c r="F436">
        <v>8403</v>
      </c>
      <c r="G436">
        <v>86</v>
      </c>
      <c r="H436" t="s">
        <v>27</v>
      </c>
      <c r="I436" s="10">
        <v>1258</v>
      </c>
      <c r="J436" s="10">
        <v>1936377</v>
      </c>
      <c r="K436">
        <v>29</v>
      </c>
      <c r="L436">
        <v>2</v>
      </c>
      <c r="M436">
        <v>24</v>
      </c>
      <c r="O436">
        <v>2225</v>
      </c>
      <c r="P436">
        <v>32.890814997809372</v>
      </c>
      <c r="Q436">
        <v>14.976422463</v>
      </c>
      <c r="R436" s="10"/>
      <c r="S436" s="10"/>
      <c r="U436" s="10"/>
      <c r="V436" s="10"/>
      <c r="W436" s="10"/>
      <c r="X436" s="10"/>
      <c r="Y436" s="10"/>
      <c r="Z436" s="10"/>
      <c r="AA436" s="10"/>
      <c r="AB436" s="10"/>
      <c r="AP436" t="str">
        <f t="shared" si="43"/>
        <v>38_Restauration</v>
      </c>
      <c r="AQ436" t="str">
        <f>INDEX(PDC!$J$1:$L$90,MATCH(AT436,PDC!$L:$L,0),MATCH(PDC!$J$1,PDC!$J$1:$L$1,0))</f>
        <v>Services</v>
      </c>
      <c r="AR436">
        <v>38</v>
      </c>
      <c r="AS436">
        <v>56</v>
      </c>
      <c r="AT436" t="s">
        <v>10</v>
      </c>
      <c r="AU436">
        <v>10542</v>
      </c>
      <c r="AV436">
        <v>15922044</v>
      </c>
      <c r="AW436">
        <v>587</v>
      </c>
      <c r="AX436">
        <v>15</v>
      </c>
      <c r="AY436">
        <v>98</v>
      </c>
      <c r="BA436">
        <v>40749</v>
      </c>
    </row>
    <row r="437" spans="1:53" x14ac:dyDescent="0.35">
      <c r="A437" t="str">
        <f t="shared" si="41"/>
        <v>8403_Fabrication de produits en caoutchouc et en plastique</v>
      </c>
      <c r="B437" t="str">
        <f t="shared" si="42"/>
        <v>35_8403</v>
      </c>
      <c r="C437">
        <f t="shared" si="44"/>
        <v>35</v>
      </c>
      <c r="D437">
        <f t="shared" si="46"/>
        <v>35</v>
      </c>
      <c r="E437" t="str">
        <f>INDEX(PDC!$J$1:$L$90,MATCH(H437,PDC!$L:$L,0),MATCH(PDC!$J$1,PDC!$J$1:$L$1,0))</f>
        <v>Industrie</v>
      </c>
      <c r="F437">
        <v>8403</v>
      </c>
      <c r="G437">
        <v>22</v>
      </c>
      <c r="H437" t="s">
        <v>25</v>
      </c>
      <c r="I437" s="10">
        <v>517</v>
      </c>
      <c r="J437" s="10">
        <v>735708</v>
      </c>
      <c r="K437" s="10">
        <v>11</v>
      </c>
      <c r="M437" s="10"/>
      <c r="N437" s="10"/>
      <c r="O437" s="10">
        <v>418</v>
      </c>
      <c r="P437" s="10">
        <v>22.744148524579082</v>
      </c>
      <c r="Q437" s="10">
        <v>14.951584051999999</v>
      </c>
      <c r="R437" s="10"/>
      <c r="S437" s="10"/>
      <c r="T437" s="10"/>
      <c r="AA437" s="10"/>
      <c r="AB437" s="10"/>
      <c r="AP437" t="str">
        <f t="shared" si="43"/>
        <v>38_Édition</v>
      </c>
      <c r="AQ437" t="str">
        <f>INDEX(PDC!$J$1:$L$90,MATCH(AT437,PDC!$L:$L,0),MATCH(PDC!$J$1,PDC!$J$1:$L$1,0))</f>
        <v>Services</v>
      </c>
      <c r="AR437">
        <v>38</v>
      </c>
      <c r="AS437">
        <v>58</v>
      </c>
      <c r="AT437" t="s">
        <v>49</v>
      </c>
      <c r="AU437">
        <v>2782</v>
      </c>
      <c r="AV437">
        <v>3524643</v>
      </c>
      <c r="AW437">
        <v>9</v>
      </c>
      <c r="AX437">
        <v>1</v>
      </c>
      <c r="AY437">
        <v>3</v>
      </c>
      <c r="BA437">
        <v>590</v>
      </c>
    </row>
    <row r="438" spans="1:53" x14ac:dyDescent="0.35">
      <c r="A438" t="str">
        <f t="shared" si="41"/>
        <v>8403_Administration publique et défense ; sécurité sociale obligatoire</v>
      </c>
      <c r="B438" t="str">
        <f t="shared" si="42"/>
        <v>39_8403</v>
      </c>
      <c r="C438">
        <f t="shared" si="44"/>
        <v>39</v>
      </c>
      <c r="D438">
        <f t="shared" si="46"/>
        <v>39</v>
      </c>
      <c r="E438" t="str">
        <f>INDEX(PDC!$J$1:$L$90,MATCH(H438,PDC!$L:$L,0),MATCH(PDC!$J$1,PDC!$J$1:$L$1,0))</f>
        <v>Services</v>
      </c>
      <c r="F438">
        <v>8403</v>
      </c>
      <c r="G438">
        <v>84</v>
      </c>
      <c r="H438" t="s">
        <v>36</v>
      </c>
      <c r="I438" s="10">
        <v>1388</v>
      </c>
      <c r="J438" s="10">
        <v>1762466</v>
      </c>
      <c r="K438" s="10">
        <v>24</v>
      </c>
      <c r="M438" s="10"/>
      <c r="N438" s="10"/>
      <c r="O438" s="10">
        <v>450</v>
      </c>
      <c r="P438" s="10">
        <v>19.867676713456575</v>
      </c>
      <c r="Q438" s="10">
        <v>13.617283965</v>
      </c>
      <c r="R438" s="10"/>
      <c r="S438" s="10"/>
      <c r="U438" s="10"/>
      <c r="V438" s="10"/>
      <c r="W438" s="10"/>
      <c r="X438" s="10"/>
      <c r="Y438" s="10"/>
      <c r="Z438" s="10"/>
      <c r="AA438" s="10"/>
      <c r="AB438" s="10"/>
      <c r="AP438" t="str">
        <f t="shared" si="43"/>
        <v>38_Production de films cinématographiques, de vidéo et de programmes de télévision ; enregistrement sonore et édition musicale</v>
      </c>
      <c r="AQ438" t="str">
        <f>INDEX(PDC!$J$1:$L$90,MATCH(AT438,PDC!$L:$L,0),MATCH(PDC!$J$1,PDC!$J$1:$L$1,0))</f>
        <v>Services</v>
      </c>
      <c r="AR438">
        <v>38</v>
      </c>
      <c r="AS438">
        <v>59</v>
      </c>
      <c r="AT438" t="s">
        <v>82</v>
      </c>
      <c r="AU438">
        <v>322</v>
      </c>
      <c r="AV438">
        <v>398771</v>
      </c>
      <c r="AW438">
        <v>6</v>
      </c>
      <c r="BA438">
        <v>816</v>
      </c>
    </row>
    <row r="439" spans="1:53" x14ac:dyDescent="0.35">
      <c r="A439" t="str">
        <f t="shared" si="41"/>
        <v>8403_Fabrication de produits informatiques, électroniques et optiques</v>
      </c>
      <c r="B439" t="str">
        <f t="shared" si="42"/>
        <v>HC_8403</v>
      </c>
      <c r="C439" t="str">
        <f t="shared" si="44"/>
        <v>HC</v>
      </c>
      <c r="D439">
        <f t="shared" si="46"/>
        <v>37</v>
      </c>
      <c r="E439" t="str">
        <f>INDEX(PDC!$J$1:$L$90,MATCH(H439,PDC!$L:$L,0),MATCH(PDC!$J$1,PDC!$J$1:$L$1,0))</f>
        <v>Industrie</v>
      </c>
      <c r="F439">
        <v>8403</v>
      </c>
      <c r="G439">
        <v>26</v>
      </c>
      <c r="H439" t="s">
        <v>41</v>
      </c>
      <c r="I439" s="10">
        <v>41</v>
      </c>
      <c r="J439" s="10">
        <v>81324</v>
      </c>
      <c r="K439" s="10">
        <v>1</v>
      </c>
      <c r="L439" s="10"/>
      <c r="M439" s="10"/>
      <c r="N439" s="10"/>
      <c r="O439" s="10">
        <v>9</v>
      </c>
      <c r="P439" s="10">
        <v>21.775732976050282</v>
      </c>
      <c r="Q439" s="10">
        <v>12.29649304</v>
      </c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P439" t="str">
        <f t="shared" si="43"/>
        <v>38_Programmation et diffusion</v>
      </c>
      <c r="AQ439" t="str">
        <f>INDEX(PDC!$J$1:$L$90,MATCH(AT439,PDC!$L:$L,0),MATCH(PDC!$J$1,PDC!$J$1:$L$1,0))</f>
        <v>Services</v>
      </c>
      <c r="AR439">
        <v>38</v>
      </c>
      <c r="AS439">
        <v>60</v>
      </c>
      <c r="AT439" t="s">
        <v>83</v>
      </c>
      <c r="AU439">
        <v>217</v>
      </c>
      <c r="AV439">
        <v>363652</v>
      </c>
      <c r="AW439">
        <v>3</v>
      </c>
      <c r="BA439">
        <v>73</v>
      </c>
    </row>
    <row r="440" spans="1:53" x14ac:dyDescent="0.35">
      <c r="A440" t="str">
        <f t="shared" si="41"/>
        <v>8403_Activités des agences de voyage, voyagistes, services de réservation et activités connexes</v>
      </c>
      <c r="B440" t="str">
        <f t="shared" si="42"/>
        <v>HC_8403</v>
      </c>
      <c r="C440" t="str">
        <f t="shared" si="44"/>
        <v>HC</v>
      </c>
      <c r="D440">
        <f t="shared" si="46"/>
        <v>41</v>
      </c>
      <c r="E440" t="str">
        <f>INDEX(PDC!$J$1:$L$90,MATCH(H440,PDC!$L:$L,0),MATCH(PDC!$J$1,PDC!$J$1:$L$1,0))</f>
        <v>Services</v>
      </c>
      <c r="F440">
        <v>8403</v>
      </c>
      <c r="G440">
        <v>79</v>
      </c>
      <c r="H440" t="s">
        <v>89</v>
      </c>
      <c r="I440" s="10">
        <v>48</v>
      </c>
      <c r="J440" s="10">
        <v>86819</v>
      </c>
      <c r="K440" s="10">
        <v>1</v>
      </c>
      <c r="M440" s="10"/>
      <c r="N440" s="10"/>
      <c r="O440" s="10">
        <v>11</v>
      </c>
      <c r="P440" s="10">
        <v>15.75475010006323</v>
      </c>
      <c r="Q440" s="10">
        <v>11.518216059</v>
      </c>
      <c r="R440" s="10"/>
      <c r="S440" s="10"/>
      <c r="T440" s="10"/>
      <c r="AA440" s="10"/>
      <c r="AB440" s="10"/>
      <c r="AP440" t="str">
        <f t="shared" si="43"/>
        <v>38_Télécommunications</v>
      </c>
      <c r="AQ440" t="str">
        <f>INDEX(PDC!$J$1:$L$90,MATCH(AT440,PDC!$L:$L,0),MATCH(PDC!$J$1,PDC!$J$1:$L$1,0))</f>
        <v>Services</v>
      </c>
      <c r="AR440">
        <v>38</v>
      </c>
      <c r="AS440">
        <v>61</v>
      </c>
      <c r="AT440" t="s">
        <v>84</v>
      </c>
      <c r="AU440">
        <v>907</v>
      </c>
      <c r="AV440">
        <v>1505626</v>
      </c>
      <c r="AW440">
        <v>3</v>
      </c>
      <c r="AX440">
        <v>1</v>
      </c>
      <c r="AY440">
        <v>8</v>
      </c>
      <c r="BA440">
        <v>405</v>
      </c>
    </row>
    <row r="441" spans="1:53" x14ac:dyDescent="0.35">
      <c r="A441" t="str">
        <f t="shared" si="41"/>
        <v>8403_Fabrication d'autres produits minéraux non métalliques</v>
      </c>
      <c r="B441" t="str">
        <f t="shared" si="42"/>
        <v>HC_8403</v>
      </c>
      <c r="C441" t="str">
        <f t="shared" si="44"/>
        <v>HC</v>
      </c>
      <c r="D441">
        <f t="shared" si="46"/>
        <v>33</v>
      </c>
      <c r="E441" t="str">
        <f>INDEX(PDC!$J$1:$L$90,MATCH(H441,PDC!$L:$L,0),MATCH(PDC!$J$1,PDC!$J$1:$L$1,0))</f>
        <v>Industrie</v>
      </c>
      <c r="F441">
        <v>8403</v>
      </c>
      <c r="G441">
        <v>23</v>
      </c>
      <c r="H441" t="s">
        <v>18</v>
      </c>
      <c r="I441" s="10">
        <v>157</v>
      </c>
      <c r="J441" s="10">
        <v>264319</v>
      </c>
      <c r="K441" s="10">
        <v>3</v>
      </c>
      <c r="M441" s="10"/>
      <c r="N441" s="10"/>
      <c r="O441" s="10">
        <v>82</v>
      </c>
      <c r="P441" s="10">
        <v>25.240088986898595</v>
      </c>
      <c r="Q441" s="10">
        <v>11.349921875</v>
      </c>
      <c r="R441" s="10"/>
      <c r="S441" s="10"/>
      <c r="U441" s="10"/>
      <c r="V441" s="10"/>
      <c r="W441" s="10"/>
      <c r="X441" s="10"/>
      <c r="Y441" s="10"/>
      <c r="Z441" s="10"/>
      <c r="AA441" s="10"/>
      <c r="AB441" s="10"/>
      <c r="AP441" t="str">
        <f t="shared" si="43"/>
        <v>38_Programmation, conseil et autres activités informatiques</v>
      </c>
      <c r="AQ441" t="str">
        <f>INDEX(PDC!$J$1:$L$90,MATCH(AT441,PDC!$L:$L,0),MATCH(PDC!$J$1,PDC!$J$1:$L$1,0))</f>
        <v>Services</v>
      </c>
      <c r="AR441">
        <v>38</v>
      </c>
      <c r="AS441">
        <v>62</v>
      </c>
      <c r="AT441" t="s">
        <v>50</v>
      </c>
      <c r="AU441">
        <v>7984</v>
      </c>
      <c r="AV441">
        <v>11333416</v>
      </c>
      <c r="AW441">
        <v>16</v>
      </c>
      <c r="AX441">
        <v>2</v>
      </c>
      <c r="AY441">
        <v>27</v>
      </c>
      <c r="BA441">
        <v>1251</v>
      </c>
    </row>
    <row r="442" spans="1:53" x14ac:dyDescent="0.35">
      <c r="A442" t="str">
        <f t="shared" si="41"/>
        <v>8403_Activités administratives et autres activités de soutien aux entreprises</v>
      </c>
      <c r="B442" t="str">
        <f t="shared" si="42"/>
        <v>HC_8403</v>
      </c>
      <c r="C442" t="str">
        <f t="shared" si="44"/>
        <v>HC</v>
      </c>
      <c r="D442">
        <f t="shared" si="46"/>
        <v>43</v>
      </c>
      <c r="E442" t="str">
        <f>INDEX(PDC!$J$1:$L$90,MATCH(H442,PDC!$L:$L,0),MATCH(PDC!$J$1,PDC!$J$1:$L$1,0))</f>
        <v>Services</v>
      </c>
      <c r="F442">
        <v>8403</v>
      </c>
      <c r="G442">
        <v>82</v>
      </c>
      <c r="H442" t="s">
        <v>35</v>
      </c>
      <c r="I442" s="10">
        <v>56</v>
      </c>
      <c r="J442" s="10">
        <v>93003</v>
      </c>
      <c r="K442" s="10">
        <v>1</v>
      </c>
      <c r="L442" s="10"/>
      <c r="M442" s="10"/>
      <c r="N442" s="10"/>
      <c r="O442" s="10">
        <v>28</v>
      </c>
      <c r="P442" s="10">
        <v>7.3582074493293854</v>
      </c>
      <c r="Q442" s="10">
        <v>10.752341321999999</v>
      </c>
      <c r="R442" s="10"/>
      <c r="S442" s="10"/>
      <c r="T442" s="10"/>
      <c r="AA442" s="10"/>
      <c r="AB442" s="10"/>
      <c r="AP442" t="str">
        <f t="shared" si="43"/>
        <v>38_Services d'information</v>
      </c>
      <c r="AQ442" t="str">
        <f>INDEX(PDC!$J$1:$L$90,MATCH(AT442,PDC!$L:$L,0),MATCH(PDC!$J$1,PDC!$J$1:$L$1,0))</f>
        <v>Services</v>
      </c>
      <c r="AR442">
        <v>38</v>
      </c>
      <c r="AS442">
        <v>63</v>
      </c>
      <c r="AT442" t="s">
        <v>85</v>
      </c>
      <c r="AU442">
        <v>340</v>
      </c>
      <c r="AV442">
        <v>527196</v>
      </c>
      <c r="AW442">
        <v>1</v>
      </c>
      <c r="BA442">
        <v>109</v>
      </c>
    </row>
    <row r="443" spans="1:53" x14ac:dyDescent="0.35">
      <c r="A443" t="str">
        <f t="shared" si="41"/>
        <v>8403_Fabrication de boissons</v>
      </c>
      <c r="B443" t="str">
        <f t="shared" si="42"/>
        <v>HC_8403</v>
      </c>
      <c r="C443" t="str">
        <f t="shared" si="44"/>
        <v>HC</v>
      </c>
      <c r="D443">
        <f t="shared" si="46"/>
        <v>34</v>
      </c>
      <c r="E443" t="str">
        <f>INDEX(PDC!$J$1:$L$90,MATCH(H443,PDC!$L:$L,0),MATCH(PDC!$J$1,PDC!$J$1:$L$1,0))</f>
        <v>Industrie</v>
      </c>
      <c r="F443">
        <v>8403</v>
      </c>
      <c r="G443">
        <v>11</v>
      </c>
      <c r="H443" t="s">
        <v>66</v>
      </c>
      <c r="I443" s="10">
        <v>57</v>
      </c>
      <c r="J443" s="10">
        <v>94793</v>
      </c>
      <c r="K443" s="10">
        <v>1</v>
      </c>
      <c r="L443" s="10"/>
      <c r="M443" s="10"/>
      <c r="N443" s="10"/>
      <c r="O443" s="10">
        <v>6</v>
      </c>
      <c r="P443" s="10">
        <v>23.174877468156335</v>
      </c>
      <c r="Q443" s="10">
        <v>10.549302164</v>
      </c>
      <c r="R443" s="10"/>
      <c r="S443" s="10"/>
      <c r="AA443" s="10"/>
      <c r="AB443" s="10"/>
      <c r="AP443" t="str">
        <f t="shared" si="43"/>
        <v>38_Activités des services financiers, hors assurance et caisses de retraite</v>
      </c>
      <c r="AQ443" t="str">
        <f>INDEX(PDC!$J$1:$L$90,MATCH(AT443,PDC!$L:$L,0),MATCH(PDC!$J$1,PDC!$J$1:$L$1,0))</f>
        <v>Services</v>
      </c>
      <c r="AR443">
        <v>38</v>
      </c>
      <c r="AS443">
        <v>64</v>
      </c>
      <c r="AT443" t="s">
        <v>47</v>
      </c>
      <c r="AU443">
        <v>5777</v>
      </c>
      <c r="AV443">
        <v>8167470</v>
      </c>
      <c r="AW443">
        <v>21</v>
      </c>
      <c r="BA443">
        <v>1304</v>
      </c>
    </row>
    <row r="444" spans="1:53" x14ac:dyDescent="0.35">
      <c r="A444" t="str">
        <f t="shared" si="41"/>
        <v>8403_Imprimerie et reproduction d'enregistrements</v>
      </c>
      <c r="B444" t="str">
        <f t="shared" si="42"/>
        <v>HC_8403</v>
      </c>
      <c r="C444" t="str">
        <f t="shared" si="44"/>
        <v>HC</v>
      </c>
      <c r="D444">
        <f t="shared" si="46"/>
        <v>42</v>
      </c>
      <c r="E444" t="str">
        <f>INDEX(PDC!$J$1:$L$90,MATCH(H444,PDC!$L:$L,0),MATCH(PDC!$J$1,PDC!$J$1:$L$1,0))</f>
        <v>Industrie</v>
      </c>
      <c r="F444">
        <v>8403</v>
      </c>
      <c r="G444">
        <v>18</v>
      </c>
      <c r="H444" t="s">
        <v>72</v>
      </c>
      <c r="I444" s="10">
        <v>66</v>
      </c>
      <c r="J444" s="10">
        <v>106952</v>
      </c>
      <c r="K444" s="10">
        <v>1</v>
      </c>
      <c r="M444" s="10"/>
      <c r="N444" s="10"/>
      <c r="O444" s="10">
        <v>31</v>
      </c>
      <c r="P444" s="10">
        <v>9.3648048737742489</v>
      </c>
      <c r="Q444" s="10">
        <v>9.3499887800000003</v>
      </c>
      <c r="R444" s="10"/>
      <c r="S444" s="10"/>
      <c r="AA444" s="10"/>
      <c r="AB444" s="10"/>
      <c r="AP444" t="str">
        <f t="shared" si="43"/>
        <v>38_Assurance</v>
      </c>
      <c r="AQ444" t="str">
        <f>INDEX(PDC!$J$1:$L$90,MATCH(AT444,PDC!$L:$L,0),MATCH(PDC!$J$1,PDC!$J$1:$L$1,0))</f>
        <v>Services</v>
      </c>
      <c r="AR444">
        <v>38</v>
      </c>
      <c r="AS444">
        <v>65</v>
      </c>
      <c r="AT444" t="s">
        <v>45</v>
      </c>
      <c r="AU444">
        <v>1147</v>
      </c>
      <c r="AV444">
        <v>1700319</v>
      </c>
      <c r="AW444">
        <v>12</v>
      </c>
      <c r="AX444">
        <v>1</v>
      </c>
      <c r="AY444">
        <v>4</v>
      </c>
      <c r="BA444">
        <v>431</v>
      </c>
    </row>
    <row r="445" spans="1:53" x14ac:dyDescent="0.35">
      <c r="A445" t="str">
        <f t="shared" si="41"/>
        <v>8403_Activités immobilières</v>
      </c>
      <c r="B445" t="str">
        <f t="shared" si="42"/>
        <v>HC_8403</v>
      </c>
      <c r="C445" t="str">
        <f t="shared" si="44"/>
        <v>HC</v>
      </c>
      <c r="D445">
        <f t="shared" si="46"/>
        <v>44</v>
      </c>
      <c r="E445" t="str">
        <f>INDEX(PDC!$J$1:$L$90,MATCH(H445,PDC!$L:$L,0),MATCH(PDC!$J$1,PDC!$J$1:$L$1,0))</f>
        <v>Services</v>
      </c>
      <c r="F445">
        <v>8403</v>
      </c>
      <c r="G445">
        <v>68</v>
      </c>
      <c r="H445" t="s">
        <v>31</v>
      </c>
      <c r="I445" s="10">
        <v>212</v>
      </c>
      <c r="J445" s="10">
        <v>290444</v>
      </c>
      <c r="K445" s="10">
        <v>1</v>
      </c>
      <c r="L445" s="10"/>
      <c r="M445" s="10"/>
      <c r="N445" s="10"/>
      <c r="O445" s="10">
        <v>2</v>
      </c>
      <c r="P445" s="10">
        <v>5.5053052115078334</v>
      </c>
      <c r="Q445" s="10">
        <v>3.4430045034000001</v>
      </c>
      <c r="R445" s="10"/>
      <c r="S445" s="10"/>
      <c r="AA445" s="10"/>
      <c r="AB445" s="10"/>
      <c r="AP445" t="str">
        <f t="shared" si="43"/>
        <v>38_Activités auxiliaires de services financiers et d'assurance</v>
      </c>
      <c r="AQ445" t="str">
        <f>INDEX(PDC!$J$1:$L$90,MATCH(AT445,PDC!$L:$L,0),MATCH(PDC!$J$1,PDC!$J$1:$L$1,0))</f>
        <v>Services</v>
      </c>
      <c r="AR445">
        <v>38</v>
      </c>
      <c r="AS445">
        <v>66</v>
      </c>
      <c r="AT445" t="s">
        <v>48</v>
      </c>
      <c r="AU445">
        <v>1702</v>
      </c>
      <c r="AV445">
        <v>2581188</v>
      </c>
      <c r="AW445">
        <v>9</v>
      </c>
      <c r="BA445">
        <v>546</v>
      </c>
    </row>
    <row r="446" spans="1:53" x14ac:dyDescent="0.35">
      <c r="A446" t="str">
        <f t="shared" si="41"/>
        <v>8403_Réparation d'ordinateurs et de biens personnels et domestiques</v>
      </c>
      <c r="B446" t="str">
        <f t="shared" si="42"/>
        <v>HC_8403</v>
      </c>
      <c r="C446" t="str">
        <f t="shared" si="44"/>
        <v>HC</v>
      </c>
      <c r="D446">
        <f t="shared" si="46"/>
        <v>45</v>
      </c>
      <c r="E446" t="str">
        <f>INDEX(PDC!$J$1:$L$90,MATCH(H446,PDC!$L:$L,0),MATCH(PDC!$J$1,PDC!$J$1:$L$1,0))</f>
        <v>Services</v>
      </c>
      <c r="F446">
        <v>8403</v>
      </c>
      <c r="G446">
        <v>95</v>
      </c>
      <c r="H446" t="s">
        <v>92</v>
      </c>
      <c r="I446" s="10">
        <v>15</v>
      </c>
      <c r="J446" s="10">
        <v>20080</v>
      </c>
      <c r="K446" s="10"/>
      <c r="M446" s="10"/>
      <c r="N446" s="10"/>
      <c r="O446" s="10"/>
      <c r="P446" s="10">
        <v>0</v>
      </c>
      <c r="Q446" s="10"/>
      <c r="R446" s="10"/>
      <c r="S446" s="10"/>
      <c r="AA446" s="10"/>
      <c r="AB446" s="10"/>
      <c r="AP446" t="str">
        <f t="shared" si="43"/>
        <v>38_Activités immobilières</v>
      </c>
      <c r="AQ446" t="str">
        <f>INDEX(PDC!$J$1:$L$90,MATCH(AT446,PDC!$L:$L,0),MATCH(PDC!$J$1,PDC!$J$1:$L$1,0))</f>
        <v>Services</v>
      </c>
      <c r="AR446">
        <v>38</v>
      </c>
      <c r="AS446">
        <v>68</v>
      </c>
      <c r="AT446" t="s">
        <v>31</v>
      </c>
      <c r="AU446">
        <v>3889</v>
      </c>
      <c r="AV446">
        <v>5566254</v>
      </c>
      <c r="AW446">
        <v>68</v>
      </c>
      <c r="AX446">
        <v>2</v>
      </c>
      <c r="AY446">
        <v>15</v>
      </c>
      <c r="BA446">
        <v>7682</v>
      </c>
    </row>
    <row r="447" spans="1:53" x14ac:dyDescent="0.35">
      <c r="A447" t="str">
        <f t="shared" si="41"/>
        <v>8403_Activités créatives, artistiques et de spectacle</v>
      </c>
      <c r="B447" t="str">
        <f t="shared" si="42"/>
        <v>HC_8403</v>
      </c>
      <c r="C447" t="str">
        <f t="shared" si="44"/>
        <v>HC</v>
      </c>
      <c r="D447">
        <f t="shared" si="46"/>
        <v>45</v>
      </c>
      <c r="E447" t="str">
        <f>INDEX(PDC!$J$1:$L$90,MATCH(H447,PDC!$L:$L,0),MATCH(PDC!$J$1,PDC!$J$1:$L$1,0))</f>
        <v>Services</v>
      </c>
      <c r="F447">
        <v>8403</v>
      </c>
      <c r="G447">
        <v>90</v>
      </c>
      <c r="H447" t="s">
        <v>42</v>
      </c>
      <c r="I447" s="10">
        <v>62</v>
      </c>
      <c r="J447" s="10">
        <v>72865</v>
      </c>
      <c r="K447" s="10"/>
      <c r="M447" s="10"/>
      <c r="N447" s="10"/>
      <c r="O447" s="10"/>
      <c r="P447" s="10">
        <v>0</v>
      </c>
      <c r="Q447" s="10"/>
      <c r="R447" s="10"/>
      <c r="S447" s="10"/>
      <c r="AA447" s="10"/>
      <c r="AB447" s="10"/>
      <c r="AP447" t="str">
        <f t="shared" si="43"/>
        <v>38_Activités juridiques et comptables</v>
      </c>
      <c r="AQ447" t="str">
        <f>INDEX(PDC!$J$1:$L$90,MATCH(AT447,PDC!$L:$L,0),MATCH(PDC!$J$1,PDC!$J$1:$L$1,0))</f>
        <v>Services</v>
      </c>
      <c r="AR447">
        <v>38</v>
      </c>
      <c r="AS447">
        <v>69</v>
      </c>
      <c r="AT447" t="s">
        <v>51</v>
      </c>
      <c r="AU447">
        <v>3780</v>
      </c>
      <c r="AV447">
        <v>6294249</v>
      </c>
      <c r="AW447">
        <v>4</v>
      </c>
      <c r="AX447">
        <v>2</v>
      </c>
      <c r="AY447">
        <v>107</v>
      </c>
      <c r="BA447">
        <v>1380</v>
      </c>
    </row>
    <row r="448" spans="1:53" x14ac:dyDescent="0.35">
      <c r="A448" t="str">
        <f t="shared" si="41"/>
        <v>8403_Programmation et diffusion</v>
      </c>
      <c r="B448" t="str">
        <f t="shared" si="42"/>
        <v>HC_8403</v>
      </c>
      <c r="C448" t="str">
        <f t="shared" si="44"/>
        <v>HC</v>
      </c>
      <c r="D448">
        <f t="shared" si="46"/>
        <v>45</v>
      </c>
      <c r="E448" t="str">
        <f>INDEX(PDC!$J$1:$L$90,MATCH(H448,PDC!$L:$L,0),MATCH(PDC!$J$1,PDC!$J$1:$L$1,0))</f>
        <v>Services</v>
      </c>
      <c r="F448">
        <v>8403</v>
      </c>
      <c r="G448">
        <v>60</v>
      </c>
      <c r="H448" t="s">
        <v>83</v>
      </c>
      <c r="I448" s="10">
        <v>2</v>
      </c>
      <c r="J448" s="10">
        <v>3950</v>
      </c>
      <c r="K448" s="10"/>
      <c r="M448" s="10"/>
      <c r="N448" s="10"/>
      <c r="O448" s="10"/>
      <c r="P448" s="10">
        <v>0</v>
      </c>
      <c r="Q448" s="10"/>
      <c r="R448" s="10"/>
      <c r="S448" s="10"/>
      <c r="AA448" s="10"/>
      <c r="AB448" s="10"/>
      <c r="AP448" t="str">
        <f t="shared" si="43"/>
        <v>38_Activités des sièges sociaux ; conseil de gestion</v>
      </c>
      <c r="AQ448" t="str">
        <f>INDEX(PDC!$J$1:$L$90,MATCH(AT448,PDC!$L:$L,0),MATCH(PDC!$J$1,PDC!$J$1:$L$1,0))</f>
        <v>Services</v>
      </c>
      <c r="AR448">
        <v>38</v>
      </c>
      <c r="AS448">
        <v>70</v>
      </c>
      <c r="AT448" t="s">
        <v>44</v>
      </c>
      <c r="AU448">
        <v>3652</v>
      </c>
      <c r="AV448">
        <v>5307629</v>
      </c>
      <c r="AW448">
        <v>28</v>
      </c>
      <c r="AX448">
        <v>4</v>
      </c>
      <c r="AY448">
        <v>43</v>
      </c>
      <c r="BA448">
        <v>1847</v>
      </c>
    </row>
    <row r="449" spans="1:53" x14ac:dyDescent="0.35">
      <c r="A449" t="str">
        <f t="shared" si="41"/>
        <v>8403_Autres activités spécialisées, scientifiques et techniques</v>
      </c>
      <c r="B449" t="str">
        <f t="shared" si="42"/>
        <v>HC_8403</v>
      </c>
      <c r="C449" t="str">
        <f t="shared" si="44"/>
        <v>HC</v>
      </c>
      <c r="D449">
        <f t="shared" si="46"/>
        <v>45</v>
      </c>
      <c r="E449" t="str">
        <f>INDEX(PDC!$J$1:$L$90,MATCH(H449,PDC!$L:$L,0),MATCH(PDC!$J$1,PDC!$J$1:$L$1,0))</f>
        <v>Services</v>
      </c>
      <c r="F449">
        <v>8403</v>
      </c>
      <c r="G449">
        <v>74</v>
      </c>
      <c r="H449" t="s">
        <v>86</v>
      </c>
      <c r="I449" s="10">
        <v>17</v>
      </c>
      <c r="J449" s="10">
        <v>22706</v>
      </c>
      <c r="K449" s="10"/>
      <c r="M449" s="10"/>
      <c r="N449" s="10"/>
      <c r="O449" s="10">
        <v>0</v>
      </c>
      <c r="P449" s="10">
        <v>0</v>
      </c>
      <c r="Q449" s="10"/>
      <c r="R449" s="10"/>
      <c r="S449" s="10"/>
      <c r="U449" s="10"/>
      <c r="V449" s="10"/>
      <c r="W449" s="10"/>
      <c r="X449" s="10"/>
      <c r="Y449" s="10"/>
      <c r="Z449" s="10"/>
      <c r="AA449" s="10"/>
      <c r="AB449" s="10"/>
      <c r="AP449" t="str">
        <f t="shared" si="43"/>
        <v>38_Activités d'architecture et d'ingénierie ; activités de contrôle et analyses techniques</v>
      </c>
      <c r="AQ449" t="str">
        <f>INDEX(PDC!$J$1:$L$90,MATCH(AT449,PDC!$L:$L,0),MATCH(PDC!$J$1,PDC!$J$1:$L$1,0))</f>
        <v>Services</v>
      </c>
      <c r="AR449">
        <v>38</v>
      </c>
      <c r="AS449">
        <v>71</v>
      </c>
      <c r="AT449" t="s">
        <v>43</v>
      </c>
      <c r="AU449">
        <v>8215</v>
      </c>
      <c r="AV449">
        <v>12711866</v>
      </c>
      <c r="AW449">
        <v>60</v>
      </c>
      <c r="AX449">
        <v>4</v>
      </c>
      <c r="AY449">
        <v>26</v>
      </c>
      <c r="BA449">
        <v>6103</v>
      </c>
    </row>
    <row r="450" spans="1:53" x14ac:dyDescent="0.35">
      <c r="A450" t="str">
        <f t="shared" si="41"/>
        <v>8403_Recherche-développement scientifique</v>
      </c>
      <c r="B450" t="str">
        <f t="shared" si="42"/>
        <v>HC_8403</v>
      </c>
      <c r="C450" t="str">
        <f t="shared" si="44"/>
        <v>HC</v>
      </c>
      <c r="D450">
        <f t="shared" si="46"/>
        <v>45</v>
      </c>
      <c r="E450" t="str">
        <f>INDEX(PDC!$J$1:$L$90,MATCH(H450,PDC!$L:$L,0),MATCH(PDC!$J$1,PDC!$J$1:$L$1,0))</f>
        <v>Services</v>
      </c>
      <c r="F450">
        <v>8403</v>
      </c>
      <c r="G450">
        <v>72</v>
      </c>
      <c r="H450" t="s">
        <v>46</v>
      </c>
      <c r="I450" s="10">
        <v>4</v>
      </c>
      <c r="J450" s="10">
        <v>1793</v>
      </c>
      <c r="K450" s="10"/>
      <c r="L450" s="10"/>
      <c r="M450" s="10"/>
      <c r="N450" s="10"/>
      <c r="O450" s="10"/>
      <c r="P450" s="10">
        <v>0</v>
      </c>
      <c r="Q450" s="10"/>
      <c r="R450" s="10"/>
      <c r="S450" s="10"/>
      <c r="T450" s="10"/>
      <c r="AA450" s="10"/>
      <c r="AB450" s="10"/>
      <c r="AP450" t="str">
        <f t="shared" si="43"/>
        <v>38_Recherche-développement scientifique</v>
      </c>
      <c r="AQ450" t="str">
        <f>INDEX(PDC!$J$1:$L$90,MATCH(AT450,PDC!$L:$L,0),MATCH(PDC!$J$1,PDC!$J$1:$L$1,0))</f>
        <v>Services</v>
      </c>
      <c r="AR450">
        <v>38</v>
      </c>
      <c r="AS450">
        <v>72</v>
      </c>
      <c r="AT450" t="s">
        <v>46</v>
      </c>
      <c r="AU450">
        <v>9661</v>
      </c>
      <c r="AV450">
        <v>14963540</v>
      </c>
      <c r="AW450">
        <v>58</v>
      </c>
      <c r="AX450">
        <v>2</v>
      </c>
      <c r="AY450">
        <v>18</v>
      </c>
      <c r="BA450">
        <v>2774</v>
      </c>
    </row>
    <row r="451" spans="1:53" x14ac:dyDescent="0.35">
      <c r="A451" t="str">
        <f t="shared" si="41"/>
        <v>8403_Activités vétérinaires</v>
      </c>
      <c r="B451" t="str">
        <f t="shared" si="42"/>
        <v>HC_8403</v>
      </c>
      <c r="C451" t="str">
        <f t="shared" si="44"/>
        <v>HC</v>
      </c>
      <c r="D451">
        <f t="shared" si="46"/>
        <v>45</v>
      </c>
      <c r="E451" t="str">
        <f>INDEX(PDC!$J$1:$L$90,MATCH(H451,PDC!$L:$L,0),MATCH(PDC!$J$1,PDC!$J$1:$L$1,0))</f>
        <v>Services</v>
      </c>
      <c r="F451">
        <v>8403</v>
      </c>
      <c r="G451">
        <v>75</v>
      </c>
      <c r="H451" t="s">
        <v>87</v>
      </c>
      <c r="I451" s="10">
        <v>27</v>
      </c>
      <c r="J451" s="10">
        <v>43760</v>
      </c>
      <c r="K451" s="10"/>
      <c r="M451" s="10"/>
      <c r="N451" s="10"/>
      <c r="O451" s="10"/>
      <c r="P451" s="10">
        <v>0</v>
      </c>
      <c r="Q451" s="10"/>
      <c r="R451" s="10"/>
      <c r="S451" s="10"/>
      <c r="AA451" s="10"/>
      <c r="AB451" s="10"/>
      <c r="AP451" t="str">
        <f t="shared" si="43"/>
        <v>38_Publicité et études de marché</v>
      </c>
      <c r="AQ451" t="str">
        <f>INDEX(PDC!$J$1:$L$90,MATCH(AT451,PDC!$L:$L,0),MATCH(PDC!$J$1,PDC!$J$1:$L$1,0))</f>
        <v>Services</v>
      </c>
      <c r="AR451">
        <v>38</v>
      </c>
      <c r="AS451">
        <v>73</v>
      </c>
      <c r="AT451" t="s">
        <v>33</v>
      </c>
      <c r="AU451">
        <v>1081</v>
      </c>
      <c r="AV451">
        <v>1663651</v>
      </c>
      <c r="AW451">
        <v>31</v>
      </c>
      <c r="AX451">
        <v>2</v>
      </c>
      <c r="AY451">
        <v>9</v>
      </c>
      <c r="BA451">
        <v>3833</v>
      </c>
    </row>
    <row r="452" spans="1:53" x14ac:dyDescent="0.35">
      <c r="A452" t="str">
        <f t="shared" ref="A452:A515" si="47">F452&amp;"_"&amp;H452</f>
        <v>8403_Bibliothèques, archives, musées et autres activités culturelles</v>
      </c>
      <c r="B452" t="str">
        <f t="shared" ref="B452:B515" si="48">C452&amp;"_"&amp;F452</f>
        <v>HC_8403</v>
      </c>
      <c r="C452" t="str">
        <f t="shared" si="44"/>
        <v>HC</v>
      </c>
      <c r="D452">
        <f t="shared" si="46"/>
        <v>45</v>
      </c>
      <c r="E452" t="str">
        <f>INDEX(PDC!$J$1:$L$90,MATCH(H452,PDC!$L:$L,0),MATCH(PDC!$J$1,PDC!$J$1:$L$1,0))</f>
        <v>Services</v>
      </c>
      <c r="F452">
        <v>8403</v>
      </c>
      <c r="G452">
        <v>91</v>
      </c>
      <c r="H452" t="s">
        <v>90</v>
      </c>
      <c r="I452" s="10">
        <v>4</v>
      </c>
      <c r="J452" s="10">
        <v>4851</v>
      </c>
      <c r="K452" s="10"/>
      <c r="M452" s="10"/>
      <c r="N452" s="10"/>
      <c r="O452" s="10"/>
      <c r="P452" s="10">
        <v>0</v>
      </c>
      <c r="Q452" s="10"/>
      <c r="R452" s="10"/>
      <c r="S452" s="10"/>
      <c r="AA452" s="10"/>
      <c r="AB452" s="10"/>
      <c r="AP452" t="str">
        <f t="shared" ref="AP452:AP515" si="49">AR452&amp;"_"&amp;AT452</f>
        <v>38_Autres activités spécialisées, scientifiques et techniques</v>
      </c>
      <c r="AQ452" t="str">
        <f>INDEX(PDC!$J$1:$L$90,MATCH(AT452,PDC!$L:$L,0),MATCH(PDC!$J$1,PDC!$J$1:$L$1,0))</f>
        <v>Services</v>
      </c>
      <c r="AR452">
        <v>38</v>
      </c>
      <c r="AS452">
        <v>74</v>
      </c>
      <c r="AT452" t="s">
        <v>86</v>
      </c>
      <c r="AU452">
        <v>1029</v>
      </c>
      <c r="AV452">
        <v>1590801</v>
      </c>
      <c r="AW452">
        <v>20</v>
      </c>
      <c r="AX452">
        <v>1</v>
      </c>
      <c r="AY452">
        <v>3</v>
      </c>
      <c r="BA452">
        <v>1201</v>
      </c>
    </row>
    <row r="453" spans="1:53" x14ac:dyDescent="0.35">
      <c r="A453" t="str">
        <f t="shared" si="47"/>
        <v>8403_Publicité et études de marché</v>
      </c>
      <c r="B453" t="str">
        <f t="shared" si="48"/>
        <v>HC_8403</v>
      </c>
      <c r="C453" t="str">
        <f t="shared" ref="C453:C516" si="50">IF(OR(G453=93,G453=78,G453=53),"HC",IF(I453&lt;300,"HC",D453))</f>
        <v>HC</v>
      </c>
      <c r="D453">
        <f t="shared" si="46"/>
        <v>45</v>
      </c>
      <c r="E453" t="str">
        <f>INDEX(PDC!$J$1:$L$90,MATCH(H453,PDC!$L:$L,0),MATCH(PDC!$J$1,PDC!$J$1:$L$1,0))</f>
        <v>Services</v>
      </c>
      <c r="F453">
        <v>8403</v>
      </c>
      <c r="G453">
        <v>73</v>
      </c>
      <c r="H453" t="s">
        <v>33</v>
      </c>
      <c r="I453" s="10">
        <v>30</v>
      </c>
      <c r="J453" s="10">
        <v>51560</v>
      </c>
      <c r="K453" s="10"/>
      <c r="L453" s="10"/>
      <c r="M453" s="10"/>
      <c r="N453" s="10"/>
      <c r="O453" s="10">
        <v>0</v>
      </c>
      <c r="P453" s="10">
        <v>0</v>
      </c>
      <c r="Q453" s="10"/>
      <c r="R453" s="10"/>
      <c r="S453" s="10"/>
      <c r="AA453" s="10"/>
      <c r="AB453" s="10"/>
      <c r="AP453" t="str">
        <f t="shared" si="49"/>
        <v>38_Activités vétérinaires</v>
      </c>
      <c r="AQ453" t="str">
        <f>INDEX(PDC!$J$1:$L$90,MATCH(AT453,PDC!$L:$L,0),MATCH(PDC!$J$1,PDC!$J$1:$L$1,0))</f>
        <v>Services</v>
      </c>
      <c r="AR453">
        <v>38</v>
      </c>
      <c r="AS453">
        <v>75</v>
      </c>
      <c r="AT453" t="s">
        <v>87</v>
      </c>
      <c r="AU453">
        <v>258</v>
      </c>
      <c r="AV453">
        <v>438362</v>
      </c>
      <c r="AW453">
        <v>5</v>
      </c>
      <c r="AX453">
        <v>1</v>
      </c>
      <c r="AY453">
        <v>8</v>
      </c>
      <c r="BA453">
        <v>130</v>
      </c>
    </row>
    <row r="454" spans="1:53" x14ac:dyDescent="0.35">
      <c r="A454" t="str">
        <f t="shared" si="47"/>
        <v>8403_Activités d'architecture et d'ingénierie ; activités de contrôle et analyses techniques</v>
      </c>
      <c r="B454" t="str">
        <f t="shared" si="48"/>
        <v>HC_8403</v>
      </c>
      <c r="C454" t="str">
        <f t="shared" si="50"/>
        <v>HC</v>
      </c>
      <c r="D454">
        <f t="shared" si="46"/>
        <v>45</v>
      </c>
      <c r="E454" t="str">
        <f>INDEX(PDC!$J$1:$L$90,MATCH(H454,PDC!$L:$L,0),MATCH(PDC!$J$1,PDC!$J$1:$L$1,0))</f>
        <v>Services</v>
      </c>
      <c r="F454">
        <v>8403</v>
      </c>
      <c r="G454">
        <v>71</v>
      </c>
      <c r="H454" t="s">
        <v>43</v>
      </c>
      <c r="I454" s="10">
        <v>147</v>
      </c>
      <c r="J454" s="10">
        <v>244659</v>
      </c>
      <c r="K454" s="10"/>
      <c r="M454" s="10"/>
      <c r="N454" s="10"/>
      <c r="O454" s="10">
        <v>0</v>
      </c>
      <c r="P454" s="10">
        <v>0</v>
      </c>
      <c r="Q454" s="10"/>
      <c r="R454" s="10"/>
      <c r="S454" s="10"/>
      <c r="AA454" s="10"/>
      <c r="AB454" s="10"/>
      <c r="AP454" t="str">
        <f t="shared" si="49"/>
        <v>38_Activités de location et location-bail</v>
      </c>
      <c r="AQ454" t="str">
        <f>INDEX(PDC!$J$1:$L$90,MATCH(AT454,PDC!$L:$L,0),MATCH(PDC!$J$1,PDC!$J$1:$L$1,0))</f>
        <v>Services</v>
      </c>
      <c r="AR454">
        <v>38</v>
      </c>
      <c r="AS454">
        <v>77</v>
      </c>
      <c r="AT454" t="s">
        <v>88</v>
      </c>
      <c r="AU454">
        <v>1605</v>
      </c>
      <c r="AV454">
        <v>2593879</v>
      </c>
      <c r="AW454">
        <v>64</v>
      </c>
      <c r="AX454">
        <v>9</v>
      </c>
      <c r="AY454">
        <v>108</v>
      </c>
      <c r="BA454">
        <v>4907</v>
      </c>
    </row>
    <row r="455" spans="1:53" x14ac:dyDescent="0.35">
      <c r="A455" t="str">
        <f t="shared" si="47"/>
        <v>8403_Programmation, conseil et autres activités informatiques</v>
      </c>
      <c r="B455" t="str">
        <f t="shared" si="48"/>
        <v>HC_8403</v>
      </c>
      <c r="C455" t="str">
        <f t="shared" si="50"/>
        <v>HC</v>
      </c>
      <c r="D455">
        <f t="shared" si="46"/>
        <v>45</v>
      </c>
      <c r="E455" t="str">
        <f>INDEX(PDC!$J$1:$L$90,MATCH(H455,PDC!$L:$L,0),MATCH(PDC!$J$1,PDC!$J$1:$L$1,0))</f>
        <v>Services</v>
      </c>
      <c r="F455">
        <v>8403</v>
      </c>
      <c r="G455">
        <v>62</v>
      </c>
      <c r="H455" t="s">
        <v>50</v>
      </c>
      <c r="I455" s="10">
        <v>21</v>
      </c>
      <c r="J455" s="10">
        <v>33189</v>
      </c>
      <c r="K455" s="10"/>
      <c r="M455" s="10"/>
      <c r="N455" s="10"/>
      <c r="O455" s="10"/>
      <c r="P455" s="10">
        <v>0</v>
      </c>
      <c r="Q455" s="10"/>
      <c r="R455" s="10"/>
      <c r="S455" s="10"/>
      <c r="AA455" s="10"/>
      <c r="AB455" s="10"/>
      <c r="AP455" t="str">
        <f t="shared" si="49"/>
        <v>38_Activités liées à l'emploi</v>
      </c>
      <c r="AQ455" t="str">
        <f>INDEX(PDC!$J$1:$L$90,MATCH(AT455,PDC!$L:$L,0),MATCH(PDC!$J$1,PDC!$J$1:$L$1,0))</f>
        <v>Services</v>
      </c>
      <c r="AR455">
        <v>38</v>
      </c>
      <c r="AS455">
        <v>78</v>
      </c>
      <c r="AT455" t="s">
        <v>6</v>
      </c>
      <c r="AU455">
        <v>21681</v>
      </c>
      <c r="AV455">
        <v>27501482</v>
      </c>
      <c r="AW455">
        <v>1291</v>
      </c>
      <c r="AX455">
        <v>74</v>
      </c>
      <c r="AY455">
        <v>693</v>
      </c>
      <c r="AZ455">
        <v>1</v>
      </c>
      <c r="BA455">
        <v>98060</v>
      </c>
    </row>
    <row r="456" spans="1:53" x14ac:dyDescent="0.35">
      <c r="A456" t="str">
        <f t="shared" si="47"/>
        <v>8403_Télécommunications</v>
      </c>
      <c r="B456" t="str">
        <f t="shared" si="48"/>
        <v>HC_8403</v>
      </c>
      <c r="C456" t="str">
        <f t="shared" si="50"/>
        <v>HC</v>
      </c>
      <c r="D456">
        <f t="shared" si="46"/>
        <v>45</v>
      </c>
      <c r="E456" t="str">
        <f>INDEX(PDC!$J$1:$L$90,MATCH(H456,PDC!$L:$L,0),MATCH(PDC!$J$1,PDC!$J$1:$L$1,0))</f>
        <v>Services</v>
      </c>
      <c r="F456">
        <v>8403</v>
      </c>
      <c r="G456">
        <v>61</v>
      </c>
      <c r="H456" t="s">
        <v>84</v>
      </c>
      <c r="I456" s="10">
        <v>19</v>
      </c>
      <c r="J456" s="10">
        <v>31376</v>
      </c>
      <c r="K456" s="10"/>
      <c r="L456" s="10"/>
      <c r="M456" s="10"/>
      <c r="N456" s="10"/>
      <c r="O456" s="10"/>
      <c r="P456" s="10">
        <v>0</v>
      </c>
      <c r="Q456" s="10"/>
      <c r="R456" s="10"/>
      <c r="S456" s="10"/>
      <c r="AA456" s="10"/>
      <c r="AB456" s="10"/>
      <c r="AP456" t="str">
        <f t="shared" si="49"/>
        <v>38_Activités des agences de voyage, voyagistes, services de réservation et activités connexes</v>
      </c>
      <c r="AQ456" t="str">
        <f>INDEX(PDC!$J$1:$L$90,MATCH(AT456,PDC!$L:$L,0),MATCH(PDC!$J$1,PDC!$J$1:$L$1,0))</f>
        <v>Services</v>
      </c>
      <c r="AR456">
        <v>38</v>
      </c>
      <c r="AS456">
        <v>79</v>
      </c>
      <c r="AT456" t="s">
        <v>89</v>
      </c>
      <c r="AU456">
        <v>693</v>
      </c>
      <c r="AV456">
        <v>1081954</v>
      </c>
      <c r="AW456">
        <v>3</v>
      </c>
      <c r="BA456">
        <v>190</v>
      </c>
    </row>
    <row r="457" spans="1:53" x14ac:dyDescent="0.35">
      <c r="A457" t="str">
        <f t="shared" si="47"/>
        <v>8403_Assurance</v>
      </c>
      <c r="B457" t="str">
        <f t="shared" si="48"/>
        <v>HC_8403</v>
      </c>
      <c r="C457" t="str">
        <f t="shared" si="50"/>
        <v>HC</v>
      </c>
      <c r="D457">
        <f t="shared" si="46"/>
        <v>45</v>
      </c>
      <c r="E457" t="str">
        <f>INDEX(PDC!$J$1:$L$90,MATCH(H457,PDC!$L:$L,0),MATCH(PDC!$J$1,PDC!$J$1:$L$1,0))</f>
        <v>Services</v>
      </c>
      <c r="F457">
        <v>8403</v>
      </c>
      <c r="G457">
        <v>65</v>
      </c>
      <c r="H457" t="s">
        <v>45</v>
      </c>
      <c r="I457" s="10">
        <v>71</v>
      </c>
      <c r="J457" s="10">
        <v>97675</v>
      </c>
      <c r="K457" s="10"/>
      <c r="L457" s="10"/>
      <c r="M457" s="10"/>
      <c r="N457" s="10"/>
      <c r="O457" s="10"/>
      <c r="P457" s="10">
        <v>0</v>
      </c>
      <c r="Q457" s="10"/>
      <c r="R457" s="10"/>
      <c r="S457" s="10"/>
      <c r="AA457" s="10"/>
      <c r="AB457" s="10"/>
      <c r="AP457" t="str">
        <f t="shared" si="49"/>
        <v>38_Enquêtes et sécurité</v>
      </c>
      <c r="AQ457" t="str">
        <f>INDEX(PDC!$J$1:$L$90,MATCH(AT457,PDC!$L:$L,0),MATCH(PDC!$J$1,PDC!$J$1:$L$1,0))</f>
        <v>Services</v>
      </c>
      <c r="AR457">
        <v>38</v>
      </c>
      <c r="AS457">
        <v>80</v>
      </c>
      <c r="AT457" t="s">
        <v>15</v>
      </c>
      <c r="AU457">
        <v>2059</v>
      </c>
      <c r="AV457">
        <v>3131839</v>
      </c>
      <c r="AW457">
        <v>85</v>
      </c>
      <c r="AX457">
        <v>10</v>
      </c>
      <c r="AY457">
        <v>72</v>
      </c>
      <c r="BA457">
        <v>13392</v>
      </c>
    </row>
    <row r="458" spans="1:53" x14ac:dyDescent="0.35">
      <c r="A458" t="str">
        <f t="shared" si="47"/>
        <v>8403_Activités des sièges sociaux ; conseil de gestion</v>
      </c>
      <c r="B458" t="str">
        <f t="shared" si="48"/>
        <v>HC_8403</v>
      </c>
      <c r="C458" t="str">
        <f t="shared" si="50"/>
        <v>HC</v>
      </c>
      <c r="D458">
        <f t="shared" si="46"/>
        <v>45</v>
      </c>
      <c r="E458" t="str">
        <f>INDEX(PDC!$J$1:$L$90,MATCH(H458,PDC!$L:$L,0),MATCH(PDC!$J$1,PDC!$J$1:$L$1,0))</f>
        <v>Services</v>
      </c>
      <c r="F458">
        <v>8403</v>
      </c>
      <c r="G458">
        <v>70</v>
      </c>
      <c r="H458" t="s">
        <v>44</v>
      </c>
      <c r="I458" s="10">
        <v>20</v>
      </c>
      <c r="J458" s="10">
        <v>26325</v>
      </c>
      <c r="K458" s="10"/>
      <c r="L458" s="10"/>
      <c r="M458" s="10"/>
      <c r="N458" s="10"/>
      <c r="O458" s="10"/>
      <c r="P458" s="10">
        <v>0</v>
      </c>
      <c r="Q458" s="10"/>
      <c r="R458" s="10"/>
      <c r="S458" s="10"/>
      <c r="AA458" s="10"/>
      <c r="AB458" s="10"/>
      <c r="AP458" t="str">
        <f t="shared" si="49"/>
        <v>38_Services relatifs aux bâtiments et aménagement paysager</v>
      </c>
      <c r="AQ458" t="str">
        <f>INDEX(PDC!$J$1:$L$90,MATCH(AT458,PDC!$L:$L,0),MATCH(PDC!$J$1,PDC!$J$1:$L$1,0))</f>
        <v>Services</v>
      </c>
      <c r="AR458">
        <v>38</v>
      </c>
      <c r="AS458">
        <v>81</v>
      </c>
      <c r="AT458" t="s">
        <v>9</v>
      </c>
      <c r="AU458">
        <v>6268</v>
      </c>
      <c r="AV458">
        <v>8943724</v>
      </c>
      <c r="AW458">
        <v>398</v>
      </c>
      <c r="AX458">
        <v>44</v>
      </c>
      <c r="AY458">
        <v>389</v>
      </c>
      <c r="BA458">
        <v>51771</v>
      </c>
    </row>
    <row r="459" spans="1:53" x14ac:dyDescent="0.35">
      <c r="A459" t="str">
        <f t="shared" si="47"/>
        <v>8403_Activités des services financiers, hors assurance et caisses de retraite</v>
      </c>
      <c r="B459" t="str">
        <f t="shared" si="48"/>
        <v>HC_8403</v>
      </c>
      <c r="C459" t="str">
        <f t="shared" si="50"/>
        <v>HC</v>
      </c>
      <c r="D459">
        <f t="shared" si="46"/>
        <v>45</v>
      </c>
      <c r="E459" t="str">
        <f>INDEX(PDC!$J$1:$L$90,MATCH(H459,PDC!$L:$L,0),MATCH(PDC!$J$1,PDC!$J$1:$L$1,0))</f>
        <v>Services</v>
      </c>
      <c r="F459">
        <v>8403</v>
      </c>
      <c r="G459">
        <v>64</v>
      </c>
      <c r="H459" t="s">
        <v>47</v>
      </c>
      <c r="I459" s="10">
        <v>173</v>
      </c>
      <c r="J459" s="10">
        <v>266363</v>
      </c>
      <c r="K459" s="10"/>
      <c r="M459" s="10"/>
      <c r="N459" s="10"/>
      <c r="O459" s="10">
        <v>0</v>
      </c>
      <c r="P459" s="10">
        <v>0</v>
      </c>
      <c r="Q459" s="10"/>
      <c r="R459" s="10"/>
      <c r="S459" s="10"/>
      <c r="AA459" s="10"/>
      <c r="AB459" s="10"/>
      <c r="AP459" t="str">
        <f t="shared" si="49"/>
        <v>38_Activités administratives et autres activités de soutien aux entreprises</v>
      </c>
      <c r="AQ459" t="str">
        <f>INDEX(PDC!$J$1:$L$90,MATCH(AT459,PDC!$L:$L,0),MATCH(PDC!$J$1,PDC!$J$1:$L$1,0))</f>
        <v>Services</v>
      </c>
      <c r="AR459">
        <v>38</v>
      </c>
      <c r="AS459">
        <v>82</v>
      </c>
      <c r="AT459" t="s">
        <v>35</v>
      </c>
      <c r="AU459">
        <v>3895</v>
      </c>
      <c r="AV459">
        <v>5377123</v>
      </c>
      <c r="AW459">
        <v>56</v>
      </c>
      <c r="AX459">
        <v>11</v>
      </c>
      <c r="AY459">
        <v>98</v>
      </c>
      <c r="BA459">
        <v>7014</v>
      </c>
    </row>
    <row r="460" spans="1:53" x14ac:dyDescent="0.35">
      <c r="A460" t="str">
        <f t="shared" si="47"/>
        <v>8403_Transports aériens</v>
      </c>
      <c r="B460" t="str">
        <f t="shared" si="48"/>
        <v>HC_8403</v>
      </c>
      <c r="C460" t="str">
        <f t="shared" si="50"/>
        <v>HC</v>
      </c>
      <c r="D460">
        <f t="shared" si="46"/>
        <v>45</v>
      </c>
      <c r="E460" t="str">
        <f>INDEX(PDC!$J$1:$L$90,MATCH(H460,PDC!$L:$L,0),MATCH(PDC!$J$1,PDC!$J$1:$L$1,0))</f>
        <v>Services</v>
      </c>
      <c r="F460">
        <v>8403</v>
      </c>
      <c r="G460">
        <v>51</v>
      </c>
      <c r="H460" t="s">
        <v>81</v>
      </c>
      <c r="I460" s="10">
        <v>12</v>
      </c>
      <c r="J460" s="10">
        <v>25547</v>
      </c>
      <c r="K460" s="10"/>
      <c r="M460" s="10"/>
      <c r="N460" s="10"/>
      <c r="O460" s="10"/>
      <c r="P460" s="10">
        <v>0</v>
      </c>
      <c r="Q460" s="10"/>
      <c r="R460" s="10"/>
      <c r="S460" s="10"/>
      <c r="U460" s="10"/>
      <c r="V460" s="10"/>
      <c r="W460" s="10"/>
      <c r="X460" s="10"/>
      <c r="Y460" s="10"/>
      <c r="Z460" s="10"/>
      <c r="AA460" s="10"/>
      <c r="AB460" s="10"/>
      <c r="AP460" t="str">
        <f t="shared" si="49"/>
        <v>38_Administration publique et défense ; sécurité sociale obligatoire</v>
      </c>
      <c r="AQ460" t="str">
        <f>INDEX(PDC!$J$1:$L$90,MATCH(AT460,PDC!$L:$L,0),MATCH(PDC!$J$1,PDC!$J$1:$L$1,0))</f>
        <v>Services</v>
      </c>
      <c r="AR460">
        <v>38</v>
      </c>
      <c r="AS460">
        <v>84</v>
      </c>
      <c r="AT460" t="s">
        <v>36</v>
      </c>
      <c r="AU460">
        <v>28699</v>
      </c>
      <c r="AV460">
        <v>37454382</v>
      </c>
      <c r="AW460">
        <v>385</v>
      </c>
      <c r="AX460">
        <v>26</v>
      </c>
      <c r="AY460">
        <v>200</v>
      </c>
      <c r="BA460">
        <v>22453</v>
      </c>
    </row>
    <row r="461" spans="1:53" x14ac:dyDescent="0.35">
      <c r="A461" t="str">
        <f t="shared" si="47"/>
        <v>8403_Activités juridiques et comptables</v>
      </c>
      <c r="B461" t="str">
        <f t="shared" si="48"/>
        <v>HC_8403</v>
      </c>
      <c r="C461" t="str">
        <f t="shared" si="50"/>
        <v>HC</v>
      </c>
      <c r="D461">
        <f t="shared" si="46"/>
        <v>45</v>
      </c>
      <c r="E461" t="str">
        <f>INDEX(PDC!$J$1:$L$90,MATCH(H461,PDC!$L:$L,0),MATCH(PDC!$J$1,PDC!$J$1:$L$1,0))</f>
        <v>Services</v>
      </c>
      <c r="F461">
        <v>8403</v>
      </c>
      <c r="G461">
        <v>69</v>
      </c>
      <c r="H461" t="s">
        <v>51</v>
      </c>
      <c r="I461" s="10">
        <v>268</v>
      </c>
      <c r="J461" s="10">
        <v>463960</v>
      </c>
      <c r="K461" s="10"/>
      <c r="L461" s="10"/>
      <c r="M461" s="10"/>
      <c r="N461" s="10"/>
      <c r="O461" s="10"/>
      <c r="P461" s="10">
        <v>0</v>
      </c>
      <c r="Q461" s="10"/>
      <c r="R461" s="10"/>
      <c r="S461" s="10"/>
      <c r="T461" s="10"/>
      <c r="AA461" s="10"/>
      <c r="AB461" s="10"/>
      <c r="AP461" t="str">
        <f t="shared" si="49"/>
        <v>38_Enseignement</v>
      </c>
      <c r="AQ461" t="str">
        <f>INDEX(PDC!$J$1:$L$90,MATCH(AT461,PDC!$L:$L,0),MATCH(PDC!$J$1,PDC!$J$1:$L$1,0))</f>
        <v>Services</v>
      </c>
      <c r="AR461">
        <v>38</v>
      </c>
      <c r="AS461">
        <v>85</v>
      </c>
      <c r="AT461" t="s">
        <v>34</v>
      </c>
      <c r="AU461">
        <v>8749</v>
      </c>
      <c r="AV461">
        <v>10210222</v>
      </c>
      <c r="AW461">
        <v>145</v>
      </c>
      <c r="AX461">
        <v>8</v>
      </c>
      <c r="AY461">
        <v>56</v>
      </c>
      <c r="BA461">
        <v>9299</v>
      </c>
    </row>
    <row r="462" spans="1:53" x14ac:dyDescent="0.35">
      <c r="A462" t="str">
        <f t="shared" si="47"/>
        <v>8403_Édition</v>
      </c>
      <c r="B462" t="str">
        <f t="shared" si="48"/>
        <v>HC_8403</v>
      </c>
      <c r="C462" t="str">
        <f t="shared" si="50"/>
        <v>HC</v>
      </c>
      <c r="D462">
        <f t="shared" si="46"/>
        <v>45</v>
      </c>
      <c r="E462" t="str">
        <f>INDEX(PDC!$J$1:$L$90,MATCH(H462,PDC!$L:$L,0),MATCH(PDC!$J$1,PDC!$J$1:$L$1,0))</f>
        <v>Services</v>
      </c>
      <c r="F462">
        <v>8403</v>
      </c>
      <c r="G462">
        <v>58</v>
      </c>
      <c r="H462" t="s">
        <v>49</v>
      </c>
      <c r="I462" s="10">
        <v>112</v>
      </c>
      <c r="J462" s="10">
        <v>201793</v>
      </c>
      <c r="K462" s="10"/>
      <c r="M462" s="10"/>
      <c r="N462" s="10"/>
      <c r="O462" s="10"/>
      <c r="P462" s="10">
        <v>0</v>
      </c>
      <c r="Q462" s="10"/>
      <c r="R462" s="10"/>
      <c r="S462" s="10"/>
      <c r="AA462" s="10"/>
      <c r="AB462" s="10"/>
      <c r="AP462" t="str">
        <f t="shared" si="49"/>
        <v>38_Activités pour la santé humaine</v>
      </c>
      <c r="AQ462" t="str">
        <f>INDEX(PDC!$J$1:$L$90,MATCH(AT462,PDC!$L:$L,0),MATCH(PDC!$J$1,PDC!$J$1:$L$1,0))</f>
        <v>Services</v>
      </c>
      <c r="AR462">
        <v>38</v>
      </c>
      <c r="AS462">
        <v>86</v>
      </c>
      <c r="AT462" t="s">
        <v>27</v>
      </c>
      <c r="AU462">
        <v>14828</v>
      </c>
      <c r="AV462">
        <v>22934643</v>
      </c>
      <c r="AW462">
        <v>495</v>
      </c>
      <c r="AX462">
        <v>37</v>
      </c>
      <c r="AY462">
        <v>334</v>
      </c>
      <c r="BA462">
        <v>50569</v>
      </c>
    </row>
    <row r="463" spans="1:53" x14ac:dyDescent="0.35">
      <c r="A463" t="str">
        <f t="shared" si="47"/>
        <v>8403_Services d'information</v>
      </c>
      <c r="B463" t="str">
        <f t="shared" si="48"/>
        <v>HC_8403</v>
      </c>
      <c r="C463" t="str">
        <f t="shared" si="50"/>
        <v>HC</v>
      </c>
      <c r="D463">
        <f t="shared" si="46"/>
        <v>45</v>
      </c>
      <c r="E463" t="str">
        <f>INDEX(PDC!$J$1:$L$90,MATCH(H463,PDC!$L:$L,0),MATCH(PDC!$J$1,PDC!$J$1:$L$1,0))</f>
        <v>Services</v>
      </c>
      <c r="F463">
        <v>8403</v>
      </c>
      <c r="G463">
        <v>63</v>
      </c>
      <c r="H463" t="s">
        <v>85</v>
      </c>
      <c r="I463" s="10">
        <v>25</v>
      </c>
      <c r="J463" s="10">
        <v>45417</v>
      </c>
      <c r="K463" s="10"/>
      <c r="L463" s="10"/>
      <c r="M463" s="10"/>
      <c r="N463" s="10"/>
      <c r="O463" s="10"/>
      <c r="P463" s="10">
        <v>0</v>
      </c>
      <c r="Q463" s="10"/>
      <c r="R463" s="10"/>
      <c r="S463" s="10"/>
      <c r="U463" s="10"/>
      <c r="V463" s="10"/>
      <c r="W463" s="10"/>
      <c r="X463" s="10"/>
      <c r="Y463" s="10"/>
      <c r="Z463" s="10"/>
      <c r="AA463" s="10"/>
      <c r="AB463" s="10"/>
      <c r="AP463" t="str">
        <f t="shared" si="49"/>
        <v>38_Hébergement médico-social et social</v>
      </c>
      <c r="AQ463" t="str">
        <f>INDEX(PDC!$J$1:$L$90,MATCH(AT463,PDC!$L:$L,0),MATCH(PDC!$J$1,PDC!$J$1:$L$1,0))</f>
        <v>Services</v>
      </c>
      <c r="AR463">
        <v>38</v>
      </c>
      <c r="AS463">
        <v>87</v>
      </c>
      <c r="AT463" t="s">
        <v>2</v>
      </c>
      <c r="AU463">
        <v>8461</v>
      </c>
      <c r="AV463">
        <v>12438776</v>
      </c>
      <c r="AW463">
        <v>927</v>
      </c>
      <c r="AX463">
        <v>43</v>
      </c>
      <c r="AY463">
        <v>333</v>
      </c>
      <c r="BA463">
        <v>75168</v>
      </c>
    </row>
    <row r="464" spans="1:53" x14ac:dyDescent="0.35">
      <c r="A464" t="str">
        <f t="shared" si="47"/>
        <v>8403_Activités auxiliaires de services financiers et d'assurance</v>
      </c>
      <c r="B464" t="str">
        <f t="shared" si="48"/>
        <v>HC_8403</v>
      </c>
      <c r="C464" t="str">
        <f t="shared" si="50"/>
        <v>HC</v>
      </c>
      <c r="D464">
        <f t="shared" si="46"/>
        <v>45</v>
      </c>
      <c r="E464" t="str">
        <f>INDEX(PDC!$J$1:$L$90,MATCH(H464,PDC!$L:$L,0),MATCH(PDC!$J$1,PDC!$J$1:$L$1,0))</f>
        <v>Services</v>
      </c>
      <c r="F464">
        <v>8403</v>
      </c>
      <c r="G464">
        <v>66</v>
      </c>
      <c r="H464" t="s">
        <v>48</v>
      </c>
      <c r="I464" s="10">
        <v>103</v>
      </c>
      <c r="J464" s="10">
        <v>158824</v>
      </c>
      <c r="K464" s="10"/>
      <c r="M464" s="10"/>
      <c r="N464" s="10"/>
      <c r="O464" s="10"/>
      <c r="P464" s="10">
        <v>0</v>
      </c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P464" t="str">
        <f t="shared" si="49"/>
        <v>38_Action sociale sans hébergement</v>
      </c>
      <c r="AQ464" t="str">
        <f>INDEX(PDC!$J$1:$L$90,MATCH(AT464,PDC!$L:$L,0),MATCH(PDC!$J$1,PDC!$J$1:$L$1,0))</f>
        <v>Services</v>
      </c>
      <c r="AR464">
        <v>38</v>
      </c>
      <c r="AS464">
        <v>88</v>
      </c>
      <c r="AT464" t="s">
        <v>8</v>
      </c>
      <c r="AU464">
        <v>12460</v>
      </c>
      <c r="AV464">
        <v>17314159</v>
      </c>
      <c r="AW464">
        <v>920</v>
      </c>
      <c r="AX464">
        <v>47</v>
      </c>
      <c r="AY464">
        <v>321</v>
      </c>
      <c r="BA464">
        <v>85918</v>
      </c>
    </row>
    <row r="465" spans="1:53" x14ac:dyDescent="0.35">
      <c r="A465" t="str">
        <f t="shared" si="47"/>
        <v>8403_Dépollution et autres services de gestion des déchets</v>
      </c>
      <c r="B465" t="str">
        <f t="shared" si="48"/>
        <v>HC_8403</v>
      </c>
      <c r="C465" t="str">
        <f t="shared" si="50"/>
        <v>HC</v>
      </c>
      <c r="D465">
        <f t="shared" si="46"/>
        <v>45</v>
      </c>
      <c r="E465" t="str">
        <f>INDEX(PDC!$J$1:$L$90,MATCH(H465,PDC!$L:$L,0),MATCH(PDC!$J$1,PDC!$J$1:$L$1,0))</f>
        <v>Industrie</v>
      </c>
      <c r="F465">
        <v>8403</v>
      </c>
      <c r="G465">
        <v>39</v>
      </c>
      <c r="H465" t="s">
        <v>79</v>
      </c>
      <c r="I465" s="10">
        <v>1</v>
      </c>
      <c r="J465" s="10">
        <v>1034</v>
      </c>
      <c r="K465" s="10"/>
      <c r="M465" s="10"/>
      <c r="N465" s="10"/>
      <c r="O465" s="10"/>
      <c r="P465" s="10">
        <v>0</v>
      </c>
      <c r="Q465" s="10"/>
      <c r="R465" s="10"/>
      <c r="S465" s="10"/>
      <c r="T465" s="10"/>
      <c r="AA465" s="10"/>
      <c r="AB465" s="10"/>
      <c r="AP465" t="str">
        <f t="shared" si="49"/>
        <v>38_Activités créatives, artistiques et de spectacle</v>
      </c>
      <c r="AQ465" t="str">
        <f>INDEX(PDC!$J$1:$L$90,MATCH(AT465,PDC!$L:$L,0),MATCH(PDC!$J$1,PDC!$J$1:$L$1,0))</f>
        <v>Services</v>
      </c>
      <c r="AR465">
        <v>38</v>
      </c>
      <c r="AS465">
        <v>90</v>
      </c>
      <c r="AT465" t="s">
        <v>42</v>
      </c>
      <c r="AU465">
        <v>2420</v>
      </c>
      <c r="AV465">
        <v>1886095</v>
      </c>
      <c r="AW465">
        <v>14</v>
      </c>
      <c r="BA465">
        <v>1631</v>
      </c>
    </row>
    <row r="466" spans="1:53" x14ac:dyDescent="0.35">
      <c r="A466" t="str">
        <f t="shared" si="47"/>
        <v>8403_Production et distribution d'électricité, de gaz, de vapeur et d'air conditionné</v>
      </c>
      <c r="B466" t="str">
        <f t="shared" si="48"/>
        <v>HC_8403</v>
      </c>
      <c r="C466" t="str">
        <f t="shared" si="50"/>
        <v>HC</v>
      </c>
      <c r="D466">
        <f t="shared" si="46"/>
        <v>45</v>
      </c>
      <c r="E466" t="str">
        <f>INDEX(PDC!$J$1:$L$90,MATCH(H466,PDC!$L:$L,0),MATCH(PDC!$J$1,PDC!$J$1:$L$1,0))</f>
        <v>Industrie</v>
      </c>
      <c r="F466">
        <v>8403</v>
      </c>
      <c r="G466">
        <v>35</v>
      </c>
      <c r="H466" t="s">
        <v>76</v>
      </c>
      <c r="I466" s="10">
        <v>60</v>
      </c>
      <c r="J466" s="10">
        <v>87704</v>
      </c>
      <c r="K466" s="10"/>
      <c r="M466" s="10"/>
      <c r="N466" s="10"/>
      <c r="O466" s="10">
        <v>0</v>
      </c>
      <c r="P466" s="10">
        <v>0</v>
      </c>
      <c r="Q466" s="10"/>
      <c r="R466" s="10"/>
      <c r="S466" s="10"/>
      <c r="U466" s="10"/>
      <c r="V466" s="10"/>
      <c r="W466" s="10"/>
      <c r="X466" s="10"/>
      <c r="Y466" s="10"/>
      <c r="Z466" s="10"/>
      <c r="AA466" s="10"/>
      <c r="AB466" s="10"/>
      <c r="AP466" t="str">
        <f t="shared" si="49"/>
        <v>38_Bibliothèques, archives, musées et autres activités culturelles</v>
      </c>
      <c r="AQ466" t="str">
        <f>INDEX(PDC!$J$1:$L$90,MATCH(AT466,PDC!$L:$L,0),MATCH(PDC!$J$1,PDC!$J$1:$L$1,0))</f>
        <v>Services</v>
      </c>
      <c r="AR466">
        <v>38</v>
      </c>
      <c r="AS466">
        <v>91</v>
      </c>
      <c r="AT466" t="s">
        <v>90</v>
      </c>
      <c r="AU466">
        <v>67</v>
      </c>
      <c r="AV466">
        <v>109660</v>
      </c>
      <c r="AX466">
        <v>1</v>
      </c>
      <c r="AY466">
        <v>4</v>
      </c>
      <c r="BA466">
        <v>0</v>
      </c>
    </row>
    <row r="467" spans="1:53" x14ac:dyDescent="0.35">
      <c r="A467" t="str">
        <f t="shared" si="47"/>
        <v>8403_Industrie pharmaceutique</v>
      </c>
      <c r="B467" t="str">
        <f t="shared" si="48"/>
        <v>HC_8403</v>
      </c>
      <c r="C467" t="str">
        <f t="shared" si="50"/>
        <v>HC</v>
      </c>
      <c r="D467">
        <f t="shared" ref="D467:D471" si="51">IF(COUNTBLANK(P467)=0,RANK(P467,P$402:P$471),"NC")</f>
        <v>45</v>
      </c>
      <c r="E467" t="str">
        <f>INDEX(PDC!$J$1:$L$90,MATCH(H467,PDC!$L:$L,0),MATCH(PDC!$J$1,PDC!$J$1:$L$1,0))</f>
        <v>Industrie</v>
      </c>
      <c r="F467">
        <v>8403</v>
      </c>
      <c r="G467">
        <v>21</v>
      </c>
      <c r="H467" t="s">
        <v>39</v>
      </c>
      <c r="I467" s="10">
        <v>73</v>
      </c>
      <c r="J467" s="10">
        <v>115982</v>
      </c>
      <c r="K467" s="10"/>
      <c r="M467" s="10"/>
      <c r="N467" s="10"/>
      <c r="O467" s="10"/>
      <c r="P467" s="10">
        <v>0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P467" t="str">
        <f t="shared" si="49"/>
        <v>38_Organisation de jeux de hasard et d'argent</v>
      </c>
      <c r="AQ467" t="str">
        <f>INDEX(PDC!$J$1:$L$90,MATCH(AT467,PDC!$L:$L,0),MATCH(PDC!$J$1,PDC!$J$1:$L$1,0))</f>
        <v>Services</v>
      </c>
      <c r="AR467">
        <v>38</v>
      </c>
      <c r="AS467">
        <v>92</v>
      </c>
      <c r="AT467" t="s">
        <v>91</v>
      </c>
      <c r="AU467">
        <v>184</v>
      </c>
      <c r="AV467">
        <v>236289</v>
      </c>
      <c r="AW467">
        <v>4</v>
      </c>
      <c r="BA467">
        <v>963</v>
      </c>
    </row>
    <row r="468" spans="1:53" x14ac:dyDescent="0.35">
      <c r="A468" t="str">
        <f t="shared" si="47"/>
        <v>8403_Industrie chimique</v>
      </c>
      <c r="B468" t="str">
        <f t="shared" si="48"/>
        <v>HC_8403</v>
      </c>
      <c r="C468" t="str">
        <f t="shared" si="50"/>
        <v>HC</v>
      </c>
      <c r="D468">
        <f t="shared" si="51"/>
        <v>45</v>
      </c>
      <c r="E468" t="str">
        <f>INDEX(PDC!$J$1:$L$90,MATCH(H468,PDC!$L:$L,0),MATCH(PDC!$J$1,PDC!$J$1:$L$1,0))</f>
        <v>Industrie</v>
      </c>
      <c r="F468">
        <v>8403</v>
      </c>
      <c r="G468">
        <v>20</v>
      </c>
      <c r="H468" t="s">
        <v>40</v>
      </c>
      <c r="I468" s="10">
        <v>24</v>
      </c>
      <c r="J468" s="10">
        <v>40081</v>
      </c>
      <c r="K468" s="10"/>
      <c r="L468" s="10"/>
      <c r="M468" s="10"/>
      <c r="N468" s="10"/>
      <c r="O468" s="10">
        <v>0</v>
      </c>
      <c r="P468" s="10">
        <v>0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P468" t="str">
        <f t="shared" si="49"/>
        <v>38_Activités sportives, récréatives et de loisirs</v>
      </c>
      <c r="AQ468" t="str">
        <f>INDEX(PDC!$J$1:$L$90,MATCH(AT468,PDC!$L:$L,0),MATCH(PDC!$J$1,PDC!$J$1:$L$1,0))</f>
        <v>Services</v>
      </c>
      <c r="AR468">
        <v>38</v>
      </c>
      <c r="AS468">
        <v>93</v>
      </c>
      <c r="AT468" t="s">
        <v>12</v>
      </c>
      <c r="AU468">
        <v>2327</v>
      </c>
      <c r="AV468">
        <v>2997021</v>
      </c>
      <c r="AW468">
        <v>294</v>
      </c>
      <c r="AX468">
        <v>11</v>
      </c>
      <c r="AY468">
        <v>72</v>
      </c>
      <c r="BA468">
        <v>12559</v>
      </c>
    </row>
    <row r="469" spans="1:53" x14ac:dyDescent="0.35">
      <c r="A469" t="str">
        <f t="shared" si="47"/>
        <v>8403_Autres industries extractives</v>
      </c>
      <c r="B469" t="str">
        <f t="shared" si="48"/>
        <v>HC_8403</v>
      </c>
      <c r="C469" t="str">
        <f t="shared" si="50"/>
        <v>HC</v>
      </c>
      <c r="D469">
        <f t="shared" si="51"/>
        <v>45</v>
      </c>
      <c r="E469" t="str">
        <f>INDEX(PDC!$J$1:$L$90,MATCH(H469,PDC!$L:$L,0),MATCH(PDC!$J$1,PDC!$J$1:$L$1,0))</f>
        <v>Industrie</v>
      </c>
      <c r="F469">
        <v>8403</v>
      </c>
      <c r="G469">
        <v>8</v>
      </c>
      <c r="H469" t="s">
        <v>64</v>
      </c>
      <c r="I469" s="10">
        <v>23</v>
      </c>
      <c r="J469" s="10">
        <v>35941</v>
      </c>
      <c r="K469" s="10"/>
      <c r="M469" s="10"/>
      <c r="N469" s="10"/>
      <c r="O469" s="10">
        <v>0</v>
      </c>
      <c r="P469" s="10">
        <v>0</v>
      </c>
      <c r="Q469" s="10"/>
      <c r="T469" s="10"/>
      <c r="U469" s="10"/>
      <c r="V469" s="10"/>
      <c r="W469" s="10"/>
      <c r="X469" s="10"/>
      <c r="Y469" s="10"/>
      <c r="Z469" s="10"/>
      <c r="AP469" t="str">
        <f t="shared" si="49"/>
        <v>38_Activités des organisations associatives</v>
      </c>
      <c r="AQ469" t="str">
        <f>INDEX(PDC!$J$1:$L$90,MATCH(AT469,PDC!$L:$L,0),MATCH(PDC!$J$1,PDC!$J$1:$L$1,0))</f>
        <v>Services</v>
      </c>
      <c r="AR469">
        <v>38</v>
      </c>
      <c r="AS469">
        <v>94</v>
      </c>
      <c r="AT469" t="s">
        <v>32</v>
      </c>
      <c r="AU469">
        <v>4030</v>
      </c>
      <c r="AV469">
        <v>5561144</v>
      </c>
      <c r="AW469">
        <v>118</v>
      </c>
      <c r="AX469">
        <v>7</v>
      </c>
      <c r="AY469">
        <v>69</v>
      </c>
      <c r="BA469">
        <v>9222</v>
      </c>
    </row>
    <row r="470" spans="1:53" x14ac:dyDescent="0.35">
      <c r="A470" t="str">
        <f t="shared" si="47"/>
        <v>8403_Culture et production animale, chasse et services annexes</v>
      </c>
      <c r="B470" t="str">
        <f t="shared" si="48"/>
        <v>HC_8403</v>
      </c>
      <c r="C470" t="str">
        <f t="shared" si="50"/>
        <v>HC</v>
      </c>
      <c r="D470">
        <f t="shared" si="51"/>
        <v>45</v>
      </c>
      <c r="E470" t="str">
        <f>INDEX(PDC!$J$1:$L$90,MATCH(H470,PDC!$L:$L,0),MATCH(PDC!$J$1,PDC!$J$1:$L$1,0))</f>
        <v>Agriculture</v>
      </c>
      <c r="F470">
        <v>8403</v>
      </c>
      <c r="G470">
        <v>1</v>
      </c>
      <c r="H470" t="s">
        <v>62</v>
      </c>
      <c r="I470" s="10">
        <v>1</v>
      </c>
      <c r="J470" s="10">
        <v>0</v>
      </c>
      <c r="K470" s="10"/>
      <c r="M470" s="10"/>
      <c r="N470" s="10"/>
      <c r="O470" s="10"/>
      <c r="P470" s="10">
        <v>0</v>
      </c>
      <c r="Q470" s="10"/>
      <c r="T470" s="10"/>
      <c r="U470" s="10"/>
      <c r="V470" s="10"/>
      <c r="W470" s="10"/>
      <c r="X470" s="10"/>
      <c r="Y470" s="10"/>
      <c r="Z470" s="10"/>
      <c r="AP470" t="str">
        <f t="shared" si="49"/>
        <v>38_Réparation d'ordinateurs et de biens personnels et domestiques</v>
      </c>
      <c r="AQ470" t="str">
        <f>INDEX(PDC!$J$1:$L$90,MATCH(AT470,PDC!$L:$L,0),MATCH(PDC!$J$1,PDC!$J$1:$L$1,0))</f>
        <v>Services</v>
      </c>
      <c r="AR470">
        <v>38</v>
      </c>
      <c r="AS470">
        <v>95</v>
      </c>
      <c r="AT470" t="s">
        <v>92</v>
      </c>
      <c r="AU470">
        <v>396</v>
      </c>
      <c r="AV470">
        <v>627364</v>
      </c>
      <c r="AW470">
        <v>9</v>
      </c>
      <c r="BA470">
        <v>796</v>
      </c>
    </row>
    <row r="471" spans="1:53" x14ac:dyDescent="0.35">
      <c r="A471" t="str">
        <f t="shared" si="47"/>
        <v>8403_Captage, traitement et distribution d'eau</v>
      </c>
      <c r="B471" t="str">
        <f t="shared" si="48"/>
        <v>HC_8403</v>
      </c>
      <c r="C471" t="str">
        <f t="shared" si="50"/>
        <v>HC</v>
      </c>
      <c r="D471">
        <f t="shared" si="51"/>
        <v>45</v>
      </c>
      <c r="E471" t="str">
        <f>INDEX(PDC!$J$1:$L$90,MATCH(H471,PDC!$L:$L,0),MATCH(PDC!$J$1,PDC!$J$1:$L$1,0))</f>
        <v>Industrie</v>
      </c>
      <c r="F471">
        <v>8403</v>
      </c>
      <c r="G471">
        <v>36</v>
      </c>
      <c r="H471" t="s">
        <v>77</v>
      </c>
      <c r="I471" s="10">
        <v>1</v>
      </c>
      <c r="J471" s="10">
        <v>0</v>
      </c>
      <c r="K471" s="10"/>
      <c r="M471" s="10"/>
      <c r="N471" s="10"/>
      <c r="O471" s="10"/>
      <c r="P471" s="10">
        <v>0</v>
      </c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P471" t="str">
        <f t="shared" si="49"/>
        <v>38_Autres services personnels</v>
      </c>
      <c r="AR471">
        <v>38</v>
      </c>
      <c r="AS471">
        <v>96</v>
      </c>
      <c r="AT471" t="s">
        <v>30</v>
      </c>
      <c r="AU471">
        <v>2963</v>
      </c>
      <c r="AV471">
        <v>4452013</v>
      </c>
      <c r="AW471">
        <v>94</v>
      </c>
      <c r="AX471">
        <v>4</v>
      </c>
      <c r="AY471">
        <v>27</v>
      </c>
      <c r="BA471">
        <v>5554</v>
      </c>
    </row>
    <row r="472" spans="1:53" x14ac:dyDescent="0.35">
      <c r="A472" t="str">
        <f t="shared" si="47"/>
        <v>8404_Autres industries manufacturières</v>
      </c>
      <c r="B472" t="str">
        <f t="shared" si="48"/>
        <v>HC_8404</v>
      </c>
      <c r="C472" t="str">
        <f t="shared" si="50"/>
        <v>HC</v>
      </c>
      <c r="D472">
        <f>IF(COUNTBLANK(P472)=0,RANK(P472,P$472:P$540),"NC")</f>
        <v>2</v>
      </c>
      <c r="E472" t="str">
        <f>INDEX(PDC!$J$1:$L$90,MATCH(H472,PDC!$L:$L,0),MATCH(PDC!$J$1,PDC!$J$1:$L$1,0))</f>
        <v>Industrie</v>
      </c>
      <c r="F472">
        <v>8404</v>
      </c>
      <c r="G472">
        <v>32</v>
      </c>
      <c r="H472" t="s">
        <v>37</v>
      </c>
      <c r="I472" s="10">
        <v>15</v>
      </c>
      <c r="J472" s="10">
        <v>21445</v>
      </c>
      <c r="K472" s="10">
        <v>4</v>
      </c>
      <c r="L472">
        <v>1</v>
      </c>
      <c r="M472" s="10">
        <v>8</v>
      </c>
      <c r="N472" s="10"/>
      <c r="O472" s="10">
        <v>126</v>
      </c>
      <c r="P472" s="10">
        <v>397.21366502589336</v>
      </c>
      <c r="Q472" s="10">
        <v>186.52366519</v>
      </c>
      <c r="T472" s="10"/>
      <c r="U472" s="10"/>
      <c r="V472" s="10"/>
      <c r="W472" s="10"/>
      <c r="X472" s="10"/>
      <c r="Y472" s="10"/>
      <c r="Z472" s="10"/>
      <c r="AP472" t="str">
        <f t="shared" si="49"/>
        <v>38_Activités des organisations et organismes extraterritoriaux</v>
      </c>
      <c r="AQ472" t="str">
        <f>INDEX(PDC!$J$1:$L$90,MATCH(AT472,PDC!$L:$L,0),MATCH(PDC!$J$1,PDC!$J$1:$L$1,0))</f>
        <v>Services</v>
      </c>
      <c r="AR472">
        <v>38</v>
      </c>
      <c r="AS472">
        <v>99</v>
      </c>
      <c r="AT472" t="s">
        <v>93</v>
      </c>
      <c r="AU472">
        <v>37</v>
      </c>
      <c r="AV472">
        <v>70188</v>
      </c>
      <c r="AW472">
        <v>1</v>
      </c>
      <c r="BA472">
        <v>251</v>
      </c>
    </row>
    <row r="473" spans="1:53" x14ac:dyDescent="0.35">
      <c r="A473" t="str">
        <f t="shared" si="47"/>
        <v>8404_Industrie chimique</v>
      </c>
      <c r="B473" t="str">
        <f t="shared" si="48"/>
        <v>HC_8404</v>
      </c>
      <c r="C473" t="str">
        <f t="shared" si="50"/>
        <v>HC</v>
      </c>
      <c r="D473">
        <f t="shared" ref="D473:D536" si="52">IF(COUNTBLANK(P473)=0,RANK(P473,P$472:P$540),"NC")</f>
        <v>4</v>
      </c>
      <c r="E473" t="str">
        <f>INDEX(PDC!$J$1:$L$90,MATCH(H473,PDC!$L:$L,0),MATCH(PDC!$J$1,PDC!$J$1:$L$1,0))</f>
        <v>Industrie</v>
      </c>
      <c r="F473">
        <v>8404</v>
      </c>
      <c r="G473">
        <v>20</v>
      </c>
      <c r="H473" t="s">
        <v>40</v>
      </c>
      <c r="I473" s="10">
        <v>12</v>
      </c>
      <c r="J473" s="10">
        <v>19365</v>
      </c>
      <c r="K473" s="10">
        <v>3</v>
      </c>
      <c r="M473" s="10"/>
      <c r="N473" s="10"/>
      <c r="O473" s="10">
        <v>62</v>
      </c>
      <c r="P473" s="10">
        <v>164.66655131708882</v>
      </c>
      <c r="Q473" s="10">
        <v>154.91866769999999</v>
      </c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P473" t="str">
        <f t="shared" si="49"/>
        <v>42_</v>
      </c>
      <c r="AR473">
        <v>42</v>
      </c>
      <c r="AW473">
        <v>1</v>
      </c>
      <c r="BA473">
        <v>3381</v>
      </c>
    </row>
    <row r="474" spans="1:53" x14ac:dyDescent="0.35">
      <c r="A474" t="str">
        <f t="shared" si="47"/>
        <v>8404_Publicité et études de marché</v>
      </c>
      <c r="B474" t="str">
        <f t="shared" si="48"/>
        <v>HC_8404</v>
      </c>
      <c r="C474" t="str">
        <f t="shared" si="50"/>
        <v>HC</v>
      </c>
      <c r="D474">
        <f t="shared" si="52"/>
        <v>6</v>
      </c>
      <c r="E474" t="str">
        <f>INDEX(PDC!$J$1:$L$90,MATCH(H474,PDC!$L:$L,0),MATCH(PDC!$J$1,PDC!$J$1:$L$1,0))</f>
        <v>Services</v>
      </c>
      <c r="F474">
        <v>8404</v>
      </c>
      <c r="G474">
        <v>73</v>
      </c>
      <c r="H474" t="s">
        <v>33</v>
      </c>
      <c r="I474" s="10">
        <v>14</v>
      </c>
      <c r="J474" s="10">
        <v>21596</v>
      </c>
      <c r="K474" s="10">
        <v>3</v>
      </c>
      <c r="M474" s="10"/>
      <c r="N474" s="10"/>
      <c r="O474" s="10">
        <v>115</v>
      </c>
      <c r="P474" s="10">
        <v>119.09220482979616</v>
      </c>
      <c r="Q474" s="10">
        <v>138.91461382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P474" t="str">
        <f t="shared" si="49"/>
        <v>42_Culture et production animale, chasse et services annexes</v>
      </c>
      <c r="AQ474" t="str">
        <f>INDEX(PDC!$J$1:$L$90,MATCH(AT474,PDC!$L:$L,0),MATCH(PDC!$J$1,PDC!$J$1:$L$1,0))</f>
        <v>Agriculture</v>
      </c>
      <c r="AR474">
        <v>42</v>
      </c>
      <c r="AS474">
        <v>1</v>
      </c>
      <c r="AT474" t="s">
        <v>62</v>
      </c>
      <c r="AU474">
        <v>5</v>
      </c>
      <c r="AV474">
        <v>3050</v>
      </c>
    </row>
    <row r="475" spans="1:53" x14ac:dyDescent="0.35">
      <c r="A475" t="str">
        <f t="shared" si="47"/>
        <v>8404_Fabrication de meubles</v>
      </c>
      <c r="B475" t="str">
        <f t="shared" si="48"/>
        <v>HC_8404</v>
      </c>
      <c r="C475" t="str">
        <f t="shared" si="50"/>
        <v>HC</v>
      </c>
      <c r="D475">
        <f t="shared" si="52"/>
        <v>10</v>
      </c>
      <c r="E475" t="str">
        <f>INDEX(PDC!$J$1:$L$90,MATCH(H475,PDC!$L:$L,0),MATCH(PDC!$J$1,PDC!$J$1:$L$1,0))</f>
        <v>Industrie</v>
      </c>
      <c r="F475">
        <v>8404</v>
      </c>
      <c r="G475">
        <v>31</v>
      </c>
      <c r="H475" t="s">
        <v>75</v>
      </c>
      <c r="I475" s="10">
        <v>15</v>
      </c>
      <c r="J475" s="10">
        <v>24590</v>
      </c>
      <c r="K475" s="10">
        <v>2</v>
      </c>
      <c r="M475" s="10"/>
      <c r="N475" s="10"/>
      <c r="O475" s="10">
        <v>47</v>
      </c>
      <c r="P475" s="10">
        <v>80.573778942470383</v>
      </c>
      <c r="Q475" s="10">
        <v>81.333875559000006</v>
      </c>
      <c r="T475" s="10"/>
      <c r="U475" s="10"/>
      <c r="V475" s="10"/>
      <c r="W475" s="10"/>
      <c r="X475" s="10"/>
      <c r="Y475" s="10"/>
      <c r="Z475" s="10"/>
      <c r="AP475" t="str">
        <f t="shared" si="49"/>
        <v>42_Sylviculture et exploitation forestière</v>
      </c>
      <c r="AQ475" t="str">
        <f>INDEX(PDC!$J$1:$L$90,MATCH(AT475,PDC!$L:$L,0),MATCH(PDC!$J$1,PDC!$J$1:$L$1,0))</f>
        <v>Agriculture</v>
      </c>
      <c r="AR475">
        <v>42</v>
      </c>
      <c r="AS475">
        <v>2</v>
      </c>
      <c r="AT475" t="s">
        <v>63</v>
      </c>
      <c r="AU475">
        <v>3</v>
      </c>
      <c r="AV475">
        <v>5043</v>
      </c>
    </row>
    <row r="476" spans="1:53" x14ac:dyDescent="0.35">
      <c r="A476" t="str">
        <f t="shared" si="47"/>
        <v>8404_Collecte, traitement et élimination des déchets ; récupération</v>
      </c>
      <c r="B476" t="str">
        <f t="shared" si="48"/>
        <v>HC_8404</v>
      </c>
      <c r="C476" t="str">
        <f t="shared" si="50"/>
        <v>HC</v>
      </c>
      <c r="D476">
        <f t="shared" si="52"/>
        <v>5</v>
      </c>
      <c r="E476" t="str">
        <f>INDEX(PDC!$J$1:$L$90,MATCH(H476,PDC!$L:$L,0),MATCH(PDC!$J$1,PDC!$J$1:$L$1,0))</f>
        <v>Industrie</v>
      </c>
      <c r="F476">
        <v>8404</v>
      </c>
      <c r="G476">
        <v>38</v>
      </c>
      <c r="H476" t="s">
        <v>4</v>
      </c>
      <c r="I476" s="10">
        <v>89</v>
      </c>
      <c r="J476" s="10">
        <v>142588</v>
      </c>
      <c r="K476" s="10">
        <v>11</v>
      </c>
      <c r="L476">
        <v>1</v>
      </c>
      <c r="M476" s="10">
        <v>5</v>
      </c>
      <c r="N476" s="10"/>
      <c r="O476" s="10">
        <v>791</v>
      </c>
      <c r="P476" s="10">
        <v>130.2005781797119</v>
      </c>
      <c r="Q476" s="10">
        <v>77.145341823999999</v>
      </c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P476" t="str">
        <f t="shared" si="49"/>
        <v>42_Autres industries extractives</v>
      </c>
      <c r="AQ476" t="str">
        <f>INDEX(PDC!$J$1:$L$90,MATCH(AT476,PDC!$L:$L,0),MATCH(PDC!$J$1,PDC!$J$1:$L$1,0))</f>
        <v>Industrie</v>
      </c>
      <c r="AR476">
        <v>42</v>
      </c>
      <c r="AS476">
        <v>8</v>
      </c>
      <c r="AT476" t="s">
        <v>64</v>
      </c>
      <c r="AU476">
        <v>169</v>
      </c>
      <c r="AV476">
        <v>307174</v>
      </c>
      <c r="AW476">
        <v>7</v>
      </c>
      <c r="AX476">
        <v>1</v>
      </c>
      <c r="AY476">
        <v>8</v>
      </c>
      <c r="BA476">
        <v>651</v>
      </c>
    </row>
    <row r="477" spans="1:53" x14ac:dyDescent="0.35">
      <c r="A477" t="str">
        <f t="shared" si="47"/>
        <v>8404_Industrie automobile</v>
      </c>
      <c r="B477" t="str">
        <f t="shared" si="48"/>
        <v>HC_8404</v>
      </c>
      <c r="C477" t="str">
        <f t="shared" si="50"/>
        <v>HC</v>
      </c>
      <c r="D477">
        <f t="shared" si="52"/>
        <v>12</v>
      </c>
      <c r="E477" t="str">
        <f>INDEX(PDC!$J$1:$L$90,MATCH(H477,PDC!$L:$L,0),MATCH(PDC!$J$1,PDC!$J$1:$L$1,0))</f>
        <v>Industrie</v>
      </c>
      <c r="F477">
        <v>8404</v>
      </c>
      <c r="G477">
        <v>29</v>
      </c>
      <c r="H477" t="s">
        <v>24</v>
      </c>
      <c r="I477" s="10">
        <v>37</v>
      </c>
      <c r="J477" s="10">
        <v>71983</v>
      </c>
      <c r="K477" s="10">
        <v>5</v>
      </c>
      <c r="M477" s="10"/>
      <c r="N477" s="10"/>
      <c r="O477" s="10">
        <v>125</v>
      </c>
      <c r="P477" s="10">
        <v>71.501176692726943</v>
      </c>
      <c r="Q477" s="10">
        <v>69.460844922000007</v>
      </c>
      <c r="T477" s="10"/>
      <c r="U477" s="10"/>
      <c r="V477" s="10"/>
      <c r="W477" s="10"/>
      <c r="X477" s="10"/>
      <c r="Y477" s="10"/>
      <c r="Z477" s="10"/>
      <c r="AP477" t="str">
        <f t="shared" si="49"/>
        <v>42_Services de soutien aux industries extractives</v>
      </c>
      <c r="AQ477" t="str">
        <f>INDEX(PDC!$J$1:$L$90,MATCH(AT477,PDC!$L:$L,0),MATCH(PDC!$J$1,PDC!$J$1:$L$1,0))</f>
        <v>Industrie</v>
      </c>
      <c r="AR477">
        <v>42</v>
      </c>
      <c r="AS477">
        <v>9</v>
      </c>
      <c r="AT477" t="s">
        <v>65</v>
      </c>
      <c r="AU477">
        <v>2</v>
      </c>
      <c r="AV477">
        <v>830</v>
      </c>
    </row>
    <row r="478" spans="1:53" x14ac:dyDescent="0.35">
      <c r="A478" t="str">
        <f t="shared" si="47"/>
        <v>8404_Imprimerie et reproduction d'enregistrements</v>
      </c>
      <c r="B478" t="str">
        <f t="shared" si="48"/>
        <v>HC_8404</v>
      </c>
      <c r="C478" t="str">
        <f t="shared" si="50"/>
        <v>HC</v>
      </c>
      <c r="D478">
        <f t="shared" si="52"/>
        <v>8</v>
      </c>
      <c r="E478" t="str">
        <f>INDEX(PDC!$J$1:$L$90,MATCH(H478,PDC!$L:$L,0),MATCH(PDC!$J$1,PDC!$J$1:$L$1,0))</f>
        <v>Industrie</v>
      </c>
      <c r="F478">
        <v>8404</v>
      </c>
      <c r="G478">
        <v>18</v>
      </c>
      <c r="H478" t="s">
        <v>72</v>
      </c>
      <c r="I478" s="10">
        <v>20</v>
      </c>
      <c r="J478" s="10">
        <v>29233</v>
      </c>
      <c r="K478">
        <v>2</v>
      </c>
      <c r="L478">
        <v>1</v>
      </c>
      <c r="M478">
        <v>14</v>
      </c>
      <c r="O478">
        <v>149</v>
      </c>
      <c r="P478">
        <v>99.518850446628306</v>
      </c>
      <c r="Q478">
        <v>68.415831423</v>
      </c>
      <c r="T478" s="10"/>
      <c r="U478" s="10"/>
      <c r="V478" s="10"/>
      <c r="W478" s="10"/>
      <c r="X478" s="10"/>
      <c r="Y478" s="10"/>
      <c r="Z478" s="10"/>
      <c r="AP478" t="str">
        <f t="shared" si="49"/>
        <v>42_Industries alimentaires</v>
      </c>
      <c r="AQ478" t="str">
        <f>INDEX(PDC!$J$1:$L$90,MATCH(AT478,PDC!$L:$L,0),MATCH(PDC!$J$1,PDC!$J$1:$L$1,0))</f>
        <v>Industrie</v>
      </c>
      <c r="AR478">
        <v>42</v>
      </c>
      <c r="AS478">
        <v>10</v>
      </c>
      <c r="AT478" t="s">
        <v>14</v>
      </c>
      <c r="AU478">
        <v>6568</v>
      </c>
      <c r="AV478">
        <v>10501063</v>
      </c>
      <c r="AW478">
        <v>311</v>
      </c>
      <c r="AX478">
        <v>17</v>
      </c>
      <c r="AY478">
        <v>188</v>
      </c>
      <c r="BA478">
        <v>20577</v>
      </c>
    </row>
    <row r="479" spans="1:53" x14ac:dyDescent="0.35">
      <c r="A479" t="str">
        <f t="shared" si="47"/>
        <v>8404_Bibliothèques, archives, musées et autres activités culturelles</v>
      </c>
      <c r="B479" t="str">
        <f t="shared" si="48"/>
        <v>HC_8404</v>
      </c>
      <c r="C479" t="str">
        <f t="shared" si="50"/>
        <v>HC</v>
      </c>
      <c r="D479">
        <f t="shared" si="52"/>
        <v>3</v>
      </c>
      <c r="E479" t="str">
        <f>INDEX(PDC!$J$1:$L$90,MATCH(H479,PDC!$L:$L,0),MATCH(PDC!$J$1,PDC!$J$1:$L$1,0))</f>
        <v>Services</v>
      </c>
      <c r="F479">
        <v>8404</v>
      </c>
      <c r="G479">
        <v>91</v>
      </c>
      <c r="H479" t="s">
        <v>90</v>
      </c>
      <c r="I479" s="10">
        <v>15</v>
      </c>
      <c r="J479" s="10">
        <v>16357</v>
      </c>
      <c r="K479">
        <v>1</v>
      </c>
      <c r="O479">
        <v>6</v>
      </c>
      <c r="P479">
        <v>198.32977967134849</v>
      </c>
      <c r="Q479">
        <v>61.135905117</v>
      </c>
      <c r="T479" s="10"/>
      <c r="U479" s="10"/>
      <c r="V479" s="10"/>
      <c r="W479" s="10"/>
      <c r="X479" s="10"/>
      <c r="Y479" s="10"/>
      <c r="Z479" s="10"/>
      <c r="AP479" t="str">
        <f t="shared" si="49"/>
        <v>42_Fabrication de boissons</v>
      </c>
      <c r="AQ479" t="str">
        <f>INDEX(PDC!$J$1:$L$90,MATCH(AT479,PDC!$L:$L,0),MATCH(PDC!$J$1,PDC!$J$1:$L$1,0))</f>
        <v>Industrie</v>
      </c>
      <c r="AR479">
        <v>42</v>
      </c>
      <c r="AS479">
        <v>11</v>
      </c>
      <c r="AT479" t="s">
        <v>66</v>
      </c>
      <c r="AU479">
        <v>487</v>
      </c>
      <c r="AV479">
        <v>948308</v>
      </c>
      <c r="AW479">
        <v>11</v>
      </c>
      <c r="BA479">
        <v>647</v>
      </c>
    </row>
    <row r="480" spans="1:53" x14ac:dyDescent="0.35">
      <c r="A480" t="str">
        <f t="shared" si="47"/>
        <v>8404_Fabrication d'autres produits minéraux non métalliques</v>
      </c>
      <c r="B480" t="str">
        <f t="shared" si="48"/>
        <v>HC_8404</v>
      </c>
      <c r="C480" t="str">
        <f t="shared" si="50"/>
        <v>HC</v>
      </c>
      <c r="D480">
        <f t="shared" si="52"/>
        <v>9</v>
      </c>
      <c r="E480" t="str">
        <f>INDEX(PDC!$J$1:$L$90,MATCH(H480,PDC!$L:$L,0),MATCH(PDC!$J$1,PDC!$J$1:$L$1,0))</f>
        <v>Industrie</v>
      </c>
      <c r="F480">
        <v>8404</v>
      </c>
      <c r="G480">
        <v>23</v>
      </c>
      <c r="H480" t="s">
        <v>18</v>
      </c>
      <c r="I480" s="10">
        <v>110</v>
      </c>
      <c r="J480" s="10">
        <v>175235</v>
      </c>
      <c r="K480">
        <v>10</v>
      </c>
      <c r="O480">
        <v>312</v>
      </c>
      <c r="P480">
        <v>86.25382986303886</v>
      </c>
      <c r="Q480">
        <v>57.066225355</v>
      </c>
      <c r="T480" s="10"/>
      <c r="U480" s="10"/>
      <c r="V480" s="10"/>
      <c r="W480" s="10"/>
      <c r="X480" s="10"/>
      <c r="Y480" s="10"/>
      <c r="Z480" s="10"/>
      <c r="AP480" t="str">
        <f t="shared" si="49"/>
        <v>42_Fabrication de textiles</v>
      </c>
      <c r="AQ480" t="str">
        <f>INDEX(PDC!$J$1:$L$90,MATCH(AT480,PDC!$L:$L,0),MATCH(PDC!$J$1,PDC!$J$1:$L$1,0))</f>
        <v>Industrie</v>
      </c>
      <c r="AR480">
        <v>42</v>
      </c>
      <c r="AS480">
        <v>13</v>
      </c>
      <c r="AT480" t="s">
        <v>19</v>
      </c>
      <c r="AU480">
        <v>3261</v>
      </c>
      <c r="AV480">
        <v>4966917</v>
      </c>
      <c r="AW480">
        <v>78</v>
      </c>
      <c r="AX480">
        <v>2</v>
      </c>
      <c r="AY480">
        <v>16</v>
      </c>
      <c r="BA480">
        <v>5770</v>
      </c>
    </row>
    <row r="481" spans="1:53" x14ac:dyDescent="0.35">
      <c r="A481" t="str">
        <f t="shared" si="47"/>
        <v>8404_Réparation et installation de machines et d'équipements</v>
      </c>
      <c r="B481" t="str">
        <f t="shared" si="48"/>
        <v>HC_8404</v>
      </c>
      <c r="C481" t="str">
        <f t="shared" si="50"/>
        <v>HC</v>
      </c>
      <c r="D481">
        <f t="shared" si="52"/>
        <v>7</v>
      </c>
      <c r="E481" t="str">
        <f>INDEX(PDC!$J$1:$L$90,MATCH(H481,PDC!$L:$L,0),MATCH(PDC!$J$1,PDC!$J$1:$L$1,0))</f>
        <v>Industrie</v>
      </c>
      <c r="F481">
        <v>8404</v>
      </c>
      <c r="G481">
        <v>33</v>
      </c>
      <c r="H481" t="s">
        <v>23</v>
      </c>
      <c r="I481" s="10">
        <v>102</v>
      </c>
      <c r="J481" s="10">
        <v>161502</v>
      </c>
      <c r="K481">
        <v>9</v>
      </c>
      <c r="O481">
        <v>482</v>
      </c>
      <c r="P481">
        <v>100.76136250015269</v>
      </c>
      <c r="Q481">
        <v>55.726864063999997</v>
      </c>
      <c r="T481" s="10"/>
      <c r="U481" s="10"/>
      <c r="V481" s="10"/>
      <c r="W481" s="10"/>
      <c r="X481" s="10"/>
      <c r="Y481" s="10"/>
      <c r="Z481" s="10"/>
      <c r="AP481" t="str">
        <f t="shared" si="49"/>
        <v>42_Industrie de l'habillement</v>
      </c>
      <c r="AQ481" t="str">
        <f>INDEX(PDC!$J$1:$L$90,MATCH(AT481,PDC!$L:$L,0),MATCH(PDC!$J$1,PDC!$J$1:$L$1,0))</f>
        <v>Industrie</v>
      </c>
      <c r="AR481">
        <v>42</v>
      </c>
      <c r="AS481">
        <v>14</v>
      </c>
      <c r="AT481" t="s">
        <v>68</v>
      </c>
      <c r="AU481">
        <v>988</v>
      </c>
      <c r="AV481">
        <v>1583721</v>
      </c>
      <c r="AW481">
        <v>11</v>
      </c>
      <c r="AX481">
        <v>1</v>
      </c>
      <c r="AY481">
        <v>6</v>
      </c>
      <c r="BA481">
        <v>1004</v>
      </c>
    </row>
    <row r="482" spans="1:53" x14ac:dyDescent="0.35">
      <c r="A482" t="str">
        <f t="shared" si="47"/>
        <v>8404_Fabrication de boissons</v>
      </c>
      <c r="B482" t="str">
        <f t="shared" si="48"/>
        <v>HC_8404</v>
      </c>
      <c r="C482" t="str">
        <f t="shared" si="50"/>
        <v>HC</v>
      </c>
      <c r="D482">
        <f t="shared" si="52"/>
        <v>18</v>
      </c>
      <c r="E482" t="str">
        <f>INDEX(PDC!$J$1:$L$90,MATCH(H482,PDC!$L:$L,0),MATCH(PDC!$J$1,PDC!$J$1:$L$1,0))</f>
        <v>Industrie</v>
      </c>
      <c r="F482">
        <v>8404</v>
      </c>
      <c r="G482">
        <v>11</v>
      </c>
      <c r="H482" t="s">
        <v>66</v>
      </c>
      <c r="I482" s="10">
        <v>11</v>
      </c>
      <c r="J482" s="10">
        <v>18183</v>
      </c>
      <c r="K482">
        <v>1</v>
      </c>
      <c r="M482" s="10"/>
      <c r="O482">
        <v>11</v>
      </c>
      <c r="P482">
        <v>52.08778197445293</v>
      </c>
      <c r="Q482">
        <v>54.996425232</v>
      </c>
      <c r="T482" s="10"/>
      <c r="U482" s="10"/>
      <c r="V482" s="10"/>
      <c r="W482" s="10"/>
      <c r="X482" s="10"/>
      <c r="Y482" s="10"/>
      <c r="Z482" s="10"/>
      <c r="AP482" t="str">
        <f t="shared" si="49"/>
        <v>42_Industrie du cuir et de la chaussure</v>
      </c>
      <c r="AQ482" t="str">
        <f>INDEX(PDC!$J$1:$L$90,MATCH(AT482,PDC!$L:$L,0),MATCH(PDC!$J$1,PDC!$J$1:$L$1,0))</f>
        <v>Industrie</v>
      </c>
      <c r="AR482">
        <v>42</v>
      </c>
      <c r="AS482">
        <v>15</v>
      </c>
      <c r="AT482" t="s">
        <v>69</v>
      </c>
      <c r="AU482">
        <v>271</v>
      </c>
      <c r="AV482">
        <v>410780</v>
      </c>
      <c r="AW482">
        <v>13</v>
      </c>
      <c r="AX482">
        <v>2</v>
      </c>
      <c r="AY482">
        <v>10</v>
      </c>
      <c r="BA482">
        <v>1045</v>
      </c>
    </row>
    <row r="483" spans="1:53" x14ac:dyDescent="0.35">
      <c r="A483" t="str">
        <f t="shared" si="47"/>
        <v>8404_Captage, traitement et distribution d'eau</v>
      </c>
      <c r="B483" t="str">
        <f t="shared" si="48"/>
        <v>HC_8404</v>
      </c>
      <c r="C483" t="str">
        <f t="shared" si="50"/>
        <v>HC</v>
      </c>
      <c r="D483">
        <f t="shared" si="52"/>
        <v>23</v>
      </c>
      <c r="E483" t="str">
        <f>INDEX(PDC!$J$1:$L$90,MATCH(H483,PDC!$L:$L,0),MATCH(PDC!$J$1,PDC!$J$1:$L$1,0))</f>
        <v>Industrie</v>
      </c>
      <c r="F483">
        <v>8404</v>
      </c>
      <c r="G483">
        <v>36</v>
      </c>
      <c r="H483" t="s">
        <v>77</v>
      </c>
      <c r="I483" s="10">
        <v>15</v>
      </c>
      <c r="J483" s="10">
        <v>18489</v>
      </c>
      <c r="K483">
        <v>1</v>
      </c>
      <c r="O483">
        <v>15</v>
      </c>
      <c r="P483">
        <v>35.773838133881206</v>
      </c>
      <c r="Q483">
        <v>54.086213424</v>
      </c>
      <c r="T483" s="10"/>
      <c r="U483" s="10"/>
      <c r="V483" s="10"/>
      <c r="W483" s="10"/>
      <c r="X483" s="10"/>
      <c r="Y483" s="10"/>
      <c r="Z483" s="10"/>
      <c r="AP483" t="str">
        <f t="shared" si="49"/>
        <v>42_Travail du bois et fabrication d'articles en bois et en liège, à l'exception des meubles ; fabrication d'articles en vannerie et sparterie</v>
      </c>
      <c r="AQ483" t="str">
        <f>INDEX(PDC!$J$1:$L$90,MATCH(AT483,PDC!$L:$L,0),MATCH(PDC!$J$1,PDC!$J$1:$L$1,0))</f>
        <v>Industrie</v>
      </c>
      <c r="AR483">
        <v>42</v>
      </c>
      <c r="AS483">
        <v>16</v>
      </c>
      <c r="AT483" t="s">
        <v>70</v>
      </c>
      <c r="AU483">
        <v>1002</v>
      </c>
      <c r="AV483">
        <v>1678527</v>
      </c>
      <c r="AW483">
        <v>90</v>
      </c>
      <c r="AX483">
        <v>7</v>
      </c>
      <c r="AY483">
        <v>114</v>
      </c>
      <c r="BA483">
        <v>6446</v>
      </c>
    </row>
    <row r="484" spans="1:53" x14ac:dyDescent="0.35">
      <c r="A484" t="str">
        <f t="shared" si="47"/>
        <v>8404_Fabrication de produits métalliques, à l'exception des machines et des équipements</v>
      </c>
      <c r="B484" t="str">
        <f t="shared" si="48"/>
        <v>HC_8404</v>
      </c>
      <c r="C484" t="str">
        <f t="shared" si="50"/>
        <v>HC</v>
      </c>
      <c r="D484">
        <f t="shared" si="52"/>
        <v>13</v>
      </c>
      <c r="E484" t="str">
        <f>INDEX(PDC!$J$1:$L$90,MATCH(H484,PDC!$L:$L,0),MATCH(PDC!$J$1,PDC!$J$1:$L$1,0))</f>
        <v>Industrie</v>
      </c>
      <c r="F484">
        <v>8404</v>
      </c>
      <c r="G484">
        <v>25</v>
      </c>
      <c r="H484" t="s">
        <v>11</v>
      </c>
      <c r="I484" s="10">
        <v>191</v>
      </c>
      <c r="J484" s="10">
        <v>306670</v>
      </c>
      <c r="K484">
        <v>15</v>
      </c>
      <c r="L484">
        <v>1</v>
      </c>
      <c r="M484" s="10">
        <v>2</v>
      </c>
      <c r="O484">
        <v>579</v>
      </c>
      <c r="P484">
        <v>69.711230378453351</v>
      </c>
      <c r="Q484">
        <v>48.912511821000002</v>
      </c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P484" t="str">
        <f t="shared" si="49"/>
        <v>42_Industrie du papier et du carton</v>
      </c>
      <c r="AQ484" t="str">
        <f>INDEX(PDC!$J$1:$L$90,MATCH(AT484,PDC!$L:$L,0),MATCH(PDC!$J$1,PDC!$J$1:$L$1,0))</f>
        <v>Industrie</v>
      </c>
      <c r="AR484">
        <v>42</v>
      </c>
      <c r="AS484">
        <v>17</v>
      </c>
      <c r="AT484" t="s">
        <v>71</v>
      </c>
      <c r="AU484">
        <v>1028</v>
      </c>
      <c r="AV484">
        <v>1636584</v>
      </c>
      <c r="AW484">
        <v>58</v>
      </c>
      <c r="AX484">
        <v>4</v>
      </c>
      <c r="AY484">
        <v>43</v>
      </c>
      <c r="BA484">
        <v>3750</v>
      </c>
    </row>
    <row r="485" spans="1:53" x14ac:dyDescent="0.35">
      <c r="A485" t="str">
        <f t="shared" si="47"/>
        <v>8404_Autres industries extractives</v>
      </c>
      <c r="B485" t="str">
        <f t="shared" si="48"/>
        <v>HC_8404</v>
      </c>
      <c r="C485" t="str">
        <f t="shared" si="50"/>
        <v>HC</v>
      </c>
      <c r="D485">
        <f t="shared" si="52"/>
        <v>11</v>
      </c>
      <c r="E485" t="str">
        <f>INDEX(PDC!$J$1:$L$90,MATCH(H485,PDC!$L:$L,0),MATCH(PDC!$J$1,PDC!$J$1:$L$1,0))</f>
        <v>Industrie</v>
      </c>
      <c r="F485">
        <v>8404</v>
      </c>
      <c r="G485">
        <v>8</v>
      </c>
      <c r="H485" t="s">
        <v>64</v>
      </c>
      <c r="I485" s="10">
        <v>26</v>
      </c>
      <c r="J485" s="10">
        <v>41550</v>
      </c>
      <c r="K485">
        <v>2</v>
      </c>
      <c r="O485">
        <v>187</v>
      </c>
      <c r="P485">
        <v>79.436481511608989</v>
      </c>
      <c r="Q485">
        <v>48.134777376999999</v>
      </c>
      <c r="T485" s="10"/>
      <c r="U485" s="10"/>
      <c r="V485" s="10"/>
      <c r="W485" s="10"/>
      <c r="X485" s="10"/>
      <c r="Y485" s="10"/>
      <c r="Z485" s="10"/>
      <c r="AP485" t="str">
        <f t="shared" si="49"/>
        <v>42_Imprimerie et reproduction d'enregistrements</v>
      </c>
      <c r="AQ485" t="str">
        <f>INDEX(PDC!$J$1:$L$90,MATCH(AT485,PDC!$L:$L,0),MATCH(PDC!$J$1,PDC!$J$1:$L$1,0))</f>
        <v>Industrie</v>
      </c>
      <c r="AR485">
        <v>42</v>
      </c>
      <c r="AS485">
        <v>18</v>
      </c>
      <c r="AT485" t="s">
        <v>72</v>
      </c>
      <c r="AU485">
        <v>834</v>
      </c>
      <c r="AV485">
        <v>1395300</v>
      </c>
      <c r="AW485">
        <v>32</v>
      </c>
      <c r="AX485">
        <v>1</v>
      </c>
      <c r="AY485">
        <v>12</v>
      </c>
      <c r="BA485">
        <v>1114</v>
      </c>
    </row>
    <row r="486" spans="1:53" x14ac:dyDescent="0.35">
      <c r="A486" t="str">
        <f t="shared" si="47"/>
        <v>8404_Construction de bâtiments</v>
      </c>
      <c r="B486" t="str">
        <f t="shared" si="48"/>
        <v>HC_8404</v>
      </c>
      <c r="C486" t="str">
        <f t="shared" si="50"/>
        <v>HC</v>
      </c>
      <c r="D486">
        <f t="shared" si="52"/>
        <v>1</v>
      </c>
      <c r="E486" t="str">
        <f>INDEX(PDC!$J$1:$L$90,MATCH(H486,PDC!$L:$L,0),MATCH(PDC!$J$1,PDC!$J$1:$L$1,0))</f>
        <v>Construction</v>
      </c>
      <c r="F486">
        <v>8404</v>
      </c>
      <c r="G486">
        <v>41</v>
      </c>
      <c r="H486" t="s">
        <v>17</v>
      </c>
      <c r="I486" s="10">
        <v>24</v>
      </c>
      <c r="J486" s="10">
        <v>41673</v>
      </c>
      <c r="K486">
        <v>2</v>
      </c>
      <c r="O486">
        <v>448</v>
      </c>
      <c r="P486">
        <v>400</v>
      </c>
      <c r="Q486">
        <v>47.992705108999999</v>
      </c>
      <c r="T486" s="10"/>
      <c r="U486" s="10"/>
      <c r="V486" s="10"/>
      <c r="W486" s="10"/>
      <c r="X486" s="10"/>
      <c r="Y486" s="10"/>
      <c r="Z486" s="10"/>
      <c r="AP486" t="str">
        <f t="shared" si="49"/>
        <v>42_Industrie chimique</v>
      </c>
      <c r="AQ486" t="str">
        <f>INDEX(PDC!$J$1:$L$90,MATCH(AT486,PDC!$L:$L,0),MATCH(PDC!$J$1,PDC!$J$1:$L$1,0))</f>
        <v>Industrie</v>
      </c>
      <c r="AR486">
        <v>42</v>
      </c>
      <c r="AS486">
        <v>20</v>
      </c>
      <c r="AT486" t="s">
        <v>40</v>
      </c>
      <c r="AU486">
        <v>1964</v>
      </c>
      <c r="AV486">
        <v>2891441</v>
      </c>
      <c r="AW486">
        <v>25</v>
      </c>
      <c r="AX486">
        <v>3</v>
      </c>
      <c r="AY486">
        <v>18</v>
      </c>
      <c r="BA486">
        <v>1120</v>
      </c>
    </row>
    <row r="487" spans="1:53" x14ac:dyDescent="0.35">
      <c r="A487" t="str">
        <f t="shared" si="47"/>
        <v>8404_Travaux de construction spécialisés</v>
      </c>
      <c r="B487" t="str">
        <f t="shared" si="48"/>
        <v>14_8404</v>
      </c>
      <c r="C487">
        <f t="shared" si="50"/>
        <v>14</v>
      </c>
      <c r="D487">
        <f t="shared" si="52"/>
        <v>14</v>
      </c>
      <c r="E487" t="str">
        <f>INDEX(PDC!$J$1:$L$90,MATCH(H487,PDC!$L:$L,0),MATCH(PDC!$J$1,PDC!$J$1:$L$1,0))</f>
        <v>Construction</v>
      </c>
      <c r="F487">
        <v>8404</v>
      </c>
      <c r="G487">
        <v>43</v>
      </c>
      <c r="H487" t="s">
        <v>3</v>
      </c>
      <c r="I487" s="10">
        <v>763</v>
      </c>
      <c r="J487" s="10">
        <v>1138815</v>
      </c>
      <c r="K487">
        <v>53</v>
      </c>
      <c r="L487">
        <v>5</v>
      </c>
      <c r="M487">
        <v>194</v>
      </c>
      <c r="O487">
        <v>3575</v>
      </c>
      <c r="P487">
        <v>67.880070501851392</v>
      </c>
      <c r="Q487">
        <v>46.539604765</v>
      </c>
      <c r="T487" s="10"/>
      <c r="U487" s="10"/>
      <c r="V487" s="10"/>
      <c r="W487" s="10"/>
      <c r="X487" s="10"/>
      <c r="Y487" s="10"/>
      <c r="Z487" s="10"/>
      <c r="AP487" t="str">
        <f t="shared" si="49"/>
        <v>42_Industrie pharmaceutique</v>
      </c>
      <c r="AQ487" t="str">
        <f>INDEX(PDC!$J$1:$L$90,MATCH(AT487,PDC!$L:$L,0),MATCH(PDC!$J$1,PDC!$J$1:$L$1,0))</f>
        <v>Industrie</v>
      </c>
      <c r="AR487">
        <v>42</v>
      </c>
      <c r="AS487">
        <v>21</v>
      </c>
      <c r="AT487" t="s">
        <v>39</v>
      </c>
      <c r="AU487">
        <v>24</v>
      </c>
      <c r="AV487">
        <v>37895</v>
      </c>
      <c r="BA487">
        <v>0</v>
      </c>
    </row>
    <row r="488" spans="1:53" x14ac:dyDescent="0.35">
      <c r="A488" t="str">
        <f t="shared" si="47"/>
        <v>8404_Hébergement médico-social et social</v>
      </c>
      <c r="B488" t="str">
        <f t="shared" si="48"/>
        <v>16_8404</v>
      </c>
      <c r="C488">
        <f t="shared" si="50"/>
        <v>16</v>
      </c>
      <c r="D488">
        <f t="shared" si="52"/>
        <v>16</v>
      </c>
      <c r="E488" t="str">
        <f>INDEX(PDC!$J$1:$L$90,MATCH(H488,PDC!$L:$L,0),MATCH(PDC!$J$1,PDC!$J$1:$L$1,0))</f>
        <v>Services</v>
      </c>
      <c r="F488">
        <v>8404</v>
      </c>
      <c r="G488">
        <v>87</v>
      </c>
      <c r="H488" t="s">
        <v>2</v>
      </c>
      <c r="I488" s="10">
        <v>769</v>
      </c>
      <c r="J488" s="10">
        <v>1100256</v>
      </c>
      <c r="K488">
        <v>49</v>
      </c>
      <c r="L488">
        <v>3</v>
      </c>
      <c r="M488">
        <v>11</v>
      </c>
      <c r="O488">
        <v>5013</v>
      </c>
      <c r="P488">
        <v>54.379758432384627</v>
      </c>
      <c r="Q488">
        <v>44.535090015000002</v>
      </c>
      <c r="T488" s="10"/>
      <c r="U488" s="10"/>
      <c r="V488" s="10"/>
      <c r="W488" s="10"/>
      <c r="X488" s="10"/>
      <c r="Y488" s="10"/>
      <c r="Z488" s="10"/>
      <c r="AP488" t="str">
        <f t="shared" si="49"/>
        <v>42_Fabrication de produits en caoutchouc et en plastique</v>
      </c>
      <c r="AQ488" t="str">
        <f>INDEX(PDC!$J$1:$L$90,MATCH(AT488,PDC!$L:$L,0),MATCH(PDC!$J$1,PDC!$J$1:$L$1,0))</f>
        <v>Industrie</v>
      </c>
      <c r="AR488">
        <v>42</v>
      </c>
      <c r="AS488">
        <v>22</v>
      </c>
      <c r="AT488" t="s">
        <v>25</v>
      </c>
      <c r="AU488">
        <v>2455</v>
      </c>
      <c r="AV488">
        <v>3633745</v>
      </c>
      <c r="AW488">
        <v>117</v>
      </c>
      <c r="AX488">
        <v>4</v>
      </c>
      <c r="AY488">
        <v>59</v>
      </c>
      <c r="BA488">
        <v>7941</v>
      </c>
    </row>
    <row r="489" spans="1:53" x14ac:dyDescent="0.35">
      <c r="A489" t="str">
        <f t="shared" si="47"/>
        <v>8404_Industries alimentaires</v>
      </c>
      <c r="B489" t="str">
        <f t="shared" si="48"/>
        <v>HC_8404</v>
      </c>
      <c r="C489" t="str">
        <f t="shared" si="50"/>
        <v>HC</v>
      </c>
      <c r="D489">
        <f t="shared" si="52"/>
        <v>20</v>
      </c>
      <c r="E489" t="str">
        <f>INDEX(PDC!$J$1:$L$90,MATCH(H489,PDC!$L:$L,0),MATCH(PDC!$J$1,PDC!$J$1:$L$1,0))</f>
        <v>Industrie</v>
      </c>
      <c r="F489">
        <v>8404</v>
      </c>
      <c r="G489">
        <v>10</v>
      </c>
      <c r="H489" t="s">
        <v>14</v>
      </c>
      <c r="I489" s="10">
        <v>254</v>
      </c>
      <c r="J489" s="10">
        <v>423823</v>
      </c>
      <c r="K489">
        <v>17</v>
      </c>
      <c r="L489">
        <v>1</v>
      </c>
      <c r="M489">
        <v>10</v>
      </c>
      <c r="O489">
        <v>703</v>
      </c>
      <c r="P489">
        <v>50.530664943467954</v>
      </c>
      <c r="Q489">
        <v>40.111084108</v>
      </c>
      <c r="T489" s="10"/>
      <c r="U489" s="10"/>
      <c r="V489" s="10"/>
      <c r="W489" s="10"/>
      <c r="X489" s="10"/>
      <c r="Y489" s="10"/>
      <c r="Z489" s="10"/>
      <c r="AP489" t="str">
        <f t="shared" si="49"/>
        <v>42_Fabrication d'autres produits minéraux non métalliques</v>
      </c>
      <c r="AQ489" t="str">
        <f>INDEX(PDC!$J$1:$L$90,MATCH(AT489,PDC!$L:$L,0),MATCH(PDC!$J$1,PDC!$J$1:$L$1,0))</f>
        <v>Industrie</v>
      </c>
      <c r="AR489">
        <v>42</v>
      </c>
      <c r="AS489">
        <v>23</v>
      </c>
      <c r="AT489" t="s">
        <v>18</v>
      </c>
      <c r="AU489">
        <v>1549</v>
      </c>
      <c r="AV489">
        <v>2318965</v>
      </c>
      <c r="AW489">
        <v>79</v>
      </c>
      <c r="AX489">
        <v>8</v>
      </c>
      <c r="AY489">
        <v>57</v>
      </c>
      <c r="BA489">
        <v>4621</v>
      </c>
    </row>
    <row r="490" spans="1:53" x14ac:dyDescent="0.35">
      <c r="A490" t="str">
        <f t="shared" si="47"/>
        <v>8404_Action sociale sans hébergement</v>
      </c>
      <c r="B490" t="str">
        <f t="shared" si="48"/>
        <v>33_8404</v>
      </c>
      <c r="C490">
        <f t="shared" si="50"/>
        <v>33</v>
      </c>
      <c r="D490">
        <f t="shared" si="52"/>
        <v>33</v>
      </c>
      <c r="E490" t="str">
        <f>INDEX(PDC!$J$1:$L$90,MATCH(H490,PDC!$L:$L,0),MATCH(PDC!$J$1,PDC!$J$1:$L$1,0))</f>
        <v>Services</v>
      </c>
      <c r="F490">
        <v>8404</v>
      </c>
      <c r="G490">
        <v>88</v>
      </c>
      <c r="H490" t="s">
        <v>8</v>
      </c>
      <c r="I490" s="10">
        <v>373</v>
      </c>
      <c r="J490" s="10">
        <v>515520</v>
      </c>
      <c r="K490">
        <v>19</v>
      </c>
      <c r="O490">
        <v>1051</v>
      </c>
      <c r="P490">
        <v>21.062105946415308</v>
      </c>
      <c r="Q490">
        <v>36.855990067999997</v>
      </c>
      <c r="T490" s="10"/>
      <c r="U490" s="10"/>
      <c r="V490" s="10"/>
      <c r="W490" s="10"/>
      <c r="X490" s="10"/>
      <c r="Y490" s="10"/>
      <c r="Z490" s="10"/>
      <c r="AP490" t="str">
        <f t="shared" si="49"/>
        <v>42_Métallurgie</v>
      </c>
      <c r="AQ490" t="str">
        <f>INDEX(PDC!$J$1:$L$90,MATCH(AT490,PDC!$L:$L,0),MATCH(PDC!$J$1,PDC!$J$1:$L$1,0))</f>
        <v>Industrie</v>
      </c>
      <c r="AR490">
        <v>42</v>
      </c>
      <c r="AS490">
        <v>24</v>
      </c>
      <c r="AT490" t="s">
        <v>26</v>
      </c>
      <c r="AU490">
        <v>884</v>
      </c>
      <c r="AV490">
        <v>1248578</v>
      </c>
      <c r="AW490">
        <v>31</v>
      </c>
      <c r="AX490">
        <v>4</v>
      </c>
      <c r="AY490">
        <v>23</v>
      </c>
      <c r="BA490">
        <v>2993</v>
      </c>
    </row>
    <row r="491" spans="1:53" x14ac:dyDescent="0.35">
      <c r="A491" t="str">
        <f t="shared" si="47"/>
        <v>8404_Travail du bois et fabrication d'articles en bois et en liège, à l'exception des meubles ; fabrication d'articles en vannerie et sparterie</v>
      </c>
      <c r="B491" t="str">
        <f t="shared" si="48"/>
        <v>HC_8404</v>
      </c>
      <c r="C491" t="str">
        <f t="shared" si="50"/>
        <v>HC</v>
      </c>
      <c r="D491">
        <f t="shared" si="52"/>
        <v>19</v>
      </c>
      <c r="E491" t="str">
        <f>INDEX(PDC!$J$1:$L$90,MATCH(H491,PDC!$L:$L,0),MATCH(PDC!$J$1,PDC!$J$1:$L$1,0))</f>
        <v>Industrie</v>
      </c>
      <c r="F491">
        <v>8404</v>
      </c>
      <c r="G491">
        <v>16</v>
      </c>
      <c r="H491" t="s">
        <v>70</v>
      </c>
      <c r="I491" s="10">
        <v>71</v>
      </c>
      <c r="J491" s="10">
        <v>119971</v>
      </c>
      <c r="K491">
        <v>4</v>
      </c>
      <c r="O491">
        <v>347</v>
      </c>
      <c r="P491">
        <v>51.223982558525002</v>
      </c>
      <c r="Q491">
        <v>33.341390836000002</v>
      </c>
      <c r="T491" s="10"/>
      <c r="U491" s="10"/>
      <c r="V491" s="10"/>
      <c r="W491" s="10"/>
      <c r="X491" s="10"/>
      <c r="Y491" s="10"/>
      <c r="Z491" s="10"/>
      <c r="AP491" t="str">
        <f t="shared" si="49"/>
        <v>42_Fabrication de produits métalliques, à l'exception des machines et des équipements</v>
      </c>
      <c r="AQ491" t="str">
        <f>INDEX(PDC!$J$1:$L$90,MATCH(AT491,PDC!$L:$L,0),MATCH(PDC!$J$1,PDC!$J$1:$L$1,0))</f>
        <v>Industrie</v>
      </c>
      <c r="AR491">
        <v>42</v>
      </c>
      <c r="AS491">
        <v>25</v>
      </c>
      <c r="AT491" t="s">
        <v>11</v>
      </c>
      <c r="AU491">
        <v>9994</v>
      </c>
      <c r="AV491">
        <v>16244510</v>
      </c>
      <c r="AW491">
        <v>492</v>
      </c>
      <c r="AX491">
        <v>39</v>
      </c>
      <c r="AY491">
        <v>351</v>
      </c>
      <c r="BA491">
        <v>27013</v>
      </c>
    </row>
    <row r="492" spans="1:53" x14ac:dyDescent="0.35">
      <c r="A492" t="str">
        <f t="shared" si="47"/>
        <v>8404_Services relatifs aux bâtiments et aménagement paysager</v>
      </c>
      <c r="B492" t="str">
        <f t="shared" si="48"/>
        <v>HC_8404</v>
      </c>
      <c r="C492" t="str">
        <f t="shared" si="50"/>
        <v>HC</v>
      </c>
      <c r="D492">
        <f t="shared" si="52"/>
        <v>37</v>
      </c>
      <c r="E492" t="str">
        <f>INDEX(PDC!$J$1:$L$90,MATCH(H492,PDC!$L:$L,0),MATCH(PDC!$J$1,PDC!$J$1:$L$1,0))</f>
        <v>Services</v>
      </c>
      <c r="F492">
        <v>8404</v>
      </c>
      <c r="G492">
        <v>81</v>
      </c>
      <c r="H492" t="s">
        <v>9</v>
      </c>
      <c r="I492" s="10">
        <v>60</v>
      </c>
      <c r="J492" s="10">
        <v>89999</v>
      </c>
      <c r="K492">
        <v>3</v>
      </c>
      <c r="L492">
        <v>1</v>
      </c>
      <c r="M492">
        <v>10</v>
      </c>
      <c r="O492">
        <v>318</v>
      </c>
      <c r="P492">
        <v>14.277265689267349</v>
      </c>
      <c r="Q492">
        <v>33.333703708000002</v>
      </c>
      <c r="T492" s="10"/>
      <c r="U492" s="10"/>
      <c r="V492" s="10"/>
      <c r="W492" s="10"/>
      <c r="X492" s="10"/>
      <c r="Y492" s="10"/>
      <c r="Z492" s="10"/>
      <c r="AP492" t="str">
        <f t="shared" si="49"/>
        <v>42_Fabrication de produits informatiques, électroniques et optiques</v>
      </c>
      <c r="AQ492" t="str">
        <f>INDEX(PDC!$J$1:$L$90,MATCH(AT492,PDC!$L:$L,0),MATCH(PDC!$J$1,PDC!$J$1:$L$1,0))</f>
        <v>Industrie</v>
      </c>
      <c r="AR492">
        <v>42</v>
      </c>
      <c r="AS492">
        <v>26</v>
      </c>
      <c r="AT492" t="s">
        <v>41</v>
      </c>
      <c r="AU492">
        <v>1412</v>
      </c>
      <c r="AV492">
        <v>2125759</v>
      </c>
      <c r="AW492">
        <v>23</v>
      </c>
      <c r="AX492">
        <v>2</v>
      </c>
      <c r="AY492">
        <v>8</v>
      </c>
      <c r="BA492">
        <v>470</v>
      </c>
    </row>
    <row r="493" spans="1:53" x14ac:dyDescent="0.35">
      <c r="A493" t="str">
        <f t="shared" si="47"/>
        <v>8404_Commerce de gros, à l'exception des automobiles et des motocycles</v>
      </c>
      <c r="B493" t="str">
        <f t="shared" si="48"/>
        <v>HC_8404</v>
      </c>
      <c r="C493" t="str">
        <f t="shared" si="50"/>
        <v>HC</v>
      </c>
      <c r="D493">
        <f t="shared" si="52"/>
        <v>26</v>
      </c>
      <c r="E493" t="str">
        <f>INDEX(PDC!$J$1:$L$90,MATCH(H493,PDC!$L:$L,0),MATCH(PDC!$J$1,PDC!$J$1:$L$1,0))</f>
        <v>Commerce</v>
      </c>
      <c r="F493">
        <v>8404</v>
      </c>
      <c r="G493">
        <v>46</v>
      </c>
      <c r="H493" t="s">
        <v>28</v>
      </c>
      <c r="I493" s="10">
        <v>245</v>
      </c>
      <c r="J493" s="10">
        <v>396581</v>
      </c>
      <c r="K493">
        <v>13</v>
      </c>
      <c r="O493">
        <v>699</v>
      </c>
      <c r="P493">
        <v>31.38944091269838</v>
      </c>
      <c r="Q493">
        <v>32.780188662999997</v>
      </c>
      <c r="T493" s="10"/>
      <c r="U493" s="10"/>
      <c r="V493" s="10"/>
      <c r="W493" s="10"/>
      <c r="X493" s="10"/>
      <c r="Y493" s="10"/>
      <c r="Z493" s="10"/>
      <c r="AP493" t="str">
        <f t="shared" si="49"/>
        <v>42_Fabrication d'équipements électriques</v>
      </c>
      <c r="AQ493" t="str">
        <f>INDEX(PDC!$J$1:$L$90,MATCH(AT493,PDC!$L:$L,0),MATCH(PDC!$J$1,PDC!$J$1:$L$1,0))</f>
        <v>Industrie</v>
      </c>
      <c r="AR493">
        <v>42</v>
      </c>
      <c r="AS493">
        <v>27</v>
      </c>
      <c r="AT493" t="s">
        <v>38</v>
      </c>
      <c r="AU493">
        <v>1141</v>
      </c>
      <c r="AV493">
        <v>1649337</v>
      </c>
      <c r="AW493">
        <v>41</v>
      </c>
      <c r="AX493">
        <v>4</v>
      </c>
      <c r="AY493">
        <v>28</v>
      </c>
      <c r="BA493">
        <v>3603</v>
      </c>
    </row>
    <row r="494" spans="1:53" x14ac:dyDescent="0.35">
      <c r="A494" t="str">
        <f t="shared" si="47"/>
        <v>8404_Activités liées à l'emploi</v>
      </c>
      <c r="B494" t="str">
        <f t="shared" si="48"/>
        <v>HC_8404</v>
      </c>
      <c r="C494" t="str">
        <f t="shared" si="50"/>
        <v>HC</v>
      </c>
      <c r="D494">
        <f t="shared" si="52"/>
        <v>15</v>
      </c>
      <c r="E494" t="str">
        <f>INDEX(PDC!$J$1:$L$90,MATCH(H494,PDC!$L:$L,0),MATCH(PDC!$J$1,PDC!$J$1:$L$1,0))</f>
        <v>Services</v>
      </c>
      <c r="F494">
        <v>8404</v>
      </c>
      <c r="G494">
        <v>78</v>
      </c>
      <c r="H494" t="s">
        <v>6</v>
      </c>
      <c r="I494" s="10">
        <v>628</v>
      </c>
      <c r="J494" s="10">
        <v>753735</v>
      </c>
      <c r="K494">
        <v>24</v>
      </c>
      <c r="L494">
        <v>1</v>
      </c>
      <c r="M494">
        <v>10</v>
      </c>
      <c r="O494">
        <v>1010</v>
      </c>
      <c r="P494">
        <v>56.62653616899982</v>
      </c>
      <c r="Q494">
        <v>31.841429680000001</v>
      </c>
      <c r="T494" s="10"/>
      <c r="U494" s="10"/>
      <c r="V494" s="10"/>
      <c r="W494" s="10"/>
      <c r="X494" s="10"/>
      <c r="Y494" s="10"/>
      <c r="Z494" s="10"/>
      <c r="AP494" t="str">
        <f t="shared" si="49"/>
        <v>42_Fabrication de machines et équipements n.c.a.</v>
      </c>
      <c r="AQ494" t="str">
        <f>INDEX(PDC!$J$1:$L$90,MATCH(AT494,PDC!$L:$L,0),MATCH(PDC!$J$1,PDC!$J$1:$L$1,0))</f>
        <v>Industrie</v>
      </c>
      <c r="AR494">
        <v>42</v>
      </c>
      <c r="AS494">
        <v>28</v>
      </c>
      <c r="AT494" t="s">
        <v>29</v>
      </c>
      <c r="AU494">
        <v>3352</v>
      </c>
      <c r="AV494">
        <v>5108780</v>
      </c>
      <c r="AW494">
        <v>131</v>
      </c>
      <c r="AX494">
        <v>9</v>
      </c>
      <c r="AY494">
        <v>48</v>
      </c>
      <c r="BA494">
        <v>9463</v>
      </c>
    </row>
    <row r="495" spans="1:53" x14ac:dyDescent="0.35">
      <c r="A495" t="str">
        <f t="shared" si="47"/>
        <v>8404_Activités immobilières</v>
      </c>
      <c r="B495" t="str">
        <f t="shared" si="48"/>
        <v>HC_8404</v>
      </c>
      <c r="C495" t="str">
        <f t="shared" si="50"/>
        <v>HC</v>
      </c>
      <c r="D495">
        <f t="shared" si="52"/>
        <v>29</v>
      </c>
      <c r="E495" t="str">
        <f>INDEX(PDC!$J$1:$L$90,MATCH(H495,PDC!$L:$L,0),MATCH(PDC!$J$1,PDC!$J$1:$L$1,0))</f>
        <v>Services</v>
      </c>
      <c r="F495">
        <v>8404</v>
      </c>
      <c r="G495">
        <v>68</v>
      </c>
      <c r="H495" t="s">
        <v>31</v>
      </c>
      <c r="I495" s="10">
        <v>50</v>
      </c>
      <c r="J495" s="10">
        <v>70482</v>
      </c>
      <c r="K495">
        <v>2</v>
      </c>
      <c r="M495" s="10"/>
      <c r="O495">
        <v>146</v>
      </c>
      <c r="P495">
        <v>29.998854619431562</v>
      </c>
      <c r="Q495">
        <v>28.376039272</v>
      </c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P495" t="str">
        <f t="shared" si="49"/>
        <v>42_Industrie automobile</v>
      </c>
      <c r="AQ495" t="str">
        <f>INDEX(PDC!$J$1:$L$90,MATCH(AT495,PDC!$L:$L,0),MATCH(PDC!$J$1,PDC!$J$1:$L$1,0))</f>
        <v>Industrie</v>
      </c>
      <c r="AR495">
        <v>42</v>
      </c>
      <c r="AS495">
        <v>29</v>
      </c>
      <c r="AT495" t="s">
        <v>24</v>
      </c>
      <c r="AU495">
        <v>2309</v>
      </c>
      <c r="AV495">
        <v>3507047</v>
      </c>
      <c r="AW495">
        <v>128</v>
      </c>
      <c r="AX495">
        <v>9</v>
      </c>
      <c r="AY495">
        <v>91</v>
      </c>
      <c r="BA495">
        <v>8617</v>
      </c>
    </row>
    <row r="496" spans="1:53" x14ac:dyDescent="0.35">
      <c r="A496" t="str">
        <f t="shared" si="47"/>
        <v>8404_Commerce et réparation d'automobiles et de motocycles</v>
      </c>
      <c r="B496" t="str">
        <f t="shared" si="48"/>
        <v>HC_8404</v>
      </c>
      <c r="C496" t="str">
        <f t="shared" si="50"/>
        <v>HC</v>
      </c>
      <c r="D496">
        <f t="shared" si="52"/>
        <v>24</v>
      </c>
      <c r="E496" t="str">
        <f>INDEX(PDC!$J$1:$L$90,MATCH(H496,PDC!$L:$L,0),MATCH(PDC!$J$1,PDC!$J$1:$L$1,0))</f>
        <v>Commerce</v>
      </c>
      <c r="F496">
        <v>8404</v>
      </c>
      <c r="G496">
        <v>45</v>
      </c>
      <c r="H496" t="s">
        <v>21</v>
      </c>
      <c r="I496" s="10">
        <v>151</v>
      </c>
      <c r="J496" s="10">
        <v>248495</v>
      </c>
      <c r="K496">
        <v>7</v>
      </c>
      <c r="L496">
        <v>1</v>
      </c>
      <c r="M496">
        <v>30</v>
      </c>
      <c r="O496">
        <v>376</v>
      </c>
      <c r="P496">
        <v>34.989292004785767</v>
      </c>
      <c r="Q496">
        <v>28.169580877000001</v>
      </c>
      <c r="T496" s="10"/>
      <c r="U496" s="10"/>
      <c r="V496" s="10"/>
      <c r="W496" s="10"/>
      <c r="X496" s="10"/>
      <c r="Y496" s="10"/>
      <c r="Z496" s="10"/>
      <c r="AP496" t="str">
        <f t="shared" si="49"/>
        <v>42_Fabrication d'autres matériels de transport</v>
      </c>
      <c r="AQ496" t="str">
        <f>INDEX(PDC!$J$1:$L$90,MATCH(AT496,PDC!$L:$L,0),MATCH(PDC!$J$1,PDC!$J$1:$L$1,0))</f>
        <v>Industrie</v>
      </c>
      <c r="AR496">
        <v>42</v>
      </c>
      <c r="AS496">
        <v>30</v>
      </c>
      <c r="AT496" t="s">
        <v>74</v>
      </c>
      <c r="AU496">
        <v>293</v>
      </c>
      <c r="AV496">
        <v>477846</v>
      </c>
      <c r="AW496">
        <v>13</v>
      </c>
      <c r="BA496">
        <v>738</v>
      </c>
    </row>
    <row r="497" spans="1:53" x14ac:dyDescent="0.35">
      <c r="A497" t="str">
        <f t="shared" si="47"/>
        <v>8404_Commerce de détail, à l'exception des automobiles et des motocycles</v>
      </c>
      <c r="B497" t="str">
        <f t="shared" si="48"/>
        <v>22_8404</v>
      </c>
      <c r="C497">
        <f t="shared" si="50"/>
        <v>22</v>
      </c>
      <c r="D497">
        <f t="shared" si="52"/>
        <v>22</v>
      </c>
      <c r="E497" t="str">
        <f>INDEX(PDC!$J$1:$L$90,MATCH(H497,PDC!$L:$L,0),MATCH(PDC!$J$1,PDC!$J$1:$L$1,0))</f>
        <v>Commerce</v>
      </c>
      <c r="F497">
        <v>8404</v>
      </c>
      <c r="G497">
        <v>47</v>
      </c>
      <c r="H497" t="s">
        <v>16</v>
      </c>
      <c r="I497" s="10">
        <v>662</v>
      </c>
      <c r="J497" s="10">
        <v>1066078</v>
      </c>
      <c r="K497">
        <v>30</v>
      </c>
      <c r="L497">
        <v>3</v>
      </c>
      <c r="M497" s="10">
        <v>17</v>
      </c>
      <c r="O497">
        <v>1638</v>
      </c>
      <c r="P497">
        <v>41.849104863382237</v>
      </c>
      <c r="Q497">
        <v>28.140530054999999</v>
      </c>
      <c r="T497" s="10"/>
      <c r="U497" s="10"/>
      <c r="V497" s="10"/>
      <c r="W497" s="10"/>
      <c r="X497" s="10"/>
      <c r="Y497" s="10"/>
      <c r="Z497" s="10"/>
      <c r="AP497" t="str">
        <f t="shared" si="49"/>
        <v>42_Fabrication de meubles</v>
      </c>
      <c r="AQ497" t="str">
        <f>INDEX(PDC!$J$1:$L$90,MATCH(AT497,PDC!$L:$L,0),MATCH(PDC!$J$1,PDC!$J$1:$L$1,0))</f>
        <v>Industrie</v>
      </c>
      <c r="AR497">
        <v>42</v>
      </c>
      <c r="AS497">
        <v>31</v>
      </c>
      <c r="AT497" t="s">
        <v>75</v>
      </c>
      <c r="AU497">
        <v>561</v>
      </c>
      <c r="AV497">
        <v>833782</v>
      </c>
      <c r="AW497">
        <v>43</v>
      </c>
      <c r="AX497">
        <v>2</v>
      </c>
      <c r="AY497">
        <v>6</v>
      </c>
      <c r="BA497">
        <v>2687</v>
      </c>
    </row>
    <row r="498" spans="1:53" x14ac:dyDescent="0.35">
      <c r="A498" t="str">
        <f t="shared" si="47"/>
        <v>8404_Activités pour la santé humaine</v>
      </c>
      <c r="B498" t="str">
        <f t="shared" si="48"/>
        <v>21_8404</v>
      </c>
      <c r="C498">
        <f t="shared" si="50"/>
        <v>21</v>
      </c>
      <c r="D498">
        <f t="shared" si="52"/>
        <v>21</v>
      </c>
      <c r="E498" t="str">
        <f>INDEX(PDC!$J$1:$L$90,MATCH(H498,PDC!$L:$L,0),MATCH(PDC!$J$1,PDC!$J$1:$L$1,0))</f>
        <v>Services</v>
      </c>
      <c r="F498">
        <v>8404</v>
      </c>
      <c r="G498">
        <v>86</v>
      </c>
      <c r="H498" t="s">
        <v>27</v>
      </c>
      <c r="I498" s="10">
        <v>969</v>
      </c>
      <c r="J498" s="10">
        <v>1456390</v>
      </c>
      <c r="K498">
        <v>38</v>
      </c>
      <c r="L498">
        <v>4</v>
      </c>
      <c r="M498">
        <v>112</v>
      </c>
      <c r="O498">
        <v>3152</v>
      </c>
      <c r="P498">
        <v>46.853423594247012</v>
      </c>
      <c r="Q498">
        <v>26.091912193999999</v>
      </c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P498" t="str">
        <f t="shared" si="49"/>
        <v>42_Autres industries manufacturières</v>
      </c>
      <c r="AQ498" t="str">
        <f>INDEX(PDC!$J$1:$L$90,MATCH(AT498,PDC!$L:$L,0),MATCH(PDC!$J$1,PDC!$J$1:$L$1,0))</f>
        <v>Industrie</v>
      </c>
      <c r="AR498">
        <v>42</v>
      </c>
      <c r="AS498">
        <v>32</v>
      </c>
      <c r="AT498" t="s">
        <v>37</v>
      </c>
      <c r="AU498">
        <v>1093</v>
      </c>
      <c r="AV498">
        <v>1783855</v>
      </c>
      <c r="AW498">
        <v>18</v>
      </c>
      <c r="AX498">
        <v>2</v>
      </c>
      <c r="AY498">
        <v>105</v>
      </c>
      <c r="AZ498">
        <v>1</v>
      </c>
      <c r="BA498">
        <v>809</v>
      </c>
    </row>
    <row r="499" spans="1:53" x14ac:dyDescent="0.35">
      <c r="A499" t="str">
        <f t="shared" si="47"/>
        <v>8404_Activités sportives, récréatives et de loisirs</v>
      </c>
      <c r="B499" t="str">
        <f t="shared" si="48"/>
        <v>HC_8404</v>
      </c>
      <c r="C499" t="str">
        <f t="shared" si="50"/>
        <v>HC</v>
      </c>
      <c r="D499">
        <f t="shared" si="52"/>
        <v>27</v>
      </c>
      <c r="E499" t="str">
        <f>INDEX(PDC!$J$1:$L$90,MATCH(H499,PDC!$L:$L,0),MATCH(PDC!$J$1,PDC!$J$1:$L$1,0))</f>
        <v>Services</v>
      </c>
      <c r="F499">
        <v>8404</v>
      </c>
      <c r="G499">
        <v>93</v>
      </c>
      <c r="H499" t="s">
        <v>12</v>
      </c>
      <c r="I499" s="10">
        <v>61</v>
      </c>
      <c r="J499" s="10">
        <v>76815</v>
      </c>
      <c r="K499">
        <v>2</v>
      </c>
      <c r="O499">
        <v>406</v>
      </c>
      <c r="P499">
        <v>31.260393564575281</v>
      </c>
      <c r="Q499">
        <v>26.036581396999999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P499" t="str">
        <f t="shared" si="49"/>
        <v>42_Réparation et installation de machines et d'équipements</v>
      </c>
      <c r="AQ499" t="str">
        <f>INDEX(PDC!$J$1:$L$90,MATCH(AT499,PDC!$L:$L,0),MATCH(PDC!$J$1,PDC!$J$1:$L$1,0))</f>
        <v>Industrie</v>
      </c>
      <c r="AR499">
        <v>42</v>
      </c>
      <c r="AS499">
        <v>33</v>
      </c>
      <c r="AT499" t="s">
        <v>23</v>
      </c>
      <c r="AU499">
        <v>1701</v>
      </c>
      <c r="AV499">
        <v>2819069</v>
      </c>
      <c r="AW499">
        <v>81</v>
      </c>
      <c r="AX499">
        <v>5</v>
      </c>
      <c r="AY499">
        <v>48</v>
      </c>
      <c r="BA499">
        <v>3988</v>
      </c>
    </row>
    <row r="500" spans="1:53" x14ac:dyDescent="0.35">
      <c r="A500" t="str">
        <f t="shared" si="47"/>
        <v>8404_Enquêtes et sécurité</v>
      </c>
      <c r="B500" t="str">
        <f t="shared" si="48"/>
        <v>HC_8404</v>
      </c>
      <c r="C500" t="str">
        <f t="shared" si="50"/>
        <v>HC</v>
      </c>
      <c r="D500">
        <f t="shared" si="52"/>
        <v>17</v>
      </c>
      <c r="E500" t="str">
        <f>INDEX(PDC!$J$1:$L$90,MATCH(H500,PDC!$L:$L,0),MATCH(PDC!$J$1,PDC!$J$1:$L$1,0))</f>
        <v>Services</v>
      </c>
      <c r="F500">
        <v>8404</v>
      </c>
      <c r="G500">
        <v>80</v>
      </c>
      <c r="H500" t="s">
        <v>15</v>
      </c>
      <c r="I500" s="10">
        <v>28</v>
      </c>
      <c r="J500" s="10">
        <v>47205</v>
      </c>
      <c r="K500">
        <v>1</v>
      </c>
      <c r="L500">
        <v>1</v>
      </c>
      <c r="M500" s="10">
        <v>26</v>
      </c>
      <c r="O500">
        <v>262</v>
      </c>
      <c r="P500">
        <v>53.28772726073921</v>
      </c>
      <c r="Q500">
        <v>21.184196588999999</v>
      </c>
      <c r="T500" s="10"/>
      <c r="U500" s="10"/>
      <c r="V500" s="10"/>
      <c r="W500" s="10"/>
      <c r="X500" s="10"/>
      <c r="Y500" s="10"/>
      <c r="Z500" s="10"/>
      <c r="AP500" t="str">
        <f t="shared" si="49"/>
        <v>42_Production et distribution d'électricité, de gaz, de vapeur et d'air conditionné</v>
      </c>
      <c r="AQ500" t="str">
        <f>INDEX(PDC!$J$1:$L$90,MATCH(AT500,PDC!$L:$L,0),MATCH(PDC!$J$1,PDC!$J$1:$L$1,0))</f>
        <v>Industrie</v>
      </c>
      <c r="AR500">
        <v>42</v>
      </c>
      <c r="AS500">
        <v>35</v>
      </c>
      <c r="AT500" t="s">
        <v>76</v>
      </c>
      <c r="AU500">
        <v>385</v>
      </c>
      <c r="AV500">
        <v>633962</v>
      </c>
      <c r="AW500">
        <v>4</v>
      </c>
      <c r="BA500">
        <v>404</v>
      </c>
    </row>
    <row r="501" spans="1:53" x14ac:dyDescent="0.35">
      <c r="A501" t="str">
        <f t="shared" si="47"/>
        <v>8404_Autres services personnels</v>
      </c>
      <c r="B501" t="str">
        <f t="shared" si="48"/>
        <v>HC_8404</v>
      </c>
      <c r="C501" t="str">
        <f t="shared" si="50"/>
        <v>HC</v>
      </c>
      <c r="D501">
        <f t="shared" si="52"/>
        <v>36</v>
      </c>
      <c r="E501" t="str">
        <f>INDEX(PDC!$J$1:$L$90,MATCH(H501,PDC!$L:$L,0),MATCH(PDC!$J$1,PDC!$J$1:$L$1,0))</f>
        <v>Services</v>
      </c>
      <c r="F501">
        <v>8404</v>
      </c>
      <c r="G501">
        <v>96</v>
      </c>
      <c r="H501" t="s">
        <v>30</v>
      </c>
      <c r="I501" s="10">
        <v>64</v>
      </c>
      <c r="J501" s="10">
        <v>100117</v>
      </c>
      <c r="K501">
        <v>2</v>
      </c>
      <c r="M501" s="10"/>
      <c r="O501">
        <v>24</v>
      </c>
      <c r="P501">
        <v>16.612660001284883</v>
      </c>
      <c r="Q501">
        <v>19.976627346000001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P501" t="str">
        <f t="shared" si="49"/>
        <v>42_Captage, traitement et distribution d'eau</v>
      </c>
      <c r="AQ501" t="str">
        <f>INDEX(PDC!$J$1:$L$90,MATCH(AT501,PDC!$L:$L,0),MATCH(PDC!$J$1,PDC!$J$1:$L$1,0))</f>
        <v>Industrie</v>
      </c>
      <c r="AR501">
        <v>42</v>
      </c>
      <c r="AS501">
        <v>36</v>
      </c>
      <c r="AT501" t="s">
        <v>77</v>
      </c>
      <c r="AU501">
        <v>399</v>
      </c>
      <c r="AV501">
        <v>607152</v>
      </c>
      <c r="AW501">
        <v>6</v>
      </c>
      <c r="AX501">
        <v>1</v>
      </c>
      <c r="AY501">
        <v>0</v>
      </c>
      <c r="BA501">
        <v>471</v>
      </c>
    </row>
    <row r="502" spans="1:53" x14ac:dyDescent="0.35">
      <c r="A502" t="str">
        <f t="shared" si="47"/>
        <v>8404_Restauration</v>
      </c>
      <c r="B502" t="str">
        <f t="shared" si="48"/>
        <v>HC_8404</v>
      </c>
      <c r="C502" t="str">
        <f t="shared" si="50"/>
        <v>HC</v>
      </c>
      <c r="D502">
        <f t="shared" si="52"/>
        <v>28</v>
      </c>
      <c r="E502" t="str">
        <f>INDEX(PDC!$J$1:$L$90,MATCH(H502,PDC!$L:$L,0),MATCH(PDC!$J$1,PDC!$J$1:$L$1,0))</f>
        <v>Services</v>
      </c>
      <c r="F502">
        <v>8404</v>
      </c>
      <c r="G502">
        <v>56</v>
      </c>
      <c r="H502" t="s">
        <v>10</v>
      </c>
      <c r="I502" s="10">
        <v>296</v>
      </c>
      <c r="J502" s="10">
        <v>453246</v>
      </c>
      <c r="K502">
        <v>8</v>
      </c>
      <c r="O502">
        <v>685</v>
      </c>
      <c r="P502">
        <v>31.11558113072449</v>
      </c>
      <c r="Q502">
        <v>17.650459132999998</v>
      </c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P502" t="str">
        <f t="shared" si="49"/>
        <v>42_Collecte et traitement des eaux usées</v>
      </c>
      <c r="AQ502" t="str">
        <f>INDEX(PDC!$J$1:$L$90,MATCH(AT502,PDC!$L:$L,0),MATCH(PDC!$J$1,PDC!$J$1:$L$1,0))</f>
        <v>Industrie</v>
      </c>
      <c r="AR502">
        <v>42</v>
      </c>
      <c r="AS502">
        <v>37</v>
      </c>
      <c r="AT502" t="s">
        <v>78</v>
      </c>
      <c r="AU502">
        <v>77</v>
      </c>
      <c r="AV502">
        <v>112545</v>
      </c>
      <c r="AW502">
        <v>5</v>
      </c>
      <c r="AX502">
        <v>2</v>
      </c>
      <c r="AY502">
        <v>15</v>
      </c>
      <c r="BA502">
        <v>795</v>
      </c>
    </row>
    <row r="503" spans="1:53" x14ac:dyDescent="0.35">
      <c r="A503" t="str">
        <f t="shared" si="47"/>
        <v>8404_Fabrication de produits en caoutchouc et en plastique</v>
      </c>
      <c r="B503" t="str">
        <f t="shared" si="48"/>
        <v>HC_8404</v>
      </c>
      <c r="C503" t="str">
        <f t="shared" si="50"/>
        <v>HC</v>
      </c>
      <c r="D503">
        <f t="shared" si="52"/>
        <v>31</v>
      </c>
      <c r="E503" t="str">
        <f>INDEX(PDC!$J$1:$L$90,MATCH(H503,PDC!$L:$L,0),MATCH(PDC!$J$1,PDC!$J$1:$L$1,0))</f>
        <v>Industrie</v>
      </c>
      <c r="F503">
        <v>8404</v>
      </c>
      <c r="G503">
        <v>22</v>
      </c>
      <c r="H503" t="s">
        <v>25</v>
      </c>
      <c r="I503" s="10">
        <v>76</v>
      </c>
      <c r="J503" s="10">
        <v>123266</v>
      </c>
      <c r="K503">
        <v>2</v>
      </c>
      <c r="O503">
        <v>11</v>
      </c>
      <c r="P503">
        <v>25.450527033674337</v>
      </c>
      <c r="Q503">
        <v>16.225074230000001</v>
      </c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P503" t="str">
        <f t="shared" si="49"/>
        <v>42_Collecte, traitement et élimination des déchets ; récupération</v>
      </c>
      <c r="AQ503" t="str">
        <f>INDEX(PDC!$J$1:$L$90,MATCH(AT503,PDC!$L:$L,0),MATCH(PDC!$J$1,PDC!$J$1:$L$1,0))</f>
        <v>Industrie</v>
      </c>
      <c r="AR503">
        <v>42</v>
      </c>
      <c r="AS503">
        <v>38</v>
      </c>
      <c r="AT503" t="s">
        <v>4</v>
      </c>
      <c r="AU503">
        <v>1020</v>
      </c>
      <c r="AV503">
        <v>1672601</v>
      </c>
      <c r="AW503">
        <v>63</v>
      </c>
      <c r="AX503">
        <v>6</v>
      </c>
      <c r="AY503">
        <v>41</v>
      </c>
      <c r="BA503">
        <v>5754</v>
      </c>
    </row>
    <row r="504" spans="1:53" x14ac:dyDescent="0.35">
      <c r="A504" t="str">
        <f t="shared" si="47"/>
        <v>8404_Hébergement</v>
      </c>
      <c r="B504" t="str">
        <f t="shared" si="48"/>
        <v>HC_8404</v>
      </c>
      <c r="C504" t="str">
        <f t="shared" si="50"/>
        <v>HC</v>
      </c>
      <c r="D504">
        <f t="shared" si="52"/>
        <v>32</v>
      </c>
      <c r="E504" t="str">
        <f>INDEX(PDC!$J$1:$L$90,MATCH(H504,PDC!$L:$L,0),MATCH(PDC!$J$1,PDC!$J$1:$L$1,0))</f>
        <v>Services</v>
      </c>
      <c r="F504">
        <v>8404</v>
      </c>
      <c r="G504">
        <v>55</v>
      </c>
      <c r="H504" t="s">
        <v>20</v>
      </c>
      <c r="I504" s="10">
        <v>80</v>
      </c>
      <c r="J504" s="10">
        <v>128103</v>
      </c>
      <c r="K504">
        <v>2</v>
      </c>
      <c r="M504" s="10"/>
      <c r="O504">
        <v>125</v>
      </c>
      <c r="P504">
        <v>23.067130557708264</v>
      </c>
      <c r="Q504">
        <v>15.612436867</v>
      </c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P504" t="str">
        <f t="shared" si="49"/>
        <v>42_Dépollution et autres services de gestion des déchets</v>
      </c>
      <c r="AQ504" t="str">
        <f>INDEX(PDC!$J$1:$L$90,MATCH(AT504,PDC!$L:$L,0),MATCH(PDC!$J$1,PDC!$J$1:$L$1,0))</f>
        <v>Industrie</v>
      </c>
      <c r="AR504">
        <v>42</v>
      </c>
      <c r="AS504">
        <v>39</v>
      </c>
      <c r="AT504" t="s">
        <v>79</v>
      </c>
      <c r="AU504">
        <v>28</v>
      </c>
      <c r="AV504">
        <v>53372</v>
      </c>
      <c r="AW504">
        <v>3</v>
      </c>
      <c r="BA504">
        <v>409</v>
      </c>
    </row>
    <row r="505" spans="1:53" x14ac:dyDescent="0.35">
      <c r="A505" t="str">
        <f t="shared" si="47"/>
        <v>8404_Activités de poste et de courrier</v>
      </c>
      <c r="B505" t="str">
        <f t="shared" si="48"/>
        <v>HC_8404</v>
      </c>
      <c r="C505" t="str">
        <f t="shared" si="50"/>
        <v>HC</v>
      </c>
      <c r="D505">
        <f t="shared" si="52"/>
        <v>34</v>
      </c>
      <c r="E505" t="str">
        <f>INDEX(PDC!$J$1:$L$90,MATCH(H505,PDC!$L:$L,0),MATCH(PDC!$J$1,PDC!$J$1:$L$1,0))</f>
        <v>Services</v>
      </c>
      <c r="F505">
        <v>8404</v>
      </c>
      <c r="G505">
        <v>53</v>
      </c>
      <c r="H505" t="s">
        <v>13</v>
      </c>
      <c r="I505" s="10">
        <v>85</v>
      </c>
      <c r="J505" s="10">
        <v>129505</v>
      </c>
      <c r="K505">
        <v>2</v>
      </c>
      <c r="L505">
        <v>1</v>
      </c>
      <c r="M505" s="10">
        <v>61</v>
      </c>
      <c r="O505">
        <v>382</v>
      </c>
      <c r="P505">
        <v>18.971403355267999</v>
      </c>
      <c r="Q505">
        <v>15.443419173000001</v>
      </c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P505" t="str">
        <f t="shared" si="49"/>
        <v>42_Construction de bâtiments</v>
      </c>
      <c r="AQ505" t="str">
        <f>INDEX(PDC!$J$1:$L$90,MATCH(AT505,PDC!$L:$L,0),MATCH(PDC!$J$1,PDC!$J$1:$L$1,0))</f>
        <v>Construction</v>
      </c>
      <c r="AR505">
        <v>42</v>
      </c>
      <c r="AS505">
        <v>41</v>
      </c>
      <c r="AT505" t="s">
        <v>17</v>
      </c>
      <c r="AU505">
        <v>552</v>
      </c>
      <c r="AV505">
        <v>873099</v>
      </c>
      <c r="AW505">
        <v>38</v>
      </c>
      <c r="AX505">
        <v>2</v>
      </c>
      <c r="AY505">
        <v>14</v>
      </c>
      <c r="BA505">
        <v>2904</v>
      </c>
    </row>
    <row r="506" spans="1:53" x14ac:dyDescent="0.35">
      <c r="A506" t="str">
        <f t="shared" si="47"/>
        <v>8404_Activités des organisations associatives</v>
      </c>
      <c r="B506" t="str">
        <f t="shared" si="48"/>
        <v>HC_8404</v>
      </c>
      <c r="C506" t="str">
        <f t="shared" si="50"/>
        <v>HC</v>
      </c>
      <c r="D506">
        <f t="shared" si="52"/>
        <v>38</v>
      </c>
      <c r="E506" t="str">
        <f>INDEX(PDC!$J$1:$L$90,MATCH(H506,PDC!$L:$L,0),MATCH(PDC!$J$1,PDC!$J$1:$L$1,0))</f>
        <v>Services</v>
      </c>
      <c r="F506">
        <v>8404</v>
      </c>
      <c r="G506">
        <v>94</v>
      </c>
      <c r="H506" t="s">
        <v>32</v>
      </c>
      <c r="I506" s="10">
        <v>106</v>
      </c>
      <c r="J506" s="10">
        <v>137767</v>
      </c>
      <c r="K506">
        <v>2</v>
      </c>
      <c r="O506">
        <v>29</v>
      </c>
      <c r="P506">
        <v>13.992793745083842</v>
      </c>
      <c r="Q506">
        <v>14.517264657</v>
      </c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P506" t="str">
        <f t="shared" si="49"/>
        <v>42_Génie civil</v>
      </c>
      <c r="AQ506" t="str">
        <f>INDEX(PDC!$J$1:$L$90,MATCH(AT506,PDC!$L:$L,0),MATCH(PDC!$J$1,PDC!$J$1:$L$1,0))</f>
        <v>Construction</v>
      </c>
      <c r="AR506">
        <v>42</v>
      </c>
      <c r="AS506">
        <v>42</v>
      </c>
      <c r="AT506" t="s">
        <v>22</v>
      </c>
      <c r="AU506">
        <v>1506</v>
      </c>
      <c r="AV506">
        <v>2210581</v>
      </c>
      <c r="AW506">
        <v>32</v>
      </c>
      <c r="AX506">
        <v>6</v>
      </c>
      <c r="AY506">
        <v>45</v>
      </c>
      <c r="BA506">
        <v>3961</v>
      </c>
    </row>
    <row r="507" spans="1:53" x14ac:dyDescent="0.35">
      <c r="A507" t="str">
        <f t="shared" si="47"/>
        <v>8404_Activités des services financiers, hors assurance et caisses de retraite</v>
      </c>
      <c r="B507" t="str">
        <f t="shared" si="48"/>
        <v>HC_8404</v>
      </c>
      <c r="C507" t="str">
        <f t="shared" si="50"/>
        <v>HC</v>
      </c>
      <c r="D507">
        <f t="shared" si="52"/>
        <v>39</v>
      </c>
      <c r="E507" t="str">
        <f>INDEX(PDC!$J$1:$L$90,MATCH(H507,PDC!$L:$L,0),MATCH(PDC!$J$1,PDC!$J$1:$L$1,0))</f>
        <v>Services</v>
      </c>
      <c r="F507">
        <v>8404</v>
      </c>
      <c r="G507">
        <v>64</v>
      </c>
      <c r="H507" t="s">
        <v>47</v>
      </c>
      <c r="I507" s="10">
        <v>86</v>
      </c>
      <c r="J507" s="10">
        <v>140548</v>
      </c>
      <c r="K507">
        <v>2</v>
      </c>
      <c r="O507">
        <v>24</v>
      </c>
      <c r="P507">
        <v>13.0263687369234</v>
      </c>
      <c r="Q507">
        <v>14.230013945</v>
      </c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P507" t="str">
        <f t="shared" si="49"/>
        <v>42_Travaux de construction spécialisés</v>
      </c>
      <c r="AQ507" t="str">
        <f>INDEX(PDC!$J$1:$L$90,MATCH(AT507,PDC!$L:$L,0),MATCH(PDC!$J$1,PDC!$J$1:$L$1,0))</f>
        <v>Construction</v>
      </c>
      <c r="AR507">
        <v>42</v>
      </c>
      <c r="AS507">
        <v>43</v>
      </c>
      <c r="AT507" t="s">
        <v>3</v>
      </c>
      <c r="AU507">
        <v>13454</v>
      </c>
      <c r="AV507">
        <v>20975291</v>
      </c>
      <c r="AW507">
        <v>1073</v>
      </c>
      <c r="AX507">
        <v>91</v>
      </c>
      <c r="AY507">
        <v>898</v>
      </c>
      <c r="BA507">
        <v>80974</v>
      </c>
    </row>
    <row r="508" spans="1:53" x14ac:dyDescent="0.35">
      <c r="A508" t="str">
        <f t="shared" si="47"/>
        <v>8404_Fabrication de produits informatiques, électroniques et optiques</v>
      </c>
      <c r="B508" t="str">
        <f t="shared" si="48"/>
        <v>HC_8404</v>
      </c>
      <c r="C508" t="str">
        <f t="shared" si="50"/>
        <v>HC</v>
      </c>
      <c r="D508">
        <f t="shared" si="52"/>
        <v>25</v>
      </c>
      <c r="E508" t="str">
        <f>INDEX(PDC!$J$1:$L$90,MATCH(H508,PDC!$L:$L,0),MATCH(PDC!$J$1,PDC!$J$1:$L$1,0))</f>
        <v>Industrie</v>
      </c>
      <c r="F508">
        <v>8404</v>
      </c>
      <c r="G508">
        <v>26</v>
      </c>
      <c r="H508" t="s">
        <v>41</v>
      </c>
      <c r="I508" s="10">
        <v>229</v>
      </c>
      <c r="J508" s="10">
        <v>426287</v>
      </c>
      <c r="K508">
        <v>6</v>
      </c>
      <c r="M508" s="10"/>
      <c r="O508">
        <v>67</v>
      </c>
      <c r="P508">
        <v>32.032448181523797</v>
      </c>
      <c r="Q508">
        <v>14.075024573</v>
      </c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P508" t="str">
        <f t="shared" si="49"/>
        <v>42_Commerce et réparation d'automobiles et de motocycles</v>
      </c>
      <c r="AQ508" t="str">
        <f>INDEX(PDC!$J$1:$L$90,MATCH(AT508,PDC!$L:$L,0),MATCH(PDC!$J$1,PDC!$J$1:$L$1,0))</f>
        <v>Commerce</v>
      </c>
      <c r="AR508">
        <v>42</v>
      </c>
      <c r="AS508">
        <v>45</v>
      </c>
      <c r="AT508" t="s">
        <v>21</v>
      </c>
      <c r="AU508">
        <v>4381</v>
      </c>
      <c r="AV508">
        <v>7259883</v>
      </c>
      <c r="AW508">
        <v>140</v>
      </c>
      <c r="AX508">
        <v>14</v>
      </c>
      <c r="AY508">
        <v>127</v>
      </c>
      <c r="BA508">
        <v>12811</v>
      </c>
    </row>
    <row r="509" spans="1:53" x14ac:dyDescent="0.35">
      <c r="A509" t="str">
        <f t="shared" si="47"/>
        <v>8404_Fabrication de machines et équipements n.c.a.</v>
      </c>
      <c r="B509" t="str">
        <f t="shared" si="48"/>
        <v>35_8404</v>
      </c>
      <c r="C509">
        <f t="shared" si="50"/>
        <v>35</v>
      </c>
      <c r="D509">
        <f t="shared" si="52"/>
        <v>35</v>
      </c>
      <c r="E509" t="str">
        <f>INDEX(PDC!$J$1:$L$90,MATCH(H509,PDC!$L:$L,0),MATCH(PDC!$J$1,PDC!$J$1:$L$1,0))</f>
        <v>Industrie</v>
      </c>
      <c r="F509">
        <v>8404</v>
      </c>
      <c r="G509">
        <v>28</v>
      </c>
      <c r="H509" t="s">
        <v>29</v>
      </c>
      <c r="I509">
        <v>1221</v>
      </c>
      <c r="J509">
        <v>1597896</v>
      </c>
      <c r="K509">
        <v>22</v>
      </c>
      <c r="L509">
        <v>5</v>
      </c>
      <c r="M509">
        <v>43</v>
      </c>
      <c r="O509">
        <v>2424</v>
      </c>
      <c r="P509">
        <v>18.209641315825252</v>
      </c>
      <c r="Q509">
        <v>13.768105058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P509" t="str">
        <f t="shared" si="49"/>
        <v>42_Commerce de gros, à l'exception des automobiles et des motocycles</v>
      </c>
      <c r="AQ509" t="str">
        <f>INDEX(PDC!$J$1:$L$90,MATCH(AT509,PDC!$L:$L,0),MATCH(PDC!$J$1,PDC!$J$1:$L$1,0))</f>
        <v>Commerce</v>
      </c>
      <c r="AR509">
        <v>42</v>
      </c>
      <c r="AS509">
        <v>46</v>
      </c>
      <c r="AT509" t="s">
        <v>28</v>
      </c>
      <c r="AU509">
        <v>7362</v>
      </c>
      <c r="AV509">
        <v>11791890</v>
      </c>
      <c r="AW509">
        <v>234</v>
      </c>
      <c r="AX509">
        <v>10</v>
      </c>
      <c r="AY509">
        <v>97</v>
      </c>
      <c r="BA509">
        <v>17753</v>
      </c>
    </row>
    <row r="510" spans="1:53" x14ac:dyDescent="0.35">
      <c r="A510" t="str">
        <f t="shared" si="47"/>
        <v>8404_Fabrication d'équipements électriques</v>
      </c>
      <c r="B510" t="str">
        <f t="shared" si="48"/>
        <v>30_8404</v>
      </c>
      <c r="C510">
        <f t="shared" si="50"/>
        <v>30</v>
      </c>
      <c r="D510">
        <f t="shared" si="52"/>
        <v>30</v>
      </c>
      <c r="E510" t="str">
        <f>INDEX(PDC!$J$1:$L$90,MATCH(H510,PDC!$L:$L,0),MATCH(PDC!$J$1,PDC!$J$1:$L$1,0))</f>
        <v>Industrie</v>
      </c>
      <c r="F510">
        <v>8404</v>
      </c>
      <c r="G510">
        <v>27</v>
      </c>
      <c r="H510" t="s">
        <v>38</v>
      </c>
      <c r="I510" s="10">
        <v>391</v>
      </c>
      <c r="J510" s="10">
        <v>646528</v>
      </c>
      <c r="K510">
        <v>7</v>
      </c>
      <c r="O510">
        <v>1450</v>
      </c>
      <c r="P510">
        <v>26.811535739151399</v>
      </c>
      <c r="Q510">
        <v>10.827063947999999</v>
      </c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P510" t="str">
        <f t="shared" si="49"/>
        <v>42_Commerce de détail, à l'exception des automobiles et des motocycles</v>
      </c>
      <c r="AQ510" t="str">
        <f>INDEX(PDC!$J$1:$L$90,MATCH(AT510,PDC!$L:$L,0),MATCH(PDC!$J$1,PDC!$J$1:$L$1,0))</f>
        <v>Commerce</v>
      </c>
      <c r="AR510">
        <v>42</v>
      </c>
      <c r="AS510">
        <v>47</v>
      </c>
      <c r="AT510" t="s">
        <v>16</v>
      </c>
      <c r="AU510">
        <v>17631</v>
      </c>
      <c r="AV510">
        <v>25930655</v>
      </c>
      <c r="AW510">
        <v>702</v>
      </c>
      <c r="AX510">
        <v>33</v>
      </c>
      <c r="AY510">
        <v>313</v>
      </c>
      <c r="BA510">
        <v>50386</v>
      </c>
    </row>
    <row r="511" spans="1:53" x14ac:dyDescent="0.35">
      <c r="A511" t="str">
        <f t="shared" si="47"/>
        <v>8404_Transports terrestres et transport par conduites</v>
      </c>
      <c r="B511" t="str">
        <f t="shared" si="48"/>
        <v>HC_8404</v>
      </c>
      <c r="C511" t="str">
        <f t="shared" si="50"/>
        <v>HC</v>
      </c>
      <c r="D511">
        <f t="shared" si="52"/>
        <v>40</v>
      </c>
      <c r="E511" t="str">
        <f>INDEX(PDC!$J$1:$L$90,MATCH(H511,PDC!$L:$L,0),MATCH(PDC!$J$1,PDC!$J$1:$L$1,0))</f>
        <v>Services</v>
      </c>
      <c r="F511">
        <v>8404</v>
      </c>
      <c r="G511">
        <v>49</v>
      </c>
      <c r="H511" t="s">
        <v>5</v>
      </c>
      <c r="I511">
        <v>198</v>
      </c>
      <c r="J511">
        <v>366583</v>
      </c>
      <c r="K511">
        <v>3</v>
      </c>
      <c r="L511">
        <v>1</v>
      </c>
      <c r="M511" s="10">
        <v>5</v>
      </c>
      <c r="O511">
        <v>1004</v>
      </c>
      <c r="P511">
        <v>9.0186807790462424</v>
      </c>
      <c r="Q511">
        <v>8.1836855500999999</v>
      </c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P511" t="str">
        <f t="shared" si="49"/>
        <v>42_Transports terrestres et transport par conduites</v>
      </c>
      <c r="AQ511" t="str">
        <f>INDEX(PDC!$J$1:$L$90,MATCH(AT511,PDC!$L:$L,0),MATCH(PDC!$J$1,PDC!$J$1:$L$1,0))</f>
        <v>Services</v>
      </c>
      <c r="AR511">
        <v>42</v>
      </c>
      <c r="AS511">
        <v>49</v>
      </c>
      <c r="AT511" t="s">
        <v>5</v>
      </c>
      <c r="AU511">
        <v>6192</v>
      </c>
      <c r="AV511">
        <v>11451743</v>
      </c>
      <c r="AW511">
        <v>364</v>
      </c>
      <c r="AX511">
        <v>38</v>
      </c>
      <c r="AY511">
        <v>398</v>
      </c>
      <c r="BA511">
        <v>40642</v>
      </c>
    </row>
    <row r="512" spans="1:53" x14ac:dyDescent="0.35">
      <c r="A512" t="str">
        <f t="shared" si="47"/>
        <v>8404_Administration publique et défense ; sécurité sociale obligatoire</v>
      </c>
      <c r="B512" t="str">
        <f t="shared" si="48"/>
        <v>42_8404</v>
      </c>
      <c r="C512">
        <f t="shared" si="50"/>
        <v>42</v>
      </c>
      <c r="D512">
        <f t="shared" si="52"/>
        <v>42</v>
      </c>
      <c r="E512" t="str">
        <f>INDEX(PDC!$J$1:$L$90,MATCH(H512,PDC!$L:$L,0),MATCH(PDC!$J$1,PDC!$J$1:$L$1,0))</f>
        <v>Services</v>
      </c>
      <c r="F512">
        <v>8404</v>
      </c>
      <c r="G512">
        <v>84</v>
      </c>
      <c r="H512" t="s">
        <v>36</v>
      </c>
      <c r="I512" s="10">
        <v>484</v>
      </c>
      <c r="J512" s="10">
        <v>439090</v>
      </c>
      <c r="K512" s="10">
        <v>3</v>
      </c>
      <c r="M512" s="10"/>
      <c r="N512" s="10"/>
      <c r="O512" s="10">
        <v>28</v>
      </c>
      <c r="P512" s="10">
        <v>6.5839531149101678</v>
      </c>
      <c r="Q512" s="10">
        <v>6.8323122822000002</v>
      </c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P512" t="str">
        <f t="shared" si="49"/>
        <v>42_Transports par eau</v>
      </c>
      <c r="AQ512" t="str">
        <f>INDEX(PDC!$J$1:$L$90,MATCH(AT512,PDC!$L:$L,0),MATCH(PDC!$J$1,PDC!$J$1:$L$1,0))</f>
        <v>Services</v>
      </c>
      <c r="AR512">
        <v>42</v>
      </c>
      <c r="AS512">
        <v>50</v>
      </c>
      <c r="AT512" t="s">
        <v>80</v>
      </c>
      <c r="AU512">
        <v>3</v>
      </c>
      <c r="AV512">
        <v>5635</v>
      </c>
    </row>
    <row r="513" spans="1:53" x14ac:dyDescent="0.35">
      <c r="A513" t="str">
        <f t="shared" si="47"/>
        <v>8404_Enseignement</v>
      </c>
      <c r="B513" t="str">
        <f t="shared" si="48"/>
        <v>HC_8404</v>
      </c>
      <c r="C513" t="str">
        <f t="shared" si="50"/>
        <v>HC</v>
      </c>
      <c r="D513">
        <f t="shared" si="52"/>
        <v>43</v>
      </c>
      <c r="E513" t="str">
        <f>INDEX(PDC!$J$1:$L$90,MATCH(H513,PDC!$L:$L,0),MATCH(PDC!$J$1,PDC!$J$1:$L$1,0))</f>
        <v>Services</v>
      </c>
      <c r="F513">
        <v>8404</v>
      </c>
      <c r="G513">
        <v>85</v>
      </c>
      <c r="H513" t="s">
        <v>34</v>
      </c>
      <c r="I513" s="10">
        <v>204</v>
      </c>
      <c r="J513" s="10">
        <v>350542</v>
      </c>
      <c r="K513" s="10">
        <v>2</v>
      </c>
      <c r="L513" s="10"/>
      <c r="M513" s="10"/>
      <c r="N513" s="10"/>
      <c r="O513" s="10">
        <v>104</v>
      </c>
      <c r="P513" s="10">
        <v>4.565821998222594</v>
      </c>
      <c r="Q513" s="10">
        <v>5.7054504167999998</v>
      </c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P513" t="str">
        <f t="shared" si="49"/>
        <v>42_Transports aériens</v>
      </c>
      <c r="AQ513" t="str">
        <f>INDEX(PDC!$J$1:$L$90,MATCH(AT513,PDC!$L:$L,0),MATCH(PDC!$J$1,PDC!$J$1:$L$1,0))</f>
        <v>Services</v>
      </c>
      <c r="AR513">
        <v>42</v>
      </c>
      <c r="AS513">
        <v>51</v>
      </c>
      <c r="AT513" t="s">
        <v>81</v>
      </c>
      <c r="AU513">
        <v>4</v>
      </c>
      <c r="AV513">
        <v>6719</v>
      </c>
    </row>
    <row r="514" spans="1:53" x14ac:dyDescent="0.35">
      <c r="A514" t="str">
        <f t="shared" si="47"/>
        <v>8404_Industrie du cuir et de la chaussure</v>
      </c>
      <c r="B514" t="str">
        <f t="shared" si="48"/>
        <v>HC_8404</v>
      </c>
      <c r="C514" t="str">
        <f t="shared" si="50"/>
        <v>HC</v>
      </c>
      <c r="D514">
        <f t="shared" si="52"/>
        <v>41</v>
      </c>
      <c r="E514" t="str">
        <f>INDEX(PDC!$J$1:$L$90,MATCH(H514,PDC!$L:$L,0),MATCH(PDC!$J$1,PDC!$J$1:$L$1,0))</f>
        <v>Industrie</v>
      </c>
      <c r="F514">
        <v>8404</v>
      </c>
      <c r="G514">
        <v>15</v>
      </c>
      <c r="H514" t="s">
        <v>69</v>
      </c>
      <c r="I514" s="10">
        <v>253</v>
      </c>
      <c r="J514" s="10">
        <v>357694</v>
      </c>
      <c r="K514" s="10">
        <v>2</v>
      </c>
      <c r="L514">
        <v>1</v>
      </c>
      <c r="M514" s="10">
        <v>38</v>
      </c>
      <c r="N514" s="10"/>
      <c r="O514" s="10">
        <v>897</v>
      </c>
      <c r="P514" s="10">
        <v>7.9059166792929458</v>
      </c>
      <c r="Q514" s="10">
        <v>5.5913713957000004</v>
      </c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P514" t="str">
        <f t="shared" si="49"/>
        <v>42_Entreposage et services auxiliaires des transports</v>
      </c>
      <c r="AQ514" t="str">
        <f>INDEX(PDC!$J$1:$L$90,MATCH(AT514,PDC!$L:$L,0),MATCH(PDC!$J$1,PDC!$J$1:$L$1,0))</f>
        <v>Services</v>
      </c>
      <c r="AR514">
        <v>42</v>
      </c>
      <c r="AS514">
        <v>52</v>
      </c>
      <c r="AT514" t="s">
        <v>7</v>
      </c>
      <c r="AU514">
        <v>1662</v>
      </c>
      <c r="AV514">
        <v>3147563</v>
      </c>
      <c r="AW514">
        <v>113</v>
      </c>
      <c r="AX514">
        <v>6</v>
      </c>
      <c r="AY514">
        <v>44</v>
      </c>
      <c r="BA514">
        <v>9000</v>
      </c>
    </row>
    <row r="515" spans="1:53" x14ac:dyDescent="0.35">
      <c r="A515" t="str">
        <f t="shared" si="47"/>
        <v>8404_Services d'information</v>
      </c>
      <c r="B515" t="str">
        <f t="shared" si="48"/>
        <v>HC_8404</v>
      </c>
      <c r="C515" t="str">
        <f t="shared" si="50"/>
        <v>HC</v>
      </c>
      <c r="D515">
        <f t="shared" si="52"/>
        <v>44</v>
      </c>
      <c r="E515" t="str">
        <f>INDEX(PDC!$J$1:$L$90,MATCH(H515,PDC!$L:$L,0),MATCH(PDC!$J$1,PDC!$J$1:$L$1,0))</f>
        <v>Services</v>
      </c>
      <c r="F515">
        <v>8404</v>
      </c>
      <c r="G515">
        <v>63</v>
      </c>
      <c r="H515" t="s">
        <v>85</v>
      </c>
      <c r="I515" s="10">
        <v>1</v>
      </c>
      <c r="J515" s="10">
        <v>1600</v>
      </c>
      <c r="K515" s="10"/>
      <c r="M515" s="10"/>
      <c r="N515" s="10"/>
      <c r="O515" s="10"/>
      <c r="P515" s="10">
        <v>0</v>
      </c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P515" t="str">
        <f t="shared" si="49"/>
        <v>42_Activités de poste et de courrier</v>
      </c>
      <c r="AQ515" t="str">
        <f>INDEX(PDC!$J$1:$L$90,MATCH(AT515,PDC!$L:$L,0),MATCH(PDC!$J$1,PDC!$J$1:$L$1,0))</f>
        <v>Services</v>
      </c>
      <c r="AR515">
        <v>42</v>
      </c>
      <c r="AS515">
        <v>53</v>
      </c>
      <c r="AT515" t="s">
        <v>13</v>
      </c>
      <c r="AU515">
        <v>1125</v>
      </c>
      <c r="AV515">
        <v>1688082</v>
      </c>
      <c r="AW515">
        <v>81</v>
      </c>
      <c r="AX515">
        <v>2</v>
      </c>
      <c r="AY515">
        <v>14</v>
      </c>
      <c r="BA515">
        <v>3390</v>
      </c>
    </row>
    <row r="516" spans="1:53" x14ac:dyDescent="0.35">
      <c r="A516" t="str">
        <f t="shared" ref="A516:A579" si="53">F516&amp;"_"&amp;H516</f>
        <v>8404_Programmation, conseil et autres activités informatiques</v>
      </c>
      <c r="B516" t="str">
        <f t="shared" ref="B516:B579" si="54">C516&amp;"_"&amp;F516</f>
        <v>HC_8404</v>
      </c>
      <c r="C516" t="str">
        <f t="shared" si="50"/>
        <v>HC</v>
      </c>
      <c r="D516">
        <f t="shared" si="52"/>
        <v>44</v>
      </c>
      <c r="E516" t="str">
        <f>INDEX(PDC!$J$1:$L$90,MATCH(H516,PDC!$L:$L,0),MATCH(PDC!$J$1,PDC!$J$1:$L$1,0))</f>
        <v>Services</v>
      </c>
      <c r="F516">
        <v>8404</v>
      </c>
      <c r="G516">
        <v>62</v>
      </c>
      <c r="H516" t="s">
        <v>50</v>
      </c>
      <c r="I516" s="10">
        <v>4</v>
      </c>
      <c r="J516" s="10">
        <v>4291</v>
      </c>
      <c r="K516" s="10"/>
      <c r="L516" s="10"/>
      <c r="M516" s="10"/>
      <c r="N516" s="10"/>
      <c r="O516" s="10"/>
      <c r="P516" s="10">
        <v>0</v>
      </c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P516" t="str">
        <f t="shared" ref="AP516:AP579" si="55">AR516&amp;"_"&amp;AT516</f>
        <v>42_Hébergement</v>
      </c>
      <c r="AQ516" t="str">
        <f>INDEX(PDC!$J$1:$L$90,MATCH(AT516,PDC!$L:$L,0),MATCH(PDC!$J$1,PDC!$J$1:$L$1,0))</f>
        <v>Services</v>
      </c>
      <c r="AR516">
        <v>42</v>
      </c>
      <c r="AS516">
        <v>55</v>
      </c>
      <c r="AT516" t="s">
        <v>20</v>
      </c>
      <c r="AU516">
        <v>787</v>
      </c>
      <c r="AV516">
        <v>1296943</v>
      </c>
      <c r="AW516">
        <v>46</v>
      </c>
      <c r="AX516">
        <v>3</v>
      </c>
      <c r="AY516">
        <v>129</v>
      </c>
      <c r="AZ516">
        <v>1</v>
      </c>
      <c r="BA516">
        <v>2724</v>
      </c>
    </row>
    <row r="517" spans="1:53" x14ac:dyDescent="0.35">
      <c r="A517" t="str">
        <f t="shared" si="53"/>
        <v>8404_Activités auxiliaires de services financiers et d'assurance</v>
      </c>
      <c r="B517" t="str">
        <f t="shared" si="54"/>
        <v>HC_8404</v>
      </c>
      <c r="C517" t="str">
        <f t="shared" ref="C517:C580" si="56">IF(OR(G517=93,G517=78,G517=53),"HC",IF(I517&lt;300,"HC",D517))</f>
        <v>HC</v>
      </c>
      <c r="D517">
        <f t="shared" si="52"/>
        <v>44</v>
      </c>
      <c r="E517" t="str">
        <f>INDEX(PDC!$J$1:$L$90,MATCH(H517,PDC!$L:$L,0),MATCH(PDC!$J$1,PDC!$J$1:$L$1,0))</f>
        <v>Services</v>
      </c>
      <c r="F517">
        <v>8404</v>
      </c>
      <c r="G517">
        <v>66</v>
      </c>
      <c r="H517" t="s">
        <v>48</v>
      </c>
      <c r="I517" s="10">
        <v>29</v>
      </c>
      <c r="J517" s="10">
        <v>41242</v>
      </c>
      <c r="K517" s="10"/>
      <c r="L517" s="10"/>
      <c r="M517" s="10"/>
      <c r="N517" s="10"/>
      <c r="O517" s="10"/>
      <c r="P517" s="10">
        <v>0</v>
      </c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P517" t="str">
        <f t="shared" si="55"/>
        <v>42_Restauration</v>
      </c>
      <c r="AQ517" t="str">
        <f>INDEX(PDC!$J$1:$L$90,MATCH(AT517,PDC!$L:$L,0),MATCH(PDC!$J$1,PDC!$J$1:$L$1,0))</f>
        <v>Services</v>
      </c>
      <c r="AR517">
        <v>42</v>
      </c>
      <c r="AS517">
        <v>56</v>
      </c>
      <c r="AT517" t="s">
        <v>10</v>
      </c>
      <c r="AU517">
        <v>5021</v>
      </c>
      <c r="AV517">
        <v>7554772</v>
      </c>
      <c r="AW517">
        <v>276</v>
      </c>
      <c r="AX517">
        <v>13</v>
      </c>
      <c r="AY517">
        <v>135</v>
      </c>
      <c r="BA517">
        <v>20859</v>
      </c>
    </row>
    <row r="518" spans="1:53" x14ac:dyDescent="0.35">
      <c r="A518" t="str">
        <f t="shared" si="53"/>
        <v>8404_Assurance</v>
      </c>
      <c r="B518" t="str">
        <f t="shared" si="54"/>
        <v>HC_8404</v>
      </c>
      <c r="C518" t="str">
        <f t="shared" si="56"/>
        <v>HC</v>
      </c>
      <c r="D518">
        <f t="shared" si="52"/>
        <v>44</v>
      </c>
      <c r="E518" t="str">
        <f>INDEX(PDC!$J$1:$L$90,MATCH(H518,PDC!$L:$L,0),MATCH(PDC!$J$1,PDC!$J$1:$L$1,0))</f>
        <v>Services</v>
      </c>
      <c r="F518">
        <v>8404</v>
      </c>
      <c r="G518">
        <v>65</v>
      </c>
      <c r="H518" t="s">
        <v>45</v>
      </c>
      <c r="I518" s="10">
        <v>3</v>
      </c>
      <c r="J518" s="10">
        <v>3879</v>
      </c>
      <c r="K518" s="10"/>
      <c r="M518" s="10"/>
      <c r="N518" s="10"/>
      <c r="O518" s="10"/>
      <c r="P518" s="10">
        <v>0</v>
      </c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P518" t="str">
        <f t="shared" si="55"/>
        <v>42_Édition</v>
      </c>
      <c r="AQ518" t="str">
        <f>INDEX(PDC!$J$1:$L$90,MATCH(AT518,PDC!$L:$L,0),MATCH(PDC!$J$1,PDC!$J$1:$L$1,0))</f>
        <v>Services</v>
      </c>
      <c r="AR518">
        <v>42</v>
      </c>
      <c r="AS518">
        <v>58</v>
      </c>
      <c r="AT518" t="s">
        <v>49</v>
      </c>
      <c r="AU518">
        <v>468</v>
      </c>
      <c r="AV518">
        <v>712788</v>
      </c>
      <c r="AW518">
        <v>1</v>
      </c>
      <c r="BA518">
        <v>14</v>
      </c>
    </row>
    <row r="519" spans="1:53" x14ac:dyDescent="0.35">
      <c r="A519" t="str">
        <f t="shared" si="53"/>
        <v>8404_Production de films cinématographiques, de vidéo et de programmes de télévision ; enregistrement sonore et édition musicale</v>
      </c>
      <c r="B519" t="str">
        <f t="shared" si="54"/>
        <v>HC_8404</v>
      </c>
      <c r="C519" t="str">
        <f t="shared" si="56"/>
        <v>HC</v>
      </c>
      <c r="D519">
        <f t="shared" si="52"/>
        <v>44</v>
      </c>
      <c r="E519" t="str">
        <f>INDEX(PDC!$J$1:$L$90,MATCH(H519,PDC!$L:$L,0),MATCH(PDC!$J$1,PDC!$J$1:$L$1,0))</f>
        <v>Services</v>
      </c>
      <c r="F519">
        <v>8404</v>
      </c>
      <c r="G519">
        <v>59</v>
      </c>
      <c r="H519" t="s">
        <v>82</v>
      </c>
      <c r="I519" s="10">
        <v>9</v>
      </c>
      <c r="J519" s="10">
        <v>13342</v>
      </c>
      <c r="K519" s="10"/>
      <c r="L519" s="10"/>
      <c r="M519" s="10"/>
      <c r="N519" s="10"/>
      <c r="O519" s="10"/>
      <c r="P519" s="10">
        <v>0</v>
      </c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P519" t="str">
        <f t="shared" si="55"/>
        <v>42_Production de films cinématographiques, de vidéo et de programmes de télévision ; enregistrement sonore et édition musicale</v>
      </c>
      <c r="AQ519" t="str">
        <f>INDEX(PDC!$J$1:$L$90,MATCH(AT519,PDC!$L:$L,0),MATCH(PDC!$J$1,PDC!$J$1:$L$1,0))</f>
        <v>Services</v>
      </c>
      <c r="AR519">
        <v>42</v>
      </c>
      <c r="AS519">
        <v>59</v>
      </c>
      <c r="AT519" t="s">
        <v>82</v>
      </c>
      <c r="AU519">
        <v>169</v>
      </c>
      <c r="AV519">
        <v>207722</v>
      </c>
      <c r="AW519">
        <v>1</v>
      </c>
      <c r="BA519">
        <v>64</v>
      </c>
    </row>
    <row r="520" spans="1:53" x14ac:dyDescent="0.35">
      <c r="A520" t="str">
        <f t="shared" si="53"/>
        <v>8404_Transports par eau</v>
      </c>
      <c r="B520" t="str">
        <f t="shared" si="54"/>
        <v>HC_8404</v>
      </c>
      <c r="C520" t="str">
        <f t="shared" si="56"/>
        <v>HC</v>
      </c>
      <c r="D520">
        <f t="shared" si="52"/>
        <v>44</v>
      </c>
      <c r="E520" t="str">
        <f>INDEX(PDC!$J$1:$L$90,MATCH(H520,PDC!$L:$L,0),MATCH(PDC!$J$1,PDC!$J$1:$L$1,0))</f>
        <v>Services</v>
      </c>
      <c r="F520">
        <v>8404</v>
      </c>
      <c r="G520">
        <v>50</v>
      </c>
      <c r="H520" t="s">
        <v>80</v>
      </c>
      <c r="I520" s="10">
        <v>3</v>
      </c>
      <c r="J520" s="10">
        <v>4897</v>
      </c>
      <c r="K520" s="10"/>
      <c r="L520" s="10"/>
      <c r="M520" s="10"/>
      <c r="N520" s="10"/>
      <c r="O520" s="10"/>
      <c r="P520" s="10">
        <v>0</v>
      </c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P520" t="str">
        <f t="shared" si="55"/>
        <v>42_Programmation et diffusion</v>
      </c>
      <c r="AQ520" t="str">
        <f>INDEX(PDC!$J$1:$L$90,MATCH(AT520,PDC!$L:$L,0),MATCH(PDC!$J$1,PDC!$J$1:$L$1,0))</f>
        <v>Services</v>
      </c>
      <c r="AR520">
        <v>42</v>
      </c>
      <c r="AS520">
        <v>60</v>
      </c>
      <c r="AT520" t="s">
        <v>83</v>
      </c>
      <c r="AU520">
        <v>66</v>
      </c>
      <c r="AV520">
        <v>89437</v>
      </c>
      <c r="BA520">
        <v>0</v>
      </c>
    </row>
    <row r="521" spans="1:53" x14ac:dyDescent="0.35">
      <c r="A521" t="str">
        <f t="shared" si="53"/>
        <v>8404_Production et distribution d'électricité, de gaz, de vapeur et d'air conditionné</v>
      </c>
      <c r="B521" t="str">
        <f t="shared" si="54"/>
        <v>HC_8404</v>
      </c>
      <c r="C521" t="str">
        <f t="shared" si="56"/>
        <v>HC</v>
      </c>
      <c r="D521">
        <f t="shared" si="52"/>
        <v>44</v>
      </c>
      <c r="E521" t="str">
        <f>INDEX(PDC!$J$1:$L$90,MATCH(H521,PDC!$L:$L,0),MATCH(PDC!$J$1,PDC!$J$1:$L$1,0))</f>
        <v>Industrie</v>
      </c>
      <c r="F521">
        <v>8404</v>
      </c>
      <c r="G521">
        <v>35</v>
      </c>
      <c r="H521" t="s">
        <v>76</v>
      </c>
      <c r="I521" s="10">
        <v>98</v>
      </c>
      <c r="J521" s="10">
        <v>141256</v>
      </c>
      <c r="K521" s="10"/>
      <c r="L521" s="10"/>
      <c r="M521" s="10"/>
      <c r="N521" s="10"/>
      <c r="O521" s="10"/>
      <c r="P521" s="10">
        <v>0</v>
      </c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P521" t="str">
        <f t="shared" si="55"/>
        <v>42_Télécommunications</v>
      </c>
      <c r="AQ521" t="str">
        <f>INDEX(PDC!$J$1:$L$90,MATCH(AT521,PDC!$L:$L,0),MATCH(PDC!$J$1,PDC!$J$1:$L$1,0))</f>
        <v>Services</v>
      </c>
      <c r="AR521">
        <v>42</v>
      </c>
      <c r="AS521">
        <v>61</v>
      </c>
      <c r="AT521" t="s">
        <v>84</v>
      </c>
      <c r="AU521">
        <v>222</v>
      </c>
      <c r="AV521">
        <v>364885</v>
      </c>
      <c r="AW521">
        <v>8</v>
      </c>
      <c r="BA521">
        <v>1143</v>
      </c>
    </row>
    <row r="522" spans="1:53" x14ac:dyDescent="0.35">
      <c r="A522" t="str">
        <f t="shared" si="53"/>
        <v>8404_Entreposage et services auxiliaires des transports</v>
      </c>
      <c r="B522" t="str">
        <f t="shared" si="54"/>
        <v>HC_8404</v>
      </c>
      <c r="C522" t="str">
        <f t="shared" si="56"/>
        <v>HC</v>
      </c>
      <c r="D522">
        <f t="shared" si="52"/>
        <v>44</v>
      </c>
      <c r="E522" t="str">
        <f>INDEX(PDC!$J$1:$L$90,MATCH(H522,PDC!$L:$L,0),MATCH(PDC!$J$1,PDC!$J$1:$L$1,0))</f>
        <v>Services</v>
      </c>
      <c r="F522">
        <v>8404</v>
      </c>
      <c r="G522">
        <v>52</v>
      </c>
      <c r="H522" t="s">
        <v>7</v>
      </c>
      <c r="I522" s="10">
        <v>6</v>
      </c>
      <c r="J522" s="10">
        <v>10465</v>
      </c>
      <c r="K522" s="10"/>
      <c r="L522" s="10"/>
      <c r="M522" s="10"/>
      <c r="N522" s="10"/>
      <c r="O522" s="10"/>
      <c r="P522" s="10">
        <v>0</v>
      </c>
      <c r="Q522" s="10"/>
      <c r="R522" s="10"/>
      <c r="S522" s="10"/>
      <c r="T522" s="10"/>
      <c r="AA522" s="10"/>
      <c r="AB522" s="10"/>
      <c r="AP522" t="str">
        <f t="shared" si="55"/>
        <v>42_Programmation, conseil et autres activités informatiques</v>
      </c>
      <c r="AQ522" t="str">
        <f>INDEX(PDC!$J$1:$L$90,MATCH(AT522,PDC!$L:$L,0),MATCH(PDC!$J$1,PDC!$J$1:$L$1,0))</f>
        <v>Services</v>
      </c>
      <c r="AR522">
        <v>42</v>
      </c>
      <c r="AS522">
        <v>62</v>
      </c>
      <c r="AT522" t="s">
        <v>50</v>
      </c>
      <c r="AU522">
        <v>697</v>
      </c>
      <c r="AV522">
        <v>1088028</v>
      </c>
      <c r="AW522">
        <v>2</v>
      </c>
      <c r="BA522">
        <v>68</v>
      </c>
    </row>
    <row r="523" spans="1:53" x14ac:dyDescent="0.35">
      <c r="A523" t="str">
        <f t="shared" si="53"/>
        <v>8404_Génie civil</v>
      </c>
      <c r="B523" t="str">
        <f t="shared" si="54"/>
        <v>HC_8404</v>
      </c>
      <c r="C523" t="str">
        <f t="shared" si="56"/>
        <v>HC</v>
      </c>
      <c r="D523">
        <f t="shared" si="52"/>
        <v>44</v>
      </c>
      <c r="E523" t="str">
        <f>INDEX(PDC!$J$1:$L$90,MATCH(H523,PDC!$L:$L,0),MATCH(PDC!$J$1,PDC!$J$1:$L$1,0))</f>
        <v>Construction</v>
      </c>
      <c r="F523">
        <v>8404</v>
      </c>
      <c r="G523">
        <v>42</v>
      </c>
      <c r="H523" t="s">
        <v>22</v>
      </c>
      <c r="I523" s="10">
        <v>48</v>
      </c>
      <c r="J523" s="10">
        <v>71075</v>
      </c>
      <c r="K523" s="10"/>
      <c r="M523" s="10"/>
      <c r="N523" s="10"/>
      <c r="O523" s="10">
        <v>0</v>
      </c>
      <c r="P523" s="10">
        <v>0</v>
      </c>
      <c r="Q523" s="10"/>
      <c r="R523" s="10"/>
      <c r="S523" s="10"/>
      <c r="AA523" s="10"/>
      <c r="AB523" s="10"/>
      <c r="AP523" t="str">
        <f t="shared" si="55"/>
        <v>42_Services d'information</v>
      </c>
      <c r="AQ523" t="str">
        <f>INDEX(PDC!$J$1:$L$90,MATCH(AT523,PDC!$L:$L,0),MATCH(PDC!$J$1,PDC!$J$1:$L$1,0))</f>
        <v>Services</v>
      </c>
      <c r="AR523">
        <v>42</v>
      </c>
      <c r="AS523">
        <v>63</v>
      </c>
      <c r="AT523" t="s">
        <v>85</v>
      </c>
      <c r="AU523">
        <v>227</v>
      </c>
      <c r="AV523">
        <v>362071</v>
      </c>
      <c r="AW523">
        <v>2</v>
      </c>
      <c r="BA523">
        <v>81</v>
      </c>
    </row>
    <row r="524" spans="1:53" x14ac:dyDescent="0.35">
      <c r="A524" t="str">
        <f t="shared" si="53"/>
        <v>8404_Collecte et traitement des eaux usées</v>
      </c>
      <c r="B524" t="str">
        <f t="shared" si="54"/>
        <v>HC_8404</v>
      </c>
      <c r="C524" t="str">
        <f t="shared" si="56"/>
        <v>HC</v>
      </c>
      <c r="D524">
        <f t="shared" si="52"/>
        <v>44</v>
      </c>
      <c r="E524" t="str">
        <f>INDEX(PDC!$J$1:$L$90,MATCH(H524,PDC!$L:$L,0),MATCH(PDC!$J$1,PDC!$J$1:$L$1,0))</f>
        <v>Industrie</v>
      </c>
      <c r="F524">
        <v>8404</v>
      </c>
      <c r="G524">
        <v>37</v>
      </c>
      <c r="H524" t="s">
        <v>78</v>
      </c>
      <c r="I524" s="10">
        <v>1</v>
      </c>
      <c r="J524" s="10">
        <v>1648</v>
      </c>
      <c r="K524" s="10"/>
      <c r="L524" s="10"/>
      <c r="M524" s="10"/>
      <c r="N524" s="10"/>
      <c r="O524" s="10"/>
      <c r="P524" s="10">
        <v>0</v>
      </c>
      <c r="Q524" s="10"/>
      <c r="R524" s="10"/>
      <c r="S524" s="10"/>
      <c r="AA524" s="10"/>
      <c r="AB524" s="10"/>
      <c r="AP524" t="str">
        <f t="shared" si="55"/>
        <v>42_Activités des services financiers, hors assurance et caisses de retraite</v>
      </c>
      <c r="AQ524" t="str">
        <f>INDEX(PDC!$J$1:$L$90,MATCH(AT524,PDC!$L:$L,0),MATCH(PDC!$J$1,PDC!$J$1:$L$1,0))</f>
        <v>Services</v>
      </c>
      <c r="AR524">
        <v>42</v>
      </c>
      <c r="AS524">
        <v>64</v>
      </c>
      <c r="AT524" t="s">
        <v>47</v>
      </c>
      <c r="AU524">
        <v>3359</v>
      </c>
      <c r="AV524">
        <v>5173178</v>
      </c>
      <c r="AW524">
        <v>13</v>
      </c>
      <c r="AX524">
        <v>2</v>
      </c>
      <c r="AY524">
        <v>104</v>
      </c>
      <c r="AZ524">
        <v>1</v>
      </c>
      <c r="BA524">
        <v>628</v>
      </c>
    </row>
    <row r="525" spans="1:53" x14ac:dyDescent="0.35">
      <c r="A525" t="str">
        <f t="shared" si="53"/>
        <v>8404_Fabrication d'autres matériels de transport</v>
      </c>
      <c r="B525" t="str">
        <f t="shared" si="54"/>
        <v>HC_8404</v>
      </c>
      <c r="C525" t="str">
        <f t="shared" si="56"/>
        <v>HC</v>
      </c>
      <c r="D525">
        <f t="shared" si="52"/>
        <v>44</v>
      </c>
      <c r="E525" t="str">
        <f>INDEX(PDC!$J$1:$L$90,MATCH(H525,PDC!$L:$L,0),MATCH(PDC!$J$1,PDC!$J$1:$L$1,0))</f>
        <v>Industrie</v>
      </c>
      <c r="F525">
        <v>8404</v>
      </c>
      <c r="G525">
        <v>30</v>
      </c>
      <c r="H525" t="s">
        <v>74</v>
      </c>
      <c r="I525" s="10">
        <v>4</v>
      </c>
      <c r="J525" s="10">
        <v>3934</v>
      </c>
      <c r="K525" s="10"/>
      <c r="L525" s="10"/>
      <c r="M525" s="10"/>
      <c r="N525" s="10"/>
      <c r="O525" s="10"/>
      <c r="P525" s="10">
        <v>0</v>
      </c>
      <c r="Q525" s="10"/>
      <c r="R525" s="10"/>
      <c r="S525" s="10"/>
      <c r="AA525" s="10"/>
      <c r="AB525" s="10"/>
      <c r="AP525" t="str">
        <f t="shared" si="55"/>
        <v>42_Assurance</v>
      </c>
      <c r="AQ525" t="str">
        <f>INDEX(PDC!$J$1:$L$90,MATCH(AT525,PDC!$L:$L,0),MATCH(PDC!$J$1,PDC!$J$1:$L$1,0))</f>
        <v>Services</v>
      </c>
      <c r="AR525">
        <v>42</v>
      </c>
      <c r="AS525">
        <v>65</v>
      </c>
      <c r="AT525" t="s">
        <v>45</v>
      </c>
      <c r="AU525">
        <v>739</v>
      </c>
      <c r="AV525">
        <v>1030766</v>
      </c>
      <c r="AW525">
        <v>8</v>
      </c>
      <c r="BA525">
        <v>1114</v>
      </c>
    </row>
    <row r="526" spans="1:53" x14ac:dyDescent="0.35">
      <c r="A526" t="str">
        <f t="shared" si="53"/>
        <v>8404_Industrie de l'habillement</v>
      </c>
      <c r="B526" t="str">
        <f t="shared" si="54"/>
        <v>HC_8404</v>
      </c>
      <c r="C526" t="str">
        <f t="shared" si="56"/>
        <v>HC</v>
      </c>
      <c r="D526">
        <f t="shared" si="52"/>
        <v>44</v>
      </c>
      <c r="E526" t="str">
        <f>INDEX(PDC!$J$1:$L$90,MATCH(H526,PDC!$L:$L,0),MATCH(PDC!$J$1,PDC!$J$1:$L$1,0))</f>
        <v>Industrie</v>
      </c>
      <c r="F526">
        <v>8404</v>
      </c>
      <c r="G526">
        <v>14</v>
      </c>
      <c r="H526" t="s">
        <v>68</v>
      </c>
      <c r="I526" s="10"/>
      <c r="J526" s="10"/>
      <c r="K526" s="10"/>
      <c r="M526" s="10"/>
      <c r="N526" s="10"/>
      <c r="O526" s="10"/>
      <c r="P526" s="10">
        <v>0</v>
      </c>
      <c r="Q526" s="10"/>
      <c r="R526" s="10"/>
      <c r="S526" s="10"/>
      <c r="AA526" s="10"/>
      <c r="AB526" s="10"/>
      <c r="AP526" t="str">
        <f t="shared" si="55"/>
        <v>42_Activités auxiliaires de services financiers et d'assurance</v>
      </c>
      <c r="AQ526" t="str">
        <f>INDEX(PDC!$J$1:$L$90,MATCH(AT526,PDC!$L:$L,0),MATCH(PDC!$J$1,PDC!$J$1:$L$1,0))</f>
        <v>Services</v>
      </c>
      <c r="AR526">
        <v>42</v>
      </c>
      <c r="AS526">
        <v>66</v>
      </c>
      <c r="AT526" t="s">
        <v>48</v>
      </c>
      <c r="AU526">
        <v>2137</v>
      </c>
      <c r="AV526">
        <v>3314603</v>
      </c>
      <c r="AW526">
        <v>43</v>
      </c>
      <c r="BA526">
        <v>1798</v>
      </c>
    </row>
    <row r="527" spans="1:53" x14ac:dyDescent="0.35">
      <c r="A527" t="str">
        <f t="shared" si="53"/>
        <v>8404_Fabrication de textiles</v>
      </c>
      <c r="B527" t="str">
        <f t="shared" si="54"/>
        <v>HC_8404</v>
      </c>
      <c r="C527" t="str">
        <f t="shared" si="56"/>
        <v>HC</v>
      </c>
      <c r="D527">
        <f t="shared" si="52"/>
        <v>44</v>
      </c>
      <c r="E527" t="str">
        <f>INDEX(PDC!$J$1:$L$90,MATCH(H527,PDC!$L:$L,0),MATCH(PDC!$J$1,PDC!$J$1:$L$1,0))</f>
        <v>Industrie</v>
      </c>
      <c r="F527">
        <v>8404</v>
      </c>
      <c r="G527">
        <v>13</v>
      </c>
      <c r="H527" t="s">
        <v>19</v>
      </c>
      <c r="I527" s="10"/>
      <c r="J527" s="10"/>
      <c r="K527" s="10"/>
      <c r="L527" s="10"/>
      <c r="M527" s="10"/>
      <c r="N527" s="10"/>
      <c r="O527" s="10"/>
      <c r="P527" s="10">
        <v>0</v>
      </c>
      <c r="Q527" s="10"/>
      <c r="R527" s="10"/>
      <c r="S527" s="10"/>
      <c r="U527" s="10"/>
      <c r="V527" s="10"/>
      <c r="W527" s="10"/>
      <c r="X527" s="10"/>
      <c r="Y527" s="10"/>
      <c r="Z527" s="10"/>
      <c r="AA527" s="10"/>
      <c r="AB527" s="10"/>
      <c r="AP527" t="str">
        <f t="shared" si="55"/>
        <v>42_Activités immobilières</v>
      </c>
      <c r="AQ527" t="str">
        <f>INDEX(PDC!$J$1:$L$90,MATCH(AT527,PDC!$L:$L,0),MATCH(PDC!$J$1,PDC!$J$1:$L$1,0))</f>
        <v>Services</v>
      </c>
      <c r="AR527">
        <v>42</v>
      </c>
      <c r="AS527">
        <v>68</v>
      </c>
      <c r="AT527" t="s">
        <v>31</v>
      </c>
      <c r="AU527">
        <v>2496</v>
      </c>
      <c r="AV527">
        <v>3667903</v>
      </c>
      <c r="AW527">
        <v>91</v>
      </c>
      <c r="AX527">
        <v>3</v>
      </c>
      <c r="AY527">
        <v>25</v>
      </c>
      <c r="BA527">
        <v>5944</v>
      </c>
    </row>
    <row r="528" spans="1:53" x14ac:dyDescent="0.35">
      <c r="A528" t="str">
        <f t="shared" si="53"/>
        <v>8404_Activités créatives, artistiques et de spectacle</v>
      </c>
      <c r="B528" t="str">
        <f t="shared" si="54"/>
        <v>HC_8404</v>
      </c>
      <c r="C528" t="str">
        <f t="shared" si="56"/>
        <v>HC</v>
      </c>
      <c r="D528">
        <f t="shared" si="52"/>
        <v>44</v>
      </c>
      <c r="E528" t="str">
        <f>INDEX(PDC!$J$1:$L$90,MATCH(H528,PDC!$L:$L,0),MATCH(PDC!$J$1,PDC!$J$1:$L$1,0))</f>
        <v>Services</v>
      </c>
      <c r="F528">
        <v>8404</v>
      </c>
      <c r="G528">
        <v>90</v>
      </c>
      <c r="H528" t="s">
        <v>42</v>
      </c>
      <c r="I528" s="10">
        <v>31</v>
      </c>
      <c r="J528" s="10">
        <v>10183</v>
      </c>
      <c r="K528" s="10"/>
      <c r="L528" s="10"/>
      <c r="M528" s="10"/>
      <c r="N528" s="10"/>
      <c r="O528" s="10">
        <v>0</v>
      </c>
      <c r="P528" s="10">
        <v>0</v>
      </c>
      <c r="Q528" s="10"/>
      <c r="R528" s="10"/>
      <c r="S528" s="10"/>
      <c r="T528" s="10"/>
      <c r="AA528" s="10"/>
      <c r="AB528" s="10"/>
      <c r="AP528" t="str">
        <f t="shared" si="55"/>
        <v>42_Activités juridiques et comptables</v>
      </c>
      <c r="AQ528" t="str">
        <f>INDEX(PDC!$J$1:$L$90,MATCH(AT528,PDC!$L:$L,0),MATCH(PDC!$J$1,PDC!$J$1:$L$1,0))</f>
        <v>Services</v>
      </c>
      <c r="AR528">
        <v>42</v>
      </c>
      <c r="AS528">
        <v>69</v>
      </c>
      <c r="AT528" t="s">
        <v>51</v>
      </c>
      <c r="AU528">
        <v>2288</v>
      </c>
      <c r="AV528">
        <v>3799935</v>
      </c>
      <c r="AW528">
        <v>6</v>
      </c>
      <c r="AX528">
        <v>1</v>
      </c>
      <c r="AY528">
        <v>20</v>
      </c>
      <c r="BA528">
        <v>516</v>
      </c>
    </row>
    <row r="529" spans="1:53" x14ac:dyDescent="0.35">
      <c r="A529" t="str">
        <f t="shared" si="53"/>
        <v>8404_Organisation de jeux de hasard et d'argent</v>
      </c>
      <c r="B529" t="str">
        <f t="shared" si="54"/>
        <v>HC_8404</v>
      </c>
      <c r="C529" t="str">
        <f t="shared" si="56"/>
        <v>HC</v>
      </c>
      <c r="D529">
        <f t="shared" si="52"/>
        <v>44</v>
      </c>
      <c r="E529" t="str">
        <f>INDEX(PDC!$J$1:$L$90,MATCH(H529,PDC!$L:$L,0),MATCH(PDC!$J$1,PDC!$J$1:$L$1,0))</f>
        <v>Services</v>
      </c>
      <c r="F529">
        <v>8404</v>
      </c>
      <c r="G529">
        <v>92</v>
      </c>
      <c r="H529" t="s">
        <v>91</v>
      </c>
      <c r="I529" s="10">
        <v>36</v>
      </c>
      <c r="J529" s="10">
        <v>56180</v>
      </c>
      <c r="K529" s="10"/>
      <c r="L529" s="10"/>
      <c r="M529" s="10"/>
      <c r="N529" s="10"/>
      <c r="O529" s="10"/>
      <c r="P529" s="10">
        <v>0</v>
      </c>
      <c r="Q529" s="10"/>
      <c r="R529" s="10"/>
      <c r="S529" s="10"/>
      <c r="U529" s="10"/>
      <c r="V529" s="10"/>
      <c r="W529" s="10"/>
      <c r="X529" s="10"/>
      <c r="Y529" s="10"/>
      <c r="Z529" s="10"/>
      <c r="AA529" s="10"/>
      <c r="AB529" s="10"/>
      <c r="AP529" t="str">
        <f t="shared" si="55"/>
        <v>42_Activités des sièges sociaux ; conseil de gestion</v>
      </c>
      <c r="AQ529" t="str">
        <f>INDEX(PDC!$J$1:$L$90,MATCH(AT529,PDC!$L:$L,0),MATCH(PDC!$J$1,PDC!$J$1:$L$1,0))</f>
        <v>Services</v>
      </c>
      <c r="AR529">
        <v>42</v>
      </c>
      <c r="AS529">
        <v>70</v>
      </c>
      <c r="AT529" t="s">
        <v>44</v>
      </c>
      <c r="AU529">
        <v>2601</v>
      </c>
      <c r="AV529">
        <v>3766275</v>
      </c>
      <c r="AW529">
        <v>20</v>
      </c>
      <c r="AX529">
        <v>5</v>
      </c>
      <c r="AY529">
        <v>57</v>
      </c>
      <c r="BA529">
        <v>1738</v>
      </c>
    </row>
    <row r="530" spans="1:53" x14ac:dyDescent="0.35">
      <c r="A530" t="str">
        <f t="shared" si="53"/>
        <v>8404_Activités vétérinaires</v>
      </c>
      <c r="B530" t="str">
        <f t="shared" si="54"/>
        <v>HC_8404</v>
      </c>
      <c r="C530" t="str">
        <f t="shared" si="56"/>
        <v>HC</v>
      </c>
      <c r="D530">
        <f t="shared" si="52"/>
        <v>44</v>
      </c>
      <c r="E530" t="str">
        <f>INDEX(PDC!$J$1:$L$90,MATCH(H530,PDC!$L:$L,0),MATCH(PDC!$J$1,PDC!$J$1:$L$1,0))</f>
        <v>Services</v>
      </c>
      <c r="F530">
        <v>8404</v>
      </c>
      <c r="G530">
        <v>75</v>
      </c>
      <c r="H530" t="s">
        <v>87</v>
      </c>
      <c r="I530" s="10">
        <v>9</v>
      </c>
      <c r="J530" s="10">
        <v>14697</v>
      </c>
      <c r="K530" s="10"/>
      <c r="M530" s="10"/>
      <c r="N530" s="10"/>
      <c r="O530" s="10"/>
      <c r="P530" s="10">
        <v>0</v>
      </c>
      <c r="Q530" s="10"/>
      <c r="R530" s="10"/>
      <c r="S530" s="10"/>
      <c r="T530" s="10"/>
      <c r="AA530" s="10"/>
      <c r="AB530" s="10"/>
      <c r="AP530" t="str">
        <f t="shared" si="55"/>
        <v>42_Activités d'architecture et d'ingénierie ; activités de contrôle et analyses techniques</v>
      </c>
      <c r="AQ530" t="str">
        <f>INDEX(PDC!$J$1:$L$90,MATCH(AT530,PDC!$L:$L,0),MATCH(PDC!$J$1,PDC!$J$1:$L$1,0))</f>
        <v>Services</v>
      </c>
      <c r="AR530">
        <v>42</v>
      </c>
      <c r="AS530">
        <v>71</v>
      </c>
      <c r="AT530" t="s">
        <v>43</v>
      </c>
      <c r="AU530">
        <v>3008</v>
      </c>
      <c r="AV530">
        <v>4553516</v>
      </c>
      <c r="AW530">
        <v>43</v>
      </c>
      <c r="AX530">
        <v>2</v>
      </c>
      <c r="AY530">
        <v>25</v>
      </c>
      <c r="BA530">
        <v>2776</v>
      </c>
    </row>
    <row r="531" spans="1:53" x14ac:dyDescent="0.35">
      <c r="A531" t="str">
        <f t="shared" si="53"/>
        <v>8404_Activités des agences de voyage, voyagistes, services de réservation et activités connexes</v>
      </c>
      <c r="B531" t="str">
        <f t="shared" si="54"/>
        <v>HC_8404</v>
      </c>
      <c r="C531" t="str">
        <f t="shared" si="56"/>
        <v>HC</v>
      </c>
      <c r="D531">
        <f t="shared" si="52"/>
        <v>44</v>
      </c>
      <c r="E531" t="str">
        <f>INDEX(PDC!$J$1:$L$90,MATCH(H531,PDC!$L:$L,0),MATCH(PDC!$J$1,PDC!$J$1:$L$1,0))</f>
        <v>Services</v>
      </c>
      <c r="F531">
        <v>8404</v>
      </c>
      <c r="G531">
        <v>79</v>
      </c>
      <c r="H531" t="s">
        <v>89</v>
      </c>
      <c r="I531" s="10">
        <v>7</v>
      </c>
      <c r="J531" s="10">
        <v>11024</v>
      </c>
      <c r="K531" s="10"/>
      <c r="M531" s="10"/>
      <c r="N531" s="10"/>
      <c r="O531" s="10"/>
      <c r="P531" s="10">
        <v>0</v>
      </c>
      <c r="Q531" s="10"/>
      <c r="R531" s="10"/>
      <c r="S531" s="10"/>
      <c r="AA531" s="10"/>
      <c r="AB531" s="10"/>
      <c r="AP531" t="str">
        <f t="shared" si="55"/>
        <v>42_Recherche-développement scientifique</v>
      </c>
      <c r="AQ531" t="str">
        <f>INDEX(PDC!$J$1:$L$90,MATCH(AT531,PDC!$L:$L,0),MATCH(PDC!$J$1,PDC!$J$1:$L$1,0))</f>
        <v>Services</v>
      </c>
      <c r="AR531">
        <v>42</v>
      </c>
      <c r="AS531">
        <v>72</v>
      </c>
      <c r="AT531" t="s">
        <v>46</v>
      </c>
      <c r="AU531">
        <v>375</v>
      </c>
      <c r="AV531">
        <v>408750</v>
      </c>
      <c r="AW531">
        <v>4</v>
      </c>
      <c r="BA531">
        <v>676</v>
      </c>
    </row>
    <row r="532" spans="1:53" x14ac:dyDescent="0.35">
      <c r="A532" t="str">
        <f t="shared" si="53"/>
        <v>8404_Activités administratives et autres activités de soutien aux entreprises</v>
      </c>
      <c r="B532" t="str">
        <f t="shared" si="54"/>
        <v>HC_8404</v>
      </c>
      <c r="C532" t="str">
        <f t="shared" si="56"/>
        <v>HC</v>
      </c>
      <c r="D532">
        <f t="shared" si="52"/>
        <v>44</v>
      </c>
      <c r="E532" t="str">
        <f>INDEX(PDC!$J$1:$L$90,MATCH(H532,PDC!$L:$L,0),MATCH(PDC!$J$1,PDC!$J$1:$L$1,0))</f>
        <v>Services</v>
      </c>
      <c r="F532">
        <v>8404</v>
      </c>
      <c r="G532">
        <v>82</v>
      </c>
      <c r="H532" t="s">
        <v>35</v>
      </c>
      <c r="I532" s="10">
        <v>16</v>
      </c>
      <c r="J532" s="10">
        <v>24607</v>
      </c>
      <c r="K532" s="10"/>
      <c r="L532" s="10"/>
      <c r="M532" s="10"/>
      <c r="N532" s="10"/>
      <c r="O532" s="10"/>
      <c r="P532" s="10">
        <v>0</v>
      </c>
      <c r="Q532" s="10"/>
      <c r="R532" s="10"/>
      <c r="S532" s="10"/>
      <c r="AA532" s="10"/>
      <c r="AB532" s="10"/>
      <c r="AP532" t="str">
        <f t="shared" si="55"/>
        <v>42_Publicité et études de marché</v>
      </c>
      <c r="AQ532" t="str">
        <f>INDEX(PDC!$J$1:$L$90,MATCH(AT532,PDC!$L:$L,0),MATCH(PDC!$J$1,PDC!$J$1:$L$1,0))</f>
        <v>Services</v>
      </c>
      <c r="AR532">
        <v>42</v>
      </c>
      <c r="AS532">
        <v>73</v>
      </c>
      <c r="AT532" t="s">
        <v>33</v>
      </c>
      <c r="AU532">
        <v>1060</v>
      </c>
      <c r="AV532">
        <v>1610732</v>
      </c>
      <c r="AW532">
        <v>24</v>
      </c>
      <c r="AX532">
        <v>1</v>
      </c>
      <c r="AY532">
        <v>6</v>
      </c>
      <c r="BA532">
        <v>1125</v>
      </c>
    </row>
    <row r="533" spans="1:53" x14ac:dyDescent="0.35">
      <c r="A533" t="str">
        <f t="shared" si="53"/>
        <v>8404_Activités de location et location-bail</v>
      </c>
      <c r="B533" t="str">
        <f t="shared" si="54"/>
        <v>HC_8404</v>
      </c>
      <c r="C533" t="str">
        <f t="shared" si="56"/>
        <v>HC</v>
      </c>
      <c r="D533">
        <f t="shared" si="52"/>
        <v>44</v>
      </c>
      <c r="E533" t="str">
        <f>INDEX(PDC!$J$1:$L$90,MATCH(H533,PDC!$L:$L,0),MATCH(PDC!$J$1,PDC!$J$1:$L$1,0))</f>
        <v>Services</v>
      </c>
      <c r="F533">
        <v>8404</v>
      </c>
      <c r="G533">
        <v>77</v>
      </c>
      <c r="H533" t="s">
        <v>88</v>
      </c>
      <c r="I533" s="10">
        <v>9</v>
      </c>
      <c r="J533" s="10">
        <v>10420</v>
      </c>
      <c r="K533" s="10"/>
      <c r="M533" s="10"/>
      <c r="N533" s="10"/>
      <c r="O533" s="10"/>
      <c r="P533" s="10">
        <v>0</v>
      </c>
      <c r="Q533" s="10"/>
      <c r="R533" s="10"/>
      <c r="S533" s="10"/>
      <c r="AA533" s="10"/>
      <c r="AB533" s="10"/>
      <c r="AP533" t="str">
        <f t="shared" si="55"/>
        <v>42_Autres activités spécialisées, scientifiques et techniques</v>
      </c>
      <c r="AQ533" t="str">
        <f>INDEX(PDC!$J$1:$L$90,MATCH(AT533,PDC!$L:$L,0),MATCH(PDC!$J$1,PDC!$J$1:$L$1,0))</f>
        <v>Services</v>
      </c>
      <c r="AR533">
        <v>42</v>
      </c>
      <c r="AS533">
        <v>74</v>
      </c>
      <c r="AT533" t="s">
        <v>86</v>
      </c>
      <c r="AU533">
        <v>469</v>
      </c>
      <c r="AV533">
        <v>708477</v>
      </c>
      <c r="AW533">
        <v>8</v>
      </c>
      <c r="BA533">
        <v>315</v>
      </c>
    </row>
    <row r="534" spans="1:53" x14ac:dyDescent="0.35">
      <c r="A534" t="str">
        <f t="shared" si="53"/>
        <v>8404_Autres activités spécialisées, scientifiques et techniques</v>
      </c>
      <c r="B534" t="str">
        <f t="shared" si="54"/>
        <v>HC_8404</v>
      </c>
      <c r="C534" t="str">
        <f t="shared" si="56"/>
        <v>HC</v>
      </c>
      <c r="D534">
        <f t="shared" si="52"/>
        <v>44</v>
      </c>
      <c r="E534" t="str">
        <f>INDEX(PDC!$J$1:$L$90,MATCH(H534,PDC!$L:$L,0),MATCH(PDC!$J$1,PDC!$J$1:$L$1,0))</f>
        <v>Services</v>
      </c>
      <c r="F534">
        <v>8404</v>
      </c>
      <c r="G534">
        <v>74</v>
      </c>
      <c r="H534" t="s">
        <v>86</v>
      </c>
      <c r="I534" s="10">
        <v>8</v>
      </c>
      <c r="J534" s="10">
        <v>7754</v>
      </c>
      <c r="K534" s="10"/>
      <c r="M534" s="10"/>
      <c r="N534" s="10"/>
      <c r="O534" s="10"/>
      <c r="P534" s="10">
        <v>0</v>
      </c>
      <c r="Q534" s="10"/>
      <c r="R534" s="10"/>
      <c r="S534" s="10"/>
      <c r="AA534" s="10"/>
      <c r="AB534" s="10"/>
      <c r="AP534" t="str">
        <f t="shared" si="55"/>
        <v>42_Activités vétérinaires</v>
      </c>
      <c r="AQ534" t="str">
        <f>INDEX(PDC!$J$1:$L$90,MATCH(AT534,PDC!$L:$L,0),MATCH(PDC!$J$1,PDC!$J$1:$L$1,0))</f>
        <v>Services</v>
      </c>
      <c r="AR534">
        <v>42</v>
      </c>
      <c r="AS534">
        <v>75</v>
      </c>
      <c r="AT534" t="s">
        <v>87</v>
      </c>
      <c r="AU534">
        <v>173</v>
      </c>
      <c r="AV534">
        <v>300539</v>
      </c>
      <c r="AW534">
        <v>6</v>
      </c>
      <c r="AX534">
        <v>1</v>
      </c>
      <c r="AY534">
        <v>5</v>
      </c>
      <c r="BA534">
        <v>237</v>
      </c>
    </row>
    <row r="535" spans="1:53" x14ac:dyDescent="0.35">
      <c r="A535" t="str">
        <f t="shared" si="53"/>
        <v>8404_Réparation d'ordinateurs et de biens personnels et domestiques</v>
      </c>
      <c r="B535" t="str">
        <f t="shared" si="54"/>
        <v>HC_8404</v>
      </c>
      <c r="C535" t="str">
        <f t="shared" si="56"/>
        <v>HC</v>
      </c>
      <c r="D535">
        <f t="shared" si="52"/>
        <v>44</v>
      </c>
      <c r="E535" t="str">
        <f>INDEX(PDC!$J$1:$L$90,MATCH(H535,PDC!$L:$L,0),MATCH(PDC!$J$1,PDC!$J$1:$L$1,0))</f>
        <v>Services</v>
      </c>
      <c r="F535">
        <v>8404</v>
      </c>
      <c r="G535">
        <v>95</v>
      </c>
      <c r="H535" t="s">
        <v>92</v>
      </c>
      <c r="I535" s="10">
        <v>12</v>
      </c>
      <c r="J535" s="10">
        <v>15674</v>
      </c>
      <c r="K535" s="10"/>
      <c r="L535" s="10"/>
      <c r="M535" s="10"/>
      <c r="N535" s="10"/>
      <c r="O535" s="10"/>
      <c r="P535" s="10">
        <v>0</v>
      </c>
      <c r="Q535" s="10"/>
      <c r="R535" s="10"/>
      <c r="S535" s="10"/>
      <c r="AA535" s="10"/>
      <c r="AB535" s="10"/>
      <c r="AP535" t="str">
        <f t="shared" si="55"/>
        <v>42_Activités de location et location-bail</v>
      </c>
      <c r="AQ535" t="str">
        <f>INDEX(PDC!$J$1:$L$90,MATCH(AT535,PDC!$L:$L,0),MATCH(PDC!$J$1,PDC!$J$1:$L$1,0))</f>
        <v>Services</v>
      </c>
      <c r="AR535">
        <v>42</v>
      </c>
      <c r="AS535">
        <v>77</v>
      </c>
      <c r="AT535" t="s">
        <v>88</v>
      </c>
      <c r="AU535">
        <v>695</v>
      </c>
      <c r="AV535">
        <v>1079402</v>
      </c>
      <c r="AW535">
        <v>30</v>
      </c>
      <c r="AX535">
        <v>2</v>
      </c>
      <c r="AY535">
        <v>25</v>
      </c>
      <c r="BA535">
        <v>1607</v>
      </c>
    </row>
    <row r="536" spans="1:53" x14ac:dyDescent="0.35">
      <c r="A536" t="str">
        <f t="shared" si="53"/>
        <v>8404_Recherche-développement scientifique</v>
      </c>
      <c r="B536" t="str">
        <f t="shared" si="54"/>
        <v>HC_8404</v>
      </c>
      <c r="C536" t="str">
        <f t="shared" si="56"/>
        <v>HC</v>
      </c>
      <c r="D536">
        <f t="shared" si="52"/>
        <v>44</v>
      </c>
      <c r="E536" t="str">
        <f>INDEX(PDC!$J$1:$L$90,MATCH(H536,PDC!$L:$L,0),MATCH(PDC!$J$1,PDC!$J$1:$L$1,0))</f>
        <v>Services</v>
      </c>
      <c r="F536">
        <v>8404</v>
      </c>
      <c r="G536">
        <v>72</v>
      </c>
      <c r="H536" t="s">
        <v>46</v>
      </c>
      <c r="I536" s="10">
        <v>3</v>
      </c>
      <c r="J536" s="10">
        <v>5219</v>
      </c>
      <c r="K536" s="10"/>
      <c r="L536" s="10"/>
      <c r="M536" s="10"/>
      <c r="N536" s="10"/>
      <c r="O536" s="10"/>
      <c r="P536" s="10">
        <v>0</v>
      </c>
      <c r="Q536" s="10"/>
      <c r="R536" s="10"/>
      <c r="S536" s="10"/>
      <c r="AA536" s="10"/>
      <c r="AB536" s="10"/>
      <c r="AP536" t="str">
        <f t="shared" si="55"/>
        <v>42_Activités liées à l'emploi</v>
      </c>
      <c r="AQ536" t="str">
        <f>INDEX(PDC!$J$1:$L$90,MATCH(AT536,PDC!$L:$L,0),MATCH(PDC!$J$1,PDC!$J$1:$L$1,0))</f>
        <v>Services</v>
      </c>
      <c r="AR536">
        <v>42</v>
      </c>
      <c r="AS536">
        <v>78</v>
      </c>
      <c r="AT536" t="s">
        <v>6</v>
      </c>
      <c r="AU536">
        <v>11218</v>
      </c>
      <c r="AV536">
        <v>14642326</v>
      </c>
      <c r="AW536">
        <v>611</v>
      </c>
      <c r="AX536">
        <v>34</v>
      </c>
      <c r="AY536">
        <v>350</v>
      </c>
      <c r="BA536">
        <v>44499</v>
      </c>
    </row>
    <row r="537" spans="1:53" x14ac:dyDescent="0.35">
      <c r="A537" t="str">
        <f t="shared" si="53"/>
        <v>8404_Édition</v>
      </c>
      <c r="B537" t="str">
        <f t="shared" si="54"/>
        <v>HC_8404</v>
      </c>
      <c r="C537" t="str">
        <f t="shared" si="56"/>
        <v>HC</v>
      </c>
      <c r="D537">
        <f t="shared" ref="D537:D540" si="57">IF(COUNTBLANK(P537)=0,RANK(P537,P$472:P$540),"NC")</f>
        <v>44</v>
      </c>
      <c r="E537" t="str">
        <f>INDEX(PDC!$J$1:$L$90,MATCH(H537,PDC!$L:$L,0),MATCH(PDC!$J$1,PDC!$J$1:$L$1,0))</f>
        <v>Services</v>
      </c>
      <c r="F537">
        <v>8404</v>
      </c>
      <c r="G537">
        <v>58</v>
      </c>
      <c r="H537" t="s">
        <v>49</v>
      </c>
      <c r="I537" s="10">
        <v>2</v>
      </c>
      <c r="J537" s="10">
        <v>4290</v>
      </c>
      <c r="K537" s="10"/>
      <c r="M537" s="10"/>
      <c r="N537" s="10"/>
      <c r="O537" s="10"/>
      <c r="P537" s="10">
        <v>0</v>
      </c>
      <c r="Q537" s="10"/>
      <c r="R537" s="10"/>
      <c r="S537" s="10"/>
      <c r="AA537" s="10"/>
      <c r="AB537" s="10"/>
      <c r="AP537" t="str">
        <f t="shared" si="55"/>
        <v>42_Activités des agences de voyage, voyagistes, services de réservation et activités connexes</v>
      </c>
      <c r="AQ537" t="str">
        <f>INDEX(PDC!$J$1:$L$90,MATCH(AT537,PDC!$L:$L,0),MATCH(PDC!$J$1,PDC!$J$1:$L$1,0))</f>
        <v>Services</v>
      </c>
      <c r="AR537">
        <v>42</v>
      </c>
      <c r="AS537">
        <v>79</v>
      </c>
      <c r="AT537" t="s">
        <v>89</v>
      </c>
      <c r="AU537">
        <v>549</v>
      </c>
      <c r="AV537">
        <v>753442</v>
      </c>
      <c r="AW537">
        <v>2</v>
      </c>
      <c r="BA537">
        <v>145</v>
      </c>
    </row>
    <row r="538" spans="1:53" x14ac:dyDescent="0.35">
      <c r="A538" t="str">
        <f t="shared" si="53"/>
        <v>8404_Activités juridiques et comptables</v>
      </c>
      <c r="B538" t="str">
        <f t="shared" si="54"/>
        <v>HC_8404</v>
      </c>
      <c r="C538" t="str">
        <f t="shared" si="56"/>
        <v>HC</v>
      </c>
      <c r="D538">
        <f t="shared" si="57"/>
        <v>44</v>
      </c>
      <c r="E538" t="str">
        <f>INDEX(PDC!$J$1:$L$90,MATCH(H538,PDC!$L:$L,0),MATCH(PDC!$J$1,PDC!$J$1:$L$1,0))</f>
        <v>Services</v>
      </c>
      <c r="F538">
        <v>8404</v>
      </c>
      <c r="G538">
        <v>69</v>
      </c>
      <c r="H538" t="s">
        <v>51</v>
      </c>
      <c r="I538" s="10">
        <v>91</v>
      </c>
      <c r="J538" s="10">
        <v>156334</v>
      </c>
      <c r="K538" s="10"/>
      <c r="L538" s="10"/>
      <c r="M538" s="10"/>
      <c r="N538" s="10"/>
      <c r="O538" s="10"/>
      <c r="P538" s="10">
        <v>0</v>
      </c>
      <c r="Q538" s="10"/>
      <c r="R538" s="10"/>
      <c r="S538" s="10"/>
      <c r="AA538" s="10"/>
      <c r="AB538" s="10"/>
      <c r="AP538" t="str">
        <f t="shared" si="55"/>
        <v>42_Enquêtes et sécurité</v>
      </c>
      <c r="AQ538" t="str">
        <f>INDEX(PDC!$J$1:$L$90,MATCH(AT538,PDC!$L:$L,0),MATCH(PDC!$J$1,PDC!$J$1:$L$1,0))</f>
        <v>Services</v>
      </c>
      <c r="AR538">
        <v>42</v>
      </c>
      <c r="AS538">
        <v>80</v>
      </c>
      <c r="AT538" t="s">
        <v>15</v>
      </c>
      <c r="AU538">
        <v>712</v>
      </c>
      <c r="AV538">
        <v>1188960</v>
      </c>
      <c r="AW538">
        <v>34</v>
      </c>
      <c r="AX538">
        <v>3</v>
      </c>
      <c r="AY538">
        <v>55</v>
      </c>
      <c r="BA538">
        <v>4670</v>
      </c>
    </row>
    <row r="539" spans="1:53" x14ac:dyDescent="0.35">
      <c r="A539" t="str">
        <f t="shared" si="53"/>
        <v>8404_Activités d'architecture et d'ingénierie ; activités de contrôle et analyses techniques</v>
      </c>
      <c r="B539" t="str">
        <f t="shared" si="54"/>
        <v>HC_8404</v>
      </c>
      <c r="C539" t="str">
        <f t="shared" si="56"/>
        <v>HC</v>
      </c>
      <c r="D539">
        <f t="shared" si="57"/>
        <v>44</v>
      </c>
      <c r="E539" t="str">
        <f>INDEX(PDC!$J$1:$L$90,MATCH(H539,PDC!$L:$L,0),MATCH(PDC!$J$1,PDC!$J$1:$L$1,0))</f>
        <v>Services</v>
      </c>
      <c r="F539">
        <v>8404</v>
      </c>
      <c r="G539">
        <v>71</v>
      </c>
      <c r="H539" t="s">
        <v>43</v>
      </c>
      <c r="I539" s="10">
        <v>43</v>
      </c>
      <c r="J539" s="10">
        <v>68113</v>
      </c>
      <c r="K539" s="10"/>
      <c r="M539" s="10"/>
      <c r="N539" s="10"/>
      <c r="O539" s="10"/>
      <c r="P539" s="10">
        <v>0</v>
      </c>
      <c r="Q539" s="10"/>
      <c r="R539" s="10"/>
      <c r="S539" s="10"/>
      <c r="U539" s="10"/>
      <c r="V539" s="10"/>
      <c r="W539" s="10"/>
      <c r="X539" s="10"/>
      <c r="Y539" s="10"/>
      <c r="Z539" s="10"/>
      <c r="AA539" s="10"/>
      <c r="AB539" s="10"/>
      <c r="AP539" t="str">
        <f t="shared" si="55"/>
        <v>42_Services relatifs aux bâtiments et aménagement paysager</v>
      </c>
      <c r="AQ539" t="str">
        <f>INDEX(PDC!$J$1:$L$90,MATCH(AT539,PDC!$L:$L,0),MATCH(PDC!$J$1,PDC!$J$1:$L$1,0))</f>
        <v>Services</v>
      </c>
      <c r="AR539">
        <v>42</v>
      </c>
      <c r="AS539">
        <v>81</v>
      </c>
      <c r="AT539" t="s">
        <v>9</v>
      </c>
      <c r="AU539">
        <v>3120</v>
      </c>
      <c r="AV539">
        <v>4285973</v>
      </c>
      <c r="AW539">
        <v>177</v>
      </c>
      <c r="AX539">
        <v>19</v>
      </c>
      <c r="AY539">
        <v>157</v>
      </c>
      <c r="BA539">
        <v>21644</v>
      </c>
    </row>
    <row r="540" spans="1:53" x14ac:dyDescent="0.35">
      <c r="A540" t="str">
        <f t="shared" si="53"/>
        <v>8404_Activités des sièges sociaux ; conseil de gestion</v>
      </c>
      <c r="B540" t="str">
        <f t="shared" si="54"/>
        <v>HC_8404</v>
      </c>
      <c r="C540" t="str">
        <f t="shared" si="56"/>
        <v>HC</v>
      </c>
      <c r="D540">
        <f t="shared" si="57"/>
        <v>44</v>
      </c>
      <c r="E540" t="str">
        <f>INDEX(PDC!$J$1:$L$90,MATCH(H540,PDC!$L:$L,0),MATCH(PDC!$J$1,PDC!$J$1:$L$1,0))</f>
        <v>Services</v>
      </c>
      <c r="F540">
        <v>8404</v>
      </c>
      <c r="G540">
        <v>70</v>
      </c>
      <c r="H540" t="s">
        <v>44</v>
      </c>
      <c r="I540" s="10">
        <v>26</v>
      </c>
      <c r="J540" s="10">
        <v>37607</v>
      </c>
      <c r="K540" s="10"/>
      <c r="M540" s="10"/>
      <c r="N540" s="10"/>
      <c r="O540" s="10"/>
      <c r="P540" s="10">
        <v>0</v>
      </c>
      <c r="Q540" s="10"/>
      <c r="R540" s="10"/>
      <c r="S540" s="10"/>
      <c r="T540" s="10"/>
      <c r="AA540" s="10"/>
      <c r="AB540" s="10"/>
      <c r="AP540" t="str">
        <f t="shared" si="55"/>
        <v>42_Activités administratives et autres activités de soutien aux entreprises</v>
      </c>
      <c r="AQ540" t="str">
        <f>INDEX(PDC!$J$1:$L$90,MATCH(AT540,PDC!$L:$L,0),MATCH(PDC!$J$1,PDC!$J$1:$L$1,0))</f>
        <v>Services</v>
      </c>
      <c r="AR540">
        <v>42</v>
      </c>
      <c r="AS540">
        <v>82</v>
      </c>
      <c r="AT540" t="s">
        <v>35</v>
      </c>
      <c r="AU540">
        <v>1807</v>
      </c>
      <c r="AV540">
        <v>2672516</v>
      </c>
      <c r="AW540">
        <v>56</v>
      </c>
      <c r="AX540">
        <v>3</v>
      </c>
      <c r="AY540">
        <v>24</v>
      </c>
      <c r="BA540">
        <v>3631</v>
      </c>
    </row>
    <row r="541" spans="1:53" x14ac:dyDescent="0.35">
      <c r="A541" t="str">
        <f t="shared" si="53"/>
        <v>8405_Collecte et traitement des eaux usées</v>
      </c>
      <c r="B541" t="str">
        <f t="shared" si="54"/>
        <v>HC_8405</v>
      </c>
      <c r="C541" t="str">
        <f t="shared" si="56"/>
        <v>HC</v>
      </c>
      <c r="D541">
        <f>IF(COUNTBLANK(P541)=0,RANK(P541,P$541:P$616),"NC")</f>
        <v>2</v>
      </c>
      <c r="E541" t="str">
        <f>INDEX(PDC!$J$1:$L$90,MATCH(H541,PDC!$L:$L,0),MATCH(PDC!$J$1,PDC!$J$1:$L$1,0))</f>
        <v>Industrie</v>
      </c>
      <c r="F541">
        <v>8405</v>
      </c>
      <c r="G541">
        <v>37</v>
      </c>
      <c r="H541" t="s">
        <v>78</v>
      </c>
      <c r="I541" s="10">
        <v>21</v>
      </c>
      <c r="J541" s="10">
        <v>33461</v>
      </c>
      <c r="K541" s="10">
        <v>5</v>
      </c>
      <c r="L541" s="10">
        <v>1</v>
      </c>
      <c r="M541" s="10">
        <v>2</v>
      </c>
      <c r="N541" s="10"/>
      <c r="O541" s="10">
        <v>86</v>
      </c>
      <c r="P541" s="10">
        <v>208.72581668879479</v>
      </c>
      <c r="Q541" s="10">
        <v>149.42769193999999</v>
      </c>
      <c r="R541" s="10"/>
      <c r="S541" s="10"/>
      <c r="U541" s="10"/>
      <c r="V541" s="10"/>
      <c r="W541" s="10"/>
      <c r="X541" s="10"/>
      <c r="Y541" s="10"/>
      <c r="Z541" s="10"/>
      <c r="AA541" s="10"/>
      <c r="AB541" s="10"/>
      <c r="AP541" t="str">
        <f t="shared" si="55"/>
        <v>42_Administration publique et défense ; sécurité sociale obligatoire</v>
      </c>
      <c r="AQ541" t="str">
        <f>INDEX(PDC!$J$1:$L$90,MATCH(AT541,PDC!$L:$L,0),MATCH(PDC!$J$1,PDC!$J$1:$L$1,0))</f>
        <v>Services</v>
      </c>
      <c r="AR541">
        <v>42</v>
      </c>
      <c r="AS541">
        <v>84</v>
      </c>
      <c r="AT541" t="s">
        <v>36</v>
      </c>
      <c r="AU541">
        <v>12193</v>
      </c>
      <c r="AV541">
        <v>14545976</v>
      </c>
      <c r="AW541">
        <v>209</v>
      </c>
      <c r="AX541">
        <v>11</v>
      </c>
      <c r="AY541">
        <v>88</v>
      </c>
      <c r="BA541">
        <v>9636</v>
      </c>
    </row>
    <row r="542" spans="1:53" x14ac:dyDescent="0.35">
      <c r="A542" t="str">
        <f t="shared" si="53"/>
        <v>8405_Dépollution et autres services de gestion des déchets</v>
      </c>
      <c r="B542" t="str">
        <f t="shared" si="54"/>
        <v>HC_8405</v>
      </c>
      <c r="C542" t="str">
        <f t="shared" si="56"/>
        <v>HC</v>
      </c>
      <c r="D542">
        <f t="shared" ref="D542:D605" si="58">IF(COUNTBLANK(P542)=0,RANK(P542,P$541:P$616),"NC")</f>
        <v>1</v>
      </c>
      <c r="E542" t="str">
        <f>INDEX(PDC!$J$1:$L$90,MATCH(H542,PDC!$L:$L,0),MATCH(PDC!$J$1,PDC!$J$1:$L$1,0))</f>
        <v>Industrie</v>
      </c>
      <c r="F542">
        <v>8405</v>
      </c>
      <c r="G542">
        <v>39</v>
      </c>
      <c r="H542" t="s">
        <v>79</v>
      </c>
      <c r="I542" s="10">
        <v>23</v>
      </c>
      <c r="J542" s="10">
        <v>36981</v>
      </c>
      <c r="K542" s="10">
        <v>5</v>
      </c>
      <c r="L542" s="10"/>
      <c r="M542" s="10"/>
      <c r="N542" s="10"/>
      <c r="O542" s="10">
        <v>31</v>
      </c>
      <c r="P542" s="10">
        <v>336.21787182011525</v>
      </c>
      <c r="Q542" s="10">
        <v>135.20456451000001</v>
      </c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P542" t="str">
        <f t="shared" si="55"/>
        <v>42_Enseignement</v>
      </c>
      <c r="AQ542" t="str">
        <f>INDEX(PDC!$J$1:$L$90,MATCH(AT542,PDC!$L:$L,0),MATCH(PDC!$J$1,PDC!$J$1:$L$1,0))</f>
        <v>Services</v>
      </c>
      <c r="AR542">
        <v>42</v>
      </c>
      <c r="AS542">
        <v>85</v>
      </c>
      <c r="AT542" t="s">
        <v>34</v>
      </c>
      <c r="AU542">
        <v>4572</v>
      </c>
      <c r="AV542">
        <v>6258860</v>
      </c>
      <c r="AW542">
        <v>79</v>
      </c>
      <c r="AX542">
        <v>6</v>
      </c>
      <c r="AY542">
        <v>60</v>
      </c>
      <c r="BA542">
        <v>4121</v>
      </c>
    </row>
    <row r="543" spans="1:53" x14ac:dyDescent="0.35">
      <c r="A543" t="str">
        <f t="shared" si="53"/>
        <v>8405_Fabrication de boissons</v>
      </c>
      <c r="B543" t="str">
        <f t="shared" si="54"/>
        <v>HC_8405</v>
      </c>
      <c r="C543" t="str">
        <f t="shared" si="56"/>
        <v>HC</v>
      </c>
      <c r="D543">
        <f t="shared" si="58"/>
        <v>5</v>
      </c>
      <c r="E543" t="str">
        <f>INDEX(PDC!$J$1:$L$90,MATCH(H543,PDC!$L:$L,0),MATCH(PDC!$J$1,PDC!$J$1:$L$1,0))</f>
        <v>Industrie</v>
      </c>
      <c r="F543">
        <v>8405</v>
      </c>
      <c r="G543">
        <v>11</v>
      </c>
      <c r="H543" t="s">
        <v>66</v>
      </c>
      <c r="I543" s="10">
        <v>7</v>
      </c>
      <c r="J543" s="10">
        <v>10360</v>
      </c>
      <c r="K543" s="10">
        <v>1</v>
      </c>
      <c r="L543" s="10"/>
      <c r="M543" s="10"/>
      <c r="N543" s="10"/>
      <c r="O543" s="10">
        <v>4</v>
      </c>
      <c r="P543" s="10">
        <v>130.93973788859694</v>
      </c>
      <c r="Q543" s="10">
        <v>96.525096524999995</v>
      </c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P543" t="str">
        <f t="shared" si="55"/>
        <v>42_Activités pour la santé humaine</v>
      </c>
      <c r="AQ543" t="str">
        <f>INDEX(PDC!$J$1:$L$90,MATCH(AT543,PDC!$L:$L,0),MATCH(PDC!$J$1,PDC!$J$1:$L$1,0))</f>
        <v>Services</v>
      </c>
      <c r="AR543">
        <v>42</v>
      </c>
      <c r="AS543">
        <v>86</v>
      </c>
      <c r="AT543" t="s">
        <v>27</v>
      </c>
      <c r="AU543">
        <v>10653</v>
      </c>
      <c r="AV543">
        <v>15755551</v>
      </c>
      <c r="AW543">
        <v>320</v>
      </c>
      <c r="AX543">
        <v>15</v>
      </c>
      <c r="AY543">
        <v>93</v>
      </c>
      <c r="BA543">
        <v>21269</v>
      </c>
    </row>
    <row r="544" spans="1:53" x14ac:dyDescent="0.35">
      <c r="A544" t="str">
        <f t="shared" si="53"/>
        <v>8405_Activités sportives, récréatives et de loisirs</v>
      </c>
      <c r="B544" t="str">
        <f t="shared" si="54"/>
        <v>HC_8405</v>
      </c>
      <c r="C544" t="str">
        <f t="shared" si="56"/>
        <v>HC</v>
      </c>
      <c r="D544">
        <f t="shared" si="58"/>
        <v>3</v>
      </c>
      <c r="E544" t="str">
        <f>INDEX(PDC!$J$1:$L$90,MATCH(H544,PDC!$L:$L,0),MATCH(PDC!$J$1,PDC!$J$1:$L$1,0))</f>
        <v>Services</v>
      </c>
      <c r="F544">
        <v>8405</v>
      </c>
      <c r="G544">
        <v>93</v>
      </c>
      <c r="H544" t="s">
        <v>12</v>
      </c>
      <c r="I544" s="10">
        <v>625</v>
      </c>
      <c r="J544" s="10">
        <v>778498</v>
      </c>
      <c r="K544" s="10">
        <v>67</v>
      </c>
      <c r="L544" s="10">
        <v>6</v>
      </c>
      <c r="M544" s="10">
        <v>43</v>
      </c>
      <c r="N544" s="10"/>
      <c r="O544" s="10">
        <v>2974</v>
      </c>
      <c r="P544" s="10">
        <v>155.85197800387743</v>
      </c>
      <c r="Q544" s="10">
        <v>86.063162653999996</v>
      </c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P544" t="str">
        <f t="shared" si="55"/>
        <v>42_Hébergement médico-social et social</v>
      </c>
      <c r="AQ544" t="str">
        <f>INDEX(PDC!$J$1:$L$90,MATCH(AT544,PDC!$L:$L,0),MATCH(PDC!$J$1,PDC!$J$1:$L$1,0))</f>
        <v>Services</v>
      </c>
      <c r="AR544">
        <v>42</v>
      </c>
      <c r="AS544">
        <v>87</v>
      </c>
      <c r="AT544" t="s">
        <v>2</v>
      </c>
      <c r="AU544">
        <v>7043</v>
      </c>
      <c r="AV544">
        <v>10811006</v>
      </c>
      <c r="AW544">
        <v>636</v>
      </c>
      <c r="AX544">
        <v>29</v>
      </c>
      <c r="AY544">
        <v>188</v>
      </c>
      <c r="BA544">
        <v>44740</v>
      </c>
    </row>
    <row r="545" spans="1:53" x14ac:dyDescent="0.35">
      <c r="A545" t="str">
        <f t="shared" si="53"/>
        <v>8405_Activités de poste et de courrier</v>
      </c>
      <c r="B545" t="str">
        <f t="shared" si="54"/>
        <v>HC_8405</v>
      </c>
      <c r="C545" t="str">
        <f t="shared" si="56"/>
        <v>HC</v>
      </c>
      <c r="D545">
        <f t="shared" si="58"/>
        <v>8</v>
      </c>
      <c r="E545" t="str">
        <f>INDEX(PDC!$J$1:$L$90,MATCH(H545,PDC!$L:$L,0),MATCH(PDC!$J$1,PDC!$J$1:$L$1,0))</f>
        <v>Services</v>
      </c>
      <c r="F545">
        <v>8405</v>
      </c>
      <c r="G545">
        <v>53</v>
      </c>
      <c r="H545" t="s">
        <v>13</v>
      </c>
      <c r="I545" s="10">
        <v>368</v>
      </c>
      <c r="J545" s="10">
        <v>544995</v>
      </c>
      <c r="K545" s="10">
        <v>32</v>
      </c>
      <c r="L545">
        <v>2</v>
      </c>
      <c r="M545" s="10">
        <v>8</v>
      </c>
      <c r="N545" s="10"/>
      <c r="O545" s="10">
        <v>1364</v>
      </c>
      <c r="P545" s="10">
        <v>84.168889149121796</v>
      </c>
      <c r="Q545" s="10">
        <v>58.716135010000002</v>
      </c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P545" t="str">
        <f t="shared" si="55"/>
        <v>42_Action sociale sans hébergement</v>
      </c>
      <c r="AQ545" t="str">
        <f>INDEX(PDC!$J$1:$L$90,MATCH(AT545,PDC!$L:$L,0),MATCH(PDC!$J$1,PDC!$J$1:$L$1,0))</f>
        <v>Services</v>
      </c>
      <c r="AR545">
        <v>42</v>
      </c>
      <c r="AS545">
        <v>88</v>
      </c>
      <c r="AT545" t="s">
        <v>8</v>
      </c>
      <c r="AU545">
        <v>7737</v>
      </c>
      <c r="AV545">
        <v>11474957</v>
      </c>
      <c r="AW545">
        <v>451</v>
      </c>
      <c r="AX545">
        <v>25</v>
      </c>
      <c r="AY545">
        <v>222</v>
      </c>
      <c r="BA545">
        <v>33205</v>
      </c>
    </row>
    <row r="546" spans="1:53" x14ac:dyDescent="0.35">
      <c r="A546" t="str">
        <f t="shared" si="53"/>
        <v>8405_Activités liées à l'emploi</v>
      </c>
      <c r="B546" t="str">
        <f t="shared" si="54"/>
        <v>HC_8405</v>
      </c>
      <c r="C546" t="str">
        <f t="shared" si="56"/>
        <v>HC</v>
      </c>
      <c r="D546">
        <f t="shared" si="58"/>
        <v>4</v>
      </c>
      <c r="E546" t="str">
        <f>INDEX(PDC!$J$1:$L$90,MATCH(H546,PDC!$L:$L,0),MATCH(PDC!$J$1,PDC!$J$1:$L$1,0))</f>
        <v>Services</v>
      </c>
      <c r="F546">
        <v>8405</v>
      </c>
      <c r="G546">
        <v>78</v>
      </c>
      <c r="H546" t="s">
        <v>6</v>
      </c>
      <c r="I546" s="10">
        <v>5156</v>
      </c>
      <c r="J546" s="10">
        <v>6545411</v>
      </c>
      <c r="K546" s="10">
        <v>354</v>
      </c>
      <c r="L546" s="10">
        <v>20</v>
      </c>
      <c r="M546" s="10">
        <v>131</v>
      </c>
      <c r="N546" s="10"/>
      <c r="O546" s="10">
        <v>21825</v>
      </c>
      <c r="P546" s="10">
        <v>133.85566686770099</v>
      </c>
      <c r="Q546" s="10">
        <v>54.083693140000001</v>
      </c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P546" t="str">
        <f t="shared" si="55"/>
        <v>42_Activités créatives, artistiques et de spectacle</v>
      </c>
      <c r="AQ546" t="str">
        <f>INDEX(PDC!$J$1:$L$90,MATCH(AT546,PDC!$L:$L,0),MATCH(PDC!$J$1,PDC!$J$1:$L$1,0))</f>
        <v>Services</v>
      </c>
      <c r="AR546">
        <v>42</v>
      </c>
      <c r="AS546">
        <v>90</v>
      </c>
      <c r="AT546" t="s">
        <v>42</v>
      </c>
      <c r="AU546">
        <v>1324</v>
      </c>
      <c r="AV546">
        <v>1006915</v>
      </c>
      <c r="AW546">
        <v>11</v>
      </c>
      <c r="AX546">
        <v>1</v>
      </c>
      <c r="AY546">
        <v>3</v>
      </c>
      <c r="BA546">
        <v>410</v>
      </c>
    </row>
    <row r="547" spans="1:53" x14ac:dyDescent="0.35">
      <c r="A547" t="str">
        <f t="shared" si="53"/>
        <v>8405_Entreposage et services auxiliaires des transports</v>
      </c>
      <c r="B547" t="str">
        <f t="shared" si="54"/>
        <v>7_8405</v>
      </c>
      <c r="C547">
        <f t="shared" si="56"/>
        <v>7</v>
      </c>
      <c r="D547">
        <f t="shared" si="58"/>
        <v>7</v>
      </c>
      <c r="E547" t="str">
        <f>INDEX(PDC!$J$1:$L$90,MATCH(H547,PDC!$L:$L,0),MATCH(PDC!$J$1,PDC!$J$1:$L$1,0))</f>
        <v>Services</v>
      </c>
      <c r="F547">
        <v>8405</v>
      </c>
      <c r="G547">
        <v>52</v>
      </c>
      <c r="H547" t="s">
        <v>7</v>
      </c>
      <c r="I547" s="10">
        <v>2076</v>
      </c>
      <c r="J547" s="10">
        <v>3321802</v>
      </c>
      <c r="K547" s="10">
        <v>174</v>
      </c>
      <c r="L547" s="10">
        <v>10</v>
      </c>
      <c r="M547" s="10">
        <v>56</v>
      </c>
      <c r="N547" s="10"/>
      <c r="O547" s="10">
        <v>11563</v>
      </c>
      <c r="P547" s="10">
        <v>85.370827620957016</v>
      </c>
      <c r="Q547" s="10">
        <v>52.381207549000003</v>
      </c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P547" t="str">
        <f t="shared" si="55"/>
        <v>42_Bibliothèques, archives, musées et autres activités culturelles</v>
      </c>
      <c r="AQ547" t="str">
        <f>INDEX(PDC!$J$1:$L$90,MATCH(AT547,PDC!$L:$L,0),MATCH(PDC!$J$1,PDC!$J$1:$L$1,0))</f>
        <v>Services</v>
      </c>
      <c r="AR547">
        <v>42</v>
      </c>
      <c r="AS547">
        <v>91</v>
      </c>
      <c r="AT547" t="s">
        <v>90</v>
      </c>
      <c r="AU547">
        <v>36</v>
      </c>
      <c r="AV547">
        <v>48578</v>
      </c>
      <c r="AW547">
        <v>1</v>
      </c>
      <c r="BA547">
        <v>33</v>
      </c>
    </row>
    <row r="548" spans="1:53" x14ac:dyDescent="0.35">
      <c r="A548" t="str">
        <f t="shared" si="53"/>
        <v>8405_Fabrication de textiles</v>
      </c>
      <c r="B548" t="str">
        <f t="shared" si="54"/>
        <v>HC_8405</v>
      </c>
      <c r="C548" t="str">
        <f t="shared" si="56"/>
        <v>HC</v>
      </c>
      <c r="D548">
        <f t="shared" si="58"/>
        <v>6</v>
      </c>
      <c r="E548" t="str">
        <f>INDEX(PDC!$J$1:$L$90,MATCH(H548,PDC!$L:$L,0),MATCH(PDC!$J$1,PDC!$J$1:$L$1,0))</f>
        <v>Industrie</v>
      </c>
      <c r="F548">
        <v>8405</v>
      </c>
      <c r="G548">
        <v>13</v>
      </c>
      <c r="H548" t="s">
        <v>19</v>
      </c>
      <c r="I548" s="10">
        <v>84</v>
      </c>
      <c r="J548" s="10">
        <v>142893</v>
      </c>
      <c r="K548" s="10">
        <v>7</v>
      </c>
      <c r="L548">
        <v>1</v>
      </c>
      <c r="M548" s="10">
        <v>10</v>
      </c>
      <c r="N548" s="10"/>
      <c r="O548" s="10">
        <v>885</v>
      </c>
      <c r="P548" s="10">
        <v>86.551184124065188</v>
      </c>
      <c r="Q548" s="10">
        <v>48.987704086000001</v>
      </c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P548" t="str">
        <f t="shared" si="55"/>
        <v>42_Organisation de jeux de hasard et d'argent</v>
      </c>
      <c r="AQ548" t="str">
        <f>INDEX(PDC!$J$1:$L$90,MATCH(AT548,PDC!$L:$L,0),MATCH(PDC!$J$1,PDC!$J$1:$L$1,0))</f>
        <v>Services</v>
      </c>
      <c r="AR548">
        <v>42</v>
      </c>
      <c r="AS548">
        <v>92</v>
      </c>
      <c r="AT548" t="s">
        <v>91</v>
      </c>
      <c r="AU548">
        <v>250</v>
      </c>
      <c r="AV548">
        <v>349236</v>
      </c>
      <c r="AW548">
        <v>13</v>
      </c>
      <c r="AX548">
        <v>1</v>
      </c>
      <c r="AY548">
        <v>5</v>
      </c>
      <c r="BA548">
        <v>912</v>
      </c>
    </row>
    <row r="549" spans="1:53" x14ac:dyDescent="0.35">
      <c r="A549" t="str">
        <f t="shared" si="53"/>
        <v>8405_Enquêtes et sécurité</v>
      </c>
      <c r="B549" t="str">
        <f t="shared" si="54"/>
        <v>HC_8405</v>
      </c>
      <c r="C549" t="str">
        <f t="shared" si="56"/>
        <v>HC</v>
      </c>
      <c r="D549">
        <f t="shared" si="58"/>
        <v>32</v>
      </c>
      <c r="E549" t="str">
        <f>INDEX(PDC!$J$1:$L$90,MATCH(H549,PDC!$L:$L,0),MATCH(PDC!$J$1,PDC!$J$1:$L$1,0))</f>
        <v>Services</v>
      </c>
      <c r="F549">
        <v>8405</v>
      </c>
      <c r="G549">
        <v>80</v>
      </c>
      <c r="H549" t="s">
        <v>15</v>
      </c>
      <c r="I549" s="10">
        <v>135</v>
      </c>
      <c r="J549" s="10">
        <v>206046</v>
      </c>
      <c r="K549" s="10">
        <v>10</v>
      </c>
      <c r="L549">
        <v>2</v>
      </c>
      <c r="M549" s="10">
        <v>25</v>
      </c>
      <c r="N549" s="10"/>
      <c r="O549" s="10">
        <v>1165</v>
      </c>
      <c r="P549" s="10">
        <v>35.351075891522051</v>
      </c>
      <c r="Q549" s="10">
        <v>48.532851887</v>
      </c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P549" t="str">
        <f t="shared" si="55"/>
        <v>42_Activités sportives, récréatives et de loisirs</v>
      </c>
      <c r="AQ549" t="str">
        <f>INDEX(PDC!$J$1:$L$90,MATCH(AT549,PDC!$L:$L,0),MATCH(PDC!$J$1,PDC!$J$1:$L$1,0))</f>
        <v>Services</v>
      </c>
      <c r="AR549">
        <v>42</v>
      </c>
      <c r="AS549">
        <v>93</v>
      </c>
      <c r="AT549" t="s">
        <v>12</v>
      </c>
      <c r="AU549">
        <v>1415</v>
      </c>
      <c r="AV549">
        <v>1827327</v>
      </c>
      <c r="AW549">
        <v>95</v>
      </c>
      <c r="AX549">
        <v>3</v>
      </c>
      <c r="AY549">
        <v>25</v>
      </c>
      <c r="BA549">
        <v>4100</v>
      </c>
    </row>
    <row r="550" spans="1:53" x14ac:dyDescent="0.35">
      <c r="A550" t="str">
        <f t="shared" si="53"/>
        <v>8405_Recherche-développement scientifique</v>
      </c>
      <c r="B550" t="str">
        <f t="shared" si="54"/>
        <v>HC_8405</v>
      </c>
      <c r="C550" t="str">
        <f t="shared" si="56"/>
        <v>HC</v>
      </c>
      <c r="D550">
        <f t="shared" si="58"/>
        <v>25</v>
      </c>
      <c r="E550" t="str">
        <f>INDEX(PDC!$J$1:$L$90,MATCH(H550,PDC!$L:$L,0),MATCH(PDC!$J$1,PDC!$J$1:$L$1,0))</f>
        <v>Services</v>
      </c>
      <c r="F550">
        <v>8405</v>
      </c>
      <c r="G550">
        <v>72</v>
      </c>
      <c r="H550" t="s">
        <v>46</v>
      </c>
      <c r="I550" s="10">
        <v>49</v>
      </c>
      <c r="J550" s="10">
        <v>64069</v>
      </c>
      <c r="K550" s="10">
        <v>3</v>
      </c>
      <c r="L550" s="10"/>
      <c r="M550" s="10"/>
      <c r="N550" s="10"/>
      <c r="O550" s="10">
        <v>291</v>
      </c>
      <c r="P550" s="10">
        <v>39.148797598462423</v>
      </c>
      <c r="Q550" s="10">
        <v>46.824517317000002</v>
      </c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P550" t="str">
        <f t="shared" si="55"/>
        <v>42_Activités des organisations associatives</v>
      </c>
      <c r="AQ550" t="str">
        <f>INDEX(PDC!$J$1:$L$90,MATCH(AT550,PDC!$L:$L,0),MATCH(PDC!$J$1,PDC!$J$1:$L$1,0))</f>
        <v>Services</v>
      </c>
      <c r="AR550">
        <v>42</v>
      </c>
      <c r="AS550">
        <v>94</v>
      </c>
      <c r="AT550" t="s">
        <v>32</v>
      </c>
      <c r="AU550">
        <v>2490</v>
      </c>
      <c r="AV550">
        <v>3546651</v>
      </c>
      <c r="AW550">
        <v>63</v>
      </c>
      <c r="AX550">
        <v>6</v>
      </c>
      <c r="AY550">
        <v>68</v>
      </c>
      <c r="BA550">
        <v>4045</v>
      </c>
    </row>
    <row r="551" spans="1:53" x14ac:dyDescent="0.35">
      <c r="A551" t="str">
        <f t="shared" si="53"/>
        <v>8405_Travaux de construction spécialisés</v>
      </c>
      <c r="B551" t="str">
        <f t="shared" si="54"/>
        <v>11_8405</v>
      </c>
      <c r="C551">
        <f t="shared" si="56"/>
        <v>11</v>
      </c>
      <c r="D551">
        <f t="shared" si="58"/>
        <v>11</v>
      </c>
      <c r="E551" t="str">
        <f>INDEX(PDC!$J$1:$L$90,MATCH(H551,PDC!$L:$L,0),MATCH(PDC!$J$1,PDC!$J$1:$L$1,0))</f>
        <v>Construction</v>
      </c>
      <c r="F551">
        <v>8405</v>
      </c>
      <c r="G551">
        <v>43</v>
      </c>
      <c r="H551" t="s">
        <v>3</v>
      </c>
      <c r="I551" s="10">
        <v>4492</v>
      </c>
      <c r="J551" s="10">
        <v>7238210</v>
      </c>
      <c r="K551" s="10">
        <v>332</v>
      </c>
      <c r="L551">
        <v>32</v>
      </c>
      <c r="M551" s="10">
        <v>435</v>
      </c>
      <c r="N551" s="10"/>
      <c r="O551" s="10">
        <v>22996</v>
      </c>
      <c r="P551" s="10">
        <v>72.32284551237494</v>
      </c>
      <c r="Q551" s="10">
        <v>45.867693807999999</v>
      </c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P551" t="str">
        <f t="shared" si="55"/>
        <v>42_Réparation d'ordinateurs et de biens personnels et domestiques</v>
      </c>
      <c r="AQ551" t="str">
        <f>INDEX(PDC!$J$1:$L$90,MATCH(AT551,PDC!$L:$L,0),MATCH(PDC!$J$1,PDC!$J$1:$L$1,0))</f>
        <v>Services</v>
      </c>
      <c r="AR551">
        <v>42</v>
      </c>
      <c r="AS551">
        <v>95</v>
      </c>
      <c r="AT551" t="s">
        <v>92</v>
      </c>
      <c r="AU551">
        <v>242</v>
      </c>
      <c r="AV551">
        <v>379402</v>
      </c>
      <c r="AW551">
        <v>9</v>
      </c>
      <c r="AX551">
        <v>3</v>
      </c>
      <c r="AY551">
        <v>55</v>
      </c>
      <c r="BA551">
        <v>686</v>
      </c>
    </row>
    <row r="552" spans="1:53" x14ac:dyDescent="0.35">
      <c r="A552" t="str">
        <f t="shared" si="53"/>
        <v>8405_Hébergement médico-social et social</v>
      </c>
      <c r="B552" t="str">
        <f t="shared" si="54"/>
        <v>12_8405</v>
      </c>
      <c r="C552">
        <f t="shared" si="56"/>
        <v>12</v>
      </c>
      <c r="D552">
        <f t="shared" si="58"/>
        <v>12</v>
      </c>
      <c r="E552" t="str">
        <f>INDEX(PDC!$J$1:$L$90,MATCH(H552,PDC!$L:$L,0),MATCH(PDC!$J$1,PDC!$J$1:$L$1,0))</f>
        <v>Services</v>
      </c>
      <c r="F552">
        <v>8405</v>
      </c>
      <c r="G552">
        <v>87</v>
      </c>
      <c r="H552" t="s">
        <v>2</v>
      </c>
      <c r="I552" s="10">
        <v>2779</v>
      </c>
      <c r="J552" s="10">
        <v>4203896</v>
      </c>
      <c r="K552" s="10">
        <v>186</v>
      </c>
      <c r="L552">
        <v>11</v>
      </c>
      <c r="M552" s="10">
        <v>81</v>
      </c>
      <c r="N552" s="10"/>
      <c r="O552" s="10">
        <v>14001</v>
      </c>
      <c r="P552" s="10">
        <v>63.518095605697447</v>
      </c>
      <c r="Q552" s="10">
        <v>44.244672084999998</v>
      </c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P552" t="str">
        <f t="shared" si="55"/>
        <v>42_Autres services personnels</v>
      </c>
      <c r="AR552">
        <v>42</v>
      </c>
      <c r="AS552">
        <v>96</v>
      </c>
      <c r="AT552" t="s">
        <v>30</v>
      </c>
      <c r="AU552">
        <v>1555</v>
      </c>
      <c r="AV552">
        <v>2245548</v>
      </c>
      <c r="AW552">
        <v>42</v>
      </c>
      <c r="AX552">
        <v>3</v>
      </c>
      <c r="AY552">
        <v>14</v>
      </c>
      <c r="BA552">
        <v>3269</v>
      </c>
    </row>
    <row r="553" spans="1:53" x14ac:dyDescent="0.35">
      <c r="A553" t="str">
        <f t="shared" si="53"/>
        <v>8405_Action sociale sans hébergement</v>
      </c>
      <c r="B553" t="str">
        <f t="shared" si="54"/>
        <v>26_8405</v>
      </c>
      <c r="C553">
        <f t="shared" si="56"/>
        <v>26</v>
      </c>
      <c r="D553">
        <f t="shared" si="58"/>
        <v>26</v>
      </c>
      <c r="E553" t="str">
        <f>INDEX(PDC!$J$1:$L$90,MATCH(H553,PDC!$L:$L,0),MATCH(PDC!$J$1,PDC!$J$1:$L$1,0))</f>
        <v>Services</v>
      </c>
      <c r="F553">
        <v>8405</v>
      </c>
      <c r="G553">
        <v>88</v>
      </c>
      <c r="H553" t="s">
        <v>8</v>
      </c>
      <c r="I553" s="10">
        <v>3172</v>
      </c>
      <c r="J553" s="10">
        <v>4687450</v>
      </c>
      <c r="K553" s="10">
        <v>199</v>
      </c>
      <c r="L553">
        <v>10</v>
      </c>
      <c r="M553" s="10">
        <v>145</v>
      </c>
      <c r="N553" s="10"/>
      <c r="O553" s="10">
        <v>17108</v>
      </c>
      <c r="P553" s="10">
        <v>38.718993992852909</v>
      </c>
      <c r="Q553" s="10">
        <v>42.453786174000001</v>
      </c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P553" t="str">
        <f t="shared" si="55"/>
        <v>42_Activités des organisations et organismes extraterritoriaux</v>
      </c>
      <c r="AQ553" t="str">
        <f>INDEX(PDC!$J$1:$L$90,MATCH(AT553,PDC!$L:$L,0),MATCH(PDC!$J$1,PDC!$J$1:$L$1,0))</f>
        <v>Services</v>
      </c>
      <c r="AR553">
        <v>42</v>
      </c>
      <c r="AS553">
        <v>99</v>
      </c>
      <c r="AT553" t="s">
        <v>93</v>
      </c>
      <c r="AU553">
        <v>28</v>
      </c>
      <c r="AV553">
        <v>47763</v>
      </c>
    </row>
    <row r="554" spans="1:53" x14ac:dyDescent="0.35">
      <c r="A554" t="str">
        <f t="shared" si="53"/>
        <v>8405_Télécommunications</v>
      </c>
      <c r="B554" t="str">
        <f t="shared" si="54"/>
        <v>HC_8405</v>
      </c>
      <c r="C554" t="str">
        <f t="shared" si="56"/>
        <v>HC</v>
      </c>
      <c r="D554">
        <f t="shared" si="58"/>
        <v>18</v>
      </c>
      <c r="E554" t="str">
        <f>INDEX(PDC!$J$1:$L$90,MATCH(H554,PDC!$L:$L,0),MATCH(PDC!$J$1,PDC!$J$1:$L$1,0))</f>
        <v>Services</v>
      </c>
      <c r="F554">
        <v>8405</v>
      </c>
      <c r="G554">
        <v>61</v>
      </c>
      <c r="H554" t="s">
        <v>84</v>
      </c>
      <c r="I554" s="10">
        <v>59</v>
      </c>
      <c r="J554" s="10">
        <v>98046</v>
      </c>
      <c r="K554" s="10">
        <v>4</v>
      </c>
      <c r="L554" s="10"/>
      <c r="M554" s="10"/>
      <c r="N554" s="10"/>
      <c r="O554" s="10">
        <v>229</v>
      </c>
      <c r="P554" s="10">
        <v>48.747424408306351</v>
      </c>
      <c r="Q554" s="10">
        <v>40.797176835000002</v>
      </c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P554" t="str">
        <f t="shared" si="55"/>
        <v>43_</v>
      </c>
      <c r="AR554">
        <v>43</v>
      </c>
      <c r="BA554">
        <v>135</v>
      </c>
    </row>
    <row r="555" spans="1:53" x14ac:dyDescent="0.35">
      <c r="A555" t="str">
        <f t="shared" si="53"/>
        <v>8405_Industries alimentaires</v>
      </c>
      <c r="B555" t="str">
        <f t="shared" si="54"/>
        <v>16_8405</v>
      </c>
      <c r="C555">
        <f t="shared" si="56"/>
        <v>16</v>
      </c>
      <c r="D555">
        <f t="shared" si="58"/>
        <v>16</v>
      </c>
      <c r="E555" t="str">
        <f>INDEX(PDC!$J$1:$L$90,MATCH(H555,PDC!$L:$L,0),MATCH(PDC!$J$1,PDC!$J$1:$L$1,0))</f>
        <v>Industrie</v>
      </c>
      <c r="F555">
        <v>8405</v>
      </c>
      <c r="G555">
        <v>10</v>
      </c>
      <c r="H555" t="s">
        <v>14</v>
      </c>
      <c r="I555" s="10">
        <v>1984</v>
      </c>
      <c r="J555" s="10">
        <v>3139512</v>
      </c>
      <c r="K555" s="10">
        <v>127</v>
      </c>
      <c r="L555">
        <v>10</v>
      </c>
      <c r="M555" s="10">
        <v>51</v>
      </c>
      <c r="N555" s="10"/>
      <c r="O555" s="10">
        <v>9600</v>
      </c>
      <c r="P555" s="10">
        <v>54.067164679888158</v>
      </c>
      <c r="Q555" s="10">
        <v>40.452146702999997</v>
      </c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P555" t="str">
        <f t="shared" si="55"/>
        <v>43_Sylviculture et exploitation forestière</v>
      </c>
      <c r="AQ555" t="str">
        <f>INDEX(PDC!$J$1:$L$90,MATCH(AT555,PDC!$L:$L,0),MATCH(PDC!$J$1,PDC!$J$1:$L$1,0))</f>
        <v>Agriculture</v>
      </c>
      <c r="AR555">
        <v>43</v>
      </c>
      <c r="AS555">
        <v>2</v>
      </c>
      <c r="AT555" t="s">
        <v>63</v>
      </c>
      <c r="AU555">
        <v>3</v>
      </c>
      <c r="AV555">
        <v>2289</v>
      </c>
    </row>
    <row r="556" spans="1:53" x14ac:dyDescent="0.35">
      <c r="A556" t="str">
        <f t="shared" si="53"/>
        <v>8405_Transports terrestres et transport par conduites</v>
      </c>
      <c r="B556" t="str">
        <f t="shared" si="54"/>
        <v>14_8405</v>
      </c>
      <c r="C556">
        <f t="shared" si="56"/>
        <v>14</v>
      </c>
      <c r="D556">
        <f t="shared" si="58"/>
        <v>14</v>
      </c>
      <c r="E556" t="str">
        <f>INDEX(PDC!$J$1:$L$90,MATCH(H556,PDC!$L:$L,0),MATCH(PDC!$J$1,PDC!$J$1:$L$1,0))</f>
        <v>Services</v>
      </c>
      <c r="F556">
        <v>8405</v>
      </c>
      <c r="G556">
        <v>49</v>
      </c>
      <c r="H556" t="s">
        <v>5</v>
      </c>
      <c r="I556" s="10">
        <v>2554</v>
      </c>
      <c r="J556" s="10">
        <v>4626807</v>
      </c>
      <c r="K556" s="10">
        <v>177</v>
      </c>
      <c r="L556" s="10">
        <v>18</v>
      </c>
      <c r="M556" s="10">
        <v>160</v>
      </c>
      <c r="N556" s="10"/>
      <c r="O556" s="10">
        <v>15018</v>
      </c>
      <c r="P556" s="10">
        <v>56.337182714084356</v>
      </c>
      <c r="Q556" s="10">
        <v>38.255323812</v>
      </c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P556" t="str">
        <f t="shared" si="55"/>
        <v>43_Autres industries extractives</v>
      </c>
      <c r="AQ556" t="str">
        <f>INDEX(PDC!$J$1:$L$90,MATCH(AT556,PDC!$L:$L,0),MATCH(PDC!$J$1,PDC!$J$1:$L$1,0))</f>
        <v>Industrie</v>
      </c>
      <c r="AR556">
        <v>43</v>
      </c>
      <c r="AS556">
        <v>8</v>
      </c>
      <c r="AT556" t="s">
        <v>64</v>
      </c>
      <c r="AU556">
        <v>93</v>
      </c>
      <c r="AV556">
        <v>149279</v>
      </c>
      <c r="AW556">
        <v>7</v>
      </c>
      <c r="AX556">
        <v>1</v>
      </c>
      <c r="AY556">
        <v>99</v>
      </c>
      <c r="AZ556">
        <v>1</v>
      </c>
      <c r="BA556">
        <v>463</v>
      </c>
    </row>
    <row r="557" spans="1:53" x14ac:dyDescent="0.35">
      <c r="A557" t="str">
        <f t="shared" si="53"/>
        <v>8405_Fabrication de meubles</v>
      </c>
      <c r="B557" t="str">
        <f t="shared" si="54"/>
        <v>13_8405</v>
      </c>
      <c r="C557">
        <f t="shared" si="56"/>
        <v>13</v>
      </c>
      <c r="D557">
        <f t="shared" si="58"/>
        <v>13</v>
      </c>
      <c r="E557" t="str">
        <f>INDEX(PDC!$J$1:$L$90,MATCH(H557,PDC!$L:$L,0),MATCH(PDC!$J$1,PDC!$J$1:$L$1,0))</f>
        <v>Industrie</v>
      </c>
      <c r="F557">
        <v>8405</v>
      </c>
      <c r="G557">
        <v>31</v>
      </c>
      <c r="H557" t="s">
        <v>75</v>
      </c>
      <c r="I557" s="10">
        <v>770</v>
      </c>
      <c r="J557" s="10">
        <v>1265365</v>
      </c>
      <c r="K557" s="10">
        <v>48</v>
      </c>
      <c r="L557">
        <v>3</v>
      </c>
      <c r="M557" s="10">
        <v>18</v>
      </c>
      <c r="N557" s="10"/>
      <c r="O557" s="10">
        <v>2666</v>
      </c>
      <c r="P557" s="10">
        <v>61.297115444713732</v>
      </c>
      <c r="Q557" s="10">
        <v>37.933718728999999</v>
      </c>
      <c r="T557" s="10"/>
      <c r="U557" s="10"/>
      <c r="V557" s="10"/>
      <c r="W557" s="10"/>
      <c r="X557" s="10"/>
      <c r="Y557" s="10"/>
      <c r="Z557" s="10"/>
      <c r="AP557" t="str">
        <f t="shared" si="55"/>
        <v>43_Industries alimentaires</v>
      </c>
      <c r="AQ557" t="str">
        <f>INDEX(PDC!$J$1:$L$90,MATCH(AT557,PDC!$L:$L,0),MATCH(PDC!$J$1,PDC!$J$1:$L$1,0))</f>
        <v>Industrie</v>
      </c>
      <c r="AR557">
        <v>43</v>
      </c>
      <c r="AS557">
        <v>10</v>
      </c>
      <c r="AT557" t="s">
        <v>14</v>
      </c>
      <c r="AU557">
        <v>2379</v>
      </c>
      <c r="AV557">
        <v>3737087</v>
      </c>
      <c r="AW557">
        <v>96</v>
      </c>
      <c r="AX557">
        <v>6</v>
      </c>
      <c r="AY557">
        <v>51</v>
      </c>
      <c r="BA557">
        <v>6628</v>
      </c>
    </row>
    <row r="558" spans="1:53" x14ac:dyDescent="0.35">
      <c r="A558" t="str">
        <f t="shared" si="53"/>
        <v>8405_Construction de bâtiments</v>
      </c>
      <c r="B558" t="str">
        <f t="shared" si="54"/>
        <v>17_8405</v>
      </c>
      <c r="C558">
        <f t="shared" si="56"/>
        <v>17</v>
      </c>
      <c r="D558">
        <f t="shared" si="58"/>
        <v>17</v>
      </c>
      <c r="E558" t="str">
        <f>INDEX(PDC!$J$1:$L$90,MATCH(H558,PDC!$L:$L,0),MATCH(PDC!$J$1,PDC!$J$1:$L$1,0))</f>
        <v>Construction</v>
      </c>
      <c r="F558">
        <v>8405</v>
      </c>
      <c r="G558">
        <v>41</v>
      </c>
      <c r="H558" t="s">
        <v>17</v>
      </c>
      <c r="I558" s="10">
        <v>448</v>
      </c>
      <c r="J558" s="10">
        <v>628609</v>
      </c>
      <c r="K558" s="10">
        <v>23</v>
      </c>
      <c r="L558">
        <v>2</v>
      </c>
      <c r="M558" s="10">
        <v>19</v>
      </c>
      <c r="N558" s="10"/>
      <c r="O558" s="10">
        <v>2811</v>
      </c>
      <c r="P558" s="10">
        <v>52.002619429460076</v>
      </c>
      <c r="Q558" s="10">
        <v>36.588722083</v>
      </c>
      <c r="T558" s="10"/>
      <c r="U558" s="10"/>
      <c r="V558" s="10"/>
      <c r="W558" s="10"/>
      <c r="X558" s="10"/>
      <c r="Y558" s="10"/>
      <c r="Z558" s="10"/>
      <c r="AP558" t="str">
        <f t="shared" si="55"/>
        <v>43_Fabrication de boissons</v>
      </c>
      <c r="AQ558" t="str">
        <f>INDEX(PDC!$J$1:$L$90,MATCH(AT558,PDC!$L:$L,0),MATCH(PDC!$J$1,PDC!$J$1:$L$1,0))</f>
        <v>Industrie</v>
      </c>
      <c r="AR558">
        <v>43</v>
      </c>
      <c r="AS558">
        <v>11</v>
      </c>
      <c r="AT558" t="s">
        <v>66</v>
      </c>
      <c r="AU558">
        <v>18</v>
      </c>
      <c r="AV558">
        <v>25401</v>
      </c>
    </row>
    <row r="559" spans="1:53" x14ac:dyDescent="0.35">
      <c r="A559" t="str">
        <f t="shared" si="53"/>
        <v>8405_Autres activités spécialisées, scientifiques et techniques</v>
      </c>
      <c r="B559" t="str">
        <f t="shared" si="54"/>
        <v>HC_8405</v>
      </c>
      <c r="C559" t="str">
        <f t="shared" si="56"/>
        <v>HC</v>
      </c>
      <c r="D559">
        <f t="shared" si="58"/>
        <v>9</v>
      </c>
      <c r="E559" t="str">
        <f>INDEX(PDC!$J$1:$L$90,MATCH(H559,PDC!$L:$L,0),MATCH(PDC!$J$1,PDC!$J$1:$L$1,0))</f>
        <v>Services</v>
      </c>
      <c r="F559">
        <v>8405</v>
      </c>
      <c r="G559">
        <v>74</v>
      </c>
      <c r="H559" t="s">
        <v>86</v>
      </c>
      <c r="I559" s="10">
        <v>72</v>
      </c>
      <c r="J559" s="10">
        <v>112106</v>
      </c>
      <c r="K559" s="10">
        <v>4</v>
      </c>
      <c r="M559" s="10"/>
      <c r="N559" s="10"/>
      <c r="O559" s="10">
        <v>31</v>
      </c>
      <c r="P559" s="10">
        <v>78.417723521400049</v>
      </c>
      <c r="Q559" s="10">
        <v>35.680516654000002</v>
      </c>
      <c r="T559" s="10"/>
      <c r="U559" s="10"/>
      <c r="V559" s="10"/>
      <c r="W559" s="10"/>
      <c r="X559" s="10"/>
      <c r="Y559" s="10"/>
      <c r="Z559" s="10"/>
      <c r="AP559" t="str">
        <f t="shared" si="55"/>
        <v>43_Fabrication de textiles</v>
      </c>
      <c r="AQ559" t="str">
        <f>INDEX(PDC!$J$1:$L$90,MATCH(AT559,PDC!$L:$L,0),MATCH(PDC!$J$1,PDC!$J$1:$L$1,0))</f>
        <v>Industrie</v>
      </c>
      <c r="AR559">
        <v>43</v>
      </c>
      <c r="AS559">
        <v>13</v>
      </c>
      <c r="AT559" t="s">
        <v>19</v>
      </c>
      <c r="AU559">
        <v>952</v>
      </c>
      <c r="AV559">
        <v>1545226</v>
      </c>
      <c r="AW559">
        <v>34</v>
      </c>
      <c r="AX559">
        <v>4</v>
      </c>
      <c r="AY559">
        <v>44</v>
      </c>
      <c r="BA559">
        <v>2013</v>
      </c>
    </row>
    <row r="560" spans="1:53" x14ac:dyDescent="0.35">
      <c r="A560" t="str">
        <f t="shared" si="53"/>
        <v>8405_Génie civil</v>
      </c>
      <c r="B560" t="str">
        <f t="shared" si="54"/>
        <v>20_8405</v>
      </c>
      <c r="C560">
        <f t="shared" si="56"/>
        <v>20</v>
      </c>
      <c r="D560">
        <f t="shared" si="58"/>
        <v>20</v>
      </c>
      <c r="E560" t="str">
        <f>INDEX(PDC!$J$1:$L$90,MATCH(H560,PDC!$L:$L,0),MATCH(PDC!$J$1,PDC!$J$1:$L$1,0))</f>
        <v>Construction</v>
      </c>
      <c r="F560">
        <v>8405</v>
      </c>
      <c r="G560">
        <v>42</v>
      </c>
      <c r="H560" t="s">
        <v>22</v>
      </c>
      <c r="I560" s="10">
        <v>712</v>
      </c>
      <c r="J560" s="10">
        <v>1066089</v>
      </c>
      <c r="K560" s="10">
        <v>36</v>
      </c>
      <c r="L560">
        <v>1</v>
      </c>
      <c r="M560" s="10">
        <v>15</v>
      </c>
      <c r="N560" s="10"/>
      <c r="O560" s="10">
        <v>3964</v>
      </c>
      <c r="P560" s="10">
        <v>47.312396759680631</v>
      </c>
      <c r="Q560" s="10">
        <v>33.768287637999997</v>
      </c>
      <c r="T560" s="10"/>
      <c r="U560" s="10"/>
      <c r="V560" s="10"/>
      <c r="W560" s="10"/>
      <c r="X560" s="10"/>
      <c r="Y560" s="10"/>
      <c r="Z560" s="10"/>
      <c r="AP560" t="str">
        <f t="shared" si="55"/>
        <v>43_Industrie de l'habillement</v>
      </c>
      <c r="AQ560" t="str">
        <f>INDEX(PDC!$J$1:$L$90,MATCH(AT560,PDC!$L:$L,0),MATCH(PDC!$J$1,PDC!$J$1:$L$1,0))</f>
        <v>Industrie</v>
      </c>
      <c r="AR560">
        <v>43</v>
      </c>
      <c r="AS560">
        <v>14</v>
      </c>
      <c r="AT560" t="s">
        <v>68</v>
      </c>
      <c r="AU560">
        <v>147</v>
      </c>
      <c r="AV560">
        <v>238265</v>
      </c>
      <c r="AW560">
        <v>2</v>
      </c>
      <c r="BA560">
        <v>18</v>
      </c>
    </row>
    <row r="561" spans="1:53" x14ac:dyDescent="0.35">
      <c r="A561" t="str">
        <f t="shared" si="53"/>
        <v>8405_Fabrication de produits métalliques, à l'exception des machines et des équipements</v>
      </c>
      <c r="B561" t="str">
        <f t="shared" si="54"/>
        <v>15_8405</v>
      </c>
      <c r="C561">
        <f t="shared" si="56"/>
        <v>15</v>
      </c>
      <c r="D561">
        <f t="shared" si="58"/>
        <v>15</v>
      </c>
      <c r="E561" t="str">
        <f>INDEX(PDC!$J$1:$L$90,MATCH(H561,PDC!$L:$L,0),MATCH(PDC!$J$1,PDC!$J$1:$L$1,0))</f>
        <v>Industrie</v>
      </c>
      <c r="F561">
        <v>8405</v>
      </c>
      <c r="G561">
        <v>25</v>
      </c>
      <c r="H561" t="s">
        <v>11</v>
      </c>
      <c r="I561" s="10">
        <v>1240</v>
      </c>
      <c r="J561" s="10">
        <v>2025191</v>
      </c>
      <c r="K561" s="10">
        <v>68</v>
      </c>
      <c r="L561">
        <v>6</v>
      </c>
      <c r="M561" s="10">
        <v>73</v>
      </c>
      <c r="N561" s="10"/>
      <c r="O561" s="10">
        <v>3995</v>
      </c>
      <c r="P561" s="10">
        <v>56.042367641596407</v>
      </c>
      <c r="Q561" s="10">
        <v>33.57707989</v>
      </c>
      <c r="T561" s="10"/>
      <c r="U561" s="10"/>
      <c r="V561" s="10"/>
      <c r="W561" s="10"/>
      <c r="X561" s="10"/>
      <c r="Y561" s="10"/>
      <c r="Z561" s="10"/>
      <c r="AP561" t="str">
        <f t="shared" si="55"/>
        <v>43_Industrie du cuir et de la chaussure</v>
      </c>
      <c r="AQ561" t="str">
        <f>INDEX(PDC!$J$1:$L$90,MATCH(AT561,PDC!$L:$L,0),MATCH(PDC!$J$1,PDC!$J$1:$L$1,0))</f>
        <v>Industrie</v>
      </c>
      <c r="AR561">
        <v>43</v>
      </c>
      <c r="AS561">
        <v>15</v>
      </c>
      <c r="AT561" t="s">
        <v>69</v>
      </c>
      <c r="AU561">
        <v>616</v>
      </c>
      <c r="AV561">
        <v>869507</v>
      </c>
      <c r="AW561">
        <v>9</v>
      </c>
      <c r="BA561">
        <v>710</v>
      </c>
    </row>
    <row r="562" spans="1:53" x14ac:dyDescent="0.35">
      <c r="A562" t="str">
        <f t="shared" si="53"/>
        <v>8405_Commerce de gros, à l'exception des automobiles et des motocycles</v>
      </c>
      <c r="B562" t="str">
        <f t="shared" si="54"/>
        <v>21_8405</v>
      </c>
      <c r="C562">
        <f t="shared" si="56"/>
        <v>21</v>
      </c>
      <c r="D562">
        <f t="shared" si="58"/>
        <v>21</v>
      </c>
      <c r="E562" t="str">
        <f>INDEX(PDC!$J$1:$L$90,MATCH(H562,PDC!$L:$L,0),MATCH(PDC!$J$1,PDC!$J$1:$L$1,0))</f>
        <v>Commerce</v>
      </c>
      <c r="F562">
        <v>8405</v>
      </c>
      <c r="G562">
        <v>46</v>
      </c>
      <c r="H562" t="s">
        <v>28</v>
      </c>
      <c r="I562" s="10">
        <v>3332</v>
      </c>
      <c r="J562" s="10">
        <v>5281203</v>
      </c>
      <c r="K562" s="10">
        <v>171</v>
      </c>
      <c r="L562" s="10">
        <v>11</v>
      </c>
      <c r="M562" s="10">
        <v>107</v>
      </c>
      <c r="N562" s="10"/>
      <c r="O562" s="10">
        <v>13768</v>
      </c>
      <c r="P562" s="10">
        <v>45.308359246236989</v>
      </c>
      <c r="Q562" s="10">
        <v>32.378986378999997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P562" t="str">
        <f t="shared" si="55"/>
        <v>43_Travail du bois et fabrication d'articles en bois et en liège, à l'exception des meubles ; fabrication d'articles en vannerie et sparterie</v>
      </c>
      <c r="AQ562" t="str">
        <f>INDEX(PDC!$J$1:$L$90,MATCH(AT562,PDC!$L:$L,0),MATCH(PDC!$J$1,PDC!$J$1:$L$1,0))</f>
        <v>Industrie</v>
      </c>
      <c r="AR562">
        <v>43</v>
      </c>
      <c r="AS562">
        <v>16</v>
      </c>
      <c r="AT562" t="s">
        <v>70</v>
      </c>
      <c r="AU562">
        <v>239</v>
      </c>
      <c r="AV562">
        <v>383168</v>
      </c>
      <c r="AW562">
        <v>17</v>
      </c>
      <c r="AX562">
        <v>3</v>
      </c>
      <c r="AY562">
        <v>40</v>
      </c>
      <c r="BA562">
        <v>1481</v>
      </c>
    </row>
    <row r="563" spans="1:53" x14ac:dyDescent="0.35">
      <c r="A563" t="str">
        <f t="shared" si="53"/>
        <v>8405_Autres industries extractives</v>
      </c>
      <c r="B563" t="str">
        <f t="shared" si="54"/>
        <v>HC_8405</v>
      </c>
      <c r="C563" t="str">
        <f t="shared" si="56"/>
        <v>HC</v>
      </c>
      <c r="D563">
        <f t="shared" si="58"/>
        <v>10</v>
      </c>
      <c r="E563" t="str">
        <f>INDEX(PDC!$J$1:$L$90,MATCH(H563,PDC!$L:$L,0),MATCH(PDC!$J$1,PDC!$J$1:$L$1,0))</f>
        <v>Industrie</v>
      </c>
      <c r="F563">
        <v>8405</v>
      </c>
      <c r="G563">
        <v>8</v>
      </c>
      <c r="H563" t="s">
        <v>64</v>
      </c>
      <c r="I563" s="10">
        <v>140</v>
      </c>
      <c r="J563" s="10">
        <v>219458</v>
      </c>
      <c r="K563" s="10">
        <v>7</v>
      </c>
      <c r="L563">
        <v>1</v>
      </c>
      <c r="M563" s="10">
        <v>20</v>
      </c>
      <c r="N563" s="10"/>
      <c r="O563" s="10">
        <v>763</v>
      </c>
      <c r="P563" s="10">
        <v>75.003013916021715</v>
      </c>
      <c r="Q563" s="10">
        <v>31.896763844999999</v>
      </c>
      <c r="T563" s="10"/>
      <c r="U563" s="10"/>
      <c r="V563" s="10"/>
      <c r="W563" s="10"/>
      <c r="X563" s="10"/>
      <c r="Y563" s="10"/>
      <c r="Z563" s="10"/>
      <c r="AP563" t="str">
        <f t="shared" si="55"/>
        <v>43_Industrie du papier et du carton</v>
      </c>
      <c r="AQ563" t="str">
        <f>INDEX(PDC!$J$1:$L$90,MATCH(AT563,PDC!$L:$L,0),MATCH(PDC!$J$1,PDC!$J$1:$L$1,0))</f>
        <v>Industrie</v>
      </c>
      <c r="AR563">
        <v>43</v>
      </c>
      <c r="AS563">
        <v>17</v>
      </c>
      <c r="AT563" t="s">
        <v>71</v>
      </c>
      <c r="AU563">
        <v>355</v>
      </c>
      <c r="AV563">
        <v>563633</v>
      </c>
      <c r="AW563">
        <v>10</v>
      </c>
      <c r="BA563">
        <v>538</v>
      </c>
    </row>
    <row r="564" spans="1:53" x14ac:dyDescent="0.35">
      <c r="A564" t="str">
        <f t="shared" si="53"/>
        <v>8405_Réparation et installation de machines et d'équipements</v>
      </c>
      <c r="B564" t="str">
        <f t="shared" si="54"/>
        <v>27_8405</v>
      </c>
      <c r="C564">
        <f t="shared" si="56"/>
        <v>27</v>
      </c>
      <c r="D564">
        <f t="shared" si="58"/>
        <v>27</v>
      </c>
      <c r="E564" t="str">
        <f>INDEX(PDC!$J$1:$L$90,MATCH(H564,PDC!$L:$L,0),MATCH(PDC!$J$1,PDC!$J$1:$L$1,0))</f>
        <v>Industrie</v>
      </c>
      <c r="F564">
        <v>8405</v>
      </c>
      <c r="G564">
        <v>33</v>
      </c>
      <c r="H564" t="s">
        <v>23</v>
      </c>
      <c r="I564" s="10">
        <v>346</v>
      </c>
      <c r="J564" s="10">
        <v>570063</v>
      </c>
      <c r="K564" s="10">
        <v>18</v>
      </c>
      <c r="M564" s="10"/>
      <c r="N564" s="10"/>
      <c r="O564" s="10">
        <v>1608</v>
      </c>
      <c r="P564" s="10">
        <v>38.649365539910505</v>
      </c>
      <c r="Q564" s="10">
        <v>31.575457449000002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P564" t="str">
        <f t="shared" si="55"/>
        <v>43_Imprimerie et reproduction d'enregistrements</v>
      </c>
      <c r="AQ564" t="str">
        <f>INDEX(PDC!$J$1:$L$90,MATCH(AT564,PDC!$L:$L,0),MATCH(PDC!$J$1,PDC!$J$1:$L$1,0))</f>
        <v>Industrie</v>
      </c>
      <c r="AR564">
        <v>43</v>
      </c>
      <c r="AS564">
        <v>18</v>
      </c>
      <c r="AT564" t="s">
        <v>72</v>
      </c>
      <c r="AU564">
        <v>115</v>
      </c>
      <c r="AV564">
        <v>194533</v>
      </c>
      <c r="AW564">
        <v>6</v>
      </c>
      <c r="BA564">
        <v>364</v>
      </c>
    </row>
    <row r="565" spans="1:53" x14ac:dyDescent="0.35">
      <c r="A565" t="str">
        <f t="shared" si="53"/>
        <v>8405_Commerce de détail, à l'exception des automobiles et des motocycles</v>
      </c>
      <c r="B565" t="str">
        <f t="shared" si="54"/>
        <v>23_8405</v>
      </c>
      <c r="C565">
        <f t="shared" si="56"/>
        <v>23</v>
      </c>
      <c r="D565">
        <f t="shared" si="58"/>
        <v>23</v>
      </c>
      <c r="E565" t="str">
        <f>INDEX(PDC!$J$1:$L$90,MATCH(H565,PDC!$L:$L,0),MATCH(PDC!$J$1,PDC!$J$1:$L$1,0))</f>
        <v>Commerce</v>
      </c>
      <c r="F565">
        <v>8405</v>
      </c>
      <c r="G565">
        <v>47</v>
      </c>
      <c r="H565" t="s">
        <v>16</v>
      </c>
      <c r="I565" s="10">
        <v>5174</v>
      </c>
      <c r="J565" s="10">
        <v>7919912</v>
      </c>
      <c r="K565" s="10">
        <v>225</v>
      </c>
      <c r="L565">
        <v>13</v>
      </c>
      <c r="M565" s="10">
        <v>74</v>
      </c>
      <c r="N565" s="10"/>
      <c r="O565" s="10">
        <v>17010</v>
      </c>
      <c r="P565" s="10">
        <v>41.600580012991742</v>
      </c>
      <c r="Q565" s="10">
        <v>28.409406569000001</v>
      </c>
      <c r="T565" s="10"/>
      <c r="U565" s="10"/>
      <c r="V565" s="10"/>
      <c r="W565" s="10"/>
      <c r="X565" s="10"/>
      <c r="Y565" s="10"/>
      <c r="Z565" s="10"/>
      <c r="AP565" t="str">
        <f t="shared" si="55"/>
        <v>43_Industrie chimique</v>
      </c>
      <c r="AQ565" t="str">
        <f>INDEX(PDC!$J$1:$L$90,MATCH(AT565,PDC!$L:$L,0),MATCH(PDC!$J$1,PDC!$J$1:$L$1,0))</f>
        <v>Industrie</v>
      </c>
      <c r="AR565">
        <v>43</v>
      </c>
      <c r="AS565">
        <v>20</v>
      </c>
      <c r="AT565" t="s">
        <v>40</v>
      </c>
      <c r="AU565">
        <v>371</v>
      </c>
      <c r="AV565">
        <v>633355</v>
      </c>
      <c r="AW565">
        <v>3</v>
      </c>
      <c r="AX565">
        <v>1</v>
      </c>
      <c r="AY565">
        <v>5</v>
      </c>
      <c r="BA565">
        <v>198</v>
      </c>
    </row>
    <row r="566" spans="1:53" x14ac:dyDescent="0.35">
      <c r="A566" t="str">
        <f t="shared" si="53"/>
        <v>8405_Travail du bois et fabrication d'articles en bois et en liège, à l'exception des meubles ; fabrication d'articles en vannerie et sparterie</v>
      </c>
      <c r="B566" t="str">
        <f t="shared" si="54"/>
        <v>HC_8405</v>
      </c>
      <c r="C566" t="str">
        <f t="shared" si="56"/>
        <v>HC</v>
      </c>
      <c r="D566">
        <f t="shared" si="58"/>
        <v>42</v>
      </c>
      <c r="E566" t="str">
        <f>INDEX(PDC!$J$1:$L$90,MATCH(H566,PDC!$L:$L,0),MATCH(PDC!$J$1,PDC!$J$1:$L$1,0))</f>
        <v>Industrie</v>
      </c>
      <c r="F566">
        <v>8405</v>
      </c>
      <c r="G566">
        <v>16</v>
      </c>
      <c r="H566" t="s">
        <v>70</v>
      </c>
      <c r="I566" s="10">
        <v>149</v>
      </c>
      <c r="J566" s="10">
        <v>250033</v>
      </c>
      <c r="K566" s="10">
        <v>7</v>
      </c>
      <c r="L566" s="10">
        <v>1</v>
      </c>
      <c r="M566" s="10">
        <v>6</v>
      </c>
      <c r="N566" s="10"/>
      <c r="O566" s="10">
        <v>277</v>
      </c>
      <c r="P566" s="10">
        <v>23.144393341526591</v>
      </c>
      <c r="Q566" s="10">
        <v>27.996304488</v>
      </c>
      <c r="T566" s="10"/>
      <c r="U566" s="10"/>
      <c r="V566" s="10"/>
      <c r="W566" s="10"/>
      <c r="X566" s="10"/>
      <c r="Y566" s="10"/>
      <c r="Z566" s="10"/>
      <c r="AP566" t="str">
        <f t="shared" si="55"/>
        <v>43_Industrie pharmaceutique</v>
      </c>
      <c r="AQ566" t="str">
        <f>INDEX(PDC!$J$1:$L$90,MATCH(AT566,PDC!$L:$L,0),MATCH(PDC!$J$1,PDC!$J$1:$L$1,0))</f>
        <v>Industrie</v>
      </c>
      <c r="AR566">
        <v>43</v>
      </c>
      <c r="AS566">
        <v>21</v>
      </c>
      <c r="AT566" t="s">
        <v>39</v>
      </c>
      <c r="AU566">
        <v>15</v>
      </c>
      <c r="AV566">
        <v>24367</v>
      </c>
      <c r="AW566">
        <v>1</v>
      </c>
      <c r="AX566">
        <v>1</v>
      </c>
      <c r="AY566">
        <v>8</v>
      </c>
      <c r="BA566">
        <v>392</v>
      </c>
    </row>
    <row r="567" spans="1:53" x14ac:dyDescent="0.35">
      <c r="A567" t="str">
        <f t="shared" si="53"/>
        <v>8405_Collecte, traitement et élimination des déchets ; récupération</v>
      </c>
      <c r="B567" t="str">
        <f t="shared" si="54"/>
        <v>19_8405</v>
      </c>
      <c r="C567">
        <f t="shared" si="56"/>
        <v>19</v>
      </c>
      <c r="D567">
        <f t="shared" si="58"/>
        <v>19</v>
      </c>
      <c r="E567" t="str">
        <f>INDEX(PDC!$J$1:$L$90,MATCH(H567,PDC!$L:$L,0),MATCH(PDC!$J$1,PDC!$J$1:$L$1,0))</f>
        <v>Industrie</v>
      </c>
      <c r="F567">
        <v>8405</v>
      </c>
      <c r="G567">
        <v>38</v>
      </c>
      <c r="H567" t="s">
        <v>4</v>
      </c>
      <c r="I567">
        <v>603</v>
      </c>
      <c r="J567">
        <v>900907</v>
      </c>
      <c r="K567">
        <v>25</v>
      </c>
      <c r="L567">
        <v>3</v>
      </c>
      <c r="M567">
        <v>16</v>
      </c>
      <c r="O567">
        <v>2400</v>
      </c>
      <c r="P567">
        <v>48.61137081209344</v>
      </c>
      <c r="Q567">
        <v>27.749812133999999</v>
      </c>
      <c r="T567" s="10"/>
      <c r="U567" s="10"/>
      <c r="V567" s="10"/>
      <c r="W567" s="10"/>
      <c r="X567" s="10"/>
      <c r="Y567" s="10"/>
      <c r="Z567" s="10"/>
      <c r="AP567" t="str">
        <f t="shared" si="55"/>
        <v>43_Fabrication de produits en caoutchouc et en plastique</v>
      </c>
      <c r="AQ567" t="str">
        <f>INDEX(PDC!$J$1:$L$90,MATCH(AT567,PDC!$L:$L,0),MATCH(PDC!$J$1,PDC!$J$1:$L$1,0))</f>
        <v>Industrie</v>
      </c>
      <c r="AR567">
        <v>43</v>
      </c>
      <c r="AS567">
        <v>22</v>
      </c>
      <c r="AT567" t="s">
        <v>25</v>
      </c>
      <c r="AU567">
        <v>3297</v>
      </c>
      <c r="AV567">
        <v>5489171</v>
      </c>
      <c r="AW567">
        <v>138</v>
      </c>
      <c r="AX567">
        <v>11</v>
      </c>
      <c r="AY567">
        <v>103</v>
      </c>
      <c r="BA567">
        <v>10264</v>
      </c>
    </row>
    <row r="568" spans="1:53" x14ac:dyDescent="0.35">
      <c r="A568" t="str">
        <f t="shared" si="53"/>
        <v>8405_Hébergement</v>
      </c>
      <c r="B568" t="str">
        <f t="shared" si="54"/>
        <v>31_8405</v>
      </c>
      <c r="C568">
        <f t="shared" si="56"/>
        <v>31</v>
      </c>
      <c r="D568">
        <f t="shared" si="58"/>
        <v>31</v>
      </c>
      <c r="E568" t="str">
        <f>INDEX(PDC!$J$1:$L$90,MATCH(H568,PDC!$L:$L,0),MATCH(PDC!$J$1,PDC!$J$1:$L$1,0))</f>
        <v>Services</v>
      </c>
      <c r="F568">
        <v>8405</v>
      </c>
      <c r="G568">
        <v>55</v>
      </c>
      <c r="H568" t="s">
        <v>20</v>
      </c>
      <c r="I568" s="10">
        <v>448</v>
      </c>
      <c r="J568" s="10">
        <v>657129</v>
      </c>
      <c r="K568">
        <v>18</v>
      </c>
      <c r="L568">
        <v>1</v>
      </c>
      <c r="M568">
        <v>5</v>
      </c>
      <c r="O568">
        <v>500</v>
      </c>
      <c r="P568">
        <v>35.600198461802911</v>
      </c>
      <c r="Q568">
        <v>27.391881958999999</v>
      </c>
      <c r="T568" s="10"/>
      <c r="U568" s="10"/>
      <c r="V568" s="10"/>
      <c r="W568" s="10"/>
      <c r="X568" s="10"/>
      <c r="Y568" s="10"/>
      <c r="Z568" s="10"/>
      <c r="AP568" t="str">
        <f t="shared" si="55"/>
        <v>43_Fabrication d'autres produits minéraux non métalliques</v>
      </c>
      <c r="AQ568" t="str">
        <f>INDEX(PDC!$J$1:$L$90,MATCH(AT568,PDC!$L:$L,0),MATCH(PDC!$J$1,PDC!$J$1:$L$1,0))</f>
        <v>Industrie</v>
      </c>
      <c r="AR568">
        <v>43</v>
      </c>
      <c r="AS568">
        <v>23</v>
      </c>
      <c r="AT568" t="s">
        <v>18</v>
      </c>
      <c r="AU568">
        <v>318</v>
      </c>
      <c r="AV568">
        <v>493300</v>
      </c>
      <c r="AW568">
        <v>16</v>
      </c>
      <c r="BA568">
        <v>1145</v>
      </c>
    </row>
    <row r="569" spans="1:53" x14ac:dyDescent="0.35">
      <c r="A569" t="str">
        <f t="shared" si="53"/>
        <v>8405_Enseignement</v>
      </c>
      <c r="B569" t="str">
        <f t="shared" si="54"/>
        <v>45_8405</v>
      </c>
      <c r="C569">
        <f t="shared" si="56"/>
        <v>45</v>
      </c>
      <c r="D569">
        <f t="shared" si="58"/>
        <v>45</v>
      </c>
      <c r="E569" t="str">
        <f>INDEX(PDC!$J$1:$L$90,MATCH(H569,PDC!$L:$L,0),MATCH(PDC!$J$1,PDC!$J$1:$L$1,0))</f>
        <v>Services</v>
      </c>
      <c r="F569">
        <v>8405</v>
      </c>
      <c r="G569">
        <v>85</v>
      </c>
      <c r="H569" t="s">
        <v>34</v>
      </c>
      <c r="I569" s="10">
        <v>965</v>
      </c>
      <c r="J569" s="10">
        <v>1574477</v>
      </c>
      <c r="K569">
        <v>43</v>
      </c>
      <c r="L569">
        <v>1</v>
      </c>
      <c r="M569">
        <v>2</v>
      </c>
      <c r="O569">
        <v>2291</v>
      </c>
      <c r="P569">
        <v>18.920551272890314</v>
      </c>
      <c r="Q569">
        <v>27.310656173000002</v>
      </c>
      <c r="T569" s="10"/>
      <c r="U569" s="10"/>
      <c r="V569" s="10"/>
      <c r="W569" s="10"/>
      <c r="X569" s="10"/>
      <c r="Y569" s="10"/>
      <c r="Z569" s="10"/>
      <c r="AP569" t="str">
        <f t="shared" si="55"/>
        <v>43_Métallurgie</v>
      </c>
      <c r="AQ569" t="str">
        <f>INDEX(PDC!$J$1:$L$90,MATCH(AT569,PDC!$L:$L,0),MATCH(PDC!$J$1,PDC!$J$1:$L$1,0))</f>
        <v>Industrie</v>
      </c>
      <c r="AR569">
        <v>43</v>
      </c>
      <c r="AS569">
        <v>24</v>
      </c>
      <c r="AT569" t="s">
        <v>26</v>
      </c>
      <c r="AU569">
        <v>53</v>
      </c>
      <c r="AV569">
        <v>84655</v>
      </c>
      <c r="AW569">
        <v>4</v>
      </c>
      <c r="BA569">
        <v>487</v>
      </c>
    </row>
    <row r="570" spans="1:53" x14ac:dyDescent="0.35">
      <c r="A570" t="str">
        <f t="shared" si="53"/>
        <v>8405_Services relatifs aux bâtiments et aménagement paysager</v>
      </c>
      <c r="B570" t="str">
        <f t="shared" si="54"/>
        <v>24_8405</v>
      </c>
      <c r="C570">
        <f t="shared" si="56"/>
        <v>24</v>
      </c>
      <c r="D570">
        <f t="shared" si="58"/>
        <v>24</v>
      </c>
      <c r="E570" t="str">
        <f>INDEX(PDC!$J$1:$L$90,MATCH(H570,PDC!$L:$L,0),MATCH(PDC!$J$1,PDC!$J$1:$L$1,0))</f>
        <v>Services</v>
      </c>
      <c r="F570">
        <v>8405</v>
      </c>
      <c r="G570">
        <v>81</v>
      </c>
      <c r="H570" t="s">
        <v>9</v>
      </c>
      <c r="I570" s="10">
        <v>1321</v>
      </c>
      <c r="J570" s="10">
        <v>1946192</v>
      </c>
      <c r="K570">
        <v>52</v>
      </c>
      <c r="L570">
        <v>4</v>
      </c>
      <c r="M570">
        <v>30</v>
      </c>
      <c r="O570">
        <v>5387</v>
      </c>
      <c r="P570">
        <v>39.288027135174126</v>
      </c>
      <c r="Q570">
        <v>26.718843773</v>
      </c>
      <c r="T570" s="10"/>
      <c r="U570" s="10"/>
      <c r="V570" s="10"/>
      <c r="W570" s="10"/>
      <c r="X570" s="10"/>
      <c r="Y570" s="10"/>
      <c r="Z570" s="10"/>
      <c r="AP570" t="str">
        <f t="shared" si="55"/>
        <v>43_Fabrication de produits métalliques, à l'exception des machines et des équipements</v>
      </c>
      <c r="AQ570" t="str">
        <f>INDEX(PDC!$J$1:$L$90,MATCH(AT570,PDC!$L:$L,0),MATCH(PDC!$J$1,PDC!$J$1:$L$1,0))</f>
        <v>Industrie</v>
      </c>
      <c r="AR570">
        <v>43</v>
      </c>
      <c r="AS570">
        <v>25</v>
      </c>
      <c r="AT570" t="s">
        <v>11</v>
      </c>
      <c r="AU570">
        <v>2008</v>
      </c>
      <c r="AV570">
        <v>3199507</v>
      </c>
      <c r="AW570">
        <v>106</v>
      </c>
      <c r="AX570">
        <v>9</v>
      </c>
      <c r="AY570">
        <v>119</v>
      </c>
      <c r="BA570">
        <v>6743</v>
      </c>
    </row>
    <row r="571" spans="1:53" x14ac:dyDescent="0.35">
      <c r="A571" t="str">
        <f t="shared" si="53"/>
        <v>8405_Restauration</v>
      </c>
      <c r="B571" t="str">
        <f t="shared" si="54"/>
        <v>22_8405</v>
      </c>
      <c r="C571">
        <f t="shared" si="56"/>
        <v>22</v>
      </c>
      <c r="D571">
        <f t="shared" si="58"/>
        <v>22</v>
      </c>
      <c r="E571" t="str">
        <f>INDEX(PDC!$J$1:$L$90,MATCH(H571,PDC!$L:$L,0),MATCH(PDC!$J$1,PDC!$J$1:$L$1,0))</f>
        <v>Services</v>
      </c>
      <c r="F571">
        <v>8405</v>
      </c>
      <c r="G571">
        <v>56</v>
      </c>
      <c r="H571" t="s">
        <v>10</v>
      </c>
      <c r="I571" s="10">
        <v>1801</v>
      </c>
      <c r="J571" s="10">
        <v>2813076</v>
      </c>
      <c r="K571">
        <v>74</v>
      </c>
      <c r="L571">
        <v>7</v>
      </c>
      <c r="M571">
        <v>63</v>
      </c>
      <c r="O571">
        <v>5113</v>
      </c>
      <c r="P571">
        <v>42.677954961454454</v>
      </c>
      <c r="Q571">
        <v>26.305723699000001</v>
      </c>
      <c r="T571" s="10"/>
      <c r="U571" s="10"/>
      <c r="V571" s="10"/>
      <c r="W571" s="10"/>
      <c r="X571" s="10"/>
      <c r="Y571" s="10"/>
      <c r="Z571" s="10"/>
      <c r="AP571" t="str">
        <f t="shared" si="55"/>
        <v>43_Fabrication de produits informatiques, électroniques et optiques</v>
      </c>
      <c r="AQ571" t="str">
        <f>INDEX(PDC!$J$1:$L$90,MATCH(AT571,PDC!$L:$L,0),MATCH(PDC!$J$1,PDC!$J$1:$L$1,0))</f>
        <v>Industrie</v>
      </c>
      <c r="AR571">
        <v>43</v>
      </c>
      <c r="AS571">
        <v>26</v>
      </c>
      <c r="AT571" t="s">
        <v>41</v>
      </c>
      <c r="AU571">
        <v>374</v>
      </c>
      <c r="AV571">
        <v>630570</v>
      </c>
      <c r="AW571">
        <v>3</v>
      </c>
      <c r="BA571">
        <v>45</v>
      </c>
    </row>
    <row r="572" spans="1:53" x14ac:dyDescent="0.35">
      <c r="A572" t="str">
        <f t="shared" si="53"/>
        <v>8405_Réparation d'ordinateurs et de biens personnels et domestiques</v>
      </c>
      <c r="B572" t="str">
        <f t="shared" si="54"/>
        <v>HC_8405</v>
      </c>
      <c r="C572" t="str">
        <f t="shared" si="56"/>
        <v>HC</v>
      </c>
      <c r="D572">
        <f t="shared" si="58"/>
        <v>37</v>
      </c>
      <c r="E572" t="str">
        <f>INDEX(PDC!$J$1:$L$90,MATCH(H572,PDC!$L:$L,0),MATCH(PDC!$J$1,PDC!$J$1:$L$1,0))</f>
        <v>Services</v>
      </c>
      <c r="F572">
        <v>8405</v>
      </c>
      <c r="G572">
        <v>95</v>
      </c>
      <c r="H572" t="s">
        <v>92</v>
      </c>
      <c r="I572" s="10">
        <v>34</v>
      </c>
      <c r="J572" s="10">
        <v>41906</v>
      </c>
      <c r="K572">
        <v>1</v>
      </c>
      <c r="M572" s="10"/>
      <c r="O572">
        <v>40</v>
      </c>
      <c r="P572">
        <v>30.555972779963934</v>
      </c>
      <c r="Q572">
        <v>23.862931322000001</v>
      </c>
      <c r="T572" s="10"/>
      <c r="U572" s="10"/>
      <c r="V572" s="10"/>
      <c r="W572" s="10"/>
      <c r="X572" s="10"/>
      <c r="Y572" s="10"/>
      <c r="Z572" s="10"/>
      <c r="AP572" t="str">
        <f t="shared" si="55"/>
        <v>43_Fabrication d'équipements électriques</v>
      </c>
      <c r="AQ572" t="str">
        <f>INDEX(PDC!$J$1:$L$90,MATCH(AT572,PDC!$L:$L,0),MATCH(PDC!$J$1,PDC!$J$1:$L$1,0))</f>
        <v>Industrie</v>
      </c>
      <c r="AR572">
        <v>43</v>
      </c>
      <c r="AS572">
        <v>27</v>
      </c>
      <c r="AT572" t="s">
        <v>38</v>
      </c>
      <c r="AU572">
        <v>184</v>
      </c>
      <c r="AV572">
        <v>287910</v>
      </c>
      <c r="AW572">
        <v>10</v>
      </c>
      <c r="BA572">
        <v>101</v>
      </c>
    </row>
    <row r="573" spans="1:53" x14ac:dyDescent="0.35">
      <c r="A573" t="str">
        <f t="shared" si="53"/>
        <v>8405_Publicité et études de marché</v>
      </c>
      <c r="B573" t="str">
        <f t="shared" si="54"/>
        <v>HC_8405</v>
      </c>
      <c r="C573" t="str">
        <f t="shared" si="56"/>
        <v>HC</v>
      </c>
      <c r="D573">
        <f t="shared" si="58"/>
        <v>34</v>
      </c>
      <c r="E573" t="str">
        <f>INDEX(PDC!$J$1:$L$90,MATCH(H573,PDC!$L:$L,0),MATCH(PDC!$J$1,PDC!$J$1:$L$1,0))</f>
        <v>Services</v>
      </c>
      <c r="F573">
        <v>8405</v>
      </c>
      <c r="G573">
        <v>73</v>
      </c>
      <c r="H573" t="s">
        <v>33</v>
      </c>
      <c r="I573" s="10">
        <v>111</v>
      </c>
      <c r="J573" s="10">
        <v>171545</v>
      </c>
      <c r="K573">
        <v>4</v>
      </c>
      <c r="L573">
        <v>1</v>
      </c>
      <c r="M573">
        <v>8</v>
      </c>
      <c r="O573">
        <v>430</v>
      </c>
      <c r="P573">
        <v>32.544311707733044</v>
      </c>
      <c r="Q573">
        <v>23.317496866999999</v>
      </c>
      <c r="T573" s="10"/>
      <c r="U573" s="10"/>
      <c r="V573" s="10"/>
      <c r="W573" s="10"/>
      <c r="X573" s="10"/>
      <c r="Y573" s="10"/>
      <c r="Z573" s="10"/>
      <c r="AP573" t="str">
        <f t="shared" si="55"/>
        <v>43_Fabrication de machines et équipements n.c.a.</v>
      </c>
      <c r="AQ573" t="str">
        <f>INDEX(PDC!$J$1:$L$90,MATCH(AT573,PDC!$L:$L,0),MATCH(PDC!$J$1,PDC!$J$1:$L$1,0))</f>
        <v>Industrie</v>
      </c>
      <c r="AR573">
        <v>43</v>
      </c>
      <c r="AS573">
        <v>28</v>
      </c>
      <c r="AT573" t="s">
        <v>29</v>
      </c>
      <c r="AU573">
        <v>205</v>
      </c>
      <c r="AV573">
        <v>364649</v>
      </c>
      <c r="AW573">
        <v>6</v>
      </c>
      <c r="BA573">
        <v>88</v>
      </c>
    </row>
    <row r="574" spans="1:53" x14ac:dyDescent="0.35">
      <c r="A574" t="str">
        <f t="shared" si="53"/>
        <v>8405_Imprimerie et reproduction d'enregistrements</v>
      </c>
      <c r="B574" t="str">
        <f t="shared" si="54"/>
        <v>HC_8405</v>
      </c>
      <c r="C574" t="str">
        <f t="shared" si="56"/>
        <v>HC</v>
      </c>
      <c r="D574">
        <f t="shared" si="58"/>
        <v>28</v>
      </c>
      <c r="E574" t="str">
        <f>INDEX(PDC!$J$1:$L$90,MATCH(H574,PDC!$L:$L,0),MATCH(PDC!$J$1,PDC!$J$1:$L$1,0))</f>
        <v>Industrie</v>
      </c>
      <c r="F574">
        <v>8405</v>
      </c>
      <c r="G574">
        <v>18</v>
      </c>
      <c r="H574" t="s">
        <v>72</v>
      </c>
      <c r="I574" s="10">
        <v>237</v>
      </c>
      <c r="J574" s="10">
        <v>403034</v>
      </c>
      <c r="K574">
        <v>9</v>
      </c>
      <c r="L574">
        <v>1</v>
      </c>
      <c r="M574">
        <v>5</v>
      </c>
      <c r="O574">
        <v>1110</v>
      </c>
      <c r="P574">
        <v>37.915813081974541</v>
      </c>
      <c r="Q574">
        <v>22.330622229999999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P574" t="str">
        <f t="shared" si="55"/>
        <v>43_Industrie automobile</v>
      </c>
      <c r="AQ574" t="str">
        <f>INDEX(PDC!$J$1:$L$90,MATCH(AT574,PDC!$L:$L,0),MATCH(PDC!$J$1,PDC!$J$1:$L$1,0))</f>
        <v>Industrie</v>
      </c>
      <c r="AR574">
        <v>43</v>
      </c>
      <c r="AS574">
        <v>29</v>
      </c>
      <c r="AT574" t="s">
        <v>24</v>
      </c>
      <c r="AU574">
        <v>701</v>
      </c>
      <c r="AV574">
        <v>887784</v>
      </c>
      <c r="AW574">
        <v>9</v>
      </c>
      <c r="AX574">
        <v>3</v>
      </c>
      <c r="AY574">
        <v>10</v>
      </c>
      <c r="BA574">
        <v>425</v>
      </c>
    </row>
    <row r="575" spans="1:53" x14ac:dyDescent="0.35">
      <c r="A575" t="str">
        <f t="shared" si="53"/>
        <v>8405_Industrie automobile</v>
      </c>
      <c r="B575" t="str">
        <f t="shared" si="54"/>
        <v>36_8405</v>
      </c>
      <c r="C575">
        <f t="shared" si="56"/>
        <v>36</v>
      </c>
      <c r="D575">
        <f t="shared" si="58"/>
        <v>36</v>
      </c>
      <c r="E575" t="str">
        <f>INDEX(PDC!$J$1:$L$90,MATCH(H575,PDC!$L:$L,0),MATCH(PDC!$J$1,PDC!$J$1:$L$1,0))</f>
        <v>Industrie</v>
      </c>
      <c r="F575">
        <v>8405</v>
      </c>
      <c r="G575">
        <v>29</v>
      </c>
      <c r="H575" t="s">
        <v>24</v>
      </c>
      <c r="I575">
        <v>2027</v>
      </c>
      <c r="J575">
        <v>2972796</v>
      </c>
      <c r="K575">
        <v>66</v>
      </c>
      <c r="L575">
        <v>5</v>
      </c>
      <c r="M575">
        <v>44</v>
      </c>
      <c r="O575">
        <v>7087</v>
      </c>
      <c r="P575">
        <v>31.105375182526785</v>
      </c>
      <c r="Q575">
        <v>22.201321583999999</v>
      </c>
      <c r="T575" s="10"/>
      <c r="U575" s="10"/>
      <c r="V575" s="10"/>
      <c r="W575" s="10"/>
      <c r="X575" s="10"/>
      <c r="Y575" s="10"/>
      <c r="Z575" s="10"/>
      <c r="AP575" t="str">
        <f t="shared" si="55"/>
        <v>43_Fabrication d'autres matériels de transport</v>
      </c>
      <c r="AQ575" t="str">
        <f>INDEX(PDC!$J$1:$L$90,MATCH(AT575,PDC!$L:$L,0),MATCH(PDC!$J$1,PDC!$J$1:$L$1,0))</f>
        <v>Industrie</v>
      </c>
      <c r="AR575">
        <v>43</v>
      </c>
      <c r="AS575">
        <v>30</v>
      </c>
      <c r="AT575" t="s">
        <v>74</v>
      </c>
      <c r="AU575">
        <v>3</v>
      </c>
      <c r="AV575">
        <v>3580</v>
      </c>
    </row>
    <row r="576" spans="1:53" x14ac:dyDescent="0.35">
      <c r="A576" t="str">
        <f t="shared" si="53"/>
        <v>8405_Commerce et réparation d'automobiles et de motocycles</v>
      </c>
      <c r="B576" t="str">
        <f t="shared" si="54"/>
        <v>30_8405</v>
      </c>
      <c r="C576">
        <f t="shared" si="56"/>
        <v>30</v>
      </c>
      <c r="D576">
        <f t="shared" si="58"/>
        <v>30</v>
      </c>
      <c r="E576" t="str">
        <f>INDEX(PDC!$J$1:$L$90,MATCH(H576,PDC!$L:$L,0),MATCH(PDC!$J$1,PDC!$J$1:$L$1,0))</f>
        <v>Commerce</v>
      </c>
      <c r="F576">
        <v>8405</v>
      </c>
      <c r="G576">
        <v>45</v>
      </c>
      <c r="H576" t="s">
        <v>21</v>
      </c>
      <c r="I576" s="10">
        <v>1584</v>
      </c>
      <c r="J576" s="10">
        <v>2528150</v>
      </c>
      <c r="K576">
        <v>56</v>
      </c>
      <c r="O576">
        <v>2652</v>
      </c>
      <c r="P576">
        <v>37.269727782286303</v>
      </c>
      <c r="Q576">
        <v>22.150584419000001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P576" t="str">
        <f t="shared" si="55"/>
        <v>43_Fabrication de meubles</v>
      </c>
      <c r="AQ576" t="str">
        <f>INDEX(PDC!$J$1:$L$90,MATCH(AT576,PDC!$L:$L,0),MATCH(PDC!$J$1,PDC!$J$1:$L$1,0))</f>
        <v>Industrie</v>
      </c>
      <c r="AR576">
        <v>43</v>
      </c>
      <c r="AS576">
        <v>31</v>
      </c>
      <c r="AT576" t="s">
        <v>75</v>
      </c>
      <c r="AU576">
        <v>212</v>
      </c>
      <c r="AV576">
        <v>346970</v>
      </c>
      <c r="AW576">
        <v>9</v>
      </c>
      <c r="AX576">
        <v>1</v>
      </c>
      <c r="AY576">
        <v>3</v>
      </c>
      <c r="BA576">
        <v>485</v>
      </c>
    </row>
    <row r="577" spans="1:53" x14ac:dyDescent="0.35">
      <c r="A577" t="str">
        <f t="shared" si="53"/>
        <v>8405_Fabrication d'autres produits minéraux non métalliques</v>
      </c>
      <c r="B577" t="str">
        <f t="shared" si="54"/>
        <v>35_8405</v>
      </c>
      <c r="C577">
        <f t="shared" si="56"/>
        <v>35</v>
      </c>
      <c r="D577">
        <f t="shared" si="58"/>
        <v>35</v>
      </c>
      <c r="E577" t="str">
        <f>INDEX(PDC!$J$1:$L$90,MATCH(H577,PDC!$L:$L,0),MATCH(PDC!$J$1,PDC!$J$1:$L$1,0))</f>
        <v>Industrie</v>
      </c>
      <c r="F577">
        <v>8405</v>
      </c>
      <c r="G577">
        <v>23</v>
      </c>
      <c r="H577" t="s">
        <v>18</v>
      </c>
      <c r="I577" s="10">
        <v>846</v>
      </c>
      <c r="J577" s="10">
        <v>1388727</v>
      </c>
      <c r="K577">
        <v>28</v>
      </c>
      <c r="L577">
        <v>3</v>
      </c>
      <c r="M577">
        <v>12</v>
      </c>
      <c r="O577">
        <v>1981</v>
      </c>
      <c r="P577">
        <v>31.492225722517585</v>
      </c>
      <c r="Q577">
        <v>20.162350124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P577" t="str">
        <f t="shared" si="55"/>
        <v>43_Autres industries manufacturières</v>
      </c>
      <c r="AQ577" t="str">
        <f>INDEX(PDC!$J$1:$L$90,MATCH(AT577,PDC!$L:$L,0),MATCH(PDC!$J$1,PDC!$J$1:$L$1,0))</f>
        <v>Industrie</v>
      </c>
      <c r="AR577">
        <v>43</v>
      </c>
      <c r="AS577">
        <v>32</v>
      </c>
      <c r="AT577" t="s">
        <v>37</v>
      </c>
      <c r="AU577">
        <v>247</v>
      </c>
      <c r="AV577">
        <v>406408</v>
      </c>
      <c r="AW577">
        <v>9</v>
      </c>
      <c r="AX577">
        <v>3</v>
      </c>
      <c r="AY577">
        <v>14</v>
      </c>
      <c r="BA577">
        <v>430</v>
      </c>
    </row>
    <row r="578" spans="1:53" x14ac:dyDescent="0.35">
      <c r="A578" t="str">
        <f t="shared" si="53"/>
        <v>8405_Fabrication d'équipements électriques</v>
      </c>
      <c r="B578" t="str">
        <f t="shared" si="54"/>
        <v>39_8405</v>
      </c>
      <c r="C578">
        <f t="shared" si="56"/>
        <v>39</v>
      </c>
      <c r="D578">
        <f t="shared" si="58"/>
        <v>39</v>
      </c>
      <c r="E578" t="str">
        <f>INDEX(PDC!$J$1:$L$90,MATCH(H578,PDC!$L:$L,0),MATCH(PDC!$J$1,PDC!$J$1:$L$1,0))</f>
        <v>Industrie</v>
      </c>
      <c r="F578">
        <v>8405</v>
      </c>
      <c r="G578">
        <v>27</v>
      </c>
      <c r="H578" t="s">
        <v>38</v>
      </c>
      <c r="I578" s="10">
        <v>537</v>
      </c>
      <c r="J578" s="10">
        <v>753846</v>
      </c>
      <c r="K578">
        <v>15</v>
      </c>
      <c r="L578">
        <v>5</v>
      </c>
      <c r="M578">
        <v>29</v>
      </c>
      <c r="O578">
        <v>1375</v>
      </c>
      <c r="P578">
        <v>29.73145841764838</v>
      </c>
      <c r="Q578">
        <v>19.897963244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P578" t="str">
        <f t="shared" si="55"/>
        <v>43_Réparation et installation de machines et d'équipements</v>
      </c>
      <c r="AQ578" t="str">
        <f>INDEX(PDC!$J$1:$L$90,MATCH(AT578,PDC!$L:$L,0),MATCH(PDC!$J$1,PDC!$J$1:$L$1,0))</f>
        <v>Industrie</v>
      </c>
      <c r="AR578">
        <v>43</v>
      </c>
      <c r="AS578">
        <v>33</v>
      </c>
      <c r="AT578" t="s">
        <v>23</v>
      </c>
      <c r="AU578">
        <v>322</v>
      </c>
      <c r="AV578">
        <v>514281</v>
      </c>
      <c r="AW578">
        <v>20</v>
      </c>
      <c r="AX578">
        <v>2</v>
      </c>
      <c r="AY578">
        <v>16</v>
      </c>
      <c r="BA578">
        <v>1188</v>
      </c>
    </row>
    <row r="579" spans="1:53" x14ac:dyDescent="0.35">
      <c r="A579" t="str">
        <f t="shared" si="53"/>
        <v>8405_Industrie du papier et du carton</v>
      </c>
      <c r="B579" t="str">
        <f t="shared" si="54"/>
        <v>HC_8405</v>
      </c>
      <c r="C579" t="str">
        <f t="shared" si="56"/>
        <v>HC</v>
      </c>
      <c r="D579">
        <f t="shared" si="58"/>
        <v>29</v>
      </c>
      <c r="E579" t="str">
        <f>INDEX(PDC!$J$1:$L$90,MATCH(H579,PDC!$L:$L,0),MATCH(PDC!$J$1,PDC!$J$1:$L$1,0))</f>
        <v>Industrie</v>
      </c>
      <c r="F579">
        <v>8405</v>
      </c>
      <c r="G579">
        <v>17</v>
      </c>
      <c r="H579" t="s">
        <v>71</v>
      </c>
      <c r="I579" s="10">
        <v>158</v>
      </c>
      <c r="J579" s="10">
        <v>256617</v>
      </c>
      <c r="K579">
        <v>5</v>
      </c>
      <c r="O579">
        <v>127</v>
      </c>
      <c r="P579">
        <v>37.367492680286446</v>
      </c>
      <c r="Q579">
        <v>19.484289817000001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P579" t="str">
        <f t="shared" si="55"/>
        <v>43_Production et distribution d'électricité, de gaz, de vapeur et d'air conditionné</v>
      </c>
      <c r="AQ579" t="str">
        <f>INDEX(PDC!$J$1:$L$90,MATCH(AT579,PDC!$L:$L,0),MATCH(PDC!$J$1,PDC!$J$1:$L$1,0))</f>
        <v>Industrie</v>
      </c>
      <c r="AR579">
        <v>43</v>
      </c>
      <c r="AS579">
        <v>35</v>
      </c>
      <c r="AT579" t="s">
        <v>76</v>
      </c>
      <c r="AU579">
        <v>55</v>
      </c>
      <c r="AV579">
        <v>74063</v>
      </c>
      <c r="AW579">
        <v>3</v>
      </c>
      <c r="BA579">
        <v>198</v>
      </c>
    </row>
    <row r="580" spans="1:53" x14ac:dyDescent="0.35">
      <c r="A580" t="str">
        <f t="shared" ref="A580:A643" si="59">F580&amp;"_"&amp;H580</f>
        <v>8405_Autres services personnels</v>
      </c>
      <c r="B580" t="str">
        <f t="shared" ref="B580:B643" si="60">C580&amp;"_"&amp;F580</f>
        <v>38_8405</v>
      </c>
      <c r="C580">
        <f t="shared" si="56"/>
        <v>38</v>
      </c>
      <c r="D580">
        <f t="shared" si="58"/>
        <v>38</v>
      </c>
      <c r="E580" t="str">
        <f>INDEX(PDC!$J$1:$L$90,MATCH(H580,PDC!$L:$L,0),MATCH(PDC!$J$1,PDC!$J$1:$L$1,0))</f>
        <v>Services</v>
      </c>
      <c r="F580">
        <v>8405</v>
      </c>
      <c r="G580">
        <v>96</v>
      </c>
      <c r="H580" t="s">
        <v>30</v>
      </c>
      <c r="I580" s="10">
        <v>775</v>
      </c>
      <c r="J580" s="10">
        <v>1117922</v>
      </c>
      <c r="K580">
        <v>21</v>
      </c>
      <c r="L580">
        <v>2</v>
      </c>
      <c r="M580">
        <v>16</v>
      </c>
      <c r="O580">
        <v>2235</v>
      </c>
      <c r="P580">
        <v>29.845593333845983</v>
      </c>
      <c r="Q580">
        <v>18.784852610000002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P580" t="str">
        <f t="shared" ref="AP580:AP643" si="61">AR580&amp;"_"&amp;AT580</f>
        <v>43_Captage, traitement et distribution d'eau</v>
      </c>
      <c r="AQ580" t="str">
        <f>INDEX(PDC!$J$1:$L$90,MATCH(AT580,PDC!$L:$L,0),MATCH(PDC!$J$1,PDC!$J$1:$L$1,0))</f>
        <v>Industrie</v>
      </c>
      <c r="AR580">
        <v>43</v>
      </c>
      <c r="AS580">
        <v>36</v>
      </c>
      <c r="AT580" t="s">
        <v>77</v>
      </c>
      <c r="AU580">
        <v>44</v>
      </c>
      <c r="AV580">
        <v>54084</v>
      </c>
    </row>
    <row r="581" spans="1:53" x14ac:dyDescent="0.35">
      <c r="A581" t="str">
        <f t="shared" si="59"/>
        <v>8405_Fabrication de machines et équipements n.c.a.</v>
      </c>
      <c r="B581" t="str">
        <f t="shared" si="60"/>
        <v>33_8405</v>
      </c>
      <c r="C581">
        <f t="shared" ref="C581:C644" si="62">IF(OR(G581=93,G581=78,G581=53),"HC",IF(I581&lt;300,"HC",D581))</f>
        <v>33</v>
      </c>
      <c r="D581">
        <f t="shared" si="58"/>
        <v>33</v>
      </c>
      <c r="E581" t="str">
        <f>INDEX(PDC!$J$1:$L$90,MATCH(H581,PDC!$L:$L,0),MATCH(PDC!$J$1,PDC!$J$1:$L$1,0))</f>
        <v>Industrie</v>
      </c>
      <c r="F581">
        <v>8405</v>
      </c>
      <c r="G581">
        <v>28</v>
      </c>
      <c r="H581" t="s">
        <v>29</v>
      </c>
      <c r="I581" s="10">
        <v>579</v>
      </c>
      <c r="J581" s="10">
        <v>916610</v>
      </c>
      <c r="K581">
        <v>16</v>
      </c>
      <c r="L581">
        <v>1</v>
      </c>
      <c r="M581">
        <v>5</v>
      </c>
      <c r="O581">
        <v>575</v>
      </c>
      <c r="P581">
        <v>34.31482639813715</v>
      </c>
      <c r="Q581">
        <v>17.455624530000001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P581" t="str">
        <f t="shared" si="61"/>
        <v>43_Collecte et traitement des eaux usées</v>
      </c>
      <c r="AQ581" t="str">
        <f>INDEX(PDC!$J$1:$L$90,MATCH(AT581,PDC!$L:$L,0),MATCH(PDC!$J$1,PDC!$J$1:$L$1,0))</f>
        <v>Industrie</v>
      </c>
      <c r="AR581">
        <v>43</v>
      </c>
      <c r="AS581">
        <v>37</v>
      </c>
      <c r="AT581" t="s">
        <v>78</v>
      </c>
      <c r="AU581">
        <v>13</v>
      </c>
      <c r="AV581">
        <v>19848</v>
      </c>
      <c r="AW581">
        <v>1</v>
      </c>
      <c r="BA581">
        <v>20</v>
      </c>
    </row>
    <row r="582" spans="1:53" x14ac:dyDescent="0.35">
      <c r="A582" t="str">
        <f t="shared" si="59"/>
        <v>8405_Activités de location et location-bail</v>
      </c>
      <c r="B582" t="str">
        <f t="shared" si="60"/>
        <v>HC_8405</v>
      </c>
      <c r="C582" t="str">
        <f t="shared" si="62"/>
        <v>HC</v>
      </c>
      <c r="D582">
        <f t="shared" si="58"/>
        <v>44</v>
      </c>
      <c r="E582" t="str">
        <f>INDEX(PDC!$J$1:$L$90,MATCH(H582,PDC!$L:$L,0),MATCH(PDC!$J$1,PDC!$J$1:$L$1,0))</f>
        <v>Services</v>
      </c>
      <c r="F582">
        <v>8405</v>
      </c>
      <c r="G582">
        <v>77</v>
      </c>
      <c r="H582" t="s">
        <v>88</v>
      </c>
      <c r="I582" s="10">
        <v>256</v>
      </c>
      <c r="J582" s="10">
        <v>415640</v>
      </c>
      <c r="K582">
        <v>7</v>
      </c>
      <c r="L582">
        <v>3</v>
      </c>
      <c r="M582" s="10">
        <v>18</v>
      </c>
      <c r="O582">
        <v>492</v>
      </c>
      <c r="P582">
        <v>19.412780944981076</v>
      </c>
      <c r="Q582">
        <v>16.841497449999999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P582" t="str">
        <f t="shared" si="61"/>
        <v>43_Collecte, traitement et élimination des déchets ; récupération</v>
      </c>
      <c r="AQ582" t="str">
        <f>INDEX(PDC!$J$1:$L$90,MATCH(AT582,PDC!$L:$L,0),MATCH(PDC!$J$1,PDC!$J$1:$L$1,0))</f>
        <v>Industrie</v>
      </c>
      <c r="AR582">
        <v>43</v>
      </c>
      <c r="AS582">
        <v>38</v>
      </c>
      <c r="AT582" t="s">
        <v>4</v>
      </c>
      <c r="AU582">
        <v>232</v>
      </c>
      <c r="AV582">
        <v>381805</v>
      </c>
      <c r="AW582">
        <v>34</v>
      </c>
      <c r="AX582">
        <v>2</v>
      </c>
      <c r="AY582">
        <v>105</v>
      </c>
      <c r="AZ582">
        <v>1</v>
      </c>
      <c r="BA582">
        <v>2654</v>
      </c>
    </row>
    <row r="583" spans="1:53" x14ac:dyDescent="0.35">
      <c r="A583" t="str">
        <f t="shared" si="59"/>
        <v>8405_Activités pour la santé humaine</v>
      </c>
      <c r="B583" t="str">
        <f t="shared" si="60"/>
        <v>41_8405</v>
      </c>
      <c r="C583">
        <f t="shared" si="62"/>
        <v>41</v>
      </c>
      <c r="D583">
        <f t="shared" si="58"/>
        <v>41</v>
      </c>
      <c r="E583" t="str">
        <f>INDEX(PDC!$J$1:$L$90,MATCH(H583,PDC!$L:$L,0),MATCH(PDC!$J$1,PDC!$J$1:$L$1,0))</f>
        <v>Services</v>
      </c>
      <c r="F583">
        <v>8405</v>
      </c>
      <c r="G583">
        <v>86</v>
      </c>
      <c r="H583" t="s">
        <v>27</v>
      </c>
      <c r="I583" s="10">
        <v>3091</v>
      </c>
      <c r="J583" s="10">
        <v>4790907</v>
      </c>
      <c r="K583">
        <v>77</v>
      </c>
      <c r="L583">
        <v>6</v>
      </c>
      <c r="M583">
        <v>45</v>
      </c>
      <c r="O583">
        <v>5603</v>
      </c>
      <c r="P583">
        <v>26.462936343621628</v>
      </c>
      <c r="Q583">
        <v>16.072113276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P583" t="str">
        <f t="shared" si="61"/>
        <v>43_Construction de bâtiments</v>
      </c>
      <c r="AQ583" t="str">
        <f>INDEX(PDC!$J$1:$L$90,MATCH(AT583,PDC!$L:$L,0),MATCH(PDC!$J$1,PDC!$J$1:$L$1,0))</f>
        <v>Construction</v>
      </c>
      <c r="AR583">
        <v>43</v>
      </c>
      <c r="AS583">
        <v>41</v>
      </c>
      <c r="AT583" t="s">
        <v>17</v>
      </c>
      <c r="AU583">
        <v>182</v>
      </c>
      <c r="AV583">
        <v>282975</v>
      </c>
      <c r="AW583">
        <v>7</v>
      </c>
      <c r="AX583">
        <v>5</v>
      </c>
      <c r="AY583">
        <v>60</v>
      </c>
      <c r="BA583">
        <v>922</v>
      </c>
    </row>
    <row r="584" spans="1:53" x14ac:dyDescent="0.35">
      <c r="A584" t="str">
        <f t="shared" si="59"/>
        <v>8405_Activités immobilières</v>
      </c>
      <c r="B584" t="str">
        <f t="shared" si="60"/>
        <v>40_8405</v>
      </c>
      <c r="C584">
        <f t="shared" si="62"/>
        <v>40</v>
      </c>
      <c r="D584">
        <f t="shared" si="58"/>
        <v>40</v>
      </c>
      <c r="E584" t="str">
        <f>INDEX(PDC!$J$1:$L$90,MATCH(H584,PDC!$L:$L,0),MATCH(PDC!$J$1,PDC!$J$1:$L$1,0))</f>
        <v>Services</v>
      </c>
      <c r="F584">
        <v>8405</v>
      </c>
      <c r="G584">
        <v>68</v>
      </c>
      <c r="H584" t="s">
        <v>31</v>
      </c>
      <c r="I584" s="10">
        <v>1281</v>
      </c>
      <c r="J584" s="10">
        <v>1993695</v>
      </c>
      <c r="K584">
        <v>31</v>
      </c>
      <c r="O584">
        <v>1931</v>
      </c>
      <c r="P584">
        <v>27.077187474330689</v>
      </c>
      <c r="Q584">
        <v>15.54901828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P584" t="str">
        <f t="shared" si="61"/>
        <v>43_Génie civil</v>
      </c>
      <c r="AQ584" t="str">
        <f>INDEX(PDC!$J$1:$L$90,MATCH(AT584,PDC!$L:$L,0),MATCH(PDC!$J$1,PDC!$J$1:$L$1,0))</f>
        <v>Construction</v>
      </c>
      <c r="AR584">
        <v>43</v>
      </c>
      <c r="AS584">
        <v>42</v>
      </c>
      <c r="AT584" t="s">
        <v>22</v>
      </c>
      <c r="AU584">
        <v>408</v>
      </c>
      <c r="AV584">
        <v>610837</v>
      </c>
      <c r="AW584">
        <v>14</v>
      </c>
      <c r="BA584">
        <v>775</v>
      </c>
    </row>
    <row r="585" spans="1:53" x14ac:dyDescent="0.35">
      <c r="A585" t="str">
        <f t="shared" si="59"/>
        <v>8405_Fabrication de produits en caoutchouc et en plastique</v>
      </c>
      <c r="B585" t="str">
        <f t="shared" si="60"/>
        <v>43_8405</v>
      </c>
      <c r="C585">
        <f t="shared" si="62"/>
        <v>43</v>
      </c>
      <c r="D585">
        <f t="shared" si="58"/>
        <v>43</v>
      </c>
      <c r="E585" t="str">
        <f>INDEX(PDC!$J$1:$L$90,MATCH(H585,PDC!$L:$L,0),MATCH(PDC!$J$1,PDC!$J$1:$L$1,0))</f>
        <v>Industrie</v>
      </c>
      <c r="F585">
        <v>8405</v>
      </c>
      <c r="G585">
        <v>22</v>
      </c>
      <c r="H585" t="s">
        <v>25</v>
      </c>
      <c r="I585">
        <v>1182</v>
      </c>
      <c r="J585">
        <v>1837156</v>
      </c>
      <c r="K585">
        <v>25</v>
      </c>
      <c r="L585">
        <v>5</v>
      </c>
      <c r="M585" s="10">
        <v>28</v>
      </c>
      <c r="O585">
        <v>3010</v>
      </c>
      <c r="P585">
        <v>21.147094479998696</v>
      </c>
      <c r="Q585">
        <v>13.607989741000001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P585" t="str">
        <f t="shared" si="61"/>
        <v>43_Travaux de construction spécialisés</v>
      </c>
      <c r="AQ585" t="str">
        <f>INDEX(PDC!$J$1:$L$90,MATCH(AT585,PDC!$L:$L,0),MATCH(PDC!$J$1,PDC!$J$1:$L$1,0))</f>
        <v>Construction</v>
      </c>
      <c r="AR585">
        <v>43</v>
      </c>
      <c r="AS585">
        <v>43</v>
      </c>
      <c r="AT585" t="s">
        <v>3</v>
      </c>
      <c r="AU585">
        <v>4047</v>
      </c>
      <c r="AV585">
        <v>6268437</v>
      </c>
      <c r="AW585">
        <v>299</v>
      </c>
      <c r="AX585">
        <v>29</v>
      </c>
      <c r="AY585">
        <v>288</v>
      </c>
      <c r="BA585">
        <v>21454</v>
      </c>
    </row>
    <row r="586" spans="1:53" x14ac:dyDescent="0.35">
      <c r="A586" t="str">
        <f t="shared" si="59"/>
        <v>8405_Captage, traitement et distribution d'eau</v>
      </c>
      <c r="B586" t="str">
        <f t="shared" si="60"/>
        <v>HC_8405</v>
      </c>
      <c r="C586" t="str">
        <f t="shared" si="62"/>
        <v>HC</v>
      </c>
      <c r="D586">
        <f t="shared" si="58"/>
        <v>51</v>
      </c>
      <c r="E586" t="str">
        <f>INDEX(PDC!$J$1:$L$90,MATCH(H586,PDC!$L:$L,0),MATCH(PDC!$J$1,PDC!$J$1:$L$1,0))</f>
        <v>Industrie</v>
      </c>
      <c r="F586">
        <v>8405</v>
      </c>
      <c r="G586">
        <v>36</v>
      </c>
      <c r="H586" t="s">
        <v>77</v>
      </c>
      <c r="I586">
        <v>103</v>
      </c>
      <c r="J586">
        <v>148131</v>
      </c>
      <c r="K586">
        <v>2</v>
      </c>
      <c r="O586">
        <v>80</v>
      </c>
      <c r="P586">
        <v>13.998418024360696</v>
      </c>
      <c r="Q586">
        <v>13.501562806000001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P586" t="str">
        <f t="shared" si="61"/>
        <v>43_Commerce et réparation d'automobiles et de motocycles</v>
      </c>
      <c r="AQ586" t="str">
        <f>INDEX(PDC!$J$1:$L$90,MATCH(AT586,PDC!$L:$L,0),MATCH(PDC!$J$1,PDC!$J$1:$L$1,0))</f>
        <v>Commerce</v>
      </c>
      <c r="AR586">
        <v>43</v>
      </c>
      <c r="AS586">
        <v>45</v>
      </c>
      <c r="AT586" t="s">
        <v>21</v>
      </c>
      <c r="AU586">
        <v>1206</v>
      </c>
      <c r="AV586">
        <v>1959318</v>
      </c>
      <c r="AW586">
        <v>33</v>
      </c>
      <c r="AX586">
        <v>3</v>
      </c>
      <c r="AY586">
        <v>24</v>
      </c>
      <c r="BA586">
        <v>2417</v>
      </c>
    </row>
    <row r="587" spans="1:53" x14ac:dyDescent="0.35">
      <c r="A587" t="str">
        <f t="shared" si="59"/>
        <v>8405_Industrie chimique</v>
      </c>
      <c r="B587" t="str">
        <f t="shared" si="60"/>
        <v>49_8405</v>
      </c>
      <c r="C587">
        <f t="shared" si="62"/>
        <v>49</v>
      </c>
      <c r="D587">
        <f t="shared" si="58"/>
        <v>49</v>
      </c>
      <c r="E587" t="str">
        <f>INDEX(PDC!$J$1:$L$90,MATCH(H587,PDC!$L:$L,0),MATCH(PDC!$J$1,PDC!$J$1:$L$1,0))</f>
        <v>Industrie</v>
      </c>
      <c r="F587">
        <v>8405</v>
      </c>
      <c r="G587">
        <v>20</v>
      </c>
      <c r="H587" t="s">
        <v>40</v>
      </c>
      <c r="I587" s="10">
        <v>1095</v>
      </c>
      <c r="J587" s="10">
        <v>1455139</v>
      </c>
      <c r="K587">
        <v>17</v>
      </c>
      <c r="L587">
        <v>2</v>
      </c>
      <c r="M587" s="10">
        <v>34</v>
      </c>
      <c r="O587">
        <v>729</v>
      </c>
      <c r="P587">
        <v>14.698869898485055</v>
      </c>
      <c r="Q587">
        <v>11.682732715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P587" t="str">
        <f t="shared" si="61"/>
        <v>43_Commerce de gros, à l'exception des automobiles et des motocycles</v>
      </c>
      <c r="AQ587" t="str">
        <f>INDEX(PDC!$J$1:$L$90,MATCH(AT587,PDC!$L:$L,0),MATCH(PDC!$J$1,PDC!$J$1:$L$1,0))</f>
        <v>Commerce</v>
      </c>
      <c r="AR587">
        <v>43</v>
      </c>
      <c r="AS587">
        <v>46</v>
      </c>
      <c r="AT587" t="s">
        <v>28</v>
      </c>
      <c r="AU587">
        <v>1840</v>
      </c>
      <c r="AV587">
        <v>3115756</v>
      </c>
      <c r="AW587">
        <v>65</v>
      </c>
      <c r="AX587">
        <v>2</v>
      </c>
      <c r="AY587">
        <v>104</v>
      </c>
      <c r="AZ587">
        <v>1</v>
      </c>
      <c r="BA587">
        <v>3846</v>
      </c>
    </row>
    <row r="588" spans="1:53" x14ac:dyDescent="0.35">
      <c r="A588" t="str">
        <f t="shared" si="59"/>
        <v>8405_Autres industries manufacturières</v>
      </c>
      <c r="B588" t="str">
        <f t="shared" si="60"/>
        <v>47_8405</v>
      </c>
      <c r="C588">
        <f t="shared" si="62"/>
        <v>47</v>
      </c>
      <c r="D588">
        <f t="shared" si="58"/>
        <v>47</v>
      </c>
      <c r="E588" t="str">
        <f>INDEX(PDC!$J$1:$L$90,MATCH(H588,PDC!$L:$L,0),MATCH(PDC!$J$1,PDC!$J$1:$L$1,0))</f>
        <v>Industrie</v>
      </c>
      <c r="F588">
        <v>8405</v>
      </c>
      <c r="G588">
        <v>32</v>
      </c>
      <c r="H588" t="s">
        <v>37</v>
      </c>
      <c r="I588" s="10">
        <v>408</v>
      </c>
      <c r="J588" s="10">
        <v>674459</v>
      </c>
      <c r="K588">
        <v>7</v>
      </c>
      <c r="L588">
        <v>1</v>
      </c>
      <c r="M588">
        <v>5</v>
      </c>
      <c r="O588">
        <v>341</v>
      </c>
      <c r="P588">
        <v>16.327023331154216</v>
      </c>
      <c r="Q588">
        <v>10.378688696999999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P588" t="str">
        <f t="shared" si="61"/>
        <v>43_Commerce de détail, à l'exception des automobiles et des motocycles</v>
      </c>
      <c r="AQ588" t="str">
        <f>INDEX(PDC!$J$1:$L$90,MATCH(AT588,PDC!$L:$L,0),MATCH(PDC!$J$1,PDC!$J$1:$L$1,0))</f>
        <v>Commerce</v>
      </c>
      <c r="AR588">
        <v>43</v>
      </c>
      <c r="AS588">
        <v>47</v>
      </c>
      <c r="AT588" t="s">
        <v>16</v>
      </c>
      <c r="AU588">
        <v>4176</v>
      </c>
      <c r="AV588">
        <v>6397391</v>
      </c>
      <c r="AW588">
        <v>142</v>
      </c>
      <c r="AX588">
        <v>5</v>
      </c>
      <c r="AY588">
        <v>39</v>
      </c>
      <c r="BA588">
        <v>8372</v>
      </c>
    </row>
    <row r="589" spans="1:53" x14ac:dyDescent="0.35">
      <c r="A589" t="str">
        <f t="shared" si="59"/>
        <v>8405_Bibliothèques, archives, musées et autres activités culturelles</v>
      </c>
      <c r="B589" t="str">
        <f t="shared" si="60"/>
        <v>HC_8405</v>
      </c>
      <c r="C589" t="str">
        <f t="shared" si="62"/>
        <v>HC</v>
      </c>
      <c r="D589">
        <f t="shared" si="58"/>
        <v>58</v>
      </c>
      <c r="E589" t="str">
        <f>INDEX(PDC!$J$1:$L$90,MATCH(H589,PDC!$L:$L,0),MATCH(PDC!$J$1,PDC!$J$1:$L$1,0))</f>
        <v>Services</v>
      </c>
      <c r="F589">
        <v>8405</v>
      </c>
      <c r="G589">
        <v>91</v>
      </c>
      <c r="H589" t="s">
        <v>90</v>
      </c>
      <c r="I589" s="10">
        <v>54</v>
      </c>
      <c r="J589" s="10">
        <v>98335</v>
      </c>
      <c r="K589" s="10">
        <v>1</v>
      </c>
      <c r="L589" s="10"/>
      <c r="M589" s="10"/>
      <c r="N589" s="10"/>
      <c r="O589" s="10">
        <v>31</v>
      </c>
      <c r="P589" s="10">
        <v>10.39461774059434</v>
      </c>
      <c r="Q589" s="10">
        <v>10.169319163999999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P589" t="str">
        <f t="shared" si="61"/>
        <v>43_Transports terrestres et transport par conduites</v>
      </c>
      <c r="AQ589" t="str">
        <f>INDEX(PDC!$J$1:$L$90,MATCH(AT589,PDC!$L:$L,0),MATCH(PDC!$J$1,PDC!$J$1:$L$1,0))</f>
        <v>Services</v>
      </c>
      <c r="AR589">
        <v>43</v>
      </c>
      <c r="AS589">
        <v>49</v>
      </c>
      <c r="AT589" t="s">
        <v>5</v>
      </c>
      <c r="AU589">
        <v>1282</v>
      </c>
      <c r="AV589">
        <v>2457812</v>
      </c>
      <c r="AW589">
        <v>44</v>
      </c>
      <c r="AX589">
        <v>5</v>
      </c>
      <c r="AY589">
        <v>39</v>
      </c>
      <c r="BA589">
        <v>4334</v>
      </c>
    </row>
    <row r="590" spans="1:53" x14ac:dyDescent="0.35">
      <c r="A590" t="str">
        <f t="shared" si="59"/>
        <v>8405_Édition</v>
      </c>
      <c r="B590" t="str">
        <f t="shared" si="60"/>
        <v>HC_8405</v>
      </c>
      <c r="C590" t="str">
        <f t="shared" si="62"/>
        <v>HC</v>
      </c>
      <c r="D590">
        <f t="shared" si="58"/>
        <v>50</v>
      </c>
      <c r="E590" t="str">
        <f>INDEX(PDC!$J$1:$L$90,MATCH(H590,PDC!$L:$L,0),MATCH(PDC!$J$1,PDC!$J$1:$L$1,0))</f>
        <v>Services</v>
      </c>
      <c r="F590">
        <v>8405</v>
      </c>
      <c r="G590">
        <v>58</v>
      </c>
      <c r="H590" t="s">
        <v>49</v>
      </c>
      <c r="I590" s="10">
        <v>212</v>
      </c>
      <c r="J590" s="10">
        <v>299095</v>
      </c>
      <c r="K590" s="10">
        <v>3</v>
      </c>
      <c r="M590" s="10"/>
      <c r="N590" s="10"/>
      <c r="O590" s="10">
        <v>198</v>
      </c>
      <c r="P590" s="10">
        <v>14.314566602097896</v>
      </c>
      <c r="Q590" s="10">
        <v>10.030257945000001</v>
      </c>
      <c r="R590" s="10"/>
      <c r="S590" s="10"/>
      <c r="T590" s="10"/>
      <c r="AA590" s="10"/>
      <c r="AB590" s="10"/>
      <c r="AP590" t="str">
        <f t="shared" si="61"/>
        <v>43_Transports aériens</v>
      </c>
      <c r="AQ590" t="str">
        <f>INDEX(PDC!$J$1:$L$90,MATCH(AT590,PDC!$L:$L,0),MATCH(PDC!$J$1,PDC!$J$1:$L$1,0))</f>
        <v>Services</v>
      </c>
      <c r="AR590">
        <v>43</v>
      </c>
      <c r="AS590">
        <v>51</v>
      </c>
      <c r="AT590" t="s">
        <v>81</v>
      </c>
      <c r="AU590">
        <v>7</v>
      </c>
      <c r="AV590">
        <v>12470</v>
      </c>
    </row>
    <row r="591" spans="1:53" x14ac:dyDescent="0.35">
      <c r="A591" t="str">
        <f t="shared" si="59"/>
        <v>8405_Administration publique et défense ; sécurité sociale obligatoire</v>
      </c>
      <c r="B591" t="str">
        <f t="shared" si="60"/>
        <v>48_8405</v>
      </c>
      <c r="C591">
        <f t="shared" si="62"/>
        <v>48</v>
      </c>
      <c r="D591">
        <f t="shared" si="58"/>
        <v>48</v>
      </c>
      <c r="E591" t="str">
        <f>INDEX(PDC!$J$1:$L$90,MATCH(H591,PDC!$L:$L,0),MATCH(PDC!$J$1,PDC!$J$1:$L$1,0))</f>
        <v>Services</v>
      </c>
      <c r="F591">
        <v>8405</v>
      </c>
      <c r="G591">
        <v>84</v>
      </c>
      <c r="H591" t="s">
        <v>36</v>
      </c>
      <c r="I591" s="10">
        <v>3893</v>
      </c>
      <c r="J591" s="10">
        <v>4602880</v>
      </c>
      <c r="K591" s="10">
        <v>46</v>
      </c>
      <c r="L591" s="10"/>
      <c r="M591" s="10"/>
      <c r="N591" s="10"/>
      <c r="O591" s="10">
        <v>2115</v>
      </c>
      <c r="P591" s="10">
        <v>15.056006959755736</v>
      </c>
      <c r="Q591" s="10">
        <v>9.9937430478000007</v>
      </c>
      <c r="R591" s="10"/>
      <c r="S591" s="10"/>
      <c r="U591" s="10"/>
      <c r="V591" s="10"/>
      <c r="W591" s="10"/>
      <c r="X591" s="10"/>
      <c r="Y591" s="10"/>
      <c r="Z591" s="10"/>
      <c r="AA591" s="10"/>
      <c r="AB591" s="10"/>
      <c r="AP591" t="str">
        <f t="shared" si="61"/>
        <v>43_Entreposage et services auxiliaires des transports</v>
      </c>
      <c r="AQ591" t="str">
        <f>INDEX(PDC!$J$1:$L$90,MATCH(AT591,PDC!$L:$L,0),MATCH(PDC!$J$1,PDC!$J$1:$L$1,0))</f>
        <v>Services</v>
      </c>
      <c r="AR591">
        <v>43</v>
      </c>
      <c r="AS591">
        <v>52</v>
      </c>
      <c r="AT591" t="s">
        <v>7</v>
      </c>
      <c r="AU591">
        <v>133</v>
      </c>
      <c r="AV591">
        <v>235545</v>
      </c>
      <c r="AW591">
        <v>6</v>
      </c>
      <c r="AX591">
        <v>1</v>
      </c>
      <c r="AY591">
        <v>2</v>
      </c>
      <c r="BA591">
        <v>178</v>
      </c>
    </row>
    <row r="592" spans="1:53" x14ac:dyDescent="0.35">
      <c r="A592" t="str">
        <f t="shared" si="59"/>
        <v>8405_Activités des organisations associatives</v>
      </c>
      <c r="B592" t="str">
        <f t="shared" si="60"/>
        <v>59_8405</v>
      </c>
      <c r="C592">
        <f t="shared" si="62"/>
        <v>59</v>
      </c>
      <c r="D592">
        <f t="shared" si="58"/>
        <v>59</v>
      </c>
      <c r="E592" t="str">
        <f>INDEX(PDC!$J$1:$L$90,MATCH(H592,PDC!$L:$L,0),MATCH(PDC!$J$1,PDC!$J$1:$L$1,0))</f>
        <v>Services</v>
      </c>
      <c r="F592">
        <v>8405</v>
      </c>
      <c r="G592">
        <v>94</v>
      </c>
      <c r="H592" t="s">
        <v>32</v>
      </c>
      <c r="I592" s="10">
        <v>767</v>
      </c>
      <c r="J592" s="10">
        <v>1118864</v>
      </c>
      <c r="K592" s="10">
        <v>11</v>
      </c>
      <c r="L592">
        <v>1</v>
      </c>
      <c r="M592" s="10">
        <v>5</v>
      </c>
      <c r="N592" s="10"/>
      <c r="O592" s="10">
        <v>858</v>
      </c>
      <c r="P592" s="10">
        <v>7.9591578322250527</v>
      </c>
      <c r="Q592" s="10">
        <v>9.8314004203999996</v>
      </c>
      <c r="R592" s="10"/>
      <c r="S592" s="10"/>
      <c r="T592" s="10"/>
      <c r="AA592" s="10"/>
      <c r="AB592" s="10"/>
      <c r="AP592" t="str">
        <f t="shared" si="61"/>
        <v>43_Activités de poste et de courrier</v>
      </c>
      <c r="AQ592" t="str">
        <f>INDEX(PDC!$J$1:$L$90,MATCH(AT592,PDC!$L:$L,0),MATCH(PDC!$J$1,PDC!$J$1:$L$1,0))</f>
        <v>Services</v>
      </c>
      <c r="AR592">
        <v>43</v>
      </c>
      <c r="AS592">
        <v>53</v>
      </c>
      <c r="AT592" t="s">
        <v>13</v>
      </c>
      <c r="AU592">
        <v>395</v>
      </c>
      <c r="AV592">
        <v>610621</v>
      </c>
      <c r="AW592">
        <v>14</v>
      </c>
      <c r="BA592">
        <v>347</v>
      </c>
    </row>
    <row r="593" spans="1:53" x14ac:dyDescent="0.35">
      <c r="A593" t="str">
        <f t="shared" si="59"/>
        <v>8405_Activités d'architecture et d'ingénierie ; activités de contrôle et analyses techniques</v>
      </c>
      <c r="B593" t="str">
        <f t="shared" si="60"/>
        <v>52_8405</v>
      </c>
      <c r="C593">
        <f t="shared" si="62"/>
        <v>52</v>
      </c>
      <c r="D593">
        <f t="shared" si="58"/>
        <v>52</v>
      </c>
      <c r="E593" t="str">
        <f>INDEX(PDC!$J$1:$L$90,MATCH(H593,PDC!$L:$L,0),MATCH(PDC!$J$1,PDC!$J$1:$L$1,0))</f>
        <v>Services</v>
      </c>
      <c r="F593">
        <v>8405</v>
      </c>
      <c r="G593">
        <v>71</v>
      </c>
      <c r="H593" t="s">
        <v>43</v>
      </c>
      <c r="I593" s="10">
        <v>789</v>
      </c>
      <c r="J593" s="10">
        <v>1315937</v>
      </c>
      <c r="K593" s="10">
        <v>12</v>
      </c>
      <c r="L593" s="10">
        <v>2</v>
      </c>
      <c r="M593" s="10">
        <v>20</v>
      </c>
      <c r="N593" s="10"/>
      <c r="O593" s="10">
        <v>914</v>
      </c>
      <c r="P593" s="10">
        <v>13.174477840978772</v>
      </c>
      <c r="Q593" s="10">
        <v>9.1189775801999993</v>
      </c>
      <c r="R593" s="10"/>
      <c r="S593" s="10"/>
      <c r="AA593" s="10"/>
      <c r="AB593" s="10"/>
      <c r="AP593" t="str">
        <f t="shared" si="61"/>
        <v>43_Hébergement</v>
      </c>
      <c r="AQ593" t="str">
        <f>INDEX(PDC!$J$1:$L$90,MATCH(AT593,PDC!$L:$L,0),MATCH(PDC!$J$1,PDC!$J$1:$L$1,0))</f>
        <v>Services</v>
      </c>
      <c r="AR593">
        <v>43</v>
      </c>
      <c r="AS593">
        <v>55</v>
      </c>
      <c r="AT593" t="s">
        <v>20</v>
      </c>
      <c r="AU593">
        <v>619</v>
      </c>
      <c r="AV593">
        <v>1008373</v>
      </c>
      <c r="AW593">
        <v>44</v>
      </c>
      <c r="AX593">
        <v>2</v>
      </c>
      <c r="AY593">
        <v>9</v>
      </c>
      <c r="BA593">
        <v>1948</v>
      </c>
    </row>
    <row r="594" spans="1:53" x14ac:dyDescent="0.35">
      <c r="A594" t="str">
        <f t="shared" si="59"/>
        <v>8405_Industrie de l'habillement</v>
      </c>
      <c r="B594" t="str">
        <f t="shared" si="60"/>
        <v>HC_8405</v>
      </c>
      <c r="C594" t="str">
        <f t="shared" si="62"/>
        <v>HC</v>
      </c>
      <c r="D594">
        <f t="shared" si="58"/>
        <v>46</v>
      </c>
      <c r="E594" t="str">
        <f>INDEX(PDC!$J$1:$L$90,MATCH(H594,PDC!$L:$L,0),MATCH(PDC!$J$1,PDC!$J$1:$L$1,0))</f>
        <v>Industrie</v>
      </c>
      <c r="F594">
        <v>8405</v>
      </c>
      <c r="G594">
        <v>14</v>
      </c>
      <c r="H594" t="s">
        <v>68</v>
      </c>
      <c r="I594" s="10">
        <v>155</v>
      </c>
      <c r="J594" s="10">
        <v>223363</v>
      </c>
      <c r="K594" s="10">
        <v>2</v>
      </c>
      <c r="L594" s="10"/>
      <c r="M594" s="10"/>
      <c r="N594" s="10"/>
      <c r="O594" s="10">
        <v>59</v>
      </c>
      <c r="P594" s="10">
        <v>16.559970975153398</v>
      </c>
      <c r="Q594" s="10">
        <v>8.9540344640999994</v>
      </c>
      <c r="R594" s="10"/>
      <c r="S594" s="10"/>
      <c r="AA594" s="10"/>
      <c r="AB594" s="10"/>
      <c r="AP594" t="str">
        <f t="shared" si="61"/>
        <v>43_Restauration</v>
      </c>
      <c r="AQ594" t="str">
        <f>INDEX(PDC!$J$1:$L$90,MATCH(AT594,PDC!$L:$L,0),MATCH(PDC!$J$1,PDC!$J$1:$L$1,0))</f>
        <v>Services</v>
      </c>
      <c r="AR594">
        <v>43</v>
      </c>
      <c r="AS594">
        <v>56</v>
      </c>
      <c r="AT594" t="s">
        <v>10</v>
      </c>
      <c r="AU594">
        <v>1191</v>
      </c>
      <c r="AV594">
        <v>1819277</v>
      </c>
      <c r="AW594">
        <v>49</v>
      </c>
      <c r="AX594">
        <v>2</v>
      </c>
      <c r="AY594">
        <v>9</v>
      </c>
      <c r="BA594">
        <v>1689</v>
      </c>
    </row>
    <row r="595" spans="1:53" x14ac:dyDescent="0.35">
      <c r="A595" t="str">
        <f t="shared" si="59"/>
        <v>8405_Activités des agences de voyage, voyagistes, services de réservation et activités connexes</v>
      </c>
      <c r="B595" t="str">
        <f t="shared" si="60"/>
        <v>HC_8405</v>
      </c>
      <c r="C595" t="str">
        <f t="shared" si="62"/>
        <v>HC</v>
      </c>
      <c r="D595">
        <f t="shared" si="58"/>
        <v>53</v>
      </c>
      <c r="E595" t="str">
        <f>INDEX(PDC!$J$1:$L$90,MATCH(H595,PDC!$L:$L,0),MATCH(PDC!$J$1,PDC!$J$1:$L$1,0))</f>
        <v>Services</v>
      </c>
      <c r="F595">
        <v>8405</v>
      </c>
      <c r="G595">
        <v>79</v>
      </c>
      <c r="H595" t="s">
        <v>89</v>
      </c>
      <c r="I595" s="10">
        <v>77</v>
      </c>
      <c r="J595" s="10">
        <v>119687</v>
      </c>
      <c r="K595" s="10">
        <v>1</v>
      </c>
      <c r="L595" s="10"/>
      <c r="M595" s="10"/>
      <c r="N595" s="10"/>
      <c r="O595" s="10">
        <v>128</v>
      </c>
      <c r="P595" s="10">
        <v>12.884464383249455</v>
      </c>
      <c r="Q595" s="10">
        <v>8.3551262876999992</v>
      </c>
      <c r="R595" s="10"/>
      <c r="S595" s="10"/>
      <c r="AA595" s="10"/>
      <c r="AB595" s="10"/>
      <c r="AP595" t="str">
        <f t="shared" si="61"/>
        <v>43_Édition</v>
      </c>
      <c r="AQ595" t="str">
        <f>INDEX(PDC!$J$1:$L$90,MATCH(AT595,PDC!$L:$L,0),MATCH(PDC!$J$1,PDC!$J$1:$L$1,0))</f>
        <v>Services</v>
      </c>
      <c r="AR595">
        <v>43</v>
      </c>
      <c r="AS595">
        <v>58</v>
      </c>
      <c r="AT595" t="s">
        <v>49</v>
      </c>
      <c r="AU595">
        <v>156</v>
      </c>
      <c r="AV595">
        <v>192853</v>
      </c>
      <c r="AW595">
        <v>1</v>
      </c>
      <c r="BA595">
        <v>10</v>
      </c>
    </row>
    <row r="596" spans="1:53" x14ac:dyDescent="0.35">
      <c r="A596" t="str">
        <f t="shared" si="59"/>
        <v>8405_Industrie pharmaceutique</v>
      </c>
      <c r="B596" t="str">
        <f t="shared" si="60"/>
        <v>54_8405</v>
      </c>
      <c r="C596">
        <f t="shared" si="62"/>
        <v>54</v>
      </c>
      <c r="D596">
        <f t="shared" si="58"/>
        <v>54</v>
      </c>
      <c r="E596" t="str">
        <f>INDEX(PDC!$J$1:$L$90,MATCH(H596,PDC!$L:$L,0),MATCH(PDC!$J$1,PDC!$J$1:$L$1,0))</f>
        <v>Industrie</v>
      </c>
      <c r="F596">
        <v>8405</v>
      </c>
      <c r="G596">
        <v>21</v>
      </c>
      <c r="H596" t="s">
        <v>39</v>
      </c>
      <c r="I596" s="10">
        <v>504</v>
      </c>
      <c r="J596" s="10">
        <v>748777</v>
      </c>
      <c r="K596" s="10">
        <v>6</v>
      </c>
      <c r="M596" s="10"/>
      <c r="N596" s="10"/>
      <c r="O596" s="10">
        <v>197</v>
      </c>
      <c r="P596" s="10">
        <v>12.335206391661858</v>
      </c>
      <c r="Q596" s="10">
        <v>8.0130666407</v>
      </c>
      <c r="R596" s="10"/>
      <c r="S596" s="10"/>
      <c r="AA596" s="10"/>
      <c r="AB596" s="10"/>
      <c r="AP596" t="str">
        <f t="shared" si="61"/>
        <v>43_Production de films cinématographiques, de vidéo et de programmes de télévision ; enregistrement sonore et édition musicale</v>
      </c>
      <c r="AQ596" t="str">
        <f>INDEX(PDC!$J$1:$L$90,MATCH(AT596,PDC!$L:$L,0),MATCH(PDC!$J$1,PDC!$J$1:$L$1,0))</f>
        <v>Services</v>
      </c>
      <c r="AR596">
        <v>43</v>
      </c>
      <c r="AS596">
        <v>59</v>
      </c>
      <c r="AT596" t="s">
        <v>82</v>
      </c>
      <c r="AU596">
        <v>49</v>
      </c>
      <c r="AV596">
        <v>47823</v>
      </c>
      <c r="BA596">
        <v>348</v>
      </c>
    </row>
    <row r="597" spans="1:53" x14ac:dyDescent="0.35">
      <c r="A597" t="str">
        <f t="shared" si="59"/>
        <v>8405_Activités vétérinaires</v>
      </c>
      <c r="B597" t="str">
        <f t="shared" si="60"/>
        <v>HC_8405</v>
      </c>
      <c r="C597" t="str">
        <f t="shared" si="62"/>
        <v>HC</v>
      </c>
      <c r="D597">
        <f t="shared" si="58"/>
        <v>57</v>
      </c>
      <c r="E597" t="str">
        <f>INDEX(PDC!$J$1:$L$90,MATCH(H597,PDC!$L:$L,0),MATCH(PDC!$J$1,PDC!$J$1:$L$1,0))</f>
        <v>Services</v>
      </c>
      <c r="F597">
        <v>8405</v>
      </c>
      <c r="G597">
        <v>75</v>
      </c>
      <c r="H597" t="s">
        <v>87</v>
      </c>
      <c r="I597" s="10">
        <v>97</v>
      </c>
      <c r="J597" s="10">
        <v>163164</v>
      </c>
      <c r="K597" s="10">
        <v>1</v>
      </c>
      <c r="M597" s="10"/>
      <c r="N597" s="10"/>
      <c r="O597" s="10">
        <v>12</v>
      </c>
      <c r="P597" s="10">
        <v>10.866594035453282</v>
      </c>
      <c r="Q597" s="10">
        <v>6.1288029222000002</v>
      </c>
      <c r="R597" s="10"/>
      <c r="S597" s="10"/>
      <c r="U597" s="10"/>
      <c r="V597" s="10"/>
      <c r="W597" s="10"/>
      <c r="X597" s="10"/>
      <c r="Y597" s="10"/>
      <c r="Z597" s="10"/>
      <c r="AA597" s="10"/>
      <c r="AB597" s="10"/>
      <c r="AP597" t="str">
        <f t="shared" si="61"/>
        <v>43_Programmation et diffusion</v>
      </c>
      <c r="AQ597" t="str">
        <f>INDEX(PDC!$J$1:$L$90,MATCH(AT597,PDC!$L:$L,0),MATCH(PDC!$J$1,PDC!$J$1:$L$1,0))</f>
        <v>Services</v>
      </c>
      <c r="AR597">
        <v>43</v>
      </c>
      <c r="AS597">
        <v>60</v>
      </c>
      <c r="AT597" t="s">
        <v>83</v>
      </c>
      <c r="AU597">
        <v>9</v>
      </c>
      <c r="AV597">
        <v>18299</v>
      </c>
    </row>
    <row r="598" spans="1:53" x14ac:dyDescent="0.35">
      <c r="A598" t="str">
        <f t="shared" si="59"/>
        <v>8405_Métallurgie</v>
      </c>
      <c r="B598" t="str">
        <f t="shared" si="60"/>
        <v>55_8405</v>
      </c>
      <c r="C598">
        <f t="shared" si="62"/>
        <v>55</v>
      </c>
      <c r="D598">
        <f t="shared" si="58"/>
        <v>55</v>
      </c>
      <c r="E598" t="str">
        <f>INDEX(PDC!$J$1:$L$90,MATCH(H598,PDC!$L:$L,0),MATCH(PDC!$J$1,PDC!$J$1:$L$1,0))</f>
        <v>Industrie</v>
      </c>
      <c r="F598">
        <v>8405</v>
      </c>
      <c r="G598">
        <v>24</v>
      </c>
      <c r="H598" t="s">
        <v>26</v>
      </c>
      <c r="I598" s="10">
        <v>477</v>
      </c>
      <c r="J598" s="10">
        <v>699687</v>
      </c>
      <c r="K598" s="10">
        <v>4</v>
      </c>
      <c r="L598">
        <v>1</v>
      </c>
      <c r="M598" s="10">
        <v>15</v>
      </c>
      <c r="N598" s="10"/>
      <c r="O598" s="10">
        <v>878</v>
      </c>
      <c r="P598" s="10">
        <v>11.436196486438883</v>
      </c>
      <c r="Q598" s="10">
        <v>5.7168419592999999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P598" t="str">
        <f t="shared" si="61"/>
        <v>43_Télécommunications</v>
      </c>
      <c r="AQ598" t="str">
        <f>INDEX(PDC!$J$1:$L$90,MATCH(AT598,PDC!$L:$L,0),MATCH(PDC!$J$1,PDC!$J$1:$L$1,0))</f>
        <v>Services</v>
      </c>
      <c r="AR598">
        <v>43</v>
      </c>
      <c r="AS598">
        <v>61</v>
      </c>
      <c r="AT598" t="s">
        <v>84</v>
      </c>
      <c r="AU598">
        <v>43</v>
      </c>
      <c r="AV598">
        <v>70496</v>
      </c>
    </row>
    <row r="599" spans="1:53" x14ac:dyDescent="0.35">
      <c r="A599" t="str">
        <f t="shared" si="59"/>
        <v>8405_Activités administratives et autres activités de soutien aux entreprises</v>
      </c>
      <c r="B599" t="str">
        <f t="shared" si="60"/>
        <v>56_8405</v>
      </c>
      <c r="C599">
        <f t="shared" si="62"/>
        <v>56</v>
      </c>
      <c r="D599">
        <f t="shared" si="58"/>
        <v>56</v>
      </c>
      <c r="E599" t="str">
        <f>INDEX(PDC!$J$1:$L$90,MATCH(H599,PDC!$L:$L,0),MATCH(PDC!$J$1,PDC!$J$1:$L$1,0))</f>
        <v>Services</v>
      </c>
      <c r="F599">
        <v>8405</v>
      </c>
      <c r="G599">
        <v>82</v>
      </c>
      <c r="H599" t="s">
        <v>35</v>
      </c>
      <c r="I599" s="10">
        <v>786</v>
      </c>
      <c r="J599" s="10">
        <v>1112542</v>
      </c>
      <c r="K599" s="10">
        <v>6</v>
      </c>
      <c r="L599" s="10"/>
      <c r="M599" s="10"/>
      <c r="N599" s="10"/>
      <c r="O599" s="10">
        <v>935</v>
      </c>
      <c r="P599" s="10">
        <v>11.388464379418664</v>
      </c>
      <c r="Q599" s="10">
        <v>5.393054824</v>
      </c>
      <c r="R599" s="10"/>
      <c r="S599" s="10"/>
      <c r="T599" s="10"/>
      <c r="AA599" s="10"/>
      <c r="AB599" s="10"/>
      <c r="AP599" t="str">
        <f t="shared" si="61"/>
        <v>43_Programmation, conseil et autres activités informatiques</v>
      </c>
      <c r="AQ599" t="str">
        <f>INDEX(PDC!$J$1:$L$90,MATCH(AT599,PDC!$L:$L,0),MATCH(PDC!$J$1,PDC!$J$1:$L$1,0))</f>
        <v>Services</v>
      </c>
      <c r="AR599">
        <v>43</v>
      </c>
      <c r="AS599">
        <v>62</v>
      </c>
      <c r="AT599" t="s">
        <v>50</v>
      </c>
      <c r="AU599">
        <v>172</v>
      </c>
      <c r="AV599">
        <v>274109</v>
      </c>
      <c r="BA599">
        <v>366</v>
      </c>
    </row>
    <row r="600" spans="1:53" x14ac:dyDescent="0.35">
      <c r="A600" t="str">
        <f t="shared" si="59"/>
        <v>8405_Activités des sièges sociaux ; conseil de gestion</v>
      </c>
      <c r="B600" t="str">
        <f t="shared" si="60"/>
        <v>60_8405</v>
      </c>
      <c r="C600">
        <f t="shared" si="62"/>
        <v>60</v>
      </c>
      <c r="D600">
        <f t="shared" si="58"/>
        <v>60</v>
      </c>
      <c r="E600" t="str">
        <f>INDEX(PDC!$J$1:$L$90,MATCH(H600,PDC!$L:$L,0),MATCH(PDC!$J$1,PDC!$J$1:$L$1,0))</f>
        <v>Services</v>
      </c>
      <c r="F600">
        <v>8405</v>
      </c>
      <c r="G600">
        <v>70</v>
      </c>
      <c r="H600" t="s">
        <v>44</v>
      </c>
      <c r="I600" s="10">
        <v>797</v>
      </c>
      <c r="J600" s="10">
        <v>966025</v>
      </c>
      <c r="K600" s="10">
        <v>4</v>
      </c>
      <c r="L600" s="10"/>
      <c r="M600" s="10"/>
      <c r="N600" s="10"/>
      <c r="O600" s="10">
        <v>37</v>
      </c>
      <c r="P600" s="10">
        <v>7.2454195957163021</v>
      </c>
      <c r="Q600" s="10">
        <v>4.1406795890000003</v>
      </c>
      <c r="R600" s="10"/>
      <c r="S600" s="10"/>
      <c r="AA600" s="10"/>
      <c r="AB600" s="10"/>
      <c r="AP600" t="str">
        <f t="shared" si="61"/>
        <v>43_Services d'information</v>
      </c>
      <c r="AQ600" t="str">
        <f>INDEX(PDC!$J$1:$L$90,MATCH(AT600,PDC!$L:$L,0),MATCH(PDC!$J$1,PDC!$J$1:$L$1,0))</f>
        <v>Services</v>
      </c>
      <c r="AR600">
        <v>43</v>
      </c>
      <c r="AS600">
        <v>63</v>
      </c>
      <c r="AT600" t="s">
        <v>85</v>
      </c>
      <c r="AU600">
        <v>9</v>
      </c>
      <c r="AV600">
        <v>14802</v>
      </c>
    </row>
    <row r="601" spans="1:53" x14ac:dyDescent="0.35">
      <c r="A601" t="str">
        <f t="shared" si="59"/>
        <v>8405_Activités créatives, artistiques et de spectacle</v>
      </c>
      <c r="B601" t="str">
        <f t="shared" si="60"/>
        <v>61_8405</v>
      </c>
      <c r="C601">
        <f t="shared" si="62"/>
        <v>61</v>
      </c>
      <c r="D601">
        <f t="shared" si="58"/>
        <v>61</v>
      </c>
      <c r="E601" t="str">
        <f>INDEX(PDC!$J$1:$L$90,MATCH(H601,PDC!$L:$L,0),MATCH(PDC!$J$1,PDC!$J$1:$L$1,0))</f>
        <v>Services</v>
      </c>
      <c r="F601">
        <v>8405</v>
      </c>
      <c r="G601">
        <v>90</v>
      </c>
      <c r="H601" t="s">
        <v>42</v>
      </c>
      <c r="I601" s="10">
        <v>302</v>
      </c>
      <c r="J601" s="10">
        <v>254339</v>
      </c>
      <c r="K601" s="10">
        <v>1</v>
      </c>
      <c r="M601" s="10"/>
      <c r="N601" s="10"/>
      <c r="O601" s="10">
        <v>19</v>
      </c>
      <c r="P601" s="10">
        <v>5.274334215323834</v>
      </c>
      <c r="Q601" s="10">
        <v>3.9317603670999999</v>
      </c>
      <c r="R601" s="10"/>
      <c r="S601" s="10"/>
      <c r="U601" s="10"/>
      <c r="V601" s="10"/>
      <c r="W601" s="10"/>
      <c r="X601" s="10"/>
      <c r="Y601" s="10"/>
      <c r="Z601" s="10"/>
      <c r="AA601" s="10"/>
      <c r="AB601" s="10"/>
      <c r="AP601" t="str">
        <f t="shared" si="61"/>
        <v>43_Activités des services financiers, hors assurance et caisses de retraite</v>
      </c>
      <c r="AQ601" t="str">
        <f>INDEX(PDC!$J$1:$L$90,MATCH(AT601,PDC!$L:$L,0),MATCH(PDC!$J$1,PDC!$J$1:$L$1,0))</f>
        <v>Services</v>
      </c>
      <c r="AR601">
        <v>43</v>
      </c>
      <c r="AS601">
        <v>64</v>
      </c>
      <c r="AT601" t="s">
        <v>47</v>
      </c>
      <c r="AU601">
        <v>732</v>
      </c>
      <c r="AV601">
        <v>1171960</v>
      </c>
      <c r="AW601">
        <v>13</v>
      </c>
      <c r="AX601">
        <v>2</v>
      </c>
      <c r="AY601">
        <v>8</v>
      </c>
      <c r="BA601">
        <v>1029</v>
      </c>
    </row>
    <row r="602" spans="1:53" x14ac:dyDescent="0.35">
      <c r="A602" t="str">
        <f t="shared" si="59"/>
        <v>8405_Assurance</v>
      </c>
      <c r="B602" t="str">
        <f t="shared" si="60"/>
        <v>HC_8405</v>
      </c>
      <c r="C602" t="str">
        <f t="shared" si="62"/>
        <v>HC</v>
      </c>
      <c r="D602">
        <f t="shared" si="58"/>
        <v>62</v>
      </c>
      <c r="E602" t="str">
        <f>INDEX(PDC!$J$1:$L$90,MATCH(H602,PDC!$L:$L,0),MATCH(PDC!$J$1,PDC!$J$1:$L$1,0))</f>
        <v>Services</v>
      </c>
      <c r="F602">
        <v>8405</v>
      </c>
      <c r="G602">
        <v>65</v>
      </c>
      <c r="H602" t="s">
        <v>45</v>
      </c>
      <c r="I602" s="10">
        <v>231</v>
      </c>
      <c r="J602" s="10">
        <v>342954</v>
      </c>
      <c r="K602" s="10">
        <v>1</v>
      </c>
      <c r="L602" s="10"/>
      <c r="M602" s="10"/>
      <c r="N602" s="10"/>
      <c r="O602" s="10">
        <v>3</v>
      </c>
      <c r="P602" s="10">
        <v>3.0322010237618557</v>
      </c>
      <c r="Q602" s="10">
        <v>2.9158429410000002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P602" t="str">
        <f t="shared" si="61"/>
        <v>43_Assurance</v>
      </c>
      <c r="AQ602" t="str">
        <f>INDEX(PDC!$J$1:$L$90,MATCH(AT602,PDC!$L:$L,0),MATCH(PDC!$J$1,PDC!$J$1:$L$1,0))</f>
        <v>Services</v>
      </c>
      <c r="AR602">
        <v>43</v>
      </c>
      <c r="AS602">
        <v>65</v>
      </c>
      <c r="AT602" t="s">
        <v>45</v>
      </c>
      <c r="AU602">
        <v>97</v>
      </c>
      <c r="AV602">
        <v>146378</v>
      </c>
    </row>
    <row r="603" spans="1:53" x14ac:dyDescent="0.35">
      <c r="A603" t="str">
        <f t="shared" si="59"/>
        <v>8405_Activités des services financiers, hors assurance et caisses de retraite</v>
      </c>
      <c r="B603" t="str">
        <f t="shared" si="60"/>
        <v>63_8405</v>
      </c>
      <c r="C603">
        <f t="shared" si="62"/>
        <v>63</v>
      </c>
      <c r="D603">
        <f t="shared" si="58"/>
        <v>63</v>
      </c>
      <c r="E603" t="str">
        <f>INDEX(PDC!$J$1:$L$90,MATCH(H603,PDC!$L:$L,0),MATCH(PDC!$J$1,PDC!$J$1:$L$1,0))</f>
        <v>Services</v>
      </c>
      <c r="F603">
        <v>8405</v>
      </c>
      <c r="G603">
        <v>64</v>
      </c>
      <c r="H603" t="s">
        <v>47</v>
      </c>
      <c r="I603" s="10">
        <v>702</v>
      </c>
      <c r="J603" s="10">
        <v>1103500</v>
      </c>
      <c r="K603" s="10">
        <v>2</v>
      </c>
      <c r="M603" s="10"/>
      <c r="N603" s="10"/>
      <c r="O603" s="10">
        <v>370</v>
      </c>
      <c r="P603" s="10">
        <v>1.9988665247473434</v>
      </c>
      <c r="Q603" s="10">
        <v>1.8124150429999999</v>
      </c>
      <c r="R603" s="10"/>
      <c r="S603" s="10"/>
      <c r="T603" s="10"/>
      <c r="AA603" s="10"/>
      <c r="AB603" s="10"/>
      <c r="AP603" t="str">
        <f t="shared" si="61"/>
        <v>43_Activités auxiliaires de services financiers et d'assurance</v>
      </c>
      <c r="AQ603" t="str">
        <f>INDEX(PDC!$J$1:$L$90,MATCH(AT603,PDC!$L:$L,0),MATCH(PDC!$J$1,PDC!$J$1:$L$1,0))</f>
        <v>Services</v>
      </c>
      <c r="AR603">
        <v>43</v>
      </c>
      <c r="AS603">
        <v>66</v>
      </c>
      <c r="AT603" t="s">
        <v>48</v>
      </c>
      <c r="AU603">
        <v>201</v>
      </c>
      <c r="AV603">
        <v>312229</v>
      </c>
      <c r="AW603">
        <v>2</v>
      </c>
      <c r="BA603">
        <v>24</v>
      </c>
    </row>
    <row r="604" spans="1:53" x14ac:dyDescent="0.35">
      <c r="A604" t="str">
        <f t="shared" si="59"/>
        <v>8405_Activités juridiques et comptables</v>
      </c>
      <c r="B604" t="str">
        <f t="shared" si="60"/>
        <v>64_8405</v>
      </c>
      <c r="C604">
        <f t="shared" si="62"/>
        <v>64</v>
      </c>
      <c r="D604">
        <f t="shared" si="58"/>
        <v>64</v>
      </c>
      <c r="E604" t="str">
        <f>INDEX(PDC!$J$1:$L$90,MATCH(H604,PDC!$L:$L,0),MATCH(PDC!$J$1,PDC!$J$1:$L$1,0))</f>
        <v>Services</v>
      </c>
      <c r="F604">
        <v>8405</v>
      </c>
      <c r="G604">
        <v>69</v>
      </c>
      <c r="H604" t="s">
        <v>51</v>
      </c>
      <c r="I604" s="10">
        <v>717</v>
      </c>
      <c r="J604" s="10">
        <v>1264129</v>
      </c>
      <c r="K604" s="10"/>
      <c r="L604" s="10"/>
      <c r="M604" s="10"/>
      <c r="N604" s="10"/>
      <c r="O604" s="10">
        <v>14</v>
      </c>
      <c r="P604" s="10">
        <v>0</v>
      </c>
      <c r="Q604" s="10"/>
      <c r="R604" s="10"/>
      <c r="S604" s="10"/>
      <c r="AA604" s="10"/>
      <c r="AB604" s="10"/>
      <c r="AP604" t="str">
        <f t="shared" si="61"/>
        <v>43_Activités immobilières</v>
      </c>
      <c r="AQ604" t="str">
        <f>INDEX(PDC!$J$1:$L$90,MATCH(AT604,PDC!$L:$L,0),MATCH(PDC!$J$1,PDC!$J$1:$L$1,0))</f>
        <v>Services</v>
      </c>
      <c r="AR604">
        <v>43</v>
      </c>
      <c r="AS604">
        <v>68</v>
      </c>
      <c r="AT604" t="s">
        <v>31</v>
      </c>
      <c r="AU604">
        <v>360</v>
      </c>
      <c r="AV604">
        <v>548081</v>
      </c>
      <c r="AW604">
        <v>7</v>
      </c>
      <c r="AX604">
        <v>1</v>
      </c>
      <c r="AY604">
        <v>3</v>
      </c>
      <c r="BA604">
        <v>374</v>
      </c>
    </row>
    <row r="605" spans="1:53" x14ac:dyDescent="0.35">
      <c r="A605" t="str">
        <f t="shared" si="59"/>
        <v>8405_Programmation et diffusion</v>
      </c>
      <c r="B605" t="str">
        <f t="shared" si="60"/>
        <v>HC_8405</v>
      </c>
      <c r="C605" t="str">
        <f t="shared" si="62"/>
        <v>HC</v>
      </c>
      <c r="D605">
        <f t="shared" si="58"/>
        <v>64</v>
      </c>
      <c r="E605" t="str">
        <f>INDEX(PDC!$J$1:$L$90,MATCH(H605,PDC!$L:$L,0),MATCH(PDC!$J$1,PDC!$J$1:$L$1,0))</f>
        <v>Services</v>
      </c>
      <c r="F605">
        <v>8405</v>
      </c>
      <c r="G605">
        <v>60</v>
      </c>
      <c r="H605" t="s">
        <v>83</v>
      </c>
      <c r="I605" s="10">
        <v>12</v>
      </c>
      <c r="J605" s="10">
        <v>19079</v>
      </c>
      <c r="K605" s="10"/>
      <c r="L605" s="10"/>
      <c r="M605" s="10"/>
      <c r="N605" s="10"/>
      <c r="O605" s="10"/>
      <c r="P605" s="10">
        <v>0</v>
      </c>
      <c r="Q605" s="10"/>
      <c r="R605" s="10"/>
      <c r="S605" s="10"/>
      <c r="U605" s="10"/>
      <c r="V605" s="10"/>
      <c r="W605" s="10"/>
      <c r="X605" s="10"/>
      <c r="Y605" s="10"/>
      <c r="Z605" s="10"/>
      <c r="AA605" s="10"/>
      <c r="AB605" s="10"/>
      <c r="AP605" t="str">
        <f t="shared" si="61"/>
        <v>43_Activités juridiques et comptables</v>
      </c>
      <c r="AQ605" t="str">
        <f>INDEX(PDC!$J$1:$L$90,MATCH(AT605,PDC!$L:$L,0),MATCH(PDC!$J$1,PDC!$J$1:$L$1,0))</f>
        <v>Services</v>
      </c>
      <c r="AR605">
        <v>43</v>
      </c>
      <c r="AS605">
        <v>69</v>
      </c>
      <c r="AT605" t="s">
        <v>51</v>
      </c>
      <c r="AU605">
        <v>503</v>
      </c>
      <c r="AV605">
        <v>853018</v>
      </c>
    </row>
    <row r="606" spans="1:53" x14ac:dyDescent="0.35">
      <c r="A606" t="str">
        <f t="shared" si="59"/>
        <v>8405_Programmation, conseil et autres activités informatiques</v>
      </c>
      <c r="B606" t="str">
        <f t="shared" si="60"/>
        <v>HC_8405</v>
      </c>
      <c r="C606" t="str">
        <f t="shared" si="62"/>
        <v>HC</v>
      </c>
      <c r="D606">
        <f t="shared" ref="D606:D616" si="63">IF(COUNTBLANK(P606)=0,RANK(P606,P$541:P$616),"NC")</f>
        <v>64</v>
      </c>
      <c r="E606" t="str">
        <f>INDEX(PDC!$J$1:$L$90,MATCH(H606,PDC!$L:$L,0),MATCH(PDC!$J$1,PDC!$J$1:$L$1,0))</f>
        <v>Services</v>
      </c>
      <c r="F606">
        <v>8405</v>
      </c>
      <c r="G606">
        <v>62</v>
      </c>
      <c r="H606" t="s">
        <v>50</v>
      </c>
      <c r="I606" s="10">
        <v>96</v>
      </c>
      <c r="J606" s="10">
        <v>161868</v>
      </c>
      <c r="K606" s="10"/>
      <c r="M606" s="10"/>
      <c r="N606" s="10"/>
      <c r="O606" s="10">
        <v>0</v>
      </c>
      <c r="P606" s="10">
        <v>0</v>
      </c>
      <c r="Q606" s="10"/>
      <c r="R606" s="10"/>
      <c r="S606" s="10"/>
      <c r="T606" s="10"/>
      <c r="AA606" s="10"/>
      <c r="AB606" s="10"/>
      <c r="AP606" t="str">
        <f t="shared" si="61"/>
        <v>43_Activités des sièges sociaux ; conseil de gestion</v>
      </c>
      <c r="AQ606" t="str">
        <f>INDEX(PDC!$J$1:$L$90,MATCH(AT606,PDC!$L:$L,0),MATCH(PDC!$J$1,PDC!$J$1:$L$1,0))</f>
        <v>Services</v>
      </c>
      <c r="AR606">
        <v>43</v>
      </c>
      <c r="AS606">
        <v>70</v>
      </c>
      <c r="AT606" t="s">
        <v>44</v>
      </c>
      <c r="AU606">
        <v>209</v>
      </c>
      <c r="AV606">
        <v>333342</v>
      </c>
      <c r="AW606">
        <v>3</v>
      </c>
      <c r="BA606">
        <v>28</v>
      </c>
    </row>
    <row r="607" spans="1:53" x14ac:dyDescent="0.35">
      <c r="A607" t="str">
        <f t="shared" si="59"/>
        <v>8405_Activités auxiliaires de services financiers et d'assurance</v>
      </c>
      <c r="B607" t="str">
        <f t="shared" si="60"/>
        <v>64_8405</v>
      </c>
      <c r="C607">
        <f t="shared" si="62"/>
        <v>64</v>
      </c>
      <c r="D607">
        <f t="shared" si="63"/>
        <v>64</v>
      </c>
      <c r="E607" t="str">
        <f>INDEX(PDC!$J$1:$L$90,MATCH(H607,PDC!$L:$L,0),MATCH(PDC!$J$1,PDC!$J$1:$L$1,0))</f>
        <v>Services</v>
      </c>
      <c r="F607">
        <v>8405</v>
      </c>
      <c r="G607">
        <v>66</v>
      </c>
      <c r="H607" t="s">
        <v>48</v>
      </c>
      <c r="I607" s="10">
        <v>322</v>
      </c>
      <c r="J607" s="10">
        <v>531588</v>
      </c>
      <c r="K607" s="10"/>
      <c r="L607" s="10"/>
      <c r="M607" s="10"/>
      <c r="N607" s="10"/>
      <c r="O607" s="10"/>
      <c r="P607" s="10">
        <v>0</v>
      </c>
      <c r="Q607" s="10"/>
      <c r="R607" s="10"/>
      <c r="S607" s="10"/>
      <c r="AA607" s="10"/>
      <c r="AB607" s="10"/>
      <c r="AP607" t="str">
        <f t="shared" si="61"/>
        <v>43_Activités d'architecture et d'ingénierie ; activités de contrôle et analyses techniques</v>
      </c>
      <c r="AQ607" t="str">
        <f>INDEX(PDC!$J$1:$L$90,MATCH(AT607,PDC!$L:$L,0),MATCH(PDC!$J$1,PDC!$J$1:$L$1,0))</f>
        <v>Services</v>
      </c>
      <c r="AR607">
        <v>43</v>
      </c>
      <c r="AS607">
        <v>71</v>
      </c>
      <c r="AT607" t="s">
        <v>43</v>
      </c>
      <c r="AU607">
        <v>257</v>
      </c>
      <c r="AV607">
        <v>415388</v>
      </c>
      <c r="AW607">
        <v>3</v>
      </c>
      <c r="BA607">
        <v>215</v>
      </c>
    </row>
    <row r="608" spans="1:53" x14ac:dyDescent="0.35">
      <c r="A608" t="str">
        <f t="shared" si="59"/>
        <v>8405_Services d'information</v>
      </c>
      <c r="B608" t="str">
        <f t="shared" si="60"/>
        <v>HC_8405</v>
      </c>
      <c r="C608" t="str">
        <f t="shared" si="62"/>
        <v>HC</v>
      </c>
      <c r="D608">
        <f t="shared" si="63"/>
        <v>64</v>
      </c>
      <c r="E608" t="str">
        <f>INDEX(PDC!$J$1:$L$90,MATCH(H608,PDC!$L:$L,0),MATCH(PDC!$J$1,PDC!$J$1:$L$1,0))</f>
        <v>Services</v>
      </c>
      <c r="F608">
        <v>8405</v>
      </c>
      <c r="G608">
        <v>63</v>
      </c>
      <c r="H608" t="s">
        <v>85</v>
      </c>
      <c r="I608" s="10">
        <v>16</v>
      </c>
      <c r="J608" s="10">
        <v>25060</v>
      </c>
      <c r="K608" s="10"/>
      <c r="M608" s="10"/>
      <c r="N608" s="10"/>
      <c r="O608" s="10"/>
      <c r="P608" s="10">
        <v>0</v>
      </c>
      <c r="Q608" s="10"/>
      <c r="R608" s="10"/>
      <c r="S608" s="10"/>
      <c r="U608" s="10"/>
      <c r="V608" s="10"/>
      <c r="W608" s="10"/>
      <c r="X608" s="10"/>
      <c r="Y608" s="10"/>
      <c r="Z608" s="10"/>
      <c r="AA608" s="10"/>
      <c r="AB608" s="10"/>
      <c r="AP608" t="str">
        <f t="shared" si="61"/>
        <v>43_Recherche-développement scientifique</v>
      </c>
      <c r="AQ608" t="str">
        <f>INDEX(PDC!$J$1:$L$90,MATCH(AT608,PDC!$L:$L,0),MATCH(PDC!$J$1,PDC!$J$1:$L$1,0))</f>
        <v>Services</v>
      </c>
      <c r="AR608">
        <v>43</v>
      </c>
      <c r="AS608">
        <v>72</v>
      </c>
      <c r="AT608" t="s">
        <v>46</v>
      </c>
      <c r="AU608">
        <v>6</v>
      </c>
      <c r="AV608">
        <v>6434</v>
      </c>
    </row>
    <row r="609" spans="1:53" x14ac:dyDescent="0.35">
      <c r="A609" t="str">
        <f t="shared" si="59"/>
        <v>8405_Production de films cinématographiques, de vidéo et de programmes de télévision ; enregistrement sonore et édition musicale</v>
      </c>
      <c r="B609" t="str">
        <f t="shared" si="60"/>
        <v>HC_8405</v>
      </c>
      <c r="C609" t="str">
        <f t="shared" si="62"/>
        <v>HC</v>
      </c>
      <c r="D609">
        <f t="shared" si="63"/>
        <v>64</v>
      </c>
      <c r="E609" t="str">
        <f>INDEX(PDC!$J$1:$L$90,MATCH(H609,PDC!$L:$L,0),MATCH(PDC!$J$1,PDC!$J$1:$L$1,0))</f>
        <v>Services</v>
      </c>
      <c r="F609">
        <v>8405</v>
      </c>
      <c r="G609">
        <v>59</v>
      </c>
      <c r="H609" t="s">
        <v>82</v>
      </c>
      <c r="I609" s="10">
        <v>36</v>
      </c>
      <c r="J609" s="10">
        <v>59475</v>
      </c>
      <c r="K609" s="10"/>
      <c r="L609" s="10"/>
      <c r="M609" s="10"/>
      <c r="N609" s="10"/>
      <c r="O609" s="10"/>
      <c r="P609" s="10">
        <v>0</v>
      </c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P609" t="str">
        <f t="shared" si="61"/>
        <v>43_Publicité et études de marché</v>
      </c>
      <c r="AQ609" t="str">
        <f>INDEX(PDC!$J$1:$L$90,MATCH(AT609,PDC!$L:$L,0),MATCH(PDC!$J$1,PDC!$J$1:$L$1,0))</f>
        <v>Services</v>
      </c>
      <c r="AR609">
        <v>43</v>
      </c>
      <c r="AS609">
        <v>73</v>
      </c>
      <c r="AT609" t="s">
        <v>33</v>
      </c>
      <c r="AU609">
        <v>67</v>
      </c>
      <c r="AV609">
        <v>103539</v>
      </c>
    </row>
    <row r="610" spans="1:53" x14ac:dyDescent="0.35">
      <c r="A610" t="str">
        <f t="shared" si="59"/>
        <v>8405_Transports aériens</v>
      </c>
      <c r="B610" t="str">
        <f t="shared" si="60"/>
        <v>HC_8405</v>
      </c>
      <c r="C610" t="str">
        <f t="shared" si="62"/>
        <v>HC</v>
      </c>
      <c r="D610">
        <f t="shared" si="63"/>
        <v>64</v>
      </c>
      <c r="E610" t="str">
        <f>INDEX(PDC!$J$1:$L$90,MATCH(H610,PDC!$L:$L,0),MATCH(PDC!$J$1,PDC!$J$1:$L$1,0))</f>
        <v>Services</v>
      </c>
      <c r="F610">
        <v>8405</v>
      </c>
      <c r="G610">
        <v>51</v>
      </c>
      <c r="H610" t="s">
        <v>81</v>
      </c>
      <c r="I610" s="10">
        <v>1</v>
      </c>
      <c r="J610" s="10">
        <v>1827</v>
      </c>
      <c r="K610" s="10"/>
      <c r="M610" s="10"/>
      <c r="N610" s="10"/>
      <c r="O610" s="10"/>
      <c r="P610" s="10">
        <v>0</v>
      </c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P610" t="str">
        <f t="shared" si="61"/>
        <v>43_Autres activités spécialisées, scientifiques et techniques</v>
      </c>
      <c r="AQ610" t="str">
        <f>INDEX(PDC!$J$1:$L$90,MATCH(AT610,PDC!$L:$L,0),MATCH(PDC!$J$1,PDC!$J$1:$L$1,0))</f>
        <v>Services</v>
      </c>
      <c r="AR610">
        <v>43</v>
      </c>
      <c r="AS610">
        <v>74</v>
      </c>
      <c r="AT610" t="s">
        <v>86</v>
      </c>
      <c r="AU610">
        <v>42</v>
      </c>
      <c r="AV610">
        <v>64761</v>
      </c>
      <c r="AW610">
        <v>1</v>
      </c>
      <c r="BA610">
        <v>13</v>
      </c>
    </row>
    <row r="611" spans="1:53" x14ac:dyDescent="0.35">
      <c r="A611" t="str">
        <f t="shared" si="59"/>
        <v>8405_Fabrication d'autres matériels de transport</v>
      </c>
      <c r="B611" t="str">
        <f t="shared" si="60"/>
        <v>HC_8405</v>
      </c>
      <c r="C611" t="str">
        <f t="shared" si="62"/>
        <v>HC</v>
      </c>
      <c r="D611">
        <f t="shared" si="63"/>
        <v>64</v>
      </c>
      <c r="E611" t="str">
        <f>INDEX(PDC!$J$1:$L$90,MATCH(H611,PDC!$L:$L,0),MATCH(PDC!$J$1,PDC!$J$1:$L$1,0))</f>
        <v>Industrie</v>
      </c>
      <c r="F611">
        <v>8405</v>
      </c>
      <c r="G611">
        <v>30</v>
      </c>
      <c r="H611" t="s">
        <v>74</v>
      </c>
      <c r="I611" s="10">
        <v>1</v>
      </c>
      <c r="J611" s="10">
        <v>0</v>
      </c>
      <c r="K611" s="10"/>
      <c r="M611" s="10"/>
      <c r="N611" s="10"/>
      <c r="O611" s="10"/>
      <c r="P611" s="10">
        <v>0</v>
      </c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P611" t="str">
        <f t="shared" si="61"/>
        <v>43_Activités vétérinaires</v>
      </c>
      <c r="AQ611" t="str">
        <f>INDEX(PDC!$J$1:$L$90,MATCH(AT611,PDC!$L:$L,0),MATCH(PDC!$J$1,PDC!$J$1:$L$1,0))</f>
        <v>Services</v>
      </c>
      <c r="AR611">
        <v>43</v>
      </c>
      <c r="AS611">
        <v>75</v>
      </c>
      <c r="AT611" t="s">
        <v>87</v>
      </c>
      <c r="AU611">
        <v>59</v>
      </c>
      <c r="AV611">
        <v>101299</v>
      </c>
      <c r="AW611">
        <v>1</v>
      </c>
      <c r="AX611">
        <v>1</v>
      </c>
      <c r="AY611">
        <v>17</v>
      </c>
      <c r="BA611">
        <v>164</v>
      </c>
    </row>
    <row r="612" spans="1:53" x14ac:dyDescent="0.35">
      <c r="A612" t="str">
        <f t="shared" si="59"/>
        <v>8405_Fabrication de produits informatiques, électroniques et optiques</v>
      </c>
      <c r="B612" t="str">
        <f t="shared" si="60"/>
        <v>HC_8405</v>
      </c>
      <c r="C612" t="str">
        <f t="shared" si="62"/>
        <v>HC</v>
      </c>
      <c r="D612">
        <f t="shared" si="63"/>
        <v>64</v>
      </c>
      <c r="E612" t="str">
        <f>INDEX(PDC!$J$1:$L$90,MATCH(H612,PDC!$L:$L,0),MATCH(PDC!$J$1,PDC!$J$1:$L$1,0))</f>
        <v>Industrie</v>
      </c>
      <c r="F612">
        <v>8405</v>
      </c>
      <c r="G612">
        <v>26</v>
      </c>
      <c r="H612" t="s">
        <v>41</v>
      </c>
      <c r="I612" s="10">
        <v>6</v>
      </c>
      <c r="J612" s="10">
        <v>9949</v>
      </c>
      <c r="K612" s="10"/>
      <c r="M612" s="10"/>
      <c r="N612" s="10"/>
      <c r="O612" s="10"/>
      <c r="P612" s="10">
        <v>0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P612" t="str">
        <f t="shared" si="61"/>
        <v>43_Activités de location et location-bail</v>
      </c>
      <c r="AQ612" t="str">
        <f>INDEX(PDC!$J$1:$L$90,MATCH(AT612,PDC!$L:$L,0),MATCH(PDC!$J$1,PDC!$J$1:$L$1,0))</f>
        <v>Services</v>
      </c>
      <c r="AR612">
        <v>43</v>
      </c>
      <c r="AS612">
        <v>77</v>
      </c>
      <c r="AT612" t="s">
        <v>88</v>
      </c>
      <c r="AU612">
        <v>68</v>
      </c>
      <c r="AV612">
        <v>105960</v>
      </c>
      <c r="AW612">
        <v>5</v>
      </c>
      <c r="BA612">
        <v>129</v>
      </c>
    </row>
    <row r="613" spans="1:53" x14ac:dyDescent="0.35">
      <c r="A613" t="str">
        <f t="shared" si="59"/>
        <v>8405_Production et distribution d'électricité, de gaz, de vapeur et d'air conditionné</v>
      </c>
      <c r="B613" t="str">
        <f t="shared" si="60"/>
        <v>HC_8405</v>
      </c>
      <c r="C613" t="str">
        <f t="shared" si="62"/>
        <v>HC</v>
      </c>
      <c r="D613">
        <f t="shared" si="63"/>
        <v>64</v>
      </c>
      <c r="E613" t="str">
        <f>INDEX(PDC!$J$1:$L$90,MATCH(H613,PDC!$L:$L,0),MATCH(PDC!$J$1,PDC!$J$1:$L$1,0))</f>
        <v>Industrie</v>
      </c>
      <c r="F613">
        <v>8405</v>
      </c>
      <c r="G613">
        <v>35</v>
      </c>
      <c r="H613" t="s">
        <v>76</v>
      </c>
      <c r="I613" s="10">
        <v>207</v>
      </c>
      <c r="J613" s="10">
        <v>322151</v>
      </c>
      <c r="K613" s="10"/>
      <c r="L613" s="10"/>
      <c r="M613" s="10"/>
      <c r="N613" s="10"/>
      <c r="O613" s="10">
        <v>0</v>
      </c>
      <c r="P613" s="10">
        <v>0</v>
      </c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P613" t="str">
        <f t="shared" si="61"/>
        <v>43_Activités liées à l'emploi</v>
      </c>
      <c r="AQ613" t="str">
        <f>INDEX(PDC!$J$1:$L$90,MATCH(AT613,PDC!$L:$L,0),MATCH(PDC!$J$1,PDC!$J$1:$L$1,0))</f>
        <v>Services</v>
      </c>
      <c r="AR613">
        <v>43</v>
      </c>
      <c r="AS613">
        <v>78</v>
      </c>
      <c r="AT613" t="s">
        <v>6</v>
      </c>
      <c r="AU613">
        <v>2489</v>
      </c>
      <c r="AV613">
        <v>3439077</v>
      </c>
      <c r="AW613">
        <v>148</v>
      </c>
      <c r="AX613">
        <v>7</v>
      </c>
      <c r="AY613">
        <v>66</v>
      </c>
      <c r="BA613">
        <v>7224</v>
      </c>
    </row>
    <row r="614" spans="1:53" x14ac:dyDescent="0.35">
      <c r="A614" t="str">
        <f t="shared" si="59"/>
        <v>8405_Industrie du cuir et de la chaussure</v>
      </c>
      <c r="B614" t="str">
        <f t="shared" si="60"/>
        <v>HC_8405</v>
      </c>
      <c r="C614" t="str">
        <f t="shared" si="62"/>
        <v>HC</v>
      </c>
      <c r="D614">
        <f t="shared" si="63"/>
        <v>64</v>
      </c>
      <c r="E614" t="str">
        <f>INDEX(PDC!$J$1:$L$90,MATCH(H614,PDC!$L:$L,0),MATCH(PDC!$J$1,PDC!$J$1:$L$1,0))</f>
        <v>Industrie</v>
      </c>
      <c r="F614">
        <v>8405</v>
      </c>
      <c r="G614">
        <v>15</v>
      </c>
      <c r="H614" t="s">
        <v>69</v>
      </c>
      <c r="I614" s="10">
        <v>2</v>
      </c>
      <c r="J614" s="10">
        <v>4416</v>
      </c>
      <c r="K614" s="10"/>
      <c r="L614" s="10"/>
      <c r="M614" s="10"/>
      <c r="N614" s="10"/>
      <c r="O614" s="10"/>
      <c r="P614" s="10">
        <v>0</v>
      </c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P614" t="str">
        <f t="shared" si="61"/>
        <v>43_Activités des agences de voyage, voyagistes, services de réservation et activités connexes</v>
      </c>
      <c r="AQ614" t="str">
        <f>INDEX(PDC!$J$1:$L$90,MATCH(AT614,PDC!$L:$L,0),MATCH(PDC!$J$1,PDC!$J$1:$L$1,0))</f>
        <v>Services</v>
      </c>
      <c r="AR614">
        <v>43</v>
      </c>
      <c r="AS614">
        <v>79</v>
      </c>
      <c r="AT614" t="s">
        <v>89</v>
      </c>
      <c r="AU614">
        <v>73</v>
      </c>
      <c r="AV614">
        <v>129120</v>
      </c>
      <c r="BA614">
        <v>0</v>
      </c>
    </row>
    <row r="615" spans="1:53" x14ac:dyDescent="0.35">
      <c r="A615" t="str">
        <f t="shared" si="59"/>
        <v>8405_Sylviculture et exploitation forestière</v>
      </c>
      <c r="B615" t="str">
        <f t="shared" si="60"/>
        <v>HC_8405</v>
      </c>
      <c r="C615" t="str">
        <f t="shared" si="62"/>
        <v>HC</v>
      </c>
      <c r="D615">
        <f t="shared" si="63"/>
        <v>64</v>
      </c>
      <c r="E615" t="str">
        <f>INDEX(PDC!$J$1:$L$90,MATCH(H615,PDC!$L:$L,0),MATCH(PDC!$J$1,PDC!$J$1:$L$1,0))</f>
        <v>Agriculture</v>
      </c>
      <c r="F615">
        <v>8405</v>
      </c>
      <c r="G615">
        <v>2</v>
      </c>
      <c r="H615" t="s">
        <v>63</v>
      </c>
      <c r="I615" s="10"/>
      <c r="J615" s="10"/>
      <c r="K615" s="10"/>
      <c r="M615" s="10"/>
      <c r="N615" s="10"/>
      <c r="O615" s="10"/>
      <c r="P615" s="10">
        <v>0</v>
      </c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P615" t="str">
        <f t="shared" si="61"/>
        <v>43_Enquêtes et sécurité</v>
      </c>
      <c r="AQ615" t="str">
        <f>INDEX(PDC!$J$1:$L$90,MATCH(AT615,PDC!$L:$L,0),MATCH(PDC!$J$1,PDC!$J$1:$L$1,0))</f>
        <v>Services</v>
      </c>
      <c r="AR615">
        <v>43</v>
      </c>
      <c r="AS615">
        <v>80</v>
      </c>
      <c r="AT615" t="s">
        <v>15</v>
      </c>
      <c r="AU615">
        <v>35</v>
      </c>
      <c r="AV615">
        <v>63117</v>
      </c>
      <c r="AW615">
        <v>1</v>
      </c>
      <c r="BA615">
        <v>30</v>
      </c>
    </row>
    <row r="616" spans="1:53" x14ac:dyDescent="0.35">
      <c r="A616" t="str">
        <f t="shared" si="59"/>
        <v>8405_Culture et production animale, chasse et services annexes</v>
      </c>
      <c r="B616" t="str">
        <f t="shared" si="60"/>
        <v>HC_8405</v>
      </c>
      <c r="C616" t="str">
        <f t="shared" si="62"/>
        <v>HC</v>
      </c>
      <c r="D616">
        <f t="shared" si="63"/>
        <v>64</v>
      </c>
      <c r="E616" t="str">
        <f>INDEX(PDC!$J$1:$L$90,MATCH(H616,PDC!$L:$L,0),MATCH(PDC!$J$1,PDC!$J$1:$L$1,0))</f>
        <v>Agriculture</v>
      </c>
      <c r="F616">
        <v>8405</v>
      </c>
      <c r="G616">
        <v>1</v>
      </c>
      <c r="H616" t="s">
        <v>62</v>
      </c>
      <c r="I616" s="10">
        <v>1</v>
      </c>
      <c r="J616" s="10">
        <v>2218</v>
      </c>
      <c r="K616" s="10"/>
      <c r="M616" s="10"/>
      <c r="N616" s="10"/>
      <c r="O616" s="10"/>
      <c r="P616" s="10">
        <v>0</v>
      </c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P616" t="str">
        <f t="shared" si="61"/>
        <v>43_Services relatifs aux bâtiments et aménagement paysager</v>
      </c>
      <c r="AQ616" t="str">
        <f>INDEX(PDC!$J$1:$L$90,MATCH(AT616,PDC!$L:$L,0),MATCH(PDC!$J$1,PDC!$J$1:$L$1,0))</f>
        <v>Services</v>
      </c>
      <c r="AR616">
        <v>43</v>
      </c>
      <c r="AS616">
        <v>81</v>
      </c>
      <c r="AT616" t="s">
        <v>9</v>
      </c>
      <c r="AU616">
        <v>227</v>
      </c>
      <c r="AV616">
        <v>274004</v>
      </c>
      <c r="AW616">
        <v>5</v>
      </c>
      <c r="BA616">
        <v>738</v>
      </c>
    </row>
    <row r="617" spans="1:53" x14ac:dyDescent="0.35">
      <c r="A617" t="str">
        <f t="shared" si="59"/>
        <v>8406_Activités sportives, récréatives et de loisirs</v>
      </c>
      <c r="B617" t="str">
        <f t="shared" si="60"/>
        <v>HC_8406</v>
      </c>
      <c r="C617" t="str">
        <f t="shared" si="62"/>
        <v>HC</v>
      </c>
      <c r="D617">
        <f>IF(COUNTBLANK(P617)=0,RANK(P617,P$617:P$690),"NC")</f>
        <v>1</v>
      </c>
      <c r="E617" t="str">
        <f>INDEX(PDC!$J$1:$L$90,MATCH(H617,PDC!$L:$L,0),MATCH(PDC!$J$1,PDC!$J$1:$L$1,0))</f>
        <v>Services</v>
      </c>
      <c r="F617">
        <v>8406</v>
      </c>
      <c r="G617">
        <v>93</v>
      </c>
      <c r="H617" t="s">
        <v>12</v>
      </c>
      <c r="I617" s="10">
        <v>388</v>
      </c>
      <c r="J617" s="10">
        <v>379142</v>
      </c>
      <c r="K617" s="10">
        <v>70</v>
      </c>
      <c r="L617" s="10">
        <v>5</v>
      </c>
      <c r="M617" s="10">
        <v>27</v>
      </c>
      <c r="N617" s="10"/>
      <c r="O617" s="10">
        <v>2592</v>
      </c>
      <c r="P617" s="10">
        <v>239.21693373439891</v>
      </c>
      <c r="Q617" s="10">
        <v>184.62739554000001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P617" t="str">
        <f t="shared" si="61"/>
        <v>43_Activités administratives et autres activités de soutien aux entreprises</v>
      </c>
      <c r="AQ617" t="str">
        <f>INDEX(PDC!$J$1:$L$90,MATCH(AT617,PDC!$L:$L,0),MATCH(PDC!$J$1,PDC!$J$1:$L$1,0))</f>
        <v>Services</v>
      </c>
      <c r="AR617">
        <v>43</v>
      </c>
      <c r="AS617">
        <v>82</v>
      </c>
      <c r="AT617" t="s">
        <v>35</v>
      </c>
      <c r="AU617">
        <v>276</v>
      </c>
      <c r="AV617">
        <v>392787</v>
      </c>
      <c r="AW617">
        <v>6</v>
      </c>
      <c r="BA617">
        <v>229</v>
      </c>
    </row>
    <row r="618" spans="1:53" x14ac:dyDescent="0.35">
      <c r="A618" t="str">
        <f t="shared" si="59"/>
        <v>8406_Services d'information</v>
      </c>
      <c r="B618" t="str">
        <f t="shared" si="60"/>
        <v>HC_8406</v>
      </c>
      <c r="C618" t="str">
        <f t="shared" si="62"/>
        <v>HC</v>
      </c>
      <c r="D618">
        <f t="shared" ref="D618:D681" si="64">IF(COUNTBLANK(P618)=0,RANK(P618,P$617:P$690),"NC")</f>
        <v>47</v>
      </c>
      <c r="E618" t="str">
        <f>INDEX(PDC!$J$1:$L$90,MATCH(H618,PDC!$L:$L,0),MATCH(PDC!$J$1,PDC!$J$1:$L$1,0))</f>
        <v>Services</v>
      </c>
      <c r="F618">
        <v>8406</v>
      </c>
      <c r="G618">
        <v>63</v>
      </c>
      <c r="H618" t="s">
        <v>85</v>
      </c>
      <c r="I618" s="10">
        <v>7</v>
      </c>
      <c r="J618" s="10">
        <v>9364</v>
      </c>
      <c r="K618" s="10">
        <v>1</v>
      </c>
      <c r="L618" s="10"/>
      <c r="M618" s="10"/>
      <c r="N618" s="10"/>
      <c r="O618" s="10">
        <v>32</v>
      </c>
      <c r="P618" s="10">
        <v>16.785918231047791</v>
      </c>
      <c r="Q618" s="10">
        <v>106.79196924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P618" t="str">
        <f t="shared" si="61"/>
        <v>43_Administration publique et défense ; sécurité sociale obligatoire</v>
      </c>
      <c r="AQ618" t="str">
        <f>INDEX(PDC!$J$1:$L$90,MATCH(AT618,PDC!$L:$L,0),MATCH(PDC!$J$1,PDC!$J$1:$L$1,0))</f>
        <v>Services</v>
      </c>
      <c r="AR618">
        <v>43</v>
      </c>
      <c r="AS618">
        <v>84</v>
      </c>
      <c r="AT618" t="s">
        <v>36</v>
      </c>
      <c r="AU618">
        <v>3052</v>
      </c>
      <c r="AV618">
        <v>3393866</v>
      </c>
      <c r="AW618">
        <v>42</v>
      </c>
      <c r="AX618">
        <v>5</v>
      </c>
      <c r="AY618">
        <v>58</v>
      </c>
      <c r="BA618">
        <v>2444</v>
      </c>
    </row>
    <row r="619" spans="1:53" x14ac:dyDescent="0.35">
      <c r="A619" t="str">
        <f t="shared" si="59"/>
        <v>8406_Hébergement médico-social et social</v>
      </c>
      <c r="B619" t="str">
        <f t="shared" si="60"/>
        <v>3_8406</v>
      </c>
      <c r="C619">
        <f t="shared" si="62"/>
        <v>3</v>
      </c>
      <c r="D619">
        <f t="shared" si="64"/>
        <v>3</v>
      </c>
      <c r="E619" t="str">
        <f>INDEX(PDC!$J$1:$L$90,MATCH(H619,PDC!$L:$L,0),MATCH(PDC!$J$1,PDC!$J$1:$L$1,0))</f>
        <v>Services</v>
      </c>
      <c r="F619">
        <v>8406</v>
      </c>
      <c r="G619">
        <v>87</v>
      </c>
      <c r="H619" t="s">
        <v>2</v>
      </c>
      <c r="I619" s="10">
        <v>1444</v>
      </c>
      <c r="J619" s="10">
        <v>2096349</v>
      </c>
      <c r="K619" s="10">
        <v>133</v>
      </c>
      <c r="L619" s="10">
        <v>13</v>
      </c>
      <c r="M619" s="10">
        <v>108</v>
      </c>
      <c r="N619" s="10"/>
      <c r="O619" s="10">
        <v>11473</v>
      </c>
      <c r="P619" s="10">
        <v>103.08897128282756</v>
      </c>
      <c r="Q619" s="10">
        <v>63.443634623999998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P619" t="str">
        <f t="shared" si="61"/>
        <v>43_Enseignement</v>
      </c>
      <c r="AQ619" t="str">
        <f>INDEX(PDC!$J$1:$L$90,MATCH(AT619,PDC!$L:$L,0),MATCH(PDC!$J$1,PDC!$J$1:$L$1,0))</f>
        <v>Services</v>
      </c>
      <c r="AR619">
        <v>43</v>
      </c>
      <c r="AS619">
        <v>85</v>
      </c>
      <c r="AT619" t="s">
        <v>34</v>
      </c>
      <c r="AU619">
        <v>1126</v>
      </c>
      <c r="AV619">
        <v>1787369</v>
      </c>
      <c r="AW619">
        <v>24</v>
      </c>
      <c r="AX619">
        <v>3</v>
      </c>
      <c r="AY619">
        <v>111</v>
      </c>
      <c r="AZ619">
        <v>1</v>
      </c>
      <c r="BA619">
        <v>2017</v>
      </c>
    </row>
    <row r="620" spans="1:53" x14ac:dyDescent="0.35">
      <c r="A620" t="str">
        <f t="shared" si="59"/>
        <v>8406_Métallurgie</v>
      </c>
      <c r="B620" t="str">
        <f t="shared" si="60"/>
        <v>HC_8406</v>
      </c>
      <c r="C620" t="str">
        <f t="shared" si="62"/>
        <v>HC</v>
      </c>
      <c r="D620">
        <f t="shared" si="64"/>
        <v>12</v>
      </c>
      <c r="E620" t="str">
        <f>INDEX(PDC!$J$1:$L$90,MATCH(H620,PDC!$L:$L,0),MATCH(PDC!$J$1,PDC!$J$1:$L$1,0))</f>
        <v>Industrie</v>
      </c>
      <c r="F620">
        <v>8406</v>
      </c>
      <c r="G620">
        <v>24</v>
      </c>
      <c r="H620" t="s">
        <v>26</v>
      </c>
      <c r="I620" s="10">
        <v>71</v>
      </c>
      <c r="J620" s="10">
        <v>111811</v>
      </c>
      <c r="K620" s="10">
        <v>7</v>
      </c>
      <c r="L620" s="10"/>
      <c r="M620" s="10"/>
      <c r="N620" s="10"/>
      <c r="O620" s="10">
        <v>535</v>
      </c>
      <c r="P620" s="10">
        <v>62.324973200679992</v>
      </c>
      <c r="Q620" s="10">
        <v>62.605647028999996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P620" t="str">
        <f t="shared" si="61"/>
        <v>43_Activités pour la santé humaine</v>
      </c>
      <c r="AQ620" t="str">
        <f>INDEX(PDC!$J$1:$L$90,MATCH(AT620,PDC!$L:$L,0),MATCH(PDC!$J$1,PDC!$J$1:$L$1,0))</f>
        <v>Services</v>
      </c>
      <c r="AR620">
        <v>43</v>
      </c>
      <c r="AS620">
        <v>86</v>
      </c>
      <c r="AT620" t="s">
        <v>27</v>
      </c>
      <c r="AU620">
        <v>2756</v>
      </c>
      <c r="AV620">
        <v>4531226</v>
      </c>
      <c r="AW620">
        <v>100</v>
      </c>
      <c r="AX620">
        <v>4</v>
      </c>
      <c r="AY620">
        <v>15</v>
      </c>
      <c r="BA620">
        <v>8518</v>
      </c>
    </row>
    <row r="621" spans="1:53" x14ac:dyDescent="0.35">
      <c r="A621" t="str">
        <f t="shared" si="59"/>
        <v>8406_Activités de poste et de courrier</v>
      </c>
      <c r="B621" t="str">
        <f t="shared" si="60"/>
        <v>HC_8406</v>
      </c>
      <c r="C621" t="str">
        <f t="shared" si="62"/>
        <v>HC</v>
      </c>
      <c r="D621">
        <f t="shared" si="64"/>
        <v>8</v>
      </c>
      <c r="E621" t="str">
        <f>INDEX(PDC!$J$1:$L$90,MATCH(H621,PDC!$L:$L,0),MATCH(PDC!$J$1,PDC!$J$1:$L$1,0))</f>
        <v>Services</v>
      </c>
      <c r="F621">
        <v>8406</v>
      </c>
      <c r="G621">
        <v>53</v>
      </c>
      <c r="H621" t="s">
        <v>13</v>
      </c>
      <c r="I621" s="10">
        <v>400</v>
      </c>
      <c r="J621" s="10">
        <v>584786</v>
      </c>
      <c r="K621" s="10">
        <v>36</v>
      </c>
      <c r="L621">
        <v>1</v>
      </c>
      <c r="M621" s="10">
        <v>8</v>
      </c>
      <c r="N621" s="10"/>
      <c r="O621" s="10">
        <v>2345</v>
      </c>
      <c r="P621" s="10">
        <v>80.5379533741052</v>
      </c>
      <c r="Q621" s="10">
        <v>61.560981282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P621" t="str">
        <f t="shared" si="61"/>
        <v>43_Hébergement médico-social et social</v>
      </c>
      <c r="AQ621" t="str">
        <f>INDEX(PDC!$J$1:$L$90,MATCH(AT621,PDC!$L:$L,0),MATCH(PDC!$J$1,PDC!$J$1:$L$1,0))</f>
        <v>Services</v>
      </c>
      <c r="AR621">
        <v>43</v>
      </c>
      <c r="AS621">
        <v>87</v>
      </c>
      <c r="AT621" t="s">
        <v>2</v>
      </c>
      <c r="AU621">
        <v>2750</v>
      </c>
      <c r="AV621">
        <v>4367257</v>
      </c>
      <c r="AW621">
        <v>146</v>
      </c>
      <c r="AX621">
        <v>6</v>
      </c>
      <c r="AY621">
        <v>62</v>
      </c>
      <c r="BA621">
        <v>11041</v>
      </c>
    </row>
    <row r="622" spans="1:53" x14ac:dyDescent="0.35">
      <c r="A622" t="str">
        <f t="shared" si="59"/>
        <v>8406_Action sociale sans hébergement</v>
      </c>
      <c r="B622" t="str">
        <f t="shared" si="60"/>
        <v>27_8406</v>
      </c>
      <c r="C622">
        <f t="shared" si="62"/>
        <v>27</v>
      </c>
      <c r="D622">
        <f t="shared" si="64"/>
        <v>27</v>
      </c>
      <c r="E622" t="str">
        <f>INDEX(PDC!$J$1:$L$90,MATCH(H622,PDC!$L:$L,0),MATCH(PDC!$J$1,PDC!$J$1:$L$1,0))</f>
        <v>Services</v>
      </c>
      <c r="F622">
        <v>8406</v>
      </c>
      <c r="G622">
        <v>88</v>
      </c>
      <c r="H622" t="s">
        <v>8</v>
      </c>
      <c r="I622" s="10">
        <v>1668</v>
      </c>
      <c r="J622" s="10">
        <v>2401820</v>
      </c>
      <c r="K622" s="10">
        <v>146</v>
      </c>
      <c r="L622" s="10">
        <v>10</v>
      </c>
      <c r="M622" s="10">
        <v>58</v>
      </c>
      <c r="N622" s="10"/>
      <c r="O622" s="10">
        <v>15227</v>
      </c>
      <c r="P622" s="10">
        <v>38.170888289022777</v>
      </c>
      <c r="Q622" s="10">
        <v>60.787236346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P622" t="str">
        <f t="shared" si="61"/>
        <v>43_Action sociale sans hébergement</v>
      </c>
      <c r="AQ622" t="str">
        <f>INDEX(PDC!$J$1:$L$90,MATCH(AT622,PDC!$L:$L,0),MATCH(PDC!$J$1,PDC!$J$1:$L$1,0))</f>
        <v>Services</v>
      </c>
      <c r="AR622">
        <v>43</v>
      </c>
      <c r="AS622">
        <v>88</v>
      </c>
      <c r="AT622" t="s">
        <v>8</v>
      </c>
      <c r="AU622">
        <v>2659</v>
      </c>
      <c r="AV622">
        <v>3925933</v>
      </c>
      <c r="AW622">
        <v>104</v>
      </c>
      <c r="AX622">
        <v>5</v>
      </c>
      <c r="AY622">
        <v>53</v>
      </c>
      <c r="BA622">
        <v>8839</v>
      </c>
    </row>
    <row r="623" spans="1:53" x14ac:dyDescent="0.35">
      <c r="A623" t="str">
        <f t="shared" si="59"/>
        <v>8406_Collecte et traitement des eaux usées</v>
      </c>
      <c r="B623" t="str">
        <f t="shared" si="60"/>
        <v>HC_8406</v>
      </c>
      <c r="C623" t="str">
        <f t="shared" si="62"/>
        <v>HC</v>
      </c>
      <c r="D623">
        <f t="shared" si="64"/>
        <v>5</v>
      </c>
      <c r="E623" t="str">
        <f>INDEX(PDC!$J$1:$L$90,MATCH(H623,PDC!$L:$L,0),MATCH(PDC!$J$1,PDC!$J$1:$L$1,0))</f>
        <v>Industrie</v>
      </c>
      <c r="F623">
        <v>8406</v>
      </c>
      <c r="G623">
        <v>37</v>
      </c>
      <c r="H623" t="s">
        <v>78</v>
      </c>
      <c r="I623" s="10">
        <v>73</v>
      </c>
      <c r="J623" s="10">
        <v>131544</v>
      </c>
      <c r="K623" s="10">
        <v>7</v>
      </c>
      <c r="L623">
        <v>1</v>
      </c>
      <c r="M623" s="10">
        <v>3</v>
      </c>
      <c r="N623" s="10"/>
      <c r="O623" s="10">
        <v>124</v>
      </c>
      <c r="P623" s="10">
        <v>84.248243584003376</v>
      </c>
      <c r="Q623" s="10">
        <v>53.214133674000003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P623" t="str">
        <f t="shared" si="61"/>
        <v>43_Activités créatives, artistiques et de spectacle</v>
      </c>
      <c r="AQ623" t="str">
        <f>INDEX(PDC!$J$1:$L$90,MATCH(AT623,PDC!$L:$L,0),MATCH(PDC!$J$1,PDC!$J$1:$L$1,0))</f>
        <v>Services</v>
      </c>
      <c r="AR623">
        <v>43</v>
      </c>
      <c r="AS623">
        <v>90</v>
      </c>
      <c r="AT623" t="s">
        <v>42</v>
      </c>
      <c r="AU623">
        <v>131</v>
      </c>
      <c r="AV623">
        <v>90880</v>
      </c>
      <c r="AW623">
        <v>2</v>
      </c>
      <c r="BA623">
        <v>121</v>
      </c>
    </row>
    <row r="624" spans="1:53" x14ac:dyDescent="0.35">
      <c r="A624" t="str">
        <f t="shared" si="59"/>
        <v>8406_Génie civil</v>
      </c>
      <c r="B624" t="str">
        <f t="shared" si="60"/>
        <v>7_8406</v>
      </c>
      <c r="C624">
        <f t="shared" si="62"/>
        <v>7</v>
      </c>
      <c r="D624">
        <f t="shared" si="64"/>
        <v>7</v>
      </c>
      <c r="E624" t="str">
        <f>INDEX(PDC!$J$1:$L$90,MATCH(H624,PDC!$L:$L,0),MATCH(PDC!$J$1,PDC!$J$1:$L$1,0))</f>
        <v>Construction</v>
      </c>
      <c r="F624">
        <v>8406</v>
      </c>
      <c r="G624">
        <v>42</v>
      </c>
      <c r="H624" t="s">
        <v>22</v>
      </c>
      <c r="I624" s="10">
        <v>447</v>
      </c>
      <c r="J624" s="10">
        <v>659324</v>
      </c>
      <c r="K624" s="10">
        <v>35</v>
      </c>
      <c r="L624">
        <v>6</v>
      </c>
      <c r="M624" s="10">
        <v>85</v>
      </c>
      <c r="N624" s="10"/>
      <c r="O624" s="10">
        <v>3618</v>
      </c>
      <c r="P624" s="10">
        <v>80.593692091714573</v>
      </c>
      <c r="Q624" s="10">
        <v>53.084674606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P624" t="str">
        <f t="shared" si="61"/>
        <v>43_Bibliothèques, archives, musées et autres activités culturelles</v>
      </c>
      <c r="AQ624" t="str">
        <f>INDEX(PDC!$J$1:$L$90,MATCH(AT624,PDC!$L:$L,0),MATCH(PDC!$J$1,PDC!$J$1:$L$1,0))</f>
        <v>Services</v>
      </c>
      <c r="AR624">
        <v>43</v>
      </c>
      <c r="AS624">
        <v>91</v>
      </c>
      <c r="AT624" t="s">
        <v>90</v>
      </c>
      <c r="AU624">
        <v>15</v>
      </c>
      <c r="AV624">
        <v>9017</v>
      </c>
    </row>
    <row r="625" spans="1:53" x14ac:dyDescent="0.35">
      <c r="A625" t="str">
        <f t="shared" si="59"/>
        <v>8406_Activités liées à l'emploi</v>
      </c>
      <c r="B625" t="str">
        <f t="shared" si="60"/>
        <v>HC_8406</v>
      </c>
      <c r="C625" t="str">
        <f t="shared" si="62"/>
        <v>HC</v>
      </c>
      <c r="D625">
        <f t="shared" si="64"/>
        <v>2</v>
      </c>
      <c r="E625" t="str">
        <f>INDEX(PDC!$J$1:$L$90,MATCH(H625,PDC!$L:$L,0),MATCH(PDC!$J$1,PDC!$J$1:$L$1,0))</f>
        <v>Services</v>
      </c>
      <c r="F625">
        <v>8406</v>
      </c>
      <c r="G625">
        <v>78</v>
      </c>
      <c r="H625" t="s">
        <v>6</v>
      </c>
      <c r="I625" s="10">
        <v>7312</v>
      </c>
      <c r="J625" s="10">
        <v>9403334</v>
      </c>
      <c r="K625" s="10">
        <v>483</v>
      </c>
      <c r="L625">
        <v>20</v>
      </c>
      <c r="M625" s="10">
        <v>127</v>
      </c>
      <c r="N625" s="10"/>
      <c r="O625" s="10">
        <v>30252</v>
      </c>
      <c r="P625" s="10">
        <v>146.66975261324242</v>
      </c>
      <c r="Q625" s="10">
        <v>51.364760625999999</v>
      </c>
      <c r="T625" s="10"/>
      <c r="U625" s="10"/>
      <c r="V625" s="10"/>
      <c r="W625" s="10"/>
      <c r="X625" s="10"/>
      <c r="Y625" s="10"/>
      <c r="Z625" s="10"/>
      <c r="AP625" t="str">
        <f t="shared" si="61"/>
        <v>43_Activités sportives, récréatives et de loisirs</v>
      </c>
      <c r="AQ625" t="str">
        <f>INDEX(PDC!$J$1:$L$90,MATCH(AT625,PDC!$L:$L,0),MATCH(PDC!$J$1,PDC!$J$1:$L$1,0))</f>
        <v>Services</v>
      </c>
      <c r="AR625">
        <v>43</v>
      </c>
      <c r="AS625">
        <v>93</v>
      </c>
      <c r="AT625" t="s">
        <v>12</v>
      </c>
      <c r="AU625">
        <v>426</v>
      </c>
      <c r="AV625">
        <v>511594</v>
      </c>
      <c r="AW625">
        <v>15</v>
      </c>
      <c r="BA625">
        <v>739</v>
      </c>
    </row>
    <row r="626" spans="1:53" x14ac:dyDescent="0.35">
      <c r="A626" t="str">
        <f t="shared" si="59"/>
        <v>8406_Transports terrestres et transport par conduites</v>
      </c>
      <c r="B626" t="str">
        <f t="shared" si="60"/>
        <v>4_8406</v>
      </c>
      <c r="C626">
        <f t="shared" si="62"/>
        <v>4</v>
      </c>
      <c r="D626">
        <f t="shared" si="64"/>
        <v>4</v>
      </c>
      <c r="E626" t="str">
        <f>INDEX(PDC!$J$1:$L$90,MATCH(H626,PDC!$L:$L,0),MATCH(PDC!$J$1,PDC!$J$1:$L$1,0))</f>
        <v>Services</v>
      </c>
      <c r="F626">
        <v>8406</v>
      </c>
      <c r="G626">
        <v>49</v>
      </c>
      <c r="H626" t="s">
        <v>5</v>
      </c>
      <c r="I626" s="10">
        <v>2037</v>
      </c>
      <c r="J626" s="10">
        <v>3499878</v>
      </c>
      <c r="K626" s="10">
        <v>176</v>
      </c>
      <c r="L626">
        <v>15</v>
      </c>
      <c r="M626" s="10">
        <v>213</v>
      </c>
      <c r="N626" s="10">
        <v>1</v>
      </c>
      <c r="O626" s="10">
        <v>17371</v>
      </c>
      <c r="P626" s="10">
        <v>86.048344077763318</v>
      </c>
      <c r="Q626" s="10">
        <v>50.287467163000002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P626" t="str">
        <f t="shared" si="61"/>
        <v>43_Activités des organisations associatives</v>
      </c>
      <c r="AQ626" t="str">
        <f>INDEX(PDC!$J$1:$L$90,MATCH(AT626,PDC!$L:$L,0),MATCH(PDC!$J$1,PDC!$J$1:$L$1,0))</f>
        <v>Services</v>
      </c>
      <c r="AR626">
        <v>43</v>
      </c>
      <c r="AS626">
        <v>94</v>
      </c>
      <c r="AT626" t="s">
        <v>32</v>
      </c>
      <c r="AU626">
        <v>603</v>
      </c>
      <c r="AV626">
        <v>853133</v>
      </c>
      <c r="AW626">
        <v>7</v>
      </c>
      <c r="BA626">
        <v>527</v>
      </c>
    </row>
    <row r="627" spans="1:53" x14ac:dyDescent="0.35">
      <c r="A627" t="str">
        <f t="shared" si="59"/>
        <v>8406_Travaux de construction spécialisés</v>
      </c>
      <c r="B627" t="str">
        <f t="shared" si="60"/>
        <v>6_8406</v>
      </c>
      <c r="C627">
        <f t="shared" si="62"/>
        <v>6</v>
      </c>
      <c r="D627">
        <f t="shared" si="64"/>
        <v>6</v>
      </c>
      <c r="E627" t="str">
        <f>INDEX(PDC!$J$1:$L$90,MATCH(H627,PDC!$L:$L,0),MATCH(PDC!$J$1,PDC!$J$1:$L$1,0))</f>
        <v>Construction</v>
      </c>
      <c r="F627">
        <v>8406</v>
      </c>
      <c r="G627">
        <v>43</v>
      </c>
      <c r="H627" t="s">
        <v>3</v>
      </c>
      <c r="I627" s="10">
        <v>3909</v>
      </c>
      <c r="J627" s="10">
        <v>6049046</v>
      </c>
      <c r="K627" s="10">
        <v>282</v>
      </c>
      <c r="L627">
        <v>12</v>
      </c>
      <c r="M627" s="10">
        <v>133</v>
      </c>
      <c r="N627" s="10"/>
      <c r="O627" s="10">
        <v>21865</v>
      </c>
      <c r="P627" s="10">
        <v>83.321946485706746</v>
      </c>
      <c r="Q627" s="10">
        <v>46.618921397000001</v>
      </c>
      <c r="T627" s="10"/>
      <c r="U627" s="10"/>
      <c r="V627" s="10"/>
      <c r="W627" s="10"/>
      <c r="X627" s="10"/>
      <c r="Y627" s="10"/>
      <c r="Z627" s="10"/>
      <c r="AP627" t="str">
        <f t="shared" si="61"/>
        <v>43_Réparation d'ordinateurs et de biens personnels et domestiques</v>
      </c>
      <c r="AR627">
        <v>43</v>
      </c>
      <c r="AS627">
        <v>95</v>
      </c>
      <c r="AT627" t="s">
        <v>92</v>
      </c>
      <c r="AU627">
        <v>26</v>
      </c>
      <c r="AV627">
        <v>36208</v>
      </c>
      <c r="BA627">
        <v>340</v>
      </c>
    </row>
    <row r="628" spans="1:53" x14ac:dyDescent="0.35">
      <c r="A628" t="str">
        <f t="shared" si="59"/>
        <v>8406_Activités de location et location-bail</v>
      </c>
      <c r="B628" t="str">
        <f t="shared" si="60"/>
        <v>HC_8406</v>
      </c>
      <c r="C628" t="str">
        <f t="shared" si="62"/>
        <v>HC</v>
      </c>
      <c r="D628">
        <f t="shared" si="64"/>
        <v>16</v>
      </c>
      <c r="E628" t="str">
        <f>INDEX(PDC!$J$1:$L$90,MATCH(H628,PDC!$L:$L,0),MATCH(PDC!$J$1,PDC!$J$1:$L$1,0))</f>
        <v>Services</v>
      </c>
      <c r="F628">
        <v>8406</v>
      </c>
      <c r="G628">
        <v>77</v>
      </c>
      <c r="H628" t="s">
        <v>88</v>
      </c>
      <c r="I628" s="10">
        <v>121</v>
      </c>
      <c r="J628" s="10">
        <v>200340</v>
      </c>
      <c r="K628" s="10">
        <v>9</v>
      </c>
      <c r="M628" s="10"/>
      <c r="N628" s="10"/>
      <c r="O628" s="10">
        <v>636</v>
      </c>
      <c r="P628" s="10">
        <v>50.907478159360075</v>
      </c>
      <c r="Q628" s="10">
        <v>44.923629828999999</v>
      </c>
      <c r="T628" s="10"/>
      <c r="U628" s="10"/>
      <c r="V628" s="10"/>
      <c r="W628" s="10"/>
      <c r="X628" s="10"/>
      <c r="Y628" s="10"/>
      <c r="Z628" s="10"/>
      <c r="AP628" t="str">
        <f t="shared" si="61"/>
        <v>43_Autres services personnels</v>
      </c>
      <c r="AQ628" t="str">
        <f>INDEX(PDC!$J$1:$L$90,MATCH(AT628,PDC!$L:$L,0),MATCH(PDC!$J$1,PDC!$J$1:$L$1,0))</f>
        <v>Services</v>
      </c>
      <c r="AR628">
        <v>43</v>
      </c>
      <c r="AS628">
        <v>96</v>
      </c>
      <c r="AT628" t="s">
        <v>30</v>
      </c>
      <c r="AU628">
        <v>453</v>
      </c>
      <c r="AV628">
        <v>644194</v>
      </c>
      <c r="AW628">
        <v>11</v>
      </c>
      <c r="BA628">
        <v>1247</v>
      </c>
    </row>
    <row r="629" spans="1:53" x14ac:dyDescent="0.35">
      <c r="A629" t="str">
        <f t="shared" si="59"/>
        <v>8406_Services relatifs aux bâtiments et aménagement paysager</v>
      </c>
      <c r="B629" t="str">
        <f t="shared" si="60"/>
        <v>13_8406</v>
      </c>
      <c r="C629">
        <f t="shared" si="62"/>
        <v>13</v>
      </c>
      <c r="D629">
        <f t="shared" si="64"/>
        <v>13</v>
      </c>
      <c r="E629" t="str">
        <f>INDEX(PDC!$J$1:$L$90,MATCH(H629,PDC!$L:$L,0),MATCH(PDC!$J$1,PDC!$J$1:$L$1,0))</f>
        <v>Services</v>
      </c>
      <c r="F629">
        <v>8406</v>
      </c>
      <c r="G629">
        <v>81</v>
      </c>
      <c r="H629" t="s">
        <v>9</v>
      </c>
      <c r="I629" s="10">
        <v>1034</v>
      </c>
      <c r="J629" s="10">
        <v>1448623</v>
      </c>
      <c r="K629" s="10">
        <v>61</v>
      </c>
      <c r="L629" s="10">
        <v>5</v>
      </c>
      <c r="M629" s="10">
        <v>26</v>
      </c>
      <c r="N629" s="10"/>
      <c r="O629" s="10">
        <v>5428</v>
      </c>
      <c r="P629" s="10">
        <v>61.086044168986476</v>
      </c>
      <c r="Q629" s="10">
        <v>42.108954504000003</v>
      </c>
      <c r="T629" s="10"/>
      <c r="U629" s="10"/>
      <c r="V629" s="10"/>
      <c r="W629" s="10"/>
      <c r="X629" s="10"/>
      <c r="Y629" s="10"/>
      <c r="Z629" s="10"/>
      <c r="AP629" t="str">
        <f t="shared" si="61"/>
        <v>63_</v>
      </c>
      <c r="AR629">
        <v>63</v>
      </c>
      <c r="AW629">
        <v>1</v>
      </c>
      <c r="BA629">
        <v>1328</v>
      </c>
    </row>
    <row r="630" spans="1:53" x14ac:dyDescent="0.35">
      <c r="A630" t="str">
        <f t="shared" si="59"/>
        <v>8406_Entreposage et services auxiliaires des transports</v>
      </c>
      <c r="B630" t="str">
        <f t="shared" si="60"/>
        <v>11_8406</v>
      </c>
      <c r="C630">
        <f t="shared" si="62"/>
        <v>11</v>
      </c>
      <c r="D630">
        <f t="shared" si="64"/>
        <v>11</v>
      </c>
      <c r="E630" t="str">
        <f>INDEX(PDC!$J$1:$L$90,MATCH(H630,PDC!$L:$L,0),MATCH(PDC!$J$1,PDC!$J$1:$L$1,0))</f>
        <v>Services</v>
      </c>
      <c r="F630">
        <v>8406</v>
      </c>
      <c r="G630">
        <v>52</v>
      </c>
      <c r="H630" t="s">
        <v>7</v>
      </c>
      <c r="I630" s="10">
        <v>3633</v>
      </c>
      <c r="J630" s="10">
        <v>5375325</v>
      </c>
      <c r="K630" s="10">
        <v>213</v>
      </c>
      <c r="L630">
        <v>21</v>
      </c>
      <c r="M630" s="10">
        <v>217</v>
      </c>
      <c r="N630" s="10"/>
      <c r="O630" s="10">
        <v>20052</v>
      </c>
      <c r="P630" s="10">
        <v>64.654963666811696</v>
      </c>
      <c r="Q630" s="10">
        <v>39.625511015999997</v>
      </c>
      <c r="T630" s="10"/>
      <c r="U630" s="10"/>
      <c r="V630" s="10"/>
      <c r="W630" s="10"/>
      <c r="X630" s="10"/>
      <c r="Y630" s="10"/>
      <c r="Z630" s="10"/>
      <c r="AP630" t="str">
        <f t="shared" si="61"/>
        <v>63_Culture et production animale, chasse et services annexes</v>
      </c>
      <c r="AQ630" t="str">
        <f>INDEX(PDC!$J$1:$L$90,MATCH(AT630,PDC!$L:$L,0),MATCH(PDC!$J$1,PDC!$J$1:$L$1,0))</f>
        <v>Agriculture</v>
      </c>
      <c r="AR630">
        <v>63</v>
      </c>
      <c r="AS630">
        <v>1</v>
      </c>
      <c r="AT630" t="s">
        <v>62</v>
      </c>
      <c r="AU630">
        <v>8</v>
      </c>
      <c r="AV630">
        <v>11827</v>
      </c>
      <c r="AW630">
        <v>1</v>
      </c>
      <c r="BA630">
        <v>279</v>
      </c>
    </row>
    <row r="631" spans="1:53" x14ac:dyDescent="0.35">
      <c r="A631" t="str">
        <f t="shared" si="59"/>
        <v>8406_Production de films cinématographiques, de vidéo et de programmes de télévision ; enregistrement sonore et édition musicale</v>
      </c>
      <c r="B631" t="str">
        <f t="shared" si="60"/>
        <v>HC_8406</v>
      </c>
      <c r="C631" t="str">
        <f t="shared" si="62"/>
        <v>HC</v>
      </c>
      <c r="D631">
        <f t="shared" si="64"/>
        <v>15</v>
      </c>
      <c r="E631" t="str">
        <f>INDEX(PDC!$J$1:$L$90,MATCH(H631,PDC!$L:$L,0),MATCH(PDC!$J$1,PDC!$J$1:$L$1,0))</f>
        <v>Services</v>
      </c>
      <c r="F631">
        <v>8406</v>
      </c>
      <c r="G631">
        <v>59</v>
      </c>
      <c r="H631" t="s">
        <v>82</v>
      </c>
      <c r="I631" s="10">
        <v>25</v>
      </c>
      <c r="J631" s="10">
        <v>51724</v>
      </c>
      <c r="K631" s="10">
        <v>2</v>
      </c>
      <c r="M631" s="10"/>
      <c r="N631" s="10"/>
      <c r="O631" s="10">
        <v>40</v>
      </c>
      <c r="P631" s="10">
        <v>52.941968718187731</v>
      </c>
      <c r="Q631" s="10">
        <v>38.666769778000003</v>
      </c>
      <c r="T631" s="10"/>
      <c r="U631" s="10"/>
      <c r="V631" s="10"/>
      <c r="W631" s="10"/>
      <c r="X631" s="10"/>
      <c r="Y631" s="10"/>
      <c r="Z631" s="10"/>
      <c r="AP631" t="str">
        <f t="shared" si="61"/>
        <v>63_Sylviculture et exploitation forestière</v>
      </c>
      <c r="AQ631" t="str">
        <f>INDEX(PDC!$J$1:$L$90,MATCH(AT631,PDC!$L:$L,0),MATCH(PDC!$J$1,PDC!$J$1:$L$1,0))</f>
        <v>Agriculture</v>
      </c>
      <c r="AR631">
        <v>63</v>
      </c>
      <c r="AS631">
        <v>2</v>
      </c>
      <c r="AT631" t="s">
        <v>63</v>
      </c>
      <c r="AU631">
        <v>4</v>
      </c>
      <c r="AV631">
        <v>3225</v>
      </c>
      <c r="AW631">
        <v>1</v>
      </c>
      <c r="BA631">
        <v>385</v>
      </c>
    </row>
    <row r="632" spans="1:53" x14ac:dyDescent="0.35">
      <c r="A632" t="str">
        <f t="shared" si="59"/>
        <v>8406_Restauration</v>
      </c>
      <c r="B632" t="str">
        <f t="shared" si="60"/>
        <v>14_8406</v>
      </c>
      <c r="C632">
        <f t="shared" si="62"/>
        <v>14</v>
      </c>
      <c r="D632">
        <f t="shared" si="64"/>
        <v>14</v>
      </c>
      <c r="E632" t="str">
        <f>INDEX(PDC!$J$1:$L$90,MATCH(H632,PDC!$L:$L,0),MATCH(PDC!$J$1,PDC!$J$1:$L$1,0))</f>
        <v>Services</v>
      </c>
      <c r="F632">
        <v>8406</v>
      </c>
      <c r="G632">
        <v>56</v>
      </c>
      <c r="H632" t="s">
        <v>10</v>
      </c>
      <c r="I632" s="10">
        <v>1618</v>
      </c>
      <c r="J632" s="10">
        <v>2450963</v>
      </c>
      <c r="K632" s="10">
        <v>94</v>
      </c>
      <c r="L632">
        <v>1</v>
      </c>
      <c r="M632" s="10">
        <v>6</v>
      </c>
      <c r="N632" s="10"/>
      <c r="O632" s="10">
        <v>4748</v>
      </c>
      <c r="P632" s="10">
        <v>56.106171190378973</v>
      </c>
      <c r="Q632" s="10">
        <v>38.352272147999997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P632" t="str">
        <f t="shared" si="61"/>
        <v>63_Autres industries extractives</v>
      </c>
      <c r="AQ632" t="str">
        <f>INDEX(PDC!$J$1:$L$90,MATCH(AT632,PDC!$L:$L,0),MATCH(PDC!$J$1,PDC!$J$1:$L$1,0))</f>
        <v>Industrie</v>
      </c>
      <c r="AR632">
        <v>63</v>
      </c>
      <c r="AS632">
        <v>8</v>
      </c>
      <c r="AT632" t="s">
        <v>64</v>
      </c>
      <c r="AU632">
        <v>198</v>
      </c>
      <c r="AV632">
        <v>324908</v>
      </c>
      <c r="AW632">
        <v>4</v>
      </c>
      <c r="BA632">
        <v>430</v>
      </c>
    </row>
    <row r="633" spans="1:53" x14ac:dyDescent="0.35">
      <c r="A633" t="str">
        <f t="shared" si="59"/>
        <v>8406_Autres industries extractives</v>
      </c>
      <c r="B633" t="str">
        <f t="shared" si="60"/>
        <v>HC_8406</v>
      </c>
      <c r="C633" t="str">
        <f t="shared" si="62"/>
        <v>HC</v>
      </c>
      <c r="D633">
        <f t="shared" si="64"/>
        <v>9</v>
      </c>
      <c r="E633" t="str">
        <f>INDEX(PDC!$J$1:$L$90,MATCH(H633,PDC!$L:$L,0),MATCH(PDC!$J$1,PDC!$J$1:$L$1,0))</f>
        <v>Industrie</v>
      </c>
      <c r="F633">
        <v>8406</v>
      </c>
      <c r="G633">
        <v>8</v>
      </c>
      <c r="H633" t="s">
        <v>64</v>
      </c>
      <c r="I633" s="10">
        <v>99</v>
      </c>
      <c r="J633" s="10">
        <v>157700</v>
      </c>
      <c r="K633" s="10">
        <v>6</v>
      </c>
      <c r="M633" s="10"/>
      <c r="N633" s="10"/>
      <c r="O633" s="10">
        <v>388</v>
      </c>
      <c r="P633" s="10">
        <v>75.713788764237265</v>
      </c>
      <c r="Q633" s="10">
        <v>38.046924539999999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P633" t="str">
        <f t="shared" si="61"/>
        <v>63_Industries alimentaires</v>
      </c>
      <c r="AQ633" t="str">
        <f>INDEX(PDC!$J$1:$L$90,MATCH(AT633,PDC!$L:$L,0),MATCH(PDC!$J$1,PDC!$J$1:$L$1,0))</f>
        <v>Industrie</v>
      </c>
      <c r="AR633">
        <v>63</v>
      </c>
      <c r="AS633">
        <v>10</v>
      </c>
      <c r="AT633" t="s">
        <v>14</v>
      </c>
      <c r="AU633">
        <v>3162</v>
      </c>
      <c r="AV633">
        <v>5199862</v>
      </c>
      <c r="AW633">
        <v>149</v>
      </c>
      <c r="AX633">
        <v>10</v>
      </c>
      <c r="AY633">
        <v>196</v>
      </c>
      <c r="BA633">
        <v>9974</v>
      </c>
    </row>
    <row r="634" spans="1:53" x14ac:dyDescent="0.35">
      <c r="A634" t="str">
        <f t="shared" si="59"/>
        <v>8406_Construction de bâtiments</v>
      </c>
      <c r="B634" t="str">
        <f t="shared" si="60"/>
        <v>HC_8406</v>
      </c>
      <c r="C634" t="str">
        <f t="shared" si="62"/>
        <v>HC</v>
      </c>
      <c r="D634">
        <f t="shared" si="64"/>
        <v>20</v>
      </c>
      <c r="E634" t="str">
        <f>INDEX(PDC!$J$1:$L$90,MATCH(H634,PDC!$L:$L,0),MATCH(PDC!$J$1,PDC!$J$1:$L$1,0))</f>
        <v>Construction</v>
      </c>
      <c r="F634">
        <v>8406</v>
      </c>
      <c r="G634">
        <v>41</v>
      </c>
      <c r="H634" t="s">
        <v>17</v>
      </c>
      <c r="I634" s="10">
        <v>219</v>
      </c>
      <c r="J634" s="10">
        <v>346217</v>
      </c>
      <c r="K634" s="10">
        <v>13</v>
      </c>
      <c r="L634">
        <v>1</v>
      </c>
      <c r="M634" s="10">
        <v>10</v>
      </c>
      <c r="N634" s="10"/>
      <c r="O634" s="10">
        <v>1601</v>
      </c>
      <c r="P634" s="10">
        <v>44.95626944802251</v>
      </c>
      <c r="Q634" s="10">
        <v>37.548705003000002</v>
      </c>
      <c r="T634" s="10"/>
      <c r="U634" s="10"/>
      <c r="V634" s="10"/>
      <c r="W634" s="10"/>
      <c r="X634" s="10"/>
      <c r="Y634" s="10"/>
      <c r="Z634" s="10"/>
      <c r="AP634" t="str">
        <f t="shared" si="61"/>
        <v>63_Fabrication de boissons</v>
      </c>
      <c r="AQ634" t="str">
        <f>INDEX(PDC!$J$1:$L$90,MATCH(AT634,PDC!$L:$L,0),MATCH(PDC!$J$1,PDC!$J$1:$L$1,0))</f>
        <v>Industrie</v>
      </c>
      <c r="AR634">
        <v>63</v>
      </c>
      <c r="AS634">
        <v>11</v>
      </c>
      <c r="AT634" t="s">
        <v>66</v>
      </c>
      <c r="AU634">
        <v>1039</v>
      </c>
      <c r="AV634">
        <v>1752928</v>
      </c>
      <c r="AW634">
        <v>16</v>
      </c>
      <c r="AX634">
        <v>1</v>
      </c>
      <c r="AY634">
        <v>6</v>
      </c>
      <c r="BA634">
        <v>1338</v>
      </c>
    </row>
    <row r="635" spans="1:53" x14ac:dyDescent="0.35">
      <c r="A635" t="str">
        <f t="shared" si="59"/>
        <v>8406_Publicité et études de marché</v>
      </c>
      <c r="B635" t="str">
        <f t="shared" si="60"/>
        <v>HC_8406</v>
      </c>
      <c r="C635" t="str">
        <f t="shared" si="62"/>
        <v>HC</v>
      </c>
      <c r="D635">
        <f t="shared" si="64"/>
        <v>36</v>
      </c>
      <c r="E635" t="str">
        <f>INDEX(PDC!$J$1:$L$90,MATCH(H635,PDC!$L:$L,0),MATCH(PDC!$J$1,PDC!$J$1:$L$1,0))</f>
        <v>Services</v>
      </c>
      <c r="F635">
        <v>8406</v>
      </c>
      <c r="G635">
        <v>73</v>
      </c>
      <c r="H635" t="s">
        <v>33</v>
      </c>
      <c r="I635" s="10">
        <v>75</v>
      </c>
      <c r="J635" s="10">
        <v>122915</v>
      </c>
      <c r="K635" s="10">
        <v>4</v>
      </c>
      <c r="L635" s="10"/>
      <c r="M635" s="10"/>
      <c r="N635" s="10"/>
      <c r="O635" s="10">
        <v>409</v>
      </c>
      <c r="P635" s="10">
        <v>26.008446448841113</v>
      </c>
      <c r="Q635" s="10">
        <v>32.542814139999997</v>
      </c>
      <c r="T635" s="10"/>
      <c r="U635" s="10"/>
      <c r="V635" s="10"/>
      <c r="W635" s="10"/>
      <c r="X635" s="10"/>
      <c r="Y635" s="10"/>
      <c r="Z635" s="10"/>
      <c r="AP635" t="str">
        <f t="shared" si="61"/>
        <v>63_Fabrication de produits à base de tabac</v>
      </c>
      <c r="AQ635" t="str">
        <f>INDEX(PDC!$J$1:$L$90,MATCH(AT635,PDC!$L:$L,0),MATCH(PDC!$J$1,PDC!$J$1:$L$1,0))</f>
        <v>Industrie</v>
      </c>
      <c r="AR635">
        <v>63</v>
      </c>
      <c r="AS635">
        <v>12</v>
      </c>
      <c r="AT635" t="s">
        <v>67</v>
      </c>
      <c r="AU635">
        <v>259</v>
      </c>
      <c r="AV635">
        <v>336868</v>
      </c>
      <c r="AW635">
        <v>5</v>
      </c>
      <c r="BA635">
        <v>108</v>
      </c>
    </row>
    <row r="636" spans="1:53" x14ac:dyDescent="0.35">
      <c r="A636" t="str">
        <f t="shared" si="59"/>
        <v>8406_Travail du bois et fabrication d'articles en bois et en liège, à l'exception des meubles ; fabrication d'articles en vannerie et sparterie</v>
      </c>
      <c r="B636" t="str">
        <f t="shared" si="60"/>
        <v>HC_8406</v>
      </c>
      <c r="C636" t="str">
        <f t="shared" si="62"/>
        <v>HC</v>
      </c>
      <c r="D636">
        <f t="shared" si="64"/>
        <v>28</v>
      </c>
      <c r="E636" t="str">
        <f>INDEX(PDC!$J$1:$L$90,MATCH(H636,PDC!$L:$L,0),MATCH(PDC!$J$1,PDC!$J$1:$L$1,0))</f>
        <v>Industrie</v>
      </c>
      <c r="F636">
        <v>8406</v>
      </c>
      <c r="G636">
        <v>16</v>
      </c>
      <c r="H636" t="s">
        <v>70</v>
      </c>
      <c r="I636" s="10">
        <v>140</v>
      </c>
      <c r="J636" s="10">
        <v>219314</v>
      </c>
      <c r="K636" s="10">
        <v>7</v>
      </c>
      <c r="M636" s="10"/>
      <c r="N636" s="10"/>
      <c r="O636" s="10">
        <v>1308</v>
      </c>
      <c r="P636" s="10">
        <v>38.117365249621265</v>
      </c>
      <c r="Q636" s="10">
        <v>31.917707031999999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P636" t="str">
        <f t="shared" si="61"/>
        <v>63_Fabrication de textiles</v>
      </c>
      <c r="AQ636" t="str">
        <f>INDEX(PDC!$J$1:$L$90,MATCH(AT636,PDC!$L:$L,0),MATCH(PDC!$J$1,PDC!$J$1:$L$1,0))</f>
        <v>Industrie</v>
      </c>
      <c r="AR636">
        <v>63</v>
      </c>
      <c r="AS636">
        <v>13</v>
      </c>
      <c r="AT636" t="s">
        <v>19</v>
      </c>
      <c r="AU636">
        <v>290</v>
      </c>
      <c r="AV636">
        <v>505291</v>
      </c>
      <c r="AW636">
        <v>19</v>
      </c>
      <c r="AX636">
        <v>2</v>
      </c>
      <c r="AY636">
        <v>14</v>
      </c>
      <c r="BA636">
        <v>1618</v>
      </c>
    </row>
    <row r="637" spans="1:53" x14ac:dyDescent="0.35">
      <c r="A637" t="str">
        <f t="shared" si="59"/>
        <v>8406_Fabrication de meubles</v>
      </c>
      <c r="B637" t="str">
        <f t="shared" si="60"/>
        <v>HC_8406</v>
      </c>
      <c r="C637" t="str">
        <f t="shared" si="62"/>
        <v>HC</v>
      </c>
      <c r="D637">
        <f t="shared" si="64"/>
        <v>10</v>
      </c>
      <c r="E637" t="str">
        <f>INDEX(PDC!$J$1:$L$90,MATCH(H637,PDC!$L:$L,0),MATCH(PDC!$J$1,PDC!$J$1:$L$1,0))</f>
        <v>Industrie</v>
      </c>
      <c r="F637">
        <v>8406</v>
      </c>
      <c r="G637">
        <v>31</v>
      </c>
      <c r="H637" t="s">
        <v>75</v>
      </c>
      <c r="I637" s="10">
        <v>223</v>
      </c>
      <c r="J637" s="10">
        <v>379613</v>
      </c>
      <c r="K637" s="10">
        <v>12</v>
      </c>
      <c r="M637" s="10"/>
      <c r="N637" s="10"/>
      <c r="O637" s="10">
        <v>864</v>
      </c>
      <c r="P637" s="10">
        <v>66.552579236775557</v>
      </c>
      <c r="Q637" s="10">
        <v>31.611140819999999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P637" t="str">
        <f t="shared" si="61"/>
        <v>63_Industrie de l'habillement</v>
      </c>
      <c r="AQ637" t="str">
        <f>INDEX(PDC!$J$1:$L$90,MATCH(AT637,PDC!$L:$L,0),MATCH(PDC!$J$1,PDC!$J$1:$L$1,0))</f>
        <v>Industrie</v>
      </c>
      <c r="AR637">
        <v>63</v>
      </c>
      <c r="AS637">
        <v>14</v>
      </c>
      <c r="AT637" t="s">
        <v>68</v>
      </c>
      <c r="AU637">
        <v>83</v>
      </c>
      <c r="AV637">
        <v>126413</v>
      </c>
    </row>
    <row r="638" spans="1:53" x14ac:dyDescent="0.35">
      <c r="A638" t="str">
        <f t="shared" si="59"/>
        <v>8406_Production et distribution d'électricité, de gaz, de vapeur et d'air conditionné</v>
      </c>
      <c r="B638" t="str">
        <f t="shared" si="60"/>
        <v>HC_8406</v>
      </c>
      <c r="C638" t="str">
        <f t="shared" si="62"/>
        <v>HC</v>
      </c>
      <c r="D638">
        <f t="shared" si="64"/>
        <v>61</v>
      </c>
      <c r="E638" t="str">
        <f>INDEX(PDC!$J$1:$L$90,MATCH(H638,PDC!$L:$L,0),MATCH(PDC!$J$1,PDC!$J$1:$L$1,0))</f>
        <v>Industrie</v>
      </c>
      <c r="F638">
        <v>8406</v>
      </c>
      <c r="G638">
        <v>35</v>
      </c>
      <c r="H638" t="s">
        <v>76</v>
      </c>
      <c r="I638" s="10">
        <v>21</v>
      </c>
      <c r="J638" s="10">
        <v>32460</v>
      </c>
      <c r="K638">
        <v>1</v>
      </c>
      <c r="O638">
        <v>17</v>
      </c>
      <c r="P638">
        <v>2.3084300913252727</v>
      </c>
      <c r="Q638">
        <v>30.807147258000001</v>
      </c>
      <c r="T638" s="10"/>
      <c r="U638" s="10"/>
      <c r="V638" s="10"/>
      <c r="W638" s="10"/>
      <c r="X638" s="10"/>
      <c r="Y638" s="10"/>
      <c r="Z638" s="10"/>
      <c r="AP638" t="str">
        <f t="shared" si="61"/>
        <v>63_Industrie du cuir et de la chaussure</v>
      </c>
      <c r="AQ638" t="str">
        <f>INDEX(PDC!$J$1:$L$90,MATCH(AT638,PDC!$L:$L,0),MATCH(PDC!$J$1,PDC!$J$1:$L$1,0))</f>
        <v>Industrie</v>
      </c>
      <c r="AR638">
        <v>63</v>
      </c>
      <c r="AS638">
        <v>15</v>
      </c>
      <c r="AT638" t="s">
        <v>69</v>
      </c>
      <c r="AU638">
        <v>629</v>
      </c>
      <c r="AV638">
        <v>977355</v>
      </c>
      <c r="AW638">
        <v>7</v>
      </c>
      <c r="BA638">
        <v>707</v>
      </c>
    </row>
    <row r="639" spans="1:53" x14ac:dyDescent="0.35">
      <c r="A639" t="str">
        <f t="shared" si="59"/>
        <v>8406_Activités des organisations associatives</v>
      </c>
      <c r="B639" t="str">
        <f t="shared" si="60"/>
        <v>45_8406</v>
      </c>
      <c r="C639">
        <f t="shared" si="62"/>
        <v>45</v>
      </c>
      <c r="D639">
        <f t="shared" si="64"/>
        <v>45</v>
      </c>
      <c r="E639" t="str">
        <f>INDEX(PDC!$J$1:$L$90,MATCH(H639,PDC!$L:$L,0),MATCH(PDC!$J$1,PDC!$J$1:$L$1,0))</f>
        <v>Services</v>
      </c>
      <c r="F639">
        <v>8406</v>
      </c>
      <c r="G639">
        <v>94</v>
      </c>
      <c r="H639" t="s">
        <v>32</v>
      </c>
      <c r="I639" s="10">
        <v>431</v>
      </c>
      <c r="J639" s="10">
        <v>588548</v>
      </c>
      <c r="K639">
        <v>17</v>
      </c>
      <c r="L639">
        <v>1</v>
      </c>
      <c r="M639">
        <v>5</v>
      </c>
      <c r="O639">
        <v>1812</v>
      </c>
      <c r="P639">
        <v>17.256201617830946</v>
      </c>
      <c r="Q639">
        <v>28.884644923</v>
      </c>
      <c r="T639" s="10"/>
      <c r="U639" s="10"/>
      <c r="V639" s="10"/>
      <c r="W639" s="10"/>
      <c r="X639" s="10"/>
      <c r="Y639" s="10"/>
      <c r="Z639" s="10"/>
      <c r="AP639" t="str">
        <f t="shared" si="61"/>
        <v>63_Travail du bois et fabrication d'articles en bois et en liège, à l'exception des meubles ; fabrication d'articles en vannerie et sparterie</v>
      </c>
      <c r="AQ639" t="str">
        <f>INDEX(PDC!$J$1:$L$90,MATCH(AT639,PDC!$L:$L,0),MATCH(PDC!$J$1,PDC!$J$1:$L$1,0))</f>
        <v>Industrie</v>
      </c>
      <c r="AR639">
        <v>63</v>
      </c>
      <c r="AS639">
        <v>16</v>
      </c>
      <c r="AT639" t="s">
        <v>70</v>
      </c>
      <c r="AU639">
        <v>589</v>
      </c>
      <c r="AV639">
        <v>922944</v>
      </c>
      <c r="AW639">
        <v>43</v>
      </c>
      <c r="AX639">
        <v>4</v>
      </c>
      <c r="AY639">
        <v>117</v>
      </c>
      <c r="AZ639">
        <v>1</v>
      </c>
      <c r="BA639">
        <v>2579</v>
      </c>
    </row>
    <row r="640" spans="1:53" x14ac:dyDescent="0.35">
      <c r="A640" t="str">
        <f t="shared" si="59"/>
        <v>8406_Commerce de détail, à l'exception des automobiles et des motocycles</v>
      </c>
      <c r="B640" t="str">
        <f t="shared" si="60"/>
        <v>23_8406</v>
      </c>
      <c r="C640">
        <f t="shared" si="62"/>
        <v>23</v>
      </c>
      <c r="D640">
        <f t="shared" si="64"/>
        <v>23</v>
      </c>
      <c r="E640" t="str">
        <f>INDEX(PDC!$J$1:$L$90,MATCH(H640,PDC!$L:$L,0),MATCH(PDC!$J$1,PDC!$J$1:$L$1,0))</f>
        <v>Commerce</v>
      </c>
      <c r="F640">
        <v>8406</v>
      </c>
      <c r="G640">
        <v>47</v>
      </c>
      <c r="H640" t="s">
        <v>16</v>
      </c>
      <c r="I640" s="10">
        <v>5114</v>
      </c>
      <c r="J640" s="10">
        <v>7934836</v>
      </c>
      <c r="K640">
        <v>226</v>
      </c>
      <c r="L640">
        <v>13</v>
      </c>
      <c r="M640">
        <v>102</v>
      </c>
      <c r="O640">
        <v>13935</v>
      </c>
      <c r="P640">
        <v>40.450011685756913</v>
      </c>
      <c r="Q640">
        <v>28.482000132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P640" t="str">
        <f t="shared" si="61"/>
        <v>63_Industrie du papier et du carton</v>
      </c>
      <c r="AQ640" t="str">
        <f>INDEX(PDC!$J$1:$L$90,MATCH(AT640,PDC!$L:$L,0),MATCH(PDC!$J$1,PDC!$J$1:$L$1,0))</f>
        <v>Industrie</v>
      </c>
      <c r="AR640">
        <v>63</v>
      </c>
      <c r="AS640">
        <v>17</v>
      </c>
      <c r="AT640" t="s">
        <v>71</v>
      </c>
      <c r="AU640">
        <v>510</v>
      </c>
      <c r="AV640">
        <v>755430</v>
      </c>
      <c r="AW640">
        <v>26</v>
      </c>
      <c r="AX640">
        <v>1</v>
      </c>
      <c r="AY640">
        <v>5</v>
      </c>
      <c r="BA640">
        <v>1635</v>
      </c>
    </row>
    <row r="641" spans="1:53" x14ac:dyDescent="0.35">
      <c r="A641" t="str">
        <f t="shared" si="59"/>
        <v>8406_Industries alimentaires</v>
      </c>
      <c r="B641" t="str">
        <f t="shared" si="60"/>
        <v>19_8406</v>
      </c>
      <c r="C641">
        <f t="shared" si="62"/>
        <v>19</v>
      </c>
      <c r="D641">
        <f t="shared" si="64"/>
        <v>19</v>
      </c>
      <c r="E641" t="str">
        <f>INDEX(PDC!$J$1:$L$90,MATCH(H641,PDC!$L:$L,0),MATCH(PDC!$J$1,PDC!$J$1:$L$1,0))</f>
        <v>Industrie</v>
      </c>
      <c r="F641">
        <v>8406</v>
      </c>
      <c r="G641">
        <v>10</v>
      </c>
      <c r="H641" t="s">
        <v>14</v>
      </c>
      <c r="I641" s="10">
        <v>1761</v>
      </c>
      <c r="J641" s="10">
        <v>2821868</v>
      </c>
      <c r="K641">
        <v>80</v>
      </c>
      <c r="L641">
        <v>6</v>
      </c>
      <c r="M641">
        <v>43</v>
      </c>
      <c r="O641">
        <v>5085</v>
      </c>
      <c r="P641">
        <v>47.520330558870555</v>
      </c>
      <c r="Q641">
        <v>28.350014954999999</v>
      </c>
      <c r="T641" s="10"/>
      <c r="U641" s="10"/>
      <c r="V641" s="10"/>
      <c r="W641" s="10"/>
      <c r="X641" s="10"/>
      <c r="Y641" s="10"/>
      <c r="Z641" s="10"/>
      <c r="AP641" t="str">
        <f t="shared" si="61"/>
        <v>63_Imprimerie et reproduction d'enregistrements</v>
      </c>
      <c r="AQ641" t="str">
        <f>INDEX(PDC!$J$1:$L$90,MATCH(AT641,PDC!$L:$L,0),MATCH(PDC!$J$1,PDC!$J$1:$L$1,0))</f>
        <v>Industrie</v>
      </c>
      <c r="AR641">
        <v>63</v>
      </c>
      <c r="AS641">
        <v>18</v>
      </c>
      <c r="AT641" t="s">
        <v>72</v>
      </c>
      <c r="AU641">
        <v>510</v>
      </c>
      <c r="AV641">
        <v>854076</v>
      </c>
      <c r="AW641">
        <v>17</v>
      </c>
      <c r="AX641">
        <v>1</v>
      </c>
      <c r="AY641">
        <v>12</v>
      </c>
      <c r="BA641">
        <v>1573</v>
      </c>
    </row>
    <row r="642" spans="1:53" x14ac:dyDescent="0.35">
      <c r="A642" t="str">
        <f t="shared" si="59"/>
        <v>8406_Fabrication de produits métalliques, à l'exception des machines et des équipements</v>
      </c>
      <c r="B642" t="str">
        <f t="shared" si="60"/>
        <v>18_8406</v>
      </c>
      <c r="C642">
        <f t="shared" si="62"/>
        <v>18</v>
      </c>
      <c r="D642">
        <f t="shared" si="64"/>
        <v>18</v>
      </c>
      <c r="E642" t="str">
        <f>INDEX(PDC!$J$1:$L$90,MATCH(H642,PDC!$L:$L,0),MATCH(PDC!$J$1,PDC!$J$1:$L$1,0))</f>
        <v>Industrie</v>
      </c>
      <c r="F642">
        <v>8406</v>
      </c>
      <c r="G642">
        <v>25</v>
      </c>
      <c r="H642" t="s">
        <v>11</v>
      </c>
      <c r="I642" s="10">
        <v>1920</v>
      </c>
      <c r="J642" s="10">
        <v>3201222</v>
      </c>
      <c r="K642">
        <v>90</v>
      </c>
      <c r="L642">
        <v>1</v>
      </c>
      <c r="M642" s="10">
        <v>6</v>
      </c>
      <c r="O642">
        <v>6093</v>
      </c>
      <c r="P642">
        <v>47.799020275218737</v>
      </c>
      <c r="Q642">
        <v>28.114263865000002</v>
      </c>
      <c r="T642" s="10"/>
      <c r="U642" s="10"/>
      <c r="V642" s="10"/>
      <c r="W642" s="10"/>
      <c r="X642" s="10"/>
      <c r="Y642" s="10"/>
      <c r="Z642" s="10"/>
      <c r="AP642" t="str">
        <f t="shared" si="61"/>
        <v>63_Industrie chimique</v>
      </c>
      <c r="AQ642" t="str">
        <f>INDEX(PDC!$J$1:$L$90,MATCH(AT642,PDC!$L:$L,0),MATCH(PDC!$J$1,PDC!$J$1:$L$1,0))</f>
        <v>Industrie</v>
      </c>
      <c r="AR642">
        <v>63</v>
      </c>
      <c r="AS642">
        <v>20</v>
      </c>
      <c r="AT642" t="s">
        <v>40</v>
      </c>
      <c r="AU642">
        <v>270</v>
      </c>
      <c r="AV642">
        <v>413320</v>
      </c>
      <c r="AW642">
        <v>7</v>
      </c>
      <c r="AX642">
        <v>1</v>
      </c>
      <c r="AY642">
        <v>15</v>
      </c>
      <c r="BA642">
        <v>647</v>
      </c>
    </row>
    <row r="643" spans="1:53" x14ac:dyDescent="0.35">
      <c r="A643" t="str">
        <f t="shared" si="59"/>
        <v>8406_Collecte, traitement et élimination des déchets ; récupération</v>
      </c>
      <c r="B643" t="str">
        <f t="shared" si="60"/>
        <v>21_8406</v>
      </c>
      <c r="C643">
        <f t="shared" si="62"/>
        <v>21</v>
      </c>
      <c r="D643">
        <f t="shared" si="64"/>
        <v>21</v>
      </c>
      <c r="E643" t="str">
        <f>INDEX(PDC!$J$1:$L$90,MATCH(H643,PDC!$L:$L,0),MATCH(PDC!$J$1,PDC!$J$1:$L$1,0))</f>
        <v>Industrie</v>
      </c>
      <c r="F643">
        <v>8406</v>
      </c>
      <c r="G643">
        <v>38</v>
      </c>
      <c r="H643" t="s">
        <v>4</v>
      </c>
      <c r="I643" s="10">
        <v>422</v>
      </c>
      <c r="J643" s="10">
        <v>652241</v>
      </c>
      <c r="K643">
        <v>18</v>
      </c>
      <c r="L643" s="10">
        <v>2</v>
      </c>
      <c r="M643" s="10">
        <v>107</v>
      </c>
      <c r="O643">
        <v>2141</v>
      </c>
      <c r="P643">
        <v>43.670435431835429</v>
      </c>
      <c r="Q643">
        <v>27.597161172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P643" t="str">
        <f t="shared" si="61"/>
        <v>63_Industrie pharmaceutique</v>
      </c>
      <c r="AQ643" t="str">
        <f>INDEX(PDC!$J$1:$L$90,MATCH(AT643,PDC!$L:$L,0),MATCH(PDC!$J$1,PDC!$J$1:$L$1,0))</f>
        <v>Industrie</v>
      </c>
      <c r="AR643">
        <v>63</v>
      </c>
      <c r="AS643">
        <v>21</v>
      </c>
      <c r="AT643" t="s">
        <v>39</v>
      </c>
      <c r="AU643">
        <v>2270</v>
      </c>
      <c r="AV643">
        <v>3005164</v>
      </c>
      <c r="AW643">
        <v>26</v>
      </c>
      <c r="BA643">
        <v>1587</v>
      </c>
    </row>
    <row r="644" spans="1:53" x14ac:dyDescent="0.35">
      <c r="A644" t="str">
        <f t="shared" ref="A644:A707" si="65">F644&amp;"_"&amp;H644</f>
        <v>8406_Commerce et réparation d'automobiles et de motocycles</v>
      </c>
      <c r="B644" t="str">
        <f t="shared" ref="B644:B707" si="66">C644&amp;"_"&amp;F644</f>
        <v>17_8406</v>
      </c>
      <c r="C644">
        <f t="shared" si="62"/>
        <v>17</v>
      </c>
      <c r="D644">
        <f t="shared" si="64"/>
        <v>17</v>
      </c>
      <c r="E644" t="str">
        <f>INDEX(PDC!$J$1:$L$90,MATCH(H644,PDC!$L:$L,0),MATCH(PDC!$J$1,PDC!$J$1:$L$1,0))</f>
        <v>Commerce</v>
      </c>
      <c r="F644">
        <v>8406</v>
      </c>
      <c r="G644">
        <v>45</v>
      </c>
      <c r="H644" t="s">
        <v>21</v>
      </c>
      <c r="I644" s="10">
        <v>1836</v>
      </c>
      <c r="J644" s="10">
        <v>2962516</v>
      </c>
      <c r="K644">
        <v>77</v>
      </c>
      <c r="L644">
        <v>1</v>
      </c>
      <c r="M644" s="10">
        <v>10</v>
      </c>
      <c r="O644">
        <v>4441</v>
      </c>
      <c r="P644">
        <v>48.529249078554521</v>
      </c>
      <c r="Q644">
        <v>25.991420806000001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P644" t="str">
        <f t="shared" ref="AP644:AP707" si="67">AR644&amp;"_"&amp;AT644</f>
        <v>63_Fabrication de produits en caoutchouc et en plastique</v>
      </c>
      <c r="AQ644" t="str">
        <f>INDEX(PDC!$J$1:$L$90,MATCH(AT644,PDC!$L:$L,0),MATCH(PDC!$J$1,PDC!$J$1:$L$1,0))</f>
        <v>Industrie</v>
      </c>
      <c r="AR644">
        <v>63</v>
      </c>
      <c r="AS644">
        <v>22</v>
      </c>
      <c r="AT644" t="s">
        <v>25</v>
      </c>
      <c r="AU644">
        <v>13404</v>
      </c>
      <c r="AV644">
        <v>21580738</v>
      </c>
      <c r="AW644">
        <v>258</v>
      </c>
      <c r="AX644">
        <v>12</v>
      </c>
      <c r="AY644">
        <v>188</v>
      </c>
      <c r="AZ644">
        <v>1</v>
      </c>
      <c r="BA644">
        <v>16260</v>
      </c>
    </row>
    <row r="645" spans="1:53" x14ac:dyDescent="0.35">
      <c r="A645" t="str">
        <f t="shared" si="65"/>
        <v>8406_Autres services personnels</v>
      </c>
      <c r="B645" t="str">
        <f t="shared" si="66"/>
        <v>30_8406</v>
      </c>
      <c r="C645">
        <f t="shared" ref="C645:C708" si="68">IF(OR(G645=93,G645=78,G645=53),"HC",IF(I645&lt;300,"HC",D645))</f>
        <v>30</v>
      </c>
      <c r="D645">
        <f t="shared" si="64"/>
        <v>30</v>
      </c>
      <c r="E645" t="str">
        <f>INDEX(PDC!$J$1:$L$90,MATCH(H645,PDC!$L:$L,0),MATCH(PDC!$J$1,PDC!$J$1:$L$1,0))</f>
        <v>Services</v>
      </c>
      <c r="F645">
        <v>8406</v>
      </c>
      <c r="G645">
        <v>96</v>
      </c>
      <c r="H645" t="s">
        <v>30</v>
      </c>
      <c r="I645" s="10">
        <v>571</v>
      </c>
      <c r="J645" s="10">
        <v>889890</v>
      </c>
      <c r="K645">
        <v>23</v>
      </c>
      <c r="L645">
        <v>1</v>
      </c>
      <c r="M645">
        <v>6</v>
      </c>
      <c r="O645">
        <v>1357</v>
      </c>
      <c r="P645">
        <v>34.706434700479249</v>
      </c>
      <c r="Q645">
        <v>25.845891065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P645" t="str">
        <f t="shared" si="67"/>
        <v>63_Fabrication d'autres produits minéraux non métalliques</v>
      </c>
      <c r="AQ645" t="str">
        <f>INDEX(PDC!$J$1:$L$90,MATCH(AT645,PDC!$L:$L,0),MATCH(PDC!$J$1,PDC!$J$1:$L$1,0))</f>
        <v>Industrie</v>
      </c>
      <c r="AR645">
        <v>63</v>
      </c>
      <c r="AS645">
        <v>23</v>
      </c>
      <c r="AT645" t="s">
        <v>18</v>
      </c>
      <c r="AU645">
        <v>1313</v>
      </c>
      <c r="AV645">
        <v>2049272</v>
      </c>
      <c r="AW645">
        <v>27</v>
      </c>
      <c r="AX645">
        <v>4</v>
      </c>
      <c r="AY645">
        <v>74</v>
      </c>
      <c r="BA645">
        <v>1974</v>
      </c>
    </row>
    <row r="646" spans="1:53" x14ac:dyDescent="0.35">
      <c r="A646" t="str">
        <f t="shared" si="65"/>
        <v>8406_Hébergement</v>
      </c>
      <c r="B646" t="str">
        <f t="shared" si="66"/>
        <v>HC_8406</v>
      </c>
      <c r="C646" t="str">
        <f t="shared" si="68"/>
        <v>HC</v>
      </c>
      <c r="D646">
        <f t="shared" si="64"/>
        <v>34</v>
      </c>
      <c r="E646" t="str">
        <f>INDEX(PDC!$J$1:$L$90,MATCH(H646,PDC!$L:$L,0),MATCH(PDC!$J$1,PDC!$J$1:$L$1,0))</f>
        <v>Services</v>
      </c>
      <c r="F646">
        <v>8406</v>
      </c>
      <c r="G646">
        <v>55</v>
      </c>
      <c r="H646" t="s">
        <v>20</v>
      </c>
      <c r="I646" s="10">
        <v>242</v>
      </c>
      <c r="J646" s="10">
        <v>406021</v>
      </c>
      <c r="K646">
        <v>10</v>
      </c>
      <c r="L646">
        <v>1</v>
      </c>
      <c r="M646">
        <v>3</v>
      </c>
      <c r="O646">
        <v>625</v>
      </c>
      <c r="P646">
        <v>30.051589964779716</v>
      </c>
      <c r="Q646">
        <v>24.629267943999999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P646" t="str">
        <f t="shared" si="67"/>
        <v>63_Métallurgie</v>
      </c>
      <c r="AQ646" t="str">
        <f>INDEX(PDC!$J$1:$L$90,MATCH(AT646,PDC!$L:$L,0),MATCH(PDC!$J$1,PDC!$J$1:$L$1,0))</f>
        <v>Industrie</v>
      </c>
      <c r="AR646">
        <v>63</v>
      </c>
      <c r="AS646">
        <v>24</v>
      </c>
      <c r="AT646" t="s">
        <v>26</v>
      </c>
      <c r="AU646">
        <v>3247</v>
      </c>
      <c r="AV646">
        <v>4572070</v>
      </c>
      <c r="AW646">
        <v>43</v>
      </c>
      <c r="AX646">
        <v>4</v>
      </c>
      <c r="AY646">
        <v>17</v>
      </c>
      <c r="BA646">
        <v>2253</v>
      </c>
    </row>
    <row r="647" spans="1:53" x14ac:dyDescent="0.35">
      <c r="A647" t="str">
        <f t="shared" si="65"/>
        <v>8406_Administration publique et défense ; sécurité sociale obligatoire</v>
      </c>
      <c r="B647" t="str">
        <f t="shared" si="66"/>
        <v>32_8406</v>
      </c>
      <c r="C647">
        <f t="shared" si="68"/>
        <v>32</v>
      </c>
      <c r="D647">
        <f t="shared" si="64"/>
        <v>32</v>
      </c>
      <c r="E647" t="str">
        <f>INDEX(PDC!$J$1:$L$90,MATCH(H647,PDC!$L:$L,0),MATCH(PDC!$J$1,PDC!$J$1:$L$1,0))</f>
        <v>Services</v>
      </c>
      <c r="F647">
        <v>8406</v>
      </c>
      <c r="G647">
        <v>84</v>
      </c>
      <c r="H647" t="s">
        <v>36</v>
      </c>
      <c r="I647">
        <v>2306</v>
      </c>
      <c r="J647">
        <v>2516555</v>
      </c>
      <c r="K647">
        <v>57</v>
      </c>
      <c r="O647">
        <v>3230</v>
      </c>
      <c r="P647">
        <v>33.471475448370867</v>
      </c>
      <c r="Q647">
        <v>22.650011623000001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P647" t="str">
        <f t="shared" si="67"/>
        <v>63_Fabrication de produits métalliques, à l'exception des machines et des équipements</v>
      </c>
      <c r="AQ647" t="str">
        <f>INDEX(PDC!$J$1:$L$90,MATCH(AT647,PDC!$L:$L,0),MATCH(PDC!$J$1,PDC!$J$1:$L$1,0))</f>
        <v>Industrie</v>
      </c>
      <c r="AR647">
        <v>63</v>
      </c>
      <c r="AS647">
        <v>25</v>
      </c>
      <c r="AT647" t="s">
        <v>11</v>
      </c>
      <c r="AU647">
        <v>4395</v>
      </c>
      <c r="AV647">
        <v>6911463</v>
      </c>
      <c r="AW647">
        <v>232</v>
      </c>
      <c r="AX647">
        <v>14</v>
      </c>
      <c r="AY647">
        <v>161</v>
      </c>
      <c r="AZ647">
        <v>1</v>
      </c>
      <c r="BA647">
        <v>10352</v>
      </c>
    </row>
    <row r="648" spans="1:53" x14ac:dyDescent="0.35">
      <c r="A648" t="str">
        <f t="shared" si="65"/>
        <v>8406_Industrie chimique</v>
      </c>
      <c r="B648" t="str">
        <f t="shared" si="66"/>
        <v>29_8406</v>
      </c>
      <c r="C648">
        <f t="shared" si="68"/>
        <v>29</v>
      </c>
      <c r="D648">
        <f t="shared" si="64"/>
        <v>29</v>
      </c>
      <c r="E648" t="str">
        <f>INDEX(PDC!$J$1:$L$90,MATCH(H648,PDC!$L:$L,0),MATCH(PDC!$J$1,PDC!$J$1:$L$1,0))</f>
        <v>Industrie</v>
      </c>
      <c r="F648">
        <v>8406</v>
      </c>
      <c r="G648">
        <v>20</v>
      </c>
      <c r="H648" t="s">
        <v>40</v>
      </c>
      <c r="I648" s="10">
        <v>501</v>
      </c>
      <c r="J648" s="10">
        <v>663101</v>
      </c>
      <c r="K648">
        <v>15</v>
      </c>
      <c r="L648" s="10">
        <v>2</v>
      </c>
      <c r="M648" s="10">
        <v>7</v>
      </c>
      <c r="O648">
        <v>2398</v>
      </c>
      <c r="P648">
        <v>37.382904430330058</v>
      </c>
      <c r="Q648">
        <v>22.620988356000002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P648" t="str">
        <f t="shared" si="67"/>
        <v>63_Fabrication de produits informatiques, électroniques et optiques</v>
      </c>
      <c r="AQ648" t="str">
        <f>INDEX(PDC!$J$1:$L$90,MATCH(AT648,PDC!$L:$L,0),MATCH(PDC!$J$1,PDC!$J$1:$L$1,0))</f>
        <v>Industrie</v>
      </c>
      <c r="AR648">
        <v>63</v>
      </c>
      <c r="AS648">
        <v>26</v>
      </c>
      <c r="AT648" t="s">
        <v>41</v>
      </c>
      <c r="AU648">
        <v>457</v>
      </c>
      <c r="AV648">
        <v>743256</v>
      </c>
      <c r="AW648">
        <v>5</v>
      </c>
      <c r="AX648">
        <v>1</v>
      </c>
      <c r="AY648">
        <v>15</v>
      </c>
      <c r="BA648">
        <v>384</v>
      </c>
    </row>
    <row r="649" spans="1:53" x14ac:dyDescent="0.35">
      <c r="A649" t="str">
        <f t="shared" si="65"/>
        <v>8406_Fabrication de machines et équipements n.c.a.</v>
      </c>
      <c r="B649" t="str">
        <f t="shared" si="66"/>
        <v>22_8406</v>
      </c>
      <c r="C649">
        <f t="shared" si="68"/>
        <v>22</v>
      </c>
      <c r="D649">
        <f t="shared" si="64"/>
        <v>22</v>
      </c>
      <c r="E649" t="str">
        <f>INDEX(PDC!$J$1:$L$90,MATCH(H649,PDC!$L:$L,0),MATCH(PDC!$J$1,PDC!$J$1:$L$1,0))</f>
        <v>Industrie</v>
      </c>
      <c r="F649">
        <v>8406</v>
      </c>
      <c r="G649">
        <v>28</v>
      </c>
      <c r="H649" t="s">
        <v>29</v>
      </c>
      <c r="I649" s="10">
        <v>1105</v>
      </c>
      <c r="J649" s="10">
        <v>1863799</v>
      </c>
      <c r="K649">
        <v>42</v>
      </c>
      <c r="L649">
        <v>3</v>
      </c>
      <c r="M649">
        <v>20</v>
      </c>
      <c r="O649">
        <v>4098</v>
      </c>
      <c r="P649">
        <v>40.90456044215879</v>
      </c>
      <c r="Q649">
        <v>22.534618808000001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P649" t="str">
        <f t="shared" si="67"/>
        <v>63_Fabrication d'équipements électriques</v>
      </c>
      <c r="AQ649" t="str">
        <f>INDEX(PDC!$J$1:$L$90,MATCH(AT649,PDC!$L:$L,0),MATCH(PDC!$J$1,PDC!$J$1:$L$1,0))</f>
        <v>Industrie</v>
      </c>
      <c r="AR649">
        <v>63</v>
      </c>
      <c r="AS649">
        <v>27</v>
      </c>
      <c r="AT649" t="s">
        <v>38</v>
      </c>
      <c r="AU649">
        <v>1100</v>
      </c>
      <c r="AV649">
        <v>1716092</v>
      </c>
      <c r="AW649">
        <v>28</v>
      </c>
      <c r="AX649">
        <v>4</v>
      </c>
      <c r="AY649">
        <v>39</v>
      </c>
      <c r="BA649">
        <v>1478</v>
      </c>
    </row>
    <row r="650" spans="1:53" x14ac:dyDescent="0.35">
      <c r="A650" t="str">
        <f t="shared" si="65"/>
        <v>8406_Fabrication de textiles</v>
      </c>
      <c r="B650" t="str">
        <f t="shared" si="66"/>
        <v>31_8406</v>
      </c>
      <c r="C650">
        <f t="shared" si="68"/>
        <v>31</v>
      </c>
      <c r="D650">
        <f t="shared" si="64"/>
        <v>31</v>
      </c>
      <c r="E650" t="str">
        <f>INDEX(PDC!$J$1:$L$90,MATCH(H650,PDC!$L:$L,0),MATCH(PDC!$J$1,PDC!$J$1:$L$1,0))</f>
        <v>Industrie</v>
      </c>
      <c r="F650">
        <v>8406</v>
      </c>
      <c r="G650">
        <v>13</v>
      </c>
      <c r="H650" t="s">
        <v>19</v>
      </c>
      <c r="I650" s="10">
        <v>1995</v>
      </c>
      <c r="J650" s="10">
        <v>2883752</v>
      </c>
      <c r="K650">
        <v>64</v>
      </c>
      <c r="L650">
        <v>4</v>
      </c>
      <c r="M650">
        <v>60</v>
      </c>
      <c r="O650">
        <v>4900</v>
      </c>
      <c r="P650">
        <v>33.897378131495998</v>
      </c>
      <c r="Q650">
        <v>22.193309272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P650" t="str">
        <f t="shared" si="67"/>
        <v>63_Fabrication de machines et équipements n.c.a.</v>
      </c>
      <c r="AQ650" t="str">
        <f>INDEX(PDC!$J$1:$L$90,MATCH(AT650,PDC!$L:$L,0),MATCH(PDC!$J$1,PDC!$J$1:$L$1,0))</f>
        <v>Industrie</v>
      </c>
      <c r="AR650">
        <v>63</v>
      </c>
      <c r="AS650">
        <v>28</v>
      </c>
      <c r="AT650" t="s">
        <v>29</v>
      </c>
      <c r="AU650">
        <v>589</v>
      </c>
      <c r="AV650">
        <v>897970</v>
      </c>
      <c r="AW650">
        <v>15</v>
      </c>
      <c r="BA650">
        <v>597</v>
      </c>
    </row>
    <row r="651" spans="1:53" x14ac:dyDescent="0.35">
      <c r="A651" t="str">
        <f t="shared" si="65"/>
        <v>8406_Industrie du papier et du carton</v>
      </c>
      <c r="B651" t="str">
        <f t="shared" si="66"/>
        <v>HC_8406</v>
      </c>
      <c r="C651" t="str">
        <f t="shared" si="68"/>
        <v>HC</v>
      </c>
      <c r="D651">
        <f t="shared" si="64"/>
        <v>33</v>
      </c>
      <c r="E651" t="str">
        <f>INDEX(PDC!$J$1:$L$90,MATCH(H651,PDC!$L:$L,0),MATCH(PDC!$J$1,PDC!$J$1:$L$1,0))</f>
        <v>Industrie</v>
      </c>
      <c r="F651">
        <v>8406</v>
      </c>
      <c r="G651">
        <v>17</v>
      </c>
      <c r="H651" t="s">
        <v>71</v>
      </c>
      <c r="I651">
        <v>283</v>
      </c>
      <c r="J651">
        <v>453378</v>
      </c>
      <c r="K651">
        <v>10</v>
      </c>
      <c r="L651">
        <v>1</v>
      </c>
      <c r="M651">
        <v>4</v>
      </c>
      <c r="O651">
        <v>1251</v>
      </c>
      <c r="P651">
        <v>30.111466959919479</v>
      </c>
      <c r="Q651">
        <v>22.056650301000001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P651" t="str">
        <f t="shared" si="67"/>
        <v>63_Industrie automobile</v>
      </c>
      <c r="AQ651" t="str">
        <f>INDEX(PDC!$J$1:$L$90,MATCH(AT651,PDC!$L:$L,0),MATCH(PDC!$J$1,PDC!$J$1:$L$1,0))</f>
        <v>Industrie</v>
      </c>
      <c r="AR651">
        <v>63</v>
      </c>
      <c r="AS651">
        <v>29</v>
      </c>
      <c r="AT651" t="s">
        <v>24</v>
      </c>
      <c r="AU651">
        <v>864</v>
      </c>
      <c r="AV651">
        <v>1061905</v>
      </c>
      <c r="AW651">
        <v>14</v>
      </c>
      <c r="AX651">
        <v>1</v>
      </c>
      <c r="AY651">
        <v>2</v>
      </c>
      <c r="BA651">
        <v>1287</v>
      </c>
    </row>
    <row r="652" spans="1:53" x14ac:dyDescent="0.35">
      <c r="A652" t="str">
        <f t="shared" si="65"/>
        <v>8406_Activités pour la santé humaine</v>
      </c>
      <c r="B652" t="str">
        <f t="shared" si="66"/>
        <v>25_8406</v>
      </c>
      <c r="C652">
        <f t="shared" si="68"/>
        <v>25</v>
      </c>
      <c r="D652">
        <f t="shared" si="64"/>
        <v>25</v>
      </c>
      <c r="E652" t="str">
        <f>INDEX(PDC!$J$1:$L$90,MATCH(H652,PDC!$L:$L,0),MATCH(PDC!$J$1,PDC!$J$1:$L$1,0))</f>
        <v>Services</v>
      </c>
      <c r="F652">
        <v>8406</v>
      </c>
      <c r="G652">
        <v>86</v>
      </c>
      <c r="H652" t="s">
        <v>27</v>
      </c>
      <c r="I652" s="10">
        <v>2298</v>
      </c>
      <c r="J652" s="10">
        <v>3511524</v>
      </c>
      <c r="K652">
        <v>72</v>
      </c>
      <c r="M652" s="10"/>
      <c r="O652">
        <v>5454</v>
      </c>
      <c r="P652">
        <v>40.060438810135423</v>
      </c>
      <c r="Q652">
        <v>20.503917956999999</v>
      </c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P652" t="str">
        <f t="shared" si="67"/>
        <v>63_Fabrication d'autres matériels de transport</v>
      </c>
      <c r="AQ652" t="str">
        <f>INDEX(PDC!$J$1:$L$90,MATCH(AT652,PDC!$L:$L,0),MATCH(PDC!$J$1,PDC!$J$1:$L$1,0))</f>
        <v>Industrie</v>
      </c>
      <c r="AR652">
        <v>63</v>
      </c>
      <c r="AS652">
        <v>30</v>
      </c>
      <c r="AT652" t="s">
        <v>74</v>
      </c>
      <c r="AU652">
        <v>731</v>
      </c>
      <c r="AV652">
        <v>1267197</v>
      </c>
      <c r="AW652">
        <v>40</v>
      </c>
      <c r="BA652">
        <v>1942</v>
      </c>
    </row>
    <row r="653" spans="1:53" x14ac:dyDescent="0.35">
      <c r="A653" t="str">
        <f t="shared" si="65"/>
        <v>8406_Enquêtes et sécurité</v>
      </c>
      <c r="B653" t="str">
        <f t="shared" si="66"/>
        <v>HC_8406</v>
      </c>
      <c r="C653" t="str">
        <f t="shared" si="68"/>
        <v>HC</v>
      </c>
      <c r="D653">
        <f t="shared" si="64"/>
        <v>43</v>
      </c>
      <c r="E653" t="str">
        <f>INDEX(PDC!$J$1:$L$90,MATCH(H653,PDC!$L:$L,0),MATCH(PDC!$J$1,PDC!$J$1:$L$1,0))</f>
        <v>Services</v>
      </c>
      <c r="F653">
        <v>8406</v>
      </c>
      <c r="G653">
        <v>80</v>
      </c>
      <c r="H653" t="s">
        <v>15</v>
      </c>
      <c r="I653" s="10">
        <v>155</v>
      </c>
      <c r="J653" s="10">
        <v>246601</v>
      </c>
      <c r="K653">
        <v>5</v>
      </c>
      <c r="O653">
        <v>1111</v>
      </c>
      <c r="P653">
        <v>17.421581936190261</v>
      </c>
      <c r="Q653">
        <v>20.275667982000002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P653" t="str">
        <f t="shared" si="67"/>
        <v>63_Fabrication de meubles</v>
      </c>
      <c r="AQ653" t="str">
        <f>INDEX(PDC!$J$1:$L$90,MATCH(AT653,PDC!$L:$L,0),MATCH(PDC!$J$1,PDC!$J$1:$L$1,0))</f>
        <v>Industrie</v>
      </c>
      <c r="AR653">
        <v>63</v>
      </c>
      <c r="AS653">
        <v>31</v>
      </c>
      <c r="AT653" t="s">
        <v>75</v>
      </c>
      <c r="AU653">
        <v>105</v>
      </c>
      <c r="AV653">
        <v>162263</v>
      </c>
      <c r="AW653">
        <v>6</v>
      </c>
      <c r="AX653">
        <v>1</v>
      </c>
      <c r="AY653">
        <v>15</v>
      </c>
      <c r="BA653">
        <v>362</v>
      </c>
    </row>
    <row r="654" spans="1:53" x14ac:dyDescent="0.35">
      <c r="A654" t="str">
        <f t="shared" si="65"/>
        <v>8406_Fabrication de produits informatiques, électroniques et optiques</v>
      </c>
      <c r="B654" t="str">
        <f t="shared" si="66"/>
        <v>40_8406</v>
      </c>
      <c r="C654">
        <f t="shared" si="68"/>
        <v>40</v>
      </c>
      <c r="D654">
        <f t="shared" si="64"/>
        <v>40</v>
      </c>
      <c r="E654" t="str">
        <f>INDEX(PDC!$J$1:$L$90,MATCH(H654,PDC!$L:$L,0),MATCH(PDC!$J$1,PDC!$J$1:$L$1,0))</f>
        <v>Industrie</v>
      </c>
      <c r="F654">
        <v>8406</v>
      </c>
      <c r="G654">
        <v>26</v>
      </c>
      <c r="H654" t="s">
        <v>41</v>
      </c>
      <c r="I654" s="10">
        <v>595</v>
      </c>
      <c r="J654" s="10">
        <v>795999</v>
      </c>
      <c r="K654">
        <v>16</v>
      </c>
      <c r="L654">
        <v>1</v>
      </c>
      <c r="M654" s="10">
        <v>8</v>
      </c>
      <c r="O654">
        <v>1448</v>
      </c>
      <c r="P654">
        <v>22.584904658053162</v>
      </c>
      <c r="Q654">
        <v>20.100527763999999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P654" t="str">
        <f t="shared" si="67"/>
        <v>63_Autres industries manufacturières</v>
      </c>
      <c r="AQ654" t="str">
        <f>INDEX(PDC!$J$1:$L$90,MATCH(AT654,PDC!$L:$L,0),MATCH(PDC!$J$1,PDC!$J$1:$L$1,0))</f>
        <v>Industrie</v>
      </c>
      <c r="AR654">
        <v>63</v>
      </c>
      <c r="AS654">
        <v>32</v>
      </c>
      <c r="AT654" t="s">
        <v>37</v>
      </c>
      <c r="AU654">
        <v>484</v>
      </c>
      <c r="AV654">
        <v>798937</v>
      </c>
      <c r="AW654">
        <v>9</v>
      </c>
      <c r="AX654">
        <v>1</v>
      </c>
      <c r="AY654">
        <v>4</v>
      </c>
      <c r="BA654">
        <v>265</v>
      </c>
    </row>
    <row r="655" spans="1:53" x14ac:dyDescent="0.35">
      <c r="A655" t="str">
        <f t="shared" si="65"/>
        <v>8406_Autres activités spécialisées, scientifiques et techniques</v>
      </c>
      <c r="B655" t="str">
        <f t="shared" si="66"/>
        <v>HC_8406</v>
      </c>
      <c r="C655" t="str">
        <f t="shared" si="68"/>
        <v>HC</v>
      </c>
      <c r="D655">
        <f t="shared" si="64"/>
        <v>26</v>
      </c>
      <c r="E655" t="str">
        <f>INDEX(PDC!$J$1:$L$90,MATCH(H655,PDC!$L:$L,0),MATCH(PDC!$J$1,PDC!$J$1:$L$1,0))</f>
        <v>Services</v>
      </c>
      <c r="F655">
        <v>8406</v>
      </c>
      <c r="G655">
        <v>74</v>
      </c>
      <c r="H655" t="s">
        <v>86</v>
      </c>
      <c r="I655" s="10">
        <v>98</v>
      </c>
      <c r="J655" s="10">
        <v>149653</v>
      </c>
      <c r="K655">
        <v>3</v>
      </c>
      <c r="O655">
        <v>262</v>
      </c>
      <c r="P655">
        <v>39.280322497545058</v>
      </c>
      <c r="Q655">
        <v>20.046373944999999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P655" t="str">
        <f t="shared" si="67"/>
        <v>63_Réparation et installation de machines et d'équipements</v>
      </c>
      <c r="AQ655" t="str">
        <f>INDEX(PDC!$J$1:$L$90,MATCH(AT655,PDC!$L:$L,0),MATCH(PDC!$J$1,PDC!$J$1:$L$1,0))</f>
        <v>Industrie</v>
      </c>
      <c r="AR655">
        <v>63</v>
      </c>
      <c r="AS655">
        <v>33</v>
      </c>
      <c r="AT655" t="s">
        <v>23</v>
      </c>
      <c r="AU655">
        <v>1677</v>
      </c>
      <c r="AV655">
        <v>2623989</v>
      </c>
      <c r="AW655">
        <v>82</v>
      </c>
      <c r="AX655">
        <v>3</v>
      </c>
      <c r="AY655">
        <v>25</v>
      </c>
      <c r="BA655">
        <v>4509</v>
      </c>
    </row>
    <row r="656" spans="1:53" x14ac:dyDescent="0.35">
      <c r="A656" t="str">
        <f t="shared" si="65"/>
        <v>8406_Fabrication de produits en caoutchouc et en plastique</v>
      </c>
      <c r="B656" t="str">
        <f t="shared" si="66"/>
        <v>24_8406</v>
      </c>
      <c r="C656">
        <f t="shared" si="68"/>
        <v>24</v>
      </c>
      <c r="D656">
        <f t="shared" si="64"/>
        <v>24</v>
      </c>
      <c r="E656" t="str">
        <f>INDEX(PDC!$J$1:$L$90,MATCH(H656,PDC!$L:$L,0),MATCH(PDC!$J$1,PDC!$J$1:$L$1,0))</f>
        <v>Industrie</v>
      </c>
      <c r="F656">
        <v>8406</v>
      </c>
      <c r="G656">
        <v>22</v>
      </c>
      <c r="H656" t="s">
        <v>25</v>
      </c>
      <c r="I656">
        <v>1205</v>
      </c>
      <c r="J656">
        <v>1735540</v>
      </c>
      <c r="K656">
        <v>34</v>
      </c>
      <c r="L656">
        <v>2</v>
      </c>
      <c r="M656">
        <v>15</v>
      </c>
      <c r="O656">
        <v>2948</v>
      </c>
      <c r="P656">
        <v>40.292443701639961</v>
      </c>
      <c r="Q656">
        <v>19.590444473000002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P656" t="str">
        <f t="shared" si="67"/>
        <v>63_Production et distribution d'électricité, de gaz, de vapeur et d'air conditionné</v>
      </c>
      <c r="AQ656" t="str">
        <f>INDEX(PDC!$J$1:$L$90,MATCH(AT656,PDC!$L:$L,0),MATCH(PDC!$J$1,PDC!$J$1:$L$1,0))</f>
        <v>Industrie</v>
      </c>
      <c r="AR656">
        <v>63</v>
      </c>
      <c r="AS656">
        <v>35</v>
      </c>
      <c r="AT656" t="s">
        <v>76</v>
      </c>
      <c r="AU656">
        <v>516</v>
      </c>
      <c r="AV656">
        <v>836575</v>
      </c>
      <c r="AW656">
        <v>6</v>
      </c>
      <c r="AX656">
        <v>1</v>
      </c>
      <c r="AY656">
        <v>3</v>
      </c>
      <c r="BA656">
        <v>47</v>
      </c>
    </row>
    <row r="657" spans="1:53" x14ac:dyDescent="0.35">
      <c r="A657" t="str">
        <f t="shared" si="65"/>
        <v>8406_Réparation et installation de machines et d'équipements</v>
      </c>
      <c r="B657" t="str">
        <f t="shared" si="66"/>
        <v>35_8406</v>
      </c>
      <c r="C657">
        <f t="shared" si="68"/>
        <v>35</v>
      </c>
      <c r="D657">
        <f t="shared" si="64"/>
        <v>35</v>
      </c>
      <c r="E657" t="str">
        <f>INDEX(PDC!$J$1:$L$90,MATCH(H657,PDC!$L:$L,0),MATCH(PDC!$J$1,PDC!$J$1:$L$1,0))</f>
        <v>Industrie</v>
      </c>
      <c r="F657">
        <v>8406</v>
      </c>
      <c r="G657">
        <v>33</v>
      </c>
      <c r="H657" t="s">
        <v>23</v>
      </c>
      <c r="I657">
        <v>458</v>
      </c>
      <c r="J657">
        <v>718461</v>
      </c>
      <c r="K657">
        <v>14</v>
      </c>
      <c r="L657">
        <v>2</v>
      </c>
      <c r="M657" s="10">
        <v>5</v>
      </c>
      <c r="O657">
        <v>1045</v>
      </c>
      <c r="P657">
        <v>28.82318020783109</v>
      </c>
      <c r="Q657">
        <v>19.486095975000001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P657" t="str">
        <f t="shared" si="67"/>
        <v>63_Captage, traitement et distribution d'eau</v>
      </c>
      <c r="AQ657" t="str">
        <f>INDEX(PDC!$J$1:$L$90,MATCH(AT657,PDC!$L:$L,0),MATCH(PDC!$J$1,PDC!$J$1:$L$1,0))</f>
        <v>Industrie</v>
      </c>
      <c r="AR657">
        <v>63</v>
      </c>
      <c r="AS657">
        <v>36</v>
      </c>
      <c r="AT657" t="s">
        <v>77</v>
      </c>
      <c r="AU657">
        <v>377</v>
      </c>
      <c r="AV657">
        <v>601333</v>
      </c>
      <c r="AW657">
        <v>9</v>
      </c>
      <c r="AX657">
        <v>3</v>
      </c>
      <c r="AY657">
        <v>18</v>
      </c>
      <c r="BA657">
        <v>440</v>
      </c>
    </row>
    <row r="658" spans="1:53" x14ac:dyDescent="0.35">
      <c r="A658" t="str">
        <f t="shared" si="65"/>
        <v>8406_Activités immobilières</v>
      </c>
      <c r="B658" t="str">
        <f t="shared" si="66"/>
        <v>48_8406</v>
      </c>
      <c r="C658">
        <f t="shared" si="68"/>
        <v>48</v>
      </c>
      <c r="D658">
        <f t="shared" si="64"/>
        <v>48</v>
      </c>
      <c r="E658" t="str">
        <f>INDEX(PDC!$J$1:$L$90,MATCH(H658,PDC!$L:$L,0),MATCH(PDC!$J$1,PDC!$J$1:$L$1,0))</f>
        <v>Services</v>
      </c>
      <c r="F658">
        <v>8406</v>
      </c>
      <c r="G658">
        <v>68</v>
      </c>
      <c r="H658" t="s">
        <v>31</v>
      </c>
      <c r="I658" s="10">
        <v>447</v>
      </c>
      <c r="J658" s="10">
        <v>625988</v>
      </c>
      <c r="K658">
        <v>11</v>
      </c>
      <c r="O658">
        <v>757</v>
      </c>
      <c r="P658">
        <v>15.454876914741421</v>
      </c>
      <c r="Q658">
        <v>17.572221832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P658" t="str">
        <f t="shared" si="67"/>
        <v>63_Collecte et traitement des eaux usées</v>
      </c>
      <c r="AQ658" t="str">
        <f>INDEX(PDC!$J$1:$L$90,MATCH(AT658,PDC!$L:$L,0),MATCH(PDC!$J$1,PDC!$J$1:$L$1,0))</f>
        <v>Industrie</v>
      </c>
      <c r="AR658">
        <v>63</v>
      </c>
      <c r="AS658">
        <v>37</v>
      </c>
      <c r="AT658" t="s">
        <v>78</v>
      </c>
      <c r="AU658">
        <v>137</v>
      </c>
      <c r="AV658">
        <v>210635</v>
      </c>
      <c r="AW658">
        <v>2</v>
      </c>
      <c r="BA658">
        <v>722</v>
      </c>
    </row>
    <row r="659" spans="1:53" x14ac:dyDescent="0.35">
      <c r="A659" t="str">
        <f t="shared" si="65"/>
        <v>8406_Industrie du cuir et de la chaussure</v>
      </c>
      <c r="B659" t="str">
        <f t="shared" si="66"/>
        <v>HC_8406</v>
      </c>
      <c r="C659" t="str">
        <f t="shared" si="68"/>
        <v>HC</v>
      </c>
      <c r="D659">
        <f t="shared" si="64"/>
        <v>60</v>
      </c>
      <c r="E659" t="str">
        <f>INDEX(PDC!$J$1:$L$90,MATCH(H659,PDC!$L:$L,0),MATCH(PDC!$J$1,PDC!$J$1:$L$1,0))</f>
        <v>Industrie</v>
      </c>
      <c r="F659">
        <v>8406</v>
      </c>
      <c r="G659">
        <v>15</v>
      </c>
      <c r="H659" t="s">
        <v>69</v>
      </c>
      <c r="I659" s="10">
        <v>32</v>
      </c>
      <c r="J659" s="10">
        <v>56942</v>
      </c>
      <c r="K659">
        <v>1</v>
      </c>
      <c r="M659" s="10"/>
      <c r="O659">
        <v>8</v>
      </c>
      <c r="P659">
        <v>4.3495649427915444</v>
      </c>
      <c r="Q659">
        <v>17.561729479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P659" t="str">
        <f t="shared" si="67"/>
        <v>63_Collecte, traitement et élimination des déchets ; récupération</v>
      </c>
      <c r="AQ659" t="str">
        <f>INDEX(PDC!$J$1:$L$90,MATCH(AT659,PDC!$L:$L,0),MATCH(PDC!$J$1,PDC!$J$1:$L$1,0))</f>
        <v>Industrie</v>
      </c>
      <c r="AR659">
        <v>63</v>
      </c>
      <c r="AS659">
        <v>38</v>
      </c>
      <c r="AT659" t="s">
        <v>4</v>
      </c>
      <c r="AU659">
        <v>953</v>
      </c>
      <c r="AV659">
        <v>1484683</v>
      </c>
      <c r="AW659">
        <v>50</v>
      </c>
      <c r="AX659">
        <v>4</v>
      </c>
      <c r="AY659">
        <v>31</v>
      </c>
      <c r="BA659">
        <v>4144</v>
      </c>
    </row>
    <row r="660" spans="1:53" x14ac:dyDescent="0.35">
      <c r="A660" t="str">
        <f t="shared" si="65"/>
        <v>8406_Commerce de gros, à l'exception des automobiles et des motocycles</v>
      </c>
      <c r="B660" t="str">
        <f t="shared" si="66"/>
        <v>37_8406</v>
      </c>
      <c r="C660">
        <f t="shared" si="68"/>
        <v>37</v>
      </c>
      <c r="D660">
        <f t="shared" si="64"/>
        <v>37</v>
      </c>
      <c r="E660" t="str">
        <f>INDEX(PDC!$J$1:$L$90,MATCH(H660,PDC!$L:$L,0),MATCH(PDC!$J$1,PDC!$J$1:$L$1,0))</f>
        <v>Commerce</v>
      </c>
      <c r="F660">
        <v>8406</v>
      </c>
      <c r="G660">
        <v>46</v>
      </c>
      <c r="H660" t="s">
        <v>28</v>
      </c>
      <c r="I660" s="10">
        <v>3814</v>
      </c>
      <c r="J660" s="10">
        <v>5948707</v>
      </c>
      <c r="K660">
        <v>103</v>
      </c>
      <c r="L660">
        <v>7</v>
      </c>
      <c r="M660">
        <v>133</v>
      </c>
      <c r="N660">
        <v>1</v>
      </c>
      <c r="O660">
        <v>5186</v>
      </c>
      <c r="P660">
        <v>25.518295797599343</v>
      </c>
      <c r="Q660">
        <v>17.314687039999999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P660" t="str">
        <f t="shared" si="67"/>
        <v>63_Dépollution et autres services de gestion des déchets</v>
      </c>
      <c r="AQ660" t="str">
        <f>INDEX(PDC!$J$1:$L$90,MATCH(AT660,PDC!$L:$L,0),MATCH(PDC!$J$1,PDC!$J$1:$L$1,0))</f>
        <v>Industrie</v>
      </c>
      <c r="AR660">
        <v>63</v>
      </c>
      <c r="AS660">
        <v>39</v>
      </c>
      <c r="AT660" t="s">
        <v>79</v>
      </c>
      <c r="AU660">
        <v>64</v>
      </c>
      <c r="AV660">
        <v>105269</v>
      </c>
      <c r="AW660">
        <v>6</v>
      </c>
      <c r="BA660">
        <v>72</v>
      </c>
    </row>
    <row r="661" spans="1:53" x14ac:dyDescent="0.35">
      <c r="A661" t="str">
        <f t="shared" si="65"/>
        <v>8406_Industrie pharmaceutique</v>
      </c>
      <c r="B661" t="str">
        <f t="shared" si="66"/>
        <v>42_8406</v>
      </c>
      <c r="C661">
        <f t="shared" si="68"/>
        <v>42</v>
      </c>
      <c r="D661">
        <f t="shared" si="64"/>
        <v>42</v>
      </c>
      <c r="E661" t="str">
        <f>INDEX(PDC!$J$1:$L$90,MATCH(H661,PDC!$L:$L,0),MATCH(PDC!$J$1,PDC!$J$1:$L$1,0))</f>
        <v>Industrie</v>
      </c>
      <c r="F661">
        <v>8406</v>
      </c>
      <c r="G661">
        <v>21</v>
      </c>
      <c r="H661" t="s">
        <v>39</v>
      </c>
      <c r="I661" s="10">
        <v>442</v>
      </c>
      <c r="J661" s="10">
        <v>642532</v>
      </c>
      <c r="K661" s="10">
        <v>10</v>
      </c>
      <c r="M661" s="10"/>
      <c r="N661" s="10"/>
      <c r="O661" s="10">
        <v>147</v>
      </c>
      <c r="P661" s="10">
        <v>20.591394703937517</v>
      </c>
      <c r="Q661" s="10">
        <v>15.563427191000001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P661" t="str">
        <f t="shared" si="67"/>
        <v>63_Construction de bâtiments</v>
      </c>
      <c r="AQ661" t="str">
        <f>INDEX(PDC!$J$1:$L$90,MATCH(AT661,PDC!$L:$L,0),MATCH(PDC!$J$1,PDC!$J$1:$L$1,0))</f>
        <v>Construction</v>
      </c>
      <c r="AR661">
        <v>63</v>
      </c>
      <c r="AS661">
        <v>41</v>
      </c>
      <c r="AT661" t="s">
        <v>17</v>
      </c>
      <c r="AU661">
        <v>940</v>
      </c>
      <c r="AV661">
        <v>1255753</v>
      </c>
      <c r="AW661">
        <v>54</v>
      </c>
      <c r="AX661">
        <v>5</v>
      </c>
      <c r="AY661">
        <v>31</v>
      </c>
      <c r="BA661">
        <v>5076</v>
      </c>
    </row>
    <row r="662" spans="1:53" x14ac:dyDescent="0.35">
      <c r="A662" t="str">
        <f t="shared" si="65"/>
        <v>8406_Dépollution et autres services de gestion des déchets</v>
      </c>
      <c r="B662" t="str">
        <f t="shared" si="66"/>
        <v>HC_8406</v>
      </c>
      <c r="C662" t="str">
        <f t="shared" si="68"/>
        <v>HC</v>
      </c>
      <c r="D662">
        <f t="shared" si="64"/>
        <v>44</v>
      </c>
      <c r="E662" t="str">
        <f>INDEX(PDC!$J$1:$L$90,MATCH(H662,PDC!$L:$L,0),MATCH(PDC!$J$1,PDC!$J$1:$L$1,0))</f>
        <v>Industrie</v>
      </c>
      <c r="F662">
        <v>8406</v>
      </c>
      <c r="G662">
        <v>39</v>
      </c>
      <c r="H662" t="s">
        <v>79</v>
      </c>
      <c r="I662" s="10">
        <v>51</v>
      </c>
      <c r="J662" s="10">
        <v>67004</v>
      </c>
      <c r="K662" s="10">
        <v>1</v>
      </c>
      <c r="L662" s="10"/>
      <c r="M662" s="10"/>
      <c r="N662" s="10"/>
      <c r="O662" s="10">
        <v>378</v>
      </c>
      <c r="P662" s="10">
        <v>17.361546319864992</v>
      </c>
      <c r="Q662" s="10">
        <v>14.92448212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P662" t="str">
        <f t="shared" si="67"/>
        <v>63_Génie civil</v>
      </c>
      <c r="AQ662" t="str">
        <f>INDEX(PDC!$J$1:$L$90,MATCH(AT662,PDC!$L:$L,0),MATCH(PDC!$J$1,PDC!$J$1:$L$1,0))</f>
        <v>Construction</v>
      </c>
      <c r="AR662">
        <v>63</v>
      </c>
      <c r="AS662">
        <v>42</v>
      </c>
      <c r="AT662" t="s">
        <v>22</v>
      </c>
      <c r="AU662">
        <v>1617</v>
      </c>
      <c r="AV662">
        <v>2510205</v>
      </c>
      <c r="AW662">
        <v>57</v>
      </c>
      <c r="AX662">
        <v>6</v>
      </c>
      <c r="AY662">
        <v>148</v>
      </c>
      <c r="AZ662">
        <v>1</v>
      </c>
      <c r="BA662">
        <v>5650</v>
      </c>
    </row>
    <row r="663" spans="1:53" x14ac:dyDescent="0.35">
      <c r="A663" t="str">
        <f t="shared" si="65"/>
        <v>8406_Activités vétérinaires</v>
      </c>
      <c r="B663" t="str">
        <f t="shared" si="66"/>
        <v>HC_8406</v>
      </c>
      <c r="C663" t="str">
        <f t="shared" si="68"/>
        <v>HC</v>
      </c>
      <c r="D663">
        <f t="shared" si="64"/>
        <v>46</v>
      </c>
      <c r="E663" t="str">
        <f>INDEX(PDC!$J$1:$L$90,MATCH(H663,PDC!$L:$L,0),MATCH(PDC!$J$1,PDC!$J$1:$L$1,0))</f>
        <v>Services</v>
      </c>
      <c r="F663">
        <v>8406</v>
      </c>
      <c r="G663">
        <v>75</v>
      </c>
      <c r="H663" t="s">
        <v>87</v>
      </c>
      <c r="I663" s="10">
        <v>83</v>
      </c>
      <c r="J663" s="10">
        <v>136789</v>
      </c>
      <c r="K663" s="10">
        <v>2</v>
      </c>
      <c r="M663" s="10"/>
      <c r="N663" s="10"/>
      <c r="O663" s="10">
        <v>72</v>
      </c>
      <c r="P663" s="10">
        <v>17.022028463812319</v>
      </c>
      <c r="Q663" s="10">
        <v>14.621058711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P663" t="str">
        <f t="shared" si="67"/>
        <v>63_Travaux de construction spécialisés</v>
      </c>
      <c r="AQ663" t="str">
        <f>INDEX(PDC!$J$1:$L$90,MATCH(AT663,PDC!$L:$L,0),MATCH(PDC!$J$1,PDC!$J$1:$L$1,0))</f>
        <v>Construction</v>
      </c>
      <c r="AR663">
        <v>63</v>
      </c>
      <c r="AS663">
        <v>43</v>
      </c>
      <c r="AT663" t="s">
        <v>3</v>
      </c>
      <c r="AU663">
        <v>10570</v>
      </c>
      <c r="AV663">
        <v>16435977</v>
      </c>
      <c r="AW663">
        <v>826</v>
      </c>
      <c r="AX663">
        <v>63</v>
      </c>
      <c r="AY663">
        <v>786</v>
      </c>
      <c r="AZ663">
        <v>2</v>
      </c>
      <c r="BA663">
        <v>56455</v>
      </c>
    </row>
    <row r="664" spans="1:53" x14ac:dyDescent="0.35">
      <c r="A664" t="str">
        <f t="shared" si="65"/>
        <v>8406_Activités des sièges sociaux ; conseil de gestion</v>
      </c>
      <c r="B664" t="str">
        <f t="shared" si="66"/>
        <v>39_8406</v>
      </c>
      <c r="C664">
        <f t="shared" si="68"/>
        <v>39</v>
      </c>
      <c r="D664">
        <f t="shared" si="64"/>
        <v>39</v>
      </c>
      <c r="E664" t="str">
        <f>INDEX(PDC!$J$1:$L$90,MATCH(H664,PDC!$L:$L,0),MATCH(PDC!$J$1,PDC!$J$1:$L$1,0))</f>
        <v>Services</v>
      </c>
      <c r="F664">
        <v>8406</v>
      </c>
      <c r="G664">
        <v>70</v>
      </c>
      <c r="H664" t="s">
        <v>44</v>
      </c>
      <c r="I664" s="10">
        <v>633</v>
      </c>
      <c r="J664" s="10">
        <v>884109</v>
      </c>
      <c r="K664" s="10">
        <v>12</v>
      </c>
      <c r="L664" s="10">
        <v>1</v>
      </c>
      <c r="M664" s="10">
        <v>13</v>
      </c>
      <c r="N664" s="10"/>
      <c r="O664" s="10">
        <v>421</v>
      </c>
      <c r="P664" s="10">
        <v>23.340167581223387</v>
      </c>
      <c r="Q664" s="10">
        <v>13.572987040999999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P664" t="str">
        <f t="shared" si="67"/>
        <v>63_Commerce et réparation d'automobiles et de motocycles</v>
      </c>
      <c r="AQ664" t="str">
        <f>INDEX(PDC!$J$1:$L$90,MATCH(AT664,PDC!$L:$L,0),MATCH(PDC!$J$1,PDC!$J$1:$L$1,0))</f>
        <v>Commerce</v>
      </c>
      <c r="AR664">
        <v>63</v>
      </c>
      <c r="AS664">
        <v>45</v>
      </c>
      <c r="AT664" t="s">
        <v>21</v>
      </c>
      <c r="AU664">
        <v>4101</v>
      </c>
      <c r="AV664">
        <v>6755064</v>
      </c>
      <c r="AW664">
        <v>196</v>
      </c>
      <c r="AX664">
        <v>11</v>
      </c>
      <c r="AY664">
        <v>108</v>
      </c>
      <c r="BA664">
        <v>8164</v>
      </c>
    </row>
    <row r="665" spans="1:53" x14ac:dyDescent="0.35">
      <c r="A665" t="str">
        <f t="shared" si="65"/>
        <v>8406_Industrie automobile</v>
      </c>
      <c r="B665" t="str">
        <f t="shared" si="66"/>
        <v>49_8406</v>
      </c>
      <c r="C665">
        <f t="shared" si="68"/>
        <v>49</v>
      </c>
      <c r="D665">
        <f t="shared" si="64"/>
        <v>49</v>
      </c>
      <c r="E665" t="str">
        <f>INDEX(PDC!$J$1:$L$90,MATCH(H665,PDC!$L:$L,0),MATCH(PDC!$J$1,PDC!$J$1:$L$1,0))</f>
        <v>Industrie</v>
      </c>
      <c r="F665">
        <v>8406</v>
      </c>
      <c r="G665">
        <v>29</v>
      </c>
      <c r="H665" t="s">
        <v>24</v>
      </c>
      <c r="I665" s="10">
        <v>508</v>
      </c>
      <c r="J665" s="10">
        <v>518557</v>
      </c>
      <c r="K665" s="10">
        <v>7</v>
      </c>
      <c r="L665" s="10">
        <v>1</v>
      </c>
      <c r="M665" s="10">
        <v>12</v>
      </c>
      <c r="N665" s="10"/>
      <c r="O665" s="10">
        <v>902</v>
      </c>
      <c r="P665" s="10">
        <v>13.837084450521749</v>
      </c>
      <c r="Q665" s="10">
        <v>13.498998180999999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P665" t="str">
        <f t="shared" si="67"/>
        <v>63_Commerce de gros, à l'exception des automobiles et des motocycles</v>
      </c>
      <c r="AQ665" t="str">
        <f>INDEX(PDC!$J$1:$L$90,MATCH(AT665,PDC!$L:$L,0),MATCH(PDC!$J$1,PDC!$J$1:$L$1,0))</f>
        <v>Commerce</v>
      </c>
      <c r="AR665">
        <v>63</v>
      </c>
      <c r="AS665">
        <v>46</v>
      </c>
      <c r="AT665" t="s">
        <v>28</v>
      </c>
      <c r="AU665">
        <v>6482</v>
      </c>
      <c r="AV665">
        <v>10324619</v>
      </c>
      <c r="AW665">
        <v>230</v>
      </c>
      <c r="AX665">
        <v>11</v>
      </c>
      <c r="AY665">
        <v>198</v>
      </c>
      <c r="BA665">
        <v>15476</v>
      </c>
    </row>
    <row r="666" spans="1:53" x14ac:dyDescent="0.35">
      <c r="A666" t="str">
        <f t="shared" si="65"/>
        <v>8406_Activités créatives, artistiques et de spectacle</v>
      </c>
      <c r="B666" t="str">
        <f t="shared" si="66"/>
        <v>HC_8406</v>
      </c>
      <c r="C666" t="str">
        <f t="shared" si="68"/>
        <v>HC</v>
      </c>
      <c r="D666">
        <f t="shared" si="64"/>
        <v>38</v>
      </c>
      <c r="E666" t="str">
        <f>INDEX(PDC!$J$1:$L$90,MATCH(H666,PDC!$L:$L,0),MATCH(PDC!$J$1,PDC!$J$1:$L$1,0))</f>
        <v>Services</v>
      </c>
      <c r="F666">
        <v>8406</v>
      </c>
      <c r="G666">
        <v>90</v>
      </c>
      <c r="H666" t="s">
        <v>42</v>
      </c>
      <c r="I666" s="10">
        <v>240</v>
      </c>
      <c r="J666" s="10">
        <v>161111</v>
      </c>
      <c r="K666" s="10">
        <v>2</v>
      </c>
      <c r="L666" s="10"/>
      <c r="M666" s="10"/>
      <c r="N666" s="10"/>
      <c r="O666" s="10">
        <v>326</v>
      </c>
      <c r="P666" s="10">
        <v>23.952515356339369</v>
      </c>
      <c r="Q666" s="10">
        <v>12.413801664999999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P666" t="str">
        <f t="shared" si="67"/>
        <v>63_Commerce de détail, à l'exception des automobiles et des motocycles</v>
      </c>
      <c r="AQ666" t="str">
        <f>INDEX(PDC!$J$1:$L$90,MATCH(AT666,PDC!$L:$L,0),MATCH(PDC!$J$1,PDC!$J$1:$L$1,0))</f>
        <v>Commerce</v>
      </c>
      <c r="AR666">
        <v>63</v>
      </c>
      <c r="AS666">
        <v>47</v>
      </c>
      <c r="AT666" t="s">
        <v>16</v>
      </c>
      <c r="AU666">
        <v>15095</v>
      </c>
      <c r="AV666">
        <v>22501100</v>
      </c>
      <c r="AW666">
        <v>593</v>
      </c>
      <c r="AX666">
        <v>23</v>
      </c>
      <c r="AY666">
        <v>296</v>
      </c>
      <c r="AZ666">
        <v>1</v>
      </c>
      <c r="BA666">
        <v>32827</v>
      </c>
    </row>
    <row r="667" spans="1:53" x14ac:dyDescent="0.35">
      <c r="A667" t="str">
        <f t="shared" si="65"/>
        <v>8406_Fabrication d'équipements électriques</v>
      </c>
      <c r="B667" t="str">
        <f t="shared" si="66"/>
        <v>51_8406</v>
      </c>
      <c r="C667">
        <f t="shared" si="68"/>
        <v>51</v>
      </c>
      <c r="D667">
        <f t="shared" si="64"/>
        <v>51</v>
      </c>
      <c r="E667" t="str">
        <f>INDEX(PDC!$J$1:$L$90,MATCH(H667,PDC!$L:$L,0),MATCH(PDC!$J$1,PDC!$J$1:$L$1,0))</f>
        <v>Industrie</v>
      </c>
      <c r="F667">
        <v>8406</v>
      </c>
      <c r="G667">
        <v>27</v>
      </c>
      <c r="H667" t="s">
        <v>38</v>
      </c>
      <c r="I667" s="10">
        <v>744</v>
      </c>
      <c r="J667" s="10">
        <v>952982</v>
      </c>
      <c r="K667" s="10">
        <v>11</v>
      </c>
      <c r="L667" s="10">
        <v>1</v>
      </c>
      <c r="M667" s="10">
        <v>10</v>
      </c>
      <c r="N667" s="10"/>
      <c r="O667" s="10">
        <v>1126</v>
      </c>
      <c r="P667" s="10">
        <v>13.176548146384164</v>
      </c>
      <c r="Q667" s="10">
        <v>11.542715392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P667" t="str">
        <f t="shared" si="67"/>
        <v>63_Transports terrestres et transport par conduites</v>
      </c>
      <c r="AQ667" t="str">
        <f>INDEX(PDC!$J$1:$L$90,MATCH(AT667,PDC!$L:$L,0),MATCH(PDC!$J$1,PDC!$J$1:$L$1,0))</f>
        <v>Services</v>
      </c>
      <c r="AR667">
        <v>63</v>
      </c>
      <c r="AS667">
        <v>49</v>
      </c>
      <c r="AT667" t="s">
        <v>5</v>
      </c>
      <c r="AU667">
        <v>5969</v>
      </c>
      <c r="AV667">
        <v>10678727</v>
      </c>
      <c r="AW667">
        <v>388</v>
      </c>
      <c r="AX667">
        <v>26</v>
      </c>
      <c r="AY667">
        <v>385</v>
      </c>
      <c r="AZ667">
        <v>2</v>
      </c>
      <c r="BA667">
        <v>28625</v>
      </c>
    </row>
    <row r="668" spans="1:53" x14ac:dyDescent="0.35">
      <c r="A668" t="str">
        <f t="shared" si="65"/>
        <v>8406_Enseignement</v>
      </c>
      <c r="B668" t="str">
        <f t="shared" si="66"/>
        <v>57_8406</v>
      </c>
      <c r="C668">
        <f t="shared" si="68"/>
        <v>57</v>
      </c>
      <c r="D668">
        <f t="shared" si="64"/>
        <v>57</v>
      </c>
      <c r="E668" t="str">
        <f>INDEX(PDC!$J$1:$L$90,MATCH(H668,PDC!$L:$L,0),MATCH(PDC!$J$1,PDC!$J$1:$L$1,0))</f>
        <v>Services</v>
      </c>
      <c r="F668">
        <v>8406</v>
      </c>
      <c r="G668">
        <v>85</v>
      </c>
      <c r="H668" t="s">
        <v>34</v>
      </c>
      <c r="I668" s="10">
        <v>818</v>
      </c>
      <c r="J668" s="10">
        <v>1198787</v>
      </c>
      <c r="K668" s="10">
        <v>13</v>
      </c>
      <c r="L668" s="10">
        <v>1</v>
      </c>
      <c r="M668" s="10">
        <v>7</v>
      </c>
      <c r="N668" s="10"/>
      <c r="O668" s="10">
        <v>413</v>
      </c>
      <c r="P668" s="10">
        <v>6.1588730335963255</v>
      </c>
      <c r="Q668" s="10">
        <v>10.844295108000001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P668" t="str">
        <f t="shared" si="67"/>
        <v>63_Transports aériens</v>
      </c>
      <c r="AQ668" t="str">
        <f>INDEX(PDC!$J$1:$L$90,MATCH(AT668,PDC!$L:$L,0),MATCH(PDC!$J$1,PDC!$J$1:$L$1,0))</f>
        <v>Services</v>
      </c>
      <c r="AR668">
        <v>63</v>
      </c>
      <c r="AS668">
        <v>51</v>
      </c>
      <c r="AT668" t="s">
        <v>81</v>
      </c>
      <c r="AU668">
        <v>437</v>
      </c>
      <c r="AV668">
        <v>642021</v>
      </c>
      <c r="AW668">
        <v>17</v>
      </c>
      <c r="BA668">
        <v>869</v>
      </c>
    </row>
    <row r="669" spans="1:53" x14ac:dyDescent="0.35">
      <c r="A669" t="str">
        <f t="shared" si="65"/>
        <v>8406_Fabrication d'autres produits minéraux non métalliques</v>
      </c>
      <c r="B669" t="str">
        <f t="shared" si="66"/>
        <v>50_8406</v>
      </c>
      <c r="C669">
        <f t="shared" si="68"/>
        <v>50</v>
      </c>
      <c r="D669">
        <f t="shared" si="64"/>
        <v>50</v>
      </c>
      <c r="E669" t="str">
        <f>INDEX(PDC!$J$1:$L$90,MATCH(H669,PDC!$L:$L,0),MATCH(PDC!$J$1,PDC!$J$1:$L$1,0))</f>
        <v>Industrie</v>
      </c>
      <c r="F669">
        <v>8406</v>
      </c>
      <c r="G669">
        <v>23</v>
      </c>
      <c r="H669" t="s">
        <v>18</v>
      </c>
      <c r="I669" s="10">
        <v>572</v>
      </c>
      <c r="J669" s="10">
        <v>876130</v>
      </c>
      <c r="K669" s="10">
        <v>9</v>
      </c>
      <c r="L669" s="10">
        <v>1</v>
      </c>
      <c r="M669" s="10">
        <v>23</v>
      </c>
      <c r="N669" s="10"/>
      <c r="O669" s="10">
        <v>413</v>
      </c>
      <c r="P669" s="10">
        <v>13.813537772574186</v>
      </c>
      <c r="Q669" s="10">
        <v>10.272448152999999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P669" t="str">
        <f t="shared" si="67"/>
        <v>63_Entreposage et services auxiliaires des transports</v>
      </c>
      <c r="AQ669" t="str">
        <f>INDEX(PDC!$J$1:$L$90,MATCH(AT669,PDC!$L:$L,0),MATCH(PDC!$J$1,PDC!$J$1:$L$1,0))</f>
        <v>Services</v>
      </c>
      <c r="AR669">
        <v>63</v>
      </c>
      <c r="AS669">
        <v>52</v>
      </c>
      <c r="AT669" t="s">
        <v>7</v>
      </c>
      <c r="AU669">
        <v>1961</v>
      </c>
      <c r="AV669">
        <v>3171345</v>
      </c>
      <c r="AW669">
        <v>125</v>
      </c>
      <c r="AX669">
        <v>3</v>
      </c>
      <c r="AY669">
        <v>22</v>
      </c>
      <c r="BA669">
        <v>7154</v>
      </c>
    </row>
    <row r="670" spans="1:53" x14ac:dyDescent="0.35">
      <c r="A670" t="str">
        <f t="shared" si="65"/>
        <v>8406_Réparation d'ordinateurs et de biens personnels et domestiques</v>
      </c>
      <c r="B670" t="str">
        <f t="shared" si="66"/>
        <v>HC_8406</v>
      </c>
      <c r="C670" t="str">
        <f t="shared" si="68"/>
        <v>HC</v>
      </c>
      <c r="D670">
        <f t="shared" si="64"/>
        <v>58</v>
      </c>
      <c r="E670" t="str">
        <f>INDEX(PDC!$J$1:$L$90,MATCH(H670,PDC!$L:$L,0),MATCH(PDC!$J$1,PDC!$J$1:$L$1,0))</f>
        <v>Services</v>
      </c>
      <c r="F670">
        <v>8406</v>
      </c>
      <c r="G670">
        <v>95</v>
      </c>
      <c r="H670" t="s">
        <v>92</v>
      </c>
      <c r="I670" s="10">
        <v>66</v>
      </c>
      <c r="J670" s="10">
        <v>99955</v>
      </c>
      <c r="K670" s="10">
        <v>1</v>
      </c>
      <c r="L670" s="10"/>
      <c r="M670" s="10"/>
      <c r="N670" s="10"/>
      <c r="O670" s="10">
        <v>6</v>
      </c>
      <c r="P670" s="10">
        <v>5.5280366784786947</v>
      </c>
      <c r="Q670" s="10">
        <v>10.004502026000001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P670" t="str">
        <f t="shared" si="67"/>
        <v>63_Activités de poste et de courrier</v>
      </c>
      <c r="AQ670" t="str">
        <f>INDEX(PDC!$J$1:$L$90,MATCH(AT670,PDC!$L:$L,0),MATCH(PDC!$J$1,PDC!$J$1:$L$1,0))</f>
        <v>Services</v>
      </c>
      <c r="AR670">
        <v>63</v>
      </c>
      <c r="AS670">
        <v>53</v>
      </c>
      <c r="AT670" t="s">
        <v>13</v>
      </c>
      <c r="AU670">
        <v>1826</v>
      </c>
      <c r="AV670">
        <v>2350298</v>
      </c>
      <c r="AW670">
        <v>82</v>
      </c>
      <c r="AX670">
        <v>5</v>
      </c>
      <c r="AY670">
        <v>60</v>
      </c>
      <c r="BA670">
        <v>6471</v>
      </c>
    </row>
    <row r="671" spans="1:53" x14ac:dyDescent="0.35">
      <c r="A671" t="str">
        <f t="shared" si="65"/>
        <v>8406_Fabrication de boissons</v>
      </c>
      <c r="B671" t="str">
        <f t="shared" si="66"/>
        <v>HC_8406</v>
      </c>
      <c r="C671" t="str">
        <f t="shared" si="68"/>
        <v>HC</v>
      </c>
      <c r="D671">
        <f t="shared" si="64"/>
        <v>52</v>
      </c>
      <c r="E671" t="str">
        <f>INDEX(PDC!$J$1:$L$90,MATCH(H671,PDC!$L:$L,0),MATCH(PDC!$J$1,PDC!$J$1:$L$1,0))</f>
        <v>Industrie</v>
      </c>
      <c r="F671">
        <v>8406</v>
      </c>
      <c r="G671">
        <v>11</v>
      </c>
      <c r="H671" t="s">
        <v>66</v>
      </c>
      <c r="I671" s="10">
        <v>77</v>
      </c>
      <c r="J671" s="10">
        <v>102117</v>
      </c>
      <c r="K671" s="10">
        <v>1</v>
      </c>
      <c r="L671" s="10"/>
      <c r="M671" s="10"/>
      <c r="N671" s="10"/>
      <c r="O671" s="10">
        <v>29</v>
      </c>
      <c r="P671" s="10">
        <v>12.461095709814815</v>
      </c>
      <c r="Q671" s="10">
        <v>9.7926887786000005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P671" t="str">
        <f t="shared" si="67"/>
        <v>63_Hébergement</v>
      </c>
      <c r="AQ671" t="str">
        <f>INDEX(PDC!$J$1:$L$90,MATCH(AT671,PDC!$L:$L,0),MATCH(PDC!$J$1,PDC!$J$1:$L$1,0))</f>
        <v>Services</v>
      </c>
      <c r="AR671">
        <v>63</v>
      </c>
      <c r="AS671">
        <v>55</v>
      </c>
      <c r="AT671" t="s">
        <v>20</v>
      </c>
      <c r="AU671">
        <v>2312</v>
      </c>
      <c r="AV671">
        <v>3838407</v>
      </c>
      <c r="AW671">
        <v>78</v>
      </c>
      <c r="AX671">
        <v>1</v>
      </c>
      <c r="AY671">
        <v>8</v>
      </c>
      <c r="BA671">
        <v>4965</v>
      </c>
    </row>
    <row r="672" spans="1:53" x14ac:dyDescent="0.35">
      <c r="A672" t="str">
        <f t="shared" si="65"/>
        <v>8406_Recherche-développement scientifique</v>
      </c>
      <c r="B672" t="str">
        <f t="shared" si="66"/>
        <v>HC_8406</v>
      </c>
      <c r="C672" t="str">
        <f t="shared" si="68"/>
        <v>HC</v>
      </c>
      <c r="D672">
        <f t="shared" si="64"/>
        <v>41</v>
      </c>
      <c r="E672" t="str">
        <f>INDEX(PDC!$J$1:$L$90,MATCH(H672,PDC!$L:$L,0),MATCH(PDC!$J$1,PDC!$J$1:$L$1,0))</f>
        <v>Services</v>
      </c>
      <c r="F672">
        <v>8406</v>
      </c>
      <c r="G672">
        <v>72</v>
      </c>
      <c r="H672" t="s">
        <v>46</v>
      </c>
      <c r="I672" s="10">
        <v>298</v>
      </c>
      <c r="J672" s="10">
        <v>258991</v>
      </c>
      <c r="K672" s="10">
        <v>2</v>
      </c>
      <c r="L672" s="10"/>
      <c r="M672" s="10"/>
      <c r="N672" s="10"/>
      <c r="O672" s="10">
        <v>24</v>
      </c>
      <c r="P672" s="10">
        <v>22.327965559310506</v>
      </c>
      <c r="Q672" s="10">
        <v>7.7222760635999999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P672" t="str">
        <f t="shared" si="67"/>
        <v>63_Restauration</v>
      </c>
      <c r="AQ672" t="str">
        <f>INDEX(PDC!$J$1:$L$90,MATCH(AT672,PDC!$L:$L,0),MATCH(PDC!$J$1,PDC!$J$1:$L$1,0))</f>
        <v>Services</v>
      </c>
      <c r="AR672">
        <v>63</v>
      </c>
      <c r="AS672">
        <v>56</v>
      </c>
      <c r="AT672" t="s">
        <v>10</v>
      </c>
      <c r="AU672">
        <v>5786</v>
      </c>
      <c r="AV672">
        <v>9058226</v>
      </c>
      <c r="AW672">
        <v>302</v>
      </c>
      <c r="AX672">
        <v>7</v>
      </c>
      <c r="AY672">
        <v>32</v>
      </c>
      <c r="BA672">
        <v>14217</v>
      </c>
    </row>
    <row r="673" spans="1:53" x14ac:dyDescent="0.35">
      <c r="A673" t="str">
        <f t="shared" si="65"/>
        <v>8406_Activités d'architecture et d'ingénierie ; activités de contrôle et analyses techniques</v>
      </c>
      <c r="B673" t="str">
        <f t="shared" si="66"/>
        <v>54_8406</v>
      </c>
      <c r="C673">
        <f t="shared" si="68"/>
        <v>54</v>
      </c>
      <c r="D673">
        <f t="shared" si="64"/>
        <v>54</v>
      </c>
      <c r="E673" t="str">
        <f>INDEX(PDC!$J$1:$L$90,MATCH(H673,PDC!$L:$L,0),MATCH(PDC!$J$1,PDC!$J$1:$L$1,0))</f>
        <v>Services</v>
      </c>
      <c r="F673">
        <v>8406</v>
      </c>
      <c r="G673">
        <v>71</v>
      </c>
      <c r="H673" t="s">
        <v>43</v>
      </c>
      <c r="I673" s="10">
        <v>1068</v>
      </c>
      <c r="J673" s="10">
        <v>1437539</v>
      </c>
      <c r="K673" s="10">
        <v>11</v>
      </c>
      <c r="L673" s="10"/>
      <c r="M673" s="10"/>
      <c r="N673" s="10"/>
      <c r="O673" s="10">
        <v>280</v>
      </c>
      <c r="P673" s="10">
        <v>9.8900063220822467</v>
      </c>
      <c r="Q673" s="10">
        <v>7.6519663118999999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P673" t="str">
        <f t="shared" si="67"/>
        <v>63_Édition</v>
      </c>
      <c r="AQ673" t="str">
        <f>INDEX(PDC!$J$1:$L$90,MATCH(AT673,PDC!$L:$L,0),MATCH(PDC!$J$1,PDC!$J$1:$L$1,0))</f>
        <v>Services</v>
      </c>
      <c r="AR673">
        <v>63</v>
      </c>
      <c r="AS673">
        <v>58</v>
      </c>
      <c r="AT673" t="s">
        <v>49</v>
      </c>
      <c r="AU673">
        <v>1187</v>
      </c>
      <c r="AV673">
        <v>1863831</v>
      </c>
      <c r="AW673">
        <v>9</v>
      </c>
      <c r="BA673">
        <v>693</v>
      </c>
    </row>
    <row r="674" spans="1:53" x14ac:dyDescent="0.35">
      <c r="A674" t="str">
        <f t="shared" si="65"/>
        <v>8406_Imprimerie et reproduction d'enregistrements</v>
      </c>
      <c r="B674" t="str">
        <f t="shared" si="66"/>
        <v>HC_8406</v>
      </c>
      <c r="C674" t="str">
        <f t="shared" si="68"/>
        <v>HC</v>
      </c>
      <c r="D674">
        <f t="shared" si="64"/>
        <v>53</v>
      </c>
      <c r="E674" t="str">
        <f>INDEX(PDC!$J$1:$L$90,MATCH(H674,PDC!$L:$L,0),MATCH(PDC!$J$1,PDC!$J$1:$L$1,0))</f>
        <v>Industrie</v>
      </c>
      <c r="F674">
        <v>8406</v>
      </c>
      <c r="G674">
        <v>18</v>
      </c>
      <c r="H674" t="s">
        <v>72</v>
      </c>
      <c r="I674" s="10">
        <v>247</v>
      </c>
      <c r="J674" s="10">
        <v>408420</v>
      </c>
      <c r="K674" s="10">
        <v>3</v>
      </c>
      <c r="L674" s="10">
        <v>2</v>
      </c>
      <c r="M674" s="10">
        <v>16</v>
      </c>
      <c r="N674" s="10"/>
      <c r="O674" s="10">
        <v>222</v>
      </c>
      <c r="P674" s="10">
        <v>12.17008793192783</v>
      </c>
      <c r="Q674" s="10">
        <v>7.3453797560999998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P674" t="str">
        <f t="shared" si="67"/>
        <v>63_Production de films cinématographiques, de vidéo et de programmes de télévision ; enregistrement sonore et édition musicale</v>
      </c>
      <c r="AQ674" t="str">
        <f>INDEX(PDC!$J$1:$L$90,MATCH(AT674,PDC!$L:$L,0),MATCH(PDC!$J$1,PDC!$J$1:$L$1,0))</f>
        <v>Services</v>
      </c>
      <c r="AR674">
        <v>63</v>
      </c>
      <c r="AS674">
        <v>59</v>
      </c>
      <c r="AT674" t="s">
        <v>82</v>
      </c>
      <c r="AU674">
        <v>251</v>
      </c>
      <c r="AV674">
        <v>419405</v>
      </c>
      <c r="AW674">
        <v>4</v>
      </c>
      <c r="BA674">
        <v>35</v>
      </c>
    </row>
    <row r="675" spans="1:53" x14ac:dyDescent="0.35">
      <c r="A675" t="str">
        <f t="shared" si="65"/>
        <v>8406_Captage, traitement et distribution d'eau</v>
      </c>
      <c r="B675" t="str">
        <f t="shared" si="66"/>
        <v>HC_8406</v>
      </c>
      <c r="C675" t="str">
        <f t="shared" si="68"/>
        <v>HC</v>
      </c>
      <c r="D675">
        <f t="shared" si="64"/>
        <v>55</v>
      </c>
      <c r="E675" t="str">
        <f>INDEX(PDC!$J$1:$L$90,MATCH(H675,PDC!$L:$L,0),MATCH(PDC!$J$1,PDC!$J$1:$L$1,0))</f>
        <v>Industrie</v>
      </c>
      <c r="F675">
        <v>8406</v>
      </c>
      <c r="G675">
        <v>36</v>
      </c>
      <c r="H675" t="s">
        <v>77</v>
      </c>
      <c r="I675" s="10">
        <v>102</v>
      </c>
      <c r="J675" s="10">
        <v>140112</v>
      </c>
      <c r="K675" s="10">
        <v>1</v>
      </c>
      <c r="L675" s="10">
        <v>1</v>
      </c>
      <c r="M675" s="10">
        <v>20</v>
      </c>
      <c r="N675" s="10"/>
      <c r="O675" s="10">
        <v>85</v>
      </c>
      <c r="P675" s="10">
        <v>7.8283436440356144</v>
      </c>
      <c r="Q675" s="10">
        <v>7.1371474249000002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P675" t="str">
        <f t="shared" si="67"/>
        <v>63_Programmation et diffusion</v>
      </c>
      <c r="AQ675" t="str">
        <f>INDEX(PDC!$J$1:$L$90,MATCH(AT675,PDC!$L:$L,0),MATCH(PDC!$J$1,PDC!$J$1:$L$1,0))</f>
        <v>Services</v>
      </c>
      <c r="AR675">
        <v>63</v>
      </c>
      <c r="AS675">
        <v>60</v>
      </c>
      <c r="AT675" t="s">
        <v>83</v>
      </c>
      <c r="AU675">
        <v>71</v>
      </c>
      <c r="AV675">
        <v>89629</v>
      </c>
    </row>
    <row r="676" spans="1:53" x14ac:dyDescent="0.35">
      <c r="A676" t="str">
        <f t="shared" si="65"/>
        <v>8406_Autres industries manufacturières</v>
      </c>
      <c r="B676" t="str">
        <f t="shared" si="66"/>
        <v>HC_8406</v>
      </c>
      <c r="C676" t="str">
        <f t="shared" si="68"/>
        <v>HC</v>
      </c>
      <c r="D676">
        <f t="shared" si="64"/>
        <v>56</v>
      </c>
      <c r="E676" t="str">
        <f>INDEX(PDC!$J$1:$L$90,MATCH(H676,PDC!$L:$L,0),MATCH(PDC!$J$1,PDC!$J$1:$L$1,0))</f>
        <v>Industrie</v>
      </c>
      <c r="F676">
        <v>8406</v>
      </c>
      <c r="G676">
        <v>32</v>
      </c>
      <c r="H676" t="s">
        <v>37</v>
      </c>
      <c r="I676" s="10">
        <v>121</v>
      </c>
      <c r="J676" s="10">
        <v>199613</v>
      </c>
      <c r="K676" s="10">
        <v>1</v>
      </c>
      <c r="L676" s="10"/>
      <c r="M676" s="10"/>
      <c r="N676" s="10"/>
      <c r="O676" s="10">
        <v>1</v>
      </c>
      <c r="P676" s="10">
        <v>6.6091811318613054</v>
      </c>
      <c r="Q676" s="10">
        <v>5.0096937574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P676" t="str">
        <f t="shared" si="67"/>
        <v>63_Télécommunications</v>
      </c>
      <c r="AQ676" t="str">
        <f>INDEX(PDC!$J$1:$L$90,MATCH(AT676,PDC!$L:$L,0),MATCH(PDC!$J$1,PDC!$J$1:$L$1,0))</f>
        <v>Services</v>
      </c>
      <c r="AR676">
        <v>63</v>
      </c>
      <c r="AS676">
        <v>61</v>
      </c>
      <c r="AT676" t="s">
        <v>84</v>
      </c>
      <c r="AU676">
        <v>286</v>
      </c>
      <c r="AV676">
        <v>484553</v>
      </c>
      <c r="AW676">
        <v>2</v>
      </c>
      <c r="BA676">
        <v>58</v>
      </c>
    </row>
    <row r="677" spans="1:53" x14ac:dyDescent="0.35">
      <c r="A677" t="str">
        <f t="shared" si="65"/>
        <v>8406_Activités administratives et autres activités de soutien aux entreprises</v>
      </c>
      <c r="B677" t="str">
        <f t="shared" si="66"/>
        <v>59_8406</v>
      </c>
      <c r="C677">
        <f t="shared" si="68"/>
        <v>59</v>
      </c>
      <c r="D677">
        <f t="shared" si="64"/>
        <v>59</v>
      </c>
      <c r="E677" t="str">
        <f>INDEX(PDC!$J$1:$L$90,MATCH(H677,PDC!$L:$L,0),MATCH(PDC!$J$1,PDC!$J$1:$L$1,0))</f>
        <v>Services</v>
      </c>
      <c r="F677">
        <v>8406</v>
      </c>
      <c r="G677">
        <v>82</v>
      </c>
      <c r="H677" t="s">
        <v>35</v>
      </c>
      <c r="I677" s="10">
        <v>658</v>
      </c>
      <c r="J677" s="10">
        <v>1061595</v>
      </c>
      <c r="K677" s="10">
        <v>4</v>
      </c>
      <c r="L677">
        <v>2</v>
      </c>
      <c r="M677" s="10">
        <v>16</v>
      </c>
      <c r="N677" s="10"/>
      <c r="O677" s="10">
        <v>471</v>
      </c>
      <c r="P677" s="10">
        <v>4.5643061003940932</v>
      </c>
      <c r="Q677" s="10">
        <v>3.7679152596000001</v>
      </c>
      <c r="R677" s="10"/>
      <c r="S677" s="10"/>
      <c r="T677" s="10"/>
      <c r="AA677" s="10"/>
      <c r="AB677" s="10"/>
      <c r="AP677" t="str">
        <f t="shared" si="67"/>
        <v>63_Programmation, conseil et autres activités informatiques</v>
      </c>
      <c r="AQ677" t="str">
        <f>INDEX(PDC!$J$1:$L$90,MATCH(AT677,PDC!$L:$L,0),MATCH(PDC!$J$1,PDC!$J$1:$L$1,0))</f>
        <v>Services</v>
      </c>
      <c r="AR677">
        <v>63</v>
      </c>
      <c r="AS677">
        <v>62</v>
      </c>
      <c r="AT677" t="s">
        <v>50</v>
      </c>
      <c r="AU677">
        <v>2118</v>
      </c>
      <c r="AV677">
        <v>3301506</v>
      </c>
      <c r="AW677">
        <v>5</v>
      </c>
      <c r="AX677">
        <v>1</v>
      </c>
      <c r="AY677">
        <v>6</v>
      </c>
      <c r="BA677">
        <v>434</v>
      </c>
    </row>
    <row r="678" spans="1:53" x14ac:dyDescent="0.35">
      <c r="A678" t="str">
        <f t="shared" si="65"/>
        <v>8406_Activités des services financiers, hors assurance et caisses de retraite</v>
      </c>
      <c r="B678" t="str">
        <f t="shared" si="66"/>
        <v>62_8406</v>
      </c>
      <c r="C678">
        <f t="shared" si="68"/>
        <v>62</v>
      </c>
      <c r="D678">
        <f t="shared" si="64"/>
        <v>62</v>
      </c>
      <c r="E678" t="str">
        <f>INDEX(PDC!$J$1:$L$90,MATCH(H678,PDC!$L:$L,0),MATCH(PDC!$J$1,PDC!$J$1:$L$1,0))</f>
        <v>Services</v>
      </c>
      <c r="F678">
        <v>8406</v>
      </c>
      <c r="G678">
        <v>64</v>
      </c>
      <c r="H678" t="s">
        <v>47</v>
      </c>
      <c r="I678" s="10">
        <v>530</v>
      </c>
      <c r="J678" s="10">
        <v>810201</v>
      </c>
      <c r="K678" s="10">
        <v>1</v>
      </c>
      <c r="L678" s="10"/>
      <c r="M678" s="10"/>
      <c r="N678" s="10"/>
      <c r="O678" s="10">
        <v>7</v>
      </c>
      <c r="P678" s="10">
        <v>1.1253317804012839</v>
      </c>
      <c r="Q678" s="10">
        <v>1.2342616215</v>
      </c>
      <c r="R678" s="10"/>
      <c r="S678" s="10"/>
      <c r="U678" s="10"/>
      <c r="V678" s="10"/>
      <c r="W678" s="10"/>
      <c r="X678" s="10"/>
      <c r="Y678" s="10"/>
      <c r="Z678" s="10"/>
      <c r="AA678" s="10"/>
      <c r="AB678" s="10"/>
      <c r="AP678" t="str">
        <f t="shared" si="67"/>
        <v>63_Services d'information</v>
      </c>
      <c r="AQ678" t="str">
        <f>INDEX(PDC!$J$1:$L$90,MATCH(AT678,PDC!$L:$L,0),MATCH(PDC!$J$1,PDC!$J$1:$L$1,0))</f>
        <v>Services</v>
      </c>
      <c r="AR678">
        <v>63</v>
      </c>
      <c r="AS678">
        <v>63</v>
      </c>
      <c r="AT678" t="s">
        <v>85</v>
      </c>
      <c r="AU678">
        <v>83</v>
      </c>
      <c r="AV678">
        <v>134833</v>
      </c>
    </row>
    <row r="679" spans="1:53" x14ac:dyDescent="0.35">
      <c r="A679" t="str">
        <f t="shared" si="65"/>
        <v>8406_Bibliothèques, archives, musées et autres activités culturelles</v>
      </c>
      <c r="B679" t="str">
        <f t="shared" si="66"/>
        <v>HC_8406</v>
      </c>
      <c r="C679" t="str">
        <f t="shared" si="68"/>
        <v>HC</v>
      </c>
      <c r="D679">
        <f t="shared" si="64"/>
        <v>63</v>
      </c>
      <c r="E679" t="str">
        <f>INDEX(PDC!$J$1:$L$90,MATCH(H679,PDC!$L:$L,0),MATCH(PDC!$J$1,PDC!$J$1:$L$1,0))</f>
        <v>Services</v>
      </c>
      <c r="F679">
        <v>8406</v>
      </c>
      <c r="G679">
        <v>91</v>
      </c>
      <c r="H679" t="s">
        <v>90</v>
      </c>
      <c r="I679" s="10">
        <v>2</v>
      </c>
      <c r="J679" s="10">
        <v>3348</v>
      </c>
      <c r="K679" s="10"/>
      <c r="L679" s="10"/>
      <c r="M679" s="10"/>
      <c r="N679" s="10"/>
      <c r="O679" s="10"/>
      <c r="P679" s="10">
        <v>0</v>
      </c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P679" t="str">
        <f t="shared" si="67"/>
        <v>63_Activités des services financiers, hors assurance et caisses de retraite</v>
      </c>
      <c r="AQ679" t="str">
        <f>INDEX(PDC!$J$1:$L$90,MATCH(AT679,PDC!$L:$L,0),MATCH(PDC!$J$1,PDC!$J$1:$L$1,0))</f>
        <v>Services</v>
      </c>
      <c r="AR679">
        <v>63</v>
      </c>
      <c r="AS679">
        <v>64</v>
      </c>
      <c r="AT679" t="s">
        <v>47</v>
      </c>
      <c r="AU679">
        <v>2793</v>
      </c>
      <c r="AV679">
        <v>4209865</v>
      </c>
      <c r="AW679">
        <v>13</v>
      </c>
      <c r="AX679">
        <v>1</v>
      </c>
      <c r="AY679">
        <v>20</v>
      </c>
      <c r="BA679">
        <v>1461</v>
      </c>
    </row>
    <row r="680" spans="1:53" x14ac:dyDescent="0.35">
      <c r="A680" t="str">
        <f t="shared" si="65"/>
        <v>8406_Activités juridiques et comptables</v>
      </c>
      <c r="B680" t="str">
        <f t="shared" si="66"/>
        <v>63_8406</v>
      </c>
      <c r="C680">
        <f t="shared" si="68"/>
        <v>63</v>
      </c>
      <c r="D680">
        <f t="shared" si="64"/>
        <v>63</v>
      </c>
      <c r="E680" t="str">
        <f>INDEX(PDC!$J$1:$L$90,MATCH(H680,PDC!$L:$L,0),MATCH(PDC!$J$1,PDC!$J$1:$L$1,0))</f>
        <v>Services</v>
      </c>
      <c r="F680">
        <v>8406</v>
      </c>
      <c r="G680">
        <v>69</v>
      </c>
      <c r="H680" t="s">
        <v>51</v>
      </c>
      <c r="I680" s="10">
        <v>438</v>
      </c>
      <c r="J680" s="10">
        <v>755884</v>
      </c>
      <c r="K680" s="10"/>
      <c r="L680" s="10"/>
      <c r="M680" s="10"/>
      <c r="N680" s="10"/>
      <c r="O680" s="10"/>
      <c r="P680" s="10">
        <v>0</v>
      </c>
      <c r="Q680" s="10"/>
      <c r="R680" s="10"/>
      <c r="S680" s="10"/>
      <c r="T680" s="10"/>
      <c r="AA680" s="10"/>
      <c r="AB680" s="10"/>
      <c r="AP680" t="str">
        <f t="shared" si="67"/>
        <v>63_Assurance</v>
      </c>
      <c r="AQ680" t="str">
        <f>INDEX(PDC!$J$1:$L$90,MATCH(AT680,PDC!$L:$L,0),MATCH(PDC!$J$1,PDC!$J$1:$L$1,0))</f>
        <v>Services</v>
      </c>
      <c r="AR680">
        <v>63</v>
      </c>
      <c r="AS680">
        <v>65</v>
      </c>
      <c r="AT680" t="s">
        <v>45</v>
      </c>
      <c r="AU680">
        <v>830</v>
      </c>
      <c r="AV680">
        <v>1218049</v>
      </c>
      <c r="AW680">
        <v>3</v>
      </c>
      <c r="BA680">
        <v>315</v>
      </c>
    </row>
    <row r="681" spans="1:53" x14ac:dyDescent="0.35">
      <c r="A681" t="str">
        <f t="shared" si="65"/>
        <v>8406_Activités des agences de voyage, voyagistes, services de réservation et activités connexes</v>
      </c>
      <c r="B681" t="str">
        <f t="shared" si="66"/>
        <v>HC_8406</v>
      </c>
      <c r="C681" t="str">
        <f t="shared" si="68"/>
        <v>HC</v>
      </c>
      <c r="D681">
        <f t="shared" si="64"/>
        <v>63</v>
      </c>
      <c r="E681" t="str">
        <f>INDEX(PDC!$J$1:$L$90,MATCH(H681,PDC!$L:$L,0),MATCH(PDC!$J$1,PDC!$J$1:$L$1,0))</f>
        <v>Services</v>
      </c>
      <c r="F681">
        <v>8406</v>
      </c>
      <c r="G681">
        <v>79</v>
      </c>
      <c r="H681" t="s">
        <v>89</v>
      </c>
      <c r="I681" s="10">
        <v>67</v>
      </c>
      <c r="J681" s="10">
        <v>114511</v>
      </c>
      <c r="K681" s="10"/>
      <c r="L681" s="10"/>
      <c r="M681" s="10"/>
      <c r="N681" s="10"/>
      <c r="O681" s="10"/>
      <c r="P681" s="10">
        <v>0</v>
      </c>
      <c r="Q681" s="10"/>
      <c r="R681" s="10"/>
      <c r="S681" s="10"/>
      <c r="AA681" s="10"/>
      <c r="AB681" s="10"/>
      <c r="AP681" t="str">
        <f t="shared" si="67"/>
        <v>63_Activités auxiliaires de services financiers et d'assurance</v>
      </c>
      <c r="AQ681" t="str">
        <f>INDEX(PDC!$J$1:$L$90,MATCH(AT681,PDC!$L:$L,0),MATCH(PDC!$J$1,PDC!$J$1:$L$1,0))</f>
        <v>Services</v>
      </c>
      <c r="AR681">
        <v>63</v>
      </c>
      <c r="AS681">
        <v>66</v>
      </c>
      <c r="AT681" t="s">
        <v>48</v>
      </c>
      <c r="AU681">
        <v>900</v>
      </c>
      <c r="AV681">
        <v>1368286</v>
      </c>
      <c r="AW681">
        <v>9</v>
      </c>
      <c r="BA681">
        <v>456</v>
      </c>
    </row>
    <row r="682" spans="1:53" x14ac:dyDescent="0.35">
      <c r="A682" t="str">
        <f t="shared" si="65"/>
        <v>8406_Assurance</v>
      </c>
      <c r="B682" t="str">
        <f t="shared" si="66"/>
        <v>HC_8406</v>
      </c>
      <c r="C682" t="str">
        <f t="shared" si="68"/>
        <v>HC</v>
      </c>
      <c r="D682">
        <f t="shared" ref="D682:D690" si="69">IF(COUNTBLANK(P682)=0,RANK(P682,P$617:P$690),"NC")</f>
        <v>63</v>
      </c>
      <c r="E682" t="str">
        <f>INDEX(PDC!$J$1:$L$90,MATCH(H682,PDC!$L:$L,0),MATCH(PDC!$J$1,PDC!$J$1:$L$1,0))</f>
        <v>Services</v>
      </c>
      <c r="F682">
        <v>8406</v>
      </c>
      <c r="G682">
        <v>65</v>
      </c>
      <c r="H682" t="s">
        <v>45</v>
      </c>
      <c r="I682" s="10">
        <v>58</v>
      </c>
      <c r="J682" s="10">
        <v>79913</v>
      </c>
      <c r="K682" s="10"/>
      <c r="L682" s="10"/>
      <c r="M682" s="10"/>
      <c r="N682" s="10"/>
      <c r="O682" s="10">
        <v>0</v>
      </c>
      <c r="P682" s="10">
        <v>0</v>
      </c>
      <c r="Q682" s="10"/>
      <c r="R682" s="10"/>
      <c r="S682" s="10"/>
      <c r="U682" s="10"/>
      <c r="V682" s="10"/>
      <c r="W682" s="10"/>
      <c r="X682" s="10"/>
      <c r="Y682" s="10"/>
      <c r="Z682" s="10"/>
      <c r="AA682" s="10"/>
      <c r="AB682" s="10"/>
      <c r="AP682" t="str">
        <f t="shared" si="67"/>
        <v>63_Activités immobilières</v>
      </c>
      <c r="AQ682" t="str">
        <f>INDEX(PDC!$J$1:$L$90,MATCH(AT682,PDC!$L:$L,0),MATCH(PDC!$J$1,PDC!$J$1:$L$1,0))</f>
        <v>Services</v>
      </c>
      <c r="AR682">
        <v>63</v>
      </c>
      <c r="AS682">
        <v>68</v>
      </c>
      <c r="AT682" t="s">
        <v>31</v>
      </c>
      <c r="AU682">
        <v>1766</v>
      </c>
      <c r="AV682">
        <v>2648570</v>
      </c>
      <c r="AW682">
        <v>48</v>
      </c>
      <c r="AX682">
        <v>3</v>
      </c>
      <c r="AY682">
        <v>15</v>
      </c>
      <c r="BA682">
        <v>3198</v>
      </c>
    </row>
    <row r="683" spans="1:53" x14ac:dyDescent="0.35">
      <c r="A683" t="str">
        <f t="shared" si="65"/>
        <v>8406_Activités auxiliaires de services financiers et d'assurance</v>
      </c>
      <c r="B683" t="str">
        <f t="shared" si="66"/>
        <v>HC_8406</v>
      </c>
      <c r="C683" t="str">
        <f t="shared" si="68"/>
        <v>HC</v>
      </c>
      <c r="D683">
        <f t="shared" si="69"/>
        <v>63</v>
      </c>
      <c r="E683" t="str">
        <f>INDEX(PDC!$J$1:$L$90,MATCH(H683,PDC!$L:$L,0),MATCH(PDC!$J$1,PDC!$J$1:$L$1,0))</f>
        <v>Services</v>
      </c>
      <c r="F683">
        <v>8406</v>
      </c>
      <c r="G683">
        <v>66</v>
      </c>
      <c r="H683" t="s">
        <v>48</v>
      </c>
      <c r="I683" s="10">
        <v>265</v>
      </c>
      <c r="J683" s="10">
        <v>429179</v>
      </c>
      <c r="K683" s="10"/>
      <c r="M683" s="10"/>
      <c r="N683" s="10"/>
      <c r="O683" s="10"/>
      <c r="P683" s="10">
        <v>0</v>
      </c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P683" t="str">
        <f t="shared" si="67"/>
        <v>63_Activités juridiques et comptables</v>
      </c>
      <c r="AQ683" t="str">
        <f>INDEX(PDC!$J$1:$L$90,MATCH(AT683,PDC!$L:$L,0),MATCH(PDC!$J$1,PDC!$J$1:$L$1,0))</f>
        <v>Services</v>
      </c>
      <c r="AR683">
        <v>63</v>
      </c>
      <c r="AS683">
        <v>69</v>
      </c>
      <c r="AT683" t="s">
        <v>51</v>
      </c>
      <c r="AU683">
        <v>2054</v>
      </c>
      <c r="AV683">
        <v>3377218</v>
      </c>
      <c r="AW683">
        <v>7</v>
      </c>
      <c r="AX683">
        <v>1</v>
      </c>
      <c r="AY683">
        <v>11</v>
      </c>
      <c r="BA683">
        <v>364</v>
      </c>
    </row>
    <row r="684" spans="1:53" x14ac:dyDescent="0.35">
      <c r="A684" t="str">
        <f t="shared" si="65"/>
        <v>8406_Programmation et diffusion</v>
      </c>
      <c r="B684" t="str">
        <f t="shared" si="66"/>
        <v>HC_8406</v>
      </c>
      <c r="C684" t="str">
        <f t="shared" si="68"/>
        <v>HC</v>
      </c>
      <c r="D684">
        <f t="shared" si="69"/>
        <v>63</v>
      </c>
      <c r="E684" t="str">
        <f>INDEX(PDC!$J$1:$L$90,MATCH(H684,PDC!$L:$L,0),MATCH(PDC!$J$1,PDC!$J$1:$L$1,0))</f>
        <v>Services</v>
      </c>
      <c r="F684">
        <v>8406</v>
      </c>
      <c r="G684">
        <v>60</v>
      </c>
      <c r="H684" t="s">
        <v>83</v>
      </c>
      <c r="I684" s="10">
        <v>13</v>
      </c>
      <c r="J684" s="10">
        <v>18346</v>
      </c>
      <c r="K684" s="10"/>
      <c r="L684" s="10"/>
      <c r="M684" s="10"/>
      <c r="N684" s="10"/>
      <c r="O684" s="10"/>
      <c r="P684" s="10">
        <v>0</v>
      </c>
      <c r="Q684" s="10"/>
      <c r="R684" s="10"/>
      <c r="S684" s="10"/>
      <c r="T684" s="10"/>
      <c r="AA684" s="10"/>
      <c r="AB684" s="10"/>
      <c r="AP684" t="str">
        <f t="shared" si="67"/>
        <v>63_Activités des sièges sociaux ; conseil de gestion</v>
      </c>
      <c r="AQ684" t="str">
        <f>INDEX(PDC!$J$1:$L$90,MATCH(AT684,PDC!$L:$L,0),MATCH(PDC!$J$1,PDC!$J$1:$L$1,0))</f>
        <v>Services</v>
      </c>
      <c r="AR684">
        <v>63</v>
      </c>
      <c r="AS684">
        <v>70</v>
      </c>
      <c r="AT684" t="s">
        <v>44</v>
      </c>
      <c r="AU684">
        <v>1708</v>
      </c>
      <c r="AV684">
        <v>2412142</v>
      </c>
      <c r="AW684">
        <v>18</v>
      </c>
      <c r="AX684">
        <v>1</v>
      </c>
      <c r="AY684">
        <v>100</v>
      </c>
      <c r="BA684">
        <v>364</v>
      </c>
    </row>
    <row r="685" spans="1:53" x14ac:dyDescent="0.35">
      <c r="A685" t="str">
        <f t="shared" si="65"/>
        <v>8406_Programmation, conseil et autres activités informatiques</v>
      </c>
      <c r="B685" t="str">
        <f t="shared" si="66"/>
        <v>HC_8406</v>
      </c>
      <c r="C685" t="str">
        <f t="shared" si="68"/>
        <v>HC</v>
      </c>
      <c r="D685">
        <f t="shared" si="69"/>
        <v>63</v>
      </c>
      <c r="E685" t="str">
        <f>INDEX(PDC!$J$1:$L$90,MATCH(H685,PDC!$L:$L,0),MATCH(PDC!$J$1,PDC!$J$1:$L$1,0))</f>
        <v>Services</v>
      </c>
      <c r="F685">
        <v>8406</v>
      </c>
      <c r="G685">
        <v>62</v>
      </c>
      <c r="H685" t="s">
        <v>50</v>
      </c>
      <c r="I685" s="10">
        <v>248</v>
      </c>
      <c r="J685" s="10">
        <v>388099</v>
      </c>
      <c r="K685" s="10"/>
      <c r="M685" s="10"/>
      <c r="N685" s="10"/>
      <c r="O685" s="10">
        <v>0</v>
      </c>
      <c r="P685" s="10">
        <v>0</v>
      </c>
      <c r="Q685" s="10"/>
      <c r="R685" s="10"/>
      <c r="S685" s="10"/>
      <c r="AA685" s="10"/>
      <c r="AB685" s="10"/>
      <c r="AP685" t="str">
        <f t="shared" si="67"/>
        <v>63_Activités d'architecture et d'ingénierie ; activités de contrôle et analyses techniques</v>
      </c>
      <c r="AQ685" t="str">
        <f>INDEX(PDC!$J$1:$L$90,MATCH(AT685,PDC!$L:$L,0),MATCH(PDC!$J$1,PDC!$J$1:$L$1,0))</f>
        <v>Services</v>
      </c>
      <c r="AR685">
        <v>63</v>
      </c>
      <c r="AS685">
        <v>71</v>
      </c>
      <c r="AT685" t="s">
        <v>43</v>
      </c>
      <c r="AU685">
        <v>2825</v>
      </c>
      <c r="AV685">
        <v>4595791</v>
      </c>
      <c r="AW685">
        <v>47</v>
      </c>
      <c r="AX685">
        <v>3</v>
      </c>
      <c r="AY685">
        <v>107</v>
      </c>
      <c r="AZ685">
        <v>1</v>
      </c>
      <c r="BA685">
        <v>2090</v>
      </c>
    </row>
    <row r="686" spans="1:53" x14ac:dyDescent="0.35">
      <c r="A686" t="str">
        <f t="shared" si="65"/>
        <v>8406_Édition</v>
      </c>
      <c r="B686" t="str">
        <f t="shared" si="66"/>
        <v>HC_8406</v>
      </c>
      <c r="C686" t="str">
        <f t="shared" si="68"/>
        <v>HC</v>
      </c>
      <c r="D686">
        <f t="shared" si="69"/>
        <v>63</v>
      </c>
      <c r="E686" t="str">
        <f>INDEX(PDC!$J$1:$L$90,MATCH(H686,PDC!$L:$L,0),MATCH(PDC!$J$1,PDC!$J$1:$L$1,0))</f>
        <v>Services</v>
      </c>
      <c r="F686">
        <v>8406</v>
      </c>
      <c r="G686">
        <v>58</v>
      </c>
      <c r="H686" t="s">
        <v>49</v>
      </c>
      <c r="I686" s="10">
        <v>116</v>
      </c>
      <c r="J686" s="10">
        <v>202088</v>
      </c>
      <c r="K686" s="10"/>
      <c r="M686" s="10"/>
      <c r="N686" s="10"/>
      <c r="O686" s="10">
        <v>0</v>
      </c>
      <c r="P686" s="10">
        <v>0</v>
      </c>
      <c r="Q686" s="10"/>
      <c r="R686" s="10"/>
      <c r="S686" s="10"/>
      <c r="U686" s="10"/>
      <c r="V686" s="10"/>
      <c r="W686" s="10"/>
      <c r="X686" s="10"/>
      <c r="Y686" s="10"/>
      <c r="Z686" s="10"/>
      <c r="AA686" s="10"/>
      <c r="AB686" s="10"/>
      <c r="AP686" t="str">
        <f t="shared" si="67"/>
        <v>63_Recherche-développement scientifique</v>
      </c>
      <c r="AQ686" t="str">
        <f>INDEX(PDC!$J$1:$L$90,MATCH(AT686,PDC!$L:$L,0),MATCH(PDC!$J$1,PDC!$J$1:$L$1,0))</f>
        <v>Services</v>
      </c>
      <c r="AR686">
        <v>63</v>
      </c>
      <c r="AS686">
        <v>72</v>
      </c>
      <c r="AT686" t="s">
        <v>46</v>
      </c>
      <c r="AU686">
        <v>590</v>
      </c>
      <c r="AV686">
        <v>1050316</v>
      </c>
      <c r="AW686">
        <v>5</v>
      </c>
      <c r="BA686">
        <v>81</v>
      </c>
    </row>
    <row r="687" spans="1:53" x14ac:dyDescent="0.35">
      <c r="A687" t="str">
        <f t="shared" si="65"/>
        <v>8406_Télécommunications</v>
      </c>
      <c r="B687" t="str">
        <f t="shared" si="66"/>
        <v>HC_8406</v>
      </c>
      <c r="C687" t="str">
        <f t="shared" si="68"/>
        <v>HC</v>
      </c>
      <c r="D687">
        <f t="shared" si="69"/>
        <v>63</v>
      </c>
      <c r="E687" t="str">
        <f>INDEX(PDC!$J$1:$L$90,MATCH(H687,PDC!$L:$L,0),MATCH(PDC!$J$1,PDC!$J$1:$L$1,0))</f>
        <v>Services</v>
      </c>
      <c r="F687">
        <v>8406</v>
      </c>
      <c r="G687">
        <v>61</v>
      </c>
      <c r="H687" t="s">
        <v>84</v>
      </c>
      <c r="I687" s="10">
        <v>102</v>
      </c>
      <c r="J687" s="10">
        <v>180992</v>
      </c>
      <c r="K687" s="10"/>
      <c r="L687" s="10"/>
      <c r="M687" s="10"/>
      <c r="N687" s="10"/>
      <c r="O687" s="10"/>
      <c r="P687" s="10">
        <v>0</v>
      </c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P687" t="str">
        <f t="shared" si="67"/>
        <v>63_Publicité et études de marché</v>
      </c>
      <c r="AQ687" t="str">
        <f>INDEX(PDC!$J$1:$L$90,MATCH(AT687,PDC!$L:$L,0),MATCH(PDC!$J$1,PDC!$J$1:$L$1,0))</f>
        <v>Services</v>
      </c>
      <c r="AR687">
        <v>63</v>
      </c>
      <c r="AS687">
        <v>73</v>
      </c>
      <c r="AT687" t="s">
        <v>33</v>
      </c>
      <c r="AU687">
        <v>651</v>
      </c>
      <c r="AV687">
        <v>1050060</v>
      </c>
      <c r="AW687">
        <v>30</v>
      </c>
      <c r="AX687">
        <v>1</v>
      </c>
      <c r="AY687">
        <v>5</v>
      </c>
      <c r="BA687">
        <v>2188</v>
      </c>
    </row>
    <row r="688" spans="1:53" x14ac:dyDescent="0.35">
      <c r="A688" t="str">
        <f t="shared" si="65"/>
        <v>8406_Culture et production animale, chasse et services annexes</v>
      </c>
      <c r="B688" t="str">
        <f t="shared" si="66"/>
        <v>HC_8406</v>
      </c>
      <c r="C688" t="str">
        <f t="shared" si="68"/>
        <v>HC</v>
      </c>
      <c r="D688">
        <f t="shared" si="69"/>
        <v>63</v>
      </c>
      <c r="E688" t="str">
        <f>INDEX(PDC!$J$1:$L$90,MATCH(H688,PDC!$L:$L,0),MATCH(PDC!$J$1,PDC!$J$1:$L$1,0))</f>
        <v>Agriculture</v>
      </c>
      <c r="F688">
        <v>8406</v>
      </c>
      <c r="G688">
        <v>1</v>
      </c>
      <c r="H688" t="s">
        <v>62</v>
      </c>
      <c r="I688" s="10">
        <v>3</v>
      </c>
      <c r="J688" s="10">
        <v>3878</v>
      </c>
      <c r="K688" s="10"/>
      <c r="M688" s="10"/>
      <c r="N688" s="10"/>
      <c r="O688" s="10"/>
      <c r="P688" s="10">
        <v>0</v>
      </c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P688" t="str">
        <f t="shared" si="67"/>
        <v>63_Autres activités spécialisées, scientifiques et techniques</v>
      </c>
      <c r="AQ688" t="str">
        <f>INDEX(PDC!$J$1:$L$90,MATCH(AT688,PDC!$L:$L,0),MATCH(PDC!$J$1,PDC!$J$1:$L$1,0))</f>
        <v>Services</v>
      </c>
      <c r="AR688">
        <v>63</v>
      </c>
      <c r="AS688">
        <v>74</v>
      </c>
      <c r="AT688" t="s">
        <v>86</v>
      </c>
      <c r="AU688">
        <v>191</v>
      </c>
      <c r="AV688">
        <v>287997</v>
      </c>
      <c r="AW688">
        <v>6</v>
      </c>
      <c r="BA688">
        <v>63</v>
      </c>
    </row>
    <row r="689" spans="1:53" x14ac:dyDescent="0.35">
      <c r="A689" t="str">
        <f t="shared" si="65"/>
        <v>8406_Industrie de l'habillement</v>
      </c>
      <c r="B689" t="str">
        <f t="shared" si="66"/>
        <v>HC_8406</v>
      </c>
      <c r="C689" t="str">
        <f t="shared" si="68"/>
        <v>HC</v>
      </c>
      <c r="D689">
        <f t="shared" si="69"/>
        <v>63</v>
      </c>
      <c r="E689" t="str">
        <f>INDEX(PDC!$J$1:$L$90,MATCH(H689,PDC!$L:$L,0),MATCH(PDC!$J$1,PDC!$J$1:$L$1,0))</f>
        <v>Industrie</v>
      </c>
      <c r="F689">
        <v>8406</v>
      </c>
      <c r="G689">
        <v>14</v>
      </c>
      <c r="H689" t="s">
        <v>68</v>
      </c>
      <c r="I689" s="10">
        <v>50</v>
      </c>
      <c r="J689" s="10">
        <v>77281</v>
      </c>
      <c r="K689" s="10"/>
      <c r="L689" s="10"/>
      <c r="M689" s="10"/>
      <c r="N689" s="10"/>
      <c r="O689" s="10"/>
      <c r="P689" s="10">
        <v>0</v>
      </c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P689" t="str">
        <f t="shared" si="67"/>
        <v>63_Activités vétérinaires</v>
      </c>
      <c r="AQ689" t="str">
        <f>INDEX(PDC!$J$1:$L$90,MATCH(AT689,PDC!$L:$L,0),MATCH(PDC!$J$1,PDC!$J$1:$L$1,0))</f>
        <v>Services</v>
      </c>
      <c r="AR689">
        <v>63</v>
      </c>
      <c r="AS689">
        <v>75</v>
      </c>
      <c r="AT689" t="s">
        <v>87</v>
      </c>
      <c r="AU689">
        <v>180</v>
      </c>
      <c r="AV689">
        <v>285097</v>
      </c>
      <c r="AW689">
        <v>8</v>
      </c>
      <c r="AX689">
        <v>1</v>
      </c>
      <c r="AY689">
        <v>6</v>
      </c>
      <c r="BA689">
        <v>219</v>
      </c>
    </row>
    <row r="690" spans="1:53" x14ac:dyDescent="0.35">
      <c r="A690" t="str">
        <f t="shared" si="65"/>
        <v>8406_Sylviculture et exploitation forestière</v>
      </c>
      <c r="B690" t="str">
        <f t="shared" si="66"/>
        <v>HC_8406</v>
      </c>
      <c r="C690" t="str">
        <f t="shared" si="68"/>
        <v>HC</v>
      </c>
      <c r="D690">
        <f t="shared" si="69"/>
        <v>63</v>
      </c>
      <c r="E690" t="str">
        <f>INDEX(PDC!$J$1:$L$90,MATCH(H690,PDC!$L:$L,0),MATCH(PDC!$J$1,PDC!$J$1:$L$1,0))</f>
        <v>Agriculture</v>
      </c>
      <c r="F690">
        <v>8406</v>
      </c>
      <c r="G690">
        <v>2</v>
      </c>
      <c r="H690" t="s">
        <v>63</v>
      </c>
      <c r="I690" s="10">
        <v>13</v>
      </c>
      <c r="J690" s="10">
        <v>17814</v>
      </c>
      <c r="K690" s="10"/>
      <c r="M690" s="10"/>
      <c r="N690" s="10"/>
      <c r="O690" s="10"/>
      <c r="P690" s="10">
        <v>0</v>
      </c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P690" t="str">
        <f t="shared" si="67"/>
        <v>63_Activités de location et location-bail</v>
      </c>
      <c r="AQ690" t="str">
        <f>INDEX(PDC!$J$1:$L$90,MATCH(AT690,PDC!$L:$L,0),MATCH(PDC!$J$1,PDC!$J$1:$L$1,0))</f>
        <v>Services</v>
      </c>
      <c r="AR690">
        <v>63</v>
      </c>
      <c r="AS690">
        <v>77</v>
      </c>
      <c r="AT690" t="s">
        <v>88</v>
      </c>
      <c r="AU690">
        <v>611</v>
      </c>
      <c r="AV690">
        <v>974885</v>
      </c>
      <c r="AW690">
        <v>22</v>
      </c>
      <c r="AX690">
        <v>1</v>
      </c>
      <c r="AY690">
        <v>8</v>
      </c>
      <c r="BA690">
        <v>1743</v>
      </c>
    </row>
    <row r="691" spans="1:53" x14ac:dyDescent="0.35">
      <c r="A691" t="str">
        <f t="shared" si="65"/>
        <v>8407_Activités sportives, récréatives et de loisirs</v>
      </c>
      <c r="B691" t="str">
        <f t="shared" si="66"/>
        <v>HC_8407</v>
      </c>
      <c r="C691" t="str">
        <f t="shared" si="68"/>
        <v>HC</v>
      </c>
      <c r="D691">
        <f>IF(COUNTBLANK(P691)=0,RANK(P691,P$691:P$766),"NC")</f>
        <v>1</v>
      </c>
      <c r="E691" t="str">
        <f>INDEX(PDC!$J$1:$L$90,MATCH(H691,PDC!$L:$L,0),MATCH(PDC!$J$1,PDC!$J$1:$L$1,0))</f>
        <v>Services</v>
      </c>
      <c r="F691">
        <v>8407</v>
      </c>
      <c r="G691">
        <v>93</v>
      </c>
      <c r="H691" t="s">
        <v>12</v>
      </c>
      <c r="I691" s="10">
        <v>708</v>
      </c>
      <c r="J691" s="10">
        <v>957063</v>
      </c>
      <c r="K691" s="10">
        <v>100</v>
      </c>
      <c r="L691" s="10">
        <v>1</v>
      </c>
      <c r="M691" s="10">
        <v>7</v>
      </c>
      <c r="N691" s="10"/>
      <c r="O691" s="10">
        <v>4221</v>
      </c>
      <c r="P691" s="10">
        <v>141.93171228166779</v>
      </c>
      <c r="Q691" s="10">
        <v>104.48632953000001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P691" t="str">
        <f t="shared" si="67"/>
        <v>63_Activités liées à l'emploi</v>
      </c>
      <c r="AQ691" t="str">
        <f>INDEX(PDC!$J$1:$L$90,MATCH(AT691,PDC!$L:$L,0),MATCH(PDC!$J$1,PDC!$J$1:$L$1,0))</f>
        <v>Services</v>
      </c>
      <c r="AR691">
        <v>63</v>
      </c>
      <c r="AS691">
        <v>78</v>
      </c>
      <c r="AT691" t="s">
        <v>6</v>
      </c>
      <c r="AU691">
        <v>7764</v>
      </c>
      <c r="AV691">
        <v>10005141</v>
      </c>
      <c r="AW691">
        <v>353</v>
      </c>
      <c r="AX691">
        <v>21</v>
      </c>
      <c r="AY691">
        <v>208</v>
      </c>
      <c r="BA691">
        <v>24160</v>
      </c>
    </row>
    <row r="692" spans="1:53" x14ac:dyDescent="0.35">
      <c r="A692" t="str">
        <f t="shared" si="65"/>
        <v>8407_Travail du bois et fabrication d'articles en bois et en liège, à l'exception des meubles ; fabrication d'articles en vannerie et sparterie</v>
      </c>
      <c r="B692" t="str">
        <f t="shared" si="66"/>
        <v>HC_8407</v>
      </c>
      <c r="C692" t="str">
        <f t="shared" si="68"/>
        <v>HC</v>
      </c>
      <c r="D692">
        <f t="shared" ref="D692:D755" si="70">IF(COUNTBLANK(P692)=0,RANK(P692,P$691:P$766),"NC")</f>
        <v>2</v>
      </c>
      <c r="E692" t="str">
        <f>INDEX(PDC!$J$1:$L$90,MATCH(H692,PDC!$L:$L,0),MATCH(PDC!$J$1,PDC!$J$1:$L$1,0))</f>
        <v>Industrie</v>
      </c>
      <c r="F692">
        <v>8407</v>
      </c>
      <c r="G692">
        <v>16</v>
      </c>
      <c r="H692" t="s">
        <v>70</v>
      </c>
      <c r="I692" s="10">
        <v>121</v>
      </c>
      <c r="J692" s="10">
        <v>188033</v>
      </c>
      <c r="K692" s="10">
        <v>15</v>
      </c>
      <c r="L692" s="10">
        <v>1</v>
      </c>
      <c r="M692" s="10">
        <v>4</v>
      </c>
      <c r="N692" s="10"/>
      <c r="O692" s="10">
        <v>801</v>
      </c>
      <c r="P692" s="10">
        <v>137.31431856646182</v>
      </c>
      <c r="Q692" s="10">
        <v>79.773231295000002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P692" t="str">
        <f t="shared" si="67"/>
        <v>63_Activités des agences de voyage, voyagistes, services de réservation et activités connexes</v>
      </c>
      <c r="AQ692" t="str">
        <f>INDEX(PDC!$J$1:$L$90,MATCH(AT692,PDC!$L:$L,0),MATCH(PDC!$J$1,PDC!$J$1:$L$1,0))</f>
        <v>Services</v>
      </c>
      <c r="AR692">
        <v>63</v>
      </c>
      <c r="AS692">
        <v>79</v>
      </c>
      <c r="AT692" t="s">
        <v>89</v>
      </c>
      <c r="AU692">
        <v>332</v>
      </c>
      <c r="AV692">
        <v>489467</v>
      </c>
    </row>
    <row r="693" spans="1:53" x14ac:dyDescent="0.35">
      <c r="A693" t="str">
        <f t="shared" si="65"/>
        <v>8407_Industrie chimique</v>
      </c>
      <c r="B693" t="str">
        <f t="shared" si="66"/>
        <v>HC_8407</v>
      </c>
      <c r="C693" t="str">
        <f t="shared" si="68"/>
        <v>HC</v>
      </c>
      <c r="D693">
        <f t="shared" si="70"/>
        <v>25</v>
      </c>
      <c r="E693" t="str">
        <f>INDEX(PDC!$J$1:$L$90,MATCH(H693,PDC!$L:$L,0),MATCH(PDC!$J$1,PDC!$J$1:$L$1,0))</f>
        <v>Industrie</v>
      </c>
      <c r="F693">
        <v>8407</v>
      </c>
      <c r="G693">
        <v>20</v>
      </c>
      <c r="H693" t="s">
        <v>40</v>
      </c>
      <c r="I693" s="10">
        <v>28</v>
      </c>
      <c r="J693" s="10">
        <v>46854</v>
      </c>
      <c r="K693" s="10">
        <v>3</v>
      </c>
      <c r="L693" s="10"/>
      <c r="M693" s="10"/>
      <c r="N693" s="10"/>
      <c r="O693" s="10">
        <v>88</v>
      </c>
      <c r="P693" s="10">
        <v>41.217046072721089</v>
      </c>
      <c r="Q693" s="10">
        <v>64.028684850999994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P693" t="str">
        <f t="shared" si="67"/>
        <v>63_Enquêtes et sécurité</v>
      </c>
      <c r="AQ693" t="str">
        <f>INDEX(PDC!$J$1:$L$90,MATCH(AT693,PDC!$L:$L,0),MATCH(PDC!$J$1,PDC!$J$1:$L$1,0))</f>
        <v>Services</v>
      </c>
      <c r="AR693">
        <v>63</v>
      </c>
      <c r="AS693">
        <v>80</v>
      </c>
      <c r="AT693" t="s">
        <v>15</v>
      </c>
      <c r="AU693">
        <v>953</v>
      </c>
      <c r="AV693">
        <v>1542477</v>
      </c>
      <c r="AW693">
        <v>27</v>
      </c>
      <c r="AX693">
        <v>6</v>
      </c>
      <c r="AY693">
        <v>53</v>
      </c>
      <c r="BA693">
        <v>2959</v>
      </c>
    </row>
    <row r="694" spans="1:53" x14ac:dyDescent="0.35">
      <c r="A694" t="str">
        <f t="shared" si="65"/>
        <v>8407_Activités de poste et de courrier</v>
      </c>
      <c r="B694" t="str">
        <f t="shared" si="66"/>
        <v>HC_8407</v>
      </c>
      <c r="C694" t="str">
        <f t="shared" si="68"/>
        <v>HC</v>
      </c>
      <c r="D694">
        <f t="shared" si="70"/>
        <v>7</v>
      </c>
      <c r="E694" t="str">
        <f>INDEX(PDC!$J$1:$L$90,MATCH(H694,PDC!$L:$L,0),MATCH(PDC!$J$1,PDC!$J$1:$L$1,0))</f>
        <v>Services</v>
      </c>
      <c r="F694">
        <v>8407</v>
      </c>
      <c r="G694">
        <v>53</v>
      </c>
      <c r="H694" t="s">
        <v>13</v>
      </c>
      <c r="I694" s="10">
        <v>387</v>
      </c>
      <c r="J694" s="10">
        <v>558740</v>
      </c>
      <c r="K694" s="10">
        <v>33</v>
      </c>
      <c r="M694" s="10"/>
      <c r="N694" s="10"/>
      <c r="O694" s="10">
        <v>2061</v>
      </c>
      <c r="P694" s="10">
        <v>75.304910756011637</v>
      </c>
      <c r="Q694" s="10">
        <v>59.061459712999998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P694" t="str">
        <f t="shared" si="67"/>
        <v>63_Services relatifs aux bâtiments et aménagement paysager</v>
      </c>
      <c r="AQ694" t="str">
        <f>INDEX(PDC!$J$1:$L$90,MATCH(AT694,PDC!$L:$L,0),MATCH(PDC!$J$1,PDC!$J$1:$L$1,0))</f>
        <v>Services</v>
      </c>
      <c r="AR694">
        <v>63</v>
      </c>
      <c r="AS694">
        <v>81</v>
      </c>
      <c r="AT694" t="s">
        <v>9</v>
      </c>
      <c r="AU694">
        <v>2904</v>
      </c>
      <c r="AV694">
        <v>4205766</v>
      </c>
      <c r="AW694">
        <v>138</v>
      </c>
      <c r="AX694">
        <v>10</v>
      </c>
      <c r="AY694">
        <v>74</v>
      </c>
      <c r="BA694">
        <v>15241</v>
      </c>
    </row>
    <row r="695" spans="1:53" x14ac:dyDescent="0.35">
      <c r="A695" t="str">
        <f t="shared" si="65"/>
        <v>8407_Travaux de construction spécialisés</v>
      </c>
      <c r="B695" t="str">
        <f t="shared" si="66"/>
        <v>6_8407</v>
      </c>
      <c r="C695">
        <f t="shared" si="68"/>
        <v>6</v>
      </c>
      <c r="D695">
        <f t="shared" si="70"/>
        <v>6</v>
      </c>
      <c r="E695" t="str">
        <f>INDEX(PDC!$J$1:$L$90,MATCH(H695,PDC!$L:$L,0),MATCH(PDC!$J$1,PDC!$J$1:$L$1,0))</f>
        <v>Construction</v>
      </c>
      <c r="F695">
        <v>8407</v>
      </c>
      <c r="G695">
        <v>43</v>
      </c>
      <c r="H695" t="s">
        <v>3</v>
      </c>
      <c r="I695" s="10">
        <v>5175</v>
      </c>
      <c r="J695" s="10">
        <v>8131059</v>
      </c>
      <c r="K695" s="10">
        <v>400</v>
      </c>
      <c r="L695" s="10">
        <v>28</v>
      </c>
      <c r="M695" s="10">
        <v>431</v>
      </c>
      <c r="N695" s="10">
        <v>1</v>
      </c>
      <c r="O695" s="10">
        <v>29827</v>
      </c>
      <c r="P695" s="10">
        <v>83.809744426783013</v>
      </c>
      <c r="Q695" s="10">
        <v>49.194084066999999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P695" t="str">
        <f t="shared" si="67"/>
        <v>63_Activités administratives et autres activités de soutien aux entreprises</v>
      </c>
      <c r="AQ695" t="str">
        <f>INDEX(PDC!$J$1:$L$90,MATCH(AT695,PDC!$L:$L,0),MATCH(PDC!$J$1,PDC!$J$1:$L$1,0))</f>
        <v>Services</v>
      </c>
      <c r="AR695">
        <v>63</v>
      </c>
      <c r="AS695">
        <v>82</v>
      </c>
      <c r="AT695" t="s">
        <v>35</v>
      </c>
      <c r="AU695">
        <v>2413</v>
      </c>
      <c r="AV695">
        <v>3731598</v>
      </c>
      <c r="AW695">
        <v>97</v>
      </c>
      <c r="AX695">
        <v>3</v>
      </c>
      <c r="AY695">
        <v>20</v>
      </c>
      <c r="BA695">
        <v>4582</v>
      </c>
    </row>
    <row r="696" spans="1:53" x14ac:dyDescent="0.35">
      <c r="A696" t="str">
        <f t="shared" si="65"/>
        <v>8407_Activités liées à l'emploi</v>
      </c>
      <c r="B696" t="str">
        <f t="shared" si="66"/>
        <v>HC_8407</v>
      </c>
      <c r="C696" t="str">
        <f t="shared" si="68"/>
        <v>HC</v>
      </c>
      <c r="D696">
        <f t="shared" si="70"/>
        <v>4</v>
      </c>
      <c r="E696" t="str">
        <f>INDEX(PDC!$J$1:$L$90,MATCH(H696,PDC!$L:$L,0),MATCH(PDC!$J$1,PDC!$J$1:$L$1,0))</f>
        <v>Services</v>
      </c>
      <c r="F696">
        <v>8407</v>
      </c>
      <c r="G696">
        <v>78</v>
      </c>
      <c r="H696" t="s">
        <v>6</v>
      </c>
      <c r="I696" s="10">
        <v>3811</v>
      </c>
      <c r="J696" s="10">
        <v>4817388</v>
      </c>
      <c r="K696" s="10">
        <v>215</v>
      </c>
      <c r="L696" s="10">
        <v>16</v>
      </c>
      <c r="M696" s="10">
        <v>125</v>
      </c>
      <c r="N696" s="10"/>
      <c r="O696" s="10">
        <v>14812</v>
      </c>
      <c r="P696" s="10">
        <v>118.04753211454299</v>
      </c>
      <c r="Q696" s="10">
        <v>44.629994512000003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P696" t="str">
        <f t="shared" si="67"/>
        <v>63_Administration publique et défense ; sécurité sociale obligatoire</v>
      </c>
      <c r="AQ696" t="str">
        <f>INDEX(PDC!$J$1:$L$90,MATCH(AT696,PDC!$L:$L,0),MATCH(PDC!$J$1,PDC!$J$1:$L$1,0))</f>
        <v>Services</v>
      </c>
      <c r="AR696">
        <v>63</v>
      </c>
      <c r="AS696">
        <v>84</v>
      </c>
      <c r="AT696" t="s">
        <v>36</v>
      </c>
      <c r="AU696">
        <v>17487</v>
      </c>
      <c r="AV696">
        <v>22574701</v>
      </c>
      <c r="AW696">
        <v>203</v>
      </c>
      <c r="AX696">
        <v>10</v>
      </c>
      <c r="AY696">
        <v>76</v>
      </c>
      <c r="BA696">
        <v>7995</v>
      </c>
    </row>
    <row r="697" spans="1:53" x14ac:dyDescent="0.35">
      <c r="A697" t="str">
        <f t="shared" si="65"/>
        <v>8407_Fabrication de meubles</v>
      </c>
      <c r="B697" t="str">
        <f t="shared" si="66"/>
        <v>HC_8407</v>
      </c>
      <c r="C697" t="str">
        <f t="shared" si="68"/>
        <v>HC</v>
      </c>
      <c r="D697">
        <f t="shared" si="70"/>
        <v>5</v>
      </c>
      <c r="E697" t="str">
        <f>INDEX(PDC!$J$1:$L$90,MATCH(H697,PDC!$L:$L,0),MATCH(PDC!$J$1,PDC!$J$1:$L$1,0))</f>
        <v>Industrie</v>
      </c>
      <c r="F697">
        <v>8407</v>
      </c>
      <c r="G697">
        <v>31</v>
      </c>
      <c r="H697" t="s">
        <v>75</v>
      </c>
      <c r="I697" s="10">
        <v>112</v>
      </c>
      <c r="J697" s="10">
        <v>179754</v>
      </c>
      <c r="K697" s="10">
        <v>8</v>
      </c>
      <c r="L697" s="10"/>
      <c r="M697" s="10"/>
      <c r="N697" s="10"/>
      <c r="O697" s="10">
        <v>264</v>
      </c>
      <c r="P697" s="10">
        <v>91.599917216171775</v>
      </c>
      <c r="Q697" s="10">
        <v>44.505268311000002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P697" t="str">
        <f t="shared" si="67"/>
        <v>63_Enseignement</v>
      </c>
      <c r="AQ697" t="str">
        <f>INDEX(PDC!$J$1:$L$90,MATCH(AT697,PDC!$L:$L,0),MATCH(PDC!$J$1,PDC!$J$1:$L$1,0))</f>
        <v>Services</v>
      </c>
      <c r="AR697">
        <v>63</v>
      </c>
      <c r="AS697">
        <v>85</v>
      </c>
      <c r="AT697" t="s">
        <v>34</v>
      </c>
      <c r="AU697">
        <v>3359</v>
      </c>
      <c r="AV697">
        <v>4240086</v>
      </c>
      <c r="AW697">
        <v>54</v>
      </c>
      <c r="AX697">
        <v>7</v>
      </c>
      <c r="AY697">
        <v>73</v>
      </c>
      <c r="BA697">
        <v>3644</v>
      </c>
    </row>
    <row r="698" spans="1:53" x14ac:dyDescent="0.35">
      <c r="A698" t="str">
        <f t="shared" si="65"/>
        <v>8407_Hébergement médico-social et social</v>
      </c>
      <c r="B698" t="str">
        <f t="shared" si="66"/>
        <v>10_8407</v>
      </c>
      <c r="C698">
        <f t="shared" si="68"/>
        <v>10</v>
      </c>
      <c r="D698">
        <f t="shared" si="70"/>
        <v>10</v>
      </c>
      <c r="E698" t="str">
        <f>INDEX(PDC!$J$1:$L$90,MATCH(H698,PDC!$L:$L,0),MATCH(PDC!$J$1,PDC!$J$1:$L$1,0))</f>
        <v>Services</v>
      </c>
      <c r="F698">
        <v>8407</v>
      </c>
      <c r="G698">
        <v>87</v>
      </c>
      <c r="H698" t="s">
        <v>2</v>
      </c>
      <c r="I698" s="10">
        <v>2091</v>
      </c>
      <c r="J698" s="10">
        <v>3147166</v>
      </c>
      <c r="K698" s="10">
        <v>140</v>
      </c>
      <c r="L698" s="10">
        <v>11</v>
      </c>
      <c r="M698" s="10">
        <v>91</v>
      </c>
      <c r="N698" s="10"/>
      <c r="O698" s="10">
        <v>11677</v>
      </c>
      <c r="P698" s="10">
        <v>67.246714177026149</v>
      </c>
      <c r="Q698" s="10">
        <v>44.484466341999997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P698" t="str">
        <f t="shared" si="67"/>
        <v>63_Activités pour la santé humaine</v>
      </c>
      <c r="AQ698" t="str">
        <f>INDEX(PDC!$J$1:$L$90,MATCH(AT698,PDC!$L:$L,0),MATCH(PDC!$J$1,PDC!$J$1:$L$1,0))</f>
        <v>Services</v>
      </c>
      <c r="AR698">
        <v>63</v>
      </c>
      <c r="AS698">
        <v>86</v>
      </c>
      <c r="AT698" t="s">
        <v>27</v>
      </c>
      <c r="AU698">
        <v>10632</v>
      </c>
      <c r="AV698">
        <v>16560828</v>
      </c>
      <c r="AW698">
        <v>219</v>
      </c>
      <c r="AX698">
        <v>11</v>
      </c>
      <c r="AY698">
        <v>117</v>
      </c>
      <c r="BA698">
        <v>12916</v>
      </c>
    </row>
    <row r="699" spans="1:53" x14ac:dyDescent="0.35">
      <c r="A699" t="str">
        <f t="shared" si="65"/>
        <v>8407_Collecte, traitement et élimination des déchets ; récupération</v>
      </c>
      <c r="B699" t="str">
        <f t="shared" si="66"/>
        <v>11_8407</v>
      </c>
      <c r="C699">
        <f t="shared" si="68"/>
        <v>11</v>
      </c>
      <c r="D699">
        <f t="shared" si="70"/>
        <v>11</v>
      </c>
      <c r="E699" t="str">
        <f>INDEX(PDC!$J$1:$L$90,MATCH(H699,PDC!$L:$L,0),MATCH(PDC!$J$1,PDC!$J$1:$L$1,0))</f>
        <v>Industrie</v>
      </c>
      <c r="F699">
        <v>8407</v>
      </c>
      <c r="G699">
        <v>38</v>
      </c>
      <c r="H699" t="s">
        <v>4</v>
      </c>
      <c r="I699" s="10">
        <v>365</v>
      </c>
      <c r="J699" s="10">
        <v>570387</v>
      </c>
      <c r="K699" s="10">
        <v>25</v>
      </c>
      <c r="L699">
        <v>1</v>
      </c>
      <c r="M699" s="10">
        <v>15</v>
      </c>
      <c r="N699" s="10"/>
      <c r="O699" s="10">
        <v>2608</v>
      </c>
      <c r="P699" s="10">
        <v>63.05681327393156</v>
      </c>
      <c r="Q699" s="10">
        <v>43.829890933999998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P699" t="str">
        <f t="shared" si="67"/>
        <v>63_Hébergement médico-social et social</v>
      </c>
      <c r="AQ699" t="str">
        <f>INDEX(PDC!$J$1:$L$90,MATCH(AT699,PDC!$L:$L,0),MATCH(PDC!$J$1,PDC!$J$1:$L$1,0))</f>
        <v>Services</v>
      </c>
      <c r="AR699">
        <v>63</v>
      </c>
      <c r="AS699">
        <v>87</v>
      </c>
      <c r="AT699" t="s">
        <v>2</v>
      </c>
      <c r="AU699">
        <v>5249</v>
      </c>
      <c r="AV699">
        <v>8042355</v>
      </c>
      <c r="AW699">
        <v>402</v>
      </c>
      <c r="AX699">
        <v>15</v>
      </c>
      <c r="AY699">
        <v>103</v>
      </c>
      <c r="BA699">
        <v>21418</v>
      </c>
    </row>
    <row r="700" spans="1:53" x14ac:dyDescent="0.35">
      <c r="A700" t="str">
        <f t="shared" si="65"/>
        <v>8407_Transports terrestres et transport par conduites</v>
      </c>
      <c r="B700" t="str">
        <f t="shared" si="66"/>
        <v>17_8407</v>
      </c>
      <c r="C700">
        <f t="shared" si="68"/>
        <v>17</v>
      </c>
      <c r="D700">
        <f t="shared" si="70"/>
        <v>17</v>
      </c>
      <c r="E700" t="str">
        <f>INDEX(PDC!$J$1:$L$90,MATCH(H700,PDC!$L:$L,0),MATCH(PDC!$J$1,PDC!$J$1:$L$1,0))</f>
        <v>Services</v>
      </c>
      <c r="F700">
        <v>8407</v>
      </c>
      <c r="G700">
        <v>49</v>
      </c>
      <c r="H700" t="s">
        <v>5</v>
      </c>
      <c r="I700" s="10">
        <v>2448</v>
      </c>
      <c r="J700" s="10">
        <v>4577384</v>
      </c>
      <c r="K700" s="10">
        <v>189</v>
      </c>
      <c r="L700" s="10">
        <v>17</v>
      </c>
      <c r="M700" s="10">
        <v>269</v>
      </c>
      <c r="N700" s="10"/>
      <c r="O700" s="10">
        <v>14206</v>
      </c>
      <c r="P700" s="10">
        <v>48.816679649525042</v>
      </c>
      <c r="Q700" s="10">
        <v>41.289959504999999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P700" t="str">
        <f t="shared" si="67"/>
        <v>63_Action sociale sans hébergement</v>
      </c>
      <c r="AQ700" t="str">
        <f>INDEX(PDC!$J$1:$L$90,MATCH(AT700,PDC!$L:$L,0),MATCH(PDC!$J$1,PDC!$J$1:$L$1,0))</f>
        <v>Services</v>
      </c>
      <c r="AR700">
        <v>63</v>
      </c>
      <c r="AS700">
        <v>88</v>
      </c>
      <c r="AT700" t="s">
        <v>8</v>
      </c>
      <c r="AU700">
        <v>6775</v>
      </c>
      <c r="AV700">
        <v>9556546</v>
      </c>
      <c r="AW700">
        <v>349</v>
      </c>
      <c r="AX700">
        <v>16</v>
      </c>
      <c r="AY700">
        <v>159</v>
      </c>
      <c r="BA700">
        <v>17831</v>
      </c>
    </row>
    <row r="701" spans="1:53" x14ac:dyDescent="0.35">
      <c r="A701" t="str">
        <f t="shared" si="65"/>
        <v>8407_Industries alimentaires</v>
      </c>
      <c r="B701" t="str">
        <f t="shared" si="66"/>
        <v>9_8407</v>
      </c>
      <c r="C701">
        <f t="shared" si="68"/>
        <v>9</v>
      </c>
      <c r="D701">
        <f t="shared" si="70"/>
        <v>9</v>
      </c>
      <c r="E701" t="str">
        <f>INDEX(PDC!$J$1:$L$90,MATCH(H701,PDC!$L:$L,0),MATCH(PDC!$J$1,PDC!$J$1:$L$1,0))</f>
        <v>Industrie</v>
      </c>
      <c r="F701">
        <v>8407</v>
      </c>
      <c r="G701">
        <v>10</v>
      </c>
      <c r="H701" t="s">
        <v>14</v>
      </c>
      <c r="I701" s="10">
        <v>1781</v>
      </c>
      <c r="J701" s="10">
        <v>3007854</v>
      </c>
      <c r="K701" s="10">
        <v>122</v>
      </c>
      <c r="L701" s="10">
        <v>7</v>
      </c>
      <c r="M701" s="10">
        <v>47</v>
      </c>
      <c r="N701" s="10"/>
      <c r="O701" s="10">
        <v>6708</v>
      </c>
      <c r="P701" s="10">
        <v>67.863809317001952</v>
      </c>
      <c r="Q701" s="10">
        <v>40.560479332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P701" t="str">
        <f t="shared" si="67"/>
        <v>63_Activités créatives, artistiques et de spectacle</v>
      </c>
      <c r="AQ701" t="str">
        <f>INDEX(PDC!$J$1:$L$90,MATCH(AT701,PDC!$L:$L,0),MATCH(PDC!$J$1,PDC!$J$1:$L$1,0))</f>
        <v>Services</v>
      </c>
      <c r="AR701">
        <v>63</v>
      </c>
      <c r="AS701">
        <v>90</v>
      </c>
      <c r="AT701" t="s">
        <v>42</v>
      </c>
      <c r="AU701">
        <v>1278</v>
      </c>
      <c r="AV701">
        <v>881598</v>
      </c>
      <c r="AW701">
        <v>4</v>
      </c>
      <c r="BA701">
        <v>55</v>
      </c>
    </row>
    <row r="702" spans="1:53" x14ac:dyDescent="0.35">
      <c r="A702" t="str">
        <f t="shared" si="65"/>
        <v>8407_Services relatifs aux bâtiments et aménagement paysager</v>
      </c>
      <c r="B702" t="str">
        <f t="shared" si="66"/>
        <v>16_8407</v>
      </c>
      <c r="C702">
        <f t="shared" si="68"/>
        <v>16</v>
      </c>
      <c r="D702">
        <f t="shared" si="70"/>
        <v>16</v>
      </c>
      <c r="E702" t="str">
        <f>INDEX(PDC!$J$1:$L$90,MATCH(H702,PDC!$L:$L,0),MATCH(PDC!$J$1,PDC!$J$1:$L$1,0))</f>
        <v>Services</v>
      </c>
      <c r="F702">
        <v>8407</v>
      </c>
      <c r="G702">
        <v>81</v>
      </c>
      <c r="H702" t="s">
        <v>9</v>
      </c>
      <c r="I702" s="10">
        <v>1237</v>
      </c>
      <c r="J702" s="10">
        <v>1861509</v>
      </c>
      <c r="K702" s="10">
        <v>69</v>
      </c>
      <c r="L702">
        <v>5</v>
      </c>
      <c r="M702" s="10">
        <v>30</v>
      </c>
      <c r="N702" s="10"/>
      <c r="O702" s="10">
        <v>7826</v>
      </c>
      <c r="P702" s="10">
        <v>49.749188984268983</v>
      </c>
      <c r="Q702" s="10">
        <v>37.066702337000002</v>
      </c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P702" t="str">
        <f t="shared" si="67"/>
        <v>63_Bibliothèques, archives, musées et autres activités culturelles</v>
      </c>
      <c r="AQ702" t="str">
        <f>INDEX(PDC!$J$1:$L$90,MATCH(AT702,PDC!$L:$L,0),MATCH(PDC!$J$1,PDC!$J$1:$L$1,0))</f>
        <v>Services</v>
      </c>
      <c r="AR702">
        <v>63</v>
      </c>
      <c r="AS702">
        <v>91</v>
      </c>
      <c r="AT702" t="s">
        <v>90</v>
      </c>
      <c r="AU702">
        <v>313</v>
      </c>
      <c r="AV702">
        <v>437992</v>
      </c>
      <c r="AW702">
        <v>5</v>
      </c>
      <c r="BA702">
        <v>199</v>
      </c>
    </row>
    <row r="703" spans="1:53" x14ac:dyDescent="0.35">
      <c r="A703" t="str">
        <f t="shared" si="65"/>
        <v>8407_Fabrication de produits métalliques, à l'exception des machines et des équipements</v>
      </c>
      <c r="B703" t="str">
        <f t="shared" si="66"/>
        <v>12_8407</v>
      </c>
      <c r="C703">
        <f t="shared" si="68"/>
        <v>12</v>
      </c>
      <c r="D703">
        <f t="shared" si="70"/>
        <v>12</v>
      </c>
      <c r="E703" t="str">
        <f>INDEX(PDC!$J$1:$L$90,MATCH(H703,PDC!$L:$L,0),MATCH(PDC!$J$1,PDC!$J$1:$L$1,0))</f>
        <v>Industrie</v>
      </c>
      <c r="F703">
        <v>8407</v>
      </c>
      <c r="G703">
        <v>25</v>
      </c>
      <c r="H703" t="s">
        <v>11</v>
      </c>
      <c r="I703" s="10">
        <v>1607</v>
      </c>
      <c r="J703" s="10">
        <v>2408831</v>
      </c>
      <c r="K703" s="10">
        <v>85</v>
      </c>
      <c r="L703" s="10">
        <v>7</v>
      </c>
      <c r="M703" s="10">
        <v>100</v>
      </c>
      <c r="N703" s="10"/>
      <c r="O703" s="10">
        <v>5310</v>
      </c>
      <c r="P703" s="10">
        <v>56.298965616349392</v>
      </c>
      <c r="Q703" s="10">
        <v>35.28682585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P703" t="str">
        <f t="shared" si="67"/>
        <v>63_Organisation de jeux de hasard et d'argent</v>
      </c>
      <c r="AQ703" t="str">
        <f>INDEX(PDC!$J$1:$L$90,MATCH(AT703,PDC!$L:$L,0),MATCH(PDC!$J$1,PDC!$J$1:$L$1,0))</f>
        <v>Services</v>
      </c>
      <c r="AR703">
        <v>63</v>
      </c>
      <c r="AS703">
        <v>92</v>
      </c>
      <c r="AT703" t="s">
        <v>91</v>
      </c>
      <c r="AU703">
        <v>195</v>
      </c>
      <c r="AV703">
        <v>304068</v>
      </c>
      <c r="AW703">
        <v>4</v>
      </c>
      <c r="BA703">
        <v>390</v>
      </c>
    </row>
    <row r="704" spans="1:53" x14ac:dyDescent="0.35">
      <c r="A704" t="str">
        <f t="shared" si="65"/>
        <v>8407_Action sociale sans hébergement</v>
      </c>
      <c r="B704" t="str">
        <f t="shared" si="66"/>
        <v>28_8407</v>
      </c>
      <c r="C704">
        <f t="shared" si="68"/>
        <v>28</v>
      </c>
      <c r="D704">
        <f t="shared" si="70"/>
        <v>28</v>
      </c>
      <c r="E704" t="str">
        <f>INDEX(PDC!$J$1:$L$90,MATCH(H704,PDC!$L:$L,0),MATCH(PDC!$J$1,PDC!$J$1:$L$1,0))</f>
        <v>Services</v>
      </c>
      <c r="F704">
        <v>8407</v>
      </c>
      <c r="G704">
        <v>88</v>
      </c>
      <c r="H704" t="s">
        <v>8</v>
      </c>
      <c r="I704" s="10">
        <v>3619</v>
      </c>
      <c r="J704" s="10">
        <v>4314196</v>
      </c>
      <c r="K704" s="10">
        <v>150</v>
      </c>
      <c r="L704" s="10">
        <v>10</v>
      </c>
      <c r="M704" s="10">
        <v>54</v>
      </c>
      <c r="N704" s="10"/>
      <c r="O704" s="10">
        <v>9749</v>
      </c>
      <c r="P704" s="10">
        <v>37.754887959480598</v>
      </c>
      <c r="Q704" s="10">
        <v>34.76893493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P704" t="str">
        <f t="shared" si="67"/>
        <v>63_Activités sportives, récréatives et de loisirs</v>
      </c>
      <c r="AQ704" t="str">
        <f>INDEX(PDC!$J$1:$L$90,MATCH(AT704,PDC!$L:$L,0),MATCH(PDC!$J$1,PDC!$J$1:$L$1,0))</f>
        <v>Services</v>
      </c>
      <c r="AR704">
        <v>63</v>
      </c>
      <c r="AS704">
        <v>93</v>
      </c>
      <c r="AT704" t="s">
        <v>12</v>
      </c>
      <c r="AU704">
        <v>1252</v>
      </c>
      <c r="AV704">
        <v>1652126</v>
      </c>
      <c r="AW704">
        <v>124</v>
      </c>
      <c r="AX704">
        <v>3</v>
      </c>
      <c r="AY704">
        <v>28</v>
      </c>
      <c r="BA704">
        <v>4062</v>
      </c>
    </row>
    <row r="705" spans="1:53" x14ac:dyDescent="0.35">
      <c r="A705" t="str">
        <f t="shared" si="65"/>
        <v>8407_Industrie automobile</v>
      </c>
      <c r="B705" t="str">
        <f t="shared" si="66"/>
        <v>HC_8407</v>
      </c>
      <c r="C705" t="str">
        <f t="shared" si="68"/>
        <v>HC</v>
      </c>
      <c r="D705">
        <f t="shared" si="70"/>
        <v>31</v>
      </c>
      <c r="E705" t="str">
        <f>INDEX(PDC!$J$1:$L$90,MATCH(H705,PDC!$L:$L,0),MATCH(PDC!$J$1,PDC!$J$1:$L$1,0))</f>
        <v>Industrie</v>
      </c>
      <c r="F705">
        <v>8407</v>
      </c>
      <c r="G705">
        <v>29</v>
      </c>
      <c r="H705" t="s">
        <v>24</v>
      </c>
      <c r="I705" s="10">
        <v>110</v>
      </c>
      <c r="J705" s="10">
        <v>183186</v>
      </c>
      <c r="K705" s="10">
        <v>6</v>
      </c>
      <c r="M705" s="10"/>
      <c r="N705" s="10"/>
      <c r="O705" s="10">
        <v>634</v>
      </c>
      <c r="P705" s="10">
        <v>32.523959113136414</v>
      </c>
      <c r="Q705" s="10">
        <v>32.753594706999998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P705" t="str">
        <f t="shared" si="67"/>
        <v>63_Activités des organisations associatives</v>
      </c>
      <c r="AQ705" t="str">
        <f>INDEX(PDC!$J$1:$L$90,MATCH(AT705,PDC!$L:$L,0),MATCH(PDC!$J$1,PDC!$J$1:$L$1,0))</f>
        <v>Services</v>
      </c>
      <c r="AR705">
        <v>63</v>
      </c>
      <c r="AS705">
        <v>94</v>
      </c>
      <c r="AT705" t="s">
        <v>32</v>
      </c>
      <c r="AU705">
        <v>1793</v>
      </c>
      <c r="AV705">
        <v>2583428</v>
      </c>
      <c r="AW705">
        <v>31</v>
      </c>
      <c r="AX705">
        <v>2</v>
      </c>
      <c r="AY705">
        <v>13</v>
      </c>
      <c r="BA705">
        <v>2181</v>
      </c>
    </row>
    <row r="706" spans="1:53" x14ac:dyDescent="0.35">
      <c r="A706" t="str">
        <f t="shared" si="65"/>
        <v>8407_Industrie du papier et du carton</v>
      </c>
      <c r="B706" t="str">
        <f t="shared" si="66"/>
        <v>15_8407</v>
      </c>
      <c r="C706">
        <f t="shared" si="68"/>
        <v>15</v>
      </c>
      <c r="D706">
        <f t="shared" si="70"/>
        <v>15</v>
      </c>
      <c r="E706" t="str">
        <f>INDEX(PDC!$J$1:$L$90,MATCH(H706,PDC!$L:$L,0),MATCH(PDC!$J$1,PDC!$J$1:$L$1,0))</f>
        <v>Industrie</v>
      </c>
      <c r="F706">
        <v>8407</v>
      </c>
      <c r="G706">
        <v>17</v>
      </c>
      <c r="H706" t="s">
        <v>71</v>
      </c>
      <c r="I706" s="10">
        <v>464</v>
      </c>
      <c r="J706" s="10">
        <v>621427</v>
      </c>
      <c r="K706" s="10">
        <v>20</v>
      </c>
      <c r="L706">
        <v>1</v>
      </c>
      <c r="M706" s="10">
        <v>5</v>
      </c>
      <c r="N706" s="10"/>
      <c r="O706" s="10">
        <v>673</v>
      </c>
      <c r="P706" s="10">
        <v>51.370395955167766</v>
      </c>
      <c r="Q706" s="10">
        <v>32.183989431000001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P706" t="str">
        <f t="shared" si="67"/>
        <v>63_Réparation d'ordinateurs et de biens personnels et domestiques</v>
      </c>
      <c r="AQ706" t="str">
        <f>INDEX(PDC!$J$1:$L$90,MATCH(AT706,PDC!$L:$L,0),MATCH(PDC!$J$1,PDC!$J$1:$L$1,0))</f>
        <v>Services</v>
      </c>
      <c r="AR706">
        <v>63</v>
      </c>
      <c r="AS706">
        <v>95</v>
      </c>
      <c r="AT706" t="s">
        <v>92</v>
      </c>
      <c r="AU706">
        <v>230</v>
      </c>
      <c r="AV706">
        <v>378579</v>
      </c>
      <c r="AW706">
        <v>7</v>
      </c>
      <c r="BA706">
        <v>113</v>
      </c>
    </row>
    <row r="707" spans="1:53" x14ac:dyDescent="0.35">
      <c r="A707" t="str">
        <f t="shared" si="65"/>
        <v>8407_Restauration</v>
      </c>
      <c r="B707" t="str">
        <f t="shared" si="66"/>
        <v>13_8407</v>
      </c>
      <c r="C707">
        <f t="shared" si="68"/>
        <v>13</v>
      </c>
      <c r="D707">
        <f t="shared" si="70"/>
        <v>13</v>
      </c>
      <c r="E707" t="str">
        <f>INDEX(PDC!$J$1:$L$90,MATCH(H707,PDC!$L:$L,0),MATCH(PDC!$J$1,PDC!$J$1:$L$1,0))</f>
        <v>Services</v>
      </c>
      <c r="F707">
        <v>8407</v>
      </c>
      <c r="G707">
        <v>56</v>
      </c>
      <c r="H707" t="s">
        <v>10</v>
      </c>
      <c r="I707" s="10">
        <v>2426</v>
      </c>
      <c r="J707" s="10">
        <v>3993834</v>
      </c>
      <c r="K707" s="10">
        <v>124</v>
      </c>
      <c r="L707">
        <v>3</v>
      </c>
      <c r="M707" s="10">
        <v>130</v>
      </c>
      <c r="N707" s="10">
        <v>1</v>
      </c>
      <c r="O707" s="10">
        <v>6664</v>
      </c>
      <c r="P707" s="10">
        <v>55.65937000354603</v>
      </c>
      <c r="Q707" s="10">
        <v>31.047860277000002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P707" t="str">
        <f t="shared" si="67"/>
        <v>63_Autres services personnels</v>
      </c>
      <c r="AR707">
        <v>63</v>
      </c>
      <c r="AS707">
        <v>96</v>
      </c>
      <c r="AT707" t="s">
        <v>30</v>
      </c>
      <c r="AU707">
        <v>2006</v>
      </c>
      <c r="AV707">
        <v>3069402</v>
      </c>
      <c r="AW707">
        <v>56</v>
      </c>
      <c r="AX707">
        <v>3</v>
      </c>
      <c r="AY707">
        <v>22</v>
      </c>
      <c r="BA707">
        <v>3523</v>
      </c>
    </row>
    <row r="708" spans="1:53" x14ac:dyDescent="0.35">
      <c r="A708" t="str">
        <f t="shared" ref="A708:A771" si="71">F708&amp;"_"&amp;H708</f>
        <v>8407_Réparation d'ordinateurs et de biens personnels et domestiques</v>
      </c>
      <c r="B708" t="str">
        <f t="shared" ref="B708:B771" si="72">C708&amp;"_"&amp;F708</f>
        <v>HC_8407</v>
      </c>
      <c r="C708" t="str">
        <f t="shared" si="68"/>
        <v>HC</v>
      </c>
      <c r="D708">
        <f t="shared" si="70"/>
        <v>29</v>
      </c>
      <c r="E708" t="str">
        <f>INDEX(PDC!$J$1:$L$90,MATCH(H708,PDC!$L:$L,0),MATCH(PDC!$J$1,PDC!$J$1:$L$1,0))</f>
        <v>Services</v>
      </c>
      <c r="F708">
        <v>8407</v>
      </c>
      <c r="G708">
        <v>95</v>
      </c>
      <c r="H708" t="s">
        <v>92</v>
      </c>
      <c r="I708" s="10">
        <v>104</v>
      </c>
      <c r="J708" s="10">
        <v>161229</v>
      </c>
      <c r="K708" s="10">
        <v>5</v>
      </c>
      <c r="L708" s="10"/>
      <c r="M708" s="10"/>
      <c r="N708" s="10"/>
      <c r="O708" s="10">
        <v>243</v>
      </c>
      <c r="P708" s="10">
        <v>36.319562901591702</v>
      </c>
      <c r="Q708" s="10">
        <v>31.011790683000001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P708" t="str">
        <f t="shared" ref="AP708:AP771" si="73">AR708&amp;"_"&amp;AT708</f>
        <v>63_Activités des organisations et organismes extraterritoriaux</v>
      </c>
      <c r="AQ708" t="str">
        <f>INDEX(PDC!$J$1:$L$90,MATCH(AT708,PDC!$L:$L,0),MATCH(PDC!$J$1,PDC!$J$1:$L$1,0))</f>
        <v>Services</v>
      </c>
      <c r="AR708">
        <v>63</v>
      </c>
      <c r="AS708">
        <v>99</v>
      </c>
      <c r="AT708" t="s">
        <v>93</v>
      </c>
      <c r="BA708">
        <v>0</v>
      </c>
    </row>
    <row r="709" spans="1:53" x14ac:dyDescent="0.35">
      <c r="A709" t="str">
        <f t="shared" si="71"/>
        <v>8407_Transports par eau</v>
      </c>
      <c r="B709" t="str">
        <f t="shared" si="72"/>
        <v>HC_8407</v>
      </c>
      <c r="C709" t="str">
        <f t="shared" ref="C709:C772" si="74">IF(OR(G709=93,G709=78,G709=53),"HC",IF(I709&lt;300,"HC",D709))</f>
        <v>HC</v>
      </c>
      <c r="D709">
        <f t="shared" si="70"/>
        <v>3</v>
      </c>
      <c r="E709" t="str">
        <f>INDEX(PDC!$J$1:$L$90,MATCH(H709,PDC!$L:$L,0),MATCH(PDC!$J$1,PDC!$J$1:$L$1,0))</f>
        <v>Services</v>
      </c>
      <c r="F709">
        <v>8407</v>
      </c>
      <c r="G709">
        <v>50</v>
      </c>
      <c r="H709" t="s">
        <v>80</v>
      </c>
      <c r="I709" s="10">
        <v>18</v>
      </c>
      <c r="J709" s="10">
        <v>33422</v>
      </c>
      <c r="K709" s="10">
        <v>1</v>
      </c>
      <c r="M709" s="10"/>
      <c r="N709" s="10"/>
      <c r="O709" s="10">
        <v>19</v>
      </c>
      <c r="P709" s="10">
        <v>121.57091218090324</v>
      </c>
      <c r="Q709" s="10">
        <v>29.920411704999999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P709" t="str">
        <f t="shared" si="73"/>
        <v>69_</v>
      </c>
      <c r="AR709">
        <v>69</v>
      </c>
      <c r="BA709">
        <v>4621</v>
      </c>
    </row>
    <row r="710" spans="1:53" x14ac:dyDescent="0.35">
      <c r="A710" t="str">
        <f t="shared" si="71"/>
        <v>8407_Commerce de détail, à l'exception des automobiles et des motocycles</v>
      </c>
      <c r="B710" t="str">
        <f t="shared" si="72"/>
        <v>22_8407</v>
      </c>
      <c r="C710">
        <f t="shared" si="74"/>
        <v>22</v>
      </c>
      <c r="D710">
        <f t="shared" si="70"/>
        <v>22</v>
      </c>
      <c r="E710" t="str">
        <f>INDEX(PDC!$J$1:$L$90,MATCH(H710,PDC!$L:$L,0),MATCH(PDC!$J$1,PDC!$J$1:$L$1,0))</f>
        <v>Commerce</v>
      </c>
      <c r="F710">
        <v>8407</v>
      </c>
      <c r="G710">
        <v>47</v>
      </c>
      <c r="H710" t="s">
        <v>16</v>
      </c>
      <c r="I710" s="10">
        <v>6153</v>
      </c>
      <c r="J710" s="10">
        <v>9788227</v>
      </c>
      <c r="K710" s="10">
        <v>271</v>
      </c>
      <c r="L710" s="10">
        <v>11</v>
      </c>
      <c r="M710" s="10">
        <v>77</v>
      </c>
      <c r="N710" s="10"/>
      <c r="O710" s="10">
        <v>18207</v>
      </c>
      <c r="P710" s="10">
        <v>44.131481574703251</v>
      </c>
      <c r="Q710" s="10">
        <v>27.686321537000001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P710" t="str">
        <f t="shared" si="73"/>
        <v>69_Culture et production animale, chasse et services annexes</v>
      </c>
      <c r="AQ710" t="str">
        <f>INDEX(PDC!$J$1:$L$90,MATCH(AT710,PDC!$L:$L,0),MATCH(PDC!$J$1,PDC!$J$1:$L$1,0))</f>
        <v>Agriculture</v>
      </c>
      <c r="AR710">
        <v>69</v>
      </c>
      <c r="AS710">
        <v>1</v>
      </c>
      <c r="AT710" t="s">
        <v>62</v>
      </c>
      <c r="AU710">
        <v>93</v>
      </c>
      <c r="AV710">
        <v>171185</v>
      </c>
    </row>
    <row r="711" spans="1:53" x14ac:dyDescent="0.35">
      <c r="A711" t="str">
        <f t="shared" si="71"/>
        <v>8407_Fabrication de boissons</v>
      </c>
      <c r="B711" t="str">
        <f t="shared" si="72"/>
        <v>HC_8407</v>
      </c>
      <c r="C711" t="str">
        <f t="shared" si="74"/>
        <v>HC</v>
      </c>
      <c r="D711">
        <f t="shared" si="70"/>
        <v>18</v>
      </c>
      <c r="E711" t="str">
        <f>INDEX(PDC!$J$1:$L$90,MATCH(H711,PDC!$L:$L,0),MATCH(PDC!$J$1,PDC!$J$1:$L$1,0))</f>
        <v>Industrie</v>
      </c>
      <c r="F711">
        <v>8407</v>
      </c>
      <c r="G711">
        <v>11</v>
      </c>
      <c r="H711" t="s">
        <v>66</v>
      </c>
      <c r="I711" s="10">
        <v>253</v>
      </c>
      <c r="J711" s="10">
        <v>401854</v>
      </c>
      <c r="K711" s="10">
        <v>11</v>
      </c>
      <c r="M711" s="10"/>
      <c r="N711" s="10"/>
      <c r="O711" s="10">
        <v>882</v>
      </c>
      <c r="P711" s="10">
        <v>47.634381318168714</v>
      </c>
      <c r="Q711" s="10">
        <v>27.373125562999999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P711" t="str">
        <f t="shared" si="73"/>
        <v>69_Sylviculture et exploitation forestière</v>
      </c>
      <c r="AQ711" t="str">
        <f>INDEX(PDC!$J$1:$L$90,MATCH(AT711,PDC!$L:$L,0),MATCH(PDC!$J$1,PDC!$J$1:$L$1,0))</f>
        <v>Agriculture</v>
      </c>
      <c r="AR711">
        <v>69</v>
      </c>
      <c r="AS711">
        <v>2</v>
      </c>
      <c r="AT711" t="s">
        <v>63</v>
      </c>
      <c r="AU711">
        <v>74</v>
      </c>
      <c r="AV711">
        <v>101977</v>
      </c>
    </row>
    <row r="712" spans="1:53" x14ac:dyDescent="0.35">
      <c r="A712" t="str">
        <f t="shared" si="71"/>
        <v>8407_Autres services personnels</v>
      </c>
      <c r="B712" t="str">
        <f t="shared" si="72"/>
        <v>26_8407</v>
      </c>
      <c r="C712">
        <f t="shared" si="74"/>
        <v>26</v>
      </c>
      <c r="D712">
        <f t="shared" si="70"/>
        <v>26</v>
      </c>
      <c r="E712" t="str">
        <f>INDEX(PDC!$J$1:$L$90,MATCH(H712,PDC!$L:$L,0),MATCH(PDC!$J$1,PDC!$J$1:$L$1,0))</f>
        <v>Services</v>
      </c>
      <c r="F712">
        <v>8407</v>
      </c>
      <c r="G712">
        <v>96</v>
      </c>
      <c r="H712" t="s">
        <v>30</v>
      </c>
      <c r="I712" s="10">
        <v>955</v>
      </c>
      <c r="J712" s="10">
        <v>1403938</v>
      </c>
      <c r="K712" s="10">
        <v>38</v>
      </c>
      <c r="L712" s="10">
        <v>6</v>
      </c>
      <c r="M712" s="10">
        <v>41</v>
      </c>
      <c r="N712" s="10"/>
      <c r="O712" s="10">
        <v>3472</v>
      </c>
      <c r="P712" s="10">
        <v>40.898861169598455</v>
      </c>
      <c r="Q712" s="10">
        <v>27.06672232</v>
      </c>
      <c r="T712" s="10"/>
      <c r="U712" s="10"/>
      <c r="V712" s="10"/>
      <c r="W712" s="10"/>
      <c r="X712" s="10"/>
      <c r="Y712" s="10"/>
      <c r="Z712" s="10"/>
      <c r="AP712" t="str">
        <f t="shared" si="73"/>
        <v>69_Autres industries extractives</v>
      </c>
      <c r="AQ712" t="str">
        <f>INDEX(PDC!$J$1:$L$90,MATCH(AT712,PDC!$L:$L,0),MATCH(PDC!$J$1,PDC!$J$1:$L$1,0))</f>
        <v>Industrie</v>
      </c>
      <c r="AR712">
        <v>69</v>
      </c>
      <c r="AS712">
        <v>8</v>
      </c>
      <c r="AT712" t="s">
        <v>64</v>
      </c>
      <c r="AU712">
        <v>290</v>
      </c>
      <c r="AV712">
        <v>453489</v>
      </c>
      <c r="AW712">
        <v>5</v>
      </c>
      <c r="BA712">
        <v>225</v>
      </c>
    </row>
    <row r="713" spans="1:53" x14ac:dyDescent="0.35">
      <c r="A713" t="str">
        <f t="shared" si="71"/>
        <v>8407_Enquêtes et sécurité</v>
      </c>
      <c r="B713" t="str">
        <f t="shared" si="72"/>
        <v>8_8407</v>
      </c>
      <c r="C713">
        <f t="shared" si="74"/>
        <v>8</v>
      </c>
      <c r="D713">
        <f t="shared" si="70"/>
        <v>8</v>
      </c>
      <c r="E713" t="str">
        <f>INDEX(PDC!$J$1:$L$90,MATCH(H713,PDC!$L:$L,0),MATCH(PDC!$J$1,PDC!$J$1:$L$1,0))</f>
        <v>Services</v>
      </c>
      <c r="F713">
        <v>8407</v>
      </c>
      <c r="G713">
        <v>80</v>
      </c>
      <c r="H713" t="s">
        <v>15</v>
      </c>
      <c r="I713" s="10">
        <v>690</v>
      </c>
      <c r="J713" s="10">
        <v>1072428</v>
      </c>
      <c r="K713" s="10">
        <v>29</v>
      </c>
      <c r="M713" s="10"/>
      <c r="N713" s="10"/>
      <c r="O713" s="10">
        <v>2627</v>
      </c>
      <c r="P713" s="10">
        <v>74.605856710388707</v>
      </c>
      <c r="Q713" s="10">
        <v>27.041442408999998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P713" t="str">
        <f t="shared" si="73"/>
        <v>69_Industries alimentaires</v>
      </c>
      <c r="AQ713" t="str">
        <f>INDEX(PDC!$J$1:$L$90,MATCH(AT713,PDC!$L:$L,0),MATCH(PDC!$J$1,PDC!$J$1:$L$1,0))</f>
        <v>Industrie</v>
      </c>
      <c r="AR713">
        <v>69</v>
      </c>
      <c r="AS713">
        <v>10</v>
      </c>
      <c r="AT713" t="s">
        <v>14</v>
      </c>
      <c r="AU713">
        <v>8538</v>
      </c>
      <c r="AV713">
        <v>12933293</v>
      </c>
      <c r="AW713">
        <v>310</v>
      </c>
      <c r="AX713">
        <v>32</v>
      </c>
      <c r="AY713">
        <v>262</v>
      </c>
      <c r="BA713">
        <v>23035</v>
      </c>
    </row>
    <row r="714" spans="1:53" x14ac:dyDescent="0.35">
      <c r="A714" t="str">
        <f t="shared" si="71"/>
        <v>8407_Hébergement</v>
      </c>
      <c r="B714" t="str">
        <f t="shared" si="72"/>
        <v>14_8407</v>
      </c>
      <c r="C714">
        <f t="shared" si="74"/>
        <v>14</v>
      </c>
      <c r="D714">
        <f t="shared" si="70"/>
        <v>14</v>
      </c>
      <c r="E714" t="str">
        <f>INDEX(PDC!$J$1:$L$90,MATCH(H714,PDC!$L:$L,0),MATCH(PDC!$J$1,PDC!$J$1:$L$1,0))</f>
        <v>Services</v>
      </c>
      <c r="F714">
        <v>8407</v>
      </c>
      <c r="G714">
        <v>55</v>
      </c>
      <c r="H714" t="s">
        <v>20</v>
      </c>
      <c r="I714" s="10">
        <v>1018</v>
      </c>
      <c r="J714" s="10">
        <v>1733266</v>
      </c>
      <c r="K714" s="10">
        <v>46</v>
      </c>
      <c r="L714">
        <v>2</v>
      </c>
      <c r="M714" s="10">
        <v>25</v>
      </c>
      <c r="N714" s="10"/>
      <c r="O714" s="10">
        <v>3318</v>
      </c>
      <c r="P714" s="10">
        <v>51.869665831900157</v>
      </c>
      <c r="Q714" s="10">
        <v>26.539492496000001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P714" t="str">
        <f t="shared" si="73"/>
        <v>69_Fabrication de boissons</v>
      </c>
      <c r="AQ714" t="str">
        <f>INDEX(PDC!$J$1:$L$90,MATCH(AT714,PDC!$L:$L,0),MATCH(PDC!$J$1,PDC!$J$1:$L$1,0))</f>
        <v>Industrie</v>
      </c>
      <c r="AR714">
        <v>69</v>
      </c>
      <c r="AS714">
        <v>11</v>
      </c>
      <c r="AT714" t="s">
        <v>66</v>
      </c>
      <c r="AU714">
        <v>278</v>
      </c>
      <c r="AV714">
        <v>311726</v>
      </c>
      <c r="AW714">
        <v>2</v>
      </c>
      <c r="BA714">
        <v>559</v>
      </c>
    </row>
    <row r="715" spans="1:53" x14ac:dyDescent="0.35">
      <c r="A715" t="str">
        <f t="shared" si="71"/>
        <v>8407_Fabrication d'autres produits minéraux non métalliques</v>
      </c>
      <c r="B715" t="str">
        <f t="shared" si="72"/>
        <v>20_8407</v>
      </c>
      <c r="C715">
        <f t="shared" si="74"/>
        <v>20</v>
      </c>
      <c r="D715">
        <f t="shared" si="70"/>
        <v>20</v>
      </c>
      <c r="E715" t="str">
        <f>INDEX(PDC!$J$1:$L$90,MATCH(H715,PDC!$L:$L,0),MATCH(PDC!$J$1,PDC!$J$1:$L$1,0))</f>
        <v>Industrie</v>
      </c>
      <c r="F715">
        <v>8407</v>
      </c>
      <c r="G715">
        <v>23</v>
      </c>
      <c r="H715" t="s">
        <v>18</v>
      </c>
      <c r="I715" s="10">
        <v>717</v>
      </c>
      <c r="J715" s="10">
        <v>1121127</v>
      </c>
      <c r="K715" s="10">
        <v>29</v>
      </c>
      <c r="L715">
        <v>4</v>
      </c>
      <c r="M715" s="10">
        <v>28</v>
      </c>
      <c r="N715" s="10"/>
      <c r="O715" s="10">
        <v>1568</v>
      </c>
      <c r="P715" s="10">
        <v>45.650107321666034</v>
      </c>
      <c r="Q715" s="10">
        <v>25.866828646999998</v>
      </c>
      <c r="T715" s="10"/>
      <c r="U715" s="10"/>
      <c r="V715" s="10"/>
      <c r="W715" s="10"/>
      <c r="X715" s="10"/>
      <c r="Y715" s="10"/>
      <c r="Z715" s="10"/>
      <c r="AP715" t="str">
        <f t="shared" si="73"/>
        <v>69_Fabrication de textiles</v>
      </c>
      <c r="AQ715" t="str">
        <f>INDEX(PDC!$J$1:$L$90,MATCH(AT715,PDC!$L:$L,0),MATCH(PDC!$J$1,PDC!$J$1:$L$1,0))</f>
        <v>Industrie</v>
      </c>
      <c r="AR715">
        <v>69</v>
      </c>
      <c r="AS715">
        <v>13</v>
      </c>
      <c r="AT715" t="s">
        <v>19</v>
      </c>
      <c r="AU715">
        <v>1993</v>
      </c>
      <c r="AV715">
        <v>3161060</v>
      </c>
      <c r="AW715">
        <v>66</v>
      </c>
      <c r="AX715">
        <v>9</v>
      </c>
      <c r="AY715">
        <v>97</v>
      </c>
      <c r="BA715">
        <v>5153</v>
      </c>
    </row>
    <row r="716" spans="1:53" x14ac:dyDescent="0.35">
      <c r="A716" t="str">
        <f t="shared" si="71"/>
        <v>8407_Réparation et installation de machines et d'équipements</v>
      </c>
      <c r="B716" t="str">
        <f t="shared" si="72"/>
        <v>23_8407</v>
      </c>
      <c r="C716">
        <f t="shared" si="74"/>
        <v>23</v>
      </c>
      <c r="D716">
        <f t="shared" si="70"/>
        <v>23</v>
      </c>
      <c r="E716" t="str">
        <f>INDEX(PDC!$J$1:$L$90,MATCH(H716,PDC!$L:$L,0),MATCH(PDC!$J$1,PDC!$J$1:$L$1,0))</f>
        <v>Industrie</v>
      </c>
      <c r="F716">
        <v>8407</v>
      </c>
      <c r="G716">
        <v>33</v>
      </c>
      <c r="H716" t="s">
        <v>23</v>
      </c>
      <c r="I716" s="10">
        <v>527</v>
      </c>
      <c r="J716" s="10">
        <v>887485</v>
      </c>
      <c r="K716" s="10">
        <v>22</v>
      </c>
      <c r="L716" s="10"/>
      <c r="M716" s="10"/>
      <c r="N716" s="10"/>
      <c r="O716" s="10">
        <v>1217</v>
      </c>
      <c r="P716" s="10">
        <v>43.853764778137517</v>
      </c>
      <c r="Q716" s="10">
        <v>24.789151365999999</v>
      </c>
      <c r="T716" s="10"/>
      <c r="U716" s="10"/>
      <c r="V716" s="10"/>
      <c r="W716" s="10"/>
      <c r="X716" s="10"/>
      <c r="Y716" s="10"/>
      <c r="Z716" s="10"/>
      <c r="AP716" t="str">
        <f t="shared" si="73"/>
        <v>69_Industrie de l'habillement</v>
      </c>
      <c r="AQ716" t="str">
        <f>INDEX(PDC!$J$1:$L$90,MATCH(AT716,PDC!$L:$L,0),MATCH(PDC!$J$1,PDC!$J$1:$L$1,0))</f>
        <v>Industrie</v>
      </c>
      <c r="AR716">
        <v>69</v>
      </c>
      <c r="AS716">
        <v>14</v>
      </c>
      <c r="AT716" t="s">
        <v>68</v>
      </c>
      <c r="AU716">
        <v>1170</v>
      </c>
      <c r="AV716">
        <v>1745633</v>
      </c>
      <c r="AW716">
        <v>23</v>
      </c>
      <c r="BA716">
        <v>1404</v>
      </c>
    </row>
    <row r="717" spans="1:53" x14ac:dyDescent="0.35">
      <c r="A717" t="str">
        <f t="shared" si="71"/>
        <v>8407_Entreposage et services auxiliaires des transports</v>
      </c>
      <c r="B717" t="str">
        <f t="shared" si="72"/>
        <v>41_8407</v>
      </c>
      <c r="C717">
        <f t="shared" si="74"/>
        <v>41</v>
      </c>
      <c r="D717">
        <f t="shared" si="70"/>
        <v>41</v>
      </c>
      <c r="E717" t="str">
        <f>INDEX(PDC!$J$1:$L$90,MATCH(H717,PDC!$L:$L,0),MATCH(PDC!$J$1,PDC!$J$1:$L$1,0))</f>
        <v>Services</v>
      </c>
      <c r="F717">
        <v>8407</v>
      </c>
      <c r="G717">
        <v>52</v>
      </c>
      <c r="H717" t="s">
        <v>7</v>
      </c>
      <c r="I717" s="10">
        <v>576</v>
      </c>
      <c r="J717" s="10">
        <v>898461</v>
      </c>
      <c r="K717" s="10">
        <v>22</v>
      </c>
      <c r="L717">
        <v>4</v>
      </c>
      <c r="M717" s="10">
        <v>20</v>
      </c>
      <c r="N717" s="10"/>
      <c r="O717" s="10">
        <v>2654</v>
      </c>
      <c r="P717" s="10">
        <v>22.51177018963611</v>
      </c>
      <c r="Q717" s="10">
        <v>24.486316044999999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P717" t="str">
        <f t="shared" si="73"/>
        <v>69_Industrie du cuir et de la chaussure</v>
      </c>
      <c r="AQ717" t="str">
        <f>INDEX(PDC!$J$1:$L$90,MATCH(AT717,PDC!$L:$L,0),MATCH(PDC!$J$1,PDC!$J$1:$L$1,0))</f>
        <v>Industrie</v>
      </c>
      <c r="AR717">
        <v>69</v>
      </c>
      <c r="AS717">
        <v>15</v>
      </c>
      <c r="AT717" t="s">
        <v>69</v>
      </c>
      <c r="AU717">
        <v>422</v>
      </c>
      <c r="AV717">
        <v>616431</v>
      </c>
      <c r="AW717">
        <v>8</v>
      </c>
      <c r="BA717">
        <v>898</v>
      </c>
    </row>
    <row r="718" spans="1:53" x14ac:dyDescent="0.35">
      <c r="A718" t="str">
        <f t="shared" si="71"/>
        <v>8407_Construction de bâtiments</v>
      </c>
      <c r="B718" t="str">
        <f t="shared" si="72"/>
        <v>36_8407</v>
      </c>
      <c r="C718">
        <f t="shared" si="74"/>
        <v>36</v>
      </c>
      <c r="D718">
        <f t="shared" si="70"/>
        <v>36</v>
      </c>
      <c r="E718" t="str">
        <f>INDEX(PDC!$J$1:$L$90,MATCH(H718,PDC!$L:$L,0),MATCH(PDC!$J$1,PDC!$J$1:$L$1,0))</f>
        <v>Construction</v>
      </c>
      <c r="F718">
        <v>8407</v>
      </c>
      <c r="G718">
        <v>41</v>
      </c>
      <c r="H718" t="s">
        <v>17</v>
      </c>
      <c r="I718" s="10">
        <v>547</v>
      </c>
      <c r="J718" s="10">
        <v>837047</v>
      </c>
      <c r="K718" s="10">
        <v>20</v>
      </c>
      <c r="L718" s="10">
        <v>4</v>
      </c>
      <c r="M718" s="10">
        <v>23</v>
      </c>
      <c r="N718" s="10"/>
      <c r="O718" s="10">
        <v>1150</v>
      </c>
      <c r="P718" s="10">
        <v>29.603955867312905</v>
      </c>
      <c r="Q718" s="10">
        <v>23.893520913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P718" t="str">
        <f t="shared" si="73"/>
        <v>69_Travail du bois et fabrication d'articles en bois et en liège, à l'exception des meubles ; fabrication d'articles en vannerie et sparterie</v>
      </c>
      <c r="AQ718" t="str">
        <f>INDEX(PDC!$J$1:$L$90,MATCH(AT718,PDC!$L:$L,0),MATCH(PDC!$J$1,PDC!$J$1:$L$1,0))</f>
        <v>Industrie</v>
      </c>
      <c r="AR718">
        <v>69</v>
      </c>
      <c r="AS718">
        <v>16</v>
      </c>
      <c r="AT718" t="s">
        <v>70</v>
      </c>
      <c r="AU718">
        <v>984</v>
      </c>
      <c r="AV718">
        <v>1544656</v>
      </c>
      <c r="AW718">
        <v>67</v>
      </c>
      <c r="AX718">
        <v>9</v>
      </c>
      <c r="AY718">
        <v>83</v>
      </c>
      <c r="BA718">
        <v>4820</v>
      </c>
    </row>
    <row r="719" spans="1:53" x14ac:dyDescent="0.35">
      <c r="A719" t="str">
        <f t="shared" si="71"/>
        <v>8407_Activités de location et location-bail</v>
      </c>
      <c r="B719" t="str">
        <f t="shared" si="72"/>
        <v>27_8407</v>
      </c>
      <c r="C719">
        <f t="shared" si="74"/>
        <v>27</v>
      </c>
      <c r="D719">
        <f t="shared" si="70"/>
        <v>27</v>
      </c>
      <c r="E719" t="str">
        <f>INDEX(PDC!$J$1:$L$90,MATCH(H719,PDC!$L:$L,0),MATCH(PDC!$J$1,PDC!$J$1:$L$1,0))</f>
        <v>Services</v>
      </c>
      <c r="F719">
        <v>8407</v>
      </c>
      <c r="G719">
        <v>77</v>
      </c>
      <c r="H719" t="s">
        <v>88</v>
      </c>
      <c r="I719" s="10">
        <v>499</v>
      </c>
      <c r="J719" s="10">
        <v>815051</v>
      </c>
      <c r="K719" s="10">
        <v>19</v>
      </c>
      <c r="L719">
        <v>1</v>
      </c>
      <c r="M719" s="10">
        <v>8</v>
      </c>
      <c r="N719" s="10"/>
      <c r="O719" s="10">
        <v>2175</v>
      </c>
      <c r="P719" s="10">
        <v>38.834398648149822</v>
      </c>
      <c r="Q719" s="10">
        <v>23.311424683999999</v>
      </c>
      <c r="T719" s="10"/>
      <c r="U719" s="10"/>
      <c r="V719" s="10"/>
      <c r="W719" s="10"/>
      <c r="X719" s="10"/>
      <c r="Y719" s="10"/>
      <c r="Z719" s="10"/>
      <c r="AP719" t="str">
        <f t="shared" si="73"/>
        <v>69_Industrie du papier et du carton</v>
      </c>
      <c r="AQ719" t="str">
        <f>INDEX(PDC!$J$1:$L$90,MATCH(AT719,PDC!$L:$L,0),MATCH(PDC!$J$1,PDC!$J$1:$L$1,0))</f>
        <v>Industrie</v>
      </c>
      <c r="AR719">
        <v>69</v>
      </c>
      <c r="AS719">
        <v>17</v>
      </c>
      <c r="AT719" t="s">
        <v>71</v>
      </c>
      <c r="AU719">
        <v>1011</v>
      </c>
      <c r="AV719">
        <v>1615325</v>
      </c>
      <c r="AW719">
        <v>30</v>
      </c>
      <c r="AX719">
        <v>6</v>
      </c>
      <c r="AY719">
        <v>56</v>
      </c>
      <c r="BA719">
        <v>2508</v>
      </c>
    </row>
    <row r="720" spans="1:53" x14ac:dyDescent="0.35">
      <c r="A720" t="str">
        <f t="shared" si="71"/>
        <v>8407_Fabrication de textiles</v>
      </c>
      <c r="B720" t="str">
        <f t="shared" si="72"/>
        <v>HC_8407</v>
      </c>
      <c r="C720" t="str">
        <f t="shared" si="74"/>
        <v>HC</v>
      </c>
      <c r="D720">
        <f t="shared" si="70"/>
        <v>19</v>
      </c>
      <c r="E720" t="str">
        <f>INDEX(PDC!$J$1:$L$90,MATCH(H720,PDC!$L:$L,0),MATCH(PDC!$J$1,PDC!$J$1:$L$1,0))</f>
        <v>Industrie</v>
      </c>
      <c r="F720">
        <v>8407</v>
      </c>
      <c r="G720">
        <v>13</v>
      </c>
      <c r="H720" t="s">
        <v>19</v>
      </c>
      <c r="I720" s="10">
        <v>23</v>
      </c>
      <c r="J720" s="10">
        <v>43989</v>
      </c>
      <c r="K720" s="10">
        <v>1</v>
      </c>
      <c r="M720" s="10"/>
      <c r="N720" s="10"/>
      <c r="O720" s="10">
        <v>112</v>
      </c>
      <c r="P720" s="10">
        <v>46.913587883287335</v>
      </c>
      <c r="Q720" s="10">
        <v>22.732955965999999</v>
      </c>
      <c r="T720" s="10"/>
      <c r="U720" s="10"/>
      <c r="V720" s="10"/>
      <c r="W720" s="10"/>
      <c r="X720" s="10"/>
      <c r="Y720" s="10"/>
      <c r="Z720" s="10"/>
      <c r="AP720" t="str">
        <f t="shared" si="73"/>
        <v>69_Imprimerie et reproduction d'enregistrements</v>
      </c>
      <c r="AQ720" t="str">
        <f>INDEX(PDC!$J$1:$L$90,MATCH(AT720,PDC!$L:$L,0),MATCH(PDC!$J$1,PDC!$J$1:$L$1,0))</f>
        <v>Industrie</v>
      </c>
      <c r="AR720">
        <v>69</v>
      </c>
      <c r="AS720">
        <v>18</v>
      </c>
      <c r="AT720" t="s">
        <v>72</v>
      </c>
      <c r="AU720">
        <v>1797</v>
      </c>
      <c r="AV720">
        <v>2937087</v>
      </c>
      <c r="AW720">
        <v>52</v>
      </c>
      <c r="AX720">
        <v>5</v>
      </c>
      <c r="AY720">
        <v>24</v>
      </c>
      <c r="BA720">
        <v>3413</v>
      </c>
    </row>
    <row r="721" spans="1:53" x14ac:dyDescent="0.35">
      <c r="A721" t="str">
        <f t="shared" si="71"/>
        <v>8407_Commerce et réparation d'automobiles et de motocycles</v>
      </c>
      <c r="B721" t="str">
        <f t="shared" si="72"/>
        <v>21_8407</v>
      </c>
      <c r="C721">
        <f t="shared" si="74"/>
        <v>21</v>
      </c>
      <c r="D721">
        <f t="shared" si="70"/>
        <v>21</v>
      </c>
      <c r="E721" t="str">
        <f>INDEX(PDC!$J$1:$L$90,MATCH(H721,PDC!$L:$L,0),MATCH(PDC!$J$1,PDC!$J$1:$L$1,0))</f>
        <v>Commerce</v>
      </c>
      <c r="F721">
        <v>8407</v>
      </c>
      <c r="G721">
        <v>45</v>
      </c>
      <c r="H721" t="s">
        <v>21</v>
      </c>
      <c r="I721" s="10">
        <v>1970</v>
      </c>
      <c r="J721" s="10">
        <v>3297558</v>
      </c>
      <c r="K721" s="10">
        <v>74</v>
      </c>
      <c r="L721">
        <v>5</v>
      </c>
      <c r="M721" s="10">
        <v>49</v>
      </c>
      <c r="N721" s="10"/>
      <c r="O721" s="10">
        <v>4114</v>
      </c>
      <c r="P721" s="10">
        <v>44.759607889675458</v>
      </c>
      <c r="Q721" s="10">
        <v>22.440848652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P721" t="str">
        <f t="shared" si="73"/>
        <v>69_Cokéfaction et raffinage</v>
      </c>
      <c r="AQ721" t="str">
        <f>INDEX(PDC!$J$1:$L$90,MATCH(AT721,PDC!$L:$L,0),MATCH(PDC!$J$1,PDC!$J$1:$L$1,0))</f>
        <v>Industrie</v>
      </c>
      <c r="AR721">
        <v>69</v>
      </c>
      <c r="AS721">
        <v>19</v>
      </c>
      <c r="AT721" t="s">
        <v>73</v>
      </c>
      <c r="AU721">
        <v>1015</v>
      </c>
      <c r="AV721">
        <v>1518510</v>
      </c>
      <c r="AW721">
        <v>4</v>
      </c>
      <c r="BA721">
        <v>793</v>
      </c>
    </row>
    <row r="722" spans="1:53" x14ac:dyDescent="0.35">
      <c r="A722" t="str">
        <f t="shared" si="71"/>
        <v>8407_Génie civil</v>
      </c>
      <c r="B722" t="str">
        <f t="shared" si="72"/>
        <v>24_8407</v>
      </c>
      <c r="C722">
        <f t="shared" si="74"/>
        <v>24</v>
      </c>
      <c r="D722">
        <f t="shared" si="70"/>
        <v>24</v>
      </c>
      <c r="E722" t="str">
        <f>INDEX(PDC!$J$1:$L$90,MATCH(H722,PDC!$L:$L,0),MATCH(PDC!$J$1,PDC!$J$1:$L$1,0))</f>
        <v>Construction</v>
      </c>
      <c r="F722">
        <v>8407</v>
      </c>
      <c r="G722">
        <v>42</v>
      </c>
      <c r="H722" t="s">
        <v>22</v>
      </c>
      <c r="I722" s="10">
        <v>905</v>
      </c>
      <c r="J722" s="10">
        <v>1450033</v>
      </c>
      <c r="K722" s="10">
        <v>31</v>
      </c>
      <c r="L722">
        <v>5</v>
      </c>
      <c r="M722" s="10">
        <v>138</v>
      </c>
      <c r="N722" s="10">
        <v>1</v>
      </c>
      <c r="O722" s="10">
        <v>3825</v>
      </c>
      <c r="P722" s="10">
        <v>43.071212705289739</v>
      </c>
      <c r="Q722" s="10">
        <v>21.378823791999999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P722" t="str">
        <f t="shared" si="73"/>
        <v>69_Industrie chimique</v>
      </c>
      <c r="AQ722" t="str">
        <f>INDEX(PDC!$J$1:$L$90,MATCH(AT722,PDC!$L:$L,0),MATCH(PDC!$J$1,PDC!$J$1:$L$1,0))</f>
        <v>Industrie</v>
      </c>
      <c r="AR722">
        <v>69</v>
      </c>
      <c r="AS722">
        <v>20</v>
      </c>
      <c r="AT722" t="s">
        <v>40</v>
      </c>
      <c r="AU722">
        <v>10128</v>
      </c>
      <c r="AV722">
        <v>14574015</v>
      </c>
      <c r="AW722">
        <v>74</v>
      </c>
      <c r="AX722">
        <v>5</v>
      </c>
      <c r="AY722">
        <v>39</v>
      </c>
      <c r="BA722">
        <v>5171</v>
      </c>
    </row>
    <row r="723" spans="1:53" x14ac:dyDescent="0.35">
      <c r="A723" t="str">
        <f t="shared" si="71"/>
        <v>8407_Publicité et études de marché</v>
      </c>
      <c r="B723" t="str">
        <f t="shared" si="72"/>
        <v>HC_8407</v>
      </c>
      <c r="C723" t="str">
        <f t="shared" si="74"/>
        <v>HC</v>
      </c>
      <c r="D723">
        <f t="shared" si="70"/>
        <v>35</v>
      </c>
      <c r="E723" t="str">
        <f>INDEX(PDC!$J$1:$L$90,MATCH(H723,PDC!$L:$L,0),MATCH(PDC!$J$1,PDC!$J$1:$L$1,0))</f>
        <v>Services</v>
      </c>
      <c r="F723">
        <v>8407</v>
      </c>
      <c r="G723">
        <v>73</v>
      </c>
      <c r="H723" t="s">
        <v>33</v>
      </c>
      <c r="I723" s="10">
        <v>252</v>
      </c>
      <c r="J723" s="10">
        <v>382405</v>
      </c>
      <c r="K723" s="10">
        <v>8</v>
      </c>
      <c r="L723" s="10">
        <v>2</v>
      </c>
      <c r="M723" s="10">
        <v>11</v>
      </c>
      <c r="N723" s="10"/>
      <c r="O723" s="10">
        <v>794</v>
      </c>
      <c r="P723" s="10">
        <v>29.795636547249291</v>
      </c>
      <c r="Q723" s="10">
        <v>20.920228553000001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P723" t="str">
        <f t="shared" si="73"/>
        <v>69_Industrie pharmaceutique</v>
      </c>
      <c r="AQ723" t="str">
        <f>INDEX(PDC!$J$1:$L$90,MATCH(AT723,PDC!$L:$L,0),MATCH(PDC!$J$1,PDC!$J$1:$L$1,0))</f>
        <v>Industrie</v>
      </c>
      <c r="AR723">
        <v>69</v>
      </c>
      <c r="AS723">
        <v>21</v>
      </c>
      <c r="AT723" t="s">
        <v>39</v>
      </c>
      <c r="AU723">
        <v>9172</v>
      </c>
      <c r="AV723">
        <v>11485571</v>
      </c>
      <c r="AW723">
        <v>95</v>
      </c>
      <c r="AX723">
        <v>4</v>
      </c>
      <c r="AY723">
        <v>21</v>
      </c>
      <c r="BA723">
        <v>7869</v>
      </c>
    </row>
    <row r="724" spans="1:53" x14ac:dyDescent="0.35">
      <c r="A724" t="str">
        <f t="shared" si="71"/>
        <v>8407_Imprimerie et reproduction d'enregistrements</v>
      </c>
      <c r="B724" t="str">
        <f t="shared" si="72"/>
        <v>HC_8407</v>
      </c>
      <c r="C724" t="str">
        <f t="shared" si="74"/>
        <v>HC</v>
      </c>
      <c r="D724">
        <f t="shared" si="70"/>
        <v>33</v>
      </c>
      <c r="E724" t="str">
        <f>INDEX(PDC!$J$1:$L$90,MATCH(H724,PDC!$L:$L,0),MATCH(PDC!$J$1,PDC!$J$1:$L$1,0))</f>
        <v>Industrie</v>
      </c>
      <c r="F724">
        <v>8407</v>
      </c>
      <c r="G724">
        <v>18</v>
      </c>
      <c r="H724" t="s">
        <v>72</v>
      </c>
      <c r="I724" s="10">
        <v>145</v>
      </c>
      <c r="J724" s="10">
        <v>239878</v>
      </c>
      <c r="K724" s="10">
        <v>5</v>
      </c>
      <c r="L724" s="10"/>
      <c r="M724" s="10"/>
      <c r="N724" s="10"/>
      <c r="O724" s="10">
        <v>273</v>
      </c>
      <c r="P724" s="10">
        <v>30.567823602575796</v>
      </c>
      <c r="Q724" s="10">
        <v>20.843928996999999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P724" t="str">
        <f t="shared" si="73"/>
        <v>69_Fabrication de produits en caoutchouc et en plastique</v>
      </c>
      <c r="AQ724" t="str">
        <f>INDEX(PDC!$J$1:$L$90,MATCH(AT724,PDC!$L:$L,0),MATCH(PDC!$J$1,PDC!$J$1:$L$1,0))</f>
        <v>Industrie</v>
      </c>
      <c r="AR724">
        <v>69</v>
      </c>
      <c r="AS724">
        <v>22</v>
      </c>
      <c r="AT724" t="s">
        <v>25</v>
      </c>
      <c r="AU724">
        <v>3209</v>
      </c>
      <c r="AV724">
        <v>4572740</v>
      </c>
      <c r="AW724">
        <v>116</v>
      </c>
      <c r="AX724">
        <v>7</v>
      </c>
      <c r="AY724">
        <v>93</v>
      </c>
      <c r="BA724">
        <v>7646</v>
      </c>
    </row>
    <row r="725" spans="1:53" x14ac:dyDescent="0.35">
      <c r="A725" t="str">
        <f t="shared" si="71"/>
        <v>8407_Fabrication de produits en caoutchouc et en plastique</v>
      </c>
      <c r="B725" t="str">
        <f t="shared" si="72"/>
        <v>HC_8407</v>
      </c>
      <c r="C725" t="str">
        <f t="shared" si="74"/>
        <v>HC</v>
      </c>
      <c r="D725">
        <f t="shared" si="70"/>
        <v>43</v>
      </c>
      <c r="E725" t="str">
        <f>INDEX(PDC!$J$1:$L$90,MATCH(H725,PDC!$L:$L,0),MATCH(PDC!$J$1,PDC!$J$1:$L$1,0))</f>
        <v>Industrie</v>
      </c>
      <c r="F725">
        <v>8407</v>
      </c>
      <c r="G725">
        <v>22</v>
      </c>
      <c r="H725" t="s">
        <v>25</v>
      </c>
      <c r="I725" s="10">
        <v>100</v>
      </c>
      <c r="J725" s="10">
        <v>149321</v>
      </c>
      <c r="K725" s="10">
        <v>3</v>
      </c>
      <c r="M725" s="10"/>
      <c r="N725" s="10"/>
      <c r="O725" s="10">
        <v>415</v>
      </c>
      <c r="P725" s="10">
        <v>17.148573530671012</v>
      </c>
      <c r="Q725" s="10">
        <v>20.090945010999999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P725" t="str">
        <f t="shared" si="73"/>
        <v>69_Fabrication d'autres produits minéraux non métalliques</v>
      </c>
      <c r="AQ725" t="str">
        <f>INDEX(PDC!$J$1:$L$90,MATCH(AT725,PDC!$L:$L,0),MATCH(PDC!$J$1,PDC!$J$1:$L$1,0))</f>
        <v>Industrie</v>
      </c>
      <c r="AR725">
        <v>69</v>
      </c>
      <c r="AS725">
        <v>23</v>
      </c>
      <c r="AT725" t="s">
        <v>18</v>
      </c>
      <c r="AU725">
        <v>1883</v>
      </c>
      <c r="AV725">
        <v>2909629</v>
      </c>
      <c r="AW725">
        <v>49</v>
      </c>
      <c r="AX725">
        <v>7</v>
      </c>
      <c r="AY725">
        <v>73</v>
      </c>
      <c r="BA725">
        <v>5889</v>
      </c>
    </row>
    <row r="726" spans="1:53" x14ac:dyDescent="0.35">
      <c r="A726" t="str">
        <f t="shared" si="71"/>
        <v>8407_Commerce de gros, à l'exception des automobiles et des motocycles</v>
      </c>
      <c r="B726" t="str">
        <f t="shared" si="72"/>
        <v>34_8407</v>
      </c>
      <c r="C726">
        <f t="shared" si="74"/>
        <v>34</v>
      </c>
      <c r="D726">
        <f t="shared" si="70"/>
        <v>34</v>
      </c>
      <c r="E726" t="str">
        <f>INDEX(PDC!$J$1:$L$90,MATCH(H726,PDC!$L:$L,0),MATCH(PDC!$J$1,PDC!$J$1:$L$1,0))</f>
        <v>Commerce</v>
      </c>
      <c r="F726">
        <v>8407</v>
      </c>
      <c r="G726">
        <v>46</v>
      </c>
      <c r="H726" t="s">
        <v>28</v>
      </c>
      <c r="I726" s="10">
        <v>3339</v>
      </c>
      <c r="J726" s="10">
        <v>5230169</v>
      </c>
      <c r="K726" s="10">
        <v>100</v>
      </c>
      <c r="L726">
        <v>6</v>
      </c>
      <c r="M726" s="10">
        <v>81</v>
      </c>
      <c r="N726" s="10"/>
      <c r="O726" s="10">
        <v>6095</v>
      </c>
      <c r="P726" s="10">
        <v>30.30866839683793</v>
      </c>
      <c r="Q726" s="10">
        <v>19.119841060999999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P726" t="str">
        <f t="shared" si="73"/>
        <v>69_Métallurgie</v>
      </c>
      <c r="AQ726" t="str">
        <f>INDEX(PDC!$J$1:$L$90,MATCH(AT726,PDC!$L:$L,0),MATCH(PDC!$J$1,PDC!$J$1:$L$1,0))</f>
        <v>Industrie</v>
      </c>
      <c r="AR726">
        <v>69</v>
      </c>
      <c r="AS726">
        <v>24</v>
      </c>
      <c r="AT726" t="s">
        <v>26</v>
      </c>
      <c r="AU726">
        <v>1211</v>
      </c>
      <c r="AV726">
        <v>1948813</v>
      </c>
      <c r="AW726">
        <v>67</v>
      </c>
      <c r="AX726">
        <v>6</v>
      </c>
      <c r="AY726">
        <v>45</v>
      </c>
      <c r="BA726">
        <v>5863</v>
      </c>
    </row>
    <row r="727" spans="1:53" x14ac:dyDescent="0.35">
      <c r="A727" t="str">
        <f t="shared" si="71"/>
        <v>8407_Activités administratives et autres activités de soutien aux entreprises</v>
      </c>
      <c r="B727" t="str">
        <f t="shared" si="72"/>
        <v>32_8407</v>
      </c>
      <c r="C727">
        <f t="shared" si="74"/>
        <v>32</v>
      </c>
      <c r="D727">
        <f t="shared" si="70"/>
        <v>32</v>
      </c>
      <c r="E727" t="str">
        <f>INDEX(PDC!$J$1:$L$90,MATCH(H727,PDC!$L:$L,0),MATCH(PDC!$J$1,PDC!$J$1:$L$1,0))</f>
        <v>Services</v>
      </c>
      <c r="F727">
        <v>8407</v>
      </c>
      <c r="G727">
        <v>82</v>
      </c>
      <c r="H727" t="s">
        <v>35</v>
      </c>
      <c r="I727" s="10">
        <v>599</v>
      </c>
      <c r="J727" s="10">
        <v>885740</v>
      </c>
      <c r="K727" s="10">
        <v>15</v>
      </c>
      <c r="L727">
        <v>2</v>
      </c>
      <c r="M727" s="10">
        <v>11</v>
      </c>
      <c r="N727" s="10"/>
      <c r="O727" s="10">
        <v>1490</v>
      </c>
      <c r="P727" s="10">
        <v>32.418437638933362</v>
      </c>
      <c r="Q727" s="10">
        <v>16.934992210000001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P727" t="str">
        <f t="shared" si="73"/>
        <v>69_Fabrication de produits métalliques, à l'exception des machines et des équipements</v>
      </c>
      <c r="AQ727" t="str">
        <f>INDEX(PDC!$J$1:$L$90,MATCH(AT727,PDC!$L:$L,0),MATCH(PDC!$J$1,PDC!$J$1:$L$1,0))</f>
        <v>Industrie</v>
      </c>
      <c r="AR727">
        <v>69</v>
      </c>
      <c r="AS727">
        <v>25</v>
      </c>
      <c r="AT727" t="s">
        <v>11</v>
      </c>
      <c r="AU727">
        <v>9895</v>
      </c>
      <c r="AV727">
        <v>16096396</v>
      </c>
      <c r="AW727">
        <v>454</v>
      </c>
      <c r="AX727">
        <v>47</v>
      </c>
      <c r="AY727">
        <v>422</v>
      </c>
      <c r="BA727">
        <v>32074</v>
      </c>
    </row>
    <row r="728" spans="1:53" x14ac:dyDescent="0.35">
      <c r="A728" t="str">
        <f t="shared" si="71"/>
        <v>8407_Fabrication de machines et équipements n.c.a.</v>
      </c>
      <c r="B728" t="str">
        <f t="shared" si="72"/>
        <v>40_8407</v>
      </c>
      <c r="C728">
        <f t="shared" si="74"/>
        <v>40</v>
      </c>
      <c r="D728">
        <f t="shared" si="70"/>
        <v>40</v>
      </c>
      <c r="E728" t="str">
        <f>INDEX(PDC!$J$1:$L$90,MATCH(H728,PDC!$L:$L,0),MATCH(PDC!$J$1,PDC!$J$1:$L$1,0))</f>
        <v>Industrie</v>
      </c>
      <c r="F728">
        <v>8407</v>
      </c>
      <c r="G728">
        <v>28</v>
      </c>
      <c r="H728" t="s">
        <v>29</v>
      </c>
      <c r="I728" s="10">
        <v>1055</v>
      </c>
      <c r="J728" s="10">
        <v>1564264</v>
      </c>
      <c r="K728" s="10">
        <v>25</v>
      </c>
      <c r="L728" s="10">
        <v>1</v>
      </c>
      <c r="M728" s="10">
        <v>5</v>
      </c>
      <c r="N728" s="10"/>
      <c r="O728" s="10">
        <v>660</v>
      </c>
      <c r="P728" s="10">
        <v>25.400432847386242</v>
      </c>
      <c r="Q728" s="10">
        <v>15.98195701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P728" t="str">
        <f t="shared" si="73"/>
        <v>69_Fabrication de produits informatiques, électroniques et optiques</v>
      </c>
      <c r="AQ728" t="str">
        <f>INDEX(PDC!$J$1:$L$90,MATCH(AT728,PDC!$L:$L,0),MATCH(PDC!$J$1,PDC!$J$1:$L$1,0))</f>
        <v>Industrie</v>
      </c>
      <c r="AR728">
        <v>69</v>
      </c>
      <c r="AS728">
        <v>26</v>
      </c>
      <c r="AT728" t="s">
        <v>41</v>
      </c>
      <c r="AU728">
        <v>2076</v>
      </c>
      <c r="AV728">
        <v>2965568</v>
      </c>
      <c r="AW728">
        <v>21</v>
      </c>
      <c r="AX728">
        <v>3</v>
      </c>
      <c r="AY728">
        <v>13</v>
      </c>
      <c r="BA728">
        <v>835</v>
      </c>
    </row>
    <row r="729" spans="1:53" x14ac:dyDescent="0.35">
      <c r="A729" t="str">
        <f t="shared" si="71"/>
        <v>8407_Collecte et traitement des eaux usées</v>
      </c>
      <c r="B729" t="str">
        <f t="shared" si="72"/>
        <v>HC_8407</v>
      </c>
      <c r="C729" t="str">
        <f t="shared" si="74"/>
        <v>HC</v>
      </c>
      <c r="D729">
        <f t="shared" si="70"/>
        <v>38</v>
      </c>
      <c r="E729" t="str">
        <f>INDEX(PDC!$J$1:$L$90,MATCH(H729,PDC!$L:$L,0),MATCH(PDC!$J$1,PDC!$J$1:$L$1,0))</f>
        <v>Industrie</v>
      </c>
      <c r="F729">
        <v>8407</v>
      </c>
      <c r="G729">
        <v>37</v>
      </c>
      <c r="H729" t="s">
        <v>78</v>
      </c>
      <c r="I729" s="10">
        <v>74</v>
      </c>
      <c r="J729" s="10">
        <v>128597</v>
      </c>
      <c r="K729">
        <v>2</v>
      </c>
      <c r="O729">
        <v>496</v>
      </c>
      <c r="P729">
        <v>26.023643806120347</v>
      </c>
      <c r="Q729">
        <v>15.552462344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P729" t="str">
        <f t="shared" si="73"/>
        <v>69_Fabrication d'équipements électriques</v>
      </c>
      <c r="AQ729" t="str">
        <f>INDEX(PDC!$J$1:$L$90,MATCH(AT729,PDC!$L:$L,0),MATCH(PDC!$J$1,PDC!$J$1:$L$1,0))</f>
        <v>Industrie</v>
      </c>
      <c r="AR729">
        <v>69</v>
      </c>
      <c r="AS729">
        <v>27</v>
      </c>
      <c r="AT729" t="s">
        <v>38</v>
      </c>
      <c r="AU729">
        <v>4398</v>
      </c>
      <c r="AV729">
        <v>6216694</v>
      </c>
      <c r="AW729">
        <v>62</v>
      </c>
      <c r="AX729">
        <v>4</v>
      </c>
      <c r="AY729">
        <v>23</v>
      </c>
      <c r="BA729">
        <v>5363</v>
      </c>
    </row>
    <row r="730" spans="1:53" x14ac:dyDescent="0.35">
      <c r="A730" t="str">
        <f t="shared" si="71"/>
        <v>8407_Industrie du cuir et de la chaussure</v>
      </c>
      <c r="B730" t="str">
        <f t="shared" si="72"/>
        <v>37_8407</v>
      </c>
      <c r="C730">
        <f t="shared" si="74"/>
        <v>37</v>
      </c>
      <c r="D730">
        <f t="shared" si="70"/>
        <v>37</v>
      </c>
      <c r="E730" t="str">
        <f>INDEX(PDC!$J$1:$L$90,MATCH(H730,PDC!$L:$L,0),MATCH(PDC!$J$1,PDC!$J$1:$L$1,0))</f>
        <v>Industrie</v>
      </c>
      <c r="F730">
        <v>8407</v>
      </c>
      <c r="G730">
        <v>15</v>
      </c>
      <c r="H730" t="s">
        <v>69</v>
      </c>
      <c r="I730" s="10">
        <v>326</v>
      </c>
      <c r="J730" s="10">
        <v>487412</v>
      </c>
      <c r="K730">
        <v>7</v>
      </c>
      <c r="L730">
        <v>1</v>
      </c>
      <c r="M730" s="10">
        <v>8</v>
      </c>
      <c r="O730">
        <v>623</v>
      </c>
      <c r="P730">
        <v>26.055971099150128</v>
      </c>
      <c r="Q730">
        <v>14.361566806000001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P730" t="str">
        <f t="shared" si="73"/>
        <v>69_Fabrication de machines et équipements n.c.a.</v>
      </c>
      <c r="AQ730" t="str">
        <f>INDEX(PDC!$J$1:$L$90,MATCH(AT730,PDC!$L:$L,0),MATCH(PDC!$J$1,PDC!$J$1:$L$1,0))</f>
        <v>Industrie</v>
      </c>
      <c r="AR730">
        <v>69</v>
      </c>
      <c r="AS730">
        <v>28</v>
      </c>
      <c r="AT730" t="s">
        <v>29</v>
      </c>
      <c r="AU730">
        <v>9000</v>
      </c>
      <c r="AV730">
        <v>13290306</v>
      </c>
      <c r="AW730">
        <v>223</v>
      </c>
      <c r="AX730">
        <v>24</v>
      </c>
      <c r="AY730">
        <v>177</v>
      </c>
      <c r="BA730">
        <v>15344</v>
      </c>
    </row>
    <row r="731" spans="1:53" x14ac:dyDescent="0.35">
      <c r="A731" t="str">
        <f t="shared" si="71"/>
        <v>8407_Activités pour la santé humaine</v>
      </c>
      <c r="B731" t="str">
        <f t="shared" si="72"/>
        <v>30_8407</v>
      </c>
      <c r="C731">
        <f t="shared" si="74"/>
        <v>30</v>
      </c>
      <c r="D731">
        <f t="shared" si="70"/>
        <v>30</v>
      </c>
      <c r="E731" t="str">
        <f>INDEX(PDC!$J$1:$L$90,MATCH(H731,PDC!$L:$L,0),MATCH(PDC!$J$1,PDC!$J$1:$L$1,0))</f>
        <v>Services</v>
      </c>
      <c r="F731">
        <v>8407</v>
      </c>
      <c r="G731">
        <v>86</v>
      </c>
      <c r="H731" t="s">
        <v>27</v>
      </c>
      <c r="I731" s="10">
        <v>5385</v>
      </c>
      <c r="J731" s="10">
        <v>7722800</v>
      </c>
      <c r="K731">
        <v>105</v>
      </c>
      <c r="L731">
        <v>11</v>
      </c>
      <c r="M731">
        <v>107</v>
      </c>
      <c r="O731">
        <v>8710</v>
      </c>
      <c r="P731">
        <v>35.721492606825265</v>
      </c>
      <c r="Q731">
        <v>13.596105039999999</v>
      </c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P731" t="str">
        <f t="shared" si="73"/>
        <v>69_Industrie automobile</v>
      </c>
      <c r="AQ731" t="str">
        <f>INDEX(PDC!$J$1:$L$90,MATCH(AT731,PDC!$L:$L,0),MATCH(PDC!$J$1,PDC!$J$1:$L$1,0))</f>
        <v>Industrie</v>
      </c>
      <c r="AR731">
        <v>69</v>
      </c>
      <c r="AS731">
        <v>29</v>
      </c>
      <c r="AT731" t="s">
        <v>24</v>
      </c>
      <c r="AU731">
        <v>7448</v>
      </c>
      <c r="AV731">
        <v>10977189</v>
      </c>
      <c r="AW731">
        <v>155</v>
      </c>
      <c r="AX731">
        <v>14</v>
      </c>
      <c r="AY731">
        <v>179</v>
      </c>
      <c r="AZ731">
        <v>1</v>
      </c>
      <c r="BA731">
        <v>10356</v>
      </c>
    </row>
    <row r="732" spans="1:53" x14ac:dyDescent="0.35">
      <c r="A732" t="str">
        <f t="shared" si="71"/>
        <v>8407_Activités immobilières</v>
      </c>
      <c r="B732" t="str">
        <f t="shared" si="72"/>
        <v>39_8407</v>
      </c>
      <c r="C732">
        <f t="shared" si="74"/>
        <v>39</v>
      </c>
      <c r="D732">
        <f t="shared" si="70"/>
        <v>39</v>
      </c>
      <c r="E732" t="str">
        <f>INDEX(PDC!$J$1:$L$90,MATCH(H732,PDC!$L:$L,0),MATCH(PDC!$J$1,PDC!$J$1:$L$1,0))</f>
        <v>Services</v>
      </c>
      <c r="F732">
        <v>8407</v>
      </c>
      <c r="G732">
        <v>68</v>
      </c>
      <c r="H732" t="s">
        <v>31</v>
      </c>
      <c r="I732" s="10">
        <v>1124</v>
      </c>
      <c r="J732" s="10">
        <v>1728355</v>
      </c>
      <c r="K732">
        <v>23</v>
      </c>
      <c r="L732">
        <v>2</v>
      </c>
      <c r="M732" s="10">
        <v>23</v>
      </c>
      <c r="O732">
        <v>1045</v>
      </c>
      <c r="P732">
        <v>25.762146830139368</v>
      </c>
      <c r="Q732">
        <v>13.307451305000001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P732" t="str">
        <f t="shared" si="73"/>
        <v>69_Fabrication d'autres matériels de transport</v>
      </c>
      <c r="AQ732" t="str">
        <f>INDEX(PDC!$J$1:$L$90,MATCH(AT732,PDC!$L:$L,0),MATCH(PDC!$J$1,PDC!$J$1:$L$1,0))</f>
        <v>Industrie</v>
      </c>
      <c r="AR732">
        <v>69</v>
      </c>
      <c r="AS732">
        <v>30</v>
      </c>
      <c r="AT732" t="s">
        <v>74</v>
      </c>
      <c r="AU732">
        <v>1254</v>
      </c>
      <c r="AV732">
        <v>1951843</v>
      </c>
      <c r="AW732">
        <v>7</v>
      </c>
      <c r="BA732">
        <v>676</v>
      </c>
    </row>
    <row r="733" spans="1:53" x14ac:dyDescent="0.35">
      <c r="A733" t="str">
        <f t="shared" si="71"/>
        <v>8407_Activités des organisations associatives</v>
      </c>
      <c r="B733" t="str">
        <f t="shared" si="72"/>
        <v>46_8407</v>
      </c>
      <c r="C733">
        <f t="shared" si="74"/>
        <v>46</v>
      </c>
      <c r="D733">
        <f t="shared" si="70"/>
        <v>46</v>
      </c>
      <c r="E733" t="str">
        <f>INDEX(PDC!$J$1:$L$90,MATCH(H733,PDC!$L:$L,0),MATCH(PDC!$J$1,PDC!$J$1:$L$1,0))</f>
        <v>Services</v>
      </c>
      <c r="F733">
        <v>8407</v>
      </c>
      <c r="G733">
        <v>94</v>
      </c>
      <c r="H733" t="s">
        <v>32</v>
      </c>
      <c r="I733" s="10">
        <v>1057</v>
      </c>
      <c r="J733" s="10">
        <v>1590374</v>
      </c>
      <c r="K733">
        <v>18</v>
      </c>
      <c r="L733">
        <v>1</v>
      </c>
      <c r="M733">
        <v>2</v>
      </c>
      <c r="O733">
        <v>945</v>
      </c>
      <c r="P733">
        <v>12.31449595766774</v>
      </c>
      <c r="Q733">
        <v>11.318092474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P733" t="str">
        <f t="shared" si="73"/>
        <v>69_Fabrication de meubles</v>
      </c>
      <c r="AQ733" t="str">
        <f>INDEX(PDC!$J$1:$L$90,MATCH(AT733,PDC!$L:$L,0),MATCH(PDC!$J$1,PDC!$J$1:$L$1,0))</f>
        <v>Industrie</v>
      </c>
      <c r="AR733">
        <v>69</v>
      </c>
      <c r="AS733">
        <v>31</v>
      </c>
      <c r="AT733" t="s">
        <v>75</v>
      </c>
      <c r="AU733">
        <v>806</v>
      </c>
      <c r="AV733">
        <v>1356973</v>
      </c>
      <c r="AW733">
        <v>40</v>
      </c>
      <c r="AX733">
        <v>4</v>
      </c>
      <c r="AY733">
        <v>45</v>
      </c>
      <c r="BA733">
        <v>2560</v>
      </c>
    </row>
    <row r="734" spans="1:53" x14ac:dyDescent="0.35">
      <c r="A734" t="str">
        <f t="shared" si="71"/>
        <v>8407_Activités d'architecture et d'ingénierie ; activités de contrôle et analyses techniques</v>
      </c>
      <c r="B734" t="str">
        <f t="shared" si="72"/>
        <v>44_8407</v>
      </c>
      <c r="C734">
        <f t="shared" si="74"/>
        <v>44</v>
      </c>
      <c r="D734">
        <f t="shared" si="70"/>
        <v>44</v>
      </c>
      <c r="E734" t="str">
        <f>INDEX(PDC!$J$1:$L$90,MATCH(H734,PDC!$L:$L,0),MATCH(PDC!$J$1,PDC!$J$1:$L$1,0))</f>
        <v>Services</v>
      </c>
      <c r="F734">
        <v>8407</v>
      </c>
      <c r="G734">
        <v>71</v>
      </c>
      <c r="H734" t="s">
        <v>43</v>
      </c>
      <c r="I734" s="10">
        <v>1941</v>
      </c>
      <c r="J734" s="10">
        <v>3073166</v>
      </c>
      <c r="K734">
        <v>32</v>
      </c>
      <c r="L734" s="10">
        <v>1</v>
      </c>
      <c r="M734" s="10">
        <v>2</v>
      </c>
      <c r="O734">
        <v>999</v>
      </c>
      <c r="P734">
        <v>15.736199046850494</v>
      </c>
      <c r="Q734">
        <v>10.412714445000001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P734" t="str">
        <f t="shared" si="73"/>
        <v>69_Autres industries manufacturières</v>
      </c>
      <c r="AQ734" t="str">
        <f>INDEX(PDC!$J$1:$L$90,MATCH(AT734,PDC!$L:$L,0),MATCH(PDC!$J$1,PDC!$J$1:$L$1,0))</f>
        <v>Industrie</v>
      </c>
      <c r="AR734">
        <v>69</v>
      </c>
      <c r="AS734">
        <v>32</v>
      </c>
      <c r="AT734" t="s">
        <v>37</v>
      </c>
      <c r="AU734">
        <v>4203</v>
      </c>
      <c r="AV734">
        <v>6569905</v>
      </c>
      <c r="AW734">
        <v>75</v>
      </c>
      <c r="AX734">
        <v>8</v>
      </c>
      <c r="AY734">
        <v>63</v>
      </c>
      <c r="BA734">
        <v>5469</v>
      </c>
    </row>
    <row r="735" spans="1:53" x14ac:dyDescent="0.35">
      <c r="A735" t="str">
        <f t="shared" si="71"/>
        <v>8407_Enseignement</v>
      </c>
      <c r="B735" t="str">
        <f t="shared" si="72"/>
        <v>49_8407</v>
      </c>
      <c r="C735">
        <f t="shared" si="74"/>
        <v>49</v>
      </c>
      <c r="D735">
        <f t="shared" si="70"/>
        <v>49</v>
      </c>
      <c r="E735" t="str">
        <f>INDEX(PDC!$J$1:$L$90,MATCH(H735,PDC!$L:$L,0),MATCH(PDC!$J$1,PDC!$J$1:$L$1,0))</f>
        <v>Services</v>
      </c>
      <c r="F735">
        <v>8407</v>
      </c>
      <c r="G735">
        <v>85</v>
      </c>
      <c r="H735" t="s">
        <v>34</v>
      </c>
      <c r="I735" s="10">
        <v>1869</v>
      </c>
      <c r="J735" s="10">
        <v>2403142</v>
      </c>
      <c r="K735">
        <v>24</v>
      </c>
      <c r="L735">
        <v>2</v>
      </c>
      <c r="M735" s="10">
        <v>20</v>
      </c>
      <c r="O735">
        <v>1985</v>
      </c>
      <c r="P735">
        <v>8.4611290925330458</v>
      </c>
      <c r="Q735">
        <v>9.9869254500999993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P735" t="str">
        <f t="shared" si="73"/>
        <v>69_Réparation et installation de machines et d'équipements</v>
      </c>
      <c r="AQ735" t="str">
        <f>INDEX(PDC!$J$1:$L$90,MATCH(AT735,PDC!$L:$L,0),MATCH(PDC!$J$1,PDC!$J$1:$L$1,0))</f>
        <v>Industrie</v>
      </c>
      <c r="AR735">
        <v>69</v>
      </c>
      <c r="AS735">
        <v>33</v>
      </c>
      <c r="AT735" t="s">
        <v>23</v>
      </c>
      <c r="AU735">
        <v>8016</v>
      </c>
      <c r="AV735">
        <v>12984620</v>
      </c>
      <c r="AW735">
        <v>199</v>
      </c>
      <c r="AX735">
        <v>25</v>
      </c>
      <c r="AY735">
        <v>339</v>
      </c>
      <c r="AZ735">
        <v>1</v>
      </c>
      <c r="BA735">
        <v>12204</v>
      </c>
    </row>
    <row r="736" spans="1:53" x14ac:dyDescent="0.35">
      <c r="A736" t="str">
        <f t="shared" si="71"/>
        <v>8407_Autres industries manufacturières</v>
      </c>
      <c r="B736" t="str">
        <f t="shared" si="72"/>
        <v>HC_8407</v>
      </c>
      <c r="C736" t="str">
        <f t="shared" si="74"/>
        <v>HC</v>
      </c>
      <c r="D736">
        <f t="shared" si="70"/>
        <v>45</v>
      </c>
      <c r="E736" t="str">
        <f>INDEX(PDC!$J$1:$L$90,MATCH(H736,PDC!$L:$L,0),MATCH(PDC!$J$1,PDC!$J$1:$L$1,0))</f>
        <v>Industrie</v>
      </c>
      <c r="F736">
        <v>8407</v>
      </c>
      <c r="G736">
        <v>32</v>
      </c>
      <c r="H736" t="s">
        <v>37</v>
      </c>
      <c r="I736" s="10">
        <v>183</v>
      </c>
      <c r="J736" s="10">
        <v>302951</v>
      </c>
      <c r="K736">
        <v>3</v>
      </c>
      <c r="O736">
        <v>245</v>
      </c>
      <c r="P736">
        <v>14.645403411489198</v>
      </c>
      <c r="Q736">
        <v>9.9025915082000004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P736" t="str">
        <f t="shared" si="73"/>
        <v>69_Production et distribution d'électricité, de gaz, de vapeur et d'air conditionné</v>
      </c>
      <c r="AQ736" t="str">
        <f>INDEX(PDC!$J$1:$L$90,MATCH(AT736,PDC!$L:$L,0),MATCH(PDC!$J$1,PDC!$J$1:$L$1,0))</f>
        <v>Industrie</v>
      </c>
      <c r="AR736">
        <v>69</v>
      </c>
      <c r="AS736">
        <v>35</v>
      </c>
      <c r="AT736" t="s">
        <v>76</v>
      </c>
      <c r="AU736">
        <v>3570</v>
      </c>
      <c r="AV736">
        <v>5704691</v>
      </c>
      <c r="AW736">
        <v>17</v>
      </c>
      <c r="AX736">
        <v>2</v>
      </c>
      <c r="AY736">
        <v>11</v>
      </c>
      <c r="BA736">
        <v>1925</v>
      </c>
    </row>
    <row r="737" spans="1:53" x14ac:dyDescent="0.35">
      <c r="A737" t="str">
        <f t="shared" si="71"/>
        <v>8407_Administration publique et défense ; sécurité sociale obligatoire</v>
      </c>
      <c r="B737" t="str">
        <f t="shared" si="72"/>
        <v>42_8407</v>
      </c>
      <c r="C737">
        <f t="shared" si="74"/>
        <v>42</v>
      </c>
      <c r="D737">
        <f t="shared" si="70"/>
        <v>42</v>
      </c>
      <c r="E737" t="str">
        <f>INDEX(PDC!$J$1:$L$90,MATCH(H737,PDC!$L:$L,0),MATCH(PDC!$J$1,PDC!$J$1:$L$1,0))</f>
        <v>Services</v>
      </c>
      <c r="F737">
        <v>8407</v>
      </c>
      <c r="G737">
        <v>84</v>
      </c>
      <c r="H737" t="s">
        <v>36</v>
      </c>
      <c r="I737">
        <v>5268</v>
      </c>
      <c r="J737">
        <v>6735813</v>
      </c>
      <c r="K737">
        <v>61</v>
      </c>
      <c r="L737">
        <v>3</v>
      </c>
      <c r="M737" s="10">
        <v>13</v>
      </c>
      <c r="O737">
        <v>3270</v>
      </c>
      <c r="P737">
        <v>18.394247817886011</v>
      </c>
      <c r="Q737">
        <v>9.0560708856000005</v>
      </c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P737" t="str">
        <f t="shared" si="73"/>
        <v>69_Captage, traitement et distribution d'eau</v>
      </c>
      <c r="AQ737" t="str">
        <f>INDEX(PDC!$J$1:$L$90,MATCH(AT737,PDC!$L:$L,0),MATCH(PDC!$J$1,PDC!$J$1:$L$1,0))</f>
        <v>Industrie</v>
      </c>
      <c r="AR737">
        <v>69</v>
      </c>
      <c r="AS737">
        <v>36</v>
      </c>
      <c r="AT737" t="s">
        <v>77</v>
      </c>
      <c r="AU737">
        <v>1269</v>
      </c>
      <c r="AV737">
        <v>1912820</v>
      </c>
      <c r="AW737">
        <v>19</v>
      </c>
      <c r="BA737">
        <v>1183</v>
      </c>
    </row>
    <row r="738" spans="1:53" x14ac:dyDescent="0.35">
      <c r="A738" t="str">
        <f t="shared" si="71"/>
        <v>8407_Autres activités spécialisées, scientifiques et techniques</v>
      </c>
      <c r="B738" t="str">
        <f t="shared" si="72"/>
        <v>HC_8407</v>
      </c>
      <c r="C738" t="str">
        <f t="shared" si="74"/>
        <v>HC</v>
      </c>
      <c r="D738">
        <f t="shared" si="70"/>
        <v>47</v>
      </c>
      <c r="E738" t="str">
        <f>INDEX(PDC!$J$1:$L$90,MATCH(H738,PDC!$L:$L,0),MATCH(PDC!$J$1,PDC!$J$1:$L$1,0))</f>
        <v>Services</v>
      </c>
      <c r="F738">
        <v>8407</v>
      </c>
      <c r="G738">
        <v>74</v>
      </c>
      <c r="H738" t="s">
        <v>86</v>
      </c>
      <c r="I738" s="10">
        <v>181</v>
      </c>
      <c r="J738" s="10">
        <v>259277</v>
      </c>
      <c r="K738">
        <v>2</v>
      </c>
      <c r="O738">
        <v>3</v>
      </c>
      <c r="P738">
        <v>10.410585061511703</v>
      </c>
      <c r="Q738">
        <v>7.7137578728999996</v>
      </c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P738" t="str">
        <f t="shared" si="73"/>
        <v>69_Collecte et traitement des eaux usées</v>
      </c>
      <c r="AQ738" t="str">
        <f>INDEX(PDC!$J$1:$L$90,MATCH(AT738,PDC!$L:$L,0),MATCH(PDC!$J$1,PDC!$J$1:$L$1,0))</f>
        <v>Industrie</v>
      </c>
      <c r="AR738">
        <v>69</v>
      </c>
      <c r="AS738">
        <v>37</v>
      </c>
      <c r="AT738" t="s">
        <v>78</v>
      </c>
      <c r="AU738">
        <v>522</v>
      </c>
      <c r="AV738">
        <v>808208</v>
      </c>
      <c r="AW738">
        <v>21</v>
      </c>
      <c r="AX738">
        <v>2</v>
      </c>
      <c r="AY738">
        <v>11</v>
      </c>
      <c r="BA738">
        <v>2853</v>
      </c>
    </row>
    <row r="739" spans="1:53" x14ac:dyDescent="0.35">
      <c r="A739" t="str">
        <f t="shared" si="71"/>
        <v>8407_Fabrication d'équipements électriques</v>
      </c>
      <c r="B739" t="str">
        <f t="shared" si="72"/>
        <v>48_8407</v>
      </c>
      <c r="C739">
        <f t="shared" si="74"/>
        <v>48</v>
      </c>
      <c r="D739">
        <f t="shared" si="70"/>
        <v>48</v>
      </c>
      <c r="E739" t="str">
        <f>INDEX(PDC!$J$1:$L$90,MATCH(H739,PDC!$L:$L,0),MATCH(PDC!$J$1,PDC!$J$1:$L$1,0))</f>
        <v>Industrie</v>
      </c>
      <c r="F739">
        <v>8407</v>
      </c>
      <c r="G739">
        <v>27</v>
      </c>
      <c r="H739" t="s">
        <v>38</v>
      </c>
      <c r="I739">
        <v>1591</v>
      </c>
      <c r="J739">
        <v>2471051</v>
      </c>
      <c r="K739">
        <v>14</v>
      </c>
      <c r="L739">
        <v>2</v>
      </c>
      <c r="M739">
        <v>18</v>
      </c>
      <c r="O739">
        <v>1281</v>
      </c>
      <c r="P739">
        <v>10.045349651355773</v>
      </c>
      <c r="Q739">
        <v>5.6656054447999997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P739" t="str">
        <f t="shared" si="73"/>
        <v>69_Collecte, traitement et élimination des déchets ; récupération</v>
      </c>
      <c r="AQ739" t="str">
        <f>INDEX(PDC!$J$1:$L$90,MATCH(AT739,PDC!$L:$L,0),MATCH(PDC!$J$1,PDC!$J$1:$L$1,0))</f>
        <v>Industrie</v>
      </c>
      <c r="AR739">
        <v>69</v>
      </c>
      <c r="AS739">
        <v>38</v>
      </c>
      <c r="AT739" t="s">
        <v>4</v>
      </c>
      <c r="AU739">
        <v>2986</v>
      </c>
      <c r="AV739">
        <v>4732506</v>
      </c>
      <c r="AW739">
        <v>150</v>
      </c>
      <c r="AX739">
        <v>22</v>
      </c>
      <c r="AY739">
        <v>290</v>
      </c>
      <c r="BA739">
        <v>17268</v>
      </c>
    </row>
    <row r="740" spans="1:53" x14ac:dyDescent="0.35">
      <c r="A740" t="str">
        <f t="shared" si="71"/>
        <v>8407_Activités créatives, artistiques et de spectacle</v>
      </c>
      <c r="B740" t="str">
        <f t="shared" si="72"/>
        <v>51_8407</v>
      </c>
      <c r="C740">
        <f t="shared" si="74"/>
        <v>51</v>
      </c>
      <c r="D740">
        <f t="shared" si="70"/>
        <v>51</v>
      </c>
      <c r="E740" t="str">
        <f>INDEX(PDC!$J$1:$L$90,MATCH(H740,PDC!$L:$L,0),MATCH(PDC!$J$1,PDC!$J$1:$L$1,0))</f>
        <v>Services</v>
      </c>
      <c r="F740">
        <v>8407</v>
      </c>
      <c r="G740">
        <v>90</v>
      </c>
      <c r="H740" t="s">
        <v>42</v>
      </c>
      <c r="I740" s="10">
        <v>412</v>
      </c>
      <c r="J740" s="10">
        <v>364485</v>
      </c>
      <c r="K740">
        <v>2</v>
      </c>
      <c r="L740">
        <v>1</v>
      </c>
      <c r="M740" s="10">
        <v>3</v>
      </c>
      <c r="O740">
        <v>582</v>
      </c>
      <c r="P740">
        <v>6.883087232774967</v>
      </c>
      <c r="Q740">
        <v>5.4871942603999999</v>
      </c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P740" t="str">
        <f t="shared" si="73"/>
        <v>69_Dépollution et autres services de gestion des déchets</v>
      </c>
      <c r="AQ740" t="str">
        <f>INDEX(PDC!$J$1:$L$90,MATCH(AT740,PDC!$L:$L,0),MATCH(PDC!$J$1,PDC!$J$1:$L$1,0))</f>
        <v>Industrie</v>
      </c>
      <c r="AR740">
        <v>69</v>
      </c>
      <c r="AS740">
        <v>39</v>
      </c>
      <c r="AT740" t="s">
        <v>79</v>
      </c>
      <c r="AU740">
        <v>769</v>
      </c>
      <c r="AV740">
        <v>1072875</v>
      </c>
      <c r="AW740">
        <v>33</v>
      </c>
      <c r="AX740">
        <v>3</v>
      </c>
      <c r="AY740">
        <v>29</v>
      </c>
      <c r="BA740">
        <v>3053</v>
      </c>
    </row>
    <row r="741" spans="1:53" x14ac:dyDescent="0.35">
      <c r="A741" t="str">
        <f t="shared" si="71"/>
        <v>8407_Production et distribution d'électricité, de gaz, de vapeur et d'air conditionné</v>
      </c>
      <c r="B741" t="str">
        <f t="shared" si="72"/>
        <v>57_8407</v>
      </c>
      <c r="C741">
        <f t="shared" si="74"/>
        <v>57</v>
      </c>
      <c r="D741">
        <f t="shared" si="70"/>
        <v>57</v>
      </c>
      <c r="E741" t="str">
        <f>INDEX(PDC!$J$1:$L$90,MATCH(H741,PDC!$L:$L,0),MATCH(PDC!$J$1,PDC!$J$1:$L$1,0))</f>
        <v>Industrie</v>
      </c>
      <c r="F741">
        <v>8407</v>
      </c>
      <c r="G741">
        <v>35</v>
      </c>
      <c r="H741" t="s">
        <v>76</v>
      </c>
      <c r="I741" s="10">
        <v>301</v>
      </c>
      <c r="J741" s="10">
        <v>461761</v>
      </c>
      <c r="K741" s="10">
        <v>2</v>
      </c>
      <c r="L741" s="10"/>
      <c r="M741" s="10"/>
      <c r="N741" s="10"/>
      <c r="O741" s="10">
        <v>90</v>
      </c>
      <c r="P741" s="10">
        <v>1.5305552203539712</v>
      </c>
      <c r="Q741" s="10">
        <v>4.3312449514000004</v>
      </c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P741" t="str">
        <f t="shared" si="73"/>
        <v>69_Construction de bâtiments</v>
      </c>
      <c r="AQ741" t="str">
        <f>INDEX(PDC!$J$1:$L$90,MATCH(AT741,PDC!$L:$L,0),MATCH(PDC!$J$1,PDC!$J$1:$L$1,0))</f>
        <v>Construction</v>
      </c>
      <c r="AR741">
        <v>69</v>
      </c>
      <c r="AS741">
        <v>41</v>
      </c>
      <c r="AT741" t="s">
        <v>17</v>
      </c>
      <c r="AU741">
        <v>4564</v>
      </c>
      <c r="AV741">
        <v>6357134</v>
      </c>
      <c r="AW741">
        <v>111</v>
      </c>
      <c r="AX741">
        <v>15</v>
      </c>
      <c r="AY741">
        <v>100</v>
      </c>
      <c r="BA741">
        <v>14697</v>
      </c>
    </row>
    <row r="742" spans="1:53" x14ac:dyDescent="0.35">
      <c r="A742" t="str">
        <f t="shared" si="71"/>
        <v>8407_Assurance</v>
      </c>
      <c r="B742" t="str">
        <f t="shared" si="72"/>
        <v>53_8407</v>
      </c>
      <c r="C742">
        <f t="shared" si="74"/>
        <v>53</v>
      </c>
      <c r="D742">
        <f t="shared" si="70"/>
        <v>53</v>
      </c>
      <c r="E742" t="str">
        <f>INDEX(PDC!$J$1:$L$90,MATCH(H742,PDC!$L:$L,0),MATCH(PDC!$J$1,PDC!$J$1:$L$1,0))</f>
        <v>Services</v>
      </c>
      <c r="F742">
        <v>8407</v>
      </c>
      <c r="G742">
        <v>65</v>
      </c>
      <c r="H742" t="s">
        <v>45</v>
      </c>
      <c r="I742" s="10">
        <v>330</v>
      </c>
      <c r="J742" s="10">
        <v>495207</v>
      </c>
      <c r="K742" s="10">
        <v>2</v>
      </c>
      <c r="L742" s="10"/>
      <c r="M742" s="10"/>
      <c r="N742" s="10"/>
      <c r="O742" s="10">
        <v>25</v>
      </c>
      <c r="P742" s="10">
        <v>4.5945391903006838</v>
      </c>
      <c r="Q742" s="10">
        <v>4.0387151232000003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P742" t="str">
        <f t="shared" si="73"/>
        <v>69_Génie civil</v>
      </c>
      <c r="AQ742" t="str">
        <f>INDEX(PDC!$J$1:$L$90,MATCH(AT742,PDC!$L:$L,0),MATCH(PDC!$J$1,PDC!$J$1:$L$1,0))</f>
        <v>Construction</v>
      </c>
      <c r="AR742">
        <v>69</v>
      </c>
      <c r="AS742">
        <v>42</v>
      </c>
      <c r="AT742" t="s">
        <v>22</v>
      </c>
      <c r="AU742">
        <v>6682</v>
      </c>
      <c r="AV742">
        <v>9819781</v>
      </c>
      <c r="AW742">
        <v>170</v>
      </c>
      <c r="AX742">
        <v>20</v>
      </c>
      <c r="AY742">
        <v>162</v>
      </c>
      <c r="BA742">
        <v>17707</v>
      </c>
    </row>
    <row r="743" spans="1:53" x14ac:dyDescent="0.35">
      <c r="A743" t="str">
        <f t="shared" si="71"/>
        <v>8407_Activités auxiliaires de services financiers et d'assurance</v>
      </c>
      <c r="B743" t="str">
        <f t="shared" si="72"/>
        <v>52_8407</v>
      </c>
      <c r="C743">
        <f t="shared" si="74"/>
        <v>52</v>
      </c>
      <c r="D743">
        <f t="shared" si="70"/>
        <v>52</v>
      </c>
      <c r="E743" t="str">
        <f>INDEX(PDC!$J$1:$L$90,MATCH(H743,PDC!$L:$L,0),MATCH(PDC!$J$1,PDC!$J$1:$L$1,0))</f>
        <v>Services</v>
      </c>
      <c r="F743">
        <v>8407</v>
      </c>
      <c r="G743">
        <v>66</v>
      </c>
      <c r="H743" t="s">
        <v>48</v>
      </c>
      <c r="I743" s="10">
        <v>411</v>
      </c>
      <c r="J743" s="10">
        <v>634938</v>
      </c>
      <c r="K743" s="10">
        <v>2</v>
      </c>
      <c r="L743" s="10"/>
      <c r="M743" s="10"/>
      <c r="N743" s="10"/>
      <c r="O743" s="10">
        <v>41</v>
      </c>
      <c r="P743" s="10">
        <v>5.9007657097614752</v>
      </c>
      <c r="Q743" s="10">
        <v>3.1499138498999999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P743" t="str">
        <f t="shared" si="73"/>
        <v>69_Travaux de construction spécialisés</v>
      </c>
      <c r="AQ743" t="str">
        <f>INDEX(PDC!$J$1:$L$90,MATCH(AT743,PDC!$L:$L,0),MATCH(PDC!$J$1,PDC!$J$1:$L$1,0))</f>
        <v>Construction</v>
      </c>
      <c r="AR743">
        <v>69</v>
      </c>
      <c r="AS743">
        <v>43</v>
      </c>
      <c r="AT743" t="s">
        <v>3</v>
      </c>
      <c r="AU743">
        <v>35688</v>
      </c>
      <c r="AV743">
        <v>55683469</v>
      </c>
      <c r="AW743">
        <v>2076</v>
      </c>
      <c r="AX743">
        <v>177</v>
      </c>
      <c r="AY743">
        <v>2081</v>
      </c>
      <c r="AZ743">
        <v>4</v>
      </c>
      <c r="BA743">
        <v>177744</v>
      </c>
    </row>
    <row r="744" spans="1:53" x14ac:dyDescent="0.35">
      <c r="A744" t="str">
        <f t="shared" si="71"/>
        <v>8407_Activités des sièges sociaux ; conseil de gestion</v>
      </c>
      <c r="B744" t="str">
        <f t="shared" si="72"/>
        <v>50_8407</v>
      </c>
      <c r="C744">
        <f t="shared" si="74"/>
        <v>50</v>
      </c>
      <c r="D744">
        <f t="shared" si="70"/>
        <v>50</v>
      </c>
      <c r="E744" t="str">
        <f>INDEX(PDC!$J$1:$L$90,MATCH(H744,PDC!$L:$L,0),MATCH(PDC!$J$1,PDC!$J$1:$L$1,0))</f>
        <v>Services</v>
      </c>
      <c r="F744">
        <v>8407</v>
      </c>
      <c r="G744">
        <v>70</v>
      </c>
      <c r="H744" t="s">
        <v>44</v>
      </c>
      <c r="I744" s="10">
        <v>1118</v>
      </c>
      <c r="J744" s="10">
        <v>1694437</v>
      </c>
      <c r="K744" s="10">
        <v>5</v>
      </c>
      <c r="L744" s="10">
        <v>1</v>
      </c>
      <c r="M744" s="10">
        <v>20</v>
      </c>
      <c r="N744" s="10"/>
      <c r="O744" s="10">
        <v>458</v>
      </c>
      <c r="P744" s="10">
        <v>7.0733515402639346</v>
      </c>
      <c r="Q744" s="10">
        <v>2.9508326363999999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P744" t="str">
        <f t="shared" si="73"/>
        <v>69_Commerce et réparation d'automobiles et de motocycles</v>
      </c>
      <c r="AQ744" t="str">
        <f>INDEX(PDC!$J$1:$L$90,MATCH(AT744,PDC!$L:$L,0),MATCH(PDC!$J$1,PDC!$J$1:$L$1,0))</f>
        <v>Commerce</v>
      </c>
      <c r="AR744">
        <v>69</v>
      </c>
      <c r="AS744">
        <v>45</v>
      </c>
      <c r="AT744" t="s">
        <v>21</v>
      </c>
      <c r="AU744">
        <v>12146</v>
      </c>
      <c r="AV744">
        <v>18862633</v>
      </c>
      <c r="AW744">
        <v>412</v>
      </c>
      <c r="AX744">
        <v>34</v>
      </c>
      <c r="AY744">
        <v>320</v>
      </c>
      <c r="BA744">
        <v>31872</v>
      </c>
    </row>
    <row r="745" spans="1:53" x14ac:dyDescent="0.35">
      <c r="A745" t="str">
        <f t="shared" si="71"/>
        <v>8407_Recherche-développement scientifique</v>
      </c>
      <c r="B745" t="str">
        <f t="shared" si="72"/>
        <v>HC_8407</v>
      </c>
      <c r="C745" t="str">
        <f t="shared" si="74"/>
        <v>HC</v>
      </c>
      <c r="D745">
        <f t="shared" si="70"/>
        <v>56</v>
      </c>
      <c r="E745" t="str">
        <f>INDEX(PDC!$J$1:$L$90,MATCH(H745,PDC!$L:$L,0),MATCH(PDC!$J$1,PDC!$J$1:$L$1,0))</f>
        <v>Services</v>
      </c>
      <c r="F745">
        <v>8407</v>
      </c>
      <c r="G745">
        <v>72</v>
      </c>
      <c r="H745" t="s">
        <v>46</v>
      </c>
      <c r="I745" s="10">
        <v>236</v>
      </c>
      <c r="J745" s="10">
        <v>365878</v>
      </c>
      <c r="K745" s="10">
        <v>1</v>
      </c>
      <c r="M745" s="10"/>
      <c r="N745" s="10"/>
      <c r="O745" s="10">
        <v>120</v>
      </c>
      <c r="P745" s="10">
        <v>2.2419190181553184</v>
      </c>
      <c r="Q745" s="10">
        <v>2.7331514876999998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P745" t="str">
        <f t="shared" si="73"/>
        <v>69_Commerce de gros, à l'exception des automobiles et des motocycles</v>
      </c>
      <c r="AQ745" t="str">
        <f>INDEX(PDC!$J$1:$L$90,MATCH(AT745,PDC!$L:$L,0),MATCH(PDC!$J$1,PDC!$J$1:$L$1,0))</f>
        <v>Commerce</v>
      </c>
      <c r="AR745">
        <v>69</v>
      </c>
      <c r="AS745">
        <v>46</v>
      </c>
      <c r="AT745" t="s">
        <v>28</v>
      </c>
      <c r="AU745">
        <v>42722</v>
      </c>
      <c r="AV745">
        <v>63807276</v>
      </c>
      <c r="AW745">
        <v>1016</v>
      </c>
      <c r="AX745">
        <v>73</v>
      </c>
      <c r="AY745">
        <v>820</v>
      </c>
      <c r="BA745">
        <v>78873</v>
      </c>
    </row>
    <row r="746" spans="1:53" x14ac:dyDescent="0.35">
      <c r="A746" t="str">
        <f t="shared" si="71"/>
        <v>8407_Activités juridiques et comptables</v>
      </c>
      <c r="B746" t="str">
        <f t="shared" si="72"/>
        <v>55_8407</v>
      </c>
      <c r="C746">
        <f t="shared" si="74"/>
        <v>55</v>
      </c>
      <c r="D746">
        <f t="shared" si="70"/>
        <v>55</v>
      </c>
      <c r="E746" t="str">
        <f>INDEX(PDC!$J$1:$L$90,MATCH(H746,PDC!$L:$L,0),MATCH(PDC!$J$1,PDC!$J$1:$L$1,0))</f>
        <v>Services</v>
      </c>
      <c r="F746">
        <v>8407</v>
      </c>
      <c r="G746">
        <v>69</v>
      </c>
      <c r="H746" t="s">
        <v>51</v>
      </c>
      <c r="I746" s="10">
        <v>1110</v>
      </c>
      <c r="J746" s="10">
        <v>1795822</v>
      </c>
      <c r="K746" s="10">
        <v>4</v>
      </c>
      <c r="L746" s="10"/>
      <c r="M746" s="10"/>
      <c r="N746" s="10"/>
      <c r="O746" s="10">
        <v>141</v>
      </c>
      <c r="P746" s="10">
        <v>3.3954877954350211</v>
      </c>
      <c r="Q746" s="10">
        <v>2.2273922471000001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P746" t="str">
        <f t="shared" si="73"/>
        <v>69_Commerce de détail, à l'exception des automobiles et des motocycles</v>
      </c>
      <c r="AQ746" t="str">
        <f>INDEX(PDC!$J$1:$L$90,MATCH(AT746,PDC!$L:$L,0),MATCH(PDC!$J$1,PDC!$J$1:$L$1,0))</f>
        <v>Commerce</v>
      </c>
      <c r="AR746">
        <v>69</v>
      </c>
      <c r="AS746">
        <v>47</v>
      </c>
      <c r="AT746" t="s">
        <v>16</v>
      </c>
      <c r="AU746">
        <v>47266</v>
      </c>
      <c r="AV746">
        <v>68791033</v>
      </c>
      <c r="AW746">
        <v>1751</v>
      </c>
      <c r="AX746">
        <v>121</v>
      </c>
      <c r="AY746">
        <v>1074</v>
      </c>
      <c r="AZ746">
        <v>1</v>
      </c>
      <c r="BA746">
        <v>142918</v>
      </c>
    </row>
    <row r="747" spans="1:53" x14ac:dyDescent="0.35">
      <c r="A747" t="str">
        <f t="shared" si="71"/>
        <v>8407_Édition</v>
      </c>
      <c r="B747" t="str">
        <f t="shared" si="72"/>
        <v>HC_8407</v>
      </c>
      <c r="C747" t="str">
        <f t="shared" si="74"/>
        <v>HC</v>
      </c>
      <c r="D747">
        <f t="shared" si="70"/>
        <v>54</v>
      </c>
      <c r="E747" t="str">
        <f>INDEX(PDC!$J$1:$L$90,MATCH(H747,PDC!$L:$L,0),MATCH(PDC!$J$1,PDC!$J$1:$L$1,0))</f>
        <v>Services</v>
      </c>
      <c r="F747">
        <v>8407</v>
      </c>
      <c r="G747">
        <v>58</v>
      </c>
      <c r="H747" t="s">
        <v>49</v>
      </c>
      <c r="I747" s="10">
        <v>284</v>
      </c>
      <c r="J747" s="10">
        <v>484456</v>
      </c>
      <c r="K747" s="10">
        <v>1</v>
      </c>
      <c r="L747" s="10"/>
      <c r="M747" s="10"/>
      <c r="N747" s="10"/>
      <c r="O747" s="10">
        <v>1</v>
      </c>
      <c r="P747" s="10">
        <v>4.0410690344791904</v>
      </c>
      <c r="Q747" s="10">
        <v>2.0641709464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P747" t="str">
        <f t="shared" si="73"/>
        <v>69_Transports terrestres et transport par conduites</v>
      </c>
      <c r="AQ747" t="str">
        <f>INDEX(PDC!$J$1:$L$90,MATCH(AT747,PDC!$L:$L,0),MATCH(PDC!$J$1,PDC!$J$1:$L$1,0))</f>
        <v>Services</v>
      </c>
      <c r="AR747">
        <v>69</v>
      </c>
      <c r="AS747">
        <v>49</v>
      </c>
      <c r="AT747" t="s">
        <v>5</v>
      </c>
      <c r="AU747">
        <v>23386</v>
      </c>
      <c r="AV747">
        <v>39974255</v>
      </c>
      <c r="AW747">
        <v>1818</v>
      </c>
      <c r="AX747">
        <v>201</v>
      </c>
      <c r="AY747">
        <v>2370</v>
      </c>
      <c r="AZ747">
        <v>1</v>
      </c>
      <c r="BA747">
        <v>212971</v>
      </c>
    </row>
    <row r="748" spans="1:53" x14ac:dyDescent="0.35">
      <c r="A748" t="str">
        <f t="shared" si="71"/>
        <v>8407_Activités des services financiers, hors assurance et caisses de retraite</v>
      </c>
      <c r="B748" t="str">
        <f t="shared" si="72"/>
        <v>59_8407</v>
      </c>
      <c r="C748">
        <f t="shared" si="74"/>
        <v>59</v>
      </c>
      <c r="D748">
        <f t="shared" si="70"/>
        <v>59</v>
      </c>
      <c r="E748" t="str">
        <f>INDEX(PDC!$J$1:$L$90,MATCH(H748,PDC!$L:$L,0),MATCH(PDC!$J$1,PDC!$J$1:$L$1,0))</f>
        <v>Services</v>
      </c>
      <c r="F748">
        <v>8407</v>
      </c>
      <c r="G748">
        <v>64</v>
      </c>
      <c r="H748" t="s">
        <v>47</v>
      </c>
      <c r="I748" s="10">
        <v>950</v>
      </c>
      <c r="J748" s="10">
        <v>1453593</v>
      </c>
      <c r="K748" s="10">
        <v>2</v>
      </c>
      <c r="L748" s="10">
        <v>1</v>
      </c>
      <c r="M748" s="10">
        <v>5</v>
      </c>
      <c r="N748" s="10"/>
      <c r="O748" s="10">
        <v>476</v>
      </c>
      <c r="P748" s="10">
        <v>1.1938613806546883</v>
      </c>
      <c r="Q748" s="10">
        <v>1.3759009571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P748" t="str">
        <f t="shared" si="73"/>
        <v>69_Transports par eau</v>
      </c>
      <c r="AQ748" t="str">
        <f>INDEX(PDC!$J$1:$L$90,MATCH(AT748,PDC!$L:$L,0),MATCH(PDC!$J$1,PDC!$J$1:$L$1,0))</f>
        <v>Services</v>
      </c>
      <c r="AR748">
        <v>69</v>
      </c>
      <c r="AS748">
        <v>50</v>
      </c>
      <c r="AT748" t="s">
        <v>80</v>
      </c>
      <c r="AU748">
        <v>206</v>
      </c>
      <c r="AV748">
        <v>451264</v>
      </c>
      <c r="AW748">
        <v>8</v>
      </c>
      <c r="BA748">
        <v>647</v>
      </c>
    </row>
    <row r="749" spans="1:53" x14ac:dyDescent="0.35">
      <c r="A749" t="str">
        <f t="shared" si="71"/>
        <v>8407_Programmation, conseil et autres activités informatiques</v>
      </c>
      <c r="B749" t="str">
        <f t="shared" si="72"/>
        <v>58_8407</v>
      </c>
      <c r="C749">
        <f t="shared" si="74"/>
        <v>58</v>
      </c>
      <c r="D749">
        <f t="shared" si="70"/>
        <v>58</v>
      </c>
      <c r="E749" t="str">
        <f>INDEX(PDC!$J$1:$L$90,MATCH(H749,PDC!$L:$L,0),MATCH(PDC!$J$1,PDC!$J$1:$L$1,0))</f>
        <v>Services</v>
      </c>
      <c r="F749">
        <v>8407</v>
      </c>
      <c r="G749">
        <v>62</v>
      </c>
      <c r="H749" t="s">
        <v>50</v>
      </c>
      <c r="I749" s="10">
        <v>581</v>
      </c>
      <c r="J749" s="10">
        <v>898009</v>
      </c>
      <c r="K749" s="10">
        <v>1</v>
      </c>
      <c r="L749" s="10"/>
      <c r="M749" s="10"/>
      <c r="N749" s="10"/>
      <c r="O749" s="10">
        <v>63</v>
      </c>
      <c r="P749" s="10">
        <v>1.3005111760734474</v>
      </c>
      <c r="Q749" s="10">
        <v>1.1135745856000001</v>
      </c>
      <c r="R749" s="10"/>
      <c r="S749" s="10"/>
      <c r="T749" s="10"/>
      <c r="AA749" s="10"/>
      <c r="AB749" s="10"/>
      <c r="AP749" t="str">
        <f t="shared" si="73"/>
        <v>69_Transports aériens</v>
      </c>
      <c r="AQ749" t="str">
        <f>INDEX(PDC!$J$1:$L$90,MATCH(AT749,PDC!$L:$L,0),MATCH(PDC!$J$1,PDC!$J$1:$L$1,0))</f>
        <v>Services</v>
      </c>
      <c r="AR749">
        <v>69</v>
      </c>
      <c r="AS749">
        <v>51</v>
      </c>
      <c r="AT749" t="s">
        <v>81</v>
      </c>
      <c r="AU749">
        <v>972</v>
      </c>
      <c r="AV749">
        <v>1536338</v>
      </c>
      <c r="AW749">
        <v>19</v>
      </c>
      <c r="AX749">
        <v>1</v>
      </c>
      <c r="AY749">
        <v>5</v>
      </c>
      <c r="BA749">
        <v>1966</v>
      </c>
    </row>
    <row r="750" spans="1:53" x14ac:dyDescent="0.35">
      <c r="A750" t="str">
        <f t="shared" si="71"/>
        <v>8407_Organisation de jeux de hasard et d'argent</v>
      </c>
      <c r="B750" t="str">
        <f t="shared" si="72"/>
        <v>HC_8407</v>
      </c>
      <c r="C750" t="str">
        <f t="shared" si="74"/>
        <v>HC</v>
      </c>
      <c r="D750">
        <f t="shared" si="70"/>
        <v>60</v>
      </c>
      <c r="E750" t="str">
        <f>INDEX(PDC!$J$1:$L$90,MATCH(H750,PDC!$L:$L,0),MATCH(PDC!$J$1,PDC!$J$1:$L$1,0))</f>
        <v>Services</v>
      </c>
      <c r="F750">
        <v>8407</v>
      </c>
      <c r="G750">
        <v>92</v>
      </c>
      <c r="H750" t="s">
        <v>91</v>
      </c>
      <c r="I750" s="10">
        <v>80</v>
      </c>
      <c r="J750" s="10">
        <v>138069</v>
      </c>
      <c r="K750" s="10"/>
      <c r="L750" s="10"/>
      <c r="M750" s="10"/>
      <c r="N750" s="10"/>
      <c r="O750" s="10"/>
      <c r="P750" s="10">
        <v>0</v>
      </c>
      <c r="Q750" s="10"/>
      <c r="R750" s="10"/>
      <c r="S750" s="10"/>
      <c r="AA750" s="10"/>
      <c r="AB750" s="10"/>
      <c r="AP750" t="str">
        <f t="shared" si="73"/>
        <v>69_Entreposage et services auxiliaires des transports</v>
      </c>
      <c r="AQ750" t="str">
        <f>INDEX(PDC!$J$1:$L$90,MATCH(AT750,PDC!$L:$L,0),MATCH(PDC!$J$1,PDC!$J$1:$L$1,0))</f>
        <v>Services</v>
      </c>
      <c r="AR750">
        <v>69</v>
      </c>
      <c r="AS750">
        <v>52</v>
      </c>
      <c r="AT750" t="s">
        <v>7</v>
      </c>
      <c r="AU750">
        <v>12332</v>
      </c>
      <c r="AV750">
        <v>19788077</v>
      </c>
      <c r="AW750">
        <v>788</v>
      </c>
      <c r="AX750">
        <v>58</v>
      </c>
      <c r="AY750">
        <v>463</v>
      </c>
      <c r="BA750">
        <v>63379</v>
      </c>
    </row>
    <row r="751" spans="1:53" x14ac:dyDescent="0.35">
      <c r="A751" t="str">
        <f t="shared" si="71"/>
        <v>8407_Bibliothèques, archives, musées et autres activités culturelles</v>
      </c>
      <c r="B751" t="str">
        <f t="shared" si="72"/>
        <v>HC_8407</v>
      </c>
      <c r="C751" t="str">
        <f t="shared" si="74"/>
        <v>HC</v>
      </c>
      <c r="D751">
        <f t="shared" si="70"/>
        <v>60</v>
      </c>
      <c r="E751" t="str">
        <f>INDEX(PDC!$J$1:$L$90,MATCH(H751,PDC!$L:$L,0),MATCH(PDC!$J$1,PDC!$J$1:$L$1,0))</f>
        <v>Services</v>
      </c>
      <c r="F751">
        <v>8407</v>
      </c>
      <c r="G751">
        <v>91</v>
      </c>
      <c r="H751" t="s">
        <v>90</v>
      </c>
      <c r="I751" s="10">
        <v>28</v>
      </c>
      <c r="J751" s="10">
        <v>42196</v>
      </c>
      <c r="K751" s="10"/>
      <c r="M751" s="10"/>
      <c r="N751" s="10"/>
      <c r="O751" s="10"/>
      <c r="P751" s="10">
        <v>0</v>
      </c>
      <c r="Q751" s="10"/>
      <c r="R751" s="10"/>
      <c r="S751" s="10"/>
      <c r="AA751" s="10"/>
      <c r="AB751" s="10"/>
      <c r="AP751" t="str">
        <f t="shared" si="73"/>
        <v>69_Activités de poste et de courrier</v>
      </c>
      <c r="AQ751" t="str">
        <f>INDEX(PDC!$J$1:$L$90,MATCH(AT751,PDC!$L:$L,0),MATCH(PDC!$J$1,PDC!$J$1:$L$1,0))</f>
        <v>Services</v>
      </c>
      <c r="AR751">
        <v>69</v>
      </c>
      <c r="AS751">
        <v>53</v>
      </c>
      <c r="AT751" t="s">
        <v>13</v>
      </c>
      <c r="AU751">
        <v>4187</v>
      </c>
      <c r="AV751">
        <v>6118806</v>
      </c>
      <c r="AW751">
        <v>250</v>
      </c>
      <c r="AX751">
        <v>9</v>
      </c>
      <c r="AY751">
        <v>89</v>
      </c>
      <c r="BA751">
        <v>16365</v>
      </c>
    </row>
    <row r="752" spans="1:53" x14ac:dyDescent="0.35">
      <c r="A752" t="str">
        <f t="shared" si="71"/>
        <v>8407_Activités des agences de voyage, voyagistes, services de réservation et activités connexes</v>
      </c>
      <c r="B752" t="str">
        <f t="shared" si="72"/>
        <v>60_8407</v>
      </c>
      <c r="C752">
        <f t="shared" si="74"/>
        <v>60</v>
      </c>
      <c r="D752">
        <f t="shared" si="70"/>
        <v>60</v>
      </c>
      <c r="E752" t="str">
        <f>INDEX(PDC!$J$1:$L$90,MATCH(H752,PDC!$L:$L,0),MATCH(PDC!$J$1,PDC!$J$1:$L$1,0))</f>
        <v>Services</v>
      </c>
      <c r="F752">
        <v>8407</v>
      </c>
      <c r="G752">
        <v>79</v>
      </c>
      <c r="H752" t="s">
        <v>89</v>
      </c>
      <c r="I752" s="10">
        <v>321</v>
      </c>
      <c r="J752" s="10">
        <v>482238</v>
      </c>
      <c r="K752" s="10"/>
      <c r="L752" s="10"/>
      <c r="M752" s="10"/>
      <c r="N752" s="10"/>
      <c r="O752" s="10">
        <v>366</v>
      </c>
      <c r="P752" s="10">
        <v>0</v>
      </c>
      <c r="Q752" s="10"/>
      <c r="R752" s="10"/>
      <c r="S752" s="10"/>
      <c r="U752" s="10"/>
      <c r="V752" s="10"/>
      <c r="W752" s="10"/>
      <c r="X752" s="10"/>
      <c r="Y752" s="10"/>
      <c r="Z752" s="10"/>
      <c r="AA752" s="10"/>
      <c r="AB752" s="10"/>
      <c r="AP752" t="str">
        <f t="shared" si="73"/>
        <v>69_Hébergement</v>
      </c>
      <c r="AQ752" t="str">
        <f>INDEX(PDC!$J$1:$L$90,MATCH(AT752,PDC!$L:$L,0),MATCH(PDC!$J$1,PDC!$J$1:$L$1,0))</f>
        <v>Services</v>
      </c>
      <c r="AR752">
        <v>69</v>
      </c>
      <c r="AS752">
        <v>55</v>
      </c>
      <c r="AT752" t="s">
        <v>20</v>
      </c>
      <c r="AU752">
        <v>5728</v>
      </c>
      <c r="AV752">
        <v>9673580</v>
      </c>
      <c r="AW752">
        <v>222</v>
      </c>
      <c r="AX752">
        <v>13</v>
      </c>
      <c r="AY752">
        <v>100</v>
      </c>
      <c r="BA752">
        <v>18446</v>
      </c>
    </row>
    <row r="753" spans="1:53" x14ac:dyDescent="0.35">
      <c r="A753" t="str">
        <f t="shared" si="71"/>
        <v>8407_Activités vétérinaires</v>
      </c>
      <c r="B753" t="str">
        <f t="shared" si="72"/>
        <v>HC_8407</v>
      </c>
      <c r="C753" t="str">
        <f t="shared" si="74"/>
        <v>HC</v>
      </c>
      <c r="D753">
        <f t="shared" si="70"/>
        <v>60</v>
      </c>
      <c r="E753" t="str">
        <f>INDEX(PDC!$J$1:$L$90,MATCH(H753,PDC!$L:$L,0),MATCH(PDC!$J$1,PDC!$J$1:$L$1,0))</f>
        <v>Services</v>
      </c>
      <c r="F753">
        <v>8407</v>
      </c>
      <c r="G753">
        <v>75</v>
      </c>
      <c r="H753" t="s">
        <v>87</v>
      </c>
      <c r="I753" s="10">
        <v>45</v>
      </c>
      <c r="J753" s="10">
        <v>72379</v>
      </c>
      <c r="K753" s="10"/>
      <c r="L753" s="10"/>
      <c r="M753" s="10"/>
      <c r="N753" s="10"/>
      <c r="O753" s="10"/>
      <c r="P753" s="10">
        <v>0</v>
      </c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P753" t="str">
        <f t="shared" si="73"/>
        <v>69_Restauration</v>
      </c>
      <c r="AQ753" t="str">
        <f>INDEX(PDC!$J$1:$L$90,MATCH(AT753,PDC!$L:$L,0),MATCH(PDC!$J$1,PDC!$J$1:$L$1,0))</f>
        <v>Services</v>
      </c>
      <c r="AR753">
        <v>69</v>
      </c>
      <c r="AS753">
        <v>56</v>
      </c>
      <c r="AT753" t="s">
        <v>10</v>
      </c>
      <c r="AU753">
        <v>25592</v>
      </c>
      <c r="AV753">
        <v>40064401</v>
      </c>
      <c r="AW753">
        <v>1394</v>
      </c>
      <c r="AX753">
        <v>75</v>
      </c>
      <c r="AY753">
        <v>771</v>
      </c>
      <c r="AZ753">
        <v>1</v>
      </c>
      <c r="BA753">
        <v>96359</v>
      </c>
    </row>
    <row r="754" spans="1:53" x14ac:dyDescent="0.35">
      <c r="A754" t="str">
        <f t="shared" si="71"/>
        <v>8407_Services d'information</v>
      </c>
      <c r="B754" t="str">
        <f t="shared" si="72"/>
        <v>HC_8407</v>
      </c>
      <c r="C754" t="str">
        <f t="shared" si="74"/>
        <v>HC</v>
      </c>
      <c r="D754">
        <f t="shared" si="70"/>
        <v>60</v>
      </c>
      <c r="E754" t="str">
        <f>INDEX(PDC!$J$1:$L$90,MATCH(H754,PDC!$L:$L,0),MATCH(PDC!$J$1,PDC!$J$1:$L$1,0))</f>
        <v>Services</v>
      </c>
      <c r="F754">
        <v>8407</v>
      </c>
      <c r="G754">
        <v>63</v>
      </c>
      <c r="H754" t="s">
        <v>85</v>
      </c>
      <c r="I754" s="10">
        <v>101</v>
      </c>
      <c r="J754" s="10">
        <v>168388</v>
      </c>
      <c r="K754" s="10"/>
      <c r="L754" s="10"/>
      <c r="M754" s="10"/>
      <c r="N754" s="10"/>
      <c r="O754" s="10"/>
      <c r="P754" s="10">
        <v>0</v>
      </c>
      <c r="Q754" s="10"/>
      <c r="R754" s="10"/>
      <c r="S754" s="10"/>
      <c r="T754" s="10"/>
      <c r="AA754" s="10"/>
      <c r="AB754" s="10"/>
      <c r="AP754" t="str">
        <f t="shared" si="73"/>
        <v>69_Édition</v>
      </c>
      <c r="AQ754" t="str">
        <f>INDEX(PDC!$J$1:$L$90,MATCH(AT754,PDC!$L:$L,0),MATCH(PDC!$J$1,PDC!$J$1:$L$1,0))</f>
        <v>Services</v>
      </c>
      <c r="AR754">
        <v>69</v>
      </c>
      <c r="AS754">
        <v>58</v>
      </c>
      <c r="AT754" t="s">
        <v>49</v>
      </c>
      <c r="AU754">
        <v>4865</v>
      </c>
      <c r="AV754">
        <v>7036470</v>
      </c>
      <c r="AW754">
        <v>11</v>
      </c>
      <c r="AX754">
        <v>3</v>
      </c>
      <c r="AY754">
        <v>18</v>
      </c>
      <c r="BA754">
        <v>587</v>
      </c>
    </row>
    <row r="755" spans="1:53" x14ac:dyDescent="0.35">
      <c r="A755" t="str">
        <f t="shared" si="71"/>
        <v>8407_Télécommunications</v>
      </c>
      <c r="B755" t="str">
        <f t="shared" si="72"/>
        <v>HC_8407</v>
      </c>
      <c r="C755" t="str">
        <f t="shared" si="74"/>
        <v>HC</v>
      </c>
      <c r="D755">
        <f t="shared" si="70"/>
        <v>60</v>
      </c>
      <c r="E755" t="str">
        <f>INDEX(PDC!$J$1:$L$90,MATCH(H755,PDC!$L:$L,0),MATCH(PDC!$J$1,PDC!$J$1:$L$1,0))</f>
        <v>Services</v>
      </c>
      <c r="F755">
        <v>8407</v>
      </c>
      <c r="G755">
        <v>61</v>
      </c>
      <c r="H755" t="s">
        <v>84</v>
      </c>
      <c r="I755" s="10">
        <v>69</v>
      </c>
      <c r="J755" s="10">
        <v>116205</v>
      </c>
      <c r="K755" s="10"/>
      <c r="L755" s="10"/>
      <c r="M755" s="10"/>
      <c r="N755" s="10"/>
      <c r="O755" s="10"/>
      <c r="P755" s="10">
        <v>0</v>
      </c>
      <c r="Q755" s="10"/>
      <c r="R755" s="10"/>
      <c r="S755" s="10"/>
      <c r="U755" s="10"/>
      <c r="V755" s="10"/>
      <c r="W755" s="10"/>
      <c r="X755" s="10"/>
      <c r="Y755" s="10"/>
      <c r="Z755" s="10"/>
      <c r="AA755" s="10"/>
      <c r="AB755" s="10"/>
      <c r="AP755" t="str">
        <f t="shared" si="73"/>
        <v>69_Production de films cinématographiques, de vidéo et de programmes de télévision ; enregistrement sonore et édition musicale</v>
      </c>
      <c r="AQ755" t="str">
        <f>INDEX(PDC!$J$1:$L$90,MATCH(AT755,PDC!$L:$L,0),MATCH(PDC!$J$1,PDC!$J$1:$L$1,0))</f>
        <v>Services</v>
      </c>
      <c r="AR755">
        <v>69</v>
      </c>
      <c r="AS755">
        <v>59</v>
      </c>
      <c r="AT755" t="s">
        <v>82</v>
      </c>
      <c r="AU755">
        <v>1613</v>
      </c>
      <c r="AV755">
        <v>2121903</v>
      </c>
      <c r="AW755">
        <v>9</v>
      </c>
      <c r="BA755">
        <v>1171</v>
      </c>
    </row>
    <row r="756" spans="1:53" x14ac:dyDescent="0.35">
      <c r="A756" t="str">
        <f t="shared" si="71"/>
        <v>8407_Programmation et diffusion</v>
      </c>
      <c r="B756" t="str">
        <f t="shared" si="72"/>
        <v>HC_8407</v>
      </c>
      <c r="C756" t="str">
        <f t="shared" si="74"/>
        <v>HC</v>
      </c>
      <c r="D756">
        <f t="shared" ref="D756:D766" si="75">IF(COUNTBLANK(P756)=0,RANK(P756,P$691:P$766),"NC")</f>
        <v>60</v>
      </c>
      <c r="E756" t="str">
        <f>INDEX(PDC!$J$1:$L$90,MATCH(H756,PDC!$L:$L,0),MATCH(PDC!$J$1,PDC!$J$1:$L$1,0))</f>
        <v>Services</v>
      </c>
      <c r="F756">
        <v>8407</v>
      </c>
      <c r="G756">
        <v>60</v>
      </c>
      <c r="H756" t="s">
        <v>83</v>
      </c>
      <c r="I756" s="10">
        <v>57</v>
      </c>
      <c r="J756" s="10">
        <v>84620</v>
      </c>
      <c r="K756" s="10"/>
      <c r="M756" s="10"/>
      <c r="N756" s="10"/>
      <c r="O756" s="10"/>
      <c r="P756" s="10">
        <v>0</v>
      </c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P756" t="str">
        <f t="shared" si="73"/>
        <v>69_Programmation et diffusion</v>
      </c>
      <c r="AQ756" t="str">
        <f>INDEX(PDC!$J$1:$L$90,MATCH(AT756,PDC!$L:$L,0),MATCH(PDC!$J$1,PDC!$J$1:$L$1,0))</f>
        <v>Services</v>
      </c>
      <c r="AR756">
        <v>69</v>
      </c>
      <c r="AS756">
        <v>60</v>
      </c>
      <c r="AT756" t="s">
        <v>83</v>
      </c>
      <c r="AU756">
        <v>997</v>
      </c>
      <c r="AV756">
        <v>1813392</v>
      </c>
      <c r="AW756">
        <v>12</v>
      </c>
      <c r="BA756">
        <v>529</v>
      </c>
    </row>
    <row r="757" spans="1:53" x14ac:dyDescent="0.35">
      <c r="A757" t="str">
        <f t="shared" si="71"/>
        <v>8407_Production de films cinématographiques, de vidéo et de programmes de télévision ; enregistrement sonore et édition musicale</v>
      </c>
      <c r="B757" t="str">
        <f t="shared" si="72"/>
        <v>HC_8407</v>
      </c>
      <c r="C757" t="str">
        <f t="shared" si="74"/>
        <v>HC</v>
      </c>
      <c r="D757">
        <f t="shared" si="75"/>
        <v>60</v>
      </c>
      <c r="E757" t="str">
        <f>INDEX(PDC!$J$1:$L$90,MATCH(H757,PDC!$L:$L,0),MATCH(PDC!$J$1,PDC!$J$1:$L$1,0))</f>
        <v>Services</v>
      </c>
      <c r="F757">
        <v>8407</v>
      </c>
      <c r="G757">
        <v>59</v>
      </c>
      <c r="H757" t="s">
        <v>82</v>
      </c>
      <c r="I757" s="10">
        <v>55</v>
      </c>
      <c r="J757" s="10">
        <v>87998</v>
      </c>
      <c r="K757" s="10"/>
      <c r="L757" s="10"/>
      <c r="M757" s="10"/>
      <c r="N757" s="10"/>
      <c r="O757" s="10"/>
      <c r="P757" s="10">
        <v>0</v>
      </c>
      <c r="Q757" s="10"/>
      <c r="R757" s="10"/>
      <c r="S757" s="10"/>
      <c r="T757" s="10"/>
      <c r="AA757" s="10"/>
      <c r="AB757" s="10"/>
      <c r="AP757" t="str">
        <f t="shared" si="73"/>
        <v>69_Télécommunications</v>
      </c>
      <c r="AQ757" t="str">
        <f>INDEX(PDC!$J$1:$L$90,MATCH(AT757,PDC!$L:$L,0),MATCH(PDC!$J$1,PDC!$J$1:$L$1,0))</f>
        <v>Services</v>
      </c>
      <c r="AR757">
        <v>69</v>
      </c>
      <c r="AS757">
        <v>61</v>
      </c>
      <c r="AT757" t="s">
        <v>84</v>
      </c>
      <c r="AU757">
        <v>3793</v>
      </c>
      <c r="AV757">
        <v>6076504</v>
      </c>
      <c r="AW757">
        <v>33</v>
      </c>
      <c r="AX757">
        <v>2</v>
      </c>
      <c r="AY757">
        <v>28</v>
      </c>
      <c r="BA757">
        <v>2146</v>
      </c>
    </row>
    <row r="758" spans="1:53" x14ac:dyDescent="0.35">
      <c r="A758" t="str">
        <f t="shared" si="71"/>
        <v>8407_Transports aériens</v>
      </c>
      <c r="B758" t="str">
        <f t="shared" si="72"/>
        <v>HC_8407</v>
      </c>
      <c r="C758" t="str">
        <f t="shared" si="74"/>
        <v>HC</v>
      </c>
      <c r="D758">
        <f t="shared" si="75"/>
        <v>60</v>
      </c>
      <c r="E758" t="str">
        <f>INDEX(PDC!$J$1:$L$90,MATCH(H758,PDC!$L:$L,0),MATCH(PDC!$J$1,PDC!$J$1:$L$1,0))</f>
        <v>Services</v>
      </c>
      <c r="F758">
        <v>8407</v>
      </c>
      <c r="G758">
        <v>51</v>
      </c>
      <c r="H758" t="s">
        <v>81</v>
      </c>
      <c r="I758" s="10">
        <v>49</v>
      </c>
      <c r="J758" s="10">
        <v>80789</v>
      </c>
      <c r="K758" s="10"/>
      <c r="M758" s="10"/>
      <c r="N758" s="10"/>
      <c r="O758" s="10"/>
      <c r="P758" s="10">
        <v>0</v>
      </c>
      <c r="Q758" s="10"/>
      <c r="R758" s="10"/>
      <c r="S758" s="10"/>
      <c r="AA758" s="10"/>
      <c r="AB758" s="10"/>
      <c r="AP758" t="str">
        <f t="shared" si="73"/>
        <v>69_Programmation, conseil et autres activités informatiques</v>
      </c>
      <c r="AQ758" t="str">
        <f>INDEX(PDC!$J$1:$L$90,MATCH(AT758,PDC!$L:$L,0),MATCH(PDC!$J$1,PDC!$J$1:$L$1,0))</f>
        <v>Services</v>
      </c>
      <c r="AR758">
        <v>69</v>
      </c>
      <c r="AS758">
        <v>62</v>
      </c>
      <c r="AT758" t="s">
        <v>50</v>
      </c>
      <c r="AU758">
        <v>21181</v>
      </c>
      <c r="AV758">
        <v>31789725</v>
      </c>
      <c r="AW758">
        <v>50</v>
      </c>
      <c r="AX758">
        <v>3</v>
      </c>
      <c r="AY758">
        <v>17</v>
      </c>
      <c r="BA758">
        <v>2909</v>
      </c>
    </row>
    <row r="759" spans="1:53" x14ac:dyDescent="0.35">
      <c r="A759" t="str">
        <f t="shared" si="71"/>
        <v>8407_Captage, traitement et distribution d'eau</v>
      </c>
      <c r="B759" t="str">
        <f t="shared" si="72"/>
        <v>HC_8407</v>
      </c>
      <c r="C759" t="str">
        <f t="shared" si="74"/>
        <v>HC</v>
      </c>
      <c r="D759">
        <f t="shared" si="75"/>
        <v>60</v>
      </c>
      <c r="E759" t="str">
        <f>INDEX(PDC!$J$1:$L$90,MATCH(H759,PDC!$L:$L,0),MATCH(PDC!$J$1,PDC!$J$1:$L$1,0))</f>
        <v>Industrie</v>
      </c>
      <c r="F759">
        <v>8407</v>
      </c>
      <c r="G759">
        <v>36</v>
      </c>
      <c r="H759" t="s">
        <v>77</v>
      </c>
      <c r="I759" s="10">
        <v>49</v>
      </c>
      <c r="J759" s="10">
        <v>82947</v>
      </c>
      <c r="K759" s="10"/>
      <c r="L759" s="10">
        <v>1</v>
      </c>
      <c r="M759" s="10">
        <v>12</v>
      </c>
      <c r="N759" s="10"/>
      <c r="O759" s="10">
        <v>445</v>
      </c>
      <c r="P759" s="10">
        <v>0</v>
      </c>
      <c r="Q759" s="10"/>
      <c r="R759" s="10"/>
      <c r="S759" s="10"/>
      <c r="AA759" s="10"/>
      <c r="AB759" s="10"/>
      <c r="AP759" t="str">
        <f t="shared" si="73"/>
        <v>69_Services d'information</v>
      </c>
      <c r="AQ759" t="str">
        <f>INDEX(PDC!$J$1:$L$90,MATCH(AT759,PDC!$L:$L,0),MATCH(PDC!$J$1,PDC!$J$1:$L$1,0))</f>
        <v>Services</v>
      </c>
      <c r="AR759">
        <v>69</v>
      </c>
      <c r="AS759">
        <v>63</v>
      </c>
      <c r="AT759" t="s">
        <v>85</v>
      </c>
      <c r="AU759">
        <v>2522</v>
      </c>
      <c r="AV759">
        <v>3756618</v>
      </c>
      <c r="AW759">
        <v>22</v>
      </c>
      <c r="AX759">
        <v>1</v>
      </c>
      <c r="AY759">
        <v>3</v>
      </c>
      <c r="BA759">
        <v>868</v>
      </c>
    </row>
    <row r="760" spans="1:53" x14ac:dyDescent="0.35">
      <c r="A760" t="str">
        <f t="shared" si="71"/>
        <v>8407_Métallurgie</v>
      </c>
      <c r="B760" t="str">
        <f t="shared" si="72"/>
        <v>HC_8407</v>
      </c>
      <c r="C760" t="str">
        <f t="shared" si="74"/>
        <v>HC</v>
      </c>
      <c r="D760">
        <f t="shared" si="75"/>
        <v>60</v>
      </c>
      <c r="E760" t="str">
        <f>INDEX(PDC!$J$1:$L$90,MATCH(H760,PDC!$L:$L,0),MATCH(PDC!$J$1,PDC!$J$1:$L$1,0))</f>
        <v>Industrie</v>
      </c>
      <c r="F760">
        <v>8407</v>
      </c>
      <c r="G760">
        <v>24</v>
      </c>
      <c r="H760" t="s">
        <v>26</v>
      </c>
      <c r="I760" s="10">
        <v>19</v>
      </c>
      <c r="J760" s="10">
        <v>29720</v>
      </c>
      <c r="K760" s="10"/>
      <c r="M760" s="10"/>
      <c r="N760" s="10"/>
      <c r="O760" s="10">
        <v>0</v>
      </c>
      <c r="P760" s="10">
        <v>0</v>
      </c>
      <c r="Q760" s="10"/>
      <c r="R760" s="10"/>
      <c r="S760" s="10"/>
      <c r="AA760" s="10"/>
      <c r="AB760" s="10"/>
      <c r="AP760" t="str">
        <f t="shared" si="73"/>
        <v>69_Activités des services financiers, hors assurance et caisses de retraite</v>
      </c>
      <c r="AQ760" t="str">
        <f>INDEX(PDC!$J$1:$L$90,MATCH(AT760,PDC!$L:$L,0),MATCH(PDC!$J$1,PDC!$J$1:$L$1,0))</f>
        <v>Services</v>
      </c>
      <c r="AR760">
        <v>69</v>
      </c>
      <c r="AS760">
        <v>64</v>
      </c>
      <c r="AT760" t="s">
        <v>47</v>
      </c>
      <c r="AU760">
        <v>14797</v>
      </c>
      <c r="AV760">
        <v>21967882</v>
      </c>
      <c r="AW760">
        <v>85</v>
      </c>
      <c r="AX760">
        <v>7</v>
      </c>
      <c r="AY760">
        <v>158</v>
      </c>
      <c r="AZ760">
        <v>1</v>
      </c>
      <c r="BA760">
        <v>8295</v>
      </c>
    </row>
    <row r="761" spans="1:53" x14ac:dyDescent="0.35">
      <c r="A761" t="str">
        <f t="shared" si="71"/>
        <v>8407_Fabrication de produits informatiques, électroniques et optiques</v>
      </c>
      <c r="B761" t="str">
        <f t="shared" si="72"/>
        <v>HC_8407</v>
      </c>
      <c r="C761" t="str">
        <f t="shared" si="74"/>
        <v>HC</v>
      </c>
      <c r="D761">
        <f t="shared" si="75"/>
        <v>60</v>
      </c>
      <c r="E761" t="str">
        <f>INDEX(PDC!$J$1:$L$90,MATCH(H761,PDC!$L:$L,0),MATCH(PDC!$J$1,PDC!$J$1:$L$1,0))</f>
        <v>Industrie</v>
      </c>
      <c r="F761">
        <v>8407</v>
      </c>
      <c r="G761">
        <v>26</v>
      </c>
      <c r="H761" t="s">
        <v>41</v>
      </c>
      <c r="I761" s="10">
        <v>157</v>
      </c>
      <c r="J761" s="10">
        <v>234330</v>
      </c>
      <c r="K761" s="10"/>
      <c r="M761" s="10"/>
      <c r="N761" s="10"/>
      <c r="O761" s="10">
        <v>0</v>
      </c>
      <c r="P761" s="10">
        <v>0</v>
      </c>
      <c r="Q761" s="10"/>
      <c r="R761" s="10"/>
      <c r="S761" s="10"/>
      <c r="U761" s="10"/>
      <c r="V761" s="10"/>
      <c r="W761" s="10"/>
      <c r="X761" s="10"/>
      <c r="Y761" s="10"/>
      <c r="Z761" s="10"/>
      <c r="AA761" s="10"/>
      <c r="AB761" s="10"/>
      <c r="AP761" t="str">
        <f t="shared" si="73"/>
        <v>69_Assurance</v>
      </c>
      <c r="AQ761" t="str">
        <f>INDEX(PDC!$J$1:$L$90,MATCH(AT761,PDC!$L:$L,0),MATCH(PDC!$J$1,PDC!$J$1:$L$1,0))</f>
        <v>Services</v>
      </c>
      <c r="AR761">
        <v>69</v>
      </c>
      <c r="AS761">
        <v>65</v>
      </c>
      <c r="AT761" t="s">
        <v>45</v>
      </c>
      <c r="AU761">
        <v>5978</v>
      </c>
      <c r="AV761">
        <v>8119995</v>
      </c>
      <c r="AW761">
        <v>44</v>
      </c>
      <c r="AX761">
        <v>3</v>
      </c>
      <c r="AY761">
        <v>10</v>
      </c>
      <c r="BA761">
        <v>4734</v>
      </c>
    </row>
    <row r="762" spans="1:53" x14ac:dyDescent="0.35">
      <c r="A762" t="str">
        <f t="shared" si="71"/>
        <v>8407_Pêche et aquaculture</v>
      </c>
      <c r="B762" t="str">
        <f t="shared" si="72"/>
        <v>HC_8407</v>
      </c>
      <c r="C762" t="str">
        <f t="shared" si="74"/>
        <v>HC</v>
      </c>
      <c r="D762">
        <f t="shared" si="75"/>
        <v>60</v>
      </c>
      <c r="E762" t="str">
        <f>INDEX(PDC!$J$1:$L$90,MATCH(H762,PDC!$L:$L,0),MATCH(PDC!$J$1,PDC!$J$1:$L$1,0))</f>
        <v>Agriculture</v>
      </c>
      <c r="F762">
        <v>8407</v>
      </c>
      <c r="G762">
        <v>3</v>
      </c>
      <c r="H762" t="s">
        <v>107</v>
      </c>
      <c r="I762" s="10">
        <v>1</v>
      </c>
      <c r="J762" s="10">
        <v>1872</v>
      </c>
      <c r="K762" s="10"/>
      <c r="L762" s="10"/>
      <c r="M762" s="10"/>
      <c r="N762" s="10"/>
      <c r="O762" s="10"/>
      <c r="P762" s="10">
        <v>0</v>
      </c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P762" t="str">
        <f t="shared" si="73"/>
        <v>69_Activités auxiliaires de services financiers et d'assurance</v>
      </c>
      <c r="AQ762" t="str">
        <f>INDEX(PDC!$J$1:$L$90,MATCH(AT762,PDC!$L:$L,0),MATCH(PDC!$J$1,PDC!$J$1:$L$1,0))</f>
        <v>Services</v>
      </c>
      <c r="AR762">
        <v>69</v>
      </c>
      <c r="AS762">
        <v>66</v>
      </c>
      <c r="AT762" t="s">
        <v>48</v>
      </c>
      <c r="AU762">
        <v>6655</v>
      </c>
      <c r="AV762">
        <v>9836063</v>
      </c>
      <c r="AW762">
        <v>26</v>
      </c>
      <c r="AX762">
        <v>2</v>
      </c>
      <c r="AY762">
        <v>9</v>
      </c>
      <c r="BA762">
        <v>1428</v>
      </c>
    </row>
    <row r="763" spans="1:53" x14ac:dyDescent="0.35">
      <c r="A763" t="str">
        <f t="shared" si="71"/>
        <v>8407_Industrie de l'habillement</v>
      </c>
      <c r="B763" t="str">
        <f t="shared" si="72"/>
        <v>HC_8407</v>
      </c>
      <c r="C763" t="str">
        <f t="shared" si="74"/>
        <v>HC</v>
      </c>
      <c r="D763">
        <f t="shared" si="75"/>
        <v>60</v>
      </c>
      <c r="E763" t="str">
        <f>INDEX(PDC!$J$1:$L$90,MATCH(H763,PDC!$L:$L,0),MATCH(PDC!$J$1,PDC!$J$1:$L$1,0))</f>
        <v>Industrie</v>
      </c>
      <c r="F763">
        <v>8407</v>
      </c>
      <c r="G763">
        <v>14</v>
      </c>
      <c r="H763" t="s">
        <v>68</v>
      </c>
      <c r="I763" s="10">
        <v>12</v>
      </c>
      <c r="J763" s="10">
        <v>14995</v>
      </c>
      <c r="K763" s="10"/>
      <c r="L763" s="10"/>
      <c r="M763" s="10"/>
      <c r="N763" s="10"/>
      <c r="O763" s="10">
        <v>0</v>
      </c>
      <c r="P763" s="10">
        <v>0</v>
      </c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P763" t="str">
        <f t="shared" si="73"/>
        <v>69_Activités immobilières</v>
      </c>
      <c r="AQ763" t="str">
        <f>INDEX(PDC!$J$1:$L$90,MATCH(AT763,PDC!$L:$L,0),MATCH(PDC!$J$1,PDC!$J$1:$L$1,0))</f>
        <v>Services</v>
      </c>
      <c r="AR763">
        <v>69</v>
      </c>
      <c r="AS763">
        <v>68</v>
      </c>
      <c r="AT763" t="s">
        <v>31</v>
      </c>
      <c r="AU763">
        <v>10994</v>
      </c>
      <c r="AV763">
        <v>15991685</v>
      </c>
      <c r="AW763">
        <v>280</v>
      </c>
      <c r="AX763">
        <v>24</v>
      </c>
      <c r="AY763">
        <v>175</v>
      </c>
      <c r="BA763">
        <v>28566</v>
      </c>
    </row>
    <row r="764" spans="1:53" x14ac:dyDescent="0.35">
      <c r="A764" t="str">
        <f t="shared" si="71"/>
        <v>8407_Sylviculture et exploitation forestière</v>
      </c>
      <c r="B764" t="str">
        <f t="shared" si="72"/>
        <v>HC_8407</v>
      </c>
      <c r="C764" t="str">
        <f t="shared" si="74"/>
        <v>HC</v>
      </c>
      <c r="D764">
        <f t="shared" si="75"/>
        <v>60</v>
      </c>
      <c r="E764" t="str">
        <f>INDEX(PDC!$J$1:$L$90,MATCH(H764,PDC!$L:$L,0),MATCH(PDC!$J$1,PDC!$J$1:$L$1,0))</f>
        <v>Agriculture</v>
      </c>
      <c r="F764">
        <v>8407</v>
      </c>
      <c r="G764">
        <v>2</v>
      </c>
      <c r="H764" t="s">
        <v>63</v>
      </c>
      <c r="I764" s="10">
        <v>1</v>
      </c>
      <c r="J764" s="10">
        <v>1088</v>
      </c>
      <c r="K764" s="10"/>
      <c r="L764" s="10"/>
      <c r="M764" s="10"/>
      <c r="N764" s="10"/>
      <c r="O764" s="10"/>
      <c r="P764" s="10">
        <v>0</v>
      </c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P764" t="str">
        <f t="shared" si="73"/>
        <v>69_Activités juridiques et comptables</v>
      </c>
      <c r="AQ764" t="str">
        <f>INDEX(PDC!$J$1:$L$90,MATCH(AT764,PDC!$L:$L,0),MATCH(PDC!$J$1,PDC!$J$1:$L$1,0))</f>
        <v>Services</v>
      </c>
      <c r="AR764">
        <v>69</v>
      </c>
      <c r="AS764">
        <v>69</v>
      </c>
      <c r="AT764" t="s">
        <v>51</v>
      </c>
      <c r="AU764">
        <v>10117</v>
      </c>
      <c r="AV764">
        <v>16072434</v>
      </c>
      <c r="AW764">
        <v>23</v>
      </c>
      <c r="AX764">
        <v>1</v>
      </c>
      <c r="AY764">
        <v>3</v>
      </c>
      <c r="BA764">
        <v>1929</v>
      </c>
    </row>
    <row r="765" spans="1:53" x14ac:dyDescent="0.35">
      <c r="A765" t="str">
        <f t="shared" si="71"/>
        <v>8407_Autres industries extractives</v>
      </c>
      <c r="B765" t="str">
        <f t="shared" si="72"/>
        <v>HC_8407</v>
      </c>
      <c r="C765" t="str">
        <f t="shared" si="74"/>
        <v>HC</v>
      </c>
      <c r="D765">
        <f t="shared" si="75"/>
        <v>60</v>
      </c>
      <c r="E765" t="str">
        <f>INDEX(PDC!$J$1:$L$90,MATCH(H765,PDC!$L:$L,0),MATCH(PDC!$J$1,PDC!$J$1:$L$1,0))</f>
        <v>Industrie</v>
      </c>
      <c r="F765">
        <v>8407</v>
      </c>
      <c r="G765">
        <v>8</v>
      </c>
      <c r="H765" t="s">
        <v>64</v>
      </c>
      <c r="I765" s="10">
        <v>33</v>
      </c>
      <c r="J765" s="10">
        <v>54097</v>
      </c>
      <c r="K765" s="10"/>
      <c r="L765" s="10"/>
      <c r="M765" s="10"/>
      <c r="N765" s="10"/>
      <c r="O765" s="10"/>
      <c r="P765" s="10">
        <v>0</v>
      </c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P765" t="str">
        <f t="shared" si="73"/>
        <v>69_Activités des sièges sociaux ; conseil de gestion</v>
      </c>
      <c r="AQ765" t="str">
        <f>INDEX(PDC!$J$1:$L$90,MATCH(AT765,PDC!$L:$L,0),MATCH(PDC!$J$1,PDC!$J$1:$L$1,0))</f>
        <v>Services</v>
      </c>
      <c r="AR765">
        <v>69</v>
      </c>
      <c r="AS765">
        <v>70</v>
      </c>
      <c r="AT765" t="s">
        <v>44</v>
      </c>
      <c r="AU765">
        <v>16256</v>
      </c>
      <c r="AV765">
        <v>24030636</v>
      </c>
      <c r="AW765">
        <v>97</v>
      </c>
      <c r="AX765">
        <v>7</v>
      </c>
      <c r="AY765">
        <v>67</v>
      </c>
      <c r="BA765">
        <v>6730</v>
      </c>
    </row>
    <row r="766" spans="1:53" x14ac:dyDescent="0.35">
      <c r="A766" t="str">
        <f t="shared" si="71"/>
        <v>8407_Fabrication d'autres matériels de transport</v>
      </c>
      <c r="B766" t="str">
        <f t="shared" si="72"/>
        <v>HC_8407</v>
      </c>
      <c r="C766" t="str">
        <f t="shared" si="74"/>
        <v>HC</v>
      </c>
      <c r="D766">
        <f t="shared" si="75"/>
        <v>60</v>
      </c>
      <c r="E766" t="str">
        <f>INDEX(PDC!$J$1:$L$90,MATCH(H766,PDC!$L:$L,0),MATCH(PDC!$J$1,PDC!$J$1:$L$1,0))</f>
        <v>Industrie</v>
      </c>
      <c r="F766">
        <v>8407</v>
      </c>
      <c r="G766">
        <v>30</v>
      </c>
      <c r="H766" t="s">
        <v>74</v>
      </c>
      <c r="I766" s="10">
        <v>4</v>
      </c>
      <c r="J766" s="10">
        <v>7013</v>
      </c>
      <c r="K766" s="10"/>
      <c r="M766" s="10"/>
      <c r="N766" s="10"/>
      <c r="O766" s="10"/>
      <c r="P766" s="10">
        <v>0</v>
      </c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P766" t="str">
        <f t="shared" si="73"/>
        <v>69_Activités d'architecture et d'ingénierie ; activités de contrôle et analyses techniques</v>
      </c>
      <c r="AQ766" t="str">
        <f>INDEX(PDC!$J$1:$L$90,MATCH(AT766,PDC!$L:$L,0),MATCH(PDC!$J$1,PDC!$J$1:$L$1,0))</f>
        <v>Services</v>
      </c>
      <c r="AR766">
        <v>69</v>
      </c>
      <c r="AS766">
        <v>71</v>
      </c>
      <c r="AT766" t="s">
        <v>43</v>
      </c>
      <c r="AU766">
        <v>23599</v>
      </c>
      <c r="AV766">
        <v>36809714</v>
      </c>
      <c r="AW766">
        <v>128</v>
      </c>
      <c r="AX766">
        <v>5</v>
      </c>
      <c r="AY766">
        <v>35</v>
      </c>
      <c r="BA766">
        <v>7838</v>
      </c>
    </row>
    <row r="767" spans="1:53" x14ac:dyDescent="0.35">
      <c r="A767" t="str">
        <f t="shared" si="71"/>
        <v>8408_Activités sportives, récréatives et de loisirs</v>
      </c>
      <c r="B767" t="str">
        <f t="shared" si="72"/>
        <v>HC_8408</v>
      </c>
      <c r="C767" t="str">
        <f t="shared" si="74"/>
        <v>HC</v>
      </c>
      <c r="D767">
        <f>IF(COUNTBLANK(P767)=0,RANK(P767,P$767:P$845),"NC")</f>
        <v>1</v>
      </c>
      <c r="E767" t="str">
        <f>INDEX(PDC!$J$1:$L$90,MATCH(H767,PDC!$L:$L,0),MATCH(PDC!$J$1,PDC!$J$1:$L$1,0))</f>
        <v>Services</v>
      </c>
      <c r="F767">
        <v>8408</v>
      </c>
      <c r="G767">
        <v>93</v>
      </c>
      <c r="H767" t="s">
        <v>12</v>
      </c>
      <c r="I767" s="10">
        <v>1051</v>
      </c>
      <c r="J767" s="10">
        <v>1423890</v>
      </c>
      <c r="K767" s="10">
        <v>123</v>
      </c>
      <c r="L767" s="10">
        <v>3</v>
      </c>
      <c r="M767" s="10">
        <v>28</v>
      </c>
      <c r="N767" s="10"/>
      <c r="O767" s="10">
        <v>4046</v>
      </c>
      <c r="P767" s="10">
        <v>119.72137182063462</v>
      </c>
      <c r="Q767" s="10">
        <v>86.383077344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P767" t="str">
        <f t="shared" si="73"/>
        <v>69_Recherche-développement scientifique</v>
      </c>
      <c r="AQ767" t="str">
        <f>INDEX(PDC!$J$1:$L$90,MATCH(AT767,PDC!$L:$L,0),MATCH(PDC!$J$1,PDC!$J$1:$L$1,0))</f>
        <v>Services</v>
      </c>
      <c r="AR767">
        <v>69</v>
      </c>
      <c r="AS767">
        <v>72</v>
      </c>
      <c r="AT767" t="s">
        <v>46</v>
      </c>
      <c r="AU767">
        <v>5122</v>
      </c>
      <c r="AV767">
        <v>7684894</v>
      </c>
      <c r="AW767">
        <v>30</v>
      </c>
      <c r="AX767">
        <v>2</v>
      </c>
      <c r="AY767">
        <v>8</v>
      </c>
      <c r="BA767">
        <v>1146</v>
      </c>
    </row>
    <row r="768" spans="1:53" x14ac:dyDescent="0.35">
      <c r="A768" t="str">
        <f t="shared" si="71"/>
        <v>8408_Fabrication de textiles</v>
      </c>
      <c r="B768" t="str">
        <f t="shared" si="72"/>
        <v>HC_8408</v>
      </c>
      <c r="C768" t="str">
        <f t="shared" si="74"/>
        <v>HC</v>
      </c>
      <c r="D768">
        <f t="shared" ref="D768:D831" si="76">IF(COUNTBLANK(P768)=0,RANK(P768,P$767:P$845),"NC")</f>
        <v>3</v>
      </c>
      <c r="E768" t="str">
        <f>INDEX(PDC!$J$1:$L$90,MATCH(H768,PDC!$L:$L,0),MATCH(PDC!$J$1,PDC!$J$1:$L$1,0))</f>
        <v>Industrie</v>
      </c>
      <c r="F768">
        <v>8408</v>
      </c>
      <c r="G768">
        <v>13</v>
      </c>
      <c r="H768" t="s">
        <v>19</v>
      </c>
      <c r="I768" s="10">
        <v>83</v>
      </c>
      <c r="J768" s="10">
        <v>144697</v>
      </c>
      <c r="K768" s="10">
        <v>11</v>
      </c>
      <c r="L768">
        <v>1</v>
      </c>
      <c r="M768" s="10">
        <v>10</v>
      </c>
      <c r="N768" s="10"/>
      <c r="O768" s="10">
        <v>1116</v>
      </c>
      <c r="P768" s="10">
        <v>105.61257695399213</v>
      </c>
      <c r="Q768" s="10">
        <v>76.020926488000001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P768" t="str">
        <f t="shared" si="73"/>
        <v>69_Publicité et études de marché</v>
      </c>
      <c r="AQ768" t="str">
        <f>INDEX(PDC!$J$1:$L$90,MATCH(AT768,PDC!$L:$L,0),MATCH(PDC!$J$1,PDC!$J$1:$L$1,0))</f>
        <v>Services</v>
      </c>
      <c r="AR768">
        <v>69</v>
      </c>
      <c r="AS768">
        <v>73</v>
      </c>
      <c r="AT768" t="s">
        <v>33</v>
      </c>
      <c r="AU768">
        <v>5330</v>
      </c>
      <c r="AV768">
        <v>7991061</v>
      </c>
      <c r="AW768">
        <v>84</v>
      </c>
      <c r="AX768">
        <v>3</v>
      </c>
      <c r="AY768">
        <v>16</v>
      </c>
      <c r="BA768">
        <v>6446</v>
      </c>
    </row>
    <row r="769" spans="1:53" x14ac:dyDescent="0.35">
      <c r="A769" t="str">
        <f t="shared" si="71"/>
        <v>8408_Dépollution et autres services de gestion des déchets</v>
      </c>
      <c r="B769" t="str">
        <f t="shared" si="72"/>
        <v>HC_8408</v>
      </c>
      <c r="C769" t="str">
        <f t="shared" si="74"/>
        <v>HC</v>
      </c>
      <c r="D769">
        <f t="shared" si="76"/>
        <v>2</v>
      </c>
      <c r="E769" t="str">
        <f>INDEX(PDC!$J$1:$L$90,MATCH(H769,PDC!$L:$L,0),MATCH(PDC!$J$1,PDC!$J$1:$L$1,0))</f>
        <v>Industrie</v>
      </c>
      <c r="F769">
        <v>8408</v>
      </c>
      <c r="G769">
        <v>39</v>
      </c>
      <c r="H769" t="s">
        <v>79</v>
      </c>
      <c r="I769" s="10">
        <v>56</v>
      </c>
      <c r="J769" s="10">
        <v>90331</v>
      </c>
      <c r="K769" s="10">
        <v>6</v>
      </c>
      <c r="L769" s="10"/>
      <c r="M769" s="10"/>
      <c r="N769" s="10"/>
      <c r="O769" s="10">
        <v>72</v>
      </c>
      <c r="P769" s="10">
        <v>108.49195254237213</v>
      </c>
      <c r="Q769" s="10">
        <v>66.422379914000004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P769" t="str">
        <f t="shared" si="73"/>
        <v>69_Autres activités spécialisées, scientifiques et techniques</v>
      </c>
      <c r="AQ769" t="str">
        <f>INDEX(PDC!$J$1:$L$90,MATCH(AT769,PDC!$L:$L,0),MATCH(PDC!$J$1,PDC!$J$1:$L$1,0))</f>
        <v>Services</v>
      </c>
      <c r="AR769">
        <v>69</v>
      </c>
      <c r="AS769">
        <v>74</v>
      </c>
      <c r="AT769" t="s">
        <v>86</v>
      </c>
      <c r="AU769">
        <v>2459</v>
      </c>
      <c r="AV769">
        <v>3812010</v>
      </c>
      <c r="AW769">
        <v>33</v>
      </c>
      <c r="AX769">
        <v>2</v>
      </c>
      <c r="AY769">
        <v>9</v>
      </c>
      <c r="BA769">
        <v>2744</v>
      </c>
    </row>
    <row r="770" spans="1:53" x14ac:dyDescent="0.35">
      <c r="A770" t="str">
        <f t="shared" si="71"/>
        <v>8408_Hébergement médico-social et social</v>
      </c>
      <c r="B770" t="str">
        <f t="shared" si="72"/>
        <v>4_8408</v>
      </c>
      <c r="C770">
        <f t="shared" si="74"/>
        <v>4</v>
      </c>
      <c r="D770">
        <f t="shared" si="76"/>
        <v>4</v>
      </c>
      <c r="E770" t="str">
        <f>INDEX(PDC!$J$1:$L$90,MATCH(H770,PDC!$L:$L,0),MATCH(PDC!$J$1,PDC!$J$1:$L$1,0))</f>
        <v>Services</v>
      </c>
      <c r="F770">
        <v>8408</v>
      </c>
      <c r="G770">
        <v>87</v>
      </c>
      <c r="H770" t="s">
        <v>2</v>
      </c>
      <c r="I770" s="10">
        <v>3621</v>
      </c>
      <c r="J770" s="10">
        <v>5568773</v>
      </c>
      <c r="K770" s="10">
        <v>300</v>
      </c>
      <c r="L770" s="10">
        <v>10</v>
      </c>
      <c r="M770" s="10">
        <v>49</v>
      </c>
      <c r="N770" s="10"/>
      <c r="O770" s="10">
        <v>16227</v>
      </c>
      <c r="P770" s="10">
        <v>91.583754830792401</v>
      </c>
      <c r="Q770" s="10">
        <v>53.871831370999999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P770" t="str">
        <f t="shared" si="73"/>
        <v>69_Activités vétérinaires</v>
      </c>
      <c r="AQ770" t="str">
        <f>INDEX(PDC!$J$1:$L$90,MATCH(AT770,PDC!$L:$L,0),MATCH(PDC!$J$1,PDC!$J$1:$L$1,0))</f>
        <v>Services</v>
      </c>
      <c r="AR770">
        <v>69</v>
      </c>
      <c r="AS770">
        <v>75</v>
      </c>
      <c r="AT770" t="s">
        <v>87</v>
      </c>
      <c r="AU770">
        <v>286</v>
      </c>
      <c r="AV770">
        <v>457849</v>
      </c>
      <c r="AW770">
        <v>5</v>
      </c>
      <c r="BA770">
        <v>120</v>
      </c>
    </row>
    <row r="771" spans="1:53" x14ac:dyDescent="0.35">
      <c r="A771" t="str">
        <f t="shared" si="71"/>
        <v>8408_Travail du bois et fabrication d'articles en bois et en liège, à l'exception des meubles ; fabrication d'articles en vannerie et sparterie</v>
      </c>
      <c r="B771" t="str">
        <f t="shared" si="72"/>
        <v>HC_8408</v>
      </c>
      <c r="C771" t="str">
        <f t="shared" si="74"/>
        <v>HC</v>
      </c>
      <c r="D771">
        <f t="shared" si="76"/>
        <v>6</v>
      </c>
      <c r="E771" t="str">
        <f>INDEX(PDC!$J$1:$L$90,MATCH(H771,PDC!$L:$L,0),MATCH(PDC!$J$1,PDC!$J$1:$L$1,0))</f>
        <v>Industrie</v>
      </c>
      <c r="F771">
        <v>8408</v>
      </c>
      <c r="G771">
        <v>16</v>
      </c>
      <c r="H771" t="s">
        <v>70</v>
      </c>
      <c r="I771" s="10">
        <v>256</v>
      </c>
      <c r="J771" s="10">
        <v>388056</v>
      </c>
      <c r="K771" s="10">
        <v>20</v>
      </c>
      <c r="L771" s="10">
        <v>3</v>
      </c>
      <c r="M771" s="10">
        <v>114</v>
      </c>
      <c r="N771" s="10">
        <v>1</v>
      </c>
      <c r="O771" s="10">
        <v>1010</v>
      </c>
      <c r="P771" s="10">
        <v>77.189105324027352</v>
      </c>
      <c r="Q771" s="10">
        <v>51.538953141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P771" t="str">
        <f t="shared" si="73"/>
        <v>69_Activités de location et location-bail</v>
      </c>
      <c r="AQ771" t="str">
        <f>INDEX(PDC!$J$1:$L$90,MATCH(AT771,PDC!$L:$L,0),MATCH(PDC!$J$1,PDC!$J$1:$L$1,0))</f>
        <v>Services</v>
      </c>
      <c r="AR771">
        <v>69</v>
      </c>
      <c r="AS771">
        <v>77</v>
      </c>
      <c r="AT771" t="s">
        <v>88</v>
      </c>
      <c r="AU771">
        <v>3899</v>
      </c>
      <c r="AV771">
        <v>6180564</v>
      </c>
      <c r="AW771">
        <v>183</v>
      </c>
      <c r="AX771">
        <v>10</v>
      </c>
      <c r="AY771">
        <v>75</v>
      </c>
      <c r="BA771">
        <v>11947</v>
      </c>
    </row>
    <row r="772" spans="1:53" x14ac:dyDescent="0.35">
      <c r="A772" t="str">
        <f t="shared" ref="A772:A835" si="77">F772&amp;"_"&amp;H772</f>
        <v>8408_Travaux de construction spécialisés</v>
      </c>
      <c r="B772" t="str">
        <f t="shared" ref="B772:B835" si="78">C772&amp;"_"&amp;F772</f>
        <v>5_8408</v>
      </c>
      <c r="C772">
        <f t="shared" si="74"/>
        <v>5</v>
      </c>
      <c r="D772">
        <f t="shared" si="76"/>
        <v>5</v>
      </c>
      <c r="E772" t="str">
        <f>INDEX(PDC!$J$1:$L$90,MATCH(H772,PDC!$L:$L,0),MATCH(PDC!$J$1,PDC!$J$1:$L$1,0))</f>
        <v>Construction</v>
      </c>
      <c r="F772">
        <v>8408</v>
      </c>
      <c r="G772">
        <v>43</v>
      </c>
      <c r="H772" t="s">
        <v>3</v>
      </c>
      <c r="I772" s="10">
        <v>8489</v>
      </c>
      <c r="J772" s="10">
        <v>13236482</v>
      </c>
      <c r="K772" s="10">
        <v>681</v>
      </c>
      <c r="L772" s="10">
        <v>54</v>
      </c>
      <c r="M772" s="10">
        <v>651</v>
      </c>
      <c r="N772" s="10">
        <v>2</v>
      </c>
      <c r="O772" s="10">
        <v>47723</v>
      </c>
      <c r="P772" s="10">
        <v>82.12862663590856</v>
      </c>
      <c r="Q772" s="10">
        <v>51.448715753999998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P772" t="str">
        <f t="shared" ref="AP772:AP835" si="79">AR772&amp;"_"&amp;AT772</f>
        <v>69_Activités liées à l'emploi</v>
      </c>
      <c r="AQ772" t="str">
        <f>INDEX(PDC!$J$1:$L$90,MATCH(AT772,PDC!$L:$L,0),MATCH(PDC!$J$1,PDC!$J$1:$L$1,0))</f>
        <v>Services</v>
      </c>
      <c r="AR772">
        <v>69</v>
      </c>
      <c r="AS772">
        <v>78</v>
      </c>
      <c r="AT772" t="s">
        <v>6</v>
      </c>
      <c r="AU772">
        <v>46386</v>
      </c>
      <c r="AV772">
        <v>57155667</v>
      </c>
      <c r="AW772">
        <v>2041</v>
      </c>
      <c r="AX772">
        <v>135</v>
      </c>
      <c r="AY772">
        <v>1158</v>
      </c>
      <c r="AZ772">
        <v>1</v>
      </c>
      <c r="BA772">
        <v>159143</v>
      </c>
    </row>
    <row r="773" spans="1:53" x14ac:dyDescent="0.35">
      <c r="A773" t="str">
        <f t="shared" si="77"/>
        <v>8408_Entreposage et services auxiliaires des transports</v>
      </c>
      <c r="B773" t="str">
        <f t="shared" si="78"/>
        <v>12_8408</v>
      </c>
      <c r="C773">
        <f t="shared" ref="C773:C836" si="80">IF(OR(G773=93,G773=78,G773=53),"HC",IF(I773&lt;300,"HC",D773))</f>
        <v>12</v>
      </c>
      <c r="D773">
        <f t="shared" si="76"/>
        <v>12</v>
      </c>
      <c r="E773" t="str">
        <f>INDEX(PDC!$J$1:$L$90,MATCH(H773,PDC!$L:$L,0),MATCH(PDC!$J$1,PDC!$J$1:$L$1,0))</f>
        <v>Services</v>
      </c>
      <c r="F773">
        <v>8408</v>
      </c>
      <c r="G773">
        <v>52</v>
      </c>
      <c r="H773" t="s">
        <v>7</v>
      </c>
      <c r="I773" s="10">
        <v>1733</v>
      </c>
      <c r="J773" s="10">
        <v>2768446</v>
      </c>
      <c r="K773" s="10">
        <v>118</v>
      </c>
      <c r="L773">
        <v>3</v>
      </c>
      <c r="M773" s="10">
        <v>22</v>
      </c>
      <c r="N773" s="10"/>
      <c r="O773" s="10">
        <v>6732</v>
      </c>
      <c r="P773" s="10">
        <v>58.144441809362434</v>
      </c>
      <c r="Q773" s="10">
        <v>42.623190049999998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P773" t="str">
        <f t="shared" si="79"/>
        <v>69_Activités des agences de voyage, voyagistes, services de réservation et activités connexes</v>
      </c>
      <c r="AQ773" t="str">
        <f>INDEX(PDC!$J$1:$L$90,MATCH(AT773,PDC!$L:$L,0),MATCH(PDC!$J$1,PDC!$J$1:$L$1,0))</f>
        <v>Services</v>
      </c>
      <c r="AR773">
        <v>69</v>
      </c>
      <c r="AS773">
        <v>79</v>
      </c>
      <c r="AT773" t="s">
        <v>89</v>
      </c>
      <c r="AU773">
        <v>1544</v>
      </c>
      <c r="AV773">
        <v>2439649</v>
      </c>
      <c r="AW773">
        <v>4</v>
      </c>
      <c r="BA773">
        <v>355</v>
      </c>
    </row>
    <row r="774" spans="1:53" x14ac:dyDescent="0.35">
      <c r="A774" t="str">
        <f t="shared" si="77"/>
        <v>8408_Industrie du papier et du carton</v>
      </c>
      <c r="B774" t="str">
        <f t="shared" si="78"/>
        <v>HC_8408</v>
      </c>
      <c r="C774" t="str">
        <f t="shared" si="80"/>
        <v>HC</v>
      </c>
      <c r="D774">
        <f t="shared" si="76"/>
        <v>52</v>
      </c>
      <c r="E774" t="str">
        <f>INDEX(PDC!$J$1:$L$90,MATCH(H774,PDC!$L:$L,0),MATCH(PDC!$J$1,PDC!$J$1:$L$1,0))</f>
        <v>Industrie</v>
      </c>
      <c r="F774">
        <v>8408</v>
      </c>
      <c r="G774">
        <v>17</v>
      </c>
      <c r="H774" t="s">
        <v>71</v>
      </c>
      <c r="I774" s="10">
        <v>104</v>
      </c>
      <c r="J774" s="10">
        <v>141151</v>
      </c>
      <c r="K774" s="10">
        <v>6</v>
      </c>
      <c r="L774" s="10"/>
      <c r="M774" s="10"/>
      <c r="N774" s="10"/>
      <c r="O774" s="10">
        <v>87</v>
      </c>
      <c r="P774" s="10">
        <v>16.491465474532582</v>
      </c>
      <c r="Q774" s="10">
        <v>42.507669092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P774" t="str">
        <f t="shared" si="79"/>
        <v>69_Enquêtes et sécurité</v>
      </c>
      <c r="AQ774" t="str">
        <f>INDEX(PDC!$J$1:$L$90,MATCH(AT774,PDC!$L:$L,0),MATCH(PDC!$J$1,PDC!$J$1:$L$1,0))</f>
        <v>Services</v>
      </c>
      <c r="AR774">
        <v>69</v>
      </c>
      <c r="AS774">
        <v>80</v>
      </c>
      <c r="AT774" t="s">
        <v>15</v>
      </c>
      <c r="AU774">
        <v>9641</v>
      </c>
      <c r="AV774">
        <v>14609093</v>
      </c>
      <c r="AW774">
        <v>386</v>
      </c>
      <c r="AX774">
        <v>26</v>
      </c>
      <c r="AY774">
        <v>258</v>
      </c>
      <c r="BA774">
        <v>41802</v>
      </c>
    </row>
    <row r="775" spans="1:53" x14ac:dyDescent="0.35">
      <c r="A775" t="str">
        <f t="shared" si="77"/>
        <v>8408_Activités vétérinaires</v>
      </c>
      <c r="B775" t="str">
        <f t="shared" si="78"/>
        <v>HC_8408</v>
      </c>
      <c r="C775" t="str">
        <f t="shared" si="80"/>
        <v>HC</v>
      </c>
      <c r="D775">
        <f t="shared" si="76"/>
        <v>18</v>
      </c>
      <c r="E775" t="str">
        <f>INDEX(PDC!$J$1:$L$90,MATCH(H775,PDC!$L:$L,0),MATCH(PDC!$J$1,PDC!$J$1:$L$1,0))</f>
        <v>Services</v>
      </c>
      <c r="F775">
        <v>8408</v>
      </c>
      <c r="G775">
        <v>75</v>
      </c>
      <c r="H775" t="s">
        <v>87</v>
      </c>
      <c r="I775" s="10">
        <v>112</v>
      </c>
      <c r="J775" s="10">
        <v>171050</v>
      </c>
      <c r="K775" s="10">
        <v>7</v>
      </c>
      <c r="L775">
        <v>1</v>
      </c>
      <c r="M775" s="10">
        <v>6</v>
      </c>
      <c r="N775" s="10"/>
      <c r="O775" s="10">
        <v>196</v>
      </c>
      <c r="P775" s="10">
        <v>47.416081614058022</v>
      </c>
      <c r="Q775" s="10">
        <v>40.923706519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P775" t="str">
        <f t="shared" si="79"/>
        <v>69_Services relatifs aux bâtiments et aménagement paysager</v>
      </c>
      <c r="AQ775" t="str">
        <f>INDEX(PDC!$J$1:$L$90,MATCH(AT775,PDC!$L:$L,0),MATCH(PDC!$J$1,PDC!$J$1:$L$1,0))</f>
        <v>Services</v>
      </c>
      <c r="AR775">
        <v>69</v>
      </c>
      <c r="AS775">
        <v>81</v>
      </c>
      <c r="AT775" t="s">
        <v>9</v>
      </c>
      <c r="AU775">
        <v>16261</v>
      </c>
      <c r="AV775">
        <v>22643009</v>
      </c>
      <c r="AW775">
        <v>775</v>
      </c>
      <c r="AX775">
        <v>102</v>
      </c>
      <c r="AY775">
        <v>797</v>
      </c>
      <c r="BA775">
        <v>95589</v>
      </c>
    </row>
    <row r="776" spans="1:53" x14ac:dyDescent="0.35">
      <c r="A776" t="str">
        <f t="shared" si="77"/>
        <v>8408_Fabrication d'autres matériels de transport</v>
      </c>
      <c r="B776" t="str">
        <f t="shared" si="78"/>
        <v>9_8408</v>
      </c>
      <c r="C776">
        <f t="shared" si="80"/>
        <v>9</v>
      </c>
      <c r="D776">
        <f t="shared" si="76"/>
        <v>9</v>
      </c>
      <c r="E776" t="str">
        <f>INDEX(PDC!$J$1:$L$90,MATCH(H776,PDC!$L:$L,0),MATCH(PDC!$J$1,PDC!$J$1:$L$1,0))</f>
        <v>Industrie</v>
      </c>
      <c r="F776">
        <v>8408</v>
      </c>
      <c r="G776">
        <v>30</v>
      </c>
      <c r="H776" t="s">
        <v>74</v>
      </c>
      <c r="I776" s="10">
        <v>357</v>
      </c>
      <c r="J776" s="10">
        <v>616714</v>
      </c>
      <c r="K776" s="10">
        <v>25</v>
      </c>
      <c r="L776" s="10"/>
      <c r="M776" s="10"/>
      <c r="N776" s="10"/>
      <c r="O776" s="10">
        <v>1068</v>
      </c>
      <c r="P776" s="10">
        <v>61.520511915630706</v>
      </c>
      <c r="Q776" s="10">
        <v>40.537429019000001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P776" t="str">
        <f t="shared" si="79"/>
        <v>69_Activités administratives et autres activités de soutien aux entreprises</v>
      </c>
      <c r="AQ776" t="str">
        <f>INDEX(PDC!$J$1:$L$90,MATCH(AT776,PDC!$L:$L,0),MATCH(PDC!$J$1,PDC!$J$1:$L$1,0))</f>
        <v>Services</v>
      </c>
      <c r="AR776">
        <v>69</v>
      </c>
      <c r="AS776">
        <v>82</v>
      </c>
      <c r="AT776" t="s">
        <v>35</v>
      </c>
      <c r="AU776">
        <v>14572</v>
      </c>
      <c r="AV776">
        <v>19476597</v>
      </c>
      <c r="AW776">
        <v>198</v>
      </c>
      <c r="AX776">
        <v>10</v>
      </c>
      <c r="AY776">
        <v>53</v>
      </c>
      <c r="BA776">
        <v>13231</v>
      </c>
    </row>
    <row r="777" spans="1:53" x14ac:dyDescent="0.35">
      <c r="A777" t="str">
        <f t="shared" si="77"/>
        <v>8408_Activités de poste et de courrier</v>
      </c>
      <c r="B777" t="str">
        <f t="shared" si="78"/>
        <v>HC_8408</v>
      </c>
      <c r="C777" t="str">
        <f t="shared" si="80"/>
        <v>HC</v>
      </c>
      <c r="D777">
        <f t="shared" si="76"/>
        <v>8</v>
      </c>
      <c r="E777" t="str">
        <f>INDEX(PDC!$J$1:$L$90,MATCH(H777,PDC!$L:$L,0),MATCH(PDC!$J$1,PDC!$J$1:$L$1,0))</f>
        <v>Services</v>
      </c>
      <c r="F777">
        <v>8408</v>
      </c>
      <c r="G777">
        <v>53</v>
      </c>
      <c r="H777" t="s">
        <v>13</v>
      </c>
      <c r="I777" s="10">
        <v>1550</v>
      </c>
      <c r="J777" s="10">
        <v>1934714</v>
      </c>
      <c r="K777" s="10">
        <v>77</v>
      </c>
      <c r="L777" s="10">
        <v>5</v>
      </c>
      <c r="M777" s="10">
        <v>60</v>
      </c>
      <c r="N777" s="10"/>
      <c r="O777" s="10">
        <v>6085</v>
      </c>
      <c r="P777" s="10">
        <v>64.140789059975347</v>
      </c>
      <c r="Q777" s="10">
        <v>39.799164114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P777" t="str">
        <f t="shared" si="79"/>
        <v>69_Administration publique et défense ; sécurité sociale obligatoire</v>
      </c>
      <c r="AQ777" t="str">
        <f>INDEX(PDC!$J$1:$L$90,MATCH(AT777,PDC!$L:$L,0),MATCH(PDC!$J$1,PDC!$J$1:$L$1,0))</f>
        <v>Services</v>
      </c>
      <c r="AR777">
        <v>69</v>
      </c>
      <c r="AS777">
        <v>84</v>
      </c>
      <c r="AT777" t="s">
        <v>36</v>
      </c>
      <c r="AU777">
        <v>46300</v>
      </c>
      <c r="AV777">
        <v>60615262</v>
      </c>
      <c r="AW777">
        <v>464</v>
      </c>
      <c r="AX777">
        <v>26</v>
      </c>
      <c r="AY777">
        <v>202</v>
      </c>
      <c r="BA777">
        <v>31256</v>
      </c>
    </row>
    <row r="778" spans="1:53" x14ac:dyDescent="0.35">
      <c r="A778" t="str">
        <f t="shared" si="77"/>
        <v>8408_Transports terrestres et transport par conduites</v>
      </c>
      <c r="B778" t="str">
        <f t="shared" si="78"/>
        <v>10_8408</v>
      </c>
      <c r="C778">
        <f t="shared" si="80"/>
        <v>10</v>
      </c>
      <c r="D778">
        <f t="shared" si="76"/>
        <v>10</v>
      </c>
      <c r="E778" t="str">
        <f>INDEX(PDC!$J$1:$L$90,MATCH(H778,PDC!$L:$L,0),MATCH(PDC!$J$1,PDC!$J$1:$L$1,0))</f>
        <v>Services</v>
      </c>
      <c r="F778">
        <v>8408</v>
      </c>
      <c r="G778">
        <v>49</v>
      </c>
      <c r="H778" t="s">
        <v>5</v>
      </c>
      <c r="I778" s="10">
        <v>4991</v>
      </c>
      <c r="J778" s="10">
        <v>8832077</v>
      </c>
      <c r="K778" s="10">
        <v>342</v>
      </c>
      <c r="L778" s="10">
        <v>23</v>
      </c>
      <c r="M778" s="10">
        <v>350</v>
      </c>
      <c r="N778" s="10">
        <v>2</v>
      </c>
      <c r="O778" s="10">
        <v>25092</v>
      </c>
      <c r="P778" s="10">
        <v>61.012577850070443</v>
      </c>
      <c r="Q778" s="10">
        <v>38.722488493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P778" t="str">
        <f t="shared" si="79"/>
        <v>69_Enseignement</v>
      </c>
      <c r="AQ778" t="str">
        <f>INDEX(PDC!$J$1:$L$90,MATCH(AT778,PDC!$L:$L,0),MATCH(PDC!$J$1,PDC!$J$1:$L$1,0))</f>
        <v>Services</v>
      </c>
      <c r="AR778">
        <v>69</v>
      </c>
      <c r="AS778">
        <v>85</v>
      </c>
      <c r="AT778" t="s">
        <v>34</v>
      </c>
      <c r="AU778">
        <v>20801</v>
      </c>
      <c r="AV778">
        <v>24882365</v>
      </c>
      <c r="AW778">
        <v>230</v>
      </c>
      <c r="AX778">
        <v>11</v>
      </c>
      <c r="AY778">
        <v>114</v>
      </c>
      <c r="BA778">
        <v>15108</v>
      </c>
    </row>
    <row r="779" spans="1:53" x14ac:dyDescent="0.35">
      <c r="A779" t="str">
        <f t="shared" si="77"/>
        <v>8408_Action sociale sans hébergement</v>
      </c>
      <c r="B779" t="str">
        <f t="shared" si="78"/>
        <v>31_8408</v>
      </c>
      <c r="C779">
        <f t="shared" si="80"/>
        <v>31</v>
      </c>
      <c r="D779">
        <f t="shared" si="76"/>
        <v>31</v>
      </c>
      <c r="E779" t="str">
        <f>INDEX(PDC!$J$1:$L$90,MATCH(H779,PDC!$L:$L,0),MATCH(PDC!$J$1,PDC!$J$1:$L$1,0))</f>
        <v>Services</v>
      </c>
      <c r="F779">
        <v>8408</v>
      </c>
      <c r="G779">
        <v>88</v>
      </c>
      <c r="H779" t="s">
        <v>8</v>
      </c>
      <c r="I779" s="10">
        <v>5321</v>
      </c>
      <c r="J779" s="10">
        <v>7419208</v>
      </c>
      <c r="K779" s="10">
        <v>287</v>
      </c>
      <c r="L779">
        <v>12</v>
      </c>
      <c r="M779" s="10">
        <v>95</v>
      </c>
      <c r="N779" s="10"/>
      <c r="O779" s="10">
        <v>13528</v>
      </c>
      <c r="P779" s="10">
        <v>32.529324082808891</v>
      </c>
      <c r="Q779" s="10">
        <v>38.683374290000003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P779" t="str">
        <f t="shared" si="79"/>
        <v>69_Activités pour la santé humaine</v>
      </c>
      <c r="AQ779" t="str">
        <f>INDEX(PDC!$J$1:$L$90,MATCH(AT779,PDC!$L:$L,0),MATCH(PDC!$J$1,PDC!$J$1:$L$1,0))</f>
        <v>Services</v>
      </c>
      <c r="AR779">
        <v>69</v>
      </c>
      <c r="AS779">
        <v>86</v>
      </c>
      <c r="AT779" t="s">
        <v>27</v>
      </c>
      <c r="AU779">
        <v>34102</v>
      </c>
      <c r="AV779">
        <v>48336975</v>
      </c>
      <c r="AW779">
        <v>993</v>
      </c>
      <c r="AX779">
        <v>64</v>
      </c>
      <c r="AY779">
        <v>562</v>
      </c>
      <c r="AZ779">
        <v>1</v>
      </c>
      <c r="BA779">
        <v>79028</v>
      </c>
    </row>
    <row r="780" spans="1:53" x14ac:dyDescent="0.35">
      <c r="A780" t="str">
        <f t="shared" si="77"/>
        <v>8408_Fabrication de produits métalliques, à l'exception des machines et des équipements</v>
      </c>
      <c r="B780" t="str">
        <f t="shared" si="78"/>
        <v>11_8408</v>
      </c>
      <c r="C780">
        <f t="shared" si="80"/>
        <v>11</v>
      </c>
      <c r="D780">
        <f t="shared" si="76"/>
        <v>11</v>
      </c>
      <c r="E780" t="str">
        <f>INDEX(PDC!$J$1:$L$90,MATCH(H780,PDC!$L:$L,0),MATCH(PDC!$J$1,PDC!$J$1:$L$1,0))</f>
        <v>Industrie</v>
      </c>
      <c r="F780">
        <v>8408</v>
      </c>
      <c r="G780">
        <v>25</v>
      </c>
      <c r="H780" t="s">
        <v>11</v>
      </c>
      <c r="I780" s="10">
        <v>1433</v>
      </c>
      <c r="J780" s="10">
        <v>2208100</v>
      </c>
      <c r="K780" s="10">
        <v>85</v>
      </c>
      <c r="L780" s="10">
        <v>3</v>
      </c>
      <c r="M780" s="10">
        <v>105</v>
      </c>
      <c r="N780" s="10">
        <v>1</v>
      </c>
      <c r="O780" s="10">
        <v>4010</v>
      </c>
      <c r="P780" s="10">
        <v>58.844448731384844</v>
      </c>
      <c r="Q780" s="10">
        <v>38.494633395000001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P780" t="str">
        <f t="shared" si="79"/>
        <v>69_Hébergement médico-social et social</v>
      </c>
      <c r="AQ780" t="str">
        <f>INDEX(PDC!$J$1:$L$90,MATCH(AT780,PDC!$L:$L,0),MATCH(PDC!$J$1,PDC!$J$1:$L$1,0))</f>
        <v>Services</v>
      </c>
      <c r="AR780">
        <v>69</v>
      </c>
      <c r="AS780">
        <v>87</v>
      </c>
      <c r="AT780" t="s">
        <v>2</v>
      </c>
      <c r="AU780">
        <v>15300</v>
      </c>
      <c r="AV780">
        <v>23624596</v>
      </c>
      <c r="AW780">
        <v>1391</v>
      </c>
      <c r="AX780">
        <v>78</v>
      </c>
      <c r="AY780">
        <v>671</v>
      </c>
      <c r="BA780">
        <v>107624</v>
      </c>
    </row>
    <row r="781" spans="1:53" x14ac:dyDescent="0.35">
      <c r="A781" t="str">
        <f t="shared" si="77"/>
        <v>8408_Activités liées à l'emploi</v>
      </c>
      <c r="B781" t="str">
        <f t="shared" si="78"/>
        <v>HC_8408</v>
      </c>
      <c r="C781" t="str">
        <f t="shared" si="80"/>
        <v>HC</v>
      </c>
      <c r="D781">
        <f t="shared" si="76"/>
        <v>7</v>
      </c>
      <c r="E781" t="str">
        <f>INDEX(PDC!$J$1:$L$90,MATCH(H781,PDC!$L:$L,0),MATCH(PDC!$J$1,PDC!$J$1:$L$1,0))</f>
        <v>Services</v>
      </c>
      <c r="F781">
        <v>8408</v>
      </c>
      <c r="G781">
        <v>78</v>
      </c>
      <c r="H781" t="s">
        <v>6</v>
      </c>
      <c r="I781" s="10">
        <v>5709</v>
      </c>
      <c r="J781" s="10">
        <v>7309522</v>
      </c>
      <c r="K781" s="10">
        <v>258</v>
      </c>
      <c r="L781">
        <v>17</v>
      </c>
      <c r="M781" s="10">
        <v>109</v>
      </c>
      <c r="N781" s="10"/>
      <c r="O781" s="10">
        <v>18089</v>
      </c>
      <c r="P781" s="10">
        <v>76.539866675818558</v>
      </c>
      <c r="Q781" s="10">
        <v>35.296425675999998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P781" t="str">
        <f t="shared" si="79"/>
        <v>69_Action sociale sans hébergement</v>
      </c>
      <c r="AQ781" t="str">
        <f>INDEX(PDC!$J$1:$L$90,MATCH(AT781,PDC!$L:$L,0),MATCH(PDC!$J$1,PDC!$J$1:$L$1,0))</f>
        <v>Services</v>
      </c>
      <c r="AR781">
        <v>69</v>
      </c>
      <c r="AS781">
        <v>88</v>
      </c>
      <c r="AT781" t="s">
        <v>8</v>
      </c>
      <c r="AU781">
        <v>26976</v>
      </c>
      <c r="AV781">
        <v>30266249</v>
      </c>
      <c r="AW781">
        <v>1083</v>
      </c>
      <c r="AX781">
        <v>66</v>
      </c>
      <c r="AY781">
        <v>667</v>
      </c>
      <c r="BA781">
        <v>87466</v>
      </c>
    </row>
    <row r="782" spans="1:53" x14ac:dyDescent="0.35">
      <c r="A782" t="str">
        <f t="shared" si="77"/>
        <v>8408_Restauration</v>
      </c>
      <c r="B782" t="str">
        <f t="shared" si="78"/>
        <v>13_8408</v>
      </c>
      <c r="C782">
        <f t="shared" si="80"/>
        <v>13</v>
      </c>
      <c r="D782">
        <f t="shared" si="76"/>
        <v>13</v>
      </c>
      <c r="E782" t="str">
        <f>INDEX(PDC!$J$1:$L$90,MATCH(H782,PDC!$L:$L,0),MATCH(PDC!$J$1,PDC!$J$1:$L$1,0))</f>
        <v>Services</v>
      </c>
      <c r="F782">
        <v>8408</v>
      </c>
      <c r="G782">
        <v>56</v>
      </c>
      <c r="H782" t="s">
        <v>10</v>
      </c>
      <c r="I782" s="10">
        <v>4890</v>
      </c>
      <c r="J782" s="10">
        <v>7687721</v>
      </c>
      <c r="K782" s="10">
        <v>267</v>
      </c>
      <c r="L782">
        <v>6</v>
      </c>
      <c r="M782" s="10">
        <v>24</v>
      </c>
      <c r="N782" s="10"/>
      <c r="O782" s="10">
        <v>12510</v>
      </c>
      <c r="P782" s="10">
        <v>57.350917246680673</v>
      </c>
      <c r="Q782" s="10">
        <v>34.730708880000002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P782" t="str">
        <f t="shared" si="79"/>
        <v>69_Activités créatives, artistiques et de spectacle</v>
      </c>
      <c r="AQ782" t="str">
        <f>INDEX(PDC!$J$1:$L$90,MATCH(AT782,PDC!$L:$L,0),MATCH(PDC!$J$1,PDC!$J$1:$L$1,0))</f>
        <v>Services</v>
      </c>
      <c r="AR782">
        <v>69</v>
      </c>
      <c r="AS782">
        <v>90</v>
      </c>
      <c r="AT782" t="s">
        <v>42</v>
      </c>
      <c r="AU782">
        <v>6198</v>
      </c>
      <c r="AV782">
        <v>5330214</v>
      </c>
      <c r="AW782">
        <v>27</v>
      </c>
      <c r="AX782">
        <v>5</v>
      </c>
      <c r="AY782">
        <v>58</v>
      </c>
      <c r="BA782">
        <v>1852</v>
      </c>
    </row>
    <row r="783" spans="1:53" x14ac:dyDescent="0.35">
      <c r="A783" t="str">
        <f t="shared" si="77"/>
        <v>8408_Services relatifs aux bâtiments et aménagement paysager</v>
      </c>
      <c r="B783" t="str">
        <f t="shared" si="78"/>
        <v>16_8408</v>
      </c>
      <c r="C783">
        <f t="shared" si="80"/>
        <v>16</v>
      </c>
      <c r="D783">
        <f t="shared" si="76"/>
        <v>16</v>
      </c>
      <c r="E783" t="str">
        <f>INDEX(PDC!$J$1:$L$90,MATCH(H783,PDC!$L:$L,0),MATCH(PDC!$J$1,PDC!$J$1:$L$1,0))</f>
        <v>Services</v>
      </c>
      <c r="F783">
        <v>8408</v>
      </c>
      <c r="G783">
        <v>81</v>
      </c>
      <c r="H783" t="s">
        <v>9</v>
      </c>
      <c r="I783" s="10">
        <v>2731</v>
      </c>
      <c r="J783" s="10">
        <v>3960174</v>
      </c>
      <c r="K783" s="10">
        <v>135</v>
      </c>
      <c r="L783">
        <v>10</v>
      </c>
      <c r="M783" s="10">
        <v>74</v>
      </c>
      <c r="N783" s="10"/>
      <c r="O783" s="10">
        <v>15123</v>
      </c>
      <c r="P783" s="10">
        <v>52.326316888380191</v>
      </c>
      <c r="Q783" s="10">
        <v>34.089411222999999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P783" t="str">
        <f t="shared" si="79"/>
        <v>69_Bibliothèques, archives, musées et autres activités culturelles</v>
      </c>
      <c r="AQ783" t="str">
        <f>INDEX(PDC!$J$1:$L$90,MATCH(AT783,PDC!$L:$L,0),MATCH(PDC!$J$1,PDC!$J$1:$L$1,0))</f>
        <v>Services</v>
      </c>
      <c r="AR783">
        <v>69</v>
      </c>
      <c r="AS783">
        <v>91</v>
      </c>
      <c r="AT783" t="s">
        <v>90</v>
      </c>
      <c r="AU783">
        <v>289</v>
      </c>
      <c r="AV783">
        <v>459323</v>
      </c>
      <c r="AW783">
        <v>4</v>
      </c>
      <c r="BA783">
        <v>399</v>
      </c>
    </row>
    <row r="784" spans="1:53" x14ac:dyDescent="0.35">
      <c r="A784" t="str">
        <f t="shared" si="77"/>
        <v>8408_Collecte, traitement et élimination des déchets ; récupération</v>
      </c>
      <c r="B784" t="str">
        <f t="shared" si="78"/>
        <v>14_8408</v>
      </c>
      <c r="C784">
        <f t="shared" si="80"/>
        <v>14</v>
      </c>
      <c r="D784">
        <f t="shared" si="76"/>
        <v>14</v>
      </c>
      <c r="E784" t="str">
        <f>INDEX(PDC!$J$1:$L$90,MATCH(H784,PDC!$L:$L,0),MATCH(PDC!$J$1,PDC!$J$1:$L$1,0))</f>
        <v>Industrie</v>
      </c>
      <c r="F784">
        <v>8408</v>
      </c>
      <c r="G784">
        <v>38</v>
      </c>
      <c r="H784" t="s">
        <v>4</v>
      </c>
      <c r="I784" s="10">
        <v>754</v>
      </c>
      <c r="J784" s="10">
        <v>1168479</v>
      </c>
      <c r="K784" s="10">
        <v>39</v>
      </c>
      <c r="L784">
        <v>3</v>
      </c>
      <c r="M784" s="10">
        <v>16</v>
      </c>
      <c r="N784" s="10"/>
      <c r="O784" s="10">
        <v>3754</v>
      </c>
      <c r="P784" s="10">
        <v>54.292797154828492</v>
      </c>
      <c r="Q784" s="10">
        <v>33.376723073000001</v>
      </c>
      <c r="T784" s="10"/>
      <c r="U784" s="10"/>
      <c r="V784" s="10"/>
      <c r="W784" s="10"/>
      <c r="X784" s="10"/>
      <c r="Y784" s="10"/>
      <c r="Z784" s="10"/>
      <c r="AP784" t="str">
        <f t="shared" si="79"/>
        <v>69_Organisation de jeux de hasard et d'argent</v>
      </c>
      <c r="AQ784" t="str">
        <f>INDEX(PDC!$J$1:$L$90,MATCH(AT784,PDC!$L:$L,0),MATCH(PDC!$J$1,PDC!$J$1:$L$1,0))</f>
        <v>Services</v>
      </c>
      <c r="AR784">
        <v>69</v>
      </c>
      <c r="AS784">
        <v>92</v>
      </c>
      <c r="AT784" t="s">
        <v>91</v>
      </c>
      <c r="AU784">
        <v>421</v>
      </c>
      <c r="AV784">
        <v>638852</v>
      </c>
      <c r="AW784">
        <v>11</v>
      </c>
      <c r="AX784">
        <v>1</v>
      </c>
      <c r="AY784">
        <v>7</v>
      </c>
      <c r="BA784">
        <v>579</v>
      </c>
    </row>
    <row r="785" spans="1:53" x14ac:dyDescent="0.35">
      <c r="A785" t="str">
        <f t="shared" si="77"/>
        <v>8408_Fabrication de meubles</v>
      </c>
      <c r="B785" t="str">
        <f t="shared" si="78"/>
        <v>HC_8408</v>
      </c>
      <c r="C785" t="str">
        <f t="shared" si="80"/>
        <v>HC</v>
      </c>
      <c r="D785">
        <f t="shared" si="76"/>
        <v>21</v>
      </c>
      <c r="E785" t="str">
        <f>INDEX(PDC!$J$1:$L$90,MATCH(H785,PDC!$L:$L,0),MATCH(PDC!$J$1,PDC!$J$1:$L$1,0))</f>
        <v>Industrie</v>
      </c>
      <c r="F785">
        <v>8408</v>
      </c>
      <c r="G785">
        <v>31</v>
      </c>
      <c r="H785" t="s">
        <v>75</v>
      </c>
      <c r="I785" s="10">
        <v>79</v>
      </c>
      <c r="J785" s="10">
        <v>121381</v>
      </c>
      <c r="K785" s="10">
        <v>4</v>
      </c>
      <c r="M785" s="10"/>
      <c r="N785" s="10"/>
      <c r="O785" s="10">
        <v>299</v>
      </c>
      <c r="P785" s="10">
        <v>40.631068326301275</v>
      </c>
      <c r="Q785" s="10">
        <v>32.954086719000003</v>
      </c>
      <c r="T785" s="10"/>
      <c r="U785" s="10"/>
      <c r="V785" s="10"/>
      <c r="W785" s="10"/>
      <c r="X785" s="10"/>
      <c r="Y785" s="10"/>
      <c r="Z785" s="10"/>
      <c r="AP785" t="str">
        <f t="shared" si="79"/>
        <v>69_Activités sportives, récréatives et de loisirs</v>
      </c>
      <c r="AQ785" t="str">
        <f>INDEX(PDC!$J$1:$L$90,MATCH(AT785,PDC!$L:$L,0),MATCH(PDC!$J$1,PDC!$J$1:$L$1,0))</f>
        <v>Services</v>
      </c>
      <c r="AR785">
        <v>69</v>
      </c>
      <c r="AS785">
        <v>93</v>
      </c>
      <c r="AT785" t="s">
        <v>12</v>
      </c>
      <c r="AU785">
        <v>3754</v>
      </c>
      <c r="AV785">
        <v>5119235</v>
      </c>
      <c r="AW785">
        <v>312</v>
      </c>
      <c r="AX785">
        <v>10</v>
      </c>
      <c r="AY785">
        <v>77</v>
      </c>
      <c r="BA785">
        <v>14143</v>
      </c>
    </row>
    <row r="786" spans="1:53" x14ac:dyDescent="0.35">
      <c r="A786" t="str">
        <f t="shared" si="77"/>
        <v>8408_Commerce et réparation d'automobiles et de motocycles</v>
      </c>
      <c r="B786" t="str">
        <f t="shared" si="78"/>
        <v>15_8408</v>
      </c>
      <c r="C786">
        <f t="shared" si="80"/>
        <v>15</v>
      </c>
      <c r="D786">
        <f t="shared" si="76"/>
        <v>15</v>
      </c>
      <c r="E786" t="str">
        <f>INDEX(PDC!$J$1:$L$90,MATCH(H786,PDC!$L:$L,0),MATCH(PDC!$J$1,PDC!$J$1:$L$1,0))</f>
        <v>Commerce</v>
      </c>
      <c r="F786">
        <v>8408</v>
      </c>
      <c r="G786">
        <v>45</v>
      </c>
      <c r="H786" t="s">
        <v>21</v>
      </c>
      <c r="I786" s="10">
        <v>3432</v>
      </c>
      <c r="J786" s="10">
        <v>5632151</v>
      </c>
      <c r="K786" s="10">
        <v>179</v>
      </c>
      <c r="L786" s="10">
        <v>10</v>
      </c>
      <c r="M786" s="10">
        <v>101</v>
      </c>
      <c r="N786" s="10"/>
      <c r="O786" s="10">
        <v>7295</v>
      </c>
      <c r="P786" s="10">
        <v>53.447986550928647</v>
      </c>
      <c r="Q786" s="10">
        <v>31.781818350000002</v>
      </c>
      <c r="T786" s="10"/>
      <c r="U786" s="10"/>
      <c r="V786" s="10"/>
      <c r="W786" s="10"/>
      <c r="X786" s="10"/>
      <c r="Y786" s="10"/>
      <c r="Z786" s="10"/>
      <c r="AP786" t="str">
        <f t="shared" si="79"/>
        <v>69_Activités des organisations associatives</v>
      </c>
      <c r="AQ786" t="str">
        <f>INDEX(PDC!$J$1:$L$90,MATCH(AT786,PDC!$L:$L,0),MATCH(PDC!$J$1,PDC!$J$1:$L$1,0))</f>
        <v>Services</v>
      </c>
      <c r="AR786">
        <v>69</v>
      </c>
      <c r="AS786">
        <v>94</v>
      </c>
      <c r="AT786" t="s">
        <v>32</v>
      </c>
      <c r="AU786">
        <v>8634</v>
      </c>
      <c r="AV786">
        <v>12260131</v>
      </c>
      <c r="AW786">
        <v>125</v>
      </c>
      <c r="AX786">
        <v>7</v>
      </c>
      <c r="AY786">
        <v>93</v>
      </c>
      <c r="BA786">
        <v>7441</v>
      </c>
    </row>
    <row r="787" spans="1:53" x14ac:dyDescent="0.35">
      <c r="A787" t="str">
        <f t="shared" si="77"/>
        <v>8408_Réparation et installation de machines et d'équipements</v>
      </c>
      <c r="B787" t="str">
        <f t="shared" si="78"/>
        <v>20_8408</v>
      </c>
      <c r="C787">
        <f t="shared" si="80"/>
        <v>20</v>
      </c>
      <c r="D787">
        <f t="shared" si="76"/>
        <v>20</v>
      </c>
      <c r="E787" t="str">
        <f>INDEX(PDC!$J$1:$L$90,MATCH(H787,PDC!$L:$L,0),MATCH(PDC!$J$1,PDC!$J$1:$L$1,0))</f>
        <v>Industrie</v>
      </c>
      <c r="F787">
        <v>8408</v>
      </c>
      <c r="G787">
        <v>33</v>
      </c>
      <c r="H787" t="s">
        <v>23</v>
      </c>
      <c r="I787" s="10">
        <v>1416</v>
      </c>
      <c r="J787" s="10">
        <v>2193299</v>
      </c>
      <c r="K787" s="10">
        <v>67</v>
      </c>
      <c r="L787" s="10">
        <v>2</v>
      </c>
      <c r="M787" s="10">
        <v>20</v>
      </c>
      <c r="N787" s="10"/>
      <c r="O787" s="10">
        <v>3630</v>
      </c>
      <c r="P787" s="10">
        <v>44.245742418237334</v>
      </c>
      <c r="Q787" s="10">
        <v>30.547590638999999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P787" t="str">
        <f t="shared" si="79"/>
        <v>69_Réparation d'ordinateurs et de biens personnels et domestiques</v>
      </c>
      <c r="AQ787" t="str">
        <f>INDEX(PDC!$J$1:$L$90,MATCH(AT787,PDC!$L:$L,0),MATCH(PDC!$J$1,PDC!$J$1:$L$1,0))</f>
        <v>Services</v>
      </c>
      <c r="AR787">
        <v>69</v>
      </c>
      <c r="AS787">
        <v>95</v>
      </c>
      <c r="AT787" t="s">
        <v>92</v>
      </c>
      <c r="AU787">
        <v>1412</v>
      </c>
      <c r="AV787">
        <v>2230708</v>
      </c>
      <c r="AW787">
        <v>24</v>
      </c>
      <c r="AX787">
        <v>2</v>
      </c>
      <c r="AY787">
        <v>7</v>
      </c>
      <c r="BA787">
        <v>2643</v>
      </c>
    </row>
    <row r="788" spans="1:53" x14ac:dyDescent="0.35">
      <c r="A788" t="str">
        <f t="shared" si="77"/>
        <v>8408_Construction de bâtiments</v>
      </c>
      <c r="B788" t="str">
        <f t="shared" si="78"/>
        <v>27_8408</v>
      </c>
      <c r="C788">
        <f t="shared" si="80"/>
        <v>27</v>
      </c>
      <c r="D788">
        <f t="shared" si="76"/>
        <v>27</v>
      </c>
      <c r="E788" t="str">
        <f>INDEX(PDC!$J$1:$L$90,MATCH(H788,PDC!$L:$L,0),MATCH(PDC!$J$1,PDC!$J$1:$L$1,0))</f>
        <v>Construction</v>
      </c>
      <c r="F788">
        <v>8408</v>
      </c>
      <c r="G788">
        <v>41</v>
      </c>
      <c r="H788" t="s">
        <v>17</v>
      </c>
      <c r="I788" s="10">
        <v>727</v>
      </c>
      <c r="J788" s="10">
        <v>918724</v>
      </c>
      <c r="K788" s="10">
        <v>28</v>
      </c>
      <c r="L788">
        <v>3</v>
      </c>
      <c r="M788" s="10">
        <v>21</v>
      </c>
      <c r="N788" s="10"/>
      <c r="O788" s="10">
        <v>3374</v>
      </c>
      <c r="P788" s="10">
        <v>35.183866266787987</v>
      </c>
      <c r="Q788" s="10">
        <v>30.477052956000001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P788" t="str">
        <f t="shared" si="79"/>
        <v>69_Autres services personnels</v>
      </c>
      <c r="AR788">
        <v>69</v>
      </c>
      <c r="AS788">
        <v>96</v>
      </c>
      <c r="AT788" t="s">
        <v>30</v>
      </c>
      <c r="AU788">
        <v>5653</v>
      </c>
      <c r="AV788">
        <v>8742285</v>
      </c>
      <c r="AW788">
        <v>118</v>
      </c>
      <c r="AX788">
        <v>6</v>
      </c>
      <c r="AY788">
        <v>36</v>
      </c>
      <c r="BA788">
        <v>8708</v>
      </c>
    </row>
    <row r="789" spans="1:53" x14ac:dyDescent="0.35">
      <c r="A789" t="str">
        <f t="shared" si="77"/>
        <v>8408_Industrie automobile</v>
      </c>
      <c r="B789" t="str">
        <f t="shared" si="78"/>
        <v>HC_8408</v>
      </c>
      <c r="C789" t="str">
        <f t="shared" si="80"/>
        <v>HC</v>
      </c>
      <c r="D789">
        <f t="shared" si="76"/>
        <v>22</v>
      </c>
      <c r="E789" t="str">
        <f>INDEX(PDC!$J$1:$L$90,MATCH(H789,PDC!$L:$L,0),MATCH(PDC!$J$1,PDC!$J$1:$L$1,0))</f>
        <v>Industrie</v>
      </c>
      <c r="F789">
        <v>8408</v>
      </c>
      <c r="G789">
        <v>29</v>
      </c>
      <c r="H789" t="s">
        <v>24</v>
      </c>
      <c r="I789" s="10">
        <v>95</v>
      </c>
      <c r="J789" s="10">
        <v>166382</v>
      </c>
      <c r="K789" s="10">
        <v>5</v>
      </c>
      <c r="L789" s="10"/>
      <c r="M789" s="10"/>
      <c r="N789" s="10"/>
      <c r="O789" s="10">
        <v>93</v>
      </c>
      <c r="P789" s="10">
        <v>40.128209462298699</v>
      </c>
      <c r="Q789" s="10">
        <v>30.051327667999999</v>
      </c>
      <c r="T789" s="10"/>
      <c r="U789" s="10"/>
      <c r="V789" s="10"/>
      <c r="W789" s="10"/>
      <c r="X789" s="10"/>
      <c r="Y789" s="10"/>
      <c r="Z789" s="10"/>
      <c r="AP789" t="str">
        <f t="shared" si="79"/>
        <v>69_Activités des organisations et organismes extraterritoriaux</v>
      </c>
      <c r="AQ789" t="str">
        <f>INDEX(PDC!$J$1:$L$90,MATCH(AT789,PDC!$L:$L,0),MATCH(PDC!$J$1,PDC!$J$1:$L$1,0))</f>
        <v>Services</v>
      </c>
      <c r="AR789">
        <v>69</v>
      </c>
      <c r="AS789">
        <v>99</v>
      </c>
      <c r="AT789" t="s">
        <v>93</v>
      </c>
      <c r="AU789">
        <v>605</v>
      </c>
      <c r="AV789">
        <v>1135581</v>
      </c>
      <c r="AW789">
        <v>2</v>
      </c>
      <c r="BA789">
        <v>689</v>
      </c>
    </row>
    <row r="790" spans="1:53" x14ac:dyDescent="0.35">
      <c r="A790" t="str">
        <f t="shared" si="77"/>
        <v>8408_Publicité et études de marché</v>
      </c>
      <c r="B790" t="str">
        <f t="shared" si="78"/>
        <v>19_8408</v>
      </c>
      <c r="C790">
        <f t="shared" si="80"/>
        <v>19</v>
      </c>
      <c r="D790">
        <f t="shared" si="76"/>
        <v>19</v>
      </c>
      <c r="E790" t="str">
        <f>INDEX(PDC!$J$1:$L$90,MATCH(H790,PDC!$L:$L,0),MATCH(PDC!$J$1,PDC!$J$1:$L$1,0))</f>
        <v>Services</v>
      </c>
      <c r="F790">
        <v>8408</v>
      </c>
      <c r="G790">
        <v>73</v>
      </c>
      <c r="H790" t="s">
        <v>33</v>
      </c>
      <c r="I790" s="10">
        <v>637</v>
      </c>
      <c r="J790" s="10">
        <v>1024727</v>
      </c>
      <c r="K790" s="10">
        <v>29</v>
      </c>
      <c r="L790" s="10">
        <v>1</v>
      </c>
      <c r="M790" s="10">
        <v>5</v>
      </c>
      <c r="N790" s="10"/>
      <c r="O790" s="10">
        <v>2176</v>
      </c>
      <c r="P790" s="10">
        <v>45.995870915584156</v>
      </c>
      <c r="Q790" s="10">
        <v>28.300220449000001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P790" t="str">
        <f t="shared" si="79"/>
        <v>73_</v>
      </c>
      <c r="AR790">
        <v>73</v>
      </c>
      <c r="BA790">
        <v>2093</v>
      </c>
    </row>
    <row r="791" spans="1:53" x14ac:dyDescent="0.35">
      <c r="A791" t="str">
        <f t="shared" si="77"/>
        <v>8408_Industries alimentaires</v>
      </c>
      <c r="B791" t="str">
        <f t="shared" si="78"/>
        <v>28_8408</v>
      </c>
      <c r="C791">
        <f t="shared" si="80"/>
        <v>28</v>
      </c>
      <c r="D791">
        <f t="shared" si="76"/>
        <v>28</v>
      </c>
      <c r="E791" t="str">
        <f>INDEX(PDC!$J$1:$L$90,MATCH(H791,PDC!$L:$L,0),MATCH(PDC!$J$1,PDC!$J$1:$L$1,0))</f>
        <v>Industrie</v>
      </c>
      <c r="F791">
        <v>8408</v>
      </c>
      <c r="G791">
        <v>10</v>
      </c>
      <c r="H791" t="s">
        <v>14</v>
      </c>
      <c r="I791" s="10">
        <v>2180</v>
      </c>
      <c r="J791" s="10">
        <v>3590545</v>
      </c>
      <c r="K791" s="10">
        <v>100</v>
      </c>
      <c r="L791" s="10">
        <v>8</v>
      </c>
      <c r="M791" s="10">
        <v>141</v>
      </c>
      <c r="N791" s="10"/>
      <c r="O791" s="10">
        <v>6955</v>
      </c>
      <c r="P791" s="10">
        <v>34.494618531886012</v>
      </c>
      <c r="Q791" s="10">
        <v>27.850925138000001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P791" t="str">
        <f t="shared" si="79"/>
        <v>73_Culture et production animale, chasse et services annexes</v>
      </c>
      <c r="AQ791" t="str">
        <f>INDEX(PDC!$J$1:$L$90,MATCH(AT791,PDC!$L:$L,0),MATCH(PDC!$J$1,PDC!$J$1:$L$1,0))</f>
        <v>Agriculture</v>
      </c>
      <c r="AR791">
        <v>73</v>
      </c>
      <c r="AS791">
        <v>1</v>
      </c>
      <c r="AT791" t="s">
        <v>62</v>
      </c>
      <c r="AU791">
        <v>2</v>
      </c>
      <c r="AV791">
        <v>3247</v>
      </c>
    </row>
    <row r="792" spans="1:53" x14ac:dyDescent="0.35">
      <c r="A792" t="str">
        <f t="shared" si="77"/>
        <v>8408_Transports aériens</v>
      </c>
      <c r="B792" t="str">
        <f t="shared" si="78"/>
        <v>45_8408</v>
      </c>
      <c r="C792">
        <f t="shared" si="80"/>
        <v>45</v>
      </c>
      <c r="D792">
        <f t="shared" si="76"/>
        <v>45</v>
      </c>
      <c r="E792" t="str">
        <f>INDEX(PDC!$J$1:$L$90,MATCH(H792,PDC!$L:$L,0),MATCH(PDC!$J$1,PDC!$J$1:$L$1,0))</f>
        <v>Services</v>
      </c>
      <c r="F792">
        <v>8408</v>
      </c>
      <c r="G792">
        <v>51</v>
      </c>
      <c r="H792" t="s">
        <v>81</v>
      </c>
      <c r="I792" s="10">
        <v>436</v>
      </c>
      <c r="J792" s="10">
        <v>641852</v>
      </c>
      <c r="K792" s="10">
        <v>17</v>
      </c>
      <c r="M792" s="10"/>
      <c r="N792" s="10"/>
      <c r="O792" s="10">
        <v>869</v>
      </c>
      <c r="P792" s="10">
        <v>19.794299070644641</v>
      </c>
      <c r="Q792" s="10">
        <v>26.485856553000001</v>
      </c>
      <c r="T792" s="10"/>
      <c r="U792" s="10"/>
      <c r="V792" s="10"/>
      <c r="W792" s="10"/>
      <c r="X792" s="10"/>
      <c r="Y792" s="10"/>
      <c r="Z792" s="10"/>
      <c r="AP792" t="str">
        <f t="shared" si="79"/>
        <v>73_Sylviculture et exploitation forestière</v>
      </c>
      <c r="AQ792" t="str">
        <f>INDEX(PDC!$J$1:$L$90,MATCH(AT792,PDC!$L:$L,0),MATCH(PDC!$J$1,PDC!$J$1:$L$1,0))</f>
        <v>Agriculture</v>
      </c>
      <c r="AR792">
        <v>73</v>
      </c>
      <c r="AS792">
        <v>2</v>
      </c>
      <c r="AT792" t="s">
        <v>63</v>
      </c>
      <c r="AU792">
        <v>2</v>
      </c>
      <c r="AV792">
        <v>1920</v>
      </c>
    </row>
    <row r="793" spans="1:53" x14ac:dyDescent="0.35">
      <c r="A793" t="str">
        <f t="shared" si="77"/>
        <v>8408_Activités administratives et autres activités de soutien aux entreprises</v>
      </c>
      <c r="B793" t="str">
        <f t="shared" si="78"/>
        <v>17_8408</v>
      </c>
      <c r="C793">
        <f t="shared" si="80"/>
        <v>17</v>
      </c>
      <c r="D793">
        <f t="shared" si="76"/>
        <v>17</v>
      </c>
      <c r="E793" t="str">
        <f>INDEX(PDC!$J$1:$L$90,MATCH(H793,PDC!$L:$L,0),MATCH(PDC!$J$1,PDC!$J$1:$L$1,0))</f>
        <v>Services</v>
      </c>
      <c r="F793">
        <v>8408</v>
      </c>
      <c r="G793">
        <v>82</v>
      </c>
      <c r="H793" t="s">
        <v>35</v>
      </c>
      <c r="I793" s="10">
        <v>2263</v>
      </c>
      <c r="J793" s="10">
        <v>3497785</v>
      </c>
      <c r="K793" s="10">
        <v>92</v>
      </c>
      <c r="L793" s="10">
        <v>3</v>
      </c>
      <c r="M793" s="10">
        <v>20</v>
      </c>
      <c r="N793" s="10"/>
      <c r="O793" s="10">
        <v>4508</v>
      </c>
      <c r="P793" s="10">
        <v>49.69178801087709</v>
      </c>
      <c r="Q793" s="10">
        <v>26.302359922000001</v>
      </c>
      <c r="T793" s="10"/>
      <c r="U793" s="10"/>
      <c r="V793" s="10"/>
      <c r="W793" s="10"/>
      <c r="X793" s="10"/>
      <c r="Y793" s="10"/>
      <c r="Z793" s="10"/>
      <c r="AP793" t="str">
        <f t="shared" si="79"/>
        <v>73_Pêche et aquaculture</v>
      </c>
      <c r="AQ793" t="str">
        <f>INDEX(PDC!$J$1:$L$90,MATCH(AT793,PDC!$L:$L,0),MATCH(PDC!$J$1,PDC!$J$1:$L$1,0))</f>
        <v>Agriculture</v>
      </c>
      <c r="AR793">
        <v>73</v>
      </c>
      <c r="AS793">
        <v>3</v>
      </c>
      <c r="AT793" t="s">
        <v>107</v>
      </c>
      <c r="AU793">
        <v>1</v>
      </c>
      <c r="AV793">
        <v>1872</v>
      </c>
    </row>
    <row r="794" spans="1:53" x14ac:dyDescent="0.35">
      <c r="A794" t="str">
        <f t="shared" si="77"/>
        <v>8408_Commerce de détail, à l'exception des automobiles et des motocycles</v>
      </c>
      <c r="B794" t="str">
        <f t="shared" si="78"/>
        <v>23_8408</v>
      </c>
      <c r="C794">
        <f t="shared" si="80"/>
        <v>23</v>
      </c>
      <c r="D794">
        <f t="shared" si="76"/>
        <v>23</v>
      </c>
      <c r="E794" t="str">
        <f>INDEX(PDC!$J$1:$L$90,MATCH(H794,PDC!$L:$L,0),MATCH(PDC!$J$1,PDC!$J$1:$L$1,0))</f>
        <v>Commerce</v>
      </c>
      <c r="F794">
        <v>8408</v>
      </c>
      <c r="G794">
        <v>47</v>
      </c>
      <c r="H794" t="s">
        <v>16</v>
      </c>
      <c r="I794" s="10">
        <v>12320</v>
      </c>
      <c r="J794" s="10">
        <v>18165358</v>
      </c>
      <c r="K794" s="10">
        <v>477</v>
      </c>
      <c r="L794">
        <v>19</v>
      </c>
      <c r="M794" s="10">
        <v>260</v>
      </c>
      <c r="N794" s="10">
        <v>1</v>
      </c>
      <c r="O794" s="10">
        <v>26957</v>
      </c>
      <c r="P794" s="10">
        <v>39.018222404828187</v>
      </c>
      <c r="Q794" s="10">
        <v>26.258772328999999</v>
      </c>
      <c r="T794" s="10"/>
      <c r="U794" s="10"/>
      <c r="V794" s="10"/>
      <c r="W794" s="10"/>
      <c r="X794" s="10"/>
      <c r="Y794" s="10"/>
      <c r="Z794" s="10"/>
      <c r="AP794" t="str">
        <f t="shared" si="79"/>
        <v>73_Autres industries extractives</v>
      </c>
      <c r="AQ794" t="str">
        <f>INDEX(PDC!$J$1:$L$90,MATCH(AT794,PDC!$L:$L,0),MATCH(PDC!$J$1,PDC!$J$1:$L$1,0))</f>
        <v>Industrie</v>
      </c>
      <c r="AR794">
        <v>73</v>
      </c>
      <c r="AS794">
        <v>8</v>
      </c>
      <c r="AT794" t="s">
        <v>64</v>
      </c>
      <c r="AU794">
        <v>112</v>
      </c>
      <c r="AV794">
        <v>181706</v>
      </c>
      <c r="AW794">
        <v>3</v>
      </c>
      <c r="BA794">
        <v>63</v>
      </c>
    </row>
    <row r="795" spans="1:53" x14ac:dyDescent="0.35">
      <c r="A795" t="str">
        <f t="shared" si="77"/>
        <v>8408_Génie civil</v>
      </c>
      <c r="B795" t="str">
        <f t="shared" si="78"/>
        <v>24_8408</v>
      </c>
      <c r="C795">
        <f t="shared" si="80"/>
        <v>24</v>
      </c>
      <c r="D795">
        <f t="shared" si="76"/>
        <v>24</v>
      </c>
      <c r="E795" t="str">
        <f>INDEX(PDC!$J$1:$L$90,MATCH(H795,PDC!$L:$L,0),MATCH(PDC!$J$1,PDC!$J$1:$L$1,0))</f>
        <v>Construction</v>
      </c>
      <c r="F795">
        <v>8408</v>
      </c>
      <c r="G795">
        <v>42</v>
      </c>
      <c r="H795" t="s">
        <v>22</v>
      </c>
      <c r="I795" s="10">
        <v>1407</v>
      </c>
      <c r="J795" s="10">
        <v>2187846</v>
      </c>
      <c r="K795" s="10">
        <v>53</v>
      </c>
      <c r="L795">
        <v>6</v>
      </c>
      <c r="M795" s="10">
        <v>148</v>
      </c>
      <c r="N795" s="10">
        <v>1</v>
      </c>
      <c r="O795" s="10">
        <v>5529</v>
      </c>
      <c r="P795" s="10">
        <v>38.918434453990805</v>
      </c>
      <c r="Q795" s="10">
        <v>24.224739766999999</v>
      </c>
      <c r="T795" s="10"/>
      <c r="U795" s="10"/>
      <c r="V795" s="10"/>
      <c r="W795" s="10"/>
      <c r="X795" s="10"/>
      <c r="Y795" s="10"/>
      <c r="Z795" s="10"/>
      <c r="AP795" t="str">
        <f t="shared" si="79"/>
        <v>73_Industries alimentaires</v>
      </c>
      <c r="AQ795" t="str">
        <f>INDEX(PDC!$J$1:$L$90,MATCH(AT795,PDC!$L:$L,0),MATCH(PDC!$J$1,PDC!$J$1:$L$1,0))</f>
        <v>Industrie</v>
      </c>
      <c r="AR795">
        <v>73</v>
      </c>
      <c r="AS795">
        <v>10</v>
      </c>
      <c r="AT795" t="s">
        <v>14</v>
      </c>
      <c r="AU795">
        <v>2759</v>
      </c>
      <c r="AV795">
        <v>4679414</v>
      </c>
      <c r="AW795">
        <v>148</v>
      </c>
      <c r="AX795">
        <v>11</v>
      </c>
      <c r="AY795">
        <v>99</v>
      </c>
      <c r="BA795">
        <v>9328</v>
      </c>
    </row>
    <row r="796" spans="1:53" x14ac:dyDescent="0.35">
      <c r="A796" t="str">
        <f t="shared" si="77"/>
        <v>8408_Commerce de gros, à l'exception des automobiles et des motocycles</v>
      </c>
      <c r="B796" t="str">
        <f t="shared" si="78"/>
        <v>29_8408</v>
      </c>
      <c r="C796">
        <f t="shared" si="80"/>
        <v>29</v>
      </c>
      <c r="D796">
        <f t="shared" si="76"/>
        <v>29</v>
      </c>
      <c r="E796" t="str">
        <f>INDEX(PDC!$J$1:$L$90,MATCH(H796,PDC!$L:$L,0),MATCH(PDC!$J$1,PDC!$J$1:$L$1,0))</f>
        <v>Commerce</v>
      </c>
      <c r="F796">
        <v>8408</v>
      </c>
      <c r="G796">
        <v>46</v>
      </c>
      <c r="H796" t="s">
        <v>28</v>
      </c>
      <c r="I796" s="10">
        <v>5493</v>
      </c>
      <c r="J796" s="10">
        <v>8668498</v>
      </c>
      <c r="K796" s="10">
        <v>208</v>
      </c>
      <c r="L796" s="10">
        <v>10</v>
      </c>
      <c r="M796" s="10">
        <v>193</v>
      </c>
      <c r="N796" s="10"/>
      <c r="O796" s="10">
        <v>14405</v>
      </c>
      <c r="P796" s="10">
        <v>33.944110688870026</v>
      </c>
      <c r="Q796" s="10">
        <v>23.994929686999999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P796" t="str">
        <f t="shared" si="79"/>
        <v>73_Fabrication de boissons</v>
      </c>
      <c r="AQ796" t="str">
        <f>INDEX(PDC!$J$1:$L$90,MATCH(AT796,PDC!$L:$L,0),MATCH(PDC!$J$1,PDC!$J$1:$L$1,0))</f>
        <v>Industrie</v>
      </c>
      <c r="AR796">
        <v>73</v>
      </c>
      <c r="AS796">
        <v>11</v>
      </c>
      <c r="AT796" t="s">
        <v>66</v>
      </c>
      <c r="AU796">
        <v>261</v>
      </c>
      <c r="AV796">
        <v>412365</v>
      </c>
      <c r="AW796">
        <v>11</v>
      </c>
      <c r="BA796">
        <v>882</v>
      </c>
    </row>
    <row r="797" spans="1:53" x14ac:dyDescent="0.35">
      <c r="A797" t="str">
        <f t="shared" si="77"/>
        <v>8408_Activités de location et location-bail</v>
      </c>
      <c r="B797" t="str">
        <f t="shared" si="78"/>
        <v>26_8408</v>
      </c>
      <c r="C797">
        <f t="shared" si="80"/>
        <v>26</v>
      </c>
      <c r="D797">
        <f t="shared" si="76"/>
        <v>26</v>
      </c>
      <c r="E797" t="str">
        <f>INDEX(PDC!$J$1:$L$90,MATCH(H797,PDC!$L:$L,0),MATCH(PDC!$J$1,PDC!$J$1:$L$1,0))</f>
        <v>Services</v>
      </c>
      <c r="F797">
        <v>8408</v>
      </c>
      <c r="G797">
        <v>77</v>
      </c>
      <c r="H797" t="s">
        <v>88</v>
      </c>
      <c r="I797" s="10">
        <v>585</v>
      </c>
      <c r="J797" s="10">
        <v>935798</v>
      </c>
      <c r="K797" s="10">
        <v>21</v>
      </c>
      <c r="M797" s="10"/>
      <c r="N797" s="10"/>
      <c r="O797" s="10">
        <v>1576</v>
      </c>
      <c r="P797" s="10">
        <v>36.902988313085714</v>
      </c>
      <c r="Q797" s="10">
        <v>22.440740416000001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P797" t="str">
        <f t="shared" si="79"/>
        <v>73_Fabrication de textiles</v>
      </c>
      <c r="AQ797" t="str">
        <f>INDEX(PDC!$J$1:$L$90,MATCH(AT797,PDC!$L:$L,0),MATCH(PDC!$J$1,PDC!$J$1:$L$1,0))</f>
        <v>Industrie</v>
      </c>
      <c r="AR797">
        <v>73</v>
      </c>
      <c r="AS797">
        <v>13</v>
      </c>
      <c r="AT797" t="s">
        <v>19</v>
      </c>
      <c r="AU797">
        <v>75</v>
      </c>
      <c r="AV797">
        <v>144533</v>
      </c>
      <c r="AW797">
        <v>1</v>
      </c>
      <c r="AX797">
        <v>2</v>
      </c>
      <c r="AY797">
        <v>24</v>
      </c>
      <c r="BA797">
        <v>271</v>
      </c>
    </row>
    <row r="798" spans="1:53" x14ac:dyDescent="0.35">
      <c r="A798" t="str">
        <f t="shared" si="77"/>
        <v>8408_Autres activités spécialisées, scientifiques et techniques</v>
      </c>
      <c r="B798" t="str">
        <f t="shared" si="78"/>
        <v>HC_8408</v>
      </c>
      <c r="C798" t="str">
        <f t="shared" si="80"/>
        <v>HC</v>
      </c>
      <c r="D798">
        <f t="shared" si="76"/>
        <v>33</v>
      </c>
      <c r="E798" t="str">
        <f>INDEX(PDC!$J$1:$L$90,MATCH(H798,PDC!$L:$L,0),MATCH(PDC!$J$1,PDC!$J$1:$L$1,0))</f>
        <v>Services</v>
      </c>
      <c r="F798">
        <v>8408</v>
      </c>
      <c r="G798">
        <v>74</v>
      </c>
      <c r="H798" t="s">
        <v>86</v>
      </c>
      <c r="I798" s="10">
        <v>175</v>
      </c>
      <c r="J798" s="10">
        <v>270850</v>
      </c>
      <c r="K798" s="10">
        <v>6</v>
      </c>
      <c r="L798" s="10"/>
      <c r="M798" s="10"/>
      <c r="N798" s="10"/>
      <c r="O798" s="10">
        <v>63</v>
      </c>
      <c r="P798" s="10">
        <v>31.581082487286395</v>
      </c>
      <c r="Q798" s="10">
        <v>22.152482924000001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P798" t="str">
        <f t="shared" si="79"/>
        <v>73_Industrie de l'habillement</v>
      </c>
      <c r="AQ798" t="str">
        <f>INDEX(PDC!$J$1:$L$90,MATCH(AT798,PDC!$L:$L,0),MATCH(PDC!$J$1,PDC!$J$1:$L$1,0))</f>
        <v>Industrie</v>
      </c>
      <c r="AR798">
        <v>73</v>
      </c>
      <c r="AS798">
        <v>14</v>
      </c>
      <c r="AT798" t="s">
        <v>68</v>
      </c>
      <c r="AU798">
        <v>14</v>
      </c>
      <c r="AV798">
        <v>16724</v>
      </c>
      <c r="BA798">
        <v>0</v>
      </c>
    </row>
    <row r="799" spans="1:53" x14ac:dyDescent="0.35">
      <c r="A799" t="str">
        <f t="shared" si="77"/>
        <v>8408_Fabrication d'autres produits minéraux non métalliques</v>
      </c>
      <c r="B799" t="str">
        <f t="shared" si="78"/>
        <v>HC_8408</v>
      </c>
      <c r="C799" t="str">
        <f t="shared" si="80"/>
        <v>HC</v>
      </c>
      <c r="D799">
        <f t="shared" si="76"/>
        <v>30</v>
      </c>
      <c r="E799" t="str">
        <f>INDEX(PDC!$J$1:$L$90,MATCH(H799,PDC!$L:$L,0),MATCH(PDC!$J$1,PDC!$J$1:$L$1,0))</f>
        <v>Industrie</v>
      </c>
      <c r="F799">
        <v>8408</v>
      </c>
      <c r="G799">
        <v>23</v>
      </c>
      <c r="H799" t="s">
        <v>18</v>
      </c>
      <c r="I799" s="10">
        <v>232</v>
      </c>
      <c r="J799" s="10">
        <v>372598</v>
      </c>
      <c r="K799" s="10">
        <v>8</v>
      </c>
      <c r="L799">
        <v>2</v>
      </c>
      <c r="M799" s="10">
        <v>14</v>
      </c>
      <c r="N799" s="10"/>
      <c r="O799" s="10">
        <v>232</v>
      </c>
      <c r="P799" s="10">
        <v>33.601567339866726</v>
      </c>
      <c r="Q799" s="10">
        <v>21.470861357</v>
      </c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P799" t="str">
        <f t="shared" si="79"/>
        <v>73_Industrie du cuir et de la chaussure</v>
      </c>
      <c r="AQ799" t="str">
        <f>INDEX(PDC!$J$1:$L$90,MATCH(AT799,PDC!$L:$L,0),MATCH(PDC!$J$1,PDC!$J$1:$L$1,0))</f>
        <v>Industrie</v>
      </c>
      <c r="AR799">
        <v>73</v>
      </c>
      <c r="AS799">
        <v>15</v>
      </c>
      <c r="AT799" t="s">
        <v>69</v>
      </c>
      <c r="AU799">
        <v>329</v>
      </c>
      <c r="AV799">
        <v>490253</v>
      </c>
      <c r="AW799">
        <v>7</v>
      </c>
      <c r="AX799">
        <v>1</v>
      </c>
      <c r="AY799">
        <v>8</v>
      </c>
      <c r="BA799">
        <v>623</v>
      </c>
    </row>
    <row r="800" spans="1:53" x14ac:dyDescent="0.35">
      <c r="A800" t="str">
        <f t="shared" si="77"/>
        <v>8408_Hébergement</v>
      </c>
      <c r="B800" t="str">
        <f t="shared" si="78"/>
        <v>25_8408</v>
      </c>
      <c r="C800">
        <f t="shared" si="80"/>
        <v>25</v>
      </c>
      <c r="D800">
        <f t="shared" si="76"/>
        <v>25</v>
      </c>
      <c r="E800" t="str">
        <f>INDEX(PDC!$J$1:$L$90,MATCH(H800,PDC!$L:$L,0),MATCH(PDC!$J$1,PDC!$J$1:$L$1,0))</f>
        <v>Services</v>
      </c>
      <c r="F800">
        <v>8408</v>
      </c>
      <c r="G800">
        <v>55</v>
      </c>
      <c r="H800" t="s">
        <v>20</v>
      </c>
      <c r="I800" s="10">
        <v>1759</v>
      </c>
      <c r="J800" s="10">
        <v>2896231</v>
      </c>
      <c r="K800" s="10">
        <v>56</v>
      </c>
      <c r="L800" s="10">
        <v>1</v>
      </c>
      <c r="M800" s="10">
        <v>8</v>
      </c>
      <c r="N800" s="10"/>
      <c r="O800" s="10">
        <v>3853</v>
      </c>
      <c r="P800" s="10">
        <v>37.610514546210979</v>
      </c>
      <c r="Q800" s="10">
        <v>19.335474276999999</v>
      </c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P800" t="str">
        <f t="shared" si="79"/>
        <v>73_Travail du bois et fabrication d'articles en bois et en liège, à l'exception des meubles ; fabrication d'articles en vannerie et sparterie</v>
      </c>
      <c r="AQ800" t="str">
        <f>INDEX(PDC!$J$1:$L$90,MATCH(AT800,PDC!$L:$L,0),MATCH(PDC!$J$1,PDC!$J$1:$L$1,0))</f>
        <v>Industrie</v>
      </c>
      <c r="AR800">
        <v>73</v>
      </c>
      <c r="AS800">
        <v>16</v>
      </c>
      <c r="AT800" t="s">
        <v>70</v>
      </c>
      <c r="AU800">
        <v>304</v>
      </c>
      <c r="AV800">
        <v>498749</v>
      </c>
      <c r="AW800">
        <v>31</v>
      </c>
      <c r="AX800">
        <v>2</v>
      </c>
      <c r="AY800">
        <v>74</v>
      </c>
      <c r="BA800">
        <v>1968</v>
      </c>
    </row>
    <row r="801" spans="1:53" x14ac:dyDescent="0.35">
      <c r="A801" t="str">
        <f t="shared" si="77"/>
        <v>8408_Activités immobilières</v>
      </c>
      <c r="B801" t="str">
        <f t="shared" si="78"/>
        <v>41_8408</v>
      </c>
      <c r="C801">
        <f t="shared" si="80"/>
        <v>41</v>
      </c>
      <c r="D801">
        <f t="shared" si="76"/>
        <v>41</v>
      </c>
      <c r="E801" t="str">
        <f>INDEX(PDC!$J$1:$L$90,MATCH(H801,PDC!$L:$L,0),MATCH(PDC!$J$1,PDC!$J$1:$L$1,0))</f>
        <v>Services</v>
      </c>
      <c r="F801">
        <v>8408</v>
      </c>
      <c r="G801">
        <v>68</v>
      </c>
      <c r="H801" t="s">
        <v>31</v>
      </c>
      <c r="I801" s="10">
        <v>1622</v>
      </c>
      <c r="J801" s="10">
        <v>2478415</v>
      </c>
      <c r="K801" s="10">
        <v>47</v>
      </c>
      <c r="L801">
        <v>2</v>
      </c>
      <c r="M801" s="10">
        <v>10</v>
      </c>
      <c r="N801" s="10"/>
      <c r="O801" s="10">
        <v>3018</v>
      </c>
      <c r="P801" s="10">
        <v>24.61270790388209</v>
      </c>
      <c r="Q801" s="10">
        <v>18.963732870000001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P801" t="str">
        <f t="shared" si="79"/>
        <v>73_Industrie du papier et du carton</v>
      </c>
      <c r="AQ801" t="str">
        <f>INDEX(PDC!$J$1:$L$90,MATCH(AT801,PDC!$L:$L,0),MATCH(PDC!$J$1,PDC!$J$1:$L$1,0))</f>
        <v>Industrie</v>
      </c>
      <c r="AR801">
        <v>73</v>
      </c>
      <c r="AS801">
        <v>17</v>
      </c>
      <c r="AT801" t="s">
        <v>71</v>
      </c>
      <c r="AU801">
        <v>521</v>
      </c>
      <c r="AV801">
        <v>722829</v>
      </c>
      <c r="AW801">
        <v>23</v>
      </c>
      <c r="AX801">
        <v>1</v>
      </c>
      <c r="AY801">
        <v>5</v>
      </c>
      <c r="BA801">
        <v>1022</v>
      </c>
    </row>
    <row r="802" spans="1:53" x14ac:dyDescent="0.35">
      <c r="A802" t="str">
        <f t="shared" si="77"/>
        <v>8408_Autres services personnels</v>
      </c>
      <c r="B802" t="str">
        <f t="shared" si="78"/>
        <v>34_8408</v>
      </c>
      <c r="C802">
        <f t="shared" si="80"/>
        <v>34</v>
      </c>
      <c r="D802">
        <f t="shared" si="76"/>
        <v>34</v>
      </c>
      <c r="E802" t="str">
        <f>INDEX(PDC!$J$1:$L$90,MATCH(H802,PDC!$L:$L,0),MATCH(PDC!$J$1,PDC!$J$1:$L$1,0))</f>
        <v>Services</v>
      </c>
      <c r="F802">
        <v>8408</v>
      </c>
      <c r="G802">
        <v>96</v>
      </c>
      <c r="H802" t="s">
        <v>30</v>
      </c>
      <c r="I802" s="10">
        <v>1663</v>
      </c>
      <c r="J802" s="10">
        <v>2537246</v>
      </c>
      <c r="K802" s="10">
        <v>45</v>
      </c>
      <c r="L802">
        <v>2</v>
      </c>
      <c r="M802" s="10">
        <v>10</v>
      </c>
      <c r="N802" s="10"/>
      <c r="O802" s="10">
        <v>2885</v>
      </c>
      <c r="P802" s="10">
        <v>28.125602017964091</v>
      </c>
      <c r="Q802" s="10">
        <v>17.735765472000001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P802" t="str">
        <f t="shared" si="79"/>
        <v>73_Imprimerie et reproduction d'enregistrements</v>
      </c>
      <c r="AQ802" t="str">
        <f>INDEX(PDC!$J$1:$L$90,MATCH(AT802,PDC!$L:$L,0),MATCH(PDC!$J$1,PDC!$J$1:$L$1,0))</f>
        <v>Industrie</v>
      </c>
      <c r="AR802">
        <v>73</v>
      </c>
      <c r="AS802">
        <v>18</v>
      </c>
      <c r="AT802" t="s">
        <v>72</v>
      </c>
      <c r="AU802">
        <v>187</v>
      </c>
      <c r="AV802">
        <v>316135</v>
      </c>
      <c r="AW802">
        <v>6</v>
      </c>
      <c r="BA802">
        <v>319</v>
      </c>
    </row>
    <row r="803" spans="1:53" x14ac:dyDescent="0.35">
      <c r="A803" t="str">
        <f t="shared" si="77"/>
        <v>8408_Captage, traitement et distribution d'eau</v>
      </c>
      <c r="B803" t="str">
        <f t="shared" si="78"/>
        <v>40_8408</v>
      </c>
      <c r="C803">
        <f t="shared" si="80"/>
        <v>40</v>
      </c>
      <c r="D803">
        <f t="shared" si="76"/>
        <v>40</v>
      </c>
      <c r="E803" t="str">
        <f>INDEX(PDC!$J$1:$L$90,MATCH(H803,PDC!$L:$L,0),MATCH(PDC!$J$1,PDC!$J$1:$L$1,0))</f>
        <v>Industrie</v>
      </c>
      <c r="F803">
        <v>8408</v>
      </c>
      <c r="G803">
        <v>36</v>
      </c>
      <c r="H803" t="s">
        <v>77</v>
      </c>
      <c r="I803">
        <v>337</v>
      </c>
      <c r="J803">
        <v>545949</v>
      </c>
      <c r="K803">
        <v>9</v>
      </c>
      <c r="L803">
        <v>3</v>
      </c>
      <c r="M803">
        <v>18</v>
      </c>
      <c r="O803">
        <v>440</v>
      </c>
      <c r="P803">
        <v>26.530429026416854</v>
      </c>
      <c r="Q803">
        <v>16.485056296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P803" t="str">
        <f t="shared" si="79"/>
        <v>73_Industrie chimique</v>
      </c>
      <c r="AQ803" t="str">
        <f>INDEX(PDC!$J$1:$L$90,MATCH(AT803,PDC!$L:$L,0),MATCH(PDC!$J$1,PDC!$J$1:$L$1,0))</f>
        <v>Industrie</v>
      </c>
      <c r="AR803">
        <v>73</v>
      </c>
      <c r="AS803">
        <v>20</v>
      </c>
      <c r="AT803" t="s">
        <v>40</v>
      </c>
      <c r="AU803">
        <v>775</v>
      </c>
      <c r="AV803">
        <v>1165786</v>
      </c>
      <c r="AW803">
        <v>28</v>
      </c>
      <c r="AX803">
        <v>2</v>
      </c>
      <c r="AY803">
        <v>15</v>
      </c>
      <c r="BA803">
        <v>1907</v>
      </c>
    </row>
    <row r="804" spans="1:53" x14ac:dyDescent="0.35">
      <c r="A804" t="str">
        <f t="shared" si="77"/>
        <v>8408_Enquêtes et sécurité</v>
      </c>
      <c r="B804" t="str">
        <f t="shared" si="78"/>
        <v>32_8408</v>
      </c>
      <c r="C804">
        <f t="shared" si="80"/>
        <v>32</v>
      </c>
      <c r="D804">
        <f t="shared" si="76"/>
        <v>32</v>
      </c>
      <c r="E804" t="str">
        <f>INDEX(PDC!$J$1:$L$90,MATCH(H804,PDC!$L:$L,0),MATCH(PDC!$J$1,PDC!$J$1:$L$1,0))</f>
        <v>Services</v>
      </c>
      <c r="F804">
        <v>8408</v>
      </c>
      <c r="G804">
        <v>80</v>
      </c>
      <c r="H804" t="s">
        <v>15</v>
      </c>
      <c r="I804" s="10">
        <v>922</v>
      </c>
      <c r="J804" s="10">
        <v>1471052</v>
      </c>
      <c r="K804">
        <v>24</v>
      </c>
      <c r="L804">
        <v>5</v>
      </c>
      <c r="M804">
        <v>43</v>
      </c>
      <c r="O804">
        <v>2069</v>
      </c>
      <c r="P804">
        <v>32.504590464783746</v>
      </c>
      <c r="Q804">
        <v>16.314854947000001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P804" t="str">
        <f t="shared" si="79"/>
        <v>73_Fabrication de produits en caoutchouc et en plastique</v>
      </c>
      <c r="AQ804" t="str">
        <f>INDEX(PDC!$J$1:$L$90,MATCH(AT804,PDC!$L:$L,0),MATCH(PDC!$J$1,PDC!$J$1:$L$1,0))</f>
        <v>Industrie</v>
      </c>
      <c r="AR804">
        <v>73</v>
      </c>
      <c r="AS804">
        <v>22</v>
      </c>
      <c r="AT804" t="s">
        <v>25</v>
      </c>
      <c r="AU804">
        <v>289</v>
      </c>
      <c r="AV804">
        <v>451430</v>
      </c>
      <c r="AW804">
        <v>9</v>
      </c>
      <c r="BA804">
        <v>478</v>
      </c>
    </row>
    <row r="805" spans="1:53" x14ac:dyDescent="0.35">
      <c r="A805" t="str">
        <f t="shared" si="77"/>
        <v>8408_Imprimerie et reproduction d'enregistrements</v>
      </c>
      <c r="B805" t="str">
        <f t="shared" si="78"/>
        <v>59_8408</v>
      </c>
      <c r="C805">
        <f t="shared" si="80"/>
        <v>59</v>
      </c>
      <c r="D805">
        <f t="shared" si="76"/>
        <v>59</v>
      </c>
      <c r="E805" t="str">
        <f>INDEX(PDC!$J$1:$L$90,MATCH(H805,PDC!$L:$L,0),MATCH(PDC!$J$1,PDC!$J$1:$L$1,0))</f>
        <v>Industrie</v>
      </c>
      <c r="F805">
        <v>8408</v>
      </c>
      <c r="G805">
        <v>18</v>
      </c>
      <c r="H805" t="s">
        <v>72</v>
      </c>
      <c r="I805" s="10">
        <v>436</v>
      </c>
      <c r="J805" s="10">
        <v>727526</v>
      </c>
      <c r="K805">
        <v>11</v>
      </c>
      <c r="L805">
        <v>1</v>
      </c>
      <c r="M805">
        <v>12</v>
      </c>
      <c r="O805">
        <v>1087</v>
      </c>
      <c r="P805">
        <v>8.6835666151716637</v>
      </c>
      <c r="Q805">
        <v>15.119734552000001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P805" t="str">
        <f t="shared" si="79"/>
        <v>73_Fabrication d'autres produits minéraux non métalliques</v>
      </c>
      <c r="AQ805" t="str">
        <f>INDEX(PDC!$J$1:$L$90,MATCH(AT805,PDC!$L:$L,0),MATCH(PDC!$J$1,PDC!$J$1:$L$1,0))</f>
        <v>Industrie</v>
      </c>
      <c r="AR805">
        <v>73</v>
      </c>
      <c r="AS805">
        <v>23</v>
      </c>
      <c r="AT805" t="s">
        <v>18</v>
      </c>
      <c r="AU805">
        <v>1259</v>
      </c>
      <c r="AV805">
        <v>1949761</v>
      </c>
      <c r="AW805">
        <v>46</v>
      </c>
      <c r="AX805">
        <v>6</v>
      </c>
      <c r="AY805">
        <v>40</v>
      </c>
      <c r="BA805">
        <v>3411</v>
      </c>
    </row>
    <row r="806" spans="1:53" x14ac:dyDescent="0.35">
      <c r="A806" t="str">
        <f t="shared" si="77"/>
        <v>8408_Fabrication de produits à base de tabac</v>
      </c>
      <c r="B806" t="str">
        <f t="shared" si="78"/>
        <v>HC_8408</v>
      </c>
      <c r="C806" t="str">
        <f t="shared" si="80"/>
        <v>HC</v>
      </c>
      <c r="D806">
        <f t="shared" si="76"/>
        <v>37</v>
      </c>
      <c r="E806" t="str">
        <f>INDEX(PDC!$J$1:$L$90,MATCH(H806,PDC!$L:$L,0),MATCH(PDC!$J$1,PDC!$J$1:$L$1,0))</f>
        <v>Industrie</v>
      </c>
      <c r="F806">
        <v>8408</v>
      </c>
      <c r="G806">
        <v>12</v>
      </c>
      <c r="H806" t="s">
        <v>67</v>
      </c>
      <c r="I806" s="10">
        <v>259</v>
      </c>
      <c r="J806" s="10">
        <v>336868</v>
      </c>
      <c r="K806">
        <v>5</v>
      </c>
      <c r="M806" s="10"/>
      <c r="O806">
        <v>108</v>
      </c>
      <c r="P806">
        <v>27.24964343240714</v>
      </c>
      <c r="Q806">
        <v>14.842608973999999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P806" t="str">
        <f t="shared" si="79"/>
        <v>73_Métallurgie</v>
      </c>
      <c r="AQ806" t="str">
        <f>INDEX(PDC!$J$1:$L$90,MATCH(AT806,PDC!$L:$L,0),MATCH(PDC!$J$1,PDC!$J$1:$L$1,0))</f>
        <v>Industrie</v>
      </c>
      <c r="AR806">
        <v>73</v>
      </c>
      <c r="AS806">
        <v>24</v>
      </c>
      <c r="AT806" t="s">
        <v>26</v>
      </c>
      <c r="AU806">
        <v>2684</v>
      </c>
      <c r="AV806">
        <v>4323220</v>
      </c>
      <c r="AW806">
        <v>57</v>
      </c>
      <c r="AX806">
        <v>7</v>
      </c>
      <c r="AY806">
        <v>68</v>
      </c>
      <c r="BA806">
        <v>4997</v>
      </c>
    </row>
    <row r="807" spans="1:53" x14ac:dyDescent="0.35">
      <c r="A807" t="str">
        <f t="shared" si="77"/>
        <v>8408_Réparation d'ordinateurs et de biens personnels et domestiques</v>
      </c>
      <c r="B807" t="str">
        <f t="shared" si="78"/>
        <v>HC_8408</v>
      </c>
      <c r="C807" t="str">
        <f t="shared" si="80"/>
        <v>HC</v>
      </c>
      <c r="D807">
        <f t="shared" si="76"/>
        <v>36</v>
      </c>
      <c r="E807" t="str">
        <f>INDEX(PDC!$J$1:$L$90,MATCH(H807,PDC!$L:$L,0),MATCH(PDC!$J$1,PDC!$J$1:$L$1,0))</f>
        <v>Services</v>
      </c>
      <c r="F807">
        <v>8408</v>
      </c>
      <c r="G807">
        <v>95</v>
      </c>
      <c r="H807" t="s">
        <v>92</v>
      </c>
      <c r="I807">
        <v>209</v>
      </c>
      <c r="J807">
        <v>347398</v>
      </c>
      <c r="K807">
        <v>5</v>
      </c>
      <c r="O807">
        <v>103</v>
      </c>
      <c r="P807">
        <v>27.293541983385055</v>
      </c>
      <c r="Q807">
        <v>14.392713833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P807" t="str">
        <f t="shared" si="79"/>
        <v>73_Fabrication de produits métalliques, à l'exception des machines et des équipements</v>
      </c>
      <c r="AQ807" t="str">
        <f>INDEX(PDC!$J$1:$L$90,MATCH(AT807,PDC!$L:$L,0),MATCH(PDC!$J$1,PDC!$J$1:$L$1,0))</f>
        <v>Industrie</v>
      </c>
      <c r="AR807">
        <v>73</v>
      </c>
      <c r="AS807">
        <v>25</v>
      </c>
      <c r="AT807" t="s">
        <v>11</v>
      </c>
      <c r="AU807">
        <v>2829</v>
      </c>
      <c r="AV807">
        <v>4432137</v>
      </c>
      <c r="AW807">
        <v>144</v>
      </c>
      <c r="AX807">
        <v>12</v>
      </c>
      <c r="AY807">
        <v>156</v>
      </c>
      <c r="BA807">
        <v>7133</v>
      </c>
    </row>
    <row r="808" spans="1:53" x14ac:dyDescent="0.35">
      <c r="A808" t="str">
        <f t="shared" si="77"/>
        <v>8408_Bibliothèques, archives, musées et autres activités culturelles</v>
      </c>
      <c r="B808" t="str">
        <f t="shared" si="78"/>
        <v>HC_8408</v>
      </c>
      <c r="C808" t="str">
        <f t="shared" si="80"/>
        <v>HC</v>
      </c>
      <c r="D808">
        <f t="shared" si="76"/>
        <v>38</v>
      </c>
      <c r="E808" t="str">
        <f>INDEX(PDC!$J$1:$L$90,MATCH(H808,PDC!$L:$L,0),MATCH(PDC!$J$1,PDC!$J$1:$L$1,0))</f>
        <v>Services</v>
      </c>
      <c r="F808">
        <v>8408</v>
      </c>
      <c r="G808">
        <v>91</v>
      </c>
      <c r="H808" t="s">
        <v>90</v>
      </c>
      <c r="I808" s="10">
        <v>265</v>
      </c>
      <c r="J808" s="10">
        <v>363199</v>
      </c>
      <c r="K808">
        <v>5</v>
      </c>
      <c r="O808">
        <v>199</v>
      </c>
      <c r="P808">
        <v>27.123342834063322</v>
      </c>
      <c r="Q808">
        <v>13.766557727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P808" t="str">
        <f t="shared" si="79"/>
        <v>73_Fabrication de produits informatiques, électroniques et optiques</v>
      </c>
      <c r="AQ808" t="str">
        <f>INDEX(PDC!$J$1:$L$90,MATCH(AT808,PDC!$L:$L,0),MATCH(PDC!$J$1,PDC!$J$1:$L$1,0))</f>
        <v>Industrie</v>
      </c>
      <c r="AR808">
        <v>73</v>
      </c>
      <c r="AS808">
        <v>26</v>
      </c>
      <c r="AT808" t="s">
        <v>41</v>
      </c>
      <c r="AU808">
        <v>324</v>
      </c>
      <c r="AV808">
        <v>496367</v>
      </c>
      <c r="AW808">
        <v>7</v>
      </c>
      <c r="BA808">
        <v>314</v>
      </c>
    </row>
    <row r="809" spans="1:53" x14ac:dyDescent="0.35">
      <c r="A809" t="str">
        <f t="shared" si="77"/>
        <v>8408_Fabrication de machines et équipements n.c.a.</v>
      </c>
      <c r="B809" t="str">
        <f t="shared" si="78"/>
        <v>35_8408</v>
      </c>
      <c r="C809">
        <f t="shared" si="80"/>
        <v>35</v>
      </c>
      <c r="D809">
        <f t="shared" si="76"/>
        <v>35</v>
      </c>
      <c r="E809" t="str">
        <f>INDEX(PDC!$J$1:$L$90,MATCH(H809,PDC!$L:$L,0),MATCH(PDC!$J$1,PDC!$J$1:$L$1,0))</f>
        <v>Industrie</v>
      </c>
      <c r="F809">
        <v>8408</v>
      </c>
      <c r="G809">
        <v>28</v>
      </c>
      <c r="H809" t="s">
        <v>29</v>
      </c>
      <c r="I809" s="10">
        <v>395</v>
      </c>
      <c r="J809" s="10">
        <v>657074</v>
      </c>
      <c r="K809">
        <v>9</v>
      </c>
      <c r="M809" s="10"/>
      <c r="O809">
        <v>257</v>
      </c>
      <c r="P809">
        <v>27.984700381967983</v>
      </c>
      <c r="Q809">
        <v>13.69708739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P809" t="str">
        <f t="shared" si="79"/>
        <v>73_Fabrication d'équipements électriques</v>
      </c>
      <c r="AQ809" t="str">
        <f>INDEX(PDC!$J$1:$L$90,MATCH(AT809,PDC!$L:$L,0),MATCH(PDC!$J$1,PDC!$J$1:$L$1,0))</f>
        <v>Industrie</v>
      </c>
      <c r="AR809">
        <v>73</v>
      </c>
      <c r="AS809">
        <v>27</v>
      </c>
      <c r="AT809" t="s">
        <v>38</v>
      </c>
      <c r="AU809">
        <v>1731</v>
      </c>
      <c r="AV809">
        <v>2683211</v>
      </c>
      <c r="AW809">
        <v>17</v>
      </c>
      <c r="AX809">
        <v>2</v>
      </c>
      <c r="AY809">
        <v>18</v>
      </c>
      <c r="BA809">
        <v>1313</v>
      </c>
    </row>
    <row r="810" spans="1:53" x14ac:dyDescent="0.35">
      <c r="A810" t="str">
        <f t="shared" si="77"/>
        <v>8408_Activités pour la santé humaine</v>
      </c>
      <c r="B810" t="str">
        <f t="shared" si="78"/>
        <v>39_8408</v>
      </c>
      <c r="C810">
        <f t="shared" si="80"/>
        <v>39</v>
      </c>
      <c r="D810">
        <f t="shared" si="76"/>
        <v>39</v>
      </c>
      <c r="E810" t="str">
        <f>INDEX(PDC!$J$1:$L$90,MATCH(H810,PDC!$L:$L,0),MATCH(PDC!$J$1,PDC!$J$1:$L$1,0))</f>
        <v>Services</v>
      </c>
      <c r="F810">
        <v>8408</v>
      </c>
      <c r="G810">
        <v>86</v>
      </c>
      <c r="H810" t="s">
        <v>27</v>
      </c>
      <c r="I810" s="10">
        <v>9412</v>
      </c>
      <c r="J810" s="10">
        <v>14808006</v>
      </c>
      <c r="K810">
        <v>185</v>
      </c>
      <c r="L810">
        <v>10</v>
      </c>
      <c r="M810">
        <v>99</v>
      </c>
      <c r="O810">
        <v>11129</v>
      </c>
      <c r="P810">
        <v>26.602072469860968</v>
      </c>
      <c r="Q810">
        <v>12.493241831000001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P810" t="str">
        <f t="shared" si="79"/>
        <v>73_Fabrication de machines et équipements n.c.a.</v>
      </c>
      <c r="AQ810" t="str">
        <f>INDEX(PDC!$J$1:$L$90,MATCH(AT810,PDC!$L:$L,0),MATCH(PDC!$J$1,PDC!$J$1:$L$1,0))</f>
        <v>Industrie</v>
      </c>
      <c r="AR810">
        <v>73</v>
      </c>
      <c r="AS810">
        <v>28</v>
      </c>
      <c r="AT810" t="s">
        <v>29</v>
      </c>
      <c r="AU810">
        <v>1415</v>
      </c>
      <c r="AV810">
        <v>2148763</v>
      </c>
      <c r="AW810">
        <v>58</v>
      </c>
      <c r="AX810">
        <v>3</v>
      </c>
      <c r="AY810">
        <v>27</v>
      </c>
      <c r="BA810">
        <v>2823</v>
      </c>
    </row>
    <row r="811" spans="1:53" x14ac:dyDescent="0.35">
      <c r="A811" t="str">
        <f t="shared" si="77"/>
        <v>8408_Enseignement</v>
      </c>
      <c r="B811" t="str">
        <f t="shared" si="78"/>
        <v>61_8408</v>
      </c>
      <c r="C811">
        <f t="shared" si="80"/>
        <v>61</v>
      </c>
      <c r="D811">
        <f t="shared" si="76"/>
        <v>61</v>
      </c>
      <c r="E811" t="str">
        <f>INDEX(PDC!$J$1:$L$90,MATCH(H811,PDC!$L:$L,0),MATCH(PDC!$J$1,PDC!$J$1:$L$1,0))</f>
        <v>Services</v>
      </c>
      <c r="F811">
        <v>8408</v>
      </c>
      <c r="G811">
        <v>85</v>
      </c>
      <c r="H811" t="s">
        <v>34</v>
      </c>
      <c r="I811" s="10">
        <v>3018</v>
      </c>
      <c r="J811" s="10">
        <v>3676739</v>
      </c>
      <c r="K811">
        <v>45</v>
      </c>
      <c r="L811">
        <v>6</v>
      </c>
      <c r="M811" s="10">
        <v>55</v>
      </c>
      <c r="O811">
        <v>2819</v>
      </c>
      <c r="P811">
        <v>8.138763649619472</v>
      </c>
      <c r="Q811">
        <v>12.239106446999999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P811" t="str">
        <f t="shared" si="79"/>
        <v>73_Industrie automobile</v>
      </c>
      <c r="AQ811" t="str">
        <f>INDEX(PDC!$J$1:$L$90,MATCH(AT811,PDC!$L:$L,0),MATCH(PDC!$J$1,PDC!$J$1:$L$1,0))</f>
        <v>Industrie</v>
      </c>
      <c r="AR811">
        <v>73</v>
      </c>
      <c r="AS811">
        <v>29</v>
      </c>
      <c r="AT811" t="s">
        <v>24</v>
      </c>
      <c r="AU811">
        <v>215</v>
      </c>
      <c r="AV811">
        <v>340113</v>
      </c>
      <c r="AW811">
        <v>10</v>
      </c>
      <c r="BA811">
        <v>707</v>
      </c>
    </row>
    <row r="812" spans="1:53" x14ac:dyDescent="0.35">
      <c r="A812" t="str">
        <f t="shared" si="77"/>
        <v>8408_Fabrication d'équipements électriques</v>
      </c>
      <c r="B812" t="str">
        <f t="shared" si="78"/>
        <v>48_8408</v>
      </c>
      <c r="C812">
        <f t="shared" si="80"/>
        <v>48</v>
      </c>
      <c r="D812">
        <f t="shared" si="76"/>
        <v>48</v>
      </c>
      <c r="E812" t="str">
        <f>INDEX(PDC!$J$1:$L$90,MATCH(H812,PDC!$L:$L,0),MATCH(PDC!$J$1,PDC!$J$1:$L$1,0))</f>
        <v>Industrie</v>
      </c>
      <c r="F812">
        <v>8408</v>
      </c>
      <c r="G812">
        <v>27</v>
      </c>
      <c r="H812" t="s">
        <v>38</v>
      </c>
      <c r="I812" s="10">
        <v>803</v>
      </c>
      <c r="J812" s="10">
        <v>1225591</v>
      </c>
      <c r="K812">
        <v>15</v>
      </c>
      <c r="L812">
        <v>3</v>
      </c>
      <c r="M812" s="10">
        <v>32</v>
      </c>
      <c r="O812">
        <v>966</v>
      </c>
      <c r="P812">
        <v>18.163459396982105</v>
      </c>
      <c r="Q812">
        <v>12.238993269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P812" t="str">
        <f t="shared" si="79"/>
        <v>73_Fabrication d'autres matériels de transport</v>
      </c>
      <c r="AQ812" t="str">
        <f>INDEX(PDC!$J$1:$L$90,MATCH(AT812,PDC!$L:$L,0),MATCH(PDC!$J$1,PDC!$J$1:$L$1,0))</f>
        <v>Industrie</v>
      </c>
      <c r="AR812">
        <v>73</v>
      </c>
      <c r="AS812">
        <v>30</v>
      </c>
      <c r="AT812" t="s">
        <v>74</v>
      </c>
      <c r="AU812">
        <v>4</v>
      </c>
      <c r="AV812">
        <v>7013</v>
      </c>
    </row>
    <row r="813" spans="1:53" x14ac:dyDescent="0.35">
      <c r="A813" t="str">
        <f t="shared" si="77"/>
        <v>8408_Autres industries extractives</v>
      </c>
      <c r="B813" t="str">
        <f t="shared" si="78"/>
        <v>HC_8408</v>
      </c>
      <c r="C813" t="str">
        <f t="shared" si="80"/>
        <v>HC</v>
      </c>
      <c r="D813">
        <f t="shared" si="76"/>
        <v>50</v>
      </c>
      <c r="E813" t="str">
        <f>INDEX(PDC!$J$1:$L$90,MATCH(H813,PDC!$L:$L,0),MATCH(PDC!$J$1,PDC!$J$1:$L$1,0))</f>
        <v>Industrie</v>
      </c>
      <c r="F813">
        <v>8408</v>
      </c>
      <c r="G813">
        <v>8</v>
      </c>
      <c r="H813" t="s">
        <v>64</v>
      </c>
      <c r="I813">
        <v>152</v>
      </c>
      <c r="J813">
        <v>251029</v>
      </c>
      <c r="K813">
        <v>3</v>
      </c>
      <c r="O813">
        <v>420</v>
      </c>
      <c r="P813">
        <v>17.019172043072093</v>
      </c>
      <c r="Q813">
        <v>11.950810464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P813" t="str">
        <f t="shared" si="79"/>
        <v>73_Fabrication de meubles</v>
      </c>
      <c r="AQ813" t="str">
        <f>INDEX(PDC!$J$1:$L$90,MATCH(AT813,PDC!$L:$L,0),MATCH(PDC!$J$1,PDC!$J$1:$L$1,0))</f>
        <v>Industrie</v>
      </c>
      <c r="AR813">
        <v>73</v>
      </c>
      <c r="AS813">
        <v>31</v>
      </c>
      <c r="AT813" t="s">
        <v>75</v>
      </c>
      <c r="AU813">
        <v>162</v>
      </c>
      <c r="AV813">
        <v>267113</v>
      </c>
      <c r="AW813">
        <v>10</v>
      </c>
      <c r="BA813">
        <v>289</v>
      </c>
    </row>
    <row r="814" spans="1:53" x14ac:dyDescent="0.35">
      <c r="A814" t="str">
        <f t="shared" si="77"/>
        <v>8408_Organisation de jeux de hasard et d'argent</v>
      </c>
      <c r="B814" t="str">
        <f t="shared" si="78"/>
        <v>HC_8408</v>
      </c>
      <c r="C814" t="str">
        <f t="shared" si="80"/>
        <v>HC</v>
      </c>
      <c r="D814">
        <f t="shared" si="76"/>
        <v>55</v>
      </c>
      <c r="E814" t="str">
        <f>INDEX(PDC!$J$1:$L$90,MATCH(H814,PDC!$L:$L,0),MATCH(PDC!$J$1,PDC!$J$1:$L$1,0))</f>
        <v>Services</v>
      </c>
      <c r="F814">
        <v>8408</v>
      </c>
      <c r="G814">
        <v>92</v>
      </c>
      <c r="H814" t="s">
        <v>91</v>
      </c>
      <c r="I814" s="10">
        <v>170</v>
      </c>
      <c r="J814" s="10">
        <v>261357</v>
      </c>
      <c r="K814">
        <v>3</v>
      </c>
      <c r="O814">
        <v>64</v>
      </c>
      <c r="P814">
        <v>14.053470803768882</v>
      </c>
      <c r="Q814">
        <v>11.478552325000001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P814" t="str">
        <f t="shared" si="79"/>
        <v>73_Autres industries manufacturières</v>
      </c>
      <c r="AQ814" t="str">
        <f>INDEX(PDC!$J$1:$L$90,MATCH(AT814,PDC!$L:$L,0),MATCH(PDC!$J$1,PDC!$J$1:$L$1,0))</f>
        <v>Industrie</v>
      </c>
      <c r="AR814">
        <v>73</v>
      </c>
      <c r="AS814">
        <v>32</v>
      </c>
      <c r="AT814" t="s">
        <v>37</v>
      </c>
      <c r="AU814">
        <v>222</v>
      </c>
      <c r="AV814">
        <v>356979</v>
      </c>
      <c r="AW814">
        <v>3</v>
      </c>
      <c r="BA814">
        <v>436</v>
      </c>
    </row>
    <row r="815" spans="1:53" x14ac:dyDescent="0.35">
      <c r="A815" t="str">
        <f t="shared" si="77"/>
        <v>8408_Activités d'architecture et d'ingénierie ; activités de contrôle et analyses techniques</v>
      </c>
      <c r="B815" t="str">
        <f t="shared" si="78"/>
        <v>46_8408</v>
      </c>
      <c r="C815">
        <f t="shared" si="80"/>
        <v>46</v>
      </c>
      <c r="D815">
        <f t="shared" si="76"/>
        <v>46</v>
      </c>
      <c r="E815" t="str">
        <f>INDEX(PDC!$J$1:$L$90,MATCH(H815,PDC!$L:$L,0),MATCH(PDC!$J$1,PDC!$J$1:$L$1,0))</f>
        <v>Services</v>
      </c>
      <c r="F815">
        <v>8408</v>
      </c>
      <c r="G815">
        <v>71</v>
      </c>
      <c r="H815" t="s">
        <v>43</v>
      </c>
      <c r="I815">
        <v>2704</v>
      </c>
      <c r="J815">
        <v>4391948</v>
      </c>
      <c r="K815">
        <v>44</v>
      </c>
      <c r="L815">
        <v>3</v>
      </c>
      <c r="M815" s="10">
        <v>107</v>
      </c>
      <c r="N815">
        <v>1</v>
      </c>
      <c r="O815">
        <v>1901</v>
      </c>
      <c r="P815">
        <v>19.262989771173242</v>
      </c>
      <c r="Q815">
        <v>10.018333549999999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P815" t="str">
        <f t="shared" si="79"/>
        <v>73_Réparation et installation de machines et d'équipements</v>
      </c>
      <c r="AQ815" t="str">
        <f>INDEX(PDC!$J$1:$L$90,MATCH(AT815,PDC!$L:$L,0),MATCH(PDC!$J$1,PDC!$J$1:$L$1,0))</f>
        <v>Industrie</v>
      </c>
      <c r="AR815">
        <v>73</v>
      </c>
      <c r="AS815">
        <v>33</v>
      </c>
      <c r="AT815" t="s">
        <v>23</v>
      </c>
      <c r="AU815">
        <v>782</v>
      </c>
      <c r="AV815">
        <v>1310275</v>
      </c>
      <c r="AW815">
        <v>45</v>
      </c>
      <c r="AX815">
        <v>3</v>
      </c>
      <c r="AY815">
        <v>58</v>
      </c>
      <c r="BA815">
        <v>2297</v>
      </c>
    </row>
    <row r="816" spans="1:53" x14ac:dyDescent="0.35">
      <c r="A816" t="str">
        <f t="shared" si="77"/>
        <v>8408_Collecte et traitement des eaux usées</v>
      </c>
      <c r="B816" t="str">
        <f t="shared" si="78"/>
        <v>HC_8408</v>
      </c>
      <c r="C816" t="str">
        <f t="shared" si="80"/>
        <v>HC</v>
      </c>
      <c r="D816">
        <f t="shared" si="76"/>
        <v>43</v>
      </c>
      <c r="E816" t="str">
        <f>INDEX(PDC!$J$1:$L$90,MATCH(H816,PDC!$L:$L,0),MATCH(PDC!$J$1,PDC!$J$1:$L$1,0))</f>
        <v>Industrie</v>
      </c>
      <c r="F816">
        <v>8408</v>
      </c>
      <c r="G816">
        <v>37</v>
      </c>
      <c r="H816" t="s">
        <v>78</v>
      </c>
      <c r="I816" s="10">
        <v>130</v>
      </c>
      <c r="J816" s="10">
        <v>201022</v>
      </c>
      <c r="K816">
        <v>2</v>
      </c>
      <c r="O816">
        <v>722</v>
      </c>
      <c r="P816">
        <v>21.021976514264889</v>
      </c>
      <c r="Q816">
        <v>9.9491597934999998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P816" t="str">
        <f t="shared" si="79"/>
        <v>73_Production et distribution d'électricité, de gaz, de vapeur et d'air conditionné</v>
      </c>
      <c r="AQ816" t="str">
        <f>INDEX(PDC!$J$1:$L$90,MATCH(AT816,PDC!$L:$L,0),MATCH(PDC!$J$1,PDC!$J$1:$L$1,0))</f>
        <v>Industrie</v>
      </c>
      <c r="AR816">
        <v>73</v>
      </c>
      <c r="AS816">
        <v>35</v>
      </c>
      <c r="AT816" t="s">
        <v>76</v>
      </c>
      <c r="AU816">
        <v>702</v>
      </c>
      <c r="AV816">
        <v>1076335</v>
      </c>
      <c r="AW816">
        <v>8</v>
      </c>
      <c r="BA816">
        <v>900</v>
      </c>
    </row>
    <row r="817" spans="1:53" x14ac:dyDescent="0.35">
      <c r="A817" t="str">
        <f t="shared" si="77"/>
        <v>8408_Autres industries manufacturières</v>
      </c>
      <c r="B817" t="str">
        <f t="shared" si="78"/>
        <v>51_8408</v>
      </c>
      <c r="C817">
        <f t="shared" si="80"/>
        <v>51</v>
      </c>
      <c r="D817">
        <f t="shared" si="76"/>
        <v>51</v>
      </c>
      <c r="E817" t="str">
        <f>INDEX(PDC!$J$1:$L$90,MATCH(H817,PDC!$L:$L,0),MATCH(PDC!$J$1,PDC!$J$1:$L$1,0))</f>
        <v>Industrie</v>
      </c>
      <c r="F817">
        <v>8408</v>
      </c>
      <c r="G817">
        <v>32</v>
      </c>
      <c r="H817" t="s">
        <v>37</v>
      </c>
      <c r="I817" s="10">
        <v>304</v>
      </c>
      <c r="J817" s="10">
        <v>505039</v>
      </c>
      <c r="K817">
        <v>5</v>
      </c>
      <c r="L817">
        <v>1</v>
      </c>
      <c r="M817">
        <v>4</v>
      </c>
      <c r="O817">
        <v>170</v>
      </c>
      <c r="P817">
        <v>16.670840153706902</v>
      </c>
      <c r="Q817">
        <v>9.9002255270999999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P817" t="str">
        <f t="shared" si="79"/>
        <v>73_Captage, traitement et distribution d'eau</v>
      </c>
      <c r="AQ817" t="str">
        <f>INDEX(PDC!$J$1:$L$90,MATCH(AT817,PDC!$L:$L,0),MATCH(PDC!$J$1,PDC!$J$1:$L$1,0))</f>
        <v>Industrie</v>
      </c>
      <c r="AR817">
        <v>73</v>
      </c>
      <c r="AS817">
        <v>36</v>
      </c>
      <c r="AT817" t="s">
        <v>77</v>
      </c>
      <c r="AU817">
        <v>111</v>
      </c>
      <c r="AV817">
        <v>175634</v>
      </c>
      <c r="AX817">
        <v>1</v>
      </c>
      <c r="AY817">
        <v>12</v>
      </c>
      <c r="BA817">
        <v>445</v>
      </c>
    </row>
    <row r="818" spans="1:53" x14ac:dyDescent="0.35">
      <c r="A818" t="str">
        <f t="shared" si="77"/>
        <v>8408_Production de films cinématographiques, de vidéo et de programmes de télévision ; enregistrement sonore et édition musicale</v>
      </c>
      <c r="B818" t="str">
        <f t="shared" si="78"/>
        <v>HC_8408</v>
      </c>
      <c r="C818" t="str">
        <f t="shared" si="80"/>
        <v>HC</v>
      </c>
      <c r="D818">
        <f t="shared" si="76"/>
        <v>47</v>
      </c>
      <c r="E818" t="str">
        <f>INDEX(PDC!$J$1:$L$90,MATCH(H818,PDC!$L:$L,0),MATCH(PDC!$J$1,PDC!$J$1:$L$1,0))</f>
        <v>Services</v>
      </c>
      <c r="F818">
        <v>8408</v>
      </c>
      <c r="G818">
        <v>59</v>
      </c>
      <c r="H818" t="s">
        <v>82</v>
      </c>
      <c r="I818" s="10">
        <v>240</v>
      </c>
      <c r="J818" s="10">
        <v>404537</v>
      </c>
      <c r="K818" s="10">
        <v>4</v>
      </c>
      <c r="M818" s="10"/>
      <c r="N818" s="10"/>
      <c r="O818" s="10">
        <v>35</v>
      </c>
      <c r="P818" s="10">
        <v>18.836827146230359</v>
      </c>
      <c r="Q818" s="10">
        <v>9.8878470942999996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P818" t="str">
        <f t="shared" si="79"/>
        <v>73_Collecte et traitement des eaux usées</v>
      </c>
      <c r="AQ818" t="str">
        <f>INDEX(PDC!$J$1:$L$90,MATCH(AT818,PDC!$L:$L,0),MATCH(PDC!$J$1,PDC!$J$1:$L$1,0))</f>
        <v>Industrie</v>
      </c>
      <c r="AR818">
        <v>73</v>
      </c>
      <c r="AS818">
        <v>37</v>
      </c>
      <c r="AT818" t="s">
        <v>78</v>
      </c>
      <c r="AU818">
        <v>123</v>
      </c>
      <c r="AV818">
        <v>205884</v>
      </c>
      <c r="AW818">
        <v>3</v>
      </c>
      <c r="BA818">
        <v>519</v>
      </c>
    </row>
    <row r="819" spans="1:53" x14ac:dyDescent="0.35">
      <c r="A819" t="str">
        <f t="shared" si="77"/>
        <v>8408_Fabrication de boissons</v>
      </c>
      <c r="B819" t="str">
        <f t="shared" si="78"/>
        <v>54_8408</v>
      </c>
      <c r="C819">
        <f t="shared" si="80"/>
        <v>54</v>
      </c>
      <c r="D819">
        <f t="shared" si="76"/>
        <v>54</v>
      </c>
      <c r="E819" t="str">
        <f>INDEX(PDC!$J$1:$L$90,MATCH(H819,PDC!$L:$L,0),MATCH(PDC!$J$1,PDC!$J$1:$L$1,0))</f>
        <v>Industrie</v>
      </c>
      <c r="F819">
        <v>8408</v>
      </c>
      <c r="G819">
        <v>11</v>
      </c>
      <c r="H819" t="s">
        <v>66</v>
      </c>
      <c r="I819" s="10">
        <v>1020</v>
      </c>
      <c r="J819" s="10">
        <v>1721522</v>
      </c>
      <c r="K819" s="10">
        <v>16</v>
      </c>
      <c r="L819" s="10">
        <v>1</v>
      </c>
      <c r="M819" s="10">
        <v>6</v>
      </c>
      <c r="N819" s="10"/>
      <c r="O819" s="10">
        <v>1338</v>
      </c>
      <c r="P819" s="10">
        <v>14.701558259820498</v>
      </c>
      <c r="Q819" s="10">
        <v>9.2941013823999992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P819" t="str">
        <f t="shared" si="79"/>
        <v>73_Collecte, traitement et élimination des déchets ; récupération</v>
      </c>
      <c r="AQ819" t="str">
        <f>INDEX(PDC!$J$1:$L$90,MATCH(AT819,PDC!$L:$L,0),MATCH(PDC!$J$1,PDC!$J$1:$L$1,0))</f>
        <v>Industrie</v>
      </c>
      <c r="AR819">
        <v>73</v>
      </c>
      <c r="AS819">
        <v>38</v>
      </c>
      <c r="AT819" t="s">
        <v>4</v>
      </c>
      <c r="AU819">
        <v>648</v>
      </c>
      <c r="AV819">
        <v>1047696</v>
      </c>
      <c r="AW819">
        <v>58</v>
      </c>
      <c r="AX819">
        <v>2</v>
      </c>
      <c r="AY819">
        <v>45</v>
      </c>
      <c r="BA819">
        <v>5740</v>
      </c>
    </row>
    <row r="820" spans="1:53" x14ac:dyDescent="0.35">
      <c r="A820" t="str">
        <f t="shared" si="77"/>
        <v>8408_Fabrication de produits en caoutchouc et en plastique</v>
      </c>
      <c r="B820" t="str">
        <f t="shared" si="78"/>
        <v>42_8408</v>
      </c>
      <c r="C820">
        <f t="shared" si="80"/>
        <v>42</v>
      </c>
      <c r="D820">
        <f t="shared" si="76"/>
        <v>42</v>
      </c>
      <c r="E820" t="str">
        <f>INDEX(PDC!$J$1:$L$90,MATCH(H820,PDC!$L:$L,0),MATCH(PDC!$J$1,PDC!$J$1:$L$1,0))</f>
        <v>Industrie</v>
      </c>
      <c r="F820">
        <v>8408</v>
      </c>
      <c r="G820">
        <v>22</v>
      </c>
      <c r="H820" t="s">
        <v>25</v>
      </c>
      <c r="I820" s="10">
        <v>12475</v>
      </c>
      <c r="J820" s="10">
        <v>20100458</v>
      </c>
      <c r="K820" s="10">
        <v>182</v>
      </c>
      <c r="L820" s="10">
        <v>11</v>
      </c>
      <c r="M820" s="10">
        <v>178</v>
      </c>
      <c r="N820" s="10">
        <v>1</v>
      </c>
      <c r="O820" s="10">
        <v>12860</v>
      </c>
      <c r="P820" s="10">
        <v>22.054392603865111</v>
      </c>
      <c r="Q820" s="10">
        <v>9.0545200512000008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P820" t="str">
        <f t="shared" si="79"/>
        <v>73_Construction de bâtiments</v>
      </c>
      <c r="AQ820" t="str">
        <f>INDEX(PDC!$J$1:$L$90,MATCH(AT820,PDC!$L:$L,0),MATCH(PDC!$J$1,PDC!$J$1:$L$1,0))</f>
        <v>Construction</v>
      </c>
      <c r="AR820">
        <v>73</v>
      </c>
      <c r="AS820">
        <v>41</v>
      </c>
      <c r="AT820" t="s">
        <v>17</v>
      </c>
      <c r="AU820">
        <v>847</v>
      </c>
      <c r="AV820">
        <v>1325246</v>
      </c>
      <c r="AW820">
        <v>35</v>
      </c>
      <c r="AX820">
        <v>5</v>
      </c>
      <c r="AY820">
        <v>33</v>
      </c>
      <c r="BA820">
        <v>2940</v>
      </c>
    </row>
    <row r="821" spans="1:53" x14ac:dyDescent="0.35">
      <c r="A821" t="str">
        <f t="shared" si="77"/>
        <v>8408_Industrie chimique</v>
      </c>
      <c r="B821" t="str">
        <f t="shared" si="78"/>
        <v>HC_8408</v>
      </c>
      <c r="C821" t="str">
        <f t="shared" si="80"/>
        <v>HC</v>
      </c>
      <c r="D821">
        <f t="shared" si="76"/>
        <v>53</v>
      </c>
      <c r="E821" t="str">
        <f>INDEX(PDC!$J$1:$L$90,MATCH(H821,PDC!$L:$L,0),MATCH(PDC!$J$1,PDC!$J$1:$L$1,0))</f>
        <v>Industrie</v>
      </c>
      <c r="F821">
        <v>8408</v>
      </c>
      <c r="G821">
        <v>20</v>
      </c>
      <c r="H821" t="s">
        <v>40</v>
      </c>
      <c r="I821" s="10">
        <v>217</v>
      </c>
      <c r="J821" s="10">
        <v>336599</v>
      </c>
      <c r="K821" s="10">
        <v>3</v>
      </c>
      <c r="L821" s="10">
        <v>1</v>
      </c>
      <c r="M821" s="10">
        <v>15</v>
      </c>
      <c r="N821" s="10"/>
      <c r="O821" s="10">
        <v>226</v>
      </c>
      <c r="P821" s="10">
        <v>16.316482898988433</v>
      </c>
      <c r="Q821" s="10">
        <v>8.9126824500000001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P821" t="str">
        <f t="shared" si="79"/>
        <v>73_Génie civil</v>
      </c>
      <c r="AQ821" t="str">
        <f>INDEX(PDC!$J$1:$L$90,MATCH(AT821,PDC!$L:$L,0),MATCH(PDC!$J$1,PDC!$J$1:$L$1,0))</f>
        <v>Construction</v>
      </c>
      <c r="AR821">
        <v>73</v>
      </c>
      <c r="AS821">
        <v>42</v>
      </c>
      <c r="AT821" t="s">
        <v>22</v>
      </c>
      <c r="AU821">
        <v>1697</v>
      </c>
      <c r="AV821">
        <v>2635868</v>
      </c>
      <c r="AW821">
        <v>64</v>
      </c>
      <c r="AX821">
        <v>9</v>
      </c>
      <c r="AY821">
        <v>159</v>
      </c>
      <c r="AZ821">
        <v>1</v>
      </c>
      <c r="BA821">
        <v>7631</v>
      </c>
    </row>
    <row r="822" spans="1:53" x14ac:dyDescent="0.35">
      <c r="A822" t="str">
        <f t="shared" si="77"/>
        <v>8408_Activités des sièges sociaux ; conseil de gestion</v>
      </c>
      <c r="B822" t="str">
        <f t="shared" si="78"/>
        <v>49_8408</v>
      </c>
      <c r="C822">
        <f t="shared" si="80"/>
        <v>49</v>
      </c>
      <c r="D822">
        <f t="shared" si="76"/>
        <v>49</v>
      </c>
      <c r="E822" t="str">
        <f>INDEX(PDC!$J$1:$L$90,MATCH(H822,PDC!$L:$L,0),MATCH(PDC!$J$1,PDC!$J$1:$L$1,0))</f>
        <v>Services</v>
      </c>
      <c r="F822">
        <v>8408</v>
      </c>
      <c r="G822">
        <v>70</v>
      </c>
      <c r="H822" t="s">
        <v>44</v>
      </c>
      <c r="I822" s="10">
        <v>1518</v>
      </c>
      <c r="J822" s="10">
        <v>2100366</v>
      </c>
      <c r="K822" s="10">
        <v>17</v>
      </c>
      <c r="L822" s="10">
        <v>1</v>
      </c>
      <c r="M822" s="10">
        <v>100</v>
      </c>
      <c r="N822" s="10"/>
      <c r="O822" s="10">
        <v>357</v>
      </c>
      <c r="P822" s="10">
        <v>17.213921012377057</v>
      </c>
      <c r="Q822" s="10">
        <v>8.0938274566999997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P822" t="str">
        <f t="shared" si="79"/>
        <v>73_Travaux de construction spécialisés</v>
      </c>
      <c r="AQ822" t="str">
        <f>INDEX(PDC!$J$1:$L$90,MATCH(AT822,PDC!$L:$L,0),MATCH(PDC!$J$1,PDC!$J$1:$L$1,0))</f>
        <v>Construction</v>
      </c>
      <c r="AR822">
        <v>73</v>
      </c>
      <c r="AS822">
        <v>43</v>
      </c>
      <c r="AT822" t="s">
        <v>3</v>
      </c>
      <c r="AU822">
        <v>10200</v>
      </c>
      <c r="AV822">
        <v>16343402</v>
      </c>
      <c r="AW822">
        <v>823</v>
      </c>
      <c r="AX822">
        <v>56</v>
      </c>
      <c r="AY822">
        <v>1251</v>
      </c>
      <c r="AZ822">
        <v>5</v>
      </c>
      <c r="BA822">
        <v>53271</v>
      </c>
    </row>
    <row r="823" spans="1:53" x14ac:dyDescent="0.35">
      <c r="A823" t="str">
        <f t="shared" si="77"/>
        <v>8408_Activités auxiliaires de services financiers et d'assurance</v>
      </c>
      <c r="B823" t="str">
        <f t="shared" si="78"/>
        <v>58_8408</v>
      </c>
      <c r="C823">
        <f t="shared" si="80"/>
        <v>58</v>
      </c>
      <c r="D823">
        <f t="shared" si="76"/>
        <v>58</v>
      </c>
      <c r="E823" t="str">
        <f>INDEX(PDC!$J$1:$L$90,MATCH(H823,PDC!$L:$L,0),MATCH(PDC!$J$1,PDC!$J$1:$L$1,0))</f>
        <v>Services</v>
      </c>
      <c r="F823">
        <v>8408</v>
      </c>
      <c r="G823">
        <v>66</v>
      </c>
      <c r="H823" t="s">
        <v>48</v>
      </c>
      <c r="I823" s="10">
        <v>731</v>
      </c>
      <c r="J823" s="10">
        <v>1093774</v>
      </c>
      <c r="K823" s="10">
        <v>8</v>
      </c>
      <c r="M823" s="10"/>
      <c r="N823" s="10"/>
      <c r="O823" s="10">
        <v>252</v>
      </c>
      <c r="P823" s="10">
        <v>10.710052760816712</v>
      </c>
      <c r="Q823" s="10">
        <v>7.3141252215000003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P823" t="str">
        <f t="shared" si="79"/>
        <v>73_Commerce et réparation d'automobiles et de motocycles</v>
      </c>
      <c r="AQ823" t="str">
        <f>INDEX(PDC!$J$1:$L$90,MATCH(AT823,PDC!$L:$L,0),MATCH(PDC!$J$1,PDC!$J$1:$L$1,0))</f>
        <v>Commerce</v>
      </c>
      <c r="AR823">
        <v>73</v>
      </c>
      <c r="AS823">
        <v>45</v>
      </c>
      <c r="AT823" t="s">
        <v>21</v>
      </c>
      <c r="AU823">
        <v>3171</v>
      </c>
      <c r="AV823">
        <v>5299106</v>
      </c>
      <c r="AW823">
        <v>126</v>
      </c>
      <c r="AX823">
        <v>8</v>
      </c>
      <c r="AY823">
        <v>75</v>
      </c>
      <c r="BA823">
        <v>7034</v>
      </c>
    </row>
    <row r="824" spans="1:53" x14ac:dyDescent="0.35">
      <c r="A824" t="str">
        <f t="shared" si="77"/>
        <v>8408_Production et distribution d'électricité, de gaz, de vapeur et d'air conditionné</v>
      </c>
      <c r="B824" t="str">
        <f t="shared" si="78"/>
        <v>64_8408</v>
      </c>
      <c r="C824">
        <f t="shared" si="80"/>
        <v>64</v>
      </c>
      <c r="D824">
        <f t="shared" si="76"/>
        <v>64</v>
      </c>
      <c r="E824" t="str">
        <f>INDEX(PDC!$J$1:$L$90,MATCH(H824,PDC!$L:$L,0),MATCH(PDC!$J$1,PDC!$J$1:$L$1,0))</f>
        <v>Industrie</v>
      </c>
      <c r="F824">
        <v>8408</v>
      </c>
      <c r="G824">
        <v>35</v>
      </c>
      <c r="H824" t="s">
        <v>76</v>
      </c>
      <c r="I824" s="10">
        <v>498</v>
      </c>
      <c r="J824" s="10">
        <v>827016</v>
      </c>
      <c r="K824" s="10">
        <v>6</v>
      </c>
      <c r="L824" s="10">
        <v>1</v>
      </c>
      <c r="M824" s="10">
        <v>3</v>
      </c>
      <c r="N824" s="10"/>
      <c r="O824" s="10">
        <v>47</v>
      </c>
      <c r="P824" s="10">
        <v>4.1677349934651575</v>
      </c>
      <c r="Q824" s="10">
        <v>7.2549986941000002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P824" t="str">
        <f t="shared" si="79"/>
        <v>73_Commerce de gros, à l'exception des automobiles et des motocycles</v>
      </c>
      <c r="AQ824" t="str">
        <f>INDEX(PDC!$J$1:$L$90,MATCH(AT824,PDC!$L:$L,0),MATCH(PDC!$J$1,PDC!$J$1:$L$1,0))</f>
        <v>Commerce</v>
      </c>
      <c r="AR824">
        <v>73</v>
      </c>
      <c r="AS824">
        <v>46</v>
      </c>
      <c r="AT824" t="s">
        <v>28</v>
      </c>
      <c r="AU824">
        <v>4815</v>
      </c>
      <c r="AV824">
        <v>7680686</v>
      </c>
      <c r="AW824">
        <v>170</v>
      </c>
      <c r="AX824">
        <v>10</v>
      </c>
      <c r="AY824">
        <v>175</v>
      </c>
      <c r="BA824">
        <v>10994</v>
      </c>
    </row>
    <row r="825" spans="1:53" x14ac:dyDescent="0.35">
      <c r="A825" t="str">
        <f t="shared" si="77"/>
        <v>8408_Administration publique et défense ; sécurité sociale obligatoire</v>
      </c>
      <c r="B825" t="str">
        <f t="shared" si="78"/>
        <v>44_8408</v>
      </c>
      <c r="C825">
        <f t="shared" si="80"/>
        <v>44</v>
      </c>
      <c r="D825">
        <f t="shared" si="76"/>
        <v>44</v>
      </c>
      <c r="E825" t="str">
        <f>INDEX(PDC!$J$1:$L$90,MATCH(H825,PDC!$L:$L,0),MATCH(PDC!$J$1,PDC!$J$1:$L$1,0))</f>
        <v>Services</v>
      </c>
      <c r="F825">
        <v>8408</v>
      </c>
      <c r="G825">
        <v>84</v>
      </c>
      <c r="H825" t="s">
        <v>36</v>
      </c>
      <c r="I825" s="10">
        <v>15439</v>
      </c>
      <c r="J825" s="10">
        <v>20268650</v>
      </c>
      <c r="K825" s="10">
        <v>142</v>
      </c>
      <c r="L825" s="10">
        <v>8</v>
      </c>
      <c r="M825" s="10">
        <v>49</v>
      </c>
      <c r="N825" s="10"/>
      <c r="O825" s="10">
        <v>5059</v>
      </c>
      <c r="P825" s="10">
        <v>20.357068057840593</v>
      </c>
      <c r="Q825" s="10">
        <v>7.0058933376999999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P825" t="str">
        <f t="shared" si="79"/>
        <v>73_Commerce de détail, à l'exception des automobiles et des motocycles</v>
      </c>
      <c r="AQ825" t="str">
        <f>INDEX(PDC!$J$1:$L$90,MATCH(AT825,PDC!$L:$L,0),MATCH(PDC!$J$1,PDC!$J$1:$L$1,0))</f>
        <v>Commerce</v>
      </c>
      <c r="AR825">
        <v>73</v>
      </c>
      <c r="AS825">
        <v>47</v>
      </c>
      <c r="AT825" t="s">
        <v>16</v>
      </c>
      <c r="AU825">
        <v>12232</v>
      </c>
      <c r="AV825">
        <v>19576733</v>
      </c>
      <c r="AW825">
        <v>442</v>
      </c>
      <c r="AX825">
        <v>16</v>
      </c>
      <c r="AY825">
        <v>117</v>
      </c>
      <c r="BA825">
        <v>27466</v>
      </c>
    </row>
    <row r="826" spans="1:53" x14ac:dyDescent="0.35">
      <c r="A826" t="str">
        <f t="shared" si="77"/>
        <v>8408_Fabrication de produits informatiques, électroniques et optiques</v>
      </c>
      <c r="B826" t="str">
        <f t="shared" si="78"/>
        <v>56_8408</v>
      </c>
      <c r="C826">
        <f t="shared" si="80"/>
        <v>56</v>
      </c>
      <c r="D826">
        <f t="shared" si="76"/>
        <v>56</v>
      </c>
      <c r="E826" t="str">
        <f>INDEX(PDC!$J$1:$L$90,MATCH(H826,PDC!$L:$L,0),MATCH(PDC!$J$1,PDC!$J$1:$L$1,0))</f>
        <v>Industrie</v>
      </c>
      <c r="F826">
        <v>8408</v>
      </c>
      <c r="G826">
        <v>26</v>
      </c>
      <c r="H826" t="s">
        <v>41</v>
      </c>
      <c r="I826" s="10">
        <v>450</v>
      </c>
      <c r="J826" s="10">
        <v>732884</v>
      </c>
      <c r="K826" s="10">
        <v>5</v>
      </c>
      <c r="M826" s="10"/>
      <c r="N826" s="10"/>
      <c r="O826" s="10">
        <v>151</v>
      </c>
      <c r="P826" s="10">
        <v>12.482276810844459</v>
      </c>
      <c r="Q826" s="10">
        <v>6.8223620655000001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P826" t="str">
        <f t="shared" si="79"/>
        <v>73_Transports terrestres et transport par conduites</v>
      </c>
      <c r="AQ826" t="str">
        <f>INDEX(PDC!$J$1:$L$90,MATCH(AT826,PDC!$L:$L,0),MATCH(PDC!$J$1,PDC!$J$1:$L$1,0))</f>
        <v>Services</v>
      </c>
      <c r="AR826">
        <v>73</v>
      </c>
      <c r="AS826">
        <v>49</v>
      </c>
      <c r="AT826" t="s">
        <v>5</v>
      </c>
      <c r="AU826">
        <v>7046</v>
      </c>
      <c r="AV826">
        <v>12956239</v>
      </c>
      <c r="AW826">
        <v>587</v>
      </c>
      <c r="AX826">
        <v>33</v>
      </c>
      <c r="AY826">
        <v>617</v>
      </c>
      <c r="AZ826">
        <v>1</v>
      </c>
      <c r="BA826">
        <v>39941</v>
      </c>
    </row>
    <row r="827" spans="1:53" x14ac:dyDescent="0.35">
      <c r="A827" t="str">
        <f t="shared" si="77"/>
        <v>8408_Industrie pharmaceutique</v>
      </c>
      <c r="B827" t="str">
        <f t="shared" si="78"/>
        <v>57_8408</v>
      </c>
      <c r="C827">
        <f t="shared" si="80"/>
        <v>57</v>
      </c>
      <c r="D827">
        <f t="shared" si="76"/>
        <v>57</v>
      </c>
      <c r="E827" t="str">
        <f>INDEX(PDC!$J$1:$L$90,MATCH(H827,PDC!$L:$L,0),MATCH(PDC!$J$1,PDC!$J$1:$L$1,0))</f>
        <v>Industrie</v>
      </c>
      <c r="F827">
        <v>8408</v>
      </c>
      <c r="G827">
        <v>21</v>
      </c>
      <c r="H827" t="s">
        <v>39</v>
      </c>
      <c r="I827" s="10">
        <v>1405</v>
      </c>
      <c r="J827" s="10">
        <v>1876061</v>
      </c>
      <c r="K827" s="10">
        <v>12</v>
      </c>
      <c r="L827" s="10"/>
      <c r="M827" s="10"/>
      <c r="N827" s="10"/>
      <c r="O827" s="10">
        <v>495</v>
      </c>
      <c r="P827" s="10">
        <v>10.958505063883548</v>
      </c>
      <c r="Q827" s="10">
        <v>6.3963805015000004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P827" t="str">
        <f t="shared" si="79"/>
        <v>73_Transports par eau</v>
      </c>
      <c r="AQ827" t="str">
        <f>INDEX(PDC!$J$1:$L$90,MATCH(AT827,PDC!$L:$L,0),MATCH(PDC!$J$1,PDC!$J$1:$L$1,0))</f>
        <v>Services</v>
      </c>
      <c r="AR827">
        <v>73</v>
      </c>
      <c r="AS827">
        <v>50</v>
      </c>
      <c r="AT827" t="s">
        <v>80</v>
      </c>
      <c r="AU827">
        <v>21</v>
      </c>
      <c r="AV827">
        <v>38319</v>
      </c>
      <c r="AW827">
        <v>1</v>
      </c>
      <c r="BA827">
        <v>19</v>
      </c>
    </row>
    <row r="828" spans="1:53" x14ac:dyDescent="0.35">
      <c r="A828" t="str">
        <f t="shared" si="77"/>
        <v>8408_Métallurgie</v>
      </c>
      <c r="B828" t="str">
        <f t="shared" si="78"/>
        <v>62_8408</v>
      </c>
      <c r="C828">
        <f t="shared" si="80"/>
        <v>62</v>
      </c>
      <c r="D828">
        <f t="shared" si="76"/>
        <v>62</v>
      </c>
      <c r="E828" t="str">
        <f>INDEX(PDC!$J$1:$L$90,MATCH(H828,PDC!$L:$L,0),MATCH(PDC!$J$1,PDC!$J$1:$L$1,0))</f>
        <v>Industrie</v>
      </c>
      <c r="F828">
        <v>8408</v>
      </c>
      <c r="G828">
        <v>24</v>
      </c>
      <c r="H828" t="s">
        <v>26</v>
      </c>
      <c r="I828" s="10">
        <v>1484</v>
      </c>
      <c r="J828" s="10">
        <v>2332340</v>
      </c>
      <c r="K828" s="10">
        <v>12</v>
      </c>
      <c r="L828" s="10">
        <v>1</v>
      </c>
      <c r="M828" s="10">
        <v>3</v>
      </c>
      <c r="N828" s="10"/>
      <c r="O828" s="10">
        <v>270</v>
      </c>
      <c r="P828" s="10">
        <v>8.0118960932303072</v>
      </c>
      <c r="Q828" s="10">
        <v>5.1450474631000001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P828" t="str">
        <f t="shared" si="79"/>
        <v>73_Transports aériens</v>
      </c>
      <c r="AQ828" t="str">
        <f>INDEX(PDC!$J$1:$L$90,MATCH(AT828,PDC!$L:$L,0),MATCH(PDC!$J$1,PDC!$J$1:$L$1,0))</f>
        <v>Services</v>
      </c>
      <c r="AR828">
        <v>73</v>
      </c>
      <c r="AS828">
        <v>51</v>
      </c>
      <c r="AT828" t="s">
        <v>81</v>
      </c>
      <c r="AU828">
        <v>133</v>
      </c>
      <c r="AV828">
        <v>217474</v>
      </c>
      <c r="AW828">
        <v>1</v>
      </c>
      <c r="BA828">
        <v>4</v>
      </c>
    </row>
    <row r="829" spans="1:53" x14ac:dyDescent="0.35">
      <c r="A829" t="str">
        <f t="shared" si="77"/>
        <v>8408_Activités créatives, artistiques et de spectacle</v>
      </c>
      <c r="B829" t="str">
        <f t="shared" si="78"/>
        <v>63_8408</v>
      </c>
      <c r="C829">
        <f t="shared" si="80"/>
        <v>63</v>
      </c>
      <c r="D829">
        <f t="shared" si="76"/>
        <v>63</v>
      </c>
      <c r="E829" t="str">
        <f>INDEX(PDC!$J$1:$L$90,MATCH(H829,PDC!$L:$L,0),MATCH(PDC!$J$1,PDC!$J$1:$L$1,0))</f>
        <v>Services</v>
      </c>
      <c r="F829">
        <v>8408</v>
      </c>
      <c r="G829">
        <v>90</v>
      </c>
      <c r="H829" t="s">
        <v>42</v>
      </c>
      <c r="I829" s="10">
        <v>1197</v>
      </c>
      <c r="J829" s="10">
        <v>812153</v>
      </c>
      <c r="K829" s="10">
        <v>4</v>
      </c>
      <c r="L829" s="10"/>
      <c r="M829" s="10"/>
      <c r="N829" s="10"/>
      <c r="O829" s="10">
        <v>55</v>
      </c>
      <c r="P829" s="10">
        <v>7.2912526683717873</v>
      </c>
      <c r="Q829" s="10">
        <v>4.9251803539000001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P829" t="str">
        <f t="shared" si="79"/>
        <v>73_Entreposage et services auxiliaires des transports</v>
      </c>
      <c r="AQ829" t="str">
        <f>INDEX(PDC!$J$1:$L$90,MATCH(AT829,PDC!$L:$L,0),MATCH(PDC!$J$1,PDC!$J$1:$L$1,0))</f>
        <v>Services</v>
      </c>
      <c r="AR829">
        <v>73</v>
      </c>
      <c r="AS829">
        <v>52</v>
      </c>
      <c r="AT829" t="s">
        <v>7</v>
      </c>
      <c r="AU829">
        <v>886</v>
      </c>
      <c r="AV829">
        <v>1390560</v>
      </c>
      <c r="AW829">
        <v>25</v>
      </c>
      <c r="AX829">
        <v>5</v>
      </c>
      <c r="AY829">
        <v>39</v>
      </c>
      <c r="BA829">
        <v>2750</v>
      </c>
    </row>
    <row r="830" spans="1:53" x14ac:dyDescent="0.35">
      <c r="A830" t="str">
        <f t="shared" si="77"/>
        <v>8408_Recherche-développement scientifique</v>
      </c>
      <c r="B830" t="str">
        <f t="shared" si="78"/>
        <v>72_8408</v>
      </c>
      <c r="C830">
        <f t="shared" si="80"/>
        <v>72</v>
      </c>
      <c r="D830">
        <f t="shared" si="76"/>
        <v>72</v>
      </c>
      <c r="E830" t="str">
        <f>INDEX(PDC!$J$1:$L$90,MATCH(H830,PDC!$L:$L,0),MATCH(PDC!$J$1,PDC!$J$1:$L$1,0))</f>
        <v>Services</v>
      </c>
      <c r="F830">
        <v>8408</v>
      </c>
      <c r="G830">
        <v>72</v>
      </c>
      <c r="H830" t="s">
        <v>46</v>
      </c>
      <c r="I830" s="10">
        <v>564</v>
      </c>
      <c r="J830" s="10">
        <v>1015283</v>
      </c>
      <c r="K830" s="10">
        <v>5</v>
      </c>
      <c r="L830" s="10"/>
      <c r="M830" s="10"/>
      <c r="N830" s="10"/>
      <c r="O830" s="10">
        <v>81</v>
      </c>
      <c r="P830" s="10">
        <v>1.4719312342704376</v>
      </c>
      <c r="Q830" s="10">
        <v>4.9247352709000003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P830" t="str">
        <f t="shared" si="79"/>
        <v>73_Activités de poste et de courrier</v>
      </c>
      <c r="AQ830" t="str">
        <f>INDEX(PDC!$J$1:$L$90,MATCH(AT830,PDC!$L:$L,0),MATCH(PDC!$J$1,PDC!$J$1:$L$1,0))</f>
        <v>Services</v>
      </c>
      <c r="AR830">
        <v>73</v>
      </c>
      <c r="AS830">
        <v>53</v>
      </c>
      <c r="AT830" t="s">
        <v>13</v>
      </c>
      <c r="AU830">
        <v>777</v>
      </c>
      <c r="AV830">
        <v>1139724</v>
      </c>
      <c r="AW830">
        <v>65</v>
      </c>
      <c r="AX830">
        <v>1</v>
      </c>
      <c r="AY830">
        <v>10</v>
      </c>
      <c r="BA830">
        <v>4169</v>
      </c>
    </row>
    <row r="831" spans="1:53" x14ac:dyDescent="0.35">
      <c r="A831" t="str">
        <f t="shared" si="77"/>
        <v>8408_Activités des organisations associatives</v>
      </c>
      <c r="B831" t="str">
        <f t="shared" si="78"/>
        <v>70_8408</v>
      </c>
      <c r="C831">
        <f t="shared" si="80"/>
        <v>70</v>
      </c>
      <c r="D831">
        <f t="shared" si="76"/>
        <v>70</v>
      </c>
      <c r="E831" t="str">
        <f>INDEX(PDC!$J$1:$L$90,MATCH(H831,PDC!$L:$L,0),MATCH(PDC!$J$1,PDC!$J$1:$L$1,0))</f>
        <v>Services</v>
      </c>
      <c r="F831">
        <v>8408</v>
      </c>
      <c r="G831">
        <v>94</v>
      </c>
      <c r="H831" t="s">
        <v>32</v>
      </c>
      <c r="I831" s="10">
        <v>1579</v>
      </c>
      <c r="J831" s="10">
        <v>2276099</v>
      </c>
      <c r="K831" s="10">
        <v>11</v>
      </c>
      <c r="L831" s="10">
        <v>2</v>
      </c>
      <c r="M831" s="10">
        <v>13</v>
      </c>
      <c r="N831" s="10"/>
      <c r="O831" s="10">
        <v>1348</v>
      </c>
      <c r="P831" s="10">
        <v>2.503669208366504</v>
      </c>
      <c r="Q831" s="10">
        <v>4.8328302063999997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P831" t="str">
        <f t="shared" si="79"/>
        <v>73_Hébergement</v>
      </c>
      <c r="AQ831" t="str">
        <f>INDEX(PDC!$J$1:$L$90,MATCH(AT831,PDC!$L:$L,0),MATCH(PDC!$J$1,PDC!$J$1:$L$1,0))</f>
        <v>Services</v>
      </c>
      <c r="AR831">
        <v>73</v>
      </c>
      <c r="AS831">
        <v>55</v>
      </c>
      <c r="AT831" t="s">
        <v>20</v>
      </c>
      <c r="AU831">
        <v>7443</v>
      </c>
      <c r="AV831">
        <v>11483097</v>
      </c>
      <c r="AW831">
        <v>249</v>
      </c>
      <c r="AX831">
        <v>9</v>
      </c>
      <c r="AY831">
        <v>93</v>
      </c>
      <c r="BA831">
        <v>14538</v>
      </c>
    </row>
    <row r="832" spans="1:53" x14ac:dyDescent="0.35">
      <c r="A832" t="str">
        <f t="shared" si="77"/>
        <v>8408_Édition</v>
      </c>
      <c r="B832" t="str">
        <f t="shared" si="78"/>
        <v>60_8408</v>
      </c>
      <c r="C832">
        <f t="shared" si="80"/>
        <v>60</v>
      </c>
      <c r="D832">
        <f t="shared" ref="D832:D845" si="81">IF(COUNTBLANK(P832)=0,RANK(P832,P$767:P$845),"NC")</f>
        <v>60</v>
      </c>
      <c r="E832" t="str">
        <f>INDEX(PDC!$J$1:$L$90,MATCH(H832,PDC!$L:$L,0),MATCH(PDC!$J$1,PDC!$J$1:$L$1,0))</f>
        <v>Services</v>
      </c>
      <c r="F832">
        <v>8408</v>
      </c>
      <c r="G832">
        <v>58</v>
      </c>
      <c r="H832" t="s">
        <v>49</v>
      </c>
      <c r="I832" s="10">
        <v>1155</v>
      </c>
      <c r="J832" s="10">
        <v>1813185</v>
      </c>
      <c r="K832" s="10">
        <v>8</v>
      </c>
      <c r="L832" s="10"/>
      <c r="M832" s="10"/>
      <c r="N832" s="10"/>
      <c r="O832" s="10">
        <v>687</v>
      </c>
      <c r="P832" s="10">
        <v>8.4738020561575684</v>
      </c>
      <c r="Q832" s="10">
        <v>4.4121256241999998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P832" t="str">
        <f t="shared" si="79"/>
        <v>73_Restauration</v>
      </c>
      <c r="AQ832" t="str">
        <f>INDEX(PDC!$J$1:$L$90,MATCH(AT832,PDC!$L:$L,0),MATCH(PDC!$J$1,PDC!$J$1:$L$1,0))</f>
        <v>Services</v>
      </c>
      <c r="AR832">
        <v>73</v>
      </c>
      <c r="AS832">
        <v>56</v>
      </c>
      <c r="AT832" t="s">
        <v>10</v>
      </c>
      <c r="AU832">
        <v>7076</v>
      </c>
      <c r="AV832">
        <v>11184827</v>
      </c>
      <c r="AW832">
        <v>252</v>
      </c>
      <c r="AX832">
        <v>10</v>
      </c>
      <c r="AY832">
        <v>169</v>
      </c>
      <c r="AZ832">
        <v>1</v>
      </c>
      <c r="BA832">
        <v>13361</v>
      </c>
    </row>
    <row r="833" spans="1:53" x14ac:dyDescent="0.35">
      <c r="A833" t="str">
        <f t="shared" si="77"/>
        <v>8408_Télécommunications</v>
      </c>
      <c r="B833" t="str">
        <f t="shared" si="78"/>
        <v>HC_8408</v>
      </c>
      <c r="C833" t="str">
        <f t="shared" si="80"/>
        <v>HC</v>
      </c>
      <c r="D833">
        <f t="shared" si="81"/>
        <v>66</v>
      </c>
      <c r="E833" t="str">
        <f>INDEX(PDC!$J$1:$L$90,MATCH(H833,PDC!$L:$L,0),MATCH(PDC!$J$1,PDC!$J$1:$L$1,0))</f>
        <v>Services</v>
      </c>
      <c r="F833">
        <v>8408</v>
      </c>
      <c r="G833">
        <v>61</v>
      </c>
      <c r="H833" t="s">
        <v>84</v>
      </c>
      <c r="I833" s="10">
        <v>278</v>
      </c>
      <c r="J833" s="10">
        <v>472364</v>
      </c>
      <c r="K833" s="10">
        <v>2</v>
      </c>
      <c r="L833" s="10"/>
      <c r="M833" s="10"/>
      <c r="N833" s="10"/>
      <c r="O833" s="10">
        <v>58</v>
      </c>
      <c r="P833" s="10">
        <v>3.5807070808257619</v>
      </c>
      <c r="Q833" s="10">
        <v>4.2340229144999997</v>
      </c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P833" t="str">
        <f t="shared" si="79"/>
        <v>73_Édition</v>
      </c>
      <c r="AQ833" t="str">
        <f>INDEX(PDC!$J$1:$L$90,MATCH(AT833,PDC!$L:$L,0),MATCH(PDC!$J$1,PDC!$J$1:$L$1,0))</f>
        <v>Services</v>
      </c>
      <c r="AR833">
        <v>73</v>
      </c>
      <c r="AS833">
        <v>58</v>
      </c>
      <c r="AT833" t="s">
        <v>49</v>
      </c>
      <c r="AU833">
        <v>336</v>
      </c>
      <c r="AV833">
        <v>564893</v>
      </c>
      <c r="AW833">
        <v>1</v>
      </c>
      <c r="BA833">
        <v>1</v>
      </c>
    </row>
    <row r="834" spans="1:53" x14ac:dyDescent="0.35">
      <c r="A834" t="str">
        <f t="shared" si="77"/>
        <v>8408_Activités des services financiers, hors assurance et caisses de retraite</v>
      </c>
      <c r="B834" t="str">
        <f t="shared" si="78"/>
        <v>65_8408</v>
      </c>
      <c r="C834">
        <f t="shared" si="80"/>
        <v>65</v>
      </c>
      <c r="D834">
        <f t="shared" si="81"/>
        <v>65</v>
      </c>
      <c r="E834" t="str">
        <f>INDEX(PDC!$J$1:$L$90,MATCH(H834,PDC!$L:$L,0),MATCH(PDC!$J$1,PDC!$J$1:$L$1,0))</f>
        <v>Services</v>
      </c>
      <c r="F834">
        <v>8408</v>
      </c>
      <c r="G834">
        <v>64</v>
      </c>
      <c r="H834" t="s">
        <v>47</v>
      </c>
      <c r="I834" s="10">
        <v>2464</v>
      </c>
      <c r="J834" s="10">
        <v>3720568</v>
      </c>
      <c r="K834" s="10">
        <v>13</v>
      </c>
      <c r="L834" s="10">
        <v>1</v>
      </c>
      <c r="M834" s="10">
        <v>20</v>
      </c>
      <c r="N834" s="10"/>
      <c r="O834" s="10">
        <v>1461</v>
      </c>
      <c r="P834" s="10">
        <v>4.0952152457521196</v>
      </c>
      <c r="Q834" s="10">
        <v>3.4940901496999999</v>
      </c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P834" t="str">
        <f t="shared" si="79"/>
        <v>73_Production de films cinématographiques, de vidéo et de programmes de télévision ; enregistrement sonore et édition musicale</v>
      </c>
      <c r="AQ834" t="str">
        <f>INDEX(PDC!$J$1:$L$90,MATCH(AT834,PDC!$L:$L,0),MATCH(PDC!$J$1,PDC!$J$1:$L$1,0))</f>
        <v>Services</v>
      </c>
      <c r="AR834">
        <v>73</v>
      </c>
      <c r="AS834">
        <v>59</v>
      </c>
      <c r="AT834" t="s">
        <v>82</v>
      </c>
      <c r="AU834">
        <v>89</v>
      </c>
      <c r="AV834">
        <v>135077</v>
      </c>
      <c r="BA834">
        <v>7</v>
      </c>
    </row>
    <row r="835" spans="1:53" x14ac:dyDescent="0.35">
      <c r="A835" t="str">
        <f t="shared" si="77"/>
        <v>8408_Assurance</v>
      </c>
      <c r="B835" t="str">
        <f t="shared" si="78"/>
        <v>69_8408</v>
      </c>
      <c r="C835">
        <f t="shared" si="80"/>
        <v>69</v>
      </c>
      <c r="D835">
        <f t="shared" si="81"/>
        <v>69</v>
      </c>
      <c r="E835" t="str">
        <f>INDEX(PDC!$J$1:$L$90,MATCH(H835,PDC!$L:$L,0),MATCH(PDC!$J$1,PDC!$J$1:$L$1,0))</f>
        <v>Services</v>
      </c>
      <c r="F835">
        <v>8408</v>
      </c>
      <c r="G835">
        <v>65</v>
      </c>
      <c r="H835" t="s">
        <v>45</v>
      </c>
      <c r="I835" s="10">
        <v>794</v>
      </c>
      <c r="J835" s="10">
        <v>1172425</v>
      </c>
      <c r="K835" s="10">
        <v>3</v>
      </c>
      <c r="L835" s="10"/>
      <c r="M835" s="10"/>
      <c r="N835" s="10"/>
      <c r="O835" s="10">
        <v>315</v>
      </c>
      <c r="P835" s="10">
        <v>2.8932913814711458</v>
      </c>
      <c r="Q835" s="10">
        <v>2.5587990703000001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P835" t="str">
        <f t="shared" si="79"/>
        <v>73_Programmation et diffusion</v>
      </c>
      <c r="AQ835" t="str">
        <f>INDEX(PDC!$J$1:$L$90,MATCH(AT835,PDC!$L:$L,0),MATCH(PDC!$J$1,PDC!$J$1:$L$1,0))</f>
        <v>Services</v>
      </c>
      <c r="AR835">
        <v>73</v>
      </c>
      <c r="AS835">
        <v>60</v>
      </c>
      <c r="AT835" t="s">
        <v>83</v>
      </c>
      <c r="AU835">
        <v>72</v>
      </c>
      <c r="AV835">
        <v>114117</v>
      </c>
      <c r="BA835">
        <v>0</v>
      </c>
    </row>
    <row r="836" spans="1:53" x14ac:dyDescent="0.35">
      <c r="A836" t="str">
        <f t="shared" ref="A836:A899" si="82">F836&amp;"_"&amp;H836</f>
        <v>8408_Industrie du cuir et de la chaussure</v>
      </c>
      <c r="B836" t="str">
        <f t="shared" ref="B836:B899" si="83">C836&amp;"_"&amp;F836</f>
        <v>67_8408</v>
      </c>
      <c r="C836">
        <f t="shared" si="80"/>
        <v>67</v>
      </c>
      <c r="D836">
        <f t="shared" si="81"/>
        <v>67</v>
      </c>
      <c r="E836" t="str">
        <f>INDEX(PDC!$J$1:$L$90,MATCH(H836,PDC!$L:$L,0),MATCH(PDC!$J$1,PDC!$J$1:$L$1,0))</f>
        <v>Industrie</v>
      </c>
      <c r="F836">
        <v>8408</v>
      </c>
      <c r="G836">
        <v>15</v>
      </c>
      <c r="H836" t="s">
        <v>69</v>
      </c>
      <c r="I836" s="10">
        <v>302</v>
      </c>
      <c r="J836" s="10">
        <v>471919</v>
      </c>
      <c r="K836" s="10">
        <v>1</v>
      </c>
      <c r="L836" s="10"/>
      <c r="M836" s="10"/>
      <c r="N836" s="10"/>
      <c r="O836" s="10">
        <v>11</v>
      </c>
      <c r="P836" s="10">
        <v>3.3435231736983719</v>
      </c>
      <c r="Q836" s="10">
        <v>2.1190077111000001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P836" t="str">
        <f t="shared" ref="AP836:AP899" si="84">AR836&amp;"_"&amp;AT836</f>
        <v>73_Télécommunications</v>
      </c>
      <c r="AQ836" t="str">
        <f>INDEX(PDC!$J$1:$L$90,MATCH(AT836,PDC!$L:$L,0),MATCH(PDC!$J$1,PDC!$J$1:$L$1,0))</f>
        <v>Services</v>
      </c>
      <c r="AR836">
        <v>73</v>
      </c>
      <c r="AS836">
        <v>61</v>
      </c>
      <c r="AT836" t="s">
        <v>84</v>
      </c>
      <c r="AU836">
        <v>81</v>
      </c>
      <c r="AV836">
        <v>135893</v>
      </c>
    </row>
    <row r="837" spans="1:53" x14ac:dyDescent="0.35">
      <c r="A837" t="str">
        <f t="shared" si="82"/>
        <v>8408_Activités juridiques et comptables</v>
      </c>
      <c r="B837" t="str">
        <f t="shared" si="83"/>
        <v>68_8408</v>
      </c>
      <c r="C837">
        <f t="shared" ref="C837:C900" si="85">IF(OR(G837=93,G837=78,G837=53),"HC",IF(I837&lt;300,"HC",D837))</f>
        <v>68</v>
      </c>
      <c r="D837">
        <f t="shared" si="81"/>
        <v>68</v>
      </c>
      <c r="E837" t="str">
        <f>INDEX(PDC!$J$1:$L$90,MATCH(H837,PDC!$L:$L,0),MATCH(PDC!$J$1,PDC!$J$1:$L$1,0))</f>
        <v>Services</v>
      </c>
      <c r="F837">
        <v>8408</v>
      </c>
      <c r="G837">
        <v>69</v>
      </c>
      <c r="H837" t="s">
        <v>51</v>
      </c>
      <c r="I837" s="10">
        <v>1750</v>
      </c>
      <c r="J837" s="10">
        <v>2868284</v>
      </c>
      <c r="K837" s="10">
        <v>6</v>
      </c>
      <c r="L837" s="10">
        <v>1</v>
      </c>
      <c r="M837" s="10">
        <v>11</v>
      </c>
      <c r="N837" s="10"/>
      <c r="O837" s="10">
        <v>360</v>
      </c>
      <c r="P837" s="10">
        <v>3.0875749765698934</v>
      </c>
      <c r="Q837" s="10">
        <v>2.0918430671000001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P837" t="str">
        <f t="shared" si="84"/>
        <v>73_Programmation, conseil et autres activités informatiques</v>
      </c>
      <c r="AQ837" t="str">
        <f>INDEX(PDC!$J$1:$L$90,MATCH(AT837,PDC!$L:$L,0),MATCH(PDC!$J$1,PDC!$J$1:$L$1,0))</f>
        <v>Services</v>
      </c>
      <c r="AR837">
        <v>73</v>
      </c>
      <c r="AS837">
        <v>62</v>
      </c>
      <c r="AT837" t="s">
        <v>50</v>
      </c>
      <c r="AU837">
        <v>665</v>
      </c>
      <c r="AV837">
        <v>1019962</v>
      </c>
      <c r="AW837">
        <v>2</v>
      </c>
      <c r="BA837">
        <v>103</v>
      </c>
    </row>
    <row r="838" spans="1:53" x14ac:dyDescent="0.35">
      <c r="A838" t="str">
        <f t="shared" si="82"/>
        <v>8408_Programmation, conseil et autres activités informatiques</v>
      </c>
      <c r="B838" t="str">
        <f t="shared" si="83"/>
        <v>71_8408</v>
      </c>
      <c r="C838">
        <f t="shared" si="85"/>
        <v>71</v>
      </c>
      <c r="D838">
        <f t="shared" si="81"/>
        <v>71</v>
      </c>
      <c r="E838" t="str">
        <f>INDEX(PDC!$J$1:$L$90,MATCH(H838,PDC!$L:$L,0),MATCH(PDC!$J$1,PDC!$J$1:$L$1,0))</f>
        <v>Services</v>
      </c>
      <c r="F838">
        <v>8408</v>
      </c>
      <c r="G838">
        <v>62</v>
      </c>
      <c r="H838" t="s">
        <v>50</v>
      </c>
      <c r="I838" s="10">
        <v>2066</v>
      </c>
      <c r="J838" s="10">
        <v>3223995</v>
      </c>
      <c r="K838" s="10">
        <v>5</v>
      </c>
      <c r="L838" s="10">
        <v>1</v>
      </c>
      <c r="M838" s="10">
        <v>6</v>
      </c>
      <c r="N838" s="10"/>
      <c r="O838" s="10">
        <v>434</v>
      </c>
      <c r="P838" s="10">
        <v>1.8921680174128117</v>
      </c>
      <c r="Q838" s="10">
        <v>1.5508708915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P838" t="str">
        <f t="shared" si="84"/>
        <v>73_Services d'information</v>
      </c>
      <c r="AQ838" t="str">
        <f>INDEX(PDC!$J$1:$L$90,MATCH(AT838,PDC!$L:$L,0),MATCH(PDC!$J$1,PDC!$J$1:$L$1,0))</f>
        <v>Services</v>
      </c>
      <c r="AR838">
        <v>73</v>
      </c>
      <c r="AS838">
        <v>63</v>
      </c>
      <c r="AT838" t="s">
        <v>85</v>
      </c>
      <c r="AU838">
        <v>194</v>
      </c>
      <c r="AV838">
        <v>305046</v>
      </c>
      <c r="AW838">
        <v>3</v>
      </c>
      <c r="BA838">
        <v>279</v>
      </c>
    </row>
    <row r="839" spans="1:53" x14ac:dyDescent="0.35">
      <c r="A839" t="str">
        <f t="shared" si="82"/>
        <v>8408_Activités des organisations et organismes extraterritoriaux</v>
      </c>
      <c r="B839" t="str">
        <f t="shared" si="83"/>
        <v>HC_8408</v>
      </c>
      <c r="C839" t="str">
        <f t="shared" si="85"/>
        <v>HC</v>
      </c>
      <c r="D839">
        <f t="shared" si="81"/>
        <v>73</v>
      </c>
      <c r="E839" t="str">
        <f>INDEX(PDC!$J$1:$L$90,MATCH(H839,PDC!$L:$L,0),MATCH(PDC!$J$1,PDC!$J$1:$L$1,0))</f>
        <v>Services</v>
      </c>
      <c r="F839">
        <v>8408</v>
      </c>
      <c r="G839">
        <v>99</v>
      </c>
      <c r="H839" t="s">
        <v>93</v>
      </c>
      <c r="I839" s="10"/>
      <c r="J839" s="10"/>
      <c r="K839" s="10"/>
      <c r="L839" s="10"/>
      <c r="M839" s="10"/>
      <c r="N839" s="10"/>
      <c r="O839" s="10">
        <v>0</v>
      </c>
      <c r="P839" s="10">
        <v>0</v>
      </c>
      <c r="Q839" s="10"/>
      <c r="R839" s="10"/>
      <c r="S839" s="10"/>
      <c r="T839" s="10"/>
      <c r="AA839" s="10"/>
      <c r="AB839" s="10"/>
      <c r="AP839" t="str">
        <f t="shared" si="84"/>
        <v>73_Activités des services financiers, hors assurance et caisses de retraite</v>
      </c>
      <c r="AQ839" t="str">
        <f>INDEX(PDC!$J$1:$L$90,MATCH(AT839,PDC!$L:$L,0),MATCH(PDC!$J$1,PDC!$J$1:$L$1,0))</f>
        <v>Services</v>
      </c>
      <c r="AR839">
        <v>73</v>
      </c>
      <c r="AS839">
        <v>64</v>
      </c>
      <c r="AT839" t="s">
        <v>47</v>
      </c>
      <c r="AU839">
        <v>1515</v>
      </c>
      <c r="AV839">
        <v>2371783</v>
      </c>
      <c r="AW839">
        <v>5</v>
      </c>
      <c r="AX839">
        <v>1</v>
      </c>
      <c r="AY839">
        <v>5</v>
      </c>
      <c r="BA839">
        <v>599</v>
      </c>
    </row>
    <row r="840" spans="1:53" x14ac:dyDescent="0.35">
      <c r="A840" t="str">
        <f t="shared" si="82"/>
        <v>8408_Activités des agences de voyage, voyagistes, services de réservation et activités connexes</v>
      </c>
      <c r="B840" t="str">
        <f t="shared" si="83"/>
        <v>HC_8408</v>
      </c>
      <c r="C840" t="str">
        <f t="shared" si="85"/>
        <v>HC</v>
      </c>
      <c r="D840">
        <f t="shared" si="81"/>
        <v>73</v>
      </c>
      <c r="E840" t="str">
        <f>INDEX(PDC!$J$1:$L$90,MATCH(H840,PDC!$L:$L,0),MATCH(PDC!$J$1,PDC!$J$1:$L$1,0))</f>
        <v>Services</v>
      </c>
      <c r="F840">
        <v>8408</v>
      </c>
      <c r="G840">
        <v>79</v>
      </c>
      <c r="H840" t="s">
        <v>89</v>
      </c>
      <c r="I840" s="10">
        <v>275</v>
      </c>
      <c r="J840" s="10">
        <v>399259</v>
      </c>
      <c r="K840" s="10"/>
      <c r="M840" s="10"/>
      <c r="N840" s="10"/>
      <c r="O840" s="10"/>
      <c r="P840" s="10">
        <v>0</v>
      </c>
      <c r="Q840" s="10"/>
      <c r="R840" s="10"/>
      <c r="S840" s="10"/>
      <c r="AA840" s="10"/>
      <c r="AB840" s="10"/>
      <c r="AP840" t="str">
        <f t="shared" si="84"/>
        <v>73_Assurance</v>
      </c>
      <c r="AQ840" t="str">
        <f>INDEX(PDC!$J$1:$L$90,MATCH(AT840,PDC!$L:$L,0),MATCH(PDC!$J$1,PDC!$J$1:$L$1,0))</f>
        <v>Services</v>
      </c>
      <c r="AR840">
        <v>73</v>
      </c>
      <c r="AS840">
        <v>65</v>
      </c>
      <c r="AT840" t="s">
        <v>45</v>
      </c>
      <c r="AU840">
        <v>359</v>
      </c>
      <c r="AV840">
        <v>541576</v>
      </c>
      <c r="AW840">
        <v>2</v>
      </c>
      <c r="BA840">
        <v>25</v>
      </c>
    </row>
    <row r="841" spans="1:53" x14ac:dyDescent="0.35">
      <c r="A841" t="str">
        <f t="shared" si="82"/>
        <v>8408_Programmation et diffusion</v>
      </c>
      <c r="B841" t="str">
        <f t="shared" si="83"/>
        <v>HC_8408</v>
      </c>
      <c r="C841" t="str">
        <f t="shared" si="85"/>
        <v>HC</v>
      </c>
      <c r="D841">
        <f t="shared" si="81"/>
        <v>73</v>
      </c>
      <c r="E841" t="str">
        <f>INDEX(PDC!$J$1:$L$90,MATCH(H841,PDC!$L:$L,0),MATCH(PDC!$J$1,PDC!$J$1:$L$1,0))</f>
        <v>Services</v>
      </c>
      <c r="F841">
        <v>8408</v>
      </c>
      <c r="G841">
        <v>60</v>
      </c>
      <c r="H841" t="s">
        <v>83</v>
      </c>
      <c r="I841" s="10">
        <v>71</v>
      </c>
      <c r="J841" s="10">
        <v>89629</v>
      </c>
      <c r="K841" s="10"/>
      <c r="L841" s="10"/>
      <c r="M841" s="10"/>
      <c r="N841" s="10"/>
      <c r="O841" s="10"/>
      <c r="P841" s="10">
        <v>0</v>
      </c>
      <c r="Q841" s="10"/>
      <c r="R841" s="10"/>
      <c r="S841" s="10"/>
      <c r="U841" s="10"/>
      <c r="V841" s="10"/>
      <c r="W841" s="10"/>
      <c r="X841" s="10"/>
      <c r="Y841" s="10"/>
      <c r="Z841" s="10"/>
      <c r="AA841" s="10"/>
      <c r="AB841" s="10"/>
      <c r="AP841" t="str">
        <f t="shared" si="84"/>
        <v>73_Activités auxiliaires de services financiers et d'assurance</v>
      </c>
      <c r="AQ841" t="str">
        <f>INDEX(PDC!$J$1:$L$90,MATCH(AT841,PDC!$L:$L,0),MATCH(PDC!$J$1,PDC!$J$1:$L$1,0))</f>
        <v>Services</v>
      </c>
      <c r="AR841">
        <v>73</v>
      </c>
      <c r="AS841">
        <v>66</v>
      </c>
      <c r="AT841" t="s">
        <v>48</v>
      </c>
      <c r="AU841">
        <v>651</v>
      </c>
      <c r="AV841">
        <v>1015373</v>
      </c>
      <c r="AW841">
        <v>2</v>
      </c>
      <c r="BA841">
        <v>41</v>
      </c>
    </row>
    <row r="842" spans="1:53" x14ac:dyDescent="0.35">
      <c r="A842" t="str">
        <f t="shared" si="82"/>
        <v>8408_Services d'information</v>
      </c>
      <c r="B842" t="str">
        <f t="shared" si="83"/>
        <v>HC_8408</v>
      </c>
      <c r="C842" t="str">
        <f t="shared" si="85"/>
        <v>HC</v>
      </c>
      <c r="D842">
        <f t="shared" si="81"/>
        <v>73</v>
      </c>
      <c r="E842" t="str">
        <f>INDEX(PDC!$J$1:$L$90,MATCH(H842,PDC!$L:$L,0),MATCH(PDC!$J$1,PDC!$J$1:$L$1,0))</f>
        <v>Services</v>
      </c>
      <c r="F842">
        <v>8408</v>
      </c>
      <c r="G842">
        <v>63</v>
      </c>
      <c r="H842" t="s">
        <v>85</v>
      </c>
      <c r="I842" s="10">
        <v>79</v>
      </c>
      <c r="J842" s="10">
        <v>127197</v>
      </c>
      <c r="K842" s="10"/>
      <c r="L842" s="10"/>
      <c r="M842" s="10"/>
      <c r="N842" s="10"/>
      <c r="O842" s="10"/>
      <c r="P842" s="10">
        <v>0</v>
      </c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P842" t="str">
        <f t="shared" si="84"/>
        <v>73_Activités immobilières</v>
      </c>
      <c r="AQ842" t="str">
        <f>INDEX(PDC!$J$1:$L$90,MATCH(AT842,PDC!$L:$L,0),MATCH(PDC!$J$1,PDC!$J$1:$L$1,0))</f>
        <v>Services</v>
      </c>
      <c r="AR842">
        <v>73</v>
      </c>
      <c r="AS842">
        <v>68</v>
      </c>
      <c r="AT842" t="s">
        <v>31</v>
      </c>
      <c r="AU842">
        <v>2390</v>
      </c>
      <c r="AV842">
        <v>3631109</v>
      </c>
      <c r="AW842">
        <v>39</v>
      </c>
      <c r="AX842">
        <v>2</v>
      </c>
      <c r="AY842">
        <v>23</v>
      </c>
      <c r="BA842">
        <v>1607</v>
      </c>
    </row>
    <row r="843" spans="1:53" x14ac:dyDescent="0.35">
      <c r="A843" t="str">
        <f t="shared" si="82"/>
        <v>8408_Industrie de l'habillement</v>
      </c>
      <c r="B843" t="str">
        <f t="shared" si="83"/>
        <v>HC_8408</v>
      </c>
      <c r="C843" t="str">
        <f t="shared" si="85"/>
        <v>HC</v>
      </c>
      <c r="D843">
        <f t="shared" si="81"/>
        <v>73</v>
      </c>
      <c r="E843" t="str">
        <f>INDEX(PDC!$J$1:$L$90,MATCH(H843,PDC!$L:$L,0),MATCH(PDC!$J$1,PDC!$J$1:$L$1,0))</f>
        <v>Industrie</v>
      </c>
      <c r="F843">
        <v>8408</v>
      </c>
      <c r="G843">
        <v>14</v>
      </c>
      <c r="H843" t="s">
        <v>68</v>
      </c>
      <c r="I843" s="10">
        <v>61</v>
      </c>
      <c r="J843" s="10">
        <v>94686</v>
      </c>
      <c r="K843" s="10"/>
      <c r="L843" s="10"/>
      <c r="M843" s="10"/>
      <c r="N843" s="10"/>
      <c r="O843" s="10"/>
      <c r="P843" s="10">
        <v>0</v>
      </c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P843" t="str">
        <f t="shared" si="84"/>
        <v>73_Activités juridiques et comptables</v>
      </c>
      <c r="AQ843" t="str">
        <f>INDEX(PDC!$J$1:$L$90,MATCH(AT843,PDC!$L:$L,0),MATCH(PDC!$J$1,PDC!$J$1:$L$1,0))</f>
        <v>Services</v>
      </c>
      <c r="AR843">
        <v>73</v>
      </c>
      <c r="AS843">
        <v>69</v>
      </c>
      <c r="AT843" t="s">
        <v>51</v>
      </c>
      <c r="AU843">
        <v>1791</v>
      </c>
      <c r="AV843">
        <v>2938441</v>
      </c>
      <c r="AW843">
        <v>5</v>
      </c>
      <c r="BA843">
        <v>154</v>
      </c>
    </row>
    <row r="844" spans="1:53" x14ac:dyDescent="0.35">
      <c r="A844" t="str">
        <f t="shared" si="82"/>
        <v>8408_Sylviculture et exploitation forestière</v>
      </c>
      <c r="B844" t="str">
        <f t="shared" si="83"/>
        <v>HC_8408</v>
      </c>
      <c r="C844" t="str">
        <f t="shared" si="85"/>
        <v>HC</v>
      </c>
      <c r="D844">
        <f t="shared" si="81"/>
        <v>73</v>
      </c>
      <c r="E844" t="str">
        <f>INDEX(PDC!$J$1:$L$90,MATCH(H844,PDC!$L:$L,0),MATCH(PDC!$J$1,PDC!$J$1:$L$1,0))</f>
        <v>Agriculture</v>
      </c>
      <c r="F844">
        <v>8408</v>
      </c>
      <c r="G844">
        <v>2</v>
      </c>
      <c r="H844" t="s">
        <v>63</v>
      </c>
      <c r="I844" s="10">
        <v>2</v>
      </c>
      <c r="J844" s="10">
        <v>2730</v>
      </c>
      <c r="K844" s="10"/>
      <c r="L844" s="10"/>
      <c r="M844" s="10"/>
      <c r="N844" s="10"/>
      <c r="O844" s="10"/>
      <c r="P844" s="10">
        <v>0</v>
      </c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P844" t="str">
        <f t="shared" si="84"/>
        <v>73_Activités des sièges sociaux ; conseil de gestion</v>
      </c>
      <c r="AQ844" t="str">
        <f>INDEX(PDC!$J$1:$L$90,MATCH(AT844,PDC!$L:$L,0),MATCH(PDC!$J$1,PDC!$J$1:$L$1,0))</f>
        <v>Services</v>
      </c>
      <c r="AR844">
        <v>73</v>
      </c>
      <c r="AS844">
        <v>70</v>
      </c>
      <c r="AT844" t="s">
        <v>44</v>
      </c>
      <c r="AU844">
        <v>1410</v>
      </c>
      <c r="AV844">
        <v>2144779</v>
      </c>
      <c r="AW844">
        <v>13</v>
      </c>
      <c r="AX844">
        <v>1</v>
      </c>
      <c r="AY844">
        <v>20</v>
      </c>
      <c r="BA844">
        <v>679</v>
      </c>
    </row>
    <row r="845" spans="1:53" x14ac:dyDescent="0.35">
      <c r="A845" t="str">
        <f t="shared" si="82"/>
        <v>8408_Culture et production animale, chasse et services annexes</v>
      </c>
      <c r="B845" t="str">
        <f t="shared" si="83"/>
        <v>HC_8408</v>
      </c>
      <c r="C845" t="str">
        <f t="shared" si="85"/>
        <v>HC</v>
      </c>
      <c r="D845">
        <f t="shared" si="81"/>
        <v>73</v>
      </c>
      <c r="E845" t="str">
        <f>INDEX(PDC!$J$1:$L$90,MATCH(H845,PDC!$L:$L,0),MATCH(PDC!$J$1,PDC!$J$1:$L$1,0))</f>
        <v>Agriculture</v>
      </c>
      <c r="F845">
        <v>8408</v>
      </c>
      <c r="G845">
        <v>1</v>
      </c>
      <c r="H845" t="s">
        <v>62</v>
      </c>
      <c r="I845" s="10">
        <v>4</v>
      </c>
      <c r="J845" s="10">
        <v>6444</v>
      </c>
      <c r="K845" s="10"/>
      <c r="L845" s="10"/>
      <c r="M845" s="10"/>
      <c r="N845" s="10"/>
      <c r="O845" s="10"/>
      <c r="P845" s="10">
        <v>0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P845" t="str">
        <f t="shared" si="84"/>
        <v>73_Activités d'architecture et d'ingénierie ; activités de contrôle et analyses techniques</v>
      </c>
      <c r="AQ845" t="str">
        <f>INDEX(PDC!$J$1:$L$90,MATCH(AT845,PDC!$L:$L,0),MATCH(PDC!$J$1,PDC!$J$1:$L$1,0))</f>
        <v>Services</v>
      </c>
      <c r="AR845">
        <v>73</v>
      </c>
      <c r="AS845">
        <v>71</v>
      </c>
      <c r="AT845" t="s">
        <v>43</v>
      </c>
      <c r="AU845">
        <v>2398</v>
      </c>
      <c r="AV845">
        <v>3815264</v>
      </c>
      <c r="AW845">
        <v>38</v>
      </c>
      <c r="AX845">
        <v>1</v>
      </c>
      <c r="AY845">
        <v>2</v>
      </c>
      <c r="BA845">
        <v>1218</v>
      </c>
    </row>
    <row r="846" spans="1:53" x14ac:dyDescent="0.35">
      <c r="A846" t="str">
        <f t="shared" si="82"/>
        <v>8409_Services de soutien aux industries extractives</v>
      </c>
      <c r="B846" t="str">
        <f t="shared" si="83"/>
        <v>HC_8409</v>
      </c>
      <c r="C846" t="str">
        <f t="shared" si="85"/>
        <v>HC</v>
      </c>
      <c r="D846">
        <f>IF(COUNTBLANK(P846)=0,RANK(P846,P$846:P$925),"NC")</f>
        <v>72</v>
      </c>
      <c r="E846" t="str">
        <f>INDEX(PDC!$J$1:$L$90,MATCH(H846,PDC!$L:$L,0),MATCH(PDC!$J$1,PDC!$J$1:$L$1,0))</f>
        <v>Industrie</v>
      </c>
      <c r="F846">
        <v>8409</v>
      </c>
      <c r="G846">
        <v>9</v>
      </c>
      <c r="H846" t="s">
        <v>65</v>
      </c>
      <c r="I846" s="10">
        <v>1</v>
      </c>
      <c r="J846" s="10">
        <v>1575</v>
      </c>
      <c r="K846" s="10">
        <v>1</v>
      </c>
      <c r="L846" s="10"/>
      <c r="M846" s="10"/>
      <c r="N846" s="10"/>
      <c r="O846" s="10">
        <v>7</v>
      </c>
      <c r="P846" s="10">
        <v>0</v>
      </c>
      <c r="Q846" s="10">
        <v>634.92063492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P846" t="str">
        <f t="shared" si="84"/>
        <v>73_Recherche-développement scientifique</v>
      </c>
      <c r="AQ846" t="str">
        <f>INDEX(PDC!$J$1:$L$90,MATCH(AT846,PDC!$L:$L,0),MATCH(PDC!$J$1,PDC!$J$1:$L$1,0))</f>
        <v>Services</v>
      </c>
      <c r="AR846">
        <v>73</v>
      </c>
      <c r="AS846">
        <v>72</v>
      </c>
      <c r="AT846" t="s">
        <v>46</v>
      </c>
      <c r="AU846">
        <v>391</v>
      </c>
      <c r="AV846">
        <v>623418</v>
      </c>
      <c r="AW846">
        <v>3</v>
      </c>
      <c r="BA846">
        <v>157</v>
      </c>
    </row>
    <row r="847" spans="1:53" x14ac:dyDescent="0.35">
      <c r="A847" t="str">
        <f t="shared" si="82"/>
        <v>8409_Dépollution et autres services de gestion des déchets</v>
      </c>
      <c r="B847" t="str">
        <f t="shared" si="83"/>
        <v>HC_8409</v>
      </c>
      <c r="C847" t="str">
        <f t="shared" si="85"/>
        <v>HC</v>
      </c>
      <c r="D847">
        <f t="shared" ref="D847:D910" si="86">IF(COUNTBLANK(P847)=0,RANK(P847,P$846:P$925),"NC")</f>
        <v>1</v>
      </c>
      <c r="E847" t="str">
        <f>INDEX(PDC!$J$1:$L$90,MATCH(H847,PDC!$L:$L,0),MATCH(PDC!$J$1,PDC!$J$1:$L$1,0))</f>
        <v>Industrie</v>
      </c>
      <c r="F847">
        <v>8409</v>
      </c>
      <c r="G847">
        <v>39</v>
      </c>
      <c r="H847" t="s">
        <v>79</v>
      </c>
      <c r="I847" s="10">
        <v>23</v>
      </c>
      <c r="J847" s="10">
        <v>33698</v>
      </c>
      <c r="K847" s="10">
        <v>5</v>
      </c>
      <c r="L847" s="10"/>
      <c r="M847" s="10"/>
      <c r="N847" s="10"/>
      <c r="O847" s="10">
        <v>334</v>
      </c>
      <c r="P847" s="10">
        <v>229.55243000543797</v>
      </c>
      <c r="Q847" s="10">
        <v>148.37675826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P847" t="str">
        <f t="shared" si="84"/>
        <v>73_Publicité et études de marché</v>
      </c>
      <c r="AQ847" t="str">
        <f>INDEX(PDC!$J$1:$L$90,MATCH(AT847,PDC!$L:$L,0),MATCH(PDC!$J$1,PDC!$J$1:$L$1,0))</f>
        <v>Services</v>
      </c>
      <c r="AR847">
        <v>73</v>
      </c>
      <c r="AS847">
        <v>73</v>
      </c>
      <c r="AT847" t="s">
        <v>33</v>
      </c>
      <c r="AU847">
        <v>330</v>
      </c>
      <c r="AV847">
        <v>523902</v>
      </c>
      <c r="AW847">
        <v>9</v>
      </c>
      <c r="AX847">
        <v>2</v>
      </c>
      <c r="AY847">
        <v>11</v>
      </c>
      <c r="BA847">
        <v>1179</v>
      </c>
    </row>
    <row r="848" spans="1:53" x14ac:dyDescent="0.35">
      <c r="A848" t="str">
        <f t="shared" si="82"/>
        <v>8409_Activités sportives, récréatives et de loisirs</v>
      </c>
      <c r="B848" t="str">
        <f t="shared" si="83"/>
        <v>HC_8409</v>
      </c>
      <c r="C848" t="str">
        <f t="shared" si="85"/>
        <v>HC</v>
      </c>
      <c r="D848">
        <f t="shared" si="86"/>
        <v>2</v>
      </c>
      <c r="E848" t="str">
        <f>INDEX(PDC!$J$1:$L$90,MATCH(H848,PDC!$L:$L,0),MATCH(PDC!$J$1,PDC!$J$1:$L$1,0))</f>
        <v>Services</v>
      </c>
      <c r="F848">
        <v>8409</v>
      </c>
      <c r="G848">
        <v>93</v>
      </c>
      <c r="H848" t="s">
        <v>12</v>
      </c>
      <c r="I848" s="10">
        <v>1411</v>
      </c>
      <c r="J848" s="10">
        <v>1954141</v>
      </c>
      <c r="K848" s="10">
        <v>196</v>
      </c>
      <c r="L848" s="10">
        <v>6</v>
      </c>
      <c r="M848" s="10">
        <v>45</v>
      </c>
      <c r="N848" s="10"/>
      <c r="O848" s="10">
        <v>7814</v>
      </c>
      <c r="P848" s="10">
        <v>134.80454215450618</v>
      </c>
      <c r="Q848" s="10">
        <v>100.29982483000001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P848" t="str">
        <f t="shared" si="84"/>
        <v>73_Autres activités spécialisées, scientifiques et techniques</v>
      </c>
      <c r="AQ848" t="str">
        <f>INDEX(PDC!$J$1:$L$90,MATCH(AT848,PDC!$L:$L,0),MATCH(PDC!$J$1,PDC!$J$1:$L$1,0))</f>
        <v>Services</v>
      </c>
      <c r="AR848">
        <v>73</v>
      </c>
      <c r="AS848">
        <v>74</v>
      </c>
      <c r="AT848" t="s">
        <v>86</v>
      </c>
      <c r="AU848">
        <v>283</v>
      </c>
      <c r="AV848">
        <v>396154</v>
      </c>
      <c r="AW848">
        <v>3</v>
      </c>
      <c r="BA848">
        <v>214</v>
      </c>
    </row>
    <row r="849" spans="1:53" x14ac:dyDescent="0.35">
      <c r="A849" t="str">
        <f t="shared" si="82"/>
        <v>8409_Hébergement médico-social et social</v>
      </c>
      <c r="B849" t="str">
        <f t="shared" si="83"/>
        <v>3_8409</v>
      </c>
      <c r="C849">
        <f t="shared" si="85"/>
        <v>3</v>
      </c>
      <c r="D849">
        <f t="shared" si="86"/>
        <v>3</v>
      </c>
      <c r="E849" t="str">
        <f>INDEX(PDC!$J$1:$L$90,MATCH(H849,PDC!$L:$L,0),MATCH(PDC!$J$1,PDC!$J$1:$L$1,0))</f>
        <v>Services</v>
      </c>
      <c r="F849">
        <v>8409</v>
      </c>
      <c r="G849">
        <v>87</v>
      </c>
      <c r="H849" t="s">
        <v>2</v>
      </c>
      <c r="I849" s="10">
        <v>4737</v>
      </c>
      <c r="J849" s="10">
        <v>6866513</v>
      </c>
      <c r="K849" s="10">
        <v>599</v>
      </c>
      <c r="L849">
        <v>18</v>
      </c>
      <c r="M849" s="10">
        <v>151</v>
      </c>
      <c r="N849" s="10"/>
      <c r="O849" s="10">
        <v>49792</v>
      </c>
      <c r="P849" s="10">
        <v>132.57019794200377</v>
      </c>
      <c r="Q849" s="10">
        <v>87.234961909000006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P849" t="str">
        <f t="shared" si="84"/>
        <v>73_Activités vétérinaires</v>
      </c>
      <c r="AQ849" t="str">
        <f>INDEX(PDC!$J$1:$L$90,MATCH(AT849,PDC!$L:$L,0),MATCH(PDC!$J$1,PDC!$J$1:$L$1,0))</f>
        <v>Services</v>
      </c>
      <c r="AR849">
        <v>73</v>
      </c>
      <c r="AS849">
        <v>75</v>
      </c>
      <c r="AT849" t="s">
        <v>87</v>
      </c>
      <c r="AU849">
        <v>75</v>
      </c>
      <c r="AV849">
        <v>130928</v>
      </c>
      <c r="AW849">
        <v>2</v>
      </c>
      <c r="BA849">
        <v>23</v>
      </c>
    </row>
    <row r="850" spans="1:53" x14ac:dyDescent="0.35">
      <c r="A850" t="str">
        <f t="shared" si="82"/>
        <v>8409_Travail du bois et fabrication d'articles en bois et en liège, à l'exception des meubles ; fabrication d'articles en vannerie et sparterie</v>
      </c>
      <c r="B850" t="str">
        <f t="shared" si="83"/>
        <v>HC_8409</v>
      </c>
      <c r="C850" t="str">
        <f t="shared" si="85"/>
        <v>HC</v>
      </c>
      <c r="D850">
        <f t="shared" si="86"/>
        <v>15</v>
      </c>
      <c r="E850" t="str">
        <f>INDEX(PDC!$J$1:$L$90,MATCH(H850,PDC!$L:$L,0),MATCH(PDC!$J$1,PDC!$J$1:$L$1,0))</f>
        <v>Industrie</v>
      </c>
      <c r="F850">
        <v>8409</v>
      </c>
      <c r="G850">
        <v>16</v>
      </c>
      <c r="H850" t="s">
        <v>70</v>
      </c>
      <c r="I850" s="10">
        <v>120</v>
      </c>
      <c r="J850" s="10">
        <v>179519</v>
      </c>
      <c r="K850" s="10">
        <v>14</v>
      </c>
      <c r="L850" s="10"/>
      <c r="M850" s="10"/>
      <c r="N850" s="10"/>
      <c r="O850" s="10">
        <v>1553</v>
      </c>
      <c r="P850" s="10">
        <v>53.973134161644857</v>
      </c>
      <c r="Q850" s="10">
        <v>77.986174164999994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P850" t="str">
        <f t="shared" si="84"/>
        <v>73_Activités de location et location-bail</v>
      </c>
      <c r="AQ850" t="str">
        <f>INDEX(PDC!$J$1:$L$90,MATCH(AT850,PDC!$L:$L,0),MATCH(PDC!$J$1,PDC!$J$1:$L$1,0))</f>
        <v>Services</v>
      </c>
      <c r="AR850">
        <v>73</v>
      </c>
      <c r="AS850">
        <v>77</v>
      </c>
      <c r="AT850" t="s">
        <v>88</v>
      </c>
      <c r="AU850">
        <v>803</v>
      </c>
      <c r="AV850">
        <v>1316512</v>
      </c>
      <c r="AW850">
        <v>25</v>
      </c>
      <c r="AX850">
        <v>1</v>
      </c>
      <c r="AY850">
        <v>8</v>
      </c>
      <c r="BA850">
        <v>2471</v>
      </c>
    </row>
    <row r="851" spans="1:53" x14ac:dyDescent="0.35">
      <c r="A851" t="str">
        <f t="shared" si="82"/>
        <v>8409_Culture et production animale, chasse et services annexes</v>
      </c>
      <c r="B851" t="str">
        <f t="shared" si="83"/>
        <v>HC_8409</v>
      </c>
      <c r="C851" t="str">
        <f t="shared" si="85"/>
        <v>HC</v>
      </c>
      <c r="D851">
        <f t="shared" si="86"/>
        <v>65</v>
      </c>
      <c r="E851" t="str">
        <f>INDEX(PDC!$J$1:$L$90,MATCH(H851,PDC!$L:$L,0),MATCH(PDC!$J$1,PDC!$J$1:$L$1,0))</f>
        <v>Agriculture</v>
      </c>
      <c r="F851">
        <v>8409</v>
      </c>
      <c r="G851">
        <v>1</v>
      </c>
      <c r="H851" t="s">
        <v>62</v>
      </c>
      <c r="I851" s="10">
        <v>10</v>
      </c>
      <c r="J851" s="10">
        <v>15391</v>
      </c>
      <c r="K851" s="10">
        <v>1</v>
      </c>
      <c r="L851" s="10"/>
      <c r="M851" s="10"/>
      <c r="N851" s="10"/>
      <c r="O851" s="10">
        <v>30</v>
      </c>
      <c r="P851" s="10">
        <v>3.0152287821488546</v>
      </c>
      <c r="Q851" s="10">
        <v>64.973036190000002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P851" t="str">
        <f t="shared" si="84"/>
        <v>73_Activités liées à l'emploi</v>
      </c>
      <c r="AQ851" t="str">
        <f>INDEX(PDC!$J$1:$L$90,MATCH(AT851,PDC!$L:$L,0),MATCH(PDC!$J$1,PDC!$J$1:$L$1,0))</f>
        <v>Services</v>
      </c>
      <c r="AR851">
        <v>73</v>
      </c>
      <c r="AS851">
        <v>78</v>
      </c>
      <c r="AT851" t="s">
        <v>6</v>
      </c>
      <c r="AU851">
        <v>5805</v>
      </c>
      <c r="AV851">
        <v>7408010</v>
      </c>
      <c r="AW851">
        <v>351</v>
      </c>
      <c r="AX851">
        <v>21</v>
      </c>
      <c r="AY851">
        <v>273</v>
      </c>
      <c r="AZ851">
        <v>1</v>
      </c>
      <c r="BA851">
        <v>23084</v>
      </c>
    </row>
    <row r="852" spans="1:53" x14ac:dyDescent="0.35">
      <c r="A852" t="str">
        <f t="shared" si="82"/>
        <v>8409_Action sociale sans hébergement</v>
      </c>
      <c r="B852" t="str">
        <f t="shared" si="83"/>
        <v>16_8409</v>
      </c>
      <c r="C852">
        <f t="shared" si="85"/>
        <v>16</v>
      </c>
      <c r="D852">
        <f t="shared" si="86"/>
        <v>16</v>
      </c>
      <c r="E852" t="str">
        <f>INDEX(PDC!$J$1:$L$90,MATCH(H852,PDC!$L:$L,0),MATCH(PDC!$J$1,PDC!$J$1:$L$1,0))</f>
        <v>Services</v>
      </c>
      <c r="F852">
        <v>8409</v>
      </c>
      <c r="G852">
        <v>88</v>
      </c>
      <c r="H852" t="s">
        <v>8</v>
      </c>
      <c r="I852" s="10">
        <v>7544</v>
      </c>
      <c r="J852" s="10">
        <v>10110836</v>
      </c>
      <c r="K852" s="10">
        <v>548</v>
      </c>
      <c r="L852" s="10">
        <v>31</v>
      </c>
      <c r="M852" s="10">
        <v>213</v>
      </c>
      <c r="N852" s="10"/>
      <c r="O852" s="10">
        <v>55749</v>
      </c>
      <c r="P852" s="10">
        <v>51.614230441930331</v>
      </c>
      <c r="Q852" s="10">
        <v>54.199276894999997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P852" t="str">
        <f t="shared" si="84"/>
        <v>73_Activités des agences de voyage, voyagistes, services de réservation et activités connexes</v>
      </c>
      <c r="AQ852" t="str">
        <f>INDEX(PDC!$J$1:$L$90,MATCH(AT852,PDC!$L:$L,0),MATCH(PDC!$J$1,PDC!$J$1:$L$1,0))</f>
        <v>Services</v>
      </c>
      <c r="AR852">
        <v>73</v>
      </c>
      <c r="AS852">
        <v>79</v>
      </c>
      <c r="AT852" t="s">
        <v>89</v>
      </c>
      <c r="AU852">
        <v>1052</v>
      </c>
      <c r="AV852">
        <v>1668021</v>
      </c>
      <c r="AW852">
        <v>21</v>
      </c>
      <c r="BA852">
        <v>1198</v>
      </c>
    </row>
    <row r="853" spans="1:53" x14ac:dyDescent="0.35">
      <c r="A853" t="str">
        <f t="shared" si="82"/>
        <v>8409_Entreposage et services auxiliaires des transports</v>
      </c>
      <c r="B853" t="str">
        <f t="shared" si="83"/>
        <v>5_8409</v>
      </c>
      <c r="C853">
        <f t="shared" si="85"/>
        <v>5</v>
      </c>
      <c r="D853">
        <f t="shared" si="86"/>
        <v>5</v>
      </c>
      <c r="E853" t="str">
        <f>INDEX(PDC!$J$1:$L$90,MATCH(H853,PDC!$L:$L,0),MATCH(PDC!$J$1,PDC!$J$1:$L$1,0))</f>
        <v>Services</v>
      </c>
      <c r="F853">
        <v>8409</v>
      </c>
      <c r="G853">
        <v>52</v>
      </c>
      <c r="H853" t="s">
        <v>7</v>
      </c>
      <c r="I853" s="10">
        <v>1350</v>
      </c>
      <c r="J853" s="10">
        <v>2127859</v>
      </c>
      <c r="K853" s="10">
        <v>113</v>
      </c>
      <c r="L853">
        <v>10</v>
      </c>
      <c r="M853" s="10">
        <v>91</v>
      </c>
      <c r="N853" s="10"/>
      <c r="O853" s="10">
        <v>13098</v>
      </c>
      <c r="P853" s="10">
        <v>90.034284331215233</v>
      </c>
      <c r="Q853" s="10">
        <v>53.105022466000001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P853" t="str">
        <f t="shared" si="84"/>
        <v>73_Enquêtes et sécurité</v>
      </c>
      <c r="AQ853" t="str">
        <f>INDEX(PDC!$J$1:$L$90,MATCH(AT853,PDC!$L:$L,0),MATCH(PDC!$J$1,PDC!$J$1:$L$1,0))</f>
        <v>Services</v>
      </c>
      <c r="AR853">
        <v>73</v>
      </c>
      <c r="AS853">
        <v>80</v>
      </c>
      <c r="AT853" t="s">
        <v>15</v>
      </c>
      <c r="AU853">
        <v>729</v>
      </c>
      <c r="AV853">
        <v>1132577</v>
      </c>
      <c r="AW853">
        <v>29</v>
      </c>
      <c r="AX853">
        <v>1</v>
      </c>
      <c r="AY853">
        <v>5</v>
      </c>
      <c r="BA853">
        <v>3521</v>
      </c>
    </row>
    <row r="854" spans="1:53" x14ac:dyDescent="0.35">
      <c r="A854" t="str">
        <f t="shared" si="82"/>
        <v>8409_Collecte, traitement et élimination des déchets ; récupération</v>
      </c>
      <c r="B854" t="str">
        <f t="shared" si="83"/>
        <v>7_8409</v>
      </c>
      <c r="C854">
        <f t="shared" si="85"/>
        <v>7</v>
      </c>
      <c r="D854">
        <f t="shared" si="86"/>
        <v>7</v>
      </c>
      <c r="E854" t="str">
        <f>INDEX(PDC!$J$1:$L$90,MATCH(H854,PDC!$L:$L,0),MATCH(PDC!$J$1,PDC!$J$1:$L$1,0))</f>
        <v>Industrie</v>
      </c>
      <c r="F854">
        <v>8409</v>
      </c>
      <c r="G854">
        <v>38</v>
      </c>
      <c r="H854" t="s">
        <v>4</v>
      </c>
      <c r="I854" s="10">
        <v>670</v>
      </c>
      <c r="J854" s="10">
        <v>1119259</v>
      </c>
      <c r="K854" s="10">
        <v>55</v>
      </c>
      <c r="L854" s="10">
        <v>4</v>
      </c>
      <c r="M854" s="10">
        <v>27</v>
      </c>
      <c r="N854" s="10"/>
      <c r="O854" s="10">
        <v>4898</v>
      </c>
      <c r="P854" s="10">
        <v>86.706129866340433</v>
      </c>
      <c r="Q854" s="10">
        <v>49.139654002999997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P854" t="str">
        <f t="shared" si="84"/>
        <v>73_Services relatifs aux bâtiments et aménagement paysager</v>
      </c>
      <c r="AQ854" t="str">
        <f>INDEX(PDC!$J$1:$L$90,MATCH(AT854,PDC!$L:$L,0),MATCH(PDC!$J$1,PDC!$J$1:$L$1,0))</f>
        <v>Services</v>
      </c>
      <c r="AR854">
        <v>73</v>
      </c>
      <c r="AS854">
        <v>81</v>
      </c>
      <c r="AT854" t="s">
        <v>9</v>
      </c>
      <c r="AU854">
        <v>2498</v>
      </c>
      <c r="AV854">
        <v>3345294</v>
      </c>
      <c r="AW854">
        <v>108</v>
      </c>
      <c r="AX854">
        <v>6</v>
      </c>
      <c r="AY854">
        <v>44</v>
      </c>
      <c r="BA854">
        <v>10045</v>
      </c>
    </row>
    <row r="855" spans="1:53" x14ac:dyDescent="0.35">
      <c r="A855" t="str">
        <f t="shared" si="82"/>
        <v>8409_Travaux de construction spécialisés</v>
      </c>
      <c r="B855" t="str">
        <f t="shared" si="83"/>
        <v>8_8409</v>
      </c>
      <c r="C855">
        <f t="shared" si="85"/>
        <v>8</v>
      </c>
      <c r="D855">
        <f t="shared" si="86"/>
        <v>8</v>
      </c>
      <c r="E855" t="str">
        <f>INDEX(PDC!$J$1:$L$90,MATCH(H855,PDC!$L:$L,0),MATCH(PDC!$J$1,PDC!$J$1:$L$1,0))</f>
        <v>Construction</v>
      </c>
      <c r="F855">
        <v>8409</v>
      </c>
      <c r="G855">
        <v>43</v>
      </c>
      <c r="H855" t="s">
        <v>3</v>
      </c>
      <c r="I855" s="10">
        <v>10127</v>
      </c>
      <c r="J855" s="10">
        <v>15821717</v>
      </c>
      <c r="K855" s="10">
        <v>758</v>
      </c>
      <c r="L855" s="10">
        <v>67</v>
      </c>
      <c r="M855" s="10">
        <v>618</v>
      </c>
      <c r="N855" s="10"/>
      <c r="O855" s="10">
        <v>75435</v>
      </c>
      <c r="P855" s="10">
        <v>81.535693448865985</v>
      </c>
      <c r="Q855" s="10">
        <v>47.908833156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P855" t="str">
        <f t="shared" si="84"/>
        <v>73_Activités administratives et autres activités de soutien aux entreprises</v>
      </c>
      <c r="AQ855" t="str">
        <f>INDEX(PDC!$J$1:$L$90,MATCH(AT855,PDC!$L:$L,0),MATCH(PDC!$J$1,PDC!$J$1:$L$1,0))</f>
        <v>Services</v>
      </c>
      <c r="AR855">
        <v>73</v>
      </c>
      <c r="AS855">
        <v>82</v>
      </c>
      <c r="AT855" t="s">
        <v>35</v>
      </c>
      <c r="AU855">
        <v>706</v>
      </c>
      <c r="AV855">
        <v>1039498</v>
      </c>
      <c r="AW855">
        <v>17</v>
      </c>
      <c r="AX855">
        <v>2</v>
      </c>
      <c r="AY855">
        <v>11</v>
      </c>
      <c r="BA855">
        <v>1678</v>
      </c>
    </row>
    <row r="856" spans="1:53" x14ac:dyDescent="0.35">
      <c r="A856" t="str">
        <f t="shared" si="82"/>
        <v>8409_Transports terrestres et transport par conduites</v>
      </c>
      <c r="B856" t="str">
        <f t="shared" si="83"/>
        <v>10_8409</v>
      </c>
      <c r="C856">
        <f t="shared" si="85"/>
        <v>10</v>
      </c>
      <c r="D856">
        <f t="shared" si="86"/>
        <v>10</v>
      </c>
      <c r="E856" t="str">
        <f>INDEX(PDC!$J$1:$L$90,MATCH(H856,PDC!$L:$L,0),MATCH(PDC!$J$1,PDC!$J$1:$L$1,0))</f>
        <v>Services</v>
      </c>
      <c r="F856">
        <v>8409</v>
      </c>
      <c r="G856">
        <v>49</v>
      </c>
      <c r="H856" t="s">
        <v>5</v>
      </c>
      <c r="I856" s="10">
        <v>5285</v>
      </c>
      <c r="J856" s="10">
        <v>8667686</v>
      </c>
      <c r="K856" s="10">
        <v>398</v>
      </c>
      <c r="L856">
        <v>42</v>
      </c>
      <c r="M856" s="10">
        <v>467</v>
      </c>
      <c r="N856" s="10">
        <v>1</v>
      </c>
      <c r="O856" s="10">
        <v>46471</v>
      </c>
      <c r="P856" s="10">
        <v>67.258116121025239</v>
      </c>
      <c r="Q856" s="10">
        <v>45.917676298000003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P856" t="str">
        <f t="shared" si="84"/>
        <v>73_Administration publique et défense ; sécurité sociale obligatoire</v>
      </c>
      <c r="AQ856" t="str">
        <f>INDEX(PDC!$J$1:$L$90,MATCH(AT856,PDC!$L:$L,0),MATCH(PDC!$J$1,PDC!$J$1:$L$1,0))</f>
        <v>Services</v>
      </c>
      <c r="AR856">
        <v>73</v>
      </c>
      <c r="AS856">
        <v>84</v>
      </c>
      <c r="AT856" t="s">
        <v>36</v>
      </c>
      <c r="AU856">
        <v>8021</v>
      </c>
      <c r="AV856">
        <v>9722920</v>
      </c>
      <c r="AW856">
        <v>147</v>
      </c>
      <c r="AX856">
        <v>8</v>
      </c>
      <c r="AY856">
        <v>51</v>
      </c>
      <c r="BA856">
        <v>6117</v>
      </c>
    </row>
    <row r="857" spans="1:53" x14ac:dyDescent="0.35">
      <c r="A857" t="str">
        <f t="shared" si="82"/>
        <v>8409_Services relatifs aux bâtiments et aménagement paysager</v>
      </c>
      <c r="B857" t="str">
        <f t="shared" si="83"/>
        <v>9_8409</v>
      </c>
      <c r="C857">
        <f t="shared" si="85"/>
        <v>9</v>
      </c>
      <c r="D857">
        <f t="shared" si="86"/>
        <v>9</v>
      </c>
      <c r="E857" t="str">
        <f>INDEX(PDC!$J$1:$L$90,MATCH(H857,PDC!$L:$L,0),MATCH(PDC!$J$1,PDC!$J$1:$L$1,0))</f>
        <v>Services</v>
      </c>
      <c r="F857">
        <v>8409</v>
      </c>
      <c r="G857">
        <v>81</v>
      </c>
      <c r="H857" t="s">
        <v>9</v>
      </c>
      <c r="I857" s="10">
        <v>4458</v>
      </c>
      <c r="J857" s="10">
        <v>6355676</v>
      </c>
      <c r="K857" s="10">
        <v>291</v>
      </c>
      <c r="L857">
        <v>34</v>
      </c>
      <c r="M857" s="10">
        <v>339</v>
      </c>
      <c r="N857" s="10"/>
      <c r="O857" s="10">
        <v>40898</v>
      </c>
      <c r="P857" s="10">
        <v>77.840744195119882</v>
      </c>
      <c r="Q857" s="10">
        <v>45.785845596999998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P857" t="str">
        <f t="shared" si="84"/>
        <v>73_Enseignement</v>
      </c>
      <c r="AQ857" t="str">
        <f>INDEX(PDC!$J$1:$L$90,MATCH(AT857,PDC!$L:$L,0),MATCH(PDC!$J$1,PDC!$J$1:$L$1,0))</f>
        <v>Services</v>
      </c>
      <c r="AR857">
        <v>73</v>
      </c>
      <c r="AS857">
        <v>85</v>
      </c>
      <c r="AT857" t="s">
        <v>34</v>
      </c>
      <c r="AU857">
        <v>2237</v>
      </c>
      <c r="AV857">
        <v>2940518</v>
      </c>
      <c r="AW857">
        <v>39</v>
      </c>
      <c r="AX857">
        <v>4</v>
      </c>
      <c r="AY857">
        <v>36</v>
      </c>
      <c r="BA857">
        <v>3017</v>
      </c>
    </row>
    <row r="858" spans="1:53" x14ac:dyDescent="0.35">
      <c r="A858" t="str">
        <f t="shared" si="82"/>
        <v>8409_Activités de poste et de courrier</v>
      </c>
      <c r="B858" t="str">
        <f t="shared" si="83"/>
        <v>HC_8409</v>
      </c>
      <c r="C858" t="str">
        <f t="shared" si="85"/>
        <v>HC</v>
      </c>
      <c r="D858">
        <f t="shared" si="86"/>
        <v>11</v>
      </c>
      <c r="E858" t="str">
        <f>INDEX(PDC!$J$1:$L$90,MATCH(H858,PDC!$L:$L,0),MATCH(PDC!$J$1,PDC!$J$1:$L$1,0))</f>
        <v>Services</v>
      </c>
      <c r="F858">
        <v>8409</v>
      </c>
      <c r="G858">
        <v>53</v>
      </c>
      <c r="H858" t="s">
        <v>13</v>
      </c>
      <c r="I858" s="10">
        <v>1347</v>
      </c>
      <c r="J858" s="10">
        <v>2012304</v>
      </c>
      <c r="K858" s="10">
        <v>87</v>
      </c>
      <c r="L858">
        <v>3</v>
      </c>
      <c r="M858" s="10">
        <v>31</v>
      </c>
      <c r="N858" s="10"/>
      <c r="O858" s="10">
        <v>7144</v>
      </c>
      <c r="P858" s="10">
        <v>66.55472523470695</v>
      </c>
      <c r="Q858" s="10">
        <v>43.234024282999997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P858" t="str">
        <f t="shared" si="84"/>
        <v>73_Activités pour la santé humaine</v>
      </c>
      <c r="AQ858" t="str">
        <f>INDEX(PDC!$J$1:$L$90,MATCH(AT858,PDC!$L:$L,0),MATCH(PDC!$J$1,PDC!$J$1:$L$1,0))</f>
        <v>Services</v>
      </c>
      <c r="AR858">
        <v>73</v>
      </c>
      <c r="AS858">
        <v>86</v>
      </c>
      <c r="AT858" t="s">
        <v>27</v>
      </c>
      <c r="AU858">
        <v>6660</v>
      </c>
      <c r="AV858">
        <v>9601622</v>
      </c>
      <c r="AW858">
        <v>155</v>
      </c>
      <c r="AX858">
        <v>14</v>
      </c>
      <c r="AY858">
        <v>122</v>
      </c>
      <c r="BA858">
        <v>11462</v>
      </c>
    </row>
    <row r="859" spans="1:53" x14ac:dyDescent="0.35">
      <c r="A859" t="str">
        <f t="shared" si="82"/>
        <v>8409_Fabrication de meubles</v>
      </c>
      <c r="B859" t="str">
        <f t="shared" si="83"/>
        <v>HC_8409</v>
      </c>
      <c r="C859" t="str">
        <f t="shared" si="85"/>
        <v>HC</v>
      </c>
      <c r="D859">
        <f t="shared" si="86"/>
        <v>24</v>
      </c>
      <c r="E859" t="str">
        <f>INDEX(PDC!$J$1:$L$90,MATCH(H859,PDC!$L:$L,0),MATCH(PDC!$J$1,PDC!$J$1:$L$1,0))</f>
        <v>Industrie</v>
      </c>
      <c r="F859">
        <v>8409</v>
      </c>
      <c r="G859">
        <v>31</v>
      </c>
      <c r="H859" t="s">
        <v>75</v>
      </c>
      <c r="I859" s="10">
        <v>89</v>
      </c>
      <c r="J859" s="10">
        <v>139351</v>
      </c>
      <c r="K859" s="10">
        <v>6</v>
      </c>
      <c r="L859" s="10"/>
      <c r="M859" s="10"/>
      <c r="N859" s="10"/>
      <c r="O859" s="10">
        <v>538</v>
      </c>
      <c r="P859" s="10">
        <v>39.163409023571688</v>
      </c>
      <c r="Q859" s="10">
        <v>43.056741608999999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P859" t="str">
        <f t="shared" si="84"/>
        <v>73_Hébergement médico-social et social</v>
      </c>
      <c r="AQ859" t="str">
        <f>INDEX(PDC!$J$1:$L$90,MATCH(AT859,PDC!$L:$L,0),MATCH(PDC!$J$1,PDC!$J$1:$L$1,0))</f>
        <v>Services</v>
      </c>
      <c r="AR859">
        <v>73</v>
      </c>
      <c r="AS859">
        <v>87</v>
      </c>
      <c r="AT859" t="s">
        <v>2</v>
      </c>
      <c r="AU859">
        <v>3129</v>
      </c>
      <c r="AV859">
        <v>4655570</v>
      </c>
      <c r="AW859">
        <v>223</v>
      </c>
      <c r="AX859">
        <v>13</v>
      </c>
      <c r="AY859">
        <v>108</v>
      </c>
      <c r="BA859">
        <v>16158</v>
      </c>
    </row>
    <row r="860" spans="1:53" x14ac:dyDescent="0.35">
      <c r="A860" t="str">
        <f t="shared" si="82"/>
        <v>8409_Activités liées à l'emploi</v>
      </c>
      <c r="B860" t="str">
        <f t="shared" si="83"/>
        <v>HC_8409</v>
      </c>
      <c r="C860" t="str">
        <f t="shared" si="85"/>
        <v>HC</v>
      </c>
      <c r="D860">
        <f t="shared" si="86"/>
        <v>4</v>
      </c>
      <c r="E860" t="str">
        <f>INDEX(PDC!$J$1:$L$90,MATCH(H860,PDC!$L:$L,0),MATCH(PDC!$J$1,PDC!$J$1:$L$1,0))</f>
        <v>Services</v>
      </c>
      <c r="F860">
        <v>8409</v>
      </c>
      <c r="G860">
        <v>78</v>
      </c>
      <c r="H860" t="s">
        <v>6</v>
      </c>
      <c r="I860" s="10">
        <v>8710</v>
      </c>
      <c r="J860" s="10">
        <v>11116364</v>
      </c>
      <c r="K860" s="10">
        <v>474</v>
      </c>
      <c r="L860" s="10">
        <v>41</v>
      </c>
      <c r="M860" s="10">
        <v>461</v>
      </c>
      <c r="N860" s="10">
        <v>1</v>
      </c>
      <c r="O860" s="10">
        <v>44048</v>
      </c>
      <c r="P860" s="10">
        <v>104.16411751634401</v>
      </c>
      <c r="Q860" s="10">
        <v>42.639841588000003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P860" t="str">
        <f t="shared" si="84"/>
        <v>73_Action sociale sans hébergement</v>
      </c>
      <c r="AQ860" t="str">
        <f>INDEX(PDC!$J$1:$L$90,MATCH(AT860,PDC!$L:$L,0),MATCH(PDC!$J$1,PDC!$J$1:$L$1,0))</f>
        <v>Services</v>
      </c>
      <c r="AR860">
        <v>73</v>
      </c>
      <c r="AS860">
        <v>88</v>
      </c>
      <c r="AT860" t="s">
        <v>8</v>
      </c>
      <c r="AU860">
        <v>5000</v>
      </c>
      <c r="AV860">
        <v>6242932</v>
      </c>
      <c r="AW860">
        <v>224</v>
      </c>
      <c r="AX860">
        <v>14</v>
      </c>
      <c r="AY860">
        <v>87</v>
      </c>
      <c r="BA860">
        <v>15101</v>
      </c>
    </row>
    <row r="861" spans="1:53" x14ac:dyDescent="0.35">
      <c r="A861" t="str">
        <f t="shared" si="82"/>
        <v>8409_Fabrication d'autres produits minéraux non métalliques</v>
      </c>
      <c r="B861" t="str">
        <f t="shared" si="83"/>
        <v>14_8409</v>
      </c>
      <c r="C861">
        <f t="shared" si="85"/>
        <v>14</v>
      </c>
      <c r="D861">
        <f t="shared" si="86"/>
        <v>14</v>
      </c>
      <c r="E861" t="str">
        <f>INDEX(PDC!$J$1:$L$90,MATCH(H861,PDC!$L:$L,0),MATCH(PDC!$J$1,PDC!$J$1:$L$1,0))</f>
        <v>Industrie</v>
      </c>
      <c r="F861">
        <v>8409</v>
      </c>
      <c r="G861">
        <v>23</v>
      </c>
      <c r="H861" t="s">
        <v>18</v>
      </c>
      <c r="I861" s="10">
        <v>513</v>
      </c>
      <c r="J861" s="10">
        <v>654557</v>
      </c>
      <c r="K861" s="10">
        <v>24</v>
      </c>
      <c r="L861" s="10">
        <v>2</v>
      </c>
      <c r="M861" s="10">
        <v>109</v>
      </c>
      <c r="N861" s="10">
        <v>1</v>
      </c>
      <c r="O861" s="10">
        <v>1569</v>
      </c>
      <c r="P861" s="10">
        <v>54.960094708284942</v>
      </c>
      <c r="Q861" s="10">
        <v>36.666019919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P861" t="str">
        <f t="shared" si="84"/>
        <v>73_Activités créatives, artistiques et de spectacle</v>
      </c>
      <c r="AQ861" t="str">
        <f>INDEX(PDC!$J$1:$L$90,MATCH(AT861,PDC!$L:$L,0),MATCH(PDC!$J$1,PDC!$J$1:$L$1,0))</f>
        <v>Services</v>
      </c>
      <c r="AR861">
        <v>73</v>
      </c>
      <c r="AS861">
        <v>90</v>
      </c>
      <c r="AT861" t="s">
        <v>42</v>
      </c>
      <c r="AU861">
        <v>626</v>
      </c>
      <c r="AV861">
        <v>460928</v>
      </c>
      <c r="AW861">
        <v>3</v>
      </c>
      <c r="AX861">
        <v>1</v>
      </c>
      <c r="AY861">
        <v>3</v>
      </c>
      <c r="BA861">
        <v>636</v>
      </c>
    </row>
    <row r="862" spans="1:53" x14ac:dyDescent="0.35">
      <c r="A862" t="str">
        <f t="shared" si="82"/>
        <v>8409_Restauration</v>
      </c>
      <c r="B862" t="str">
        <f t="shared" si="83"/>
        <v>12_8409</v>
      </c>
      <c r="C862">
        <f t="shared" si="85"/>
        <v>12</v>
      </c>
      <c r="D862">
        <f t="shared" si="86"/>
        <v>12</v>
      </c>
      <c r="E862" t="str">
        <f>INDEX(PDC!$J$1:$L$90,MATCH(H862,PDC!$L:$L,0),MATCH(PDC!$J$1,PDC!$J$1:$L$1,0))</f>
        <v>Services</v>
      </c>
      <c r="F862">
        <v>8409</v>
      </c>
      <c r="G862">
        <v>56</v>
      </c>
      <c r="H862" t="s">
        <v>10</v>
      </c>
      <c r="I862" s="10">
        <v>6615</v>
      </c>
      <c r="J862" s="10">
        <v>10004228</v>
      </c>
      <c r="K862" s="10">
        <v>354</v>
      </c>
      <c r="L862">
        <v>12</v>
      </c>
      <c r="M862" s="10">
        <v>85</v>
      </c>
      <c r="N862" s="10"/>
      <c r="O862" s="10">
        <v>27429</v>
      </c>
      <c r="P862" s="10">
        <v>56.351094902332683</v>
      </c>
      <c r="Q862" s="10">
        <v>35.385039204999998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P862" t="str">
        <f t="shared" si="84"/>
        <v>73_Bibliothèques, archives, musées et autres activités culturelles</v>
      </c>
      <c r="AQ862" t="str">
        <f>INDEX(PDC!$J$1:$L$90,MATCH(AT862,PDC!$L:$L,0),MATCH(PDC!$J$1,PDC!$J$1:$L$1,0))</f>
        <v>Services</v>
      </c>
      <c r="AR862">
        <v>73</v>
      </c>
      <c r="AS862">
        <v>91</v>
      </c>
      <c r="AT862" t="s">
        <v>90</v>
      </c>
      <c r="AU862">
        <v>39</v>
      </c>
      <c r="AV862">
        <v>53823</v>
      </c>
    </row>
    <row r="863" spans="1:53" x14ac:dyDescent="0.35">
      <c r="A863" t="str">
        <f t="shared" si="82"/>
        <v>8409_Commerce de détail, à l'exception des automobiles et des motocycles</v>
      </c>
      <c r="B863" t="str">
        <f t="shared" si="83"/>
        <v>17_8409</v>
      </c>
      <c r="C863">
        <f t="shared" si="85"/>
        <v>17</v>
      </c>
      <c r="D863">
        <f t="shared" si="86"/>
        <v>17</v>
      </c>
      <c r="E863" t="str">
        <f>INDEX(PDC!$J$1:$L$90,MATCH(H863,PDC!$L:$L,0),MATCH(PDC!$J$1,PDC!$J$1:$L$1,0))</f>
        <v>Commerce</v>
      </c>
      <c r="F863">
        <v>8409</v>
      </c>
      <c r="G863">
        <v>47</v>
      </c>
      <c r="H863" t="s">
        <v>16</v>
      </c>
      <c r="I863" s="10">
        <v>14383</v>
      </c>
      <c r="J863" s="10">
        <v>21903387</v>
      </c>
      <c r="K863" s="10">
        <v>676</v>
      </c>
      <c r="L863" s="10">
        <v>57</v>
      </c>
      <c r="M863" s="10">
        <v>630</v>
      </c>
      <c r="N863" s="10">
        <v>1</v>
      </c>
      <c r="O863" s="10">
        <v>63799</v>
      </c>
      <c r="P863" s="10">
        <v>47.737065761462866</v>
      </c>
      <c r="Q863" s="10">
        <v>30.862806743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P863" t="str">
        <f t="shared" si="84"/>
        <v>73_Organisation de jeux de hasard et d'argent</v>
      </c>
      <c r="AQ863" t="str">
        <f>INDEX(PDC!$J$1:$L$90,MATCH(AT863,PDC!$L:$L,0),MATCH(PDC!$J$1,PDC!$J$1:$L$1,0))</f>
        <v>Services</v>
      </c>
      <c r="AR863">
        <v>73</v>
      </c>
      <c r="AS863">
        <v>92</v>
      </c>
      <c r="AT863" t="s">
        <v>91</v>
      </c>
      <c r="AU863">
        <v>125</v>
      </c>
      <c r="AV863">
        <v>213546</v>
      </c>
      <c r="AW863">
        <v>1</v>
      </c>
      <c r="BA863">
        <v>45</v>
      </c>
    </row>
    <row r="864" spans="1:53" x14ac:dyDescent="0.35">
      <c r="A864" t="str">
        <f t="shared" si="82"/>
        <v>8409_Fabrication de produits métalliques, à l'exception des machines et des équipements</v>
      </c>
      <c r="B864" t="str">
        <f t="shared" si="83"/>
        <v>19_8409</v>
      </c>
      <c r="C864">
        <f t="shared" si="85"/>
        <v>19</v>
      </c>
      <c r="D864">
        <f t="shared" si="86"/>
        <v>19</v>
      </c>
      <c r="E864" t="str">
        <f>INDEX(PDC!$J$1:$L$90,MATCH(H864,PDC!$L:$L,0),MATCH(PDC!$J$1,PDC!$J$1:$L$1,0))</f>
        <v>Industrie</v>
      </c>
      <c r="F864">
        <v>8409</v>
      </c>
      <c r="G864">
        <v>25</v>
      </c>
      <c r="H864" t="s">
        <v>11</v>
      </c>
      <c r="I864" s="10">
        <v>2904</v>
      </c>
      <c r="J864" s="10">
        <v>4704487</v>
      </c>
      <c r="K864" s="10">
        <v>136</v>
      </c>
      <c r="L864" s="10">
        <v>11</v>
      </c>
      <c r="M864" s="10">
        <v>99</v>
      </c>
      <c r="N864" s="10"/>
      <c r="O864" s="10">
        <v>8968</v>
      </c>
      <c r="P864" s="10">
        <v>45.102249176866877</v>
      </c>
      <c r="Q864" s="10">
        <v>28.908571753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P864" t="str">
        <f t="shared" si="84"/>
        <v>73_Activités sportives, récréatives et de loisirs</v>
      </c>
      <c r="AQ864" t="str">
        <f>INDEX(PDC!$J$1:$L$90,MATCH(AT864,PDC!$L:$L,0),MATCH(PDC!$J$1,PDC!$J$1:$L$1,0))</f>
        <v>Services</v>
      </c>
      <c r="AR864">
        <v>73</v>
      </c>
      <c r="AS864">
        <v>93</v>
      </c>
      <c r="AT864" t="s">
        <v>12</v>
      </c>
      <c r="AU864">
        <v>1917</v>
      </c>
      <c r="AV864">
        <v>2722417</v>
      </c>
      <c r="AW864">
        <v>196</v>
      </c>
      <c r="AX864">
        <v>5</v>
      </c>
      <c r="AY864">
        <v>34</v>
      </c>
      <c r="BA864">
        <v>9043</v>
      </c>
    </row>
    <row r="865" spans="1:53" x14ac:dyDescent="0.35">
      <c r="A865" t="str">
        <f t="shared" si="82"/>
        <v>8409_Fabrication d'autres matériels de transport</v>
      </c>
      <c r="B865" t="str">
        <f t="shared" si="83"/>
        <v>HC_8409</v>
      </c>
      <c r="C865" t="str">
        <f t="shared" si="85"/>
        <v>HC</v>
      </c>
      <c r="D865">
        <f t="shared" si="86"/>
        <v>18</v>
      </c>
      <c r="E865" t="str">
        <f>INDEX(PDC!$J$1:$L$90,MATCH(H865,PDC!$L:$L,0),MATCH(PDC!$J$1,PDC!$J$1:$L$1,0))</f>
        <v>Industrie</v>
      </c>
      <c r="F865">
        <v>8409</v>
      </c>
      <c r="G865">
        <v>30</v>
      </c>
      <c r="H865" t="s">
        <v>74</v>
      </c>
      <c r="I865" s="10">
        <v>18</v>
      </c>
      <c r="J865" s="10">
        <v>34616</v>
      </c>
      <c r="K865" s="10">
        <v>1</v>
      </c>
      <c r="M865" s="10"/>
      <c r="N865" s="10"/>
      <c r="O865" s="10">
        <v>446</v>
      </c>
      <c r="P865" s="10">
        <v>45.804070616898215</v>
      </c>
      <c r="Q865" s="10">
        <v>28.888375318000001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P865" t="str">
        <f t="shared" si="84"/>
        <v>73_Activités des organisations associatives</v>
      </c>
      <c r="AQ865" t="str">
        <f>INDEX(PDC!$J$1:$L$90,MATCH(AT865,PDC!$L:$L,0),MATCH(PDC!$J$1,PDC!$J$1:$L$1,0))</f>
        <v>Services</v>
      </c>
      <c r="AR865">
        <v>73</v>
      </c>
      <c r="AS865">
        <v>94</v>
      </c>
      <c r="AT865" t="s">
        <v>32</v>
      </c>
      <c r="AU865">
        <v>1587</v>
      </c>
      <c r="AV865">
        <v>2395754</v>
      </c>
      <c r="AW865">
        <v>28</v>
      </c>
      <c r="AX865">
        <v>1</v>
      </c>
      <c r="AY865">
        <v>2</v>
      </c>
      <c r="BA865">
        <v>1635</v>
      </c>
    </row>
    <row r="866" spans="1:53" x14ac:dyDescent="0.35">
      <c r="A866" t="str">
        <f t="shared" si="82"/>
        <v>8409_Enquêtes et sécurité</v>
      </c>
      <c r="B866" t="str">
        <f t="shared" si="83"/>
        <v>13_8409</v>
      </c>
      <c r="C866">
        <f t="shared" si="85"/>
        <v>13</v>
      </c>
      <c r="D866">
        <f t="shared" si="86"/>
        <v>13</v>
      </c>
      <c r="E866" t="str">
        <f>INDEX(PDC!$J$1:$L$90,MATCH(H866,PDC!$L:$L,0),MATCH(PDC!$J$1,PDC!$J$1:$L$1,0))</f>
        <v>Services</v>
      </c>
      <c r="F866">
        <v>8409</v>
      </c>
      <c r="G866">
        <v>80</v>
      </c>
      <c r="H866" t="s">
        <v>15</v>
      </c>
      <c r="I866" s="10">
        <v>1512</v>
      </c>
      <c r="J866" s="10">
        <v>2292901</v>
      </c>
      <c r="K866" s="10">
        <v>62</v>
      </c>
      <c r="L866" s="10">
        <v>6</v>
      </c>
      <c r="M866" s="10">
        <v>36</v>
      </c>
      <c r="N866" s="10"/>
      <c r="O866" s="10">
        <v>8324</v>
      </c>
      <c r="P866" s="10">
        <v>55.775815741272055</v>
      </c>
      <c r="Q866" s="10">
        <v>27.039981228999999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P866" t="str">
        <f t="shared" si="84"/>
        <v>73_Réparation d'ordinateurs et de biens personnels et domestiques</v>
      </c>
      <c r="AR866">
        <v>73</v>
      </c>
      <c r="AS866">
        <v>95</v>
      </c>
      <c r="AT866" t="s">
        <v>92</v>
      </c>
      <c r="AU866">
        <v>171</v>
      </c>
      <c r="AV866">
        <v>268646</v>
      </c>
      <c r="AW866">
        <v>7</v>
      </c>
      <c r="BA866">
        <v>294</v>
      </c>
    </row>
    <row r="867" spans="1:53" x14ac:dyDescent="0.35">
      <c r="A867" t="str">
        <f t="shared" si="82"/>
        <v>8409_Construction de bâtiments</v>
      </c>
      <c r="B867" t="str">
        <f t="shared" si="83"/>
        <v>22_8409</v>
      </c>
      <c r="C867">
        <f t="shared" si="85"/>
        <v>22</v>
      </c>
      <c r="D867">
        <f t="shared" si="86"/>
        <v>22</v>
      </c>
      <c r="E867" t="str">
        <f>INDEX(PDC!$J$1:$L$90,MATCH(H867,PDC!$L:$L,0),MATCH(PDC!$J$1,PDC!$J$1:$L$1,0))</f>
        <v>Construction</v>
      </c>
      <c r="F867">
        <v>8409</v>
      </c>
      <c r="G867">
        <v>41</v>
      </c>
      <c r="H867" t="s">
        <v>17</v>
      </c>
      <c r="I867" s="10">
        <v>1108</v>
      </c>
      <c r="J867" s="10">
        <v>1592971</v>
      </c>
      <c r="K867" s="10">
        <v>42</v>
      </c>
      <c r="L867" s="10">
        <v>4</v>
      </c>
      <c r="M867" s="10">
        <v>40</v>
      </c>
      <c r="N867" s="10"/>
      <c r="O867" s="10">
        <v>5860</v>
      </c>
      <c r="P867" s="10">
        <v>40.610536571299576</v>
      </c>
      <c r="Q867" s="10">
        <v>26.36582838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P867" t="str">
        <f t="shared" si="84"/>
        <v>73_Autres services personnels</v>
      </c>
      <c r="AQ867" t="str">
        <f>INDEX(PDC!$J$1:$L$90,MATCH(AT867,PDC!$L:$L,0),MATCH(PDC!$J$1,PDC!$J$1:$L$1,0))</f>
        <v>Services</v>
      </c>
      <c r="AR867">
        <v>73</v>
      </c>
      <c r="AS867">
        <v>96</v>
      </c>
      <c r="AT867" t="s">
        <v>30</v>
      </c>
      <c r="AU867">
        <v>1803</v>
      </c>
      <c r="AV867">
        <v>2673899</v>
      </c>
      <c r="AW867">
        <v>53</v>
      </c>
      <c r="AX867">
        <v>6</v>
      </c>
      <c r="AY867">
        <v>41</v>
      </c>
      <c r="BA867">
        <v>4942</v>
      </c>
    </row>
    <row r="868" spans="1:53" x14ac:dyDescent="0.35">
      <c r="A868" t="str">
        <f t="shared" si="82"/>
        <v>8409_Industries alimentaires</v>
      </c>
      <c r="B868" t="str">
        <f t="shared" si="83"/>
        <v>20_8409</v>
      </c>
      <c r="C868">
        <f t="shared" si="85"/>
        <v>20</v>
      </c>
      <c r="D868">
        <f t="shared" si="86"/>
        <v>20</v>
      </c>
      <c r="E868" t="str">
        <f>INDEX(PDC!$J$1:$L$90,MATCH(H868,PDC!$L:$L,0),MATCH(PDC!$J$1,PDC!$J$1:$L$1,0))</f>
        <v>Industrie</v>
      </c>
      <c r="F868">
        <v>8409</v>
      </c>
      <c r="G868">
        <v>10</v>
      </c>
      <c r="H868" t="s">
        <v>14</v>
      </c>
      <c r="I868" s="10">
        <v>1624</v>
      </c>
      <c r="J868" s="10">
        <v>2652672</v>
      </c>
      <c r="K868" s="10">
        <v>69</v>
      </c>
      <c r="L868" s="10">
        <v>4</v>
      </c>
      <c r="M868" s="10">
        <v>34</v>
      </c>
      <c r="N868" s="10"/>
      <c r="O868" s="10">
        <v>6554</v>
      </c>
      <c r="P868" s="10">
        <v>44.658898306493427</v>
      </c>
      <c r="Q868" s="10">
        <v>26.011508396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P868" t="str">
        <f t="shared" si="84"/>
        <v>74_</v>
      </c>
      <c r="AR868">
        <v>74</v>
      </c>
      <c r="BA868">
        <v>1357</v>
      </c>
    </row>
    <row r="869" spans="1:53" x14ac:dyDescent="0.35">
      <c r="A869" t="str">
        <f t="shared" si="82"/>
        <v>8409_Autres services personnels</v>
      </c>
      <c r="B869" t="str">
        <f t="shared" si="83"/>
        <v>28_8409</v>
      </c>
      <c r="C869">
        <f t="shared" si="85"/>
        <v>28</v>
      </c>
      <c r="D869">
        <f t="shared" si="86"/>
        <v>28</v>
      </c>
      <c r="E869" t="str">
        <f>INDEX(PDC!$J$1:$L$90,MATCH(H869,PDC!$L:$L,0),MATCH(PDC!$J$1,PDC!$J$1:$L$1,0))</f>
        <v>Services</v>
      </c>
      <c r="F869">
        <v>8409</v>
      </c>
      <c r="G869">
        <v>96</v>
      </c>
      <c r="H869" t="s">
        <v>30</v>
      </c>
      <c r="I869" s="10">
        <v>1598</v>
      </c>
      <c r="J869" s="10">
        <v>2404656</v>
      </c>
      <c r="K869" s="10">
        <v>59</v>
      </c>
      <c r="L869">
        <v>3</v>
      </c>
      <c r="M869" s="10">
        <v>21</v>
      </c>
      <c r="N869" s="10"/>
      <c r="O869" s="10">
        <v>3744</v>
      </c>
      <c r="P869" s="10">
        <v>34.380973615679494</v>
      </c>
      <c r="Q869" s="10">
        <v>24.535734008999999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P869" t="str">
        <f t="shared" si="84"/>
        <v>74_Culture et production animale, chasse et services annexes</v>
      </c>
      <c r="AQ869" t="str">
        <f>INDEX(PDC!$J$1:$L$90,MATCH(AT869,PDC!$L:$L,0),MATCH(PDC!$J$1,PDC!$J$1:$L$1,0))</f>
        <v>Agriculture</v>
      </c>
      <c r="AR869">
        <v>74</v>
      </c>
      <c r="AS869">
        <v>1</v>
      </c>
      <c r="AT869" t="s">
        <v>62</v>
      </c>
      <c r="AU869">
        <v>3</v>
      </c>
      <c r="AV869">
        <v>2920</v>
      </c>
      <c r="BA869">
        <v>0</v>
      </c>
    </row>
    <row r="870" spans="1:53" x14ac:dyDescent="0.35">
      <c r="A870" t="str">
        <f t="shared" si="82"/>
        <v>8409_Commerce et réparation d'automobiles et de motocycles</v>
      </c>
      <c r="B870" t="str">
        <f t="shared" si="83"/>
        <v>25_8409</v>
      </c>
      <c r="C870">
        <f t="shared" si="85"/>
        <v>25</v>
      </c>
      <c r="D870">
        <f t="shared" si="86"/>
        <v>25</v>
      </c>
      <c r="E870" t="str">
        <f>INDEX(PDC!$J$1:$L$90,MATCH(H870,PDC!$L:$L,0),MATCH(PDC!$J$1,PDC!$J$1:$L$1,0))</f>
        <v>Commerce</v>
      </c>
      <c r="F870">
        <v>8409</v>
      </c>
      <c r="G870">
        <v>45</v>
      </c>
      <c r="H870" t="s">
        <v>21</v>
      </c>
      <c r="I870" s="10">
        <v>3219</v>
      </c>
      <c r="J870" s="10">
        <v>5174540</v>
      </c>
      <c r="K870" s="10">
        <v>121</v>
      </c>
      <c r="L870" s="10">
        <v>14</v>
      </c>
      <c r="M870" s="10">
        <v>241</v>
      </c>
      <c r="N870" s="10"/>
      <c r="O870" s="10">
        <v>7531</v>
      </c>
      <c r="P870" s="10">
        <v>38.549653164611257</v>
      </c>
      <c r="Q870" s="10">
        <v>23.383721065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P870" t="str">
        <f t="shared" si="84"/>
        <v>74_Pêche et aquaculture</v>
      </c>
      <c r="AQ870" t="str">
        <f>INDEX(PDC!$J$1:$L$90,MATCH(AT870,PDC!$L:$L,0),MATCH(PDC!$J$1,PDC!$J$1:$L$1,0))</f>
        <v>Agriculture</v>
      </c>
      <c r="AR870">
        <v>74</v>
      </c>
      <c r="AS870">
        <v>3</v>
      </c>
      <c r="AT870" t="s">
        <v>107</v>
      </c>
      <c r="AU870">
        <v>1</v>
      </c>
      <c r="AV870">
        <v>3756</v>
      </c>
    </row>
    <row r="871" spans="1:53" x14ac:dyDescent="0.35">
      <c r="A871" t="str">
        <f t="shared" si="82"/>
        <v>8409_Hébergement</v>
      </c>
      <c r="B871" t="str">
        <f t="shared" si="83"/>
        <v>21_8409</v>
      </c>
      <c r="C871">
        <f t="shared" si="85"/>
        <v>21</v>
      </c>
      <c r="D871">
        <f t="shared" si="86"/>
        <v>21</v>
      </c>
      <c r="E871" t="str">
        <f>INDEX(PDC!$J$1:$L$90,MATCH(H871,PDC!$L:$L,0),MATCH(PDC!$J$1,PDC!$J$1:$L$1,0))</f>
        <v>Services</v>
      </c>
      <c r="F871">
        <v>8409</v>
      </c>
      <c r="G871">
        <v>55</v>
      </c>
      <c r="H871" t="s">
        <v>20</v>
      </c>
      <c r="I871" s="10">
        <v>2559</v>
      </c>
      <c r="J871" s="10">
        <v>3968600</v>
      </c>
      <c r="K871" s="10">
        <v>85</v>
      </c>
      <c r="L871">
        <v>8</v>
      </c>
      <c r="M871" s="10">
        <v>51</v>
      </c>
      <c r="N871" s="10"/>
      <c r="O871" s="10">
        <v>7350</v>
      </c>
      <c r="P871" s="10">
        <v>43.010712403375756</v>
      </c>
      <c r="Q871" s="10">
        <v>21.418132339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P871" t="str">
        <f t="shared" si="84"/>
        <v>74_Autres industries extractives</v>
      </c>
      <c r="AQ871" t="str">
        <f>INDEX(PDC!$J$1:$L$90,MATCH(AT871,PDC!$L:$L,0),MATCH(PDC!$J$1,PDC!$J$1:$L$1,0))</f>
        <v>Industrie</v>
      </c>
      <c r="AR871">
        <v>74</v>
      </c>
      <c r="AS871">
        <v>8</v>
      </c>
      <c r="AT871" t="s">
        <v>64</v>
      </c>
      <c r="AU871">
        <v>268</v>
      </c>
      <c r="AV871">
        <v>462564</v>
      </c>
      <c r="AW871">
        <v>9</v>
      </c>
      <c r="AX871">
        <v>1</v>
      </c>
      <c r="AY871">
        <v>8</v>
      </c>
      <c r="BA871">
        <v>1302</v>
      </c>
    </row>
    <row r="872" spans="1:53" x14ac:dyDescent="0.35">
      <c r="A872" t="str">
        <f t="shared" si="82"/>
        <v>8409_Métallurgie</v>
      </c>
      <c r="B872" t="str">
        <f t="shared" si="83"/>
        <v>33_8409</v>
      </c>
      <c r="C872">
        <f t="shared" si="85"/>
        <v>33</v>
      </c>
      <c r="D872">
        <f t="shared" si="86"/>
        <v>33</v>
      </c>
      <c r="E872" t="str">
        <f>INDEX(PDC!$J$1:$L$90,MATCH(H872,PDC!$L:$L,0),MATCH(PDC!$J$1,PDC!$J$1:$L$1,0))</f>
        <v>Industrie</v>
      </c>
      <c r="F872">
        <v>8409</v>
      </c>
      <c r="G872">
        <v>24</v>
      </c>
      <c r="H872" t="s">
        <v>26</v>
      </c>
      <c r="I872" s="10">
        <v>1181</v>
      </c>
      <c r="J872" s="10">
        <v>1650482</v>
      </c>
      <c r="K872" s="10">
        <v>35</v>
      </c>
      <c r="L872" s="10">
        <v>5</v>
      </c>
      <c r="M872" s="10">
        <v>122</v>
      </c>
      <c r="N872" s="10">
        <v>1</v>
      </c>
      <c r="O872" s="10">
        <v>3337</v>
      </c>
      <c r="P872" s="10">
        <v>28.664301375875002</v>
      </c>
      <c r="Q872" s="10">
        <v>21.205926511000001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P872" t="str">
        <f t="shared" si="84"/>
        <v>74_Industries alimentaires</v>
      </c>
      <c r="AQ872" t="str">
        <f>INDEX(PDC!$J$1:$L$90,MATCH(AT872,PDC!$L:$L,0),MATCH(PDC!$J$1,PDC!$J$1:$L$1,0))</f>
        <v>Industrie</v>
      </c>
      <c r="AR872">
        <v>74</v>
      </c>
      <c r="AS872">
        <v>10</v>
      </c>
      <c r="AT872" t="s">
        <v>14</v>
      </c>
      <c r="AU872">
        <v>4866</v>
      </c>
      <c r="AV872">
        <v>7675733</v>
      </c>
      <c r="AW872">
        <v>193</v>
      </c>
      <c r="AX872">
        <v>7</v>
      </c>
      <c r="AY872">
        <v>57</v>
      </c>
      <c r="BA872">
        <v>11617</v>
      </c>
    </row>
    <row r="873" spans="1:53" x14ac:dyDescent="0.35">
      <c r="A873" t="str">
        <f t="shared" si="82"/>
        <v>8409_Activités pour la santé humaine</v>
      </c>
      <c r="B873" t="str">
        <f t="shared" si="83"/>
        <v>23_8409</v>
      </c>
      <c r="C873">
        <f t="shared" si="85"/>
        <v>23</v>
      </c>
      <c r="D873">
        <f t="shared" si="86"/>
        <v>23</v>
      </c>
      <c r="E873" t="str">
        <f>INDEX(PDC!$J$1:$L$90,MATCH(H873,PDC!$L:$L,0),MATCH(PDC!$J$1,PDC!$J$1:$L$1,0))</f>
        <v>Services</v>
      </c>
      <c r="F873">
        <v>8409</v>
      </c>
      <c r="G873">
        <v>86</v>
      </c>
      <c r="H873" t="s">
        <v>27</v>
      </c>
      <c r="I873" s="10">
        <v>9722</v>
      </c>
      <c r="J873" s="10">
        <v>15019913</v>
      </c>
      <c r="K873" s="10">
        <v>309</v>
      </c>
      <c r="L873">
        <v>32</v>
      </c>
      <c r="M873" s="10">
        <v>310</v>
      </c>
      <c r="N873" s="10"/>
      <c r="O873" s="10">
        <v>33022</v>
      </c>
      <c r="P873" s="10">
        <v>39.843852008451137</v>
      </c>
      <c r="Q873" s="10">
        <v>20.572689069999999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P873" t="str">
        <f t="shared" si="84"/>
        <v>74_Fabrication de boissons</v>
      </c>
      <c r="AQ873" t="str">
        <f>INDEX(PDC!$J$1:$L$90,MATCH(AT873,PDC!$L:$L,0),MATCH(PDC!$J$1,PDC!$J$1:$L$1,0))</f>
        <v>Industrie</v>
      </c>
      <c r="AR873">
        <v>74</v>
      </c>
      <c r="AS873">
        <v>11</v>
      </c>
      <c r="AT873" t="s">
        <v>66</v>
      </c>
      <c r="AU873">
        <v>1361</v>
      </c>
      <c r="AV873">
        <v>3400833</v>
      </c>
      <c r="AW873">
        <v>19</v>
      </c>
      <c r="AX873">
        <v>3</v>
      </c>
      <c r="AY873">
        <v>8</v>
      </c>
      <c r="BA873">
        <v>2051</v>
      </c>
    </row>
    <row r="874" spans="1:53" x14ac:dyDescent="0.35">
      <c r="A874" t="str">
        <f t="shared" si="82"/>
        <v>8409_Activités de location et location-bail</v>
      </c>
      <c r="B874" t="str">
        <f t="shared" si="83"/>
        <v>26_8409</v>
      </c>
      <c r="C874">
        <f t="shared" si="85"/>
        <v>26</v>
      </c>
      <c r="D874">
        <f t="shared" si="86"/>
        <v>26</v>
      </c>
      <c r="E874" t="str">
        <f>INDEX(PDC!$J$1:$L$90,MATCH(H874,PDC!$L:$L,0),MATCH(PDC!$J$1,PDC!$J$1:$L$1,0))</f>
        <v>Services</v>
      </c>
      <c r="F874">
        <v>8409</v>
      </c>
      <c r="G874">
        <v>77</v>
      </c>
      <c r="H874" t="s">
        <v>88</v>
      </c>
      <c r="I874" s="10">
        <v>1048</v>
      </c>
      <c r="J874" s="10">
        <v>1702838</v>
      </c>
      <c r="K874" s="10">
        <v>33</v>
      </c>
      <c r="L874">
        <v>7</v>
      </c>
      <c r="M874" s="10">
        <v>90</v>
      </c>
      <c r="N874" s="10"/>
      <c r="O874" s="10">
        <v>2817</v>
      </c>
      <c r="P874" s="10">
        <v>36.958985044356993</v>
      </c>
      <c r="Q874" s="10">
        <v>19.379412487</v>
      </c>
      <c r="T874" s="10"/>
      <c r="U874" s="10"/>
      <c r="V874" s="10"/>
      <c r="W874" s="10"/>
      <c r="X874" s="10"/>
      <c r="Y874" s="10"/>
      <c r="Z874" s="10"/>
      <c r="AP874" t="str">
        <f t="shared" si="84"/>
        <v>74_Fabrication de textiles</v>
      </c>
      <c r="AQ874" t="str">
        <f>INDEX(PDC!$J$1:$L$90,MATCH(AT874,PDC!$L:$L,0),MATCH(PDC!$J$1,PDC!$J$1:$L$1,0))</f>
        <v>Industrie</v>
      </c>
      <c r="AR874">
        <v>74</v>
      </c>
      <c r="AS874">
        <v>13</v>
      </c>
      <c r="AT874" t="s">
        <v>19</v>
      </c>
      <c r="AU874">
        <v>100</v>
      </c>
      <c r="AV874">
        <v>161130</v>
      </c>
    </row>
    <row r="875" spans="1:53" x14ac:dyDescent="0.35">
      <c r="A875" t="str">
        <f t="shared" si="82"/>
        <v>8409_Fabrication de boissons</v>
      </c>
      <c r="B875" t="str">
        <f t="shared" si="83"/>
        <v>31_8409</v>
      </c>
      <c r="C875">
        <f t="shared" si="85"/>
        <v>31</v>
      </c>
      <c r="D875">
        <f t="shared" si="86"/>
        <v>31</v>
      </c>
      <c r="E875" t="str">
        <f>INDEX(PDC!$J$1:$L$90,MATCH(H875,PDC!$L:$L,0),MATCH(PDC!$J$1,PDC!$J$1:$L$1,0))</f>
        <v>Industrie</v>
      </c>
      <c r="F875">
        <v>8409</v>
      </c>
      <c r="G875">
        <v>11</v>
      </c>
      <c r="H875" t="s">
        <v>66</v>
      </c>
      <c r="I875" s="10">
        <v>380</v>
      </c>
      <c r="J875" s="10">
        <v>583549</v>
      </c>
      <c r="K875" s="10">
        <v>11</v>
      </c>
      <c r="L875" s="10"/>
      <c r="M875" s="10"/>
      <c r="N875" s="10"/>
      <c r="O875" s="10">
        <v>383</v>
      </c>
      <c r="P875" s="10">
        <v>32.542915571629173</v>
      </c>
      <c r="Q875" s="10">
        <v>18.850173679000001</v>
      </c>
      <c r="T875" s="10"/>
      <c r="U875" s="10"/>
      <c r="V875" s="10"/>
      <c r="W875" s="10"/>
      <c r="X875" s="10"/>
      <c r="Y875" s="10"/>
      <c r="Z875" s="10"/>
      <c r="AP875" t="str">
        <f t="shared" si="84"/>
        <v>74_Industrie de l'habillement</v>
      </c>
      <c r="AQ875" t="str">
        <f>INDEX(PDC!$J$1:$L$90,MATCH(AT875,PDC!$L:$L,0),MATCH(PDC!$J$1,PDC!$J$1:$L$1,0))</f>
        <v>Industrie</v>
      </c>
      <c r="AR875">
        <v>74</v>
      </c>
      <c r="AS875">
        <v>14</v>
      </c>
      <c r="AT875" t="s">
        <v>68</v>
      </c>
      <c r="AU875">
        <v>202</v>
      </c>
      <c r="AV875">
        <v>299875</v>
      </c>
      <c r="AW875">
        <v>5</v>
      </c>
      <c r="AX875">
        <v>1</v>
      </c>
      <c r="AY875">
        <v>3</v>
      </c>
      <c r="BA875">
        <v>140</v>
      </c>
    </row>
    <row r="876" spans="1:53" x14ac:dyDescent="0.35">
      <c r="A876" t="str">
        <f t="shared" si="82"/>
        <v>8409_Organisation de jeux de hasard et d'argent</v>
      </c>
      <c r="B876" t="str">
        <f t="shared" si="83"/>
        <v>HC_8409</v>
      </c>
      <c r="C876" t="str">
        <f t="shared" si="85"/>
        <v>HC</v>
      </c>
      <c r="D876">
        <f t="shared" si="86"/>
        <v>27</v>
      </c>
      <c r="E876" t="str">
        <f>INDEX(PDC!$J$1:$L$90,MATCH(H876,PDC!$L:$L,0),MATCH(PDC!$J$1,PDC!$J$1:$L$1,0))</f>
        <v>Services</v>
      </c>
      <c r="F876">
        <v>8409</v>
      </c>
      <c r="G876">
        <v>92</v>
      </c>
      <c r="H876" t="s">
        <v>91</v>
      </c>
      <c r="I876" s="10">
        <v>172</v>
      </c>
      <c r="J876" s="10">
        <v>221729</v>
      </c>
      <c r="K876" s="10">
        <v>4</v>
      </c>
      <c r="M876" s="10"/>
      <c r="N876" s="10"/>
      <c r="O876" s="10">
        <v>963</v>
      </c>
      <c r="P876" s="10">
        <v>34.559314903661452</v>
      </c>
      <c r="Q876" s="10">
        <v>18.040039868000001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P876" t="str">
        <f t="shared" si="84"/>
        <v>74_Industrie du cuir et de la chaussure</v>
      </c>
      <c r="AQ876" t="str">
        <f>INDEX(PDC!$J$1:$L$90,MATCH(AT876,PDC!$L:$L,0),MATCH(PDC!$J$1,PDC!$J$1:$L$1,0))</f>
        <v>Industrie</v>
      </c>
      <c r="AR876">
        <v>74</v>
      </c>
      <c r="AS876">
        <v>15</v>
      </c>
      <c r="AT876" t="s">
        <v>69</v>
      </c>
      <c r="AU876">
        <v>179</v>
      </c>
      <c r="AV876">
        <v>247194</v>
      </c>
      <c r="AW876">
        <v>3</v>
      </c>
      <c r="BA876">
        <v>93</v>
      </c>
    </row>
    <row r="877" spans="1:53" x14ac:dyDescent="0.35">
      <c r="A877" t="str">
        <f t="shared" si="82"/>
        <v>8409_Imprimerie et reproduction d'enregistrements</v>
      </c>
      <c r="B877" t="str">
        <f t="shared" si="83"/>
        <v>34_8409</v>
      </c>
      <c r="C877">
        <f t="shared" si="85"/>
        <v>34</v>
      </c>
      <c r="D877">
        <f t="shared" si="86"/>
        <v>34</v>
      </c>
      <c r="E877" t="str">
        <f>INDEX(PDC!$J$1:$L$90,MATCH(H877,PDC!$L:$L,0),MATCH(PDC!$J$1,PDC!$J$1:$L$1,0))</f>
        <v>Industrie</v>
      </c>
      <c r="F877">
        <v>8409</v>
      </c>
      <c r="G877">
        <v>18</v>
      </c>
      <c r="H877" t="s">
        <v>72</v>
      </c>
      <c r="I877" s="10">
        <v>491</v>
      </c>
      <c r="J877" s="10">
        <v>825971</v>
      </c>
      <c r="K877" s="10">
        <v>14</v>
      </c>
      <c r="L877">
        <v>1</v>
      </c>
      <c r="M877" s="10">
        <v>8</v>
      </c>
      <c r="N877" s="10"/>
      <c r="O877" s="10">
        <v>1092</v>
      </c>
      <c r="P877" s="10">
        <v>28.102309231015475</v>
      </c>
      <c r="Q877" s="10">
        <v>16.949747630000001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P877" t="str">
        <f t="shared" si="84"/>
        <v>74_Travail du bois et fabrication d'articles en bois et en liège, à l'exception des meubles ; fabrication d'articles en vannerie et sparterie</v>
      </c>
      <c r="AQ877" t="str">
        <f>INDEX(PDC!$J$1:$L$90,MATCH(AT877,PDC!$L:$L,0),MATCH(PDC!$J$1,PDC!$J$1:$L$1,0))</f>
        <v>Industrie</v>
      </c>
      <c r="AR877">
        <v>74</v>
      </c>
      <c r="AS877">
        <v>16</v>
      </c>
      <c r="AT877" t="s">
        <v>70</v>
      </c>
      <c r="AU877">
        <v>741</v>
      </c>
      <c r="AV877">
        <v>1241562</v>
      </c>
      <c r="AW877">
        <v>88</v>
      </c>
      <c r="AX877">
        <v>6</v>
      </c>
      <c r="AY877">
        <v>49</v>
      </c>
      <c r="BA877">
        <v>5070</v>
      </c>
    </row>
    <row r="878" spans="1:53" x14ac:dyDescent="0.35">
      <c r="A878" t="str">
        <f t="shared" si="82"/>
        <v>8409_Publicité et études de marché</v>
      </c>
      <c r="B878" t="str">
        <f t="shared" si="83"/>
        <v>30_8409</v>
      </c>
      <c r="C878">
        <f t="shared" si="85"/>
        <v>30</v>
      </c>
      <c r="D878">
        <f t="shared" si="86"/>
        <v>30</v>
      </c>
      <c r="E878" t="str">
        <f>INDEX(PDC!$J$1:$L$90,MATCH(H878,PDC!$L:$L,0),MATCH(PDC!$J$1,PDC!$J$1:$L$1,0))</f>
        <v>Services</v>
      </c>
      <c r="F878">
        <v>8409</v>
      </c>
      <c r="G878">
        <v>73</v>
      </c>
      <c r="H878" t="s">
        <v>33</v>
      </c>
      <c r="I878" s="10">
        <v>632</v>
      </c>
      <c r="J878" s="10">
        <v>945792</v>
      </c>
      <c r="K878" s="10">
        <v>16</v>
      </c>
      <c r="L878" s="10"/>
      <c r="M878" s="10"/>
      <c r="N878" s="10"/>
      <c r="O878" s="10">
        <v>1780</v>
      </c>
      <c r="P878" s="10">
        <v>33.246812514161988</v>
      </c>
      <c r="Q878" s="10">
        <v>16.917038842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P878" t="str">
        <f t="shared" si="84"/>
        <v>74_Industrie du papier et du carton</v>
      </c>
      <c r="AQ878" t="str">
        <f>INDEX(PDC!$J$1:$L$90,MATCH(AT878,PDC!$L:$L,0),MATCH(PDC!$J$1,PDC!$J$1:$L$1,0))</f>
        <v>Industrie</v>
      </c>
      <c r="AR878">
        <v>74</v>
      </c>
      <c r="AS878">
        <v>17</v>
      </c>
      <c r="AT878" t="s">
        <v>71</v>
      </c>
      <c r="AU878">
        <v>283</v>
      </c>
      <c r="AV878">
        <v>397127</v>
      </c>
      <c r="AW878">
        <v>18</v>
      </c>
      <c r="AX878">
        <v>2</v>
      </c>
      <c r="AY878">
        <v>11</v>
      </c>
      <c r="BA878">
        <v>972</v>
      </c>
    </row>
    <row r="879" spans="1:53" x14ac:dyDescent="0.35">
      <c r="A879" t="str">
        <f t="shared" si="82"/>
        <v>8409_Génie civil</v>
      </c>
      <c r="B879" t="str">
        <f t="shared" si="83"/>
        <v>38_8409</v>
      </c>
      <c r="C879">
        <f t="shared" si="85"/>
        <v>38</v>
      </c>
      <c r="D879">
        <f t="shared" si="86"/>
        <v>38</v>
      </c>
      <c r="E879" t="str">
        <f>INDEX(PDC!$J$1:$L$90,MATCH(H879,PDC!$L:$L,0),MATCH(PDC!$J$1,PDC!$J$1:$L$1,0))</f>
        <v>Construction</v>
      </c>
      <c r="F879">
        <v>8409</v>
      </c>
      <c r="G879">
        <v>42</v>
      </c>
      <c r="H879" t="s">
        <v>22</v>
      </c>
      <c r="I879" s="10">
        <v>1359</v>
      </c>
      <c r="J879" s="10">
        <v>1919115</v>
      </c>
      <c r="K879" s="10">
        <v>32</v>
      </c>
      <c r="L879" s="10">
        <v>7</v>
      </c>
      <c r="M879" s="10">
        <v>41</v>
      </c>
      <c r="N879" s="10"/>
      <c r="O879" s="10">
        <v>5397</v>
      </c>
      <c r="P879" s="10">
        <v>24.186449838396943</v>
      </c>
      <c r="Q879" s="10">
        <v>16.674352501000001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P879" t="str">
        <f t="shared" si="84"/>
        <v>74_Imprimerie et reproduction d'enregistrements</v>
      </c>
      <c r="AQ879" t="str">
        <f>INDEX(PDC!$J$1:$L$90,MATCH(AT879,PDC!$L:$L,0),MATCH(PDC!$J$1,PDC!$J$1:$L$1,0))</f>
        <v>Industrie</v>
      </c>
      <c r="AR879">
        <v>74</v>
      </c>
      <c r="AS879">
        <v>18</v>
      </c>
      <c r="AT879" t="s">
        <v>72</v>
      </c>
      <c r="AU879">
        <v>312</v>
      </c>
      <c r="AV879">
        <v>531853</v>
      </c>
      <c r="AW879">
        <v>5</v>
      </c>
      <c r="AX879">
        <v>1</v>
      </c>
      <c r="AY879">
        <v>5</v>
      </c>
      <c r="BA879">
        <v>499</v>
      </c>
    </row>
    <row r="880" spans="1:53" x14ac:dyDescent="0.35">
      <c r="A880" t="str">
        <f t="shared" si="82"/>
        <v>8409_Activités des organisations associatives</v>
      </c>
      <c r="B880" t="str">
        <f t="shared" si="83"/>
        <v>55_8409</v>
      </c>
      <c r="C880">
        <f t="shared" si="85"/>
        <v>55</v>
      </c>
      <c r="D880">
        <f t="shared" si="86"/>
        <v>55</v>
      </c>
      <c r="E880" t="str">
        <f>INDEX(PDC!$J$1:$L$90,MATCH(H880,PDC!$L:$L,0),MATCH(PDC!$J$1,PDC!$J$1:$L$1,0))</f>
        <v>Services</v>
      </c>
      <c r="F880">
        <v>8409</v>
      </c>
      <c r="G880">
        <v>94</v>
      </c>
      <c r="H880" t="s">
        <v>32</v>
      </c>
      <c r="I880" s="10">
        <v>2780</v>
      </c>
      <c r="J880" s="10">
        <v>3861816</v>
      </c>
      <c r="K880" s="10">
        <v>61</v>
      </c>
      <c r="L880" s="10">
        <v>3</v>
      </c>
      <c r="M880" s="10">
        <v>19</v>
      </c>
      <c r="N880" s="10"/>
      <c r="O880" s="10">
        <v>3715</v>
      </c>
      <c r="P880" s="10">
        <v>9.0507544453503748</v>
      </c>
      <c r="Q880" s="10">
        <v>15.795677474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P880" t="str">
        <f t="shared" si="84"/>
        <v>74_Industrie chimique</v>
      </c>
      <c r="AQ880" t="str">
        <f>INDEX(PDC!$J$1:$L$90,MATCH(AT880,PDC!$L:$L,0),MATCH(PDC!$J$1,PDC!$J$1:$L$1,0))</f>
        <v>Industrie</v>
      </c>
      <c r="AR880">
        <v>74</v>
      </c>
      <c r="AS880">
        <v>20</v>
      </c>
      <c r="AT880" t="s">
        <v>40</v>
      </c>
      <c r="AU880">
        <v>775</v>
      </c>
      <c r="AV880">
        <v>1160546</v>
      </c>
      <c r="AW880">
        <v>17</v>
      </c>
      <c r="AX880">
        <v>1</v>
      </c>
      <c r="AY880">
        <v>5</v>
      </c>
      <c r="BA880">
        <v>586</v>
      </c>
    </row>
    <row r="881" spans="1:53" x14ac:dyDescent="0.35">
      <c r="A881" t="str">
        <f t="shared" si="82"/>
        <v>8409_Enseignement</v>
      </c>
      <c r="B881" t="str">
        <f t="shared" si="83"/>
        <v>50_8409</v>
      </c>
      <c r="C881">
        <f t="shared" si="85"/>
        <v>50</v>
      </c>
      <c r="D881">
        <f t="shared" si="86"/>
        <v>50</v>
      </c>
      <c r="E881" t="str">
        <f>INDEX(PDC!$J$1:$L$90,MATCH(H881,PDC!$L:$L,0),MATCH(PDC!$J$1,PDC!$J$1:$L$1,0))</f>
        <v>Services</v>
      </c>
      <c r="F881">
        <v>8409</v>
      </c>
      <c r="G881">
        <v>85</v>
      </c>
      <c r="H881" t="s">
        <v>34</v>
      </c>
      <c r="I881" s="10">
        <v>6630</v>
      </c>
      <c r="J881" s="10">
        <v>7148808</v>
      </c>
      <c r="K881" s="10">
        <v>111</v>
      </c>
      <c r="L881">
        <v>7</v>
      </c>
      <c r="M881" s="10">
        <v>49</v>
      </c>
      <c r="N881" s="10"/>
      <c r="O881" s="10">
        <v>6547</v>
      </c>
      <c r="P881" s="10">
        <v>13.956716339871573</v>
      </c>
      <c r="Q881" s="10">
        <v>15.527064092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P881" t="str">
        <f t="shared" si="84"/>
        <v>74_Industrie pharmaceutique</v>
      </c>
      <c r="AQ881" t="str">
        <f>INDEX(PDC!$J$1:$L$90,MATCH(AT881,PDC!$L:$L,0),MATCH(PDC!$J$1,PDC!$J$1:$L$1,0))</f>
        <v>Industrie</v>
      </c>
      <c r="AR881">
        <v>74</v>
      </c>
      <c r="AS881">
        <v>21</v>
      </c>
      <c r="AT881" t="s">
        <v>39</v>
      </c>
      <c r="AU881">
        <v>1258</v>
      </c>
      <c r="AV881">
        <v>1254234</v>
      </c>
      <c r="AW881">
        <v>21</v>
      </c>
      <c r="AX881">
        <v>1</v>
      </c>
      <c r="AY881">
        <v>16</v>
      </c>
      <c r="BA881">
        <v>629</v>
      </c>
    </row>
    <row r="882" spans="1:53" x14ac:dyDescent="0.35">
      <c r="A882" t="str">
        <f t="shared" si="82"/>
        <v>8409_Industrie automobile</v>
      </c>
      <c r="B882" t="str">
        <f t="shared" si="83"/>
        <v>6_8409</v>
      </c>
      <c r="C882">
        <f t="shared" si="85"/>
        <v>6</v>
      </c>
      <c r="D882">
        <f t="shared" si="86"/>
        <v>6</v>
      </c>
      <c r="E882" t="str">
        <f>INDEX(PDC!$J$1:$L$90,MATCH(H882,PDC!$L:$L,0),MATCH(PDC!$J$1,PDC!$J$1:$L$1,0))</f>
        <v>Industrie</v>
      </c>
      <c r="F882">
        <v>8409</v>
      </c>
      <c r="G882">
        <v>29</v>
      </c>
      <c r="H882" t="s">
        <v>24</v>
      </c>
      <c r="I882" s="10">
        <v>445</v>
      </c>
      <c r="J882" s="10">
        <v>786584</v>
      </c>
      <c r="K882" s="10">
        <v>12</v>
      </c>
      <c r="L882" s="10">
        <v>1</v>
      </c>
      <c r="M882" s="10">
        <v>2</v>
      </c>
      <c r="N882" s="10"/>
      <c r="O882" s="10">
        <v>1001</v>
      </c>
      <c r="P882" s="10">
        <v>89.647986126635871</v>
      </c>
      <c r="Q882" s="10">
        <v>15.255840444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P882" t="str">
        <f t="shared" si="84"/>
        <v>74_Fabrication de produits en caoutchouc et en plastique</v>
      </c>
      <c r="AQ882" t="str">
        <f>INDEX(PDC!$J$1:$L$90,MATCH(AT882,PDC!$L:$L,0),MATCH(PDC!$J$1,PDC!$J$1:$L$1,0))</f>
        <v>Industrie</v>
      </c>
      <c r="AR882">
        <v>74</v>
      </c>
      <c r="AS882">
        <v>22</v>
      </c>
      <c r="AT882" t="s">
        <v>25</v>
      </c>
      <c r="AU882">
        <v>1072</v>
      </c>
      <c r="AV882">
        <v>1707846</v>
      </c>
      <c r="AW882">
        <v>51</v>
      </c>
      <c r="AX882">
        <v>7</v>
      </c>
      <c r="AY882">
        <v>70</v>
      </c>
      <c r="BA882">
        <v>3368</v>
      </c>
    </row>
    <row r="883" spans="1:53" x14ac:dyDescent="0.35">
      <c r="A883" t="str">
        <f t="shared" si="82"/>
        <v>8409_Industrie du cuir et de la chaussure</v>
      </c>
      <c r="B883" t="str">
        <f t="shared" si="83"/>
        <v>HC_8409</v>
      </c>
      <c r="C883" t="str">
        <f t="shared" si="85"/>
        <v>HC</v>
      </c>
      <c r="D883">
        <f t="shared" si="86"/>
        <v>29</v>
      </c>
      <c r="E883" t="str">
        <f>INDEX(PDC!$J$1:$L$90,MATCH(H883,PDC!$L:$L,0),MATCH(PDC!$J$1,PDC!$J$1:$L$1,0))</f>
        <v>Industrie</v>
      </c>
      <c r="F883">
        <v>8409</v>
      </c>
      <c r="G883">
        <v>15</v>
      </c>
      <c r="H883" t="s">
        <v>69</v>
      </c>
      <c r="I883" s="10">
        <v>44</v>
      </c>
      <c r="J883" s="10">
        <v>67728</v>
      </c>
      <c r="K883" s="10">
        <v>1</v>
      </c>
      <c r="L883" s="10"/>
      <c r="M883" s="10"/>
      <c r="N883" s="10"/>
      <c r="O883" s="10">
        <v>296</v>
      </c>
      <c r="P883" s="10">
        <v>33.964436249568969</v>
      </c>
      <c r="Q883" s="10">
        <v>14.764942121000001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P883" t="str">
        <f t="shared" si="84"/>
        <v>74_Fabrication d'autres produits minéraux non métalliques</v>
      </c>
      <c r="AQ883" t="str">
        <f>INDEX(PDC!$J$1:$L$90,MATCH(AT883,PDC!$L:$L,0),MATCH(PDC!$J$1,PDC!$J$1:$L$1,0))</f>
        <v>Industrie</v>
      </c>
      <c r="AR883">
        <v>74</v>
      </c>
      <c r="AS883">
        <v>23</v>
      </c>
      <c r="AT883" t="s">
        <v>18</v>
      </c>
      <c r="AU883">
        <v>735</v>
      </c>
      <c r="AV883">
        <v>1216506</v>
      </c>
      <c r="AW883">
        <v>41</v>
      </c>
      <c r="AX883">
        <v>1</v>
      </c>
      <c r="AY883">
        <v>7</v>
      </c>
      <c r="BA883">
        <v>3051</v>
      </c>
    </row>
    <row r="884" spans="1:53" x14ac:dyDescent="0.35">
      <c r="A884" t="str">
        <f t="shared" si="82"/>
        <v>8409_Réparation d'ordinateurs et de biens personnels et domestiques</v>
      </c>
      <c r="B884" t="str">
        <f t="shared" si="83"/>
        <v>HC_8409</v>
      </c>
      <c r="C884" t="str">
        <f t="shared" si="85"/>
        <v>HC</v>
      </c>
      <c r="D884">
        <f t="shared" si="86"/>
        <v>47</v>
      </c>
      <c r="E884" t="str">
        <f>INDEX(PDC!$J$1:$L$90,MATCH(H884,PDC!$L:$L,0),MATCH(PDC!$J$1,PDC!$J$1:$L$1,0))</f>
        <v>Services</v>
      </c>
      <c r="F884">
        <v>8409</v>
      </c>
      <c r="G884">
        <v>95</v>
      </c>
      <c r="H884" t="s">
        <v>92</v>
      </c>
      <c r="I884" s="10">
        <v>250</v>
      </c>
      <c r="J884" s="10">
        <v>410170</v>
      </c>
      <c r="K884" s="10">
        <v>6</v>
      </c>
      <c r="L884" s="10"/>
      <c r="M884" s="10"/>
      <c r="N884" s="10"/>
      <c r="O884" s="10">
        <v>779</v>
      </c>
      <c r="P884" s="10">
        <v>16.101882006955776</v>
      </c>
      <c r="Q884" s="10">
        <v>14.62808104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P884" t="str">
        <f t="shared" si="84"/>
        <v>74_Métallurgie</v>
      </c>
      <c r="AQ884" t="str">
        <f>INDEX(PDC!$J$1:$L$90,MATCH(AT884,PDC!$L:$L,0),MATCH(PDC!$J$1,PDC!$J$1:$L$1,0))</f>
        <v>Industrie</v>
      </c>
      <c r="AR884">
        <v>74</v>
      </c>
      <c r="AS884">
        <v>24</v>
      </c>
      <c r="AT884" t="s">
        <v>26</v>
      </c>
      <c r="AU884">
        <v>308</v>
      </c>
      <c r="AV884">
        <v>487420</v>
      </c>
      <c r="AW884">
        <v>10</v>
      </c>
      <c r="AX884">
        <v>1</v>
      </c>
      <c r="AY884">
        <v>15</v>
      </c>
      <c r="BA884">
        <v>349</v>
      </c>
    </row>
    <row r="885" spans="1:53" x14ac:dyDescent="0.35">
      <c r="A885" t="str">
        <f t="shared" si="82"/>
        <v>8409_Commerce de gros, à l'exception des automobiles et des motocycles</v>
      </c>
      <c r="B885" t="str">
        <f t="shared" si="83"/>
        <v>41_8409</v>
      </c>
      <c r="C885">
        <f t="shared" si="85"/>
        <v>41</v>
      </c>
      <c r="D885">
        <f t="shared" si="86"/>
        <v>41</v>
      </c>
      <c r="E885" t="str">
        <f>INDEX(PDC!$J$1:$L$90,MATCH(H885,PDC!$L:$L,0),MATCH(PDC!$J$1,PDC!$J$1:$L$1,0))</f>
        <v>Commerce</v>
      </c>
      <c r="F885">
        <v>8409</v>
      </c>
      <c r="G885">
        <v>46</v>
      </c>
      <c r="H885" t="s">
        <v>28</v>
      </c>
      <c r="I885" s="10">
        <v>8017</v>
      </c>
      <c r="J885" s="10">
        <v>12230669</v>
      </c>
      <c r="K885" s="10">
        <v>176</v>
      </c>
      <c r="L885">
        <v>15</v>
      </c>
      <c r="M885" s="10">
        <v>138</v>
      </c>
      <c r="N885" s="10"/>
      <c r="O885" s="10">
        <v>13083</v>
      </c>
      <c r="P885" s="10">
        <v>22.040497573082472</v>
      </c>
      <c r="Q885" s="10">
        <v>14.390055032999999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P885" t="str">
        <f t="shared" si="84"/>
        <v>74_Fabrication de produits métalliques, à l'exception des machines et des équipements</v>
      </c>
      <c r="AQ885" t="str">
        <f>INDEX(PDC!$J$1:$L$90,MATCH(AT885,PDC!$L:$L,0),MATCH(PDC!$J$1,PDC!$J$1:$L$1,0))</f>
        <v>Industrie</v>
      </c>
      <c r="AR885">
        <v>74</v>
      </c>
      <c r="AS885">
        <v>25</v>
      </c>
      <c r="AT885" t="s">
        <v>11</v>
      </c>
      <c r="AU885">
        <v>13408</v>
      </c>
      <c r="AV885">
        <v>22469719</v>
      </c>
      <c r="AW885">
        <v>567</v>
      </c>
      <c r="AX885">
        <v>22</v>
      </c>
      <c r="AY885">
        <v>202</v>
      </c>
      <c r="BA885">
        <v>21742</v>
      </c>
    </row>
    <row r="886" spans="1:53" x14ac:dyDescent="0.35">
      <c r="A886" t="str">
        <f t="shared" si="82"/>
        <v>8409_Activités des organisations et organismes extraterritoriaux</v>
      </c>
      <c r="B886" t="str">
        <f t="shared" si="83"/>
        <v>HC_8409</v>
      </c>
      <c r="C886" t="str">
        <f t="shared" si="85"/>
        <v>HC</v>
      </c>
      <c r="D886">
        <f t="shared" si="86"/>
        <v>39</v>
      </c>
      <c r="E886" t="str">
        <f>INDEX(PDC!$J$1:$L$90,MATCH(H886,PDC!$L:$L,0),MATCH(PDC!$J$1,PDC!$J$1:$L$1,0))</f>
        <v>Services</v>
      </c>
      <c r="F886">
        <v>8409</v>
      </c>
      <c r="G886">
        <v>99</v>
      </c>
      <c r="H886" t="s">
        <v>93</v>
      </c>
      <c r="I886" s="10">
        <v>37</v>
      </c>
      <c r="J886" s="10">
        <v>70188</v>
      </c>
      <c r="K886" s="10">
        <v>1</v>
      </c>
      <c r="M886" s="10"/>
      <c r="N886" s="10"/>
      <c r="O886" s="10">
        <v>251</v>
      </c>
      <c r="P886" s="10">
        <v>23.817907397056754</v>
      </c>
      <c r="Q886" s="10">
        <v>14.247449706999999</v>
      </c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P886" t="str">
        <f t="shared" si="84"/>
        <v>74_Fabrication de produits informatiques, électroniques et optiques</v>
      </c>
      <c r="AQ886" t="str">
        <f>INDEX(PDC!$J$1:$L$90,MATCH(AT886,PDC!$L:$L,0),MATCH(PDC!$J$1,PDC!$J$1:$L$1,0))</f>
        <v>Industrie</v>
      </c>
      <c r="AR886">
        <v>74</v>
      </c>
      <c r="AS886">
        <v>26</v>
      </c>
      <c r="AT886" t="s">
        <v>41</v>
      </c>
      <c r="AU886">
        <v>1502</v>
      </c>
      <c r="AV886">
        <v>2291316</v>
      </c>
      <c r="AW886">
        <v>28</v>
      </c>
      <c r="AX886">
        <v>1</v>
      </c>
      <c r="AY886">
        <v>18</v>
      </c>
      <c r="BA886">
        <v>961</v>
      </c>
    </row>
    <row r="887" spans="1:53" x14ac:dyDescent="0.35">
      <c r="A887" t="str">
        <f t="shared" si="82"/>
        <v>8409_Fabrication de produits en caoutchouc et en plastique</v>
      </c>
      <c r="B887" t="str">
        <f t="shared" si="83"/>
        <v>37_8409</v>
      </c>
      <c r="C887">
        <f t="shared" si="85"/>
        <v>37</v>
      </c>
      <c r="D887">
        <f t="shared" si="86"/>
        <v>37</v>
      </c>
      <c r="E887" t="str">
        <f>INDEX(PDC!$J$1:$L$90,MATCH(H887,PDC!$L:$L,0),MATCH(PDC!$J$1,PDC!$J$1:$L$1,0))</f>
        <v>Industrie</v>
      </c>
      <c r="F887">
        <v>8409</v>
      </c>
      <c r="G887">
        <v>22</v>
      </c>
      <c r="H887" t="s">
        <v>25</v>
      </c>
      <c r="I887" s="10">
        <v>423</v>
      </c>
      <c r="J887" s="10">
        <v>644005</v>
      </c>
      <c r="K887" s="10">
        <v>9</v>
      </c>
      <c r="L887" s="10"/>
      <c r="M887" s="10"/>
      <c r="N887" s="10"/>
      <c r="O887" s="10">
        <v>2113</v>
      </c>
      <c r="P887" s="10">
        <v>24.447866465616023</v>
      </c>
      <c r="Q887" s="10">
        <v>13.975046777999999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P887" t="str">
        <f t="shared" si="84"/>
        <v>74_Fabrication d'équipements électriques</v>
      </c>
      <c r="AQ887" t="str">
        <f>INDEX(PDC!$J$1:$L$90,MATCH(AT887,PDC!$L:$L,0),MATCH(PDC!$J$1,PDC!$J$1:$L$1,0))</f>
        <v>Industrie</v>
      </c>
      <c r="AR887">
        <v>74</v>
      </c>
      <c r="AS887">
        <v>27</v>
      </c>
      <c r="AT887" t="s">
        <v>38</v>
      </c>
      <c r="AU887">
        <v>2071</v>
      </c>
      <c r="AV887">
        <v>2356594</v>
      </c>
      <c r="AW887">
        <v>19</v>
      </c>
      <c r="AX887">
        <v>1</v>
      </c>
      <c r="AY887">
        <v>12</v>
      </c>
      <c r="BA887">
        <v>1317</v>
      </c>
    </row>
    <row r="888" spans="1:53" x14ac:dyDescent="0.35">
      <c r="A888" t="str">
        <f t="shared" si="82"/>
        <v>8409_Réparation et installation de machines et d'équipements</v>
      </c>
      <c r="B888" t="str">
        <f t="shared" si="83"/>
        <v>42_8409</v>
      </c>
      <c r="C888">
        <f t="shared" si="85"/>
        <v>42</v>
      </c>
      <c r="D888">
        <f t="shared" si="86"/>
        <v>42</v>
      </c>
      <c r="E888" t="str">
        <f>INDEX(PDC!$J$1:$L$90,MATCH(H888,PDC!$L:$L,0),MATCH(PDC!$J$1,PDC!$J$1:$L$1,0))</f>
        <v>Industrie</v>
      </c>
      <c r="F888">
        <v>8409</v>
      </c>
      <c r="G888">
        <v>33</v>
      </c>
      <c r="H888" t="s">
        <v>23</v>
      </c>
      <c r="I888" s="10">
        <v>2150</v>
      </c>
      <c r="J888" s="10">
        <v>3470065</v>
      </c>
      <c r="K888" s="10">
        <v>45</v>
      </c>
      <c r="L888">
        <v>12</v>
      </c>
      <c r="M888" s="10">
        <v>159</v>
      </c>
      <c r="N888" s="10"/>
      <c r="O888" s="10">
        <v>4849</v>
      </c>
      <c r="P888" s="10">
        <v>18.700379980870835</v>
      </c>
      <c r="Q888" s="10">
        <v>12.968056794000001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P888" t="str">
        <f t="shared" si="84"/>
        <v>74_Fabrication de machines et équipements n.c.a.</v>
      </c>
      <c r="AQ888" t="str">
        <f>INDEX(PDC!$J$1:$L$90,MATCH(AT888,PDC!$L:$L,0),MATCH(PDC!$J$1,PDC!$J$1:$L$1,0))</f>
        <v>Industrie</v>
      </c>
      <c r="AR888">
        <v>74</v>
      </c>
      <c r="AS888">
        <v>28</v>
      </c>
      <c r="AT888" t="s">
        <v>29</v>
      </c>
      <c r="AU888">
        <v>6700</v>
      </c>
      <c r="AV888">
        <v>9723812</v>
      </c>
      <c r="AW888">
        <v>126</v>
      </c>
      <c r="AX888">
        <v>6</v>
      </c>
      <c r="AY888">
        <v>42</v>
      </c>
      <c r="BA888">
        <v>6020</v>
      </c>
    </row>
    <row r="889" spans="1:53" x14ac:dyDescent="0.35">
      <c r="A889" t="str">
        <f t="shared" si="82"/>
        <v>8409_Autres activités spécialisées, scientifiques et techniques</v>
      </c>
      <c r="B889" t="str">
        <f t="shared" si="83"/>
        <v>32_8409</v>
      </c>
      <c r="C889">
        <f t="shared" si="85"/>
        <v>32</v>
      </c>
      <c r="D889">
        <f t="shared" si="86"/>
        <v>32</v>
      </c>
      <c r="E889" t="str">
        <f>INDEX(PDC!$J$1:$L$90,MATCH(H889,PDC!$L:$L,0),MATCH(PDC!$J$1,PDC!$J$1:$L$1,0))</f>
        <v>Services</v>
      </c>
      <c r="F889">
        <v>8409</v>
      </c>
      <c r="G889">
        <v>74</v>
      </c>
      <c r="H889" t="s">
        <v>86</v>
      </c>
      <c r="I889" s="10">
        <v>811</v>
      </c>
      <c r="J889" s="10">
        <v>1259220</v>
      </c>
      <c r="K889" s="10">
        <v>16</v>
      </c>
      <c r="L889" s="10">
        <v>1</v>
      </c>
      <c r="M889" s="10">
        <v>3</v>
      </c>
      <c r="N889" s="10"/>
      <c r="O889" s="10">
        <v>910</v>
      </c>
      <c r="P889" s="10">
        <v>29.046038463858338</v>
      </c>
      <c r="Q889" s="10">
        <v>12.706278490000001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P889" t="str">
        <f t="shared" si="84"/>
        <v>74_Industrie automobile</v>
      </c>
      <c r="AQ889" t="str">
        <f>INDEX(PDC!$J$1:$L$90,MATCH(AT889,PDC!$L:$L,0),MATCH(PDC!$J$1,PDC!$J$1:$L$1,0))</f>
        <v>Industrie</v>
      </c>
      <c r="AR889">
        <v>74</v>
      </c>
      <c r="AS889">
        <v>29</v>
      </c>
      <c r="AT889" t="s">
        <v>24</v>
      </c>
      <c r="AU889">
        <v>842</v>
      </c>
      <c r="AV889">
        <v>1087601</v>
      </c>
      <c r="AW889">
        <v>39</v>
      </c>
      <c r="BA889">
        <v>1568</v>
      </c>
    </row>
    <row r="890" spans="1:53" x14ac:dyDescent="0.35">
      <c r="A890" t="str">
        <f t="shared" si="82"/>
        <v>8409_Activités vétérinaires</v>
      </c>
      <c r="B890" t="str">
        <f t="shared" si="83"/>
        <v>HC_8409</v>
      </c>
      <c r="C890" t="str">
        <f t="shared" si="85"/>
        <v>HC</v>
      </c>
      <c r="D890">
        <f t="shared" si="86"/>
        <v>49</v>
      </c>
      <c r="E890" t="str">
        <f>INDEX(PDC!$J$1:$L$90,MATCH(H890,PDC!$L:$L,0),MATCH(PDC!$J$1,PDC!$J$1:$L$1,0))</f>
        <v>Services</v>
      </c>
      <c r="F890">
        <v>8409</v>
      </c>
      <c r="G890">
        <v>75</v>
      </c>
      <c r="H890" t="s">
        <v>87</v>
      </c>
      <c r="I890" s="10">
        <v>104</v>
      </c>
      <c r="J890" s="10">
        <v>172734</v>
      </c>
      <c r="K890" s="10">
        <v>2</v>
      </c>
      <c r="L890" s="10">
        <v>1</v>
      </c>
      <c r="M890" s="10">
        <v>8</v>
      </c>
      <c r="N890" s="10"/>
      <c r="O890" s="10">
        <v>22</v>
      </c>
      <c r="P890" s="10">
        <v>13.989136799608726</v>
      </c>
      <c r="Q890" s="10">
        <v>11.578496416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P890" t="str">
        <f t="shared" si="84"/>
        <v>74_Fabrication d'autres matériels de transport</v>
      </c>
      <c r="AQ890" t="str">
        <f>INDEX(PDC!$J$1:$L$90,MATCH(AT890,PDC!$L:$L,0),MATCH(PDC!$J$1,PDC!$J$1:$L$1,0))</f>
        <v>Industrie</v>
      </c>
      <c r="AR890">
        <v>74</v>
      </c>
      <c r="AS890">
        <v>30</v>
      </c>
      <c r="AT890" t="s">
        <v>74</v>
      </c>
      <c r="AU890">
        <v>734</v>
      </c>
      <c r="AV890">
        <v>1252003</v>
      </c>
      <c r="AW890">
        <v>6</v>
      </c>
      <c r="BA890">
        <v>276</v>
      </c>
    </row>
    <row r="891" spans="1:53" x14ac:dyDescent="0.35">
      <c r="A891" t="str">
        <f t="shared" si="82"/>
        <v>8409_Activités immobilières</v>
      </c>
      <c r="B891" t="str">
        <f t="shared" si="83"/>
        <v>52_8409</v>
      </c>
      <c r="C891">
        <f t="shared" si="85"/>
        <v>52</v>
      </c>
      <c r="D891">
        <f t="shared" si="86"/>
        <v>52</v>
      </c>
      <c r="E891" t="str">
        <f>INDEX(PDC!$J$1:$L$90,MATCH(H891,PDC!$L:$L,0),MATCH(PDC!$J$1,PDC!$J$1:$L$1,0))</f>
        <v>Services</v>
      </c>
      <c r="F891">
        <v>8409</v>
      </c>
      <c r="G891">
        <v>68</v>
      </c>
      <c r="H891" t="s">
        <v>31</v>
      </c>
      <c r="I891" s="10">
        <v>2497</v>
      </c>
      <c r="J891" s="10">
        <v>3523505</v>
      </c>
      <c r="K891" s="10">
        <v>40</v>
      </c>
      <c r="L891" s="10">
        <v>2</v>
      </c>
      <c r="M891" s="10">
        <v>15</v>
      </c>
      <c r="N891" s="10"/>
      <c r="O891" s="10">
        <v>5144</v>
      </c>
      <c r="P891" s="10">
        <v>13.337047598838913</v>
      </c>
      <c r="Q891" s="10">
        <v>11.352332408000001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P891" t="str">
        <f t="shared" si="84"/>
        <v>74_Fabrication de meubles</v>
      </c>
      <c r="AQ891" t="str">
        <f>INDEX(PDC!$J$1:$L$90,MATCH(AT891,PDC!$L:$L,0),MATCH(PDC!$J$1,PDC!$J$1:$L$1,0))</f>
        <v>Industrie</v>
      </c>
      <c r="AR891">
        <v>74</v>
      </c>
      <c r="AS891">
        <v>31</v>
      </c>
      <c r="AT891" t="s">
        <v>75</v>
      </c>
      <c r="AU891">
        <v>1365</v>
      </c>
      <c r="AV891">
        <v>2738855</v>
      </c>
      <c r="AW891">
        <v>72</v>
      </c>
      <c r="AX891">
        <v>8</v>
      </c>
      <c r="AY891">
        <v>147</v>
      </c>
      <c r="AZ891">
        <v>1</v>
      </c>
      <c r="BA891">
        <v>3386</v>
      </c>
    </row>
    <row r="892" spans="1:53" x14ac:dyDescent="0.35">
      <c r="A892" t="str">
        <f t="shared" si="82"/>
        <v>8409_Captage, traitement et distribution d'eau</v>
      </c>
      <c r="B892" t="str">
        <f t="shared" si="83"/>
        <v>40_8409</v>
      </c>
      <c r="C892">
        <f t="shared" si="85"/>
        <v>40</v>
      </c>
      <c r="D892">
        <f t="shared" si="86"/>
        <v>40</v>
      </c>
      <c r="E892" t="str">
        <f>INDEX(PDC!$J$1:$L$90,MATCH(H892,PDC!$L:$L,0),MATCH(PDC!$J$1,PDC!$J$1:$L$1,0))</f>
        <v>Industrie</v>
      </c>
      <c r="F892">
        <v>8409</v>
      </c>
      <c r="G892">
        <v>36</v>
      </c>
      <c r="H892" t="s">
        <v>77</v>
      </c>
      <c r="I892" s="10">
        <v>319</v>
      </c>
      <c r="J892" s="10">
        <v>538102</v>
      </c>
      <c r="K892">
        <v>6</v>
      </c>
      <c r="L892" s="10"/>
      <c r="M892" s="10"/>
      <c r="O892">
        <v>1331</v>
      </c>
      <c r="P892">
        <v>22.110958056717323</v>
      </c>
      <c r="Q892">
        <v>11.150302358999999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P892" t="str">
        <f t="shared" si="84"/>
        <v>74_Autres industries manufacturières</v>
      </c>
      <c r="AQ892" t="str">
        <f>INDEX(PDC!$J$1:$L$90,MATCH(AT892,PDC!$L:$L,0),MATCH(PDC!$J$1,PDC!$J$1:$L$1,0))</f>
        <v>Industrie</v>
      </c>
      <c r="AR892">
        <v>74</v>
      </c>
      <c r="AS892">
        <v>32</v>
      </c>
      <c r="AT892" t="s">
        <v>37</v>
      </c>
      <c r="AU892">
        <v>2462</v>
      </c>
      <c r="AV892">
        <v>3895036</v>
      </c>
      <c r="AW892">
        <v>32</v>
      </c>
      <c r="AX892">
        <v>3</v>
      </c>
      <c r="AY892">
        <v>16</v>
      </c>
      <c r="BA892">
        <v>1952</v>
      </c>
    </row>
    <row r="893" spans="1:53" x14ac:dyDescent="0.35">
      <c r="A893" t="str">
        <f t="shared" si="82"/>
        <v>8409_Autres industries manufacturières</v>
      </c>
      <c r="B893" t="str">
        <f t="shared" si="83"/>
        <v>35_8409</v>
      </c>
      <c r="C893">
        <f t="shared" si="85"/>
        <v>35</v>
      </c>
      <c r="D893">
        <f t="shared" si="86"/>
        <v>35</v>
      </c>
      <c r="E893" t="str">
        <f>INDEX(PDC!$J$1:$L$90,MATCH(H893,PDC!$L:$L,0),MATCH(PDC!$J$1,PDC!$J$1:$L$1,0))</f>
        <v>Industrie</v>
      </c>
      <c r="F893">
        <v>8409</v>
      </c>
      <c r="G893">
        <v>32</v>
      </c>
      <c r="H893" t="s">
        <v>37</v>
      </c>
      <c r="I893" s="10">
        <v>2777</v>
      </c>
      <c r="J893" s="10">
        <v>4664485</v>
      </c>
      <c r="K893">
        <v>51</v>
      </c>
      <c r="L893">
        <v>2</v>
      </c>
      <c r="M893" s="10">
        <v>13</v>
      </c>
      <c r="O893">
        <v>3304</v>
      </c>
      <c r="P893">
        <v>27.554795234829964</v>
      </c>
      <c r="Q893">
        <v>10.933682924999999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P893" t="str">
        <f t="shared" si="84"/>
        <v>74_Réparation et installation de machines et d'équipements</v>
      </c>
      <c r="AQ893" t="str">
        <f>INDEX(PDC!$J$1:$L$90,MATCH(AT893,PDC!$L:$L,0),MATCH(PDC!$J$1,PDC!$J$1:$L$1,0))</f>
        <v>Industrie</v>
      </c>
      <c r="AR893">
        <v>74</v>
      </c>
      <c r="AS893">
        <v>33</v>
      </c>
      <c r="AT893" t="s">
        <v>23</v>
      </c>
      <c r="AU893">
        <v>834</v>
      </c>
      <c r="AV893">
        <v>1433475</v>
      </c>
      <c r="AW893">
        <v>32</v>
      </c>
      <c r="AX893">
        <v>1</v>
      </c>
      <c r="AY893">
        <v>6</v>
      </c>
      <c r="BA893">
        <v>1400</v>
      </c>
    </row>
    <row r="894" spans="1:53" x14ac:dyDescent="0.35">
      <c r="A894" t="str">
        <f t="shared" si="82"/>
        <v>8409_Industrie du papier et du carton</v>
      </c>
      <c r="B894" t="str">
        <f t="shared" si="83"/>
        <v>51_8409</v>
      </c>
      <c r="C894">
        <f t="shared" si="85"/>
        <v>51</v>
      </c>
      <c r="D894">
        <f t="shared" si="86"/>
        <v>51</v>
      </c>
      <c r="E894" t="str">
        <f>INDEX(PDC!$J$1:$L$90,MATCH(H894,PDC!$L:$L,0),MATCH(PDC!$J$1,PDC!$J$1:$L$1,0))</f>
        <v>Industrie</v>
      </c>
      <c r="F894">
        <v>8409</v>
      </c>
      <c r="G894">
        <v>17</v>
      </c>
      <c r="H894" t="s">
        <v>71</v>
      </c>
      <c r="I894" s="10">
        <v>878</v>
      </c>
      <c r="J894" s="10">
        <v>1332864</v>
      </c>
      <c r="K894">
        <v>14</v>
      </c>
      <c r="L894">
        <v>1</v>
      </c>
      <c r="M894" s="10">
        <v>4</v>
      </c>
      <c r="O894">
        <v>1230</v>
      </c>
      <c r="P894">
        <v>13.677615149130599</v>
      </c>
      <c r="Q894">
        <v>10.503697301000001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P894" t="str">
        <f t="shared" si="84"/>
        <v>74_Production et distribution d'électricité, de gaz, de vapeur et d'air conditionné</v>
      </c>
      <c r="AQ894" t="str">
        <f>INDEX(PDC!$J$1:$L$90,MATCH(AT894,PDC!$L:$L,0),MATCH(PDC!$J$1,PDC!$J$1:$L$1,0))</f>
        <v>Industrie</v>
      </c>
      <c r="AR894">
        <v>74</v>
      </c>
      <c r="AS894">
        <v>35</v>
      </c>
      <c r="AT894" t="s">
        <v>76</v>
      </c>
      <c r="AU894">
        <v>423</v>
      </c>
      <c r="AV894">
        <v>726784</v>
      </c>
      <c r="AW894">
        <v>3</v>
      </c>
      <c r="BA894">
        <v>8</v>
      </c>
    </row>
    <row r="895" spans="1:53" x14ac:dyDescent="0.35">
      <c r="A895" t="str">
        <f t="shared" si="82"/>
        <v>8409_Industrie chimique</v>
      </c>
      <c r="B895" t="str">
        <f t="shared" si="83"/>
        <v>45_8409</v>
      </c>
      <c r="C895">
        <f t="shared" si="85"/>
        <v>45</v>
      </c>
      <c r="D895">
        <f t="shared" si="86"/>
        <v>45</v>
      </c>
      <c r="E895" t="str">
        <f>INDEX(PDC!$J$1:$L$90,MATCH(H895,PDC!$L:$L,0),MATCH(PDC!$J$1,PDC!$J$1:$L$1,0))</f>
        <v>Industrie</v>
      </c>
      <c r="F895">
        <v>8409</v>
      </c>
      <c r="G895">
        <v>20</v>
      </c>
      <c r="H895" t="s">
        <v>40</v>
      </c>
      <c r="I895">
        <v>1442</v>
      </c>
      <c r="J895">
        <v>1925249</v>
      </c>
      <c r="K895">
        <v>20</v>
      </c>
      <c r="O895">
        <v>1748</v>
      </c>
      <c r="P895">
        <v>16.383747184677812</v>
      </c>
      <c r="Q895">
        <v>10.388266660999999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P895" t="str">
        <f t="shared" si="84"/>
        <v>74_Captage, traitement et distribution d'eau</v>
      </c>
      <c r="AQ895" t="str">
        <f>INDEX(PDC!$J$1:$L$90,MATCH(AT895,PDC!$L:$L,0),MATCH(PDC!$J$1,PDC!$J$1:$L$1,0))</f>
        <v>Industrie</v>
      </c>
      <c r="AR895">
        <v>74</v>
      </c>
      <c r="AS895">
        <v>36</v>
      </c>
      <c r="AT895" t="s">
        <v>77</v>
      </c>
      <c r="AU895">
        <v>158</v>
      </c>
      <c r="AV895">
        <v>227874</v>
      </c>
      <c r="AW895">
        <v>3</v>
      </c>
      <c r="BA895">
        <v>69</v>
      </c>
    </row>
    <row r="896" spans="1:53" x14ac:dyDescent="0.35">
      <c r="A896" t="str">
        <f t="shared" si="82"/>
        <v>8409_Production de films cinématographiques, de vidéo et de programmes de télévision ; enregistrement sonore et édition musicale</v>
      </c>
      <c r="B896" t="str">
        <f t="shared" si="83"/>
        <v>HC_8409</v>
      </c>
      <c r="C896" t="str">
        <f t="shared" si="85"/>
        <v>HC</v>
      </c>
      <c r="D896">
        <f t="shared" si="86"/>
        <v>46</v>
      </c>
      <c r="E896" t="str">
        <f>INDEX(PDC!$J$1:$L$90,MATCH(H896,PDC!$L:$L,0),MATCH(PDC!$J$1,PDC!$J$1:$L$1,0))</f>
        <v>Services</v>
      </c>
      <c r="F896">
        <v>8409</v>
      </c>
      <c r="G896">
        <v>59</v>
      </c>
      <c r="H896" t="s">
        <v>82</v>
      </c>
      <c r="I896">
        <v>258</v>
      </c>
      <c r="J896">
        <v>291769</v>
      </c>
      <c r="K896">
        <v>3</v>
      </c>
      <c r="M896" s="10"/>
      <c r="O896">
        <v>510</v>
      </c>
      <c r="P896">
        <v>16.114084406259398</v>
      </c>
      <c r="Q896">
        <v>10.282106734999999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P896" t="str">
        <f t="shared" si="84"/>
        <v>74_Collecte et traitement des eaux usées</v>
      </c>
      <c r="AQ896" t="str">
        <f>INDEX(PDC!$J$1:$L$90,MATCH(AT896,PDC!$L:$L,0),MATCH(PDC!$J$1,PDC!$J$1:$L$1,0))</f>
        <v>Industrie</v>
      </c>
      <c r="AR896">
        <v>74</v>
      </c>
      <c r="AS896">
        <v>37</v>
      </c>
      <c r="AT896" t="s">
        <v>78</v>
      </c>
      <c r="AU896">
        <v>222</v>
      </c>
      <c r="AV896">
        <v>370772</v>
      </c>
      <c r="AW896">
        <v>8</v>
      </c>
      <c r="AX896">
        <v>2</v>
      </c>
      <c r="AY896">
        <v>119</v>
      </c>
      <c r="AZ896">
        <v>1</v>
      </c>
      <c r="BA896">
        <v>651</v>
      </c>
    </row>
    <row r="897" spans="1:53" x14ac:dyDescent="0.35">
      <c r="A897" t="str">
        <f t="shared" si="82"/>
        <v>8409_Activités administratives et autres activités de soutien aux entreprises</v>
      </c>
      <c r="B897" t="str">
        <f t="shared" si="83"/>
        <v>43_8409</v>
      </c>
      <c r="C897">
        <f t="shared" si="85"/>
        <v>43</v>
      </c>
      <c r="D897">
        <f t="shared" si="86"/>
        <v>43</v>
      </c>
      <c r="E897" t="str">
        <f>INDEX(PDC!$J$1:$L$90,MATCH(H897,PDC!$L:$L,0),MATCH(PDC!$J$1,PDC!$J$1:$L$1,0))</f>
        <v>Services</v>
      </c>
      <c r="F897">
        <v>8409</v>
      </c>
      <c r="G897">
        <v>82</v>
      </c>
      <c r="H897" t="s">
        <v>35</v>
      </c>
      <c r="I897" s="10">
        <v>2113</v>
      </c>
      <c r="J897" s="10">
        <v>3016227</v>
      </c>
      <c r="K897">
        <v>28</v>
      </c>
      <c r="L897" s="10">
        <v>2</v>
      </c>
      <c r="M897" s="10">
        <v>22</v>
      </c>
      <c r="O897">
        <v>3726</v>
      </c>
      <c r="P897">
        <v>17.993651658730073</v>
      </c>
      <c r="Q897">
        <v>9.2831209321999992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P897" t="str">
        <f t="shared" si="84"/>
        <v>74_Collecte, traitement et élimination des déchets ; récupération</v>
      </c>
      <c r="AQ897" t="str">
        <f>INDEX(PDC!$J$1:$L$90,MATCH(AT897,PDC!$L:$L,0),MATCH(PDC!$J$1,PDC!$J$1:$L$1,0))</f>
        <v>Industrie</v>
      </c>
      <c r="AR897">
        <v>74</v>
      </c>
      <c r="AS897">
        <v>38</v>
      </c>
      <c r="AT897" t="s">
        <v>4</v>
      </c>
      <c r="AU897">
        <v>604</v>
      </c>
      <c r="AV897">
        <v>1020865</v>
      </c>
      <c r="AW897">
        <v>56</v>
      </c>
      <c r="AX897">
        <v>1</v>
      </c>
      <c r="AY897">
        <v>25</v>
      </c>
      <c r="BA897">
        <v>1841</v>
      </c>
    </row>
    <row r="898" spans="1:53" x14ac:dyDescent="0.35">
      <c r="A898" t="str">
        <f t="shared" si="82"/>
        <v>8409_Assurance</v>
      </c>
      <c r="B898" t="str">
        <f t="shared" si="83"/>
        <v>53_8409</v>
      </c>
      <c r="C898">
        <f t="shared" si="85"/>
        <v>53</v>
      </c>
      <c r="D898">
        <f t="shared" si="86"/>
        <v>53</v>
      </c>
      <c r="E898" t="str">
        <f>INDEX(PDC!$J$1:$L$90,MATCH(H898,PDC!$L:$L,0),MATCH(PDC!$J$1,PDC!$J$1:$L$1,0))</f>
        <v>Services</v>
      </c>
      <c r="F898">
        <v>8409</v>
      </c>
      <c r="G898">
        <v>65</v>
      </c>
      <c r="H898" t="s">
        <v>45</v>
      </c>
      <c r="I898">
        <v>900</v>
      </c>
      <c r="J898">
        <v>1323379</v>
      </c>
      <c r="K898">
        <v>12</v>
      </c>
      <c r="O898">
        <v>431</v>
      </c>
      <c r="P898">
        <v>11.762637585134762</v>
      </c>
      <c r="Q898">
        <v>9.0676971600999998</v>
      </c>
      <c r="R898" s="10"/>
      <c r="S898" s="10"/>
      <c r="T898" s="10"/>
      <c r="AA898" s="10"/>
      <c r="AB898" s="10"/>
      <c r="AP898" t="str">
        <f t="shared" si="84"/>
        <v>74_Dépollution et autres services de gestion des déchets</v>
      </c>
      <c r="AQ898" t="str">
        <f>INDEX(PDC!$J$1:$L$90,MATCH(AT898,PDC!$L:$L,0),MATCH(PDC!$J$1,PDC!$J$1:$L$1,0))</f>
        <v>Industrie</v>
      </c>
      <c r="AR898">
        <v>74</v>
      </c>
      <c r="AS898">
        <v>39</v>
      </c>
      <c r="AT898" t="s">
        <v>79</v>
      </c>
      <c r="AU898">
        <v>15</v>
      </c>
      <c r="AV898">
        <v>26305</v>
      </c>
      <c r="AW898">
        <v>3</v>
      </c>
      <c r="BA898">
        <v>81</v>
      </c>
    </row>
    <row r="899" spans="1:53" x14ac:dyDescent="0.35">
      <c r="A899" t="str">
        <f t="shared" si="82"/>
        <v>8409_Fabrication de machines et équipements n.c.a.</v>
      </c>
      <c r="B899" t="str">
        <f t="shared" si="83"/>
        <v>44_8409</v>
      </c>
      <c r="C899">
        <f t="shared" si="85"/>
        <v>44</v>
      </c>
      <c r="D899">
        <f t="shared" si="86"/>
        <v>44</v>
      </c>
      <c r="E899" t="str">
        <f>INDEX(PDC!$J$1:$L$90,MATCH(H899,PDC!$L:$L,0),MATCH(PDC!$J$1,PDC!$J$1:$L$1,0))</f>
        <v>Industrie</v>
      </c>
      <c r="F899">
        <v>8409</v>
      </c>
      <c r="G899">
        <v>28</v>
      </c>
      <c r="H899" t="s">
        <v>29</v>
      </c>
      <c r="I899" s="10">
        <v>5132</v>
      </c>
      <c r="J899" s="10">
        <v>6954886</v>
      </c>
      <c r="K899">
        <v>63</v>
      </c>
      <c r="L899">
        <v>16</v>
      </c>
      <c r="M899" s="10">
        <v>97</v>
      </c>
      <c r="O899">
        <v>10775</v>
      </c>
      <c r="P899">
        <v>17.547313104003887</v>
      </c>
      <c r="Q899">
        <v>9.0583799648000003</v>
      </c>
      <c r="R899" s="10"/>
      <c r="S899" s="10"/>
      <c r="U899" s="10"/>
      <c r="V899" s="10"/>
      <c r="W899" s="10"/>
      <c r="X899" s="10"/>
      <c r="Y899" s="10"/>
      <c r="Z899" s="10"/>
      <c r="AA899" s="10"/>
      <c r="AB899" s="10"/>
      <c r="AP899" t="str">
        <f t="shared" si="84"/>
        <v>74_Construction de bâtiments</v>
      </c>
      <c r="AQ899" t="str">
        <f>INDEX(PDC!$J$1:$L$90,MATCH(AT899,PDC!$L:$L,0),MATCH(PDC!$J$1,PDC!$J$1:$L$1,0))</f>
        <v>Construction</v>
      </c>
      <c r="AR899">
        <v>74</v>
      </c>
      <c r="AS899">
        <v>41</v>
      </c>
      <c r="AT899" t="s">
        <v>17</v>
      </c>
      <c r="AU899">
        <v>1298</v>
      </c>
      <c r="AV899">
        <v>1999287</v>
      </c>
      <c r="AW899">
        <v>49</v>
      </c>
      <c r="AX899">
        <v>3</v>
      </c>
      <c r="AY899">
        <v>33</v>
      </c>
      <c r="BA899">
        <v>2873</v>
      </c>
    </row>
    <row r="900" spans="1:53" x14ac:dyDescent="0.35">
      <c r="A900" t="str">
        <f t="shared" ref="A900:A963" si="87">F900&amp;"_"&amp;H900</f>
        <v>8409_Programmation et diffusion</v>
      </c>
      <c r="B900" t="str">
        <f t="shared" ref="B900:B963" si="88">C900&amp;"_"&amp;F900</f>
        <v>HC_8409</v>
      </c>
      <c r="C900" t="str">
        <f t="shared" si="85"/>
        <v>HC</v>
      </c>
      <c r="D900">
        <f t="shared" si="86"/>
        <v>48</v>
      </c>
      <c r="E900" t="str">
        <f>INDEX(PDC!$J$1:$L$90,MATCH(H900,PDC!$L:$L,0),MATCH(PDC!$J$1,PDC!$J$1:$L$1,0))</f>
        <v>Services</v>
      </c>
      <c r="F900">
        <v>8409</v>
      </c>
      <c r="G900">
        <v>60</v>
      </c>
      <c r="H900" t="s">
        <v>83</v>
      </c>
      <c r="I900" s="10">
        <v>196</v>
      </c>
      <c r="J900" s="10">
        <v>333086</v>
      </c>
      <c r="K900" s="10">
        <v>3</v>
      </c>
      <c r="M900" s="10"/>
      <c r="N900" s="10"/>
      <c r="O900" s="10">
        <v>73</v>
      </c>
      <c r="P900" s="10">
        <v>14.04820888507162</v>
      </c>
      <c r="Q900" s="10">
        <v>9.0066829588000008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P900" t="str">
        <f t="shared" ref="AP900:AP946" si="89">AR900&amp;"_"&amp;AT900</f>
        <v>74_Génie civil</v>
      </c>
      <c r="AQ900" t="str">
        <f>INDEX(PDC!$J$1:$L$90,MATCH(AT900,PDC!$L:$L,0),MATCH(PDC!$J$1,PDC!$J$1:$L$1,0))</f>
        <v>Construction</v>
      </c>
      <c r="AR900">
        <v>74</v>
      </c>
      <c r="AS900">
        <v>42</v>
      </c>
      <c r="AT900" t="s">
        <v>22</v>
      </c>
      <c r="AU900">
        <v>1621</v>
      </c>
      <c r="AV900">
        <v>2561134</v>
      </c>
      <c r="AW900">
        <v>58</v>
      </c>
      <c r="AX900">
        <v>7</v>
      </c>
      <c r="AY900">
        <v>34</v>
      </c>
      <c r="BA900">
        <v>4112</v>
      </c>
    </row>
    <row r="901" spans="1:53" x14ac:dyDescent="0.35">
      <c r="A901" t="str">
        <f t="shared" si="87"/>
        <v>8409_Administration publique et défense ; sécurité sociale obligatoire</v>
      </c>
      <c r="B901" t="str">
        <f t="shared" si="88"/>
        <v>36_8409</v>
      </c>
      <c r="C901">
        <f t="shared" ref="C901:C964" si="90">IF(OR(G901=93,G901=78,G901=53),"HC",IF(I901&lt;300,"HC",D901))</f>
        <v>36</v>
      </c>
      <c r="D901">
        <f t="shared" si="86"/>
        <v>36</v>
      </c>
      <c r="E901" t="str">
        <f>INDEX(PDC!$J$1:$L$90,MATCH(H901,PDC!$L:$L,0),MATCH(PDC!$J$1,PDC!$J$1:$L$1,0))</f>
        <v>Services</v>
      </c>
      <c r="F901">
        <v>8409</v>
      </c>
      <c r="G901">
        <v>84</v>
      </c>
      <c r="H901" t="s">
        <v>36</v>
      </c>
      <c r="I901" s="10">
        <v>22395</v>
      </c>
      <c r="J901" s="10">
        <v>30862666</v>
      </c>
      <c r="K901" s="10">
        <v>256</v>
      </c>
      <c r="L901" s="10">
        <v>17</v>
      </c>
      <c r="M901" s="10">
        <v>145</v>
      </c>
      <c r="N901" s="10"/>
      <c r="O901" s="10">
        <v>13971</v>
      </c>
      <c r="P901" s="10">
        <v>26.876866089402064</v>
      </c>
      <c r="Q901" s="10">
        <v>8.2948116017999993</v>
      </c>
      <c r="R901" s="10"/>
      <c r="S901" s="10"/>
      <c r="T901" s="10"/>
      <c r="AA901" s="10"/>
      <c r="AB901" s="10"/>
      <c r="AP901" t="str">
        <f t="shared" si="89"/>
        <v>74_Travaux de construction spécialisés</v>
      </c>
      <c r="AQ901" t="str">
        <f>INDEX(PDC!$J$1:$L$90,MATCH(AT901,PDC!$L:$L,0),MATCH(PDC!$J$1,PDC!$J$1:$L$1,0))</f>
        <v>Construction</v>
      </c>
      <c r="AR901">
        <v>74</v>
      </c>
      <c r="AS901">
        <v>43</v>
      </c>
      <c r="AT901" t="s">
        <v>3</v>
      </c>
      <c r="AU901">
        <v>15459</v>
      </c>
      <c r="AV901">
        <v>25203720</v>
      </c>
      <c r="AW901">
        <v>1326</v>
      </c>
      <c r="AX901">
        <v>61</v>
      </c>
      <c r="AY901">
        <v>760</v>
      </c>
      <c r="BA901">
        <v>77928</v>
      </c>
    </row>
    <row r="902" spans="1:53" x14ac:dyDescent="0.35">
      <c r="A902" t="str">
        <f t="shared" si="87"/>
        <v>8409_Activités créatives, artistiques et de spectacle</v>
      </c>
      <c r="B902" t="str">
        <f t="shared" si="88"/>
        <v>54_8409</v>
      </c>
      <c r="C902">
        <f t="shared" si="90"/>
        <v>54</v>
      </c>
      <c r="D902">
        <f t="shared" si="86"/>
        <v>54</v>
      </c>
      <c r="E902" t="str">
        <f>INDEX(PDC!$J$1:$L$90,MATCH(H902,PDC!$L:$L,0),MATCH(PDC!$J$1,PDC!$J$1:$L$1,0))</f>
        <v>Services</v>
      </c>
      <c r="F902">
        <v>8409</v>
      </c>
      <c r="G902">
        <v>90</v>
      </c>
      <c r="H902" t="s">
        <v>42</v>
      </c>
      <c r="I902" s="10">
        <v>1708</v>
      </c>
      <c r="J902" s="10">
        <v>1377917</v>
      </c>
      <c r="K902" s="10">
        <v>10</v>
      </c>
      <c r="M902" s="10"/>
      <c r="N902" s="10"/>
      <c r="O902" s="10">
        <v>1254</v>
      </c>
      <c r="P902" s="10">
        <v>10.534848836497206</v>
      </c>
      <c r="Q902" s="10">
        <v>7.2573311745</v>
      </c>
      <c r="R902" s="10"/>
      <c r="S902" s="10"/>
      <c r="U902" s="10"/>
      <c r="V902" s="10"/>
      <c r="W902" s="10"/>
      <c r="X902" s="10"/>
      <c r="Y902" s="10"/>
      <c r="Z902" s="10"/>
      <c r="AA902" s="10"/>
      <c r="AB902" s="10"/>
      <c r="AP902" t="str">
        <f t="shared" si="89"/>
        <v>74_Commerce et réparation d'automobiles et de motocycles</v>
      </c>
      <c r="AQ902" t="str">
        <f>INDEX(PDC!$J$1:$L$90,MATCH(AT902,PDC!$L:$L,0),MATCH(PDC!$J$1,PDC!$J$1:$L$1,0))</f>
        <v>Commerce</v>
      </c>
      <c r="AR902">
        <v>74</v>
      </c>
      <c r="AS902">
        <v>45</v>
      </c>
      <c r="AT902" t="s">
        <v>21</v>
      </c>
      <c r="AU902">
        <v>5149</v>
      </c>
      <c r="AV902">
        <v>8786855</v>
      </c>
      <c r="AW902">
        <v>196</v>
      </c>
      <c r="AX902">
        <v>8</v>
      </c>
      <c r="AY902">
        <v>72</v>
      </c>
      <c r="BA902">
        <v>8925</v>
      </c>
    </row>
    <row r="903" spans="1:53" x14ac:dyDescent="0.35">
      <c r="A903" t="str">
        <f t="shared" si="87"/>
        <v>8409_Production et distribution d'électricité, de gaz, de vapeur et d'air conditionné</v>
      </c>
      <c r="B903" t="str">
        <f t="shared" si="88"/>
        <v>62_8409</v>
      </c>
      <c r="C903">
        <f t="shared" si="90"/>
        <v>62</v>
      </c>
      <c r="D903">
        <f t="shared" si="86"/>
        <v>62</v>
      </c>
      <c r="E903" t="str">
        <f>INDEX(PDC!$J$1:$L$90,MATCH(H903,PDC!$L:$L,0),MATCH(PDC!$J$1,PDC!$J$1:$L$1,0))</f>
        <v>Industrie</v>
      </c>
      <c r="F903">
        <v>8409</v>
      </c>
      <c r="G903">
        <v>35</v>
      </c>
      <c r="H903" t="s">
        <v>76</v>
      </c>
      <c r="I903" s="10">
        <v>1377</v>
      </c>
      <c r="J903" s="10">
        <v>2025352</v>
      </c>
      <c r="K903" s="10">
        <v>14</v>
      </c>
      <c r="L903">
        <v>4</v>
      </c>
      <c r="M903" s="10">
        <v>30</v>
      </c>
      <c r="N903" s="10"/>
      <c r="O903" s="10">
        <v>539</v>
      </c>
      <c r="P903" s="10">
        <v>4.8423151530387809</v>
      </c>
      <c r="Q903" s="10">
        <v>6.9123786878000004</v>
      </c>
      <c r="R903" s="10"/>
      <c r="S903" s="10"/>
      <c r="T903" s="10"/>
      <c r="AA903" s="10"/>
      <c r="AB903" s="10"/>
      <c r="AP903" t="str">
        <f t="shared" si="89"/>
        <v>74_Commerce de gros, à l'exception des automobiles et des motocycles</v>
      </c>
      <c r="AQ903" t="str">
        <f>INDEX(PDC!$J$1:$L$90,MATCH(AT903,PDC!$L:$L,0),MATCH(PDC!$J$1,PDC!$J$1:$L$1,0))</f>
        <v>Commerce</v>
      </c>
      <c r="AR903">
        <v>74</v>
      </c>
      <c r="AS903">
        <v>46</v>
      </c>
      <c r="AT903" t="s">
        <v>28</v>
      </c>
      <c r="AU903">
        <v>10284</v>
      </c>
      <c r="AV903">
        <v>16049339</v>
      </c>
      <c r="AW903">
        <v>339</v>
      </c>
      <c r="AX903">
        <v>13</v>
      </c>
      <c r="AY903">
        <v>122</v>
      </c>
      <c r="BA903">
        <v>17342</v>
      </c>
    </row>
    <row r="904" spans="1:53" x14ac:dyDescent="0.35">
      <c r="A904" t="str">
        <f t="shared" si="87"/>
        <v>8409_Fabrication d'équipements électriques</v>
      </c>
      <c r="B904" t="str">
        <f t="shared" si="88"/>
        <v>56_8409</v>
      </c>
      <c r="C904">
        <f t="shared" si="90"/>
        <v>56</v>
      </c>
      <c r="D904">
        <f t="shared" si="86"/>
        <v>56</v>
      </c>
      <c r="E904" t="str">
        <f>INDEX(PDC!$J$1:$L$90,MATCH(H904,PDC!$L:$L,0),MATCH(PDC!$J$1,PDC!$J$1:$L$1,0))</f>
        <v>Industrie</v>
      </c>
      <c r="F904">
        <v>8409</v>
      </c>
      <c r="G904">
        <v>27</v>
      </c>
      <c r="H904" t="s">
        <v>38</v>
      </c>
      <c r="I904" s="10">
        <v>6105</v>
      </c>
      <c r="J904" s="10">
        <v>8772457</v>
      </c>
      <c r="K904" s="10">
        <v>53</v>
      </c>
      <c r="L904" s="10">
        <v>5</v>
      </c>
      <c r="M904" s="10">
        <v>55</v>
      </c>
      <c r="N904" s="10"/>
      <c r="O904" s="10">
        <v>2616</v>
      </c>
      <c r="P904" s="10">
        <v>9.049799638871157</v>
      </c>
      <c r="Q904" s="10">
        <v>6.0416369097000002</v>
      </c>
      <c r="R904" s="10"/>
      <c r="S904" s="10"/>
      <c r="U904" s="10"/>
      <c r="V904" s="10"/>
      <c r="W904" s="10"/>
      <c r="X904" s="10"/>
      <c r="Y904" s="10"/>
      <c r="Z904" s="10"/>
      <c r="AA904" s="10"/>
      <c r="AB904" s="10"/>
      <c r="AP904" t="str">
        <f t="shared" si="89"/>
        <v>74_Commerce de détail, à l'exception des automobiles et des motocycles</v>
      </c>
      <c r="AQ904" t="str">
        <f>INDEX(PDC!$J$1:$L$90,MATCH(AT904,PDC!$L:$L,0),MATCH(PDC!$J$1,PDC!$J$1:$L$1,0))</f>
        <v>Commerce</v>
      </c>
      <c r="AR904">
        <v>74</v>
      </c>
      <c r="AS904">
        <v>47</v>
      </c>
      <c r="AT904" t="s">
        <v>16</v>
      </c>
      <c r="AU904">
        <v>23060</v>
      </c>
      <c r="AV904">
        <v>35558706</v>
      </c>
      <c r="AW904">
        <v>903</v>
      </c>
      <c r="AX904">
        <v>31</v>
      </c>
      <c r="AY904">
        <v>273</v>
      </c>
      <c r="BA904">
        <v>50194</v>
      </c>
    </row>
    <row r="905" spans="1:53" x14ac:dyDescent="0.35">
      <c r="A905" t="str">
        <f t="shared" si="87"/>
        <v>8409_Fabrication de produits informatiques, électroniques et optiques</v>
      </c>
      <c r="B905" t="str">
        <f t="shared" si="88"/>
        <v>60_8409</v>
      </c>
      <c r="C905">
        <f t="shared" si="90"/>
        <v>60</v>
      </c>
      <c r="D905">
        <f t="shared" si="86"/>
        <v>60</v>
      </c>
      <c r="E905" t="str">
        <f>INDEX(PDC!$J$1:$L$90,MATCH(H905,PDC!$L:$L,0),MATCH(PDC!$J$1,PDC!$J$1:$L$1,0))</f>
        <v>Industrie</v>
      </c>
      <c r="F905">
        <v>8409</v>
      </c>
      <c r="G905">
        <v>26</v>
      </c>
      <c r="H905" t="s">
        <v>41</v>
      </c>
      <c r="I905" s="10">
        <v>8406</v>
      </c>
      <c r="J905" s="10">
        <v>12333515</v>
      </c>
      <c r="K905" s="10">
        <v>58</v>
      </c>
      <c r="L905">
        <v>7</v>
      </c>
      <c r="M905" s="10">
        <v>70</v>
      </c>
      <c r="N905" s="10"/>
      <c r="O905" s="10">
        <v>6308</v>
      </c>
      <c r="P905" s="10">
        <v>6.6760470041259117</v>
      </c>
      <c r="Q905" s="10">
        <v>4.7026334342</v>
      </c>
      <c r="R905" s="10"/>
      <c r="S905" s="10"/>
      <c r="T905" s="10"/>
      <c r="AA905" s="10"/>
      <c r="AB905" s="10"/>
      <c r="AP905" t="str">
        <f t="shared" si="89"/>
        <v>74_Transports terrestres et transport par conduites</v>
      </c>
      <c r="AQ905" t="str">
        <f>INDEX(PDC!$J$1:$L$90,MATCH(AT905,PDC!$L:$L,0),MATCH(PDC!$J$1,PDC!$J$1:$L$1,0))</f>
        <v>Services</v>
      </c>
      <c r="AR905">
        <v>74</v>
      </c>
      <c r="AS905">
        <v>49</v>
      </c>
      <c r="AT905" t="s">
        <v>5</v>
      </c>
      <c r="AU905">
        <v>6398</v>
      </c>
      <c r="AV905">
        <v>11141412</v>
      </c>
      <c r="AW905">
        <v>431</v>
      </c>
      <c r="AX905">
        <v>27</v>
      </c>
      <c r="AY905">
        <v>453</v>
      </c>
      <c r="AZ905">
        <v>2</v>
      </c>
      <c r="BA905">
        <v>31501</v>
      </c>
    </row>
    <row r="906" spans="1:53" x14ac:dyDescent="0.35">
      <c r="A906" t="str">
        <f t="shared" si="87"/>
        <v>8409_Activités d'architecture et d'ingénierie ; activités de contrôle et analyses techniques</v>
      </c>
      <c r="B906" t="str">
        <f t="shared" si="88"/>
        <v>59_8409</v>
      </c>
      <c r="C906">
        <f t="shared" si="90"/>
        <v>59</v>
      </c>
      <c r="D906">
        <f t="shared" si="86"/>
        <v>59</v>
      </c>
      <c r="E906" t="str">
        <f>INDEX(PDC!$J$1:$L$90,MATCH(H906,PDC!$L:$L,0),MATCH(PDC!$J$1,PDC!$J$1:$L$1,0))</f>
        <v>Services</v>
      </c>
      <c r="F906">
        <v>8409</v>
      </c>
      <c r="G906">
        <v>71</v>
      </c>
      <c r="H906" t="s">
        <v>43</v>
      </c>
      <c r="I906" s="10">
        <v>5209</v>
      </c>
      <c r="J906" s="10">
        <v>8252782</v>
      </c>
      <c r="K906" s="10">
        <v>37</v>
      </c>
      <c r="L906" s="10">
        <v>3</v>
      </c>
      <c r="M906" s="10">
        <v>21</v>
      </c>
      <c r="N906" s="10"/>
      <c r="O906" s="10">
        <v>3815</v>
      </c>
      <c r="P906" s="10">
        <v>7.1248825485834457</v>
      </c>
      <c r="Q906" s="10">
        <v>4.4833366494</v>
      </c>
      <c r="R906" s="10"/>
      <c r="S906" s="10"/>
      <c r="AA906" s="10"/>
      <c r="AB906" s="10"/>
      <c r="AP906" t="str">
        <f t="shared" si="89"/>
        <v>74_Transports par eau</v>
      </c>
      <c r="AQ906" t="str">
        <f>INDEX(PDC!$J$1:$L$90,MATCH(AT906,PDC!$L:$L,0),MATCH(PDC!$J$1,PDC!$J$1:$L$1,0))</f>
        <v>Services</v>
      </c>
      <c r="AR906">
        <v>74</v>
      </c>
      <c r="AS906">
        <v>50</v>
      </c>
      <c r="AT906" t="s">
        <v>80</v>
      </c>
      <c r="AU906">
        <v>45</v>
      </c>
      <c r="AV906">
        <v>82358</v>
      </c>
      <c r="AW906">
        <v>3</v>
      </c>
      <c r="BA906">
        <v>22</v>
      </c>
    </row>
    <row r="907" spans="1:53" x14ac:dyDescent="0.35">
      <c r="A907" t="str">
        <f t="shared" si="87"/>
        <v>8409_Collecte et traitement des eaux usées</v>
      </c>
      <c r="B907" t="str">
        <f t="shared" si="88"/>
        <v>HC_8409</v>
      </c>
      <c r="C907" t="str">
        <f t="shared" si="90"/>
        <v>HC</v>
      </c>
      <c r="D907">
        <f t="shared" si="86"/>
        <v>57</v>
      </c>
      <c r="E907" t="str">
        <f>INDEX(PDC!$J$1:$L$90,MATCH(H907,PDC!$L:$L,0),MATCH(PDC!$J$1,PDC!$J$1:$L$1,0))</f>
        <v>Industrie</v>
      </c>
      <c r="F907">
        <v>8409</v>
      </c>
      <c r="G907">
        <v>37</v>
      </c>
      <c r="H907" t="s">
        <v>78</v>
      </c>
      <c r="I907" s="10">
        <v>133</v>
      </c>
      <c r="J907" s="10">
        <v>227727</v>
      </c>
      <c r="K907" s="10">
        <v>1</v>
      </c>
      <c r="M907" s="10"/>
      <c r="N907" s="10"/>
      <c r="O907" s="10">
        <v>108</v>
      </c>
      <c r="P907" s="10">
        <v>8.2929792388610153</v>
      </c>
      <c r="Q907" s="10">
        <v>4.3912228237999997</v>
      </c>
      <c r="R907" s="10"/>
      <c r="S907" s="10"/>
      <c r="AA907" s="10"/>
      <c r="AB907" s="10"/>
      <c r="AP907" t="str">
        <f t="shared" si="89"/>
        <v>74_Transports aériens</v>
      </c>
      <c r="AQ907" t="str">
        <f>INDEX(PDC!$J$1:$L$90,MATCH(AT907,PDC!$L:$L,0),MATCH(PDC!$J$1,PDC!$J$1:$L$1,0))</f>
        <v>Services</v>
      </c>
      <c r="AR907">
        <v>74</v>
      </c>
      <c r="AS907">
        <v>51</v>
      </c>
      <c r="AT907" t="s">
        <v>81</v>
      </c>
      <c r="AU907">
        <v>137</v>
      </c>
      <c r="AV907">
        <v>210907</v>
      </c>
      <c r="AW907">
        <v>1</v>
      </c>
      <c r="BA907">
        <v>75</v>
      </c>
    </row>
    <row r="908" spans="1:53" x14ac:dyDescent="0.35">
      <c r="A908" t="str">
        <f t="shared" si="87"/>
        <v>8409_Activités des sièges sociaux ; conseil de gestion</v>
      </c>
      <c r="B908" t="str">
        <f t="shared" si="88"/>
        <v>63_8409</v>
      </c>
      <c r="C908">
        <f t="shared" si="90"/>
        <v>63</v>
      </c>
      <c r="D908">
        <f t="shared" si="86"/>
        <v>63</v>
      </c>
      <c r="E908" t="str">
        <f>INDEX(PDC!$J$1:$L$90,MATCH(H908,PDC!$L:$L,0),MATCH(PDC!$J$1,PDC!$J$1:$L$1,0))</f>
        <v>Services</v>
      </c>
      <c r="F908">
        <v>8409</v>
      </c>
      <c r="G908">
        <v>70</v>
      </c>
      <c r="H908" t="s">
        <v>44</v>
      </c>
      <c r="I908" s="10">
        <v>2412</v>
      </c>
      <c r="J908" s="10">
        <v>3548701</v>
      </c>
      <c r="K908" s="10">
        <v>14</v>
      </c>
      <c r="L908" s="10">
        <v>3</v>
      </c>
      <c r="M908" s="10">
        <v>30</v>
      </c>
      <c r="N908" s="10"/>
      <c r="O908" s="10">
        <v>1326</v>
      </c>
      <c r="P908" s="10">
        <v>4.3403311237789666</v>
      </c>
      <c r="Q908" s="10">
        <v>3.9451055470999998</v>
      </c>
      <c r="R908" s="10"/>
      <c r="S908" s="10"/>
      <c r="AA908" s="10"/>
      <c r="AB908" s="10"/>
      <c r="AP908" t="str">
        <f t="shared" si="89"/>
        <v>74_Entreposage et services auxiliaires des transports</v>
      </c>
      <c r="AQ908" t="str">
        <f>INDEX(PDC!$J$1:$L$90,MATCH(AT908,PDC!$L:$L,0),MATCH(PDC!$J$1,PDC!$J$1:$L$1,0))</f>
        <v>Services</v>
      </c>
      <c r="AR908">
        <v>74</v>
      </c>
      <c r="AS908">
        <v>52</v>
      </c>
      <c r="AT908" t="s">
        <v>7</v>
      </c>
      <c r="AU908">
        <v>1336</v>
      </c>
      <c r="AV908">
        <v>2219425</v>
      </c>
      <c r="AW908">
        <v>65</v>
      </c>
      <c r="AX908">
        <v>2</v>
      </c>
      <c r="AY908">
        <v>33</v>
      </c>
      <c r="BA908">
        <v>5334</v>
      </c>
    </row>
    <row r="909" spans="1:53" x14ac:dyDescent="0.35">
      <c r="A909" t="str">
        <f t="shared" si="87"/>
        <v>8409_Recherche-développement scientifique</v>
      </c>
      <c r="B909" t="str">
        <f t="shared" si="88"/>
        <v>58_8409</v>
      </c>
      <c r="C909">
        <f t="shared" si="90"/>
        <v>58</v>
      </c>
      <c r="D909">
        <f t="shared" si="86"/>
        <v>58</v>
      </c>
      <c r="E909" t="str">
        <f>INDEX(PDC!$J$1:$L$90,MATCH(H909,PDC!$L:$L,0),MATCH(PDC!$J$1,PDC!$J$1:$L$1,0))</f>
        <v>Services</v>
      </c>
      <c r="F909">
        <v>8409</v>
      </c>
      <c r="G909">
        <v>72</v>
      </c>
      <c r="H909" t="s">
        <v>46</v>
      </c>
      <c r="I909" s="10">
        <v>9256</v>
      </c>
      <c r="J909" s="10">
        <v>14537990</v>
      </c>
      <c r="K909" s="10">
        <v>55</v>
      </c>
      <c r="L909" s="10">
        <v>2</v>
      </c>
      <c r="M909" s="10">
        <v>18</v>
      </c>
      <c r="N909" s="10"/>
      <c r="O909" s="10">
        <v>2706</v>
      </c>
      <c r="P909" s="10">
        <v>8.2337740513301032</v>
      </c>
      <c r="Q909" s="10">
        <v>3.7831914865999998</v>
      </c>
      <c r="R909" s="10"/>
      <c r="S909" s="10"/>
      <c r="AA909" s="10"/>
      <c r="AB909" s="10"/>
      <c r="AP909" t="str">
        <f t="shared" si="89"/>
        <v>74_Activités de poste et de courrier</v>
      </c>
      <c r="AQ909" t="str">
        <f>INDEX(PDC!$J$1:$L$90,MATCH(AT909,PDC!$L:$L,0),MATCH(PDC!$J$1,PDC!$J$1:$L$1,0))</f>
        <v>Services</v>
      </c>
      <c r="AR909">
        <v>74</v>
      </c>
      <c r="AS909">
        <v>53</v>
      </c>
      <c r="AT909" t="s">
        <v>13</v>
      </c>
      <c r="AU909">
        <v>1273</v>
      </c>
      <c r="AV909">
        <v>1938628</v>
      </c>
      <c r="AW909">
        <v>90</v>
      </c>
      <c r="AX909">
        <v>1</v>
      </c>
      <c r="AY909">
        <v>3</v>
      </c>
      <c r="BA909">
        <v>4212</v>
      </c>
    </row>
    <row r="910" spans="1:53" x14ac:dyDescent="0.35">
      <c r="A910" t="str">
        <f t="shared" si="87"/>
        <v>8409_Activités auxiliaires de services financiers et d'assurance</v>
      </c>
      <c r="B910" t="str">
        <f t="shared" si="88"/>
        <v>61_8409</v>
      </c>
      <c r="C910">
        <f t="shared" si="90"/>
        <v>61</v>
      </c>
      <c r="D910">
        <f t="shared" si="86"/>
        <v>61</v>
      </c>
      <c r="E910" t="str">
        <f>INDEX(PDC!$J$1:$L$90,MATCH(H910,PDC!$L:$L,0),MATCH(PDC!$J$1,PDC!$J$1:$L$1,0))</f>
        <v>Services</v>
      </c>
      <c r="F910">
        <v>8409</v>
      </c>
      <c r="G910">
        <v>66</v>
      </c>
      <c r="H910" t="s">
        <v>48</v>
      </c>
      <c r="I910" s="10">
        <v>1096</v>
      </c>
      <c r="J910" s="10">
        <v>1633817</v>
      </c>
      <c r="K910" s="10">
        <v>6</v>
      </c>
      <c r="L910" s="10"/>
      <c r="M910" s="10"/>
      <c r="N910" s="10"/>
      <c r="O910" s="10">
        <v>349</v>
      </c>
      <c r="P910" s="10">
        <v>5.3387323112218326</v>
      </c>
      <c r="Q910" s="10">
        <v>3.6723819130000002</v>
      </c>
      <c r="R910" s="10"/>
      <c r="S910" s="10"/>
      <c r="AA910" s="10"/>
      <c r="AB910" s="10"/>
      <c r="AP910" t="str">
        <f t="shared" si="89"/>
        <v>74_Hébergement</v>
      </c>
      <c r="AQ910" t="str">
        <f>INDEX(PDC!$J$1:$L$90,MATCH(AT910,PDC!$L:$L,0),MATCH(PDC!$J$1,PDC!$J$1:$L$1,0))</f>
        <v>Services</v>
      </c>
      <c r="AR910">
        <v>74</v>
      </c>
      <c r="AS910">
        <v>55</v>
      </c>
      <c r="AT910" t="s">
        <v>20</v>
      </c>
      <c r="AU910">
        <v>6545</v>
      </c>
      <c r="AV910">
        <v>10727060</v>
      </c>
      <c r="AW910">
        <v>216</v>
      </c>
      <c r="AX910">
        <v>9</v>
      </c>
      <c r="AY910">
        <v>57</v>
      </c>
      <c r="BA910">
        <v>11230</v>
      </c>
    </row>
    <row r="911" spans="1:53" x14ac:dyDescent="0.35">
      <c r="A911" t="str">
        <f t="shared" si="87"/>
        <v>8409_Édition</v>
      </c>
      <c r="B911" t="str">
        <f t="shared" si="88"/>
        <v>64_8409</v>
      </c>
      <c r="C911">
        <f t="shared" si="90"/>
        <v>64</v>
      </c>
      <c r="D911">
        <f t="shared" ref="D911:D925" si="91">IF(COUNTBLANK(P911)=0,RANK(P911,P$846:P$925),"NC")</f>
        <v>64</v>
      </c>
      <c r="E911" t="str">
        <f>INDEX(PDC!$J$1:$L$90,MATCH(H911,PDC!$L:$L,0),MATCH(PDC!$J$1,PDC!$J$1:$L$1,0))</f>
        <v>Services</v>
      </c>
      <c r="F911">
        <v>8409</v>
      </c>
      <c r="G911">
        <v>58</v>
      </c>
      <c r="H911" t="s">
        <v>49</v>
      </c>
      <c r="I911" s="10">
        <v>2498</v>
      </c>
      <c r="J911" s="10">
        <v>3065150</v>
      </c>
      <c r="K911" s="10">
        <v>8</v>
      </c>
      <c r="L911" s="10">
        <v>1</v>
      </c>
      <c r="M911" s="10">
        <v>3</v>
      </c>
      <c r="N911" s="10"/>
      <c r="O911" s="10">
        <v>572</v>
      </c>
      <c r="P911" s="10">
        <v>4.2824974444750543</v>
      </c>
      <c r="Q911" s="10">
        <v>2.6099864607000001</v>
      </c>
      <c r="R911" s="10"/>
      <c r="S911" s="10"/>
      <c r="U911" s="10"/>
      <c r="V911" s="10"/>
      <c r="W911" s="10"/>
      <c r="X911" s="10"/>
      <c r="Y911" s="10"/>
      <c r="Z911" s="10"/>
      <c r="AA911" s="10"/>
      <c r="AB911" s="10"/>
      <c r="AP911" t="str">
        <f t="shared" si="89"/>
        <v>74_Restauration</v>
      </c>
      <c r="AQ911" t="str">
        <f>INDEX(PDC!$J$1:$L$90,MATCH(AT911,PDC!$L:$L,0),MATCH(PDC!$J$1,PDC!$J$1:$L$1,0))</f>
        <v>Services</v>
      </c>
      <c r="AR911">
        <v>74</v>
      </c>
      <c r="AS911">
        <v>56</v>
      </c>
      <c r="AT911" t="s">
        <v>10</v>
      </c>
      <c r="AU911">
        <v>11579</v>
      </c>
      <c r="AV911">
        <v>18992253</v>
      </c>
      <c r="AW911">
        <v>501</v>
      </c>
      <c r="AX911">
        <v>14</v>
      </c>
      <c r="AY911">
        <v>97</v>
      </c>
      <c r="BA911">
        <v>20475</v>
      </c>
    </row>
    <row r="912" spans="1:53" x14ac:dyDescent="0.35">
      <c r="A912" t="str">
        <f t="shared" si="87"/>
        <v>8409_Activités des agences de voyage, voyagistes, services de réservation et activités connexes</v>
      </c>
      <c r="B912" t="str">
        <f t="shared" si="88"/>
        <v>66_8409</v>
      </c>
      <c r="C912">
        <f t="shared" si="90"/>
        <v>66</v>
      </c>
      <c r="D912">
        <f t="shared" si="91"/>
        <v>66</v>
      </c>
      <c r="E912" t="str">
        <f>INDEX(PDC!$J$1:$L$90,MATCH(H912,PDC!$L:$L,0),MATCH(PDC!$J$1,PDC!$J$1:$L$1,0))</f>
        <v>Services</v>
      </c>
      <c r="F912">
        <v>8409</v>
      </c>
      <c r="G912">
        <v>79</v>
      </c>
      <c r="H912" t="s">
        <v>89</v>
      </c>
      <c r="I912" s="10">
        <v>523</v>
      </c>
      <c r="J912" s="10">
        <v>792442</v>
      </c>
      <c r="K912" s="10">
        <v>2</v>
      </c>
      <c r="M912" s="10"/>
      <c r="N912" s="10"/>
      <c r="O912" s="10">
        <v>62</v>
      </c>
      <c r="P912" s="10">
        <v>2.5642710296081508</v>
      </c>
      <c r="Q912" s="10">
        <v>2.5238440163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P912" t="str">
        <f t="shared" si="89"/>
        <v>74_Édition</v>
      </c>
      <c r="AQ912" t="str">
        <f>INDEX(PDC!$J$1:$L$90,MATCH(AT912,PDC!$L:$L,0),MATCH(PDC!$J$1,PDC!$J$1:$L$1,0))</f>
        <v>Services</v>
      </c>
      <c r="AR912">
        <v>74</v>
      </c>
      <c r="AS912">
        <v>58</v>
      </c>
      <c r="AT912" t="s">
        <v>49</v>
      </c>
      <c r="AU912">
        <v>953</v>
      </c>
      <c r="AV912">
        <v>1422528</v>
      </c>
      <c r="AW912">
        <v>3</v>
      </c>
      <c r="AX912">
        <v>1</v>
      </c>
      <c r="AY912">
        <v>99</v>
      </c>
      <c r="AZ912">
        <v>1</v>
      </c>
      <c r="BA912">
        <v>162</v>
      </c>
    </row>
    <row r="913" spans="1:53" x14ac:dyDescent="0.35">
      <c r="A913" t="str">
        <f t="shared" si="87"/>
        <v>8409_Activités des services financiers, hors assurance et caisses de retraite</v>
      </c>
      <c r="B913" t="str">
        <f t="shared" si="88"/>
        <v>67_8409</v>
      </c>
      <c r="C913">
        <f t="shared" si="90"/>
        <v>67</v>
      </c>
      <c r="D913">
        <f t="shared" si="91"/>
        <v>67</v>
      </c>
      <c r="E913" t="str">
        <f>INDEX(PDC!$J$1:$L$90,MATCH(H913,PDC!$L:$L,0),MATCH(PDC!$J$1,PDC!$J$1:$L$1,0))</f>
        <v>Services</v>
      </c>
      <c r="F913">
        <v>8409</v>
      </c>
      <c r="G913">
        <v>64</v>
      </c>
      <c r="H913" t="s">
        <v>47</v>
      </c>
      <c r="I913" s="10">
        <v>4106</v>
      </c>
      <c r="J913" s="10">
        <v>5625974</v>
      </c>
      <c r="K913" s="10">
        <v>14</v>
      </c>
      <c r="L913" s="10"/>
      <c r="M913" s="10"/>
      <c r="N913" s="10"/>
      <c r="O913" s="10">
        <v>773</v>
      </c>
      <c r="P913" s="10">
        <v>2.5045558734067317</v>
      </c>
      <c r="Q913" s="10">
        <v>2.4884579985999999</v>
      </c>
      <c r="R913" s="10"/>
      <c r="S913" s="10"/>
      <c r="T913" s="10"/>
      <c r="AA913" s="10"/>
      <c r="AB913" s="10"/>
      <c r="AP913" t="str">
        <f t="shared" si="89"/>
        <v>74_Production de films cinématographiques, de vidéo et de programmes de télévision ; enregistrement sonore et édition musicale</v>
      </c>
      <c r="AQ913" t="str">
        <f>INDEX(PDC!$J$1:$L$90,MATCH(AT913,PDC!$L:$L,0),MATCH(PDC!$J$1,PDC!$J$1:$L$1,0))</f>
        <v>Services</v>
      </c>
      <c r="AR913">
        <v>74</v>
      </c>
      <c r="AS913">
        <v>59</v>
      </c>
      <c r="AT913" t="s">
        <v>82</v>
      </c>
      <c r="AU913">
        <v>358</v>
      </c>
      <c r="AV913">
        <v>551931</v>
      </c>
      <c r="AW913">
        <v>7</v>
      </c>
      <c r="BA913">
        <v>148</v>
      </c>
    </row>
    <row r="914" spans="1:53" x14ac:dyDescent="0.35">
      <c r="A914" t="str">
        <f t="shared" si="87"/>
        <v>8409_Services d'information</v>
      </c>
      <c r="B914" t="str">
        <f t="shared" si="88"/>
        <v>HC_8409</v>
      </c>
      <c r="C914" t="str">
        <f t="shared" si="90"/>
        <v>HC</v>
      </c>
      <c r="D914">
        <f t="shared" si="91"/>
        <v>69</v>
      </c>
      <c r="E914" t="str">
        <f>INDEX(PDC!$J$1:$L$90,MATCH(H914,PDC!$L:$L,0),MATCH(PDC!$J$1,PDC!$J$1:$L$1,0))</f>
        <v>Services</v>
      </c>
      <c r="F914">
        <v>8409</v>
      </c>
      <c r="G914">
        <v>63</v>
      </c>
      <c r="H914" t="s">
        <v>85</v>
      </c>
      <c r="I914" s="10">
        <v>276</v>
      </c>
      <c r="J914" s="10">
        <v>426445</v>
      </c>
      <c r="K914" s="10">
        <v>1</v>
      </c>
      <c r="L914" s="10"/>
      <c r="M914" s="10"/>
      <c r="N914" s="10"/>
      <c r="O914" s="10">
        <v>109</v>
      </c>
      <c r="P914" s="10">
        <v>1.8991277407529221</v>
      </c>
      <c r="Q914" s="10">
        <v>2.3449682843000001</v>
      </c>
      <c r="R914" s="10"/>
      <c r="S914" s="10"/>
      <c r="AA914" s="10"/>
      <c r="AB914" s="10"/>
      <c r="AP914" t="str">
        <f t="shared" si="89"/>
        <v>74_Programmation et diffusion</v>
      </c>
      <c r="AQ914" t="str">
        <f>INDEX(PDC!$J$1:$L$90,MATCH(AT914,PDC!$L:$L,0),MATCH(PDC!$J$1,PDC!$J$1:$L$1,0))</f>
        <v>Services</v>
      </c>
      <c r="AR914">
        <v>74</v>
      </c>
      <c r="AS914">
        <v>60</v>
      </c>
      <c r="AT914" t="s">
        <v>83</v>
      </c>
      <c r="AU914">
        <v>72</v>
      </c>
      <c r="AV914">
        <v>118219</v>
      </c>
      <c r="BA914">
        <v>0</v>
      </c>
    </row>
    <row r="915" spans="1:53" x14ac:dyDescent="0.35">
      <c r="A915" t="str">
        <f t="shared" si="87"/>
        <v>8409_Télécommunications</v>
      </c>
      <c r="B915" t="str">
        <f t="shared" si="88"/>
        <v>71_8409</v>
      </c>
      <c r="C915">
        <f t="shared" si="90"/>
        <v>71</v>
      </c>
      <c r="D915">
        <f t="shared" si="91"/>
        <v>71</v>
      </c>
      <c r="E915" t="str">
        <f>INDEX(PDC!$J$1:$L$90,MATCH(H915,PDC!$L:$L,0),MATCH(PDC!$J$1,PDC!$J$1:$L$1,0))</f>
        <v>Services</v>
      </c>
      <c r="F915">
        <v>8409</v>
      </c>
      <c r="G915">
        <v>61</v>
      </c>
      <c r="H915" t="s">
        <v>84</v>
      </c>
      <c r="I915" s="10">
        <v>784</v>
      </c>
      <c r="J915" s="10">
        <v>1292306</v>
      </c>
      <c r="K915" s="10">
        <v>2</v>
      </c>
      <c r="L915" s="10">
        <v>1</v>
      </c>
      <c r="M915" s="10">
        <v>8</v>
      </c>
      <c r="N915" s="10"/>
      <c r="O915" s="10">
        <v>328</v>
      </c>
      <c r="P915" s="10">
        <v>1.6086396857563041</v>
      </c>
      <c r="Q915" s="10">
        <v>1.5476210743000001</v>
      </c>
      <c r="R915" s="10"/>
      <c r="S915" s="10"/>
      <c r="U915" s="10"/>
      <c r="V915" s="10"/>
      <c r="W915" s="10"/>
      <c r="X915" s="10"/>
      <c r="Y915" s="10"/>
      <c r="Z915" s="10"/>
      <c r="AA915" s="10"/>
      <c r="AB915" s="10"/>
      <c r="AP915" t="str">
        <f t="shared" si="89"/>
        <v>74_Télécommunications</v>
      </c>
      <c r="AQ915" t="str">
        <f>INDEX(PDC!$J$1:$L$90,MATCH(AT915,PDC!$L:$L,0),MATCH(PDC!$J$1,PDC!$J$1:$L$1,0))</f>
        <v>Services</v>
      </c>
      <c r="AR915">
        <v>74</v>
      </c>
      <c r="AS915">
        <v>61</v>
      </c>
      <c r="AT915" t="s">
        <v>84</v>
      </c>
      <c r="AU915">
        <v>324</v>
      </c>
      <c r="AV915">
        <v>540845</v>
      </c>
      <c r="AW915">
        <v>8</v>
      </c>
      <c r="BA915">
        <v>422</v>
      </c>
    </row>
    <row r="916" spans="1:53" x14ac:dyDescent="0.35">
      <c r="A916" t="str">
        <f t="shared" si="87"/>
        <v>8409_Programmation, conseil et autres activités informatiques</v>
      </c>
      <c r="B916" t="str">
        <f t="shared" si="88"/>
        <v>68_8409</v>
      </c>
      <c r="C916">
        <f t="shared" si="90"/>
        <v>68</v>
      </c>
      <c r="D916">
        <f t="shared" si="91"/>
        <v>68</v>
      </c>
      <c r="E916" t="str">
        <f>INDEX(PDC!$J$1:$L$90,MATCH(H916,PDC!$L:$L,0),MATCH(PDC!$J$1,PDC!$J$1:$L$1,0))</f>
        <v>Services</v>
      </c>
      <c r="F916">
        <v>8409</v>
      </c>
      <c r="G916">
        <v>62</v>
      </c>
      <c r="H916" t="s">
        <v>50</v>
      </c>
      <c r="I916" s="10">
        <v>7449</v>
      </c>
      <c r="J916" s="10">
        <v>10507406</v>
      </c>
      <c r="K916" s="10">
        <v>15</v>
      </c>
      <c r="L916" s="10">
        <v>2</v>
      </c>
      <c r="M916" s="10">
        <v>27</v>
      </c>
      <c r="N916" s="10"/>
      <c r="O916" s="10">
        <v>1060</v>
      </c>
      <c r="P916" s="10">
        <v>2.2223079706172686</v>
      </c>
      <c r="Q916" s="10">
        <v>1.4275645197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P916" t="str">
        <f t="shared" si="89"/>
        <v>74_Programmation, conseil et autres activités informatiques</v>
      </c>
      <c r="AQ916" t="str">
        <f>INDEX(PDC!$J$1:$L$90,MATCH(AT916,PDC!$L:$L,0),MATCH(PDC!$J$1,PDC!$J$1:$L$1,0))</f>
        <v>Services</v>
      </c>
      <c r="AR916">
        <v>74</v>
      </c>
      <c r="AS916">
        <v>62</v>
      </c>
      <c r="AT916" t="s">
        <v>50</v>
      </c>
      <c r="AU916">
        <v>942</v>
      </c>
      <c r="AV916">
        <v>1453838</v>
      </c>
      <c r="AW916">
        <v>6</v>
      </c>
      <c r="BA916">
        <v>219</v>
      </c>
    </row>
    <row r="917" spans="1:53" x14ac:dyDescent="0.35">
      <c r="A917" t="str">
        <f t="shared" si="87"/>
        <v>8409_Activités juridiques et comptables</v>
      </c>
      <c r="B917" t="str">
        <f t="shared" si="88"/>
        <v>70_8409</v>
      </c>
      <c r="C917">
        <f t="shared" si="90"/>
        <v>70</v>
      </c>
      <c r="D917">
        <f t="shared" si="91"/>
        <v>70</v>
      </c>
      <c r="E917" t="str">
        <f>INDEX(PDC!$J$1:$L$90,MATCH(H917,PDC!$L:$L,0),MATCH(PDC!$J$1,PDC!$J$1:$L$1,0))</f>
        <v>Services</v>
      </c>
      <c r="F917">
        <v>8409</v>
      </c>
      <c r="G917">
        <v>69</v>
      </c>
      <c r="H917" t="s">
        <v>51</v>
      </c>
      <c r="I917" s="10">
        <v>2460</v>
      </c>
      <c r="J917" s="10">
        <v>4068478</v>
      </c>
      <c r="K917" s="10">
        <v>4</v>
      </c>
      <c r="L917" s="10">
        <v>2</v>
      </c>
      <c r="M917" s="10">
        <v>107</v>
      </c>
      <c r="N917" s="10"/>
      <c r="O917" s="10">
        <v>1380</v>
      </c>
      <c r="P917" s="10">
        <v>1.7078301723972678</v>
      </c>
      <c r="Q917" s="10">
        <v>0.98316864439999996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P917" t="str">
        <f t="shared" si="89"/>
        <v>74_Services d'information</v>
      </c>
      <c r="AQ917" t="str">
        <f>INDEX(PDC!$J$1:$L$90,MATCH(AT917,PDC!$L:$L,0),MATCH(PDC!$J$1,PDC!$J$1:$L$1,0))</f>
        <v>Services</v>
      </c>
      <c r="AR917">
        <v>74</v>
      </c>
      <c r="AS917">
        <v>63</v>
      </c>
      <c r="AT917" t="s">
        <v>85</v>
      </c>
      <c r="AU917">
        <v>250</v>
      </c>
      <c r="AV917">
        <v>361647</v>
      </c>
      <c r="AW917">
        <v>3</v>
      </c>
      <c r="BA917">
        <v>1100</v>
      </c>
    </row>
    <row r="918" spans="1:53" x14ac:dyDescent="0.35">
      <c r="A918" t="str">
        <f t="shared" si="87"/>
        <v>8409_Bibliothèques, archives, musées et autres activités culturelles</v>
      </c>
      <c r="B918" t="str">
        <f t="shared" si="88"/>
        <v>HC_8409</v>
      </c>
      <c r="C918" t="str">
        <f t="shared" si="90"/>
        <v>HC</v>
      </c>
      <c r="D918">
        <f t="shared" si="91"/>
        <v>72</v>
      </c>
      <c r="E918" t="str">
        <f>INDEX(PDC!$J$1:$L$90,MATCH(H918,PDC!$L:$L,0),MATCH(PDC!$J$1,PDC!$J$1:$L$1,0))</f>
        <v>Services</v>
      </c>
      <c r="F918">
        <v>8409</v>
      </c>
      <c r="G918">
        <v>91</v>
      </c>
      <c r="H918" t="s">
        <v>90</v>
      </c>
      <c r="I918" s="10">
        <v>42</v>
      </c>
      <c r="J918" s="10">
        <v>70675</v>
      </c>
      <c r="K918" s="10"/>
      <c r="M918" s="10"/>
      <c r="N918" s="10"/>
      <c r="O918" s="10">
        <v>0</v>
      </c>
      <c r="P918" s="10">
        <v>0</v>
      </c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P918" t="str">
        <f t="shared" si="89"/>
        <v>74_Activités des services financiers, hors assurance et caisses de retraite</v>
      </c>
      <c r="AQ918" t="str">
        <f>INDEX(PDC!$J$1:$L$90,MATCH(AT918,PDC!$L:$L,0),MATCH(PDC!$J$1,PDC!$J$1:$L$1,0))</f>
        <v>Services</v>
      </c>
      <c r="AR918">
        <v>74</v>
      </c>
      <c r="AS918">
        <v>64</v>
      </c>
      <c r="AT918" t="s">
        <v>47</v>
      </c>
      <c r="AU918">
        <v>3306</v>
      </c>
      <c r="AV918">
        <v>5164489</v>
      </c>
      <c r="AW918">
        <v>21</v>
      </c>
      <c r="BA918">
        <v>593</v>
      </c>
    </row>
    <row r="919" spans="1:53" x14ac:dyDescent="0.35">
      <c r="A919" t="str">
        <f t="shared" si="87"/>
        <v>8409_Transports par eau</v>
      </c>
      <c r="B919" t="str">
        <f t="shared" si="88"/>
        <v>HC_8409</v>
      </c>
      <c r="C919" t="str">
        <f t="shared" si="90"/>
        <v>HC</v>
      </c>
      <c r="D919">
        <f t="shared" si="91"/>
        <v>72</v>
      </c>
      <c r="E919" t="str">
        <f>INDEX(PDC!$J$1:$L$90,MATCH(H919,PDC!$L:$L,0),MATCH(PDC!$J$1,PDC!$J$1:$L$1,0))</f>
        <v>Services</v>
      </c>
      <c r="F919">
        <v>8409</v>
      </c>
      <c r="G919">
        <v>50</v>
      </c>
      <c r="H919" t="s">
        <v>80</v>
      </c>
      <c r="I919" s="10">
        <v>5</v>
      </c>
      <c r="J919" s="10">
        <v>9101</v>
      </c>
      <c r="K919" s="10"/>
      <c r="L919" s="10"/>
      <c r="M919" s="10"/>
      <c r="N919" s="10"/>
      <c r="O919" s="10">
        <v>0</v>
      </c>
      <c r="P919" s="10">
        <v>0</v>
      </c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P919" t="str">
        <f t="shared" si="89"/>
        <v>74_Assurance</v>
      </c>
      <c r="AQ919" t="str">
        <f>INDEX(PDC!$J$1:$L$90,MATCH(AT919,PDC!$L:$L,0),MATCH(PDC!$J$1,PDC!$J$1:$L$1,0))</f>
        <v>Services</v>
      </c>
      <c r="AR919">
        <v>74</v>
      </c>
      <c r="AS919">
        <v>65</v>
      </c>
      <c r="AT919" t="s">
        <v>45</v>
      </c>
      <c r="AU919">
        <v>613</v>
      </c>
      <c r="AV919">
        <v>883787</v>
      </c>
      <c r="AW919">
        <v>2</v>
      </c>
      <c r="AX919">
        <v>1</v>
      </c>
      <c r="AY919">
        <v>6</v>
      </c>
      <c r="BA919">
        <v>497</v>
      </c>
    </row>
    <row r="920" spans="1:53" x14ac:dyDescent="0.35">
      <c r="A920" t="str">
        <f t="shared" si="87"/>
        <v>8409_Transports aériens</v>
      </c>
      <c r="B920" t="str">
        <f t="shared" si="88"/>
        <v>HC_8409</v>
      </c>
      <c r="C920" t="str">
        <f t="shared" si="90"/>
        <v>HC</v>
      </c>
      <c r="D920">
        <f t="shared" si="91"/>
        <v>72</v>
      </c>
      <c r="E920" t="str">
        <f>INDEX(PDC!$J$1:$L$90,MATCH(H920,PDC!$L:$L,0),MATCH(PDC!$J$1,PDC!$J$1:$L$1,0))</f>
        <v>Services</v>
      </c>
      <c r="F920">
        <v>8409</v>
      </c>
      <c r="G920">
        <v>51</v>
      </c>
      <c r="H920" t="s">
        <v>81</v>
      </c>
      <c r="I920" s="10">
        <v>8</v>
      </c>
      <c r="J920" s="10">
        <v>9503</v>
      </c>
      <c r="K920" s="10"/>
      <c r="L920" s="10"/>
      <c r="M920" s="10"/>
      <c r="N920" s="10"/>
      <c r="O920" s="10"/>
      <c r="P920" s="10">
        <v>0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P920" t="str">
        <f t="shared" si="89"/>
        <v>74_Activités auxiliaires de services financiers et d'assurance</v>
      </c>
      <c r="AQ920" t="str">
        <f>INDEX(PDC!$J$1:$L$90,MATCH(AT920,PDC!$L:$L,0),MATCH(PDC!$J$1,PDC!$J$1:$L$1,0))</f>
        <v>Services</v>
      </c>
      <c r="AR920">
        <v>74</v>
      </c>
      <c r="AS920">
        <v>66</v>
      </c>
      <c r="AT920" t="s">
        <v>48</v>
      </c>
      <c r="AU920">
        <v>1159</v>
      </c>
      <c r="AV920">
        <v>1775942</v>
      </c>
      <c r="AW920">
        <v>6</v>
      </c>
      <c r="BA920">
        <v>551</v>
      </c>
    </row>
    <row r="921" spans="1:53" x14ac:dyDescent="0.35">
      <c r="A921" t="str">
        <f t="shared" si="87"/>
        <v>8409_Industrie pharmaceutique</v>
      </c>
      <c r="B921" t="str">
        <f t="shared" si="88"/>
        <v>HC_8409</v>
      </c>
      <c r="C921" t="str">
        <f t="shared" si="90"/>
        <v>HC</v>
      </c>
      <c r="D921">
        <f t="shared" si="91"/>
        <v>72</v>
      </c>
      <c r="E921" t="str">
        <f>INDEX(PDC!$J$1:$L$90,MATCH(H921,PDC!$L:$L,0),MATCH(PDC!$J$1,PDC!$J$1:$L$1,0))</f>
        <v>Industrie</v>
      </c>
      <c r="F921">
        <v>8409</v>
      </c>
      <c r="G921">
        <v>21</v>
      </c>
      <c r="H921" t="s">
        <v>39</v>
      </c>
      <c r="I921" s="10">
        <v>136</v>
      </c>
      <c r="J921" s="10">
        <v>191790</v>
      </c>
      <c r="K921" s="10"/>
      <c r="L921" s="10"/>
      <c r="M921" s="10"/>
      <c r="N921" s="10"/>
      <c r="O921" s="10">
        <v>307</v>
      </c>
      <c r="P921" s="10">
        <v>0</v>
      </c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P921" t="str">
        <f t="shared" si="89"/>
        <v>74_Activités immobilières</v>
      </c>
      <c r="AQ921" t="str">
        <f>INDEX(PDC!$J$1:$L$90,MATCH(AT921,PDC!$L:$L,0),MATCH(PDC!$J$1,PDC!$J$1:$L$1,0))</f>
        <v>Services</v>
      </c>
      <c r="AR921">
        <v>74</v>
      </c>
      <c r="AS921">
        <v>68</v>
      </c>
      <c r="AT921" t="s">
        <v>31</v>
      </c>
      <c r="AU921">
        <v>3513</v>
      </c>
      <c r="AV921">
        <v>5172070</v>
      </c>
      <c r="AW921">
        <v>56</v>
      </c>
      <c r="AX921">
        <v>7</v>
      </c>
      <c r="AY921">
        <v>45</v>
      </c>
      <c r="BA921">
        <v>3659</v>
      </c>
    </row>
    <row r="922" spans="1:53" x14ac:dyDescent="0.35">
      <c r="A922" t="str">
        <f t="shared" si="87"/>
        <v>8409_Industrie de l'habillement</v>
      </c>
      <c r="B922" t="str">
        <f t="shared" si="88"/>
        <v>HC_8409</v>
      </c>
      <c r="C922" t="str">
        <f t="shared" si="90"/>
        <v>HC</v>
      </c>
      <c r="D922">
        <f t="shared" si="91"/>
        <v>72</v>
      </c>
      <c r="E922" t="str">
        <f>INDEX(PDC!$J$1:$L$90,MATCH(H922,PDC!$L:$L,0),MATCH(PDC!$J$1,PDC!$J$1:$L$1,0))</f>
        <v>Industrie</v>
      </c>
      <c r="F922">
        <v>8409</v>
      </c>
      <c r="G922">
        <v>14</v>
      </c>
      <c r="H922" t="s">
        <v>68</v>
      </c>
      <c r="I922" s="10">
        <v>28</v>
      </c>
      <c r="J922" s="10">
        <v>40724</v>
      </c>
      <c r="K922" s="10"/>
      <c r="L922" s="10">
        <v>2</v>
      </c>
      <c r="M922" s="10">
        <v>20</v>
      </c>
      <c r="N922" s="10"/>
      <c r="O922" s="10">
        <v>276</v>
      </c>
      <c r="P922" s="10">
        <v>0</v>
      </c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P922" t="str">
        <f t="shared" si="89"/>
        <v>74_Activités juridiques et comptables</v>
      </c>
      <c r="AQ922" t="str">
        <f>INDEX(PDC!$J$1:$L$90,MATCH(AT922,PDC!$L:$L,0),MATCH(PDC!$J$1,PDC!$J$1:$L$1,0))</f>
        <v>Services</v>
      </c>
      <c r="AR922">
        <v>74</v>
      </c>
      <c r="AS922">
        <v>69</v>
      </c>
      <c r="AT922" t="s">
        <v>51</v>
      </c>
      <c r="AU922">
        <v>3208</v>
      </c>
      <c r="AV922">
        <v>5381184</v>
      </c>
      <c r="AW922">
        <v>6</v>
      </c>
      <c r="BA922">
        <v>185</v>
      </c>
    </row>
    <row r="923" spans="1:53" x14ac:dyDescent="0.35">
      <c r="A923" t="str">
        <f t="shared" si="87"/>
        <v>8409_Sylviculture et exploitation forestière</v>
      </c>
      <c r="B923" t="str">
        <f t="shared" si="88"/>
        <v>HC_8409</v>
      </c>
      <c r="C923" t="str">
        <f t="shared" si="90"/>
        <v>HC</v>
      </c>
      <c r="D923">
        <f t="shared" si="91"/>
        <v>72</v>
      </c>
      <c r="E923" t="str">
        <f>INDEX(PDC!$J$1:$L$90,MATCH(H923,PDC!$L:$L,0),MATCH(PDC!$J$1,PDC!$J$1:$L$1,0))</f>
        <v>Agriculture</v>
      </c>
      <c r="F923">
        <v>8409</v>
      </c>
      <c r="G923">
        <v>2</v>
      </c>
      <c r="H923" t="s">
        <v>63</v>
      </c>
      <c r="I923" s="10"/>
      <c r="J923" s="10"/>
      <c r="K923" s="10"/>
      <c r="M923" s="10"/>
      <c r="N923" s="10"/>
      <c r="O923" s="10"/>
      <c r="P923" s="10">
        <v>0</v>
      </c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P923" t="str">
        <f t="shared" si="89"/>
        <v>74_Activités des sièges sociaux ; conseil de gestion</v>
      </c>
      <c r="AQ923" t="str">
        <f>INDEX(PDC!$J$1:$L$90,MATCH(AT923,PDC!$L:$L,0),MATCH(PDC!$J$1,PDC!$J$1:$L$1,0))</f>
        <v>Services</v>
      </c>
      <c r="AR923">
        <v>74</v>
      </c>
      <c r="AS923">
        <v>70</v>
      </c>
      <c r="AT923" t="s">
        <v>44</v>
      </c>
      <c r="AU923">
        <v>1751</v>
      </c>
      <c r="AV923">
        <v>2624264</v>
      </c>
      <c r="AW923">
        <v>26</v>
      </c>
      <c r="AX923">
        <v>1</v>
      </c>
      <c r="AY923">
        <v>7</v>
      </c>
      <c r="BA923">
        <v>1179</v>
      </c>
    </row>
    <row r="924" spans="1:53" x14ac:dyDescent="0.35">
      <c r="A924" t="str">
        <f t="shared" si="87"/>
        <v>8409_Autres industries extractives</v>
      </c>
      <c r="B924" t="str">
        <f t="shared" si="88"/>
        <v>HC_8409</v>
      </c>
      <c r="C924" t="str">
        <f t="shared" si="90"/>
        <v>HC</v>
      </c>
      <c r="D924">
        <f t="shared" si="91"/>
        <v>72</v>
      </c>
      <c r="E924" t="str">
        <f>INDEX(PDC!$J$1:$L$90,MATCH(H924,PDC!$L:$L,0),MATCH(PDC!$J$1,PDC!$J$1:$L$1,0))</f>
        <v>Industrie</v>
      </c>
      <c r="F924">
        <v>8409</v>
      </c>
      <c r="G924">
        <v>8</v>
      </c>
      <c r="H924" t="s">
        <v>64</v>
      </c>
      <c r="I924" s="10">
        <v>97</v>
      </c>
      <c r="J924" s="10">
        <v>155743</v>
      </c>
      <c r="K924" s="10"/>
      <c r="L924">
        <v>1</v>
      </c>
      <c r="M924" s="10">
        <v>12</v>
      </c>
      <c r="N924" s="10"/>
      <c r="O924" s="10">
        <v>0</v>
      </c>
      <c r="P924" s="10">
        <v>0</v>
      </c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P924" t="str">
        <f t="shared" si="89"/>
        <v>74_Activités d'architecture et d'ingénierie ; activités de contrôle et analyses techniques</v>
      </c>
      <c r="AQ924" t="str">
        <f>INDEX(PDC!$J$1:$L$90,MATCH(AT924,PDC!$L:$L,0),MATCH(PDC!$J$1,PDC!$J$1:$L$1,0))</f>
        <v>Services</v>
      </c>
      <c r="AR924">
        <v>74</v>
      </c>
      <c r="AS924">
        <v>71</v>
      </c>
      <c r="AT924" t="s">
        <v>43</v>
      </c>
      <c r="AU924">
        <v>2990</v>
      </c>
      <c r="AV924">
        <v>4928732</v>
      </c>
      <c r="AW924">
        <v>23</v>
      </c>
      <c r="AX924">
        <v>2</v>
      </c>
      <c r="AY924">
        <v>105</v>
      </c>
      <c r="BA924">
        <v>1627</v>
      </c>
    </row>
    <row r="925" spans="1:53" x14ac:dyDescent="0.35">
      <c r="A925" t="str">
        <f t="shared" si="87"/>
        <v>8409_Fabrication de textiles</v>
      </c>
      <c r="B925" t="str">
        <f t="shared" si="88"/>
        <v>HC_8409</v>
      </c>
      <c r="C925" t="str">
        <f t="shared" si="90"/>
        <v>HC</v>
      </c>
      <c r="D925">
        <f t="shared" si="91"/>
        <v>72</v>
      </c>
      <c r="E925" t="str">
        <f>INDEX(PDC!$J$1:$L$90,MATCH(H925,PDC!$L:$L,0),MATCH(PDC!$J$1,PDC!$J$1:$L$1,0))</f>
        <v>Industrie</v>
      </c>
      <c r="F925">
        <v>8409</v>
      </c>
      <c r="G925">
        <v>13</v>
      </c>
      <c r="H925" t="s">
        <v>19</v>
      </c>
      <c r="I925" s="10">
        <v>49</v>
      </c>
      <c r="J925" s="10">
        <v>82634</v>
      </c>
      <c r="K925" s="10"/>
      <c r="M925" s="10"/>
      <c r="N925" s="10"/>
      <c r="O925" s="10">
        <v>364</v>
      </c>
      <c r="P925" s="10">
        <v>0</v>
      </c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P925" t="str">
        <f t="shared" si="89"/>
        <v>74_Recherche-développement scientifique</v>
      </c>
      <c r="AQ925" t="str">
        <f>INDEX(PDC!$J$1:$L$90,MATCH(AT925,PDC!$L:$L,0),MATCH(PDC!$J$1,PDC!$J$1:$L$1,0))</f>
        <v>Services</v>
      </c>
      <c r="AR925">
        <v>74</v>
      </c>
      <c r="AS925">
        <v>72</v>
      </c>
      <c r="AT925" t="s">
        <v>46</v>
      </c>
      <c r="AU925">
        <v>249</v>
      </c>
      <c r="AV925">
        <v>405540</v>
      </c>
      <c r="BA925">
        <v>0</v>
      </c>
    </row>
    <row r="926" spans="1:53" x14ac:dyDescent="0.35">
      <c r="A926" t="str">
        <f t="shared" si="87"/>
        <v>8410_Culture et production animale, chasse et services annexes</v>
      </c>
      <c r="B926" t="str">
        <f t="shared" si="88"/>
        <v>HC_8410</v>
      </c>
      <c r="C926" t="str">
        <f t="shared" si="90"/>
        <v>HC</v>
      </c>
      <c r="D926">
        <f>IF(COUNTBLANK(P926)=0,RANK(P926,P$926:P$998),"NC")</f>
        <v>49</v>
      </c>
      <c r="E926" t="str">
        <f>INDEX(PDC!$J$1:$L$90,MATCH(H926,PDC!$L:$L,0),MATCH(PDC!$J$1,PDC!$J$1:$L$1,0))</f>
        <v>Agriculture</v>
      </c>
      <c r="F926">
        <v>8410</v>
      </c>
      <c r="G926">
        <v>1</v>
      </c>
      <c r="H926" t="s">
        <v>62</v>
      </c>
      <c r="I926" s="10">
        <v>4</v>
      </c>
      <c r="J926" s="10">
        <v>5383</v>
      </c>
      <c r="K926" s="10">
        <v>1</v>
      </c>
      <c r="L926" s="10"/>
      <c r="M926" s="10"/>
      <c r="N926" s="10"/>
      <c r="O926" s="10">
        <v>279</v>
      </c>
      <c r="P926" s="10">
        <v>2.9469516174802393</v>
      </c>
      <c r="Q926" s="10">
        <v>185.77001672</v>
      </c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P926" t="str">
        <f t="shared" si="89"/>
        <v>74_Publicité et études de marché</v>
      </c>
      <c r="AQ926" t="str">
        <f>INDEX(PDC!$J$1:$L$90,MATCH(AT926,PDC!$L:$L,0),MATCH(PDC!$J$1,PDC!$J$1:$L$1,0))</f>
        <v>Services</v>
      </c>
      <c r="AR926">
        <v>74</v>
      </c>
      <c r="AS926">
        <v>73</v>
      </c>
      <c r="AT926" t="s">
        <v>33</v>
      </c>
      <c r="AU926">
        <v>690</v>
      </c>
      <c r="AV926">
        <v>1121451</v>
      </c>
      <c r="AW926">
        <v>10</v>
      </c>
      <c r="BA926">
        <v>191</v>
      </c>
    </row>
    <row r="927" spans="1:53" x14ac:dyDescent="0.35">
      <c r="A927" t="str">
        <f t="shared" si="87"/>
        <v>8410_Réparation d'ordinateurs et de biens personnels et domestiques</v>
      </c>
      <c r="B927" t="str">
        <f t="shared" si="88"/>
        <v>HC_8410</v>
      </c>
      <c r="C927" t="str">
        <f t="shared" si="90"/>
        <v>HC</v>
      </c>
      <c r="D927">
        <f t="shared" ref="D927:D990" si="92">IF(COUNTBLANK(P927)=0,RANK(P927,P$926:P$998),"NC")</f>
        <v>5</v>
      </c>
      <c r="E927" t="str">
        <f>INDEX(PDC!$J$1:$L$90,MATCH(H927,PDC!$L:$L,0),MATCH(PDC!$J$1,PDC!$J$1:$L$1,0))</f>
        <v>Services</v>
      </c>
      <c r="F927">
        <v>8410</v>
      </c>
      <c r="G927">
        <v>95</v>
      </c>
      <c r="H927" t="s">
        <v>92</v>
      </c>
      <c r="I927" s="10">
        <v>20</v>
      </c>
      <c r="J927" s="10">
        <v>29847</v>
      </c>
      <c r="K927" s="10">
        <v>2</v>
      </c>
      <c r="M927" s="10"/>
      <c r="N927" s="10"/>
      <c r="O927" s="10">
        <v>10</v>
      </c>
      <c r="P927" s="10">
        <v>78.969499453905783</v>
      </c>
      <c r="Q927" s="10">
        <v>67.008409555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P927" t="str">
        <f t="shared" si="89"/>
        <v>74_Autres activités spécialisées, scientifiques et techniques</v>
      </c>
      <c r="AQ927" t="str">
        <f>INDEX(PDC!$J$1:$L$90,MATCH(AT927,PDC!$L:$L,0),MATCH(PDC!$J$1,PDC!$J$1:$L$1,0))</f>
        <v>Services</v>
      </c>
      <c r="AR927">
        <v>74</v>
      </c>
      <c r="AS927">
        <v>74</v>
      </c>
      <c r="AT927" t="s">
        <v>86</v>
      </c>
      <c r="AU927">
        <v>359</v>
      </c>
      <c r="AV927">
        <v>545131</v>
      </c>
      <c r="AW927">
        <v>3</v>
      </c>
      <c r="BA927">
        <v>392</v>
      </c>
    </row>
    <row r="928" spans="1:53" x14ac:dyDescent="0.35">
      <c r="A928" t="str">
        <f t="shared" si="87"/>
        <v>8410_Entreposage et services auxiliaires des transports</v>
      </c>
      <c r="B928" t="str">
        <f t="shared" si="88"/>
        <v>HC_8410</v>
      </c>
      <c r="C928" t="str">
        <f t="shared" si="90"/>
        <v>HC</v>
      </c>
      <c r="D928">
        <f t="shared" si="92"/>
        <v>9</v>
      </c>
      <c r="E928" t="str">
        <f>INDEX(PDC!$J$1:$L$90,MATCH(H928,PDC!$L:$L,0),MATCH(PDC!$J$1,PDC!$J$1:$L$1,0))</f>
        <v>Services</v>
      </c>
      <c r="F928">
        <v>8410</v>
      </c>
      <c r="G928">
        <v>52</v>
      </c>
      <c r="H928" t="s">
        <v>7</v>
      </c>
      <c r="I928" s="10">
        <v>49</v>
      </c>
      <c r="J928" s="10">
        <v>80371</v>
      </c>
      <c r="K928" s="10">
        <v>5</v>
      </c>
      <c r="L928" s="10"/>
      <c r="M928" s="10"/>
      <c r="N928" s="10"/>
      <c r="O928" s="10">
        <v>333</v>
      </c>
      <c r="P928" s="10">
        <v>58.075689435991656</v>
      </c>
      <c r="Q928" s="10">
        <v>62.211494195999997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P928" t="str">
        <f t="shared" si="89"/>
        <v>74_Activités vétérinaires</v>
      </c>
      <c r="AQ928" t="str">
        <f>INDEX(PDC!$J$1:$L$90,MATCH(AT928,PDC!$L:$L,0),MATCH(PDC!$J$1,PDC!$J$1:$L$1,0))</f>
        <v>Services</v>
      </c>
      <c r="AR928">
        <v>74</v>
      </c>
      <c r="AS928">
        <v>75</v>
      </c>
      <c r="AT928" t="s">
        <v>87</v>
      </c>
      <c r="AU928">
        <v>213</v>
      </c>
      <c r="AV928">
        <v>371082</v>
      </c>
      <c r="AW928">
        <v>7</v>
      </c>
      <c r="AX928">
        <v>1</v>
      </c>
      <c r="AY928">
        <v>7</v>
      </c>
      <c r="BA928">
        <v>154</v>
      </c>
    </row>
    <row r="929" spans="1:53" x14ac:dyDescent="0.35">
      <c r="A929" t="str">
        <f t="shared" si="87"/>
        <v>8410_Travaux de construction spécialisés</v>
      </c>
      <c r="B929" t="str">
        <f t="shared" si="88"/>
        <v>6_8410</v>
      </c>
      <c r="C929">
        <f t="shared" si="90"/>
        <v>6</v>
      </c>
      <c r="D929">
        <f t="shared" si="92"/>
        <v>6</v>
      </c>
      <c r="E929" t="str">
        <f>INDEX(PDC!$J$1:$L$90,MATCH(H929,PDC!$L:$L,0),MATCH(PDC!$J$1,PDC!$J$1:$L$1,0))</f>
        <v>Construction</v>
      </c>
      <c r="F929">
        <v>8410</v>
      </c>
      <c r="G929">
        <v>43</v>
      </c>
      <c r="H929" t="s">
        <v>3</v>
      </c>
      <c r="I929" s="10">
        <v>938</v>
      </c>
      <c r="J929" s="10">
        <v>1372704</v>
      </c>
      <c r="K929" s="10">
        <v>75</v>
      </c>
      <c r="L929" s="10">
        <v>3</v>
      </c>
      <c r="M929" s="10">
        <v>32</v>
      </c>
      <c r="N929" s="10"/>
      <c r="O929" s="10">
        <v>4342</v>
      </c>
      <c r="P929" s="10">
        <v>75.057773502445713</v>
      </c>
      <c r="Q929" s="10">
        <v>54.636687879999997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P929" t="str">
        <f t="shared" si="89"/>
        <v>74_Activités de location et location-bail</v>
      </c>
      <c r="AQ929" t="str">
        <f>INDEX(PDC!$J$1:$L$90,MATCH(AT929,PDC!$L:$L,0),MATCH(PDC!$J$1,PDC!$J$1:$L$1,0))</f>
        <v>Services</v>
      </c>
      <c r="AR929">
        <v>74</v>
      </c>
      <c r="AS929">
        <v>77</v>
      </c>
      <c r="AT929" t="s">
        <v>88</v>
      </c>
      <c r="AU929">
        <v>727</v>
      </c>
      <c r="AV929">
        <v>1134659</v>
      </c>
      <c r="AW929">
        <v>15</v>
      </c>
      <c r="AX929">
        <v>1</v>
      </c>
      <c r="AY929">
        <v>5</v>
      </c>
      <c r="BA929">
        <v>985</v>
      </c>
    </row>
    <row r="930" spans="1:53" x14ac:dyDescent="0.35">
      <c r="A930" t="str">
        <f t="shared" si="87"/>
        <v>8410_Construction de bâtiments</v>
      </c>
      <c r="B930" t="str">
        <f t="shared" si="88"/>
        <v>HC_8410</v>
      </c>
      <c r="C930" t="str">
        <f t="shared" si="90"/>
        <v>HC</v>
      </c>
      <c r="D930">
        <f t="shared" si="92"/>
        <v>1</v>
      </c>
      <c r="E930" t="str">
        <f>INDEX(PDC!$J$1:$L$90,MATCH(H930,PDC!$L:$L,0),MATCH(PDC!$J$1,PDC!$J$1:$L$1,0))</f>
        <v>Construction</v>
      </c>
      <c r="F930">
        <v>8410</v>
      </c>
      <c r="G930">
        <v>41</v>
      </c>
      <c r="H930" t="s">
        <v>17</v>
      </c>
      <c r="I930" s="10">
        <v>128</v>
      </c>
      <c r="J930" s="10">
        <v>204456</v>
      </c>
      <c r="K930" s="10">
        <v>11</v>
      </c>
      <c r="L930" s="10"/>
      <c r="M930" s="10"/>
      <c r="N930" s="10"/>
      <c r="O930" s="10">
        <v>493</v>
      </c>
      <c r="P930" s="10">
        <v>185.95665711643161</v>
      </c>
      <c r="Q930" s="10">
        <v>53.801306883000002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P930" t="str">
        <f t="shared" si="89"/>
        <v>74_Activités liées à l'emploi</v>
      </c>
      <c r="AQ930" t="str">
        <f>INDEX(PDC!$J$1:$L$90,MATCH(AT930,PDC!$L:$L,0),MATCH(PDC!$J$1,PDC!$J$1:$L$1,0))</f>
        <v>Services</v>
      </c>
      <c r="AR930">
        <v>74</v>
      </c>
      <c r="AS930">
        <v>78</v>
      </c>
      <c r="AT930" t="s">
        <v>6</v>
      </c>
      <c r="AU930">
        <v>11402</v>
      </c>
      <c r="AV930">
        <v>14624652</v>
      </c>
      <c r="AW930">
        <v>563</v>
      </c>
      <c r="AX930">
        <v>23</v>
      </c>
      <c r="AY930">
        <v>276</v>
      </c>
      <c r="AZ930">
        <v>1</v>
      </c>
      <c r="BA930">
        <v>30696</v>
      </c>
    </row>
    <row r="931" spans="1:53" x14ac:dyDescent="0.35">
      <c r="A931" t="str">
        <f t="shared" si="87"/>
        <v>8410_Hébergement médico-social et social</v>
      </c>
      <c r="B931" t="str">
        <f t="shared" si="88"/>
        <v>4_8410</v>
      </c>
      <c r="C931">
        <f t="shared" si="90"/>
        <v>4</v>
      </c>
      <c r="D931">
        <f t="shared" si="92"/>
        <v>4</v>
      </c>
      <c r="E931" t="str">
        <f>INDEX(PDC!$J$1:$L$90,MATCH(H931,PDC!$L:$L,0),MATCH(PDC!$J$1,PDC!$J$1:$L$1,0))</f>
        <v>Services</v>
      </c>
      <c r="F931">
        <v>8410</v>
      </c>
      <c r="G931">
        <v>87</v>
      </c>
      <c r="H931" t="s">
        <v>2</v>
      </c>
      <c r="I931" s="10">
        <v>710</v>
      </c>
      <c r="J931" s="10">
        <v>1129849</v>
      </c>
      <c r="K931" s="10">
        <v>58</v>
      </c>
      <c r="L931" s="10">
        <v>2</v>
      </c>
      <c r="M931" s="10">
        <v>28</v>
      </c>
      <c r="N931" s="10"/>
      <c r="O931" s="10">
        <v>2621</v>
      </c>
      <c r="P931" s="10">
        <v>80.52647390378246</v>
      </c>
      <c r="Q931" s="10">
        <v>51.334293344000002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P931" t="str">
        <f t="shared" si="89"/>
        <v>74_Activités des agences de voyage, voyagistes, services de réservation et activités connexes</v>
      </c>
      <c r="AQ931" t="str">
        <f>INDEX(PDC!$J$1:$L$90,MATCH(AT931,PDC!$L:$L,0),MATCH(PDC!$J$1,PDC!$J$1:$L$1,0))</f>
        <v>Services</v>
      </c>
      <c r="AR931">
        <v>74</v>
      </c>
      <c r="AS931">
        <v>79</v>
      </c>
      <c r="AT931" t="s">
        <v>89</v>
      </c>
      <c r="AU931">
        <v>710</v>
      </c>
      <c r="AV931">
        <v>1135246</v>
      </c>
      <c r="AW931">
        <v>3</v>
      </c>
      <c r="BA931">
        <v>211</v>
      </c>
    </row>
    <row r="932" spans="1:53" x14ac:dyDescent="0.35">
      <c r="A932" t="str">
        <f t="shared" si="87"/>
        <v>8410_Travail du bois et fabrication d'articles en bois et en liège, à l'exception des meubles ; fabrication d'articles en vannerie et sparterie</v>
      </c>
      <c r="B932" t="str">
        <f t="shared" si="88"/>
        <v>HC_8410</v>
      </c>
      <c r="C932" t="str">
        <f t="shared" si="90"/>
        <v>HC</v>
      </c>
      <c r="D932">
        <f t="shared" si="92"/>
        <v>2</v>
      </c>
      <c r="E932" t="str">
        <f>INDEX(PDC!$J$1:$L$90,MATCH(H932,PDC!$L:$L,0),MATCH(PDC!$J$1,PDC!$J$1:$L$1,0))</f>
        <v>Industrie</v>
      </c>
      <c r="F932">
        <v>8410</v>
      </c>
      <c r="G932">
        <v>16</v>
      </c>
      <c r="H932" t="s">
        <v>70</v>
      </c>
      <c r="I932" s="10">
        <v>135</v>
      </c>
      <c r="J932" s="10">
        <v>219302</v>
      </c>
      <c r="K932" s="10">
        <v>11</v>
      </c>
      <c r="L932">
        <v>1</v>
      </c>
      <c r="M932" s="10">
        <v>25</v>
      </c>
      <c r="N932" s="10"/>
      <c r="O932" s="10">
        <v>856</v>
      </c>
      <c r="P932" s="10">
        <v>117.90675577216369</v>
      </c>
      <c r="Q932" s="10">
        <v>50.159141276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P932" t="str">
        <f t="shared" si="89"/>
        <v>74_Enquêtes et sécurité</v>
      </c>
      <c r="AQ932" t="str">
        <f>INDEX(PDC!$J$1:$L$90,MATCH(AT932,PDC!$L:$L,0),MATCH(PDC!$J$1,PDC!$J$1:$L$1,0))</f>
        <v>Services</v>
      </c>
      <c r="AR932">
        <v>74</v>
      </c>
      <c r="AS932">
        <v>80</v>
      </c>
      <c r="AT932" t="s">
        <v>15</v>
      </c>
      <c r="AU932">
        <v>722</v>
      </c>
      <c r="AV932">
        <v>1160477</v>
      </c>
      <c r="AW932">
        <v>36</v>
      </c>
      <c r="AX932">
        <v>2</v>
      </c>
      <c r="AY932">
        <v>12</v>
      </c>
      <c r="BA932">
        <v>2807</v>
      </c>
    </row>
    <row r="933" spans="1:53" x14ac:dyDescent="0.35">
      <c r="A933" t="str">
        <f t="shared" si="87"/>
        <v>8410_Fabrication d'équipements électriques</v>
      </c>
      <c r="B933" t="str">
        <f t="shared" si="88"/>
        <v>HC_8410</v>
      </c>
      <c r="C933" t="str">
        <f t="shared" si="90"/>
        <v>HC</v>
      </c>
      <c r="D933">
        <f t="shared" si="92"/>
        <v>7</v>
      </c>
      <c r="E933" t="str">
        <f>INDEX(PDC!$J$1:$L$90,MATCH(H933,PDC!$L:$L,0),MATCH(PDC!$J$1,PDC!$J$1:$L$1,0))</f>
        <v>Industrie</v>
      </c>
      <c r="F933">
        <v>8410</v>
      </c>
      <c r="G933">
        <v>27</v>
      </c>
      <c r="H933" t="s">
        <v>38</v>
      </c>
      <c r="I933" s="10">
        <v>125</v>
      </c>
      <c r="J933" s="10">
        <v>188718</v>
      </c>
      <c r="K933" s="10">
        <v>9</v>
      </c>
      <c r="L933" s="10"/>
      <c r="M933" s="10"/>
      <c r="N933" s="10"/>
      <c r="O933" s="10">
        <v>93</v>
      </c>
      <c r="P933" s="10">
        <v>68.435243229946281</v>
      </c>
      <c r="Q933" s="10">
        <v>47.690204432000002</v>
      </c>
      <c r="T933" s="10"/>
      <c r="U933" s="10"/>
      <c r="V933" s="10"/>
      <c r="W933" s="10"/>
      <c r="X933" s="10"/>
      <c r="Y933" s="10"/>
      <c r="Z933" s="10"/>
      <c r="AP933" t="str">
        <f t="shared" si="89"/>
        <v>74_Services relatifs aux bâtiments et aménagement paysager</v>
      </c>
      <c r="AQ933" t="str">
        <f>INDEX(PDC!$J$1:$L$90,MATCH(AT933,PDC!$L:$L,0),MATCH(PDC!$J$1,PDC!$J$1:$L$1,0))</f>
        <v>Services</v>
      </c>
      <c r="AR933">
        <v>74</v>
      </c>
      <c r="AS933">
        <v>81</v>
      </c>
      <c r="AT933" t="s">
        <v>9</v>
      </c>
      <c r="AU933">
        <v>4133</v>
      </c>
      <c r="AV933">
        <v>5594800</v>
      </c>
      <c r="AW933">
        <v>183</v>
      </c>
      <c r="AX933">
        <v>13</v>
      </c>
      <c r="AY933">
        <v>227</v>
      </c>
      <c r="AZ933">
        <v>1</v>
      </c>
      <c r="BA933">
        <v>15974</v>
      </c>
    </row>
    <row r="934" spans="1:53" x14ac:dyDescent="0.35">
      <c r="A934" t="str">
        <f t="shared" si="87"/>
        <v>8410_Publicité et études de marché</v>
      </c>
      <c r="B934" t="str">
        <f t="shared" si="88"/>
        <v>HC_8410</v>
      </c>
      <c r="C934" t="str">
        <f t="shared" si="90"/>
        <v>HC</v>
      </c>
      <c r="D934">
        <f t="shared" si="92"/>
        <v>15</v>
      </c>
      <c r="E934" t="str">
        <f>INDEX(PDC!$J$1:$L$90,MATCH(H934,PDC!$L:$L,0),MATCH(PDC!$J$1,PDC!$J$1:$L$1,0))</f>
        <v>Services</v>
      </c>
      <c r="F934">
        <v>8410</v>
      </c>
      <c r="G934">
        <v>73</v>
      </c>
      <c r="H934" t="s">
        <v>33</v>
      </c>
      <c r="I934" s="10">
        <v>12</v>
      </c>
      <c r="J934" s="10">
        <v>22904</v>
      </c>
      <c r="K934" s="10">
        <v>1</v>
      </c>
      <c r="M934" s="10"/>
      <c r="N934" s="10"/>
      <c r="O934" s="10">
        <v>12</v>
      </c>
      <c r="P934" s="10">
        <v>47.083271585761011</v>
      </c>
      <c r="Q934" s="10">
        <v>43.660495982999997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P934" t="str">
        <f t="shared" si="89"/>
        <v>74_Activités administratives et autres activités de soutien aux entreprises</v>
      </c>
      <c r="AQ934" t="str">
        <f>INDEX(PDC!$J$1:$L$90,MATCH(AT934,PDC!$L:$L,0),MATCH(PDC!$J$1,PDC!$J$1:$L$1,0))</f>
        <v>Services</v>
      </c>
      <c r="AR934">
        <v>74</v>
      </c>
      <c r="AS934">
        <v>82</v>
      </c>
      <c r="AT934" t="s">
        <v>35</v>
      </c>
      <c r="AU934">
        <v>1662</v>
      </c>
      <c r="AV934">
        <v>2540677</v>
      </c>
      <c r="AW934">
        <v>32</v>
      </c>
      <c r="AX934">
        <v>3</v>
      </c>
      <c r="AY934">
        <v>30</v>
      </c>
      <c r="BA934">
        <v>2506</v>
      </c>
    </row>
    <row r="935" spans="1:53" x14ac:dyDescent="0.35">
      <c r="A935" t="str">
        <f t="shared" si="87"/>
        <v>8410_Action sociale sans hébergement</v>
      </c>
      <c r="B935" t="str">
        <f t="shared" si="88"/>
        <v>33_8410</v>
      </c>
      <c r="C935">
        <f t="shared" si="90"/>
        <v>33</v>
      </c>
      <c r="D935">
        <f t="shared" si="92"/>
        <v>33</v>
      </c>
      <c r="E935" t="str">
        <f>INDEX(PDC!$J$1:$L$90,MATCH(H935,PDC!$L:$L,0),MATCH(PDC!$J$1,PDC!$J$1:$L$1,0))</f>
        <v>Services</v>
      </c>
      <c r="F935">
        <v>8410</v>
      </c>
      <c r="G935">
        <v>88</v>
      </c>
      <c r="H935" t="s">
        <v>8</v>
      </c>
      <c r="I935" s="10">
        <v>764</v>
      </c>
      <c r="J935" s="10">
        <v>1077493</v>
      </c>
      <c r="K935" s="10">
        <v>44</v>
      </c>
      <c r="L935" s="10">
        <v>2</v>
      </c>
      <c r="M935" s="10">
        <v>45</v>
      </c>
      <c r="N935" s="10"/>
      <c r="O935" s="10">
        <v>2003</v>
      </c>
      <c r="P935" s="10">
        <v>29.375643880064811</v>
      </c>
      <c r="Q935" s="10">
        <v>40.835532110000003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P935" t="str">
        <f t="shared" si="89"/>
        <v>74_Administration publique et défense ; sécurité sociale obligatoire</v>
      </c>
      <c r="AQ935" t="str">
        <f>INDEX(PDC!$J$1:$L$90,MATCH(AT935,PDC!$L:$L,0),MATCH(PDC!$J$1,PDC!$J$1:$L$1,0))</f>
        <v>Services</v>
      </c>
      <c r="AR935">
        <v>74</v>
      </c>
      <c r="AS935">
        <v>84</v>
      </c>
      <c r="AT935" t="s">
        <v>36</v>
      </c>
      <c r="AU935">
        <v>10163</v>
      </c>
      <c r="AV935">
        <v>11813501</v>
      </c>
      <c r="AW935">
        <v>270</v>
      </c>
      <c r="AX935">
        <v>3</v>
      </c>
      <c r="AY935">
        <v>34</v>
      </c>
      <c r="BA935">
        <v>9980</v>
      </c>
    </row>
    <row r="936" spans="1:53" x14ac:dyDescent="0.35">
      <c r="A936" t="str">
        <f t="shared" si="87"/>
        <v>8410_Hébergement</v>
      </c>
      <c r="B936" t="str">
        <f t="shared" si="88"/>
        <v>8_8410</v>
      </c>
      <c r="C936">
        <f t="shared" si="90"/>
        <v>8</v>
      </c>
      <c r="D936">
        <f t="shared" si="92"/>
        <v>8</v>
      </c>
      <c r="E936" t="str">
        <f>INDEX(PDC!$J$1:$L$90,MATCH(H936,PDC!$L:$L,0),MATCH(PDC!$J$1,PDC!$J$1:$L$1,0))</f>
        <v>Services</v>
      </c>
      <c r="F936">
        <v>8410</v>
      </c>
      <c r="G936">
        <v>55</v>
      </c>
      <c r="H936" t="s">
        <v>20</v>
      </c>
      <c r="I936" s="10">
        <v>473</v>
      </c>
      <c r="J936" s="10">
        <v>798726</v>
      </c>
      <c r="K936" s="10">
        <v>29</v>
      </c>
      <c r="M936" s="10"/>
      <c r="N936" s="10"/>
      <c r="O936" s="10">
        <v>1427</v>
      </c>
      <c r="P936" s="10">
        <v>67.98698818254492</v>
      </c>
      <c r="Q936" s="10">
        <v>36.307820204000002</v>
      </c>
      <c r="T936" s="10"/>
      <c r="U936" s="10"/>
      <c r="V936" s="10"/>
      <c r="W936" s="10"/>
      <c r="X936" s="10"/>
      <c r="Y936" s="10"/>
      <c r="Z936" s="10"/>
      <c r="AP936" t="str">
        <f t="shared" si="89"/>
        <v>74_Enseignement</v>
      </c>
      <c r="AQ936" t="str">
        <f>INDEX(PDC!$J$1:$L$90,MATCH(AT936,PDC!$L:$L,0),MATCH(PDC!$J$1,PDC!$J$1:$L$1,0))</f>
        <v>Services</v>
      </c>
      <c r="AR936">
        <v>74</v>
      </c>
      <c r="AS936">
        <v>85</v>
      </c>
      <c r="AT936" t="s">
        <v>34</v>
      </c>
      <c r="AU936">
        <v>3309</v>
      </c>
      <c r="AV936">
        <v>4793651</v>
      </c>
      <c r="AW936">
        <v>67</v>
      </c>
      <c r="AX936">
        <v>5</v>
      </c>
      <c r="AY936">
        <v>53</v>
      </c>
      <c r="BA936">
        <v>4312</v>
      </c>
    </row>
    <row r="937" spans="1:53" x14ac:dyDescent="0.35">
      <c r="A937" t="str">
        <f t="shared" si="87"/>
        <v>8410_Fabrication de produits métalliques, à l'exception des machines et des équipements</v>
      </c>
      <c r="B937" t="str">
        <f t="shared" si="88"/>
        <v>10_8410</v>
      </c>
      <c r="C937">
        <f t="shared" si="90"/>
        <v>10</v>
      </c>
      <c r="D937">
        <f t="shared" si="92"/>
        <v>10</v>
      </c>
      <c r="E937" t="str">
        <f>INDEX(PDC!$J$1:$L$90,MATCH(H937,PDC!$L:$L,0),MATCH(PDC!$J$1,PDC!$J$1:$L$1,0))</f>
        <v>Industrie</v>
      </c>
      <c r="F937">
        <v>8410</v>
      </c>
      <c r="G937">
        <v>25</v>
      </c>
      <c r="H937" t="s">
        <v>11</v>
      </c>
      <c r="I937" s="10">
        <v>1201</v>
      </c>
      <c r="J937" s="10">
        <v>1911432</v>
      </c>
      <c r="K937" s="10">
        <v>66</v>
      </c>
      <c r="L937" s="10">
        <v>3</v>
      </c>
      <c r="M937" s="10">
        <v>44</v>
      </c>
      <c r="N937" s="10"/>
      <c r="O937" s="10">
        <v>3551</v>
      </c>
      <c r="P937" s="10">
        <v>58.023360814309122</v>
      </c>
      <c r="Q937" s="10">
        <v>34.529086046000003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P937" t="str">
        <f t="shared" si="89"/>
        <v>74_Activités pour la santé humaine</v>
      </c>
      <c r="AQ937" t="str">
        <f>INDEX(PDC!$J$1:$L$90,MATCH(AT937,PDC!$L:$L,0),MATCH(PDC!$J$1,PDC!$J$1:$L$1,0))</f>
        <v>Services</v>
      </c>
      <c r="AR937">
        <v>74</v>
      </c>
      <c r="AS937">
        <v>86</v>
      </c>
      <c r="AT937" t="s">
        <v>27</v>
      </c>
      <c r="AU937">
        <v>8568</v>
      </c>
      <c r="AV937">
        <v>13121981</v>
      </c>
      <c r="AW937">
        <v>325</v>
      </c>
      <c r="AX937">
        <v>11</v>
      </c>
      <c r="AY937">
        <v>91</v>
      </c>
      <c r="BA937">
        <v>16366</v>
      </c>
    </row>
    <row r="938" spans="1:53" x14ac:dyDescent="0.35">
      <c r="A938" t="str">
        <f t="shared" si="87"/>
        <v>8410_Collecte, traitement et élimination des déchets ; récupération</v>
      </c>
      <c r="B938" t="str">
        <f t="shared" si="88"/>
        <v>HC_8410</v>
      </c>
      <c r="C938" t="str">
        <f t="shared" si="90"/>
        <v>HC</v>
      </c>
      <c r="D938">
        <f t="shared" si="92"/>
        <v>14</v>
      </c>
      <c r="E938" t="str">
        <f>INDEX(PDC!$J$1:$L$90,MATCH(H938,PDC!$L:$L,0),MATCH(PDC!$J$1,PDC!$J$1:$L$1,0))</f>
        <v>Industrie</v>
      </c>
      <c r="F938">
        <v>8410</v>
      </c>
      <c r="G938">
        <v>38</v>
      </c>
      <c r="H938" t="s">
        <v>4</v>
      </c>
      <c r="I938" s="10">
        <v>145</v>
      </c>
      <c r="J938" s="10">
        <v>236854</v>
      </c>
      <c r="K938" s="10">
        <v>8</v>
      </c>
      <c r="M938" s="10"/>
      <c r="N938" s="10"/>
      <c r="O938" s="10">
        <v>282</v>
      </c>
      <c r="P938" s="10">
        <v>49.167249706868731</v>
      </c>
      <c r="Q938" s="10">
        <v>33.776081468000001</v>
      </c>
      <c r="T938" s="10"/>
      <c r="U938" s="10"/>
      <c r="V938" s="10"/>
      <c r="W938" s="10"/>
      <c r="X938" s="10"/>
      <c r="Y938" s="10"/>
      <c r="Z938" s="10"/>
      <c r="AP938" t="str">
        <f t="shared" si="89"/>
        <v>74_Hébergement médico-social et social</v>
      </c>
      <c r="AQ938" t="str">
        <f>INDEX(PDC!$J$1:$L$90,MATCH(AT938,PDC!$L:$L,0),MATCH(PDC!$J$1,PDC!$J$1:$L$1,0))</f>
        <v>Services</v>
      </c>
      <c r="AR938">
        <v>74</v>
      </c>
      <c r="AS938">
        <v>87</v>
      </c>
      <c r="AT938" t="s">
        <v>2</v>
      </c>
      <c r="AU938">
        <v>4828</v>
      </c>
      <c r="AV938">
        <v>7427368</v>
      </c>
      <c r="AW938">
        <v>334</v>
      </c>
      <c r="AX938">
        <v>13</v>
      </c>
      <c r="AY938">
        <v>117</v>
      </c>
      <c r="BA938">
        <v>19318</v>
      </c>
    </row>
    <row r="939" spans="1:53" x14ac:dyDescent="0.35">
      <c r="A939" t="str">
        <f t="shared" si="87"/>
        <v>8410_Administration publique et défense ; sécurité sociale obligatoire</v>
      </c>
      <c r="B939" t="str">
        <f t="shared" si="88"/>
        <v>30_8410</v>
      </c>
      <c r="C939">
        <f t="shared" si="90"/>
        <v>30</v>
      </c>
      <c r="D939">
        <f t="shared" si="92"/>
        <v>30</v>
      </c>
      <c r="E939" t="str">
        <f>INDEX(PDC!$J$1:$L$90,MATCH(H939,PDC!$L:$L,0),MATCH(PDC!$J$1,PDC!$J$1:$L$1,0))</f>
        <v>Services</v>
      </c>
      <c r="F939">
        <v>8410</v>
      </c>
      <c r="G939">
        <v>84</v>
      </c>
      <c r="H939" t="s">
        <v>36</v>
      </c>
      <c r="I939" s="10">
        <v>1015</v>
      </c>
      <c r="J939" s="10">
        <v>1214473</v>
      </c>
      <c r="K939" s="10">
        <v>40</v>
      </c>
      <c r="L939" s="10">
        <v>2</v>
      </c>
      <c r="M939" s="10">
        <v>27</v>
      </c>
      <c r="N939" s="10"/>
      <c r="O939" s="10">
        <v>1316</v>
      </c>
      <c r="P939" s="10">
        <v>31.371236491361845</v>
      </c>
      <c r="Q939" s="10">
        <v>32.936096562000003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P939" t="str">
        <f t="shared" si="89"/>
        <v>74_Action sociale sans hébergement</v>
      </c>
      <c r="AQ939" t="str">
        <f>INDEX(PDC!$J$1:$L$90,MATCH(AT939,PDC!$L:$L,0),MATCH(PDC!$J$1,PDC!$J$1:$L$1,0))</f>
        <v>Services</v>
      </c>
      <c r="AR939">
        <v>74</v>
      </c>
      <c r="AS939">
        <v>88</v>
      </c>
      <c r="AT939" t="s">
        <v>8</v>
      </c>
      <c r="AU939">
        <v>6081</v>
      </c>
      <c r="AV939">
        <v>8868232</v>
      </c>
      <c r="AW939">
        <v>359</v>
      </c>
      <c r="AX939">
        <v>13</v>
      </c>
      <c r="AY939">
        <v>87</v>
      </c>
      <c r="BA939">
        <v>20156</v>
      </c>
    </row>
    <row r="940" spans="1:53" x14ac:dyDescent="0.35">
      <c r="A940" t="str">
        <f t="shared" si="87"/>
        <v>8410_Industrie du papier et du carton</v>
      </c>
      <c r="B940" t="str">
        <f t="shared" si="88"/>
        <v>HC_8410</v>
      </c>
      <c r="C940" t="str">
        <f t="shared" si="90"/>
        <v>HC</v>
      </c>
      <c r="D940">
        <f t="shared" si="92"/>
        <v>16</v>
      </c>
      <c r="E940" t="str">
        <f>INDEX(PDC!$J$1:$L$90,MATCH(H940,PDC!$L:$L,0),MATCH(PDC!$J$1,PDC!$J$1:$L$1,0))</f>
        <v>Industrie</v>
      </c>
      <c r="F940">
        <v>8410</v>
      </c>
      <c r="G940">
        <v>17</v>
      </c>
      <c r="H940" t="s">
        <v>71</v>
      </c>
      <c r="I940" s="10">
        <v>78</v>
      </c>
      <c r="J940" s="10">
        <v>126751</v>
      </c>
      <c r="K940" s="10">
        <v>4</v>
      </c>
      <c r="L940" s="10"/>
      <c r="M940" s="10"/>
      <c r="N940" s="10"/>
      <c r="O940" s="10">
        <v>116</v>
      </c>
      <c r="P940" s="10">
        <v>45.528691504653452</v>
      </c>
      <c r="Q940" s="10">
        <v>31.557936427000001</v>
      </c>
      <c r="T940" s="10"/>
      <c r="U940" s="10"/>
      <c r="V940" s="10"/>
      <c r="W940" s="10"/>
      <c r="X940" s="10"/>
      <c r="Y940" s="10"/>
      <c r="Z940" s="10"/>
      <c r="AP940" t="str">
        <f t="shared" si="89"/>
        <v>74_Activités créatives, artistiques et de spectacle</v>
      </c>
      <c r="AQ940" t="str">
        <f>INDEX(PDC!$J$1:$L$90,MATCH(AT940,PDC!$L:$L,0),MATCH(PDC!$J$1,PDC!$J$1:$L$1,0))</f>
        <v>Services</v>
      </c>
      <c r="AR940">
        <v>74</v>
      </c>
      <c r="AS940">
        <v>90</v>
      </c>
      <c r="AT940" t="s">
        <v>42</v>
      </c>
      <c r="AU940">
        <v>793</v>
      </c>
      <c r="AV940">
        <v>745664</v>
      </c>
      <c r="AW940">
        <v>4</v>
      </c>
      <c r="BA940">
        <v>614</v>
      </c>
    </row>
    <row r="941" spans="1:53" x14ac:dyDescent="0.35">
      <c r="A941" t="str">
        <f t="shared" si="87"/>
        <v>8410_Organisation de jeux de hasard et d'argent</v>
      </c>
      <c r="B941" t="str">
        <f t="shared" si="88"/>
        <v>HC_8410</v>
      </c>
      <c r="C941" t="str">
        <f t="shared" si="90"/>
        <v>HC</v>
      </c>
      <c r="D941">
        <f t="shared" si="92"/>
        <v>3</v>
      </c>
      <c r="E941" t="str">
        <f>INDEX(PDC!$J$1:$L$90,MATCH(H941,PDC!$L:$L,0),MATCH(PDC!$J$1,PDC!$J$1:$L$1,0))</f>
        <v>Services</v>
      </c>
      <c r="F941">
        <v>8410</v>
      </c>
      <c r="G941">
        <v>92</v>
      </c>
      <c r="H941" t="s">
        <v>91</v>
      </c>
      <c r="I941" s="10">
        <v>20</v>
      </c>
      <c r="J941" s="10">
        <v>31884</v>
      </c>
      <c r="K941" s="10">
        <v>1</v>
      </c>
      <c r="L941" s="10"/>
      <c r="M941" s="10"/>
      <c r="N941" s="10"/>
      <c r="O941" s="10">
        <v>326</v>
      </c>
      <c r="P941" s="10">
        <v>89.874519642060164</v>
      </c>
      <c r="Q941" s="10">
        <v>31.363693389000002</v>
      </c>
      <c r="T941" s="10"/>
      <c r="U941" s="10"/>
      <c r="V941" s="10"/>
      <c r="W941" s="10"/>
      <c r="X941" s="10"/>
      <c r="Y941" s="10"/>
      <c r="Z941" s="10"/>
      <c r="AP941" t="str">
        <f t="shared" si="89"/>
        <v>74_Bibliothèques, archives, musées et autres activités culturelles</v>
      </c>
      <c r="AQ941" t="str">
        <f>INDEX(PDC!$J$1:$L$90,MATCH(AT941,PDC!$L:$L,0),MATCH(PDC!$J$1,PDC!$J$1:$L$1,0))</f>
        <v>Services</v>
      </c>
      <c r="AR941">
        <v>74</v>
      </c>
      <c r="AS941">
        <v>91</v>
      </c>
      <c r="AT941" t="s">
        <v>90</v>
      </c>
      <c r="AU941">
        <v>78</v>
      </c>
      <c r="AV941">
        <v>136902</v>
      </c>
      <c r="AW941">
        <v>1</v>
      </c>
      <c r="BA941">
        <v>90</v>
      </c>
    </row>
    <row r="942" spans="1:53" x14ac:dyDescent="0.35">
      <c r="A942" t="str">
        <f t="shared" si="87"/>
        <v>8410_Transports terrestres et transport par conduites</v>
      </c>
      <c r="B942" t="str">
        <f t="shared" si="88"/>
        <v>18_8410</v>
      </c>
      <c r="C942">
        <f t="shared" si="90"/>
        <v>18</v>
      </c>
      <c r="D942">
        <f t="shared" si="92"/>
        <v>18</v>
      </c>
      <c r="E942" t="str">
        <f>INDEX(PDC!$J$1:$L$90,MATCH(H942,PDC!$L:$L,0),MATCH(PDC!$J$1,PDC!$J$1:$L$1,0))</f>
        <v>Services</v>
      </c>
      <c r="F942">
        <v>8410</v>
      </c>
      <c r="G942">
        <v>49</v>
      </c>
      <c r="H942" t="s">
        <v>5</v>
      </c>
      <c r="I942" s="10">
        <v>502</v>
      </c>
      <c r="J942" s="10">
        <v>953359</v>
      </c>
      <c r="K942" s="10">
        <v>29</v>
      </c>
      <c r="L942">
        <v>3</v>
      </c>
      <c r="M942" s="10">
        <v>47</v>
      </c>
      <c r="N942" s="10"/>
      <c r="O942" s="10">
        <v>1447</v>
      </c>
      <c r="P942" s="10">
        <v>44.458440476611166</v>
      </c>
      <c r="Q942" s="10">
        <v>30.418761452999998</v>
      </c>
      <c r="T942" s="10"/>
      <c r="U942" s="10"/>
      <c r="V942" s="10"/>
      <c r="W942" s="10"/>
      <c r="X942" s="10"/>
      <c r="Y942" s="10"/>
      <c r="Z942" s="10"/>
      <c r="AP942" t="str">
        <f t="shared" si="89"/>
        <v>74_Organisation de jeux de hasard et d'argent</v>
      </c>
      <c r="AQ942" t="str">
        <f>INDEX(PDC!$J$1:$L$90,MATCH(AT942,PDC!$L:$L,0),MATCH(PDC!$J$1,PDC!$J$1:$L$1,0))</f>
        <v>Services</v>
      </c>
      <c r="AR942">
        <v>74</v>
      </c>
      <c r="AS942">
        <v>92</v>
      </c>
      <c r="AT942" t="s">
        <v>91</v>
      </c>
      <c r="AU942">
        <v>270</v>
      </c>
      <c r="AV942">
        <v>428728</v>
      </c>
      <c r="AW942">
        <v>5</v>
      </c>
      <c r="AX942">
        <v>1</v>
      </c>
      <c r="AY942">
        <v>6</v>
      </c>
      <c r="BA942">
        <v>665</v>
      </c>
    </row>
    <row r="943" spans="1:53" x14ac:dyDescent="0.35">
      <c r="A943" t="str">
        <f t="shared" si="87"/>
        <v>8410_Industrie du cuir et de la chaussure</v>
      </c>
      <c r="B943" t="str">
        <f t="shared" si="88"/>
        <v>HC_8410</v>
      </c>
      <c r="C943" t="str">
        <f t="shared" si="90"/>
        <v>HC</v>
      </c>
      <c r="D943">
        <f t="shared" si="92"/>
        <v>32</v>
      </c>
      <c r="E943" t="str">
        <f>INDEX(PDC!$J$1:$L$90,MATCH(H943,PDC!$L:$L,0),MATCH(PDC!$J$1,PDC!$J$1:$L$1,0))</f>
        <v>Industrie</v>
      </c>
      <c r="F943">
        <v>8410</v>
      </c>
      <c r="G943">
        <v>15</v>
      </c>
      <c r="H943" t="s">
        <v>69</v>
      </c>
      <c r="I943" s="10">
        <v>22</v>
      </c>
      <c r="J943" s="10">
        <v>33670</v>
      </c>
      <c r="K943" s="10">
        <v>1</v>
      </c>
      <c r="M943" s="10"/>
      <c r="N943" s="10"/>
      <c r="O943" s="10">
        <v>504</v>
      </c>
      <c r="P943" s="10">
        <v>29.829209267916827</v>
      </c>
      <c r="Q943" s="10">
        <v>29.700029700000002</v>
      </c>
      <c r="T943" s="10"/>
      <c r="U943" s="10"/>
      <c r="V943" s="10"/>
      <c r="W943" s="10"/>
      <c r="X943" s="10"/>
      <c r="Y943" s="10"/>
      <c r="Z943" s="10"/>
      <c r="AP943" t="str">
        <f t="shared" si="89"/>
        <v>74_Activités sportives, récréatives et de loisirs</v>
      </c>
      <c r="AQ943" t="str">
        <f>INDEX(PDC!$J$1:$L$90,MATCH(AT943,PDC!$L:$L,0),MATCH(PDC!$J$1,PDC!$J$1:$L$1,0))</f>
        <v>Services</v>
      </c>
      <c r="AR943">
        <v>74</v>
      </c>
      <c r="AS943">
        <v>93</v>
      </c>
      <c r="AT943" t="s">
        <v>12</v>
      </c>
      <c r="AU943">
        <v>1985</v>
      </c>
      <c r="AV943">
        <v>2788679</v>
      </c>
      <c r="AW943">
        <v>107</v>
      </c>
      <c r="AX943">
        <v>4</v>
      </c>
      <c r="AY943">
        <v>16</v>
      </c>
      <c r="BA943">
        <v>5358</v>
      </c>
    </row>
    <row r="944" spans="1:53" x14ac:dyDescent="0.35">
      <c r="A944" t="str">
        <f t="shared" si="87"/>
        <v>8410_Autres industries manufacturières</v>
      </c>
      <c r="B944" t="str">
        <f t="shared" si="88"/>
        <v>HC_8410</v>
      </c>
      <c r="C944" t="str">
        <f t="shared" si="90"/>
        <v>HC</v>
      </c>
      <c r="D944">
        <f t="shared" si="92"/>
        <v>20</v>
      </c>
      <c r="E944" t="str">
        <f>INDEX(PDC!$J$1:$L$90,MATCH(H944,PDC!$L:$L,0),MATCH(PDC!$J$1,PDC!$J$1:$L$1,0))</f>
        <v>Industrie</v>
      </c>
      <c r="F944">
        <v>8410</v>
      </c>
      <c r="G944">
        <v>32</v>
      </c>
      <c r="H944" t="s">
        <v>37</v>
      </c>
      <c r="I944" s="10">
        <v>63</v>
      </c>
      <c r="J944" s="10">
        <v>103237</v>
      </c>
      <c r="K944" s="10">
        <v>3</v>
      </c>
      <c r="M944" s="10"/>
      <c r="N944" s="10"/>
      <c r="O944" s="10">
        <v>85</v>
      </c>
      <c r="P944" s="10">
        <v>36.26007213531274</v>
      </c>
      <c r="Q944" s="10">
        <v>29.059348877000001</v>
      </c>
      <c r="T944" s="10"/>
      <c r="U944" s="10"/>
      <c r="V944" s="10"/>
      <c r="W944" s="10"/>
      <c r="X944" s="10"/>
      <c r="Y944" s="10"/>
      <c r="Z944" s="10"/>
      <c r="AP944" t="str">
        <f t="shared" si="89"/>
        <v>74_Activités des organisations associatives</v>
      </c>
      <c r="AQ944" t="str">
        <f>INDEX(PDC!$J$1:$L$90,MATCH(AT944,PDC!$L:$L,0),MATCH(PDC!$J$1,PDC!$J$1:$L$1,0))</f>
        <v>Services</v>
      </c>
      <c r="AR944">
        <v>74</v>
      </c>
      <c r="AS944">
        <v>94</v>
      </c>
      <c r="AT944" t="s">
        <v>32</v>
      </c>
      <c r="AU944">
        <v>2058</v>
      </c>
      <c r="AV944">
        <v>3002153</v>
      </c>
      <c r="AW944">
        <v>56</v>
      </c>
      <c r="AX944">
        <v>2</v>
      </c>
      <c r="AY944">
        <v>16</v>
      </c>
      <c r="BA944">
        <v>2948</v>
      </c>
    </row>
    <row r="945" spans="1:53" x14ac:dyDescent="0.35">
      <c r="A945" t="str">
        <f t="shared" si="87"/>
        <v>8410_Activités de location et location-bail</v>
      </c>
      <c r="B945" t="str">
        <f t="shared" si="88"/>
        <v>HC_8410</v>
      </c>
      <c r="C945" t="str">
        <f t="shared" si="90"/>
        <v>HC</v>
      </c>
      <c r="D945">
        <f t="shared" si="92"/>
        <v>12</v>
      </c>
      <c r="E945" t="str">
        <f>INDEX(PDC!$J$1:$L$90,MATCH(H945,PDC!$L:$L,0),MATCH(PDC!$J$1,PDC!$J$1:$L$1,0))</f>
        <v>Services</v>
      </c>
      <c r="F945">
        <v>8410</v>
      </c>
      <c r="G945">
        <v>77</v>
      </c>
      <c r="H945" t="s">
        <v>88</v>
      </c>
      <c r="I945" s="10">
        <v>23</v>
      </c>
      <c r="J945" s="10">
        <v>35373</v>
      </c>
      <c r="K945" s="10">
        <v>1</v>
      </c>
      <c r="L945" s="10"/>
      <c r="M945" s="10"/>
      <c r="N945" s="10"/>
      <c r="O945" s="10">
        <v>45</v>
      </c>
      <c r="P945" s="10">
        <v>55.618886795118925</v>
      </c>
      <c r="Q945" s="10">
        <v>28.270149548999999</v>
      </c>
      <c r="T945" s="10"/>
      <c r="U945" s="10"/>
      <c r="V945" s="10"/>
      <c r="W945" s="10"/>
      <c r="X945" s="10"/>
      <c r="Y945" s="10"/>
      <c r="Z945" s="10"/>
      <c r="AP945" t="str">
        <f t="shared" si="89"/>
        <v>74_Réparation d'ordinateurs et de biens personnels et domestiques</v>
      </c>
      <c r="AQ945" t="str">
        <f>INDEX(PDC!$J$1:$L$90,MATCH(AT945,PDC!$L:$L,0),MATCH(PDC!$J$1,PDC!$J$1:$L$1,0))</f>
        <v>Services</v>
      </c>
      <c r="AR945">
        <v>74</v>
      </c>
      <c r="AS945">
        <v>95</v>
      </c>
      <c r="AT945" t="s">
        <v>92</v>
      </c>
      <c r="AU945">
        <v>164</v>
      </c>
      <c r="AV945">
        <v>250791</v>
      </c>
      <c r="AW945">
        <v>2</v>
      </c>
      <c r="BA945">
        <v>28</v>
      </c>
    </row>
    <row r="946" spans="1:53" x14ac:dyDescent="0.35">
      <c r="A946" t="str">
        <f t="shared" si="87"/>
        <v>8410_Fabrication d'autres produits minéraux non métalliques</v>
      </c>
      <c r="B946" t="str">
        <f t="shared" si="88"/>
        <v>HC_8410</v>
      </c>
      <c r="C946" t="str">
        <f t="shared" si="90"/>
        <v>HC</v>
      </c>
      <c r="D946">
        <f t="shared" si="92"/>
        <v>17</v>
      </c>
      <c r="E946" t="str">
        <f>INDEX(PDC!$J$1:$L$90,MATCH(H946,PDC!$L:$L,0),MATCH(PDC!$J$1,PDC!$J$1:$L$1,0))</f>
        <v>Industrie</v>
      </c>
      <c r="F946">
        <v>8410</v>
      </c>
      <c r="G946">
        <v>23</v>
      </c>
      <c r="H946" t="s">
        <v>18</v>
      </c>
      <c r="I946" s="10">
        <v>114</v>
      </c>
      <c r="J946" s="10">
        <v>187689</v>
      </c>
      <c r="K946" s="10">
        <v>5</v>
      </c>
      <c r="M946" s="10"/>
      <c r="N946" s="10"/>
      <c r="O946" s="10">
        <v>360</v>
      </c>
      <c r="P946" s="10">
        <v>45.349937031018349</v>
      </c>
      <c r="Q946" s="10">
        <v>26.639813734000001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P946" t="str">
        <f t="shared" si="89"/>
        <v>74_Autres services personnels</v>
      </c>
      <c r="AQ946" t="str">
        <f>INDEX(PDC!$J$1:$L$90,MATCH(AT946,PDC!$L:$L,0),MATCH(PDC!$J$1,PDC!$J$1:$L$1,0))</f>
        <v>Services</v>
      </c>
      <c r="AR946">
        <v>74</v>
      </c>
      <c r="AS946">
        <v>96</v>
      </c>
      <c r="AT946" t="s">
        <v>30</v>
      </c>
      <c r="AU946">
        <v>2475</v>
      </c>
      <c r="AV946">
        <v>3828227</v>
      </c>
      <c r="AW946">
        <v>49</v>
      </c>
      <c r="AX946">
        <v>1</v>
      </c>
      <c r="AY946">
        <v>7</v>
      </c>
      <c r="BA946">
        <v>3122</v>
      </c>
    </row>
    <row r="947" spans="1:53" x14ac:dyDescent="0.35">
      <c r="A947" t="str">
        <f t="shared" si="87"/>
        <v>8410_Activités liées à l'emploi</v>
      </c>
      <c r="B947" t="str">
        <f t="shared" si="88"/>
        <v>HC_8410</v>
      </c>
      <c r="C947" t="str">
        <f t="shared" si="90"/>
        <v>HC</v>
      </c>
      <c r="D947">
        <f t="shared" si="92"/>
        <v>11</v>
      </c>
      <c r="E947" t="str">
        <f>INDEX(PDC!$J$1:$L$90,MATCH(H947,PDC!$L:$L,0),MATCH(PDC!$J$1,PDC!$J$1:$L$1,0))</f>
        <v>Services</v>
      </c>
      <c r="F947">
        <v>8410</v>
      </c>
      <c r="G947">
        <v>78</v>
      </c>
      <c r="H947" t="s">
        <v>6</v>
      </c>
      <c r="I947" s="10">
        <v>1601</v>
      </c>
      <c r="J947" s="10">
        <v>2255516</v>
      </c>
      <c r="K947" s="10">
        <v>56</v>
      </c>
      <c r="L947">
        <v>2</v>
      </c>
      <c r="M947" s="10">
        <v>4</v>
      </c>
      <c r="N947" s="10"/>
      <c r="O947" s="10">
        <v>3237</v>
      </c>
      <c r="P947" s="10">
        <v>57.926512283587783</v>
      </c>
      <c r="Q947" s="10">
        <v>24.828021615000001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</row>
    <row r="948" spans="1:53" x14ac:dyDescent="0.35">
      <c r="A948" t="str">
        <f t="shared" si="87"/>
        <v>8410_Fabrication de meubles</v>
      </c>
      <c r="B948" t="str">
        <f t="shared" si="88"/>
        <v>HC_8410</v>
      </c>
      <c r="C948" t="str">
        <f t="shared" si="90"/>
        <v>HC</v>
      </c>
      <c r="D948">
        <f t="shared" si="92"/>
        <v>26</v>
      </c>
      <c r="E948" t="str">
        <f>INDEX(PDC!$J$1:$L$90,MATCH(H948,PDC!$L:$L,0),MATCH(PDC!$J$1,PDC!$J$1:$L$1,0))</f>
        <v>Industrie</v>
      </c>
      <c r="F948">
        <v>8410</v>
      </c>
      <c r="G948">
        <v>31</v>
      </c>
      <c r="H948" t="s">
        <v>75</v>
      </c>
      <c r="I948" s="10">
        <v>48</v>
      </c>
      <c r="J948" s="10">
        <v>80936</v>
      </c>
      <c r="K948" s="10">
        <v>2</v>
      </c>
      <c r="L948" s="10">
        <v>1</v>
      </c>
      <c r="M948" s="10">
        <v>15</v>
      </c>
      <c r="N948" s="10"/>
      <c r="O948" s="10">
        <v>74</v>
      </c>
      <c r="P948" s="10">
        <v>33.215717568559384</v>
      </c>
      <c r="Q948" s="10">
        <v>24.710882673</v>
      </c>
      <c r="T948" s="10"/>
      <c r="U948" s="10"/>
      <c r="V948" s="10"/>
      <c r="W948" s="10"/>
      <c r="X948" s="10"/>
      <c r="Y948" s="10"/>
      <c r="Z948" s="10"/>
    </row>
    <row r="949" spans="1:53" x14ac:dyDescent="0.35">
      <c r="A949" t="str">
        <f t="shared" si="87"/>
        <v>8410_Commerce de détail, à l'exception des automobiles et des motocycles</v>
      </c>
      <c r="B949" t="str">
        <f t="shared" si="88"/>
        <v>23_8410</v>
      </c>
      <c r="C949">
        <f t="shared" si="90"/>
        <v>23</v>
      </c>
      <c r="D949">
        <f t="shared" si="92"/>
        <v>23</v>
      </c>
      <c r="E949" t="str">
        <f>INDEX(PDC!$J$1:$L$90,MATCH(H949,PDC!$L:$L,0),MATCH(PDC!$J$1,PDC!$J$1:$L$1,0))</f>
        <v>Commerce</v>
      </c>
      <c r="F949">
        <v>8410</v>
      </c>
      <c r="G949">
        <v>47</v>
      </c>
      <c r="H949" t="s">
        <v>16</v>
      </c>
      <c r="I949" s="10">
        <v>1746</v>
      </c>
      <c r="J949" s="10">
        <v>2669586</v>
      </c>
      <c r="K949" s="10">
        <v>65</v>
      </c>
      <c r="L949">
        <v>3</v>
      </c>
      <c r="M949" s="10">
        <v>28</v>
      </c>
      <c r="N949" s="10"/>
      <c r="O949" s="10">
        <v>2882</v>
      </c>
      <c r="P949" s="10">
        <v>33.958642091620057</v>
      </c>
      <c r="Q949" s="10">
        <v>24.348344650000001</v>
      </c>
      <c r="T949" s="10"/>
      <c r="U949" s="10"/>
      <c r="V949" s="10"/>
      <c r="W949" s="10"/>
      <c r="X949" s="10"/>
      <c r="Y949" s="10"/>
      <c r="Z949" s="10"/>
    </row>
    <row r="950" spans="1:53" x14ac:dyDescent="0.35">
      <c r="A950" t="str">
        <f t="shared" si="87"/>
        <v>8410_Activités de poste et de courrier</v>
      </c>
      <c r="B950" t="str">
        <f t="shared" si="88"/>
        <v>HC_8410</v>
      </c>
      <c r="C950" t="str">
        <f t="shared" si="90"/>
        <v>HC</v>
      </c>
      <c r="D950">
        <f t="shared" si="92"/>
        <v>24</v>
      </c>
      <c r="E950" t="str">
        <f>INDEX(PDC!$J$1:$L$90,MATCH(H950,PDC!$L:$L,0),MATCH(PDC!$J$1,PDC!$J$1:$L$1,0))</f>
        <v>Services</v>
      </c>
      <c r="F950">
        <v>8410</v>
      </c>
      <c r="G950">
        <v>53</v>
      </c>
      <c r="H950" t="s">
        <v>13</v>
      </c>
      <c r="I950" s="10">
        <v>166</v>
      </c>
      <c r="J950" s="10">
        <v>251870</v>
      </c>
      <c r="K950" s="10">
        <v>6</v>
      </c>
      <c r="M950" s="10"/>
      <c r="N950" s="10"/>
      <c r="O950" s="10">
        <v>111</v>
      </c>
      <c r="P950" s="10">
        <v>33.734038230005822</v>
      </c>
      <c r="Q950" s="10">
        <v>23.82181284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</row>
    <row r="951" spans="1:53" x14ac:dyDescent="0.35">
      <c r="A951" t="str">
        <f t="shared" si="87"/>
        <v>8410_Réparation et installation de machines et d'équipements</v>
      </c>
      <c r="B951" t="str">
        <f t="shared" si="88"/>
        <v>HC_8410</v>
      </c>
      <c r="C951" t="str">
        <f t="shared" si="90"/>
        <v>HC</v>
      </c>
      <c r="D951">
        <f t="shared" si="92"/>
        <v>29</v>
      </c>
      <c r="E951" t="str">
        <f>INDEX(PDC!$J$1:$L$90,MATCH(H951,PDC!$L:$L,0),MATCH(PDC!$J$1,PDC!$J$1:$L$1,0))</f>
        <v>Industrie</v>
      </c>
      <c r="F951">
        <v>8410</v>
      </c>
      <c r="G951">
        <v>33</v>
      </c>
      <c r="H951" t="s">
        <v>23</v>
      </c>
      <c r="I951" s="10">
        <v>152</v>
      </c>
      <c r="J951" s="10">
        <v>256895</v>
      </c>
      <c r="K951" s="10">
        <v>6</v>
      </c>
      <c r="L951" s="10">
        <v>2</v>
      </c>
      <c r="M951" s="10">
        <v>19</v>
      </c>
      <c r="N951" s="10"/>
      <c r="O951" s="10">
        <v>619</v>
      </c>
      <c r="P951" s="10">
        <v>31.896921491720917</v>
      </c>
      <c r="Q951" s="10">
        <v>23.355845773999999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</row>
    <row r="952" spans="1:53" x14ac:dyDescent="0.35">
      <c r="A952" t="str">
        <f t="shared" si="87"/>
        <v>8410_Autres services personnels</v>
      </c>
      <c r="B952" t="str">
        <f t="shared" si="88"/>
        <v>HC_8410</v>
      </c>
      <c r="C952" t="str">
        <f t="shared" si="90"/>
        <v>HC</v>
      </c>
      <c r="D952">
        <f t="shared" si="92"/>
        <v>34</v>
      </c>
      <c r="E952" t="str">
        <f>INDEX(PDC!$J$1:$L$90,MATCH(H952,PDC!$L:$L,0),MATCH(PDC!$J$1,PDC!$J$1:$L$1,0))</f>
        <v>Services</v>
      </c>
      <c r="F952">
        <v>8410</v>
      </c>
      <c r="G952">
        <v>96</v>
      </c>
      <c r="H952" t="s">
        <v>30</v>
      </c>
      <c r="I952" s="10">
        <v>169</v>
      </c>
      <c r="J952" s="10">
        <v>256977</v>
      </c>
      <c r="K952" s="10">
        <v>6</v>
      </c>
      <c r="M952" s="10"/>
      <c r="N952" s="10"/>
      <c r="O952" s="10">
        <v>189</v>
      </c>
      <c r="P952" s="10">
        <v>27.638806709887476</v>
      </c>
      <c r="Q952" s="10">
        <v>23.348393046999998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</row>
    <row r="953" spans="1:53" x14ac:dyDescent="0.35">
      <c r="A953" t="str">
        <f t="shared" si="87"/>
        <v>8410_Édition</v>
      </c>
      <c r="B953" t="str">
        <f t="shared" si="88"/>
        <v>HC_8410</v>
      </c>
      <c r="C953" t="str">
        <f t="shared" si="90"/>
        <v>HC</v>
      </c>
      <c r="D953">
        <f t="shared" si="92"/>
        <v>22</v>
      </c>
      <c r="E953" t="str">
        <f>INDEX(PDC!$J$1:$L$90,MATCH(H953,PDC!$L:$L,0),MATCH(PDC!$J$1,PDC!$J$1:$L$1,0))</f>
        <v>Services</v>
      </c>
      <c r="F953">
        <v>8410</v>
      </c>
      <c r="G953">
        <v>58</v>
      </c>
      <c r="H953" t="s">
        <v>49</v>
      </c>
      <c r="I953" s="10">
        <v>23</v>
      </c>
      <c r="J953" s="10">
        <v>43631</v>
      </c>
      <c r="K953" s="10">
        <v>1</v>
      </c>
      <c r="M953" s="10"/>
      <c r="N953" s="10"/>
      <c r="O953" s="10">
        <v>6</v>
      </c>
      <c r="P953" s="10">
        <v>34.578964138403329</v>
      </c>
      <c r="Q953" s="10">
        <v>22.919483852999999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</row>
    <row r="954" spans="1:53" x14ac:dyDescent="0.35">
      <c r="A954" t="str">
        <f t="shared" si="87"/>
        <v>8410_Fabrication d'autres matériels de transport</v>
      </c>
      <c r="B954" t="str">
        <f t="shared" si="88"/>
        <v>HC_8410</v>
      </c>
      <c r="C954" t="str">
        <f t="shared" si="90"/>
        <v>HC</v>
      </c>
      <c r="D954">
        <f t="shared" si="92"/>
        <v>13</v>
      </c>
      <c r="E954" t="str">
        <f>INDEX(PDC!$J$1:$L$90,MATCH(H954,PDC!$L:$L,0),MATCH(PDC!$J$1,PDC!$J$1:$L$1,0))</f>
        <v>Industrie</v>
      </c>
      <c r="F954">
        <v>8410</v>
      </c>
      <c r="G954">
        <v>30</v>
      </c>
      <c r="H954" t="s">
        <v>74</v>
      </c>
      <c r="I954" s="10">
        <v>295</v>
      </c>
      <c r="J954" s="10">
        <v>524810</v>
      </c>
      <c r="K954" s="10">
        <v>12</v>
      </c>
      <c r="M954" s="10"/>
      <c r="N954" s="10"/>
      <c r="O954" s="10">
        <v>775</v>
      </c>
      <c r="P954" s="10">
        <v>49.17281623952011</v>
      </c>
      <c r="Q954" s="10">
        <v>22.865417960999999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</row>
    <row r="955" spans="1:53" x14ac:dyDescent="0.35">
      <c r="A955" t="str">
        <f t="shared" si="87"/>
        <v>8410_Restauration</v>
      </c>
      <c r="B955" t="str">
        <f t="shared" si="88"/>
        <v>19_8410</v>
      </c>
      <c r="C955">
        <f t="shared" si="90"/>
        <v>19</v>
      </c>
      <c r="D955">
        <f t="shared" si="92"/>
        <v>19</v>
      </c>
      <c r="E955" t="str">
        <f>INDEX(PDC!$J$1:$L$90,MATCH(H955,PDC!$L:$L,0),MATCH(PDC!$J$1,PDC!$J$1:$L$1,0))</f>
        <v>Services</v>
      </c>
      <c r="F955">
        <v>8410</v>
      </c>
      <c r="G955">
        <v>56</v>
      </c>
      <c r="H955" t="s">
        <v>10</v>
      </c>
      <c r="I955" s="10">
        <v>602</v>
      </c>
      <c r="J955" s="10">
        <v>943333</v>
      </c>
      <c r="K955" s="10">
        <v>20</v>
      </c>
      <c r="M955" s="10"/>
      <c r="N955" s="10"/>
      <c r="O955" s="10">
        <v>988</v>
      </c>
      <c r="P955" s="10">
        <v>36.584490352673747</v>
      </c>
      <c r="Q955" s="10">
        <v>21.201420919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</row>
    <row r="956" spans="1:53" x14ac:dyDescent="0.35">
      <c r="A956" t="str">
        <f t="shared" si="87"/>
        <v>8410_Industrie chimique</v>
      </c>
      <c r="B956" t="str">
        <f t="shared" si="88"/>
        <v>HC_8410</v>
      </c>
      <c r="C956" t="str">
        <f t="shared" si="90"/>
        <v>HC</v>
      </c>
      <c r="D956">
        <f t="shared" si="92"/>
        <v>35</v>
      </c>
      <c r="E956" t="str">
        <f>INDEX(PDC!$J$1:$L$90,MATCH(H956,PDC!$L:$L,0),MATCH(PDC!$J$1,PDC!$J$1:$L$1,0))</f>
        <v>Industrie</v>
      </c>
      <c r="F956">
        <v>8410</v>
      </c>
      <c r="G956">
        <v>20</v>
      </c>
      <c r="H956" t="s">
        <v>40</v>
      </c>
      <c r="I956" s="10">
        <v>34</v>
      </c>
      <c r="J956" s="10">
        <v>48098</v>
      </c>
      <c r="K956" s="10">
        <v>1</v>
      </c>
      <c r="M956" s="10"/>
      <c r="N956" s="10"/>
      <c r="O956" s="10">
        <v>7</v>
      </c>
      <c r="P956" s="10">
        <v>24.911746428916519</v>
      </c>
      <c r="Q956" s="10">
        <v>20.790885276000001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</row>
    <row r="957" spans="1:53" x14ac:dyDescent="0.35">
      <c r="A957" t="str">
        <f t="shared" si="87"/>
        <v>8410_Activités pour la santé humaine</v>
      </c>
      <c r="B957" t="str">
        <f t="shared" si="88"/>
        <v>25_8410</v>
      </c>
      <c r="C957">
        <f t="shared" si="90"/>
        <v>25</v>
      </c>
      <c r="D957">
        <f t="shared" si="92"/>
        <v>25</v>
      </c>
      <c r="E957" t="str">
        <f>INDEX(PDC!$J$1:$L$90,MATCH(H957,PDC!$L:$L,0),MATCH(PDC!$J$1,PDC!$J$1:$L$1,0))</f>
        <v>Services</v>
      </c>
      <c r="F957">
        <v>8410</v>
      </c>
      <c r="G957">
        <v>86</v>
      </c>
      <c r="H957" t="s">
        <v>27</v>
      </c>
      <c r="I957" s="10">
        <v>607</v>
      </c>
      <c r="J957" s="10">
        <v>915703</v>
      </c>
      <c r="K957">
        <v>18</v>
      </c>
      <c r="L957">
        <v>1</v>
      </c>
      <c r="M957">
        <v>18</v>
      </c>
      <c r="O957">
        <v>1041</v>
      </c>
      <c r="P957">
        <v>33.405086750743756</v>
      </c>
      <c r="Q957">
        <v>19.657028533999998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</row>
    <row r="958" spans="1:53" x14ac:dyDescent="0.35">
      <c r="A958" t="str">
        <f t="shared" si="87"/>
        <v>8410_Activités administratives et autres activités de soutien aux entreprises</v>
      </c>
      <c r="B958" t="str">
        <f t="shared" si="88"/>
        <v>HC_8410</v>
      </c>
      <c r="C958" t="str">
        <f t="shared" si="90"/>
        <v>HC</v>
      </c>
      <c r="D958">
        <f t="shared" si="92"/>
        <v>31</v>
      </c>
      <c r="E958" t="str">
        <f>INDEX(PDC!$J$1:$L$90,MATCH(H958,PDC!$L:$L,0),MATCH(PDC!$J$1,PDC!$J$1:$L$1,0))</f>
        <v>Services</v>
      </c>
      <c r="F958">
        <v>8410</v>
      </c>
      <c r="G958">
        <v>82</v>
      </c>
      <c r="H958" t="s">
        <v>35</v>
      </c>
      <c r="I958">
        <v>144</v>
      </c>
      <c r="J958">
        <v>206340</v>
      </c>
      <c r="K958">
        <v>4</v>
      </c>
      <c r="O958">
        <v>68</v>
      </c>
      <c r="P958">
        <v>31.11746037512048</v>
      </c>
      <c r="Q958">
        <v>19.385480274999999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</row>
    <row r="959" spans="1:53" x14ac:dyDescent="0.35">
      <c r="A959" t="str">
        <f t="shared" si="87"/>
        <v>8410_Commerce et réparation d'automobiles et de motocycles</v>
      </c>
      <c r="B959" t="str">
        <f t="shared" si="88"/>
        <v>28_8410</v>
      </c>
      <c r="C959">
        <f t="shared" si="90"/>
        <v>28</v>
      </c>
      <c r="D959">
        <f t="shared" si="92"/>
        <v>28</v>
      </c>
      <c r="E959" t="str">
        <f>INDEX(PDC!$J$1:$L$90,MATCH(H959,PDC!$L:$L,0),MATCH(PDC!$J$1,PDC!$J$1:$L$1,0))</f>
        <v>Commerce</v>
      </c>
      <c r="F959">
        <v>8410</v>
      </c>
      <c r="G959">
        <v>45</v>
      </c>
      <c r="H959" t="s">
        <v>21</v>
      </c>
      <c r="I959" s="10">
        <v>374</v>
      </c>
      <c r="J959" s="10">
        <v>622493</v>
      </c>
      <c r="K959">
        <v>12</v>
      </c>
      <c r="M959" s="10"/>
      <c r="O959">
        <v>658</v>
      </c>
      <c r="P959">
        <v>32.086578917273386</v>
      </c>
      <c r="Q959">
        <v>19.277325207000001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</row>
    <row r="960" spans="1:53" x14ac:dyDescent="0.35">
      <c r="A960" t="str">
        <f t="shared" si="87"/>
        <v>8410_Industries alimentaires</v>
      </c>
      <c r="B960" t="str">
        <f t="shared" si="88"/>
        <v>36_8410</v>
      </c>
      <c r="C960">
        <f t="shared" si="90"/>
        <v>36</v>
      </c>
      <c r="D960">
        <f t="shared" si="92"/>
        <v>36</v>
      </c>
      <c r="E960" t="str">
        <f>INDEX(PDC!$J$1:$L$90,MATCH(H960,PDC!$L:$L,0),MATCH(PDC!$J$1,PDC!$J$1:$L$1,0))</f>
        <v>Industrie</v>
      </c>
      <c r="F960">
        <v>8410</v>
      </c>
      <c r="G960">
        <v>10</v>
      </c>
      <c r="H960" t="s">
        <v>14</v>
      </c>
      <c r="I960" s="10">
        <v>660</v>
      </c>
      <c r="J960" s="10">
        <v>1098463</v>
      </c>
      <c r="K960">
        <v>21</v>
      </c>
      <c r="L960" s="10">
        <v>1</v>
      </c>
      <c r="M960" s="10">
        <v>20</v>
      </c>
      <c r="O960">
        <v>1259</v>
      </c>
      <c r="P960">
        <v>23.161189197930433</v>
      </c>
      <c r="Q960">
        <v>19.117621622000001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</row>
    <row r="961" spans="1:28" x14ac:dyDescent="0.35">
      <c r="A961" t="str">
        <f t="shared" si="87"/>
        <v>8410_Services relatifs aux bâtiments et aménagement paysager</v>
      </c>
      <c r="B961" t="str">
        <f t="shared" si="88"/>
        <v>HC_8410</v>
      </c>
      <c r="C961" t="str">
        <f t="shared" si="90"/>
        <v>HC</v>
      </c>
      <c r="D961">
        <f t="shared" si="92"/>
        <v>42</v>
      </c>
      <c r="E961" t="str">
        <f>INDEX(PDC!$J$1:$L$90,MATCH(H961,PDC!$L:$L,0),MATCH(PDC!$J$1,PDC!$J$1:$L$1,0))</f>
        <v>Services</v>
      </c>
      <c r="F961">
        <v>8410</v>
      </c>
      <c r="G961">
        <v>81</v>
      </c>
      <c r="H961" t="s">
        <v>9</v>
      </c>
      <c r="I961" s="10">
        <v>127</v>
      </c>
      <c r="J961" s="10">
        <v>166833</v>
      </c>
      <c r="K961">
        <v>3</v>
      </c>
      <c r="O961">
        <v>84</v>
      </c>
      <c r="P961">
        <v>11.791346992801248</v>
      </c>
      <c r="Q961">
        <v>17.982053910000001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</row>
    <row r="962" spans="1:28" x14ac:dyDescent="0.35">
      <c r="A962" t="str">
        <f t="shared" si="87"/>
        <v>8410_Génie civil</v>
      </c>
      <c r="B962" t="str">
        <f t="shared" si="88"/>
        <v>HC_8410</v>
      </c>
      <c r="C962" t="str">
        <f t="shared" si="90"/>
        <v>HC</v>
      </c>
      <c r="D962">
        <f t="shared" si="92"/>
        <v>39</v>
      </c>
      <c r="E962" t="str">
        <f>INDEX(PDC!$J$1:$L$90,MATCH(H962,PDC!$L:$L,0),MATCH(PDC!$J$1,PDC!$J$1:$L$1,0))</f>
        <v>Construction</v>
      </c>
      <c r="F962">
        <v>8410</v>
      </c>
      <c r="G962">
        <v>42</v>
      </c>
      <c r="H962" t="s">
        <v>22</v>
      </c>
      <c r="I962" s="10">
        <v>152</v>
      </c>
      <c r="J962" s="10">
        <v>242190</v>
      </c>
      <c r="K962">
        <v>4</v>
      </c>
      <c r="L962" s="10"/>
      <c r="M962" s="10"/>
      <c r="O962">
        <v>158</v>
      </c>
      <c r="P962">
        <v>15.25438914848824</v>
      </c>
      <c r="Q962">
        <v>16.515958545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</row>
    <row r="963" spans="1:28" x14ac:dyDescent="0.35">
      <c r="A963" t="str">
        <f t="shared" si="87"/>
        <v>8410_Autres industries extractives</v>
      </c>
      <c r="B963" t="str">
        <f t="shared" si="88"/>
        <v>HC_8410</v>
      </c>
      <c r="C963" t="str">
        <f t="shared" si="90"/>
        <v>HC</v>
      </c>
      <c r="D963">
        <f t="shared" si="92"/>
        <v>21</v>
      </c>
      <c r="E963" t="str">
        <f>INDEX(PDC!$J$1:$L$90,MATCH(H963,PDC!$L:$L,0),MATCH(PDC!$J$1,PDC!$J$1:$L$1,0))</f>
        <v>Industrie</v>
      </c>
      <c r="F963">
        <v>8410</v>
      </c>
      <c r="G963">
        <v>8</v>
      </c>
      <c r="H963" t="s">
        <v>64</v>
      </c>
      <c r="I963" s="10">
        <v>36</v>
      </c>
      <c r="J963" s="10">
        <v>61293</v>
      </c>
      <c r="K963">
        <v>1</v>
      </c>
      <c r="O963">
        <v>10</v>
      </c>
      <c r="P963">
        <v>35.623827636419833</v>
      </c>
      <c r="Q963">
        <v>16.315076762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</row>
    <row r="964" spans="1:28" x14ac:dyDescent="0.35">
      <c r="A964" t="str">
        <f t="shared" ref="A964:A1027" si="93">F964&amp;"_"&amp;H964</f>
        <v>8410_Activités sportives, récréatives et de loisirs</v>
      </c>
      <c r="B964" t="str">
        <f t="shared" ref="B964:B1027" si="94">C964&amp;"_"&amp;F964</f>
        <v>HC_8410</v>
      </c>
      <c r="C964" t="str">
        <f t="shared" si="90"/>
        <v>HC</v>
      </c>
      <c r="D964">
        <f t="shared" si="92"/>
        <v>27</v>
      </c>
      <c r="E964" t="str">
        <f>INDEX(PDC!$J$1:$L$90,MATCH(H964,PDC!$L:$L,0),MATCH(PDC!$J$1,PDC!$J$1:$L$1,0))</f>
        <v>Services</v>
      </c>
      <c r="F964">
        <v>8410</v>
      </c>
      <c r="G964">
        <v>93</v>
      </c>
      <c r="H964" t="s">
        <v>12</v>
      </c>
      <c r="I964" s="10">
        <v>147</v>
      </c>
      <c r="J964" s="10">
        <v>186785</v>
      </c>
      <c r="K964">
        <v>3</v>
      </c>
      <c r="L964" s="10"/>
      <c r="M964" s="10"/>
      <c r="O964">
        <v>67</v>
      </c>
      <c r="P964">
        <v>32.340309484407115</v>
      </c>
      <c r="Q964">
        <v>16.061246887999999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</row>
    <row r="965" spans="1:28" x14ac:dyDescent="0.35">
      <c r="A965" t="str">
        <f t="shared" si="93"/>
        <v>8410_Activités d'architecture et d'ingénierie ; activités de contrôle et analyses techniques</v>
      </c>
      <c r="B965" t="str">
        <f t="shared" si="94"/>
        <v>HC_8410</v>
      </c>
      <c r="C965" t="str">
        <f t="shared" ref="C965:C1028" si="95">IF(OR(G965=93,G965=78,G965=53),"HC",IF(I965&lt;300,"HC",D965))</f>
        <v>HC</v>
      </c>
      <c r="D965">
        <f t="shared" si="92"/>
        <v>43</v>
      </c>
      <c r="E965" t="str">
        <f>INDEX(PDC!$J$1:$L$90,MATCH(H965,PDC!$L:$L,0),MATCH(PDC!$J$1,PDC!$J$1:$L$1,0))</f>
        <v>Services</v>
      </c>
      <c r="F965">
        <v>8410</v>
      </c>
      <c r="G965">
        <v>71</v>
      </c>
      <c r="H965" t="s">
        <v>43</v>
      </c>
      <c r="I965" s="10">
        <v>88</v>
      </c>
      <c r="J965" s="10">
        <v>144338</v>
      </c>
      <c r="K965">
        <v>2</v>
      </c>
      <c r="O965">
        <v>18</v>
      </c>
      <c r="P965">
        <v>10.419648334239843</v>
      </c>
      <c r="Q965">
        <v>13.856364921000001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</row>
    <row r="966" spans="1:28" x14ac:dyDescent="0.35">
      <c r="A966" t="str">
        <f t="shared" si="93"/>
        <v>8410_Commerce de gros, à l'exception des automobiles et des motocycles</v>
      </c>
      <c r="B966" t="str">
        <f t="shared" si="94"/>
        <v>38_8410</v>
      </c>
      <c r="C966">
        <f t="shared" si="95"/>
        <v>38</v>
      </c>
      <c r="D966">
        <f t="shared" si="92"/>
        <v>38</v>
      </c>
      <c r="E966" t="str">
        <f>INDEX(PDC!$J$1:$L$90,MATCH(H966,PDC!$L:$L,0),MATCH(PDC!$J$1,PDC!$J$1:$L$1,0))</f>
        <v>Commerce</v>
      </c>
      <c r="F966">
        <v>8410</v>
      </c>
      <c r="G966">
        <v>46</v>
      </c>
      <c r="H966" t="s">
        <v>28</v>
      </c>
      <c r="I966" s="10">
        <v>496</v>
      </c>
      <c r="J966" s="10">
        <v>828797</v>
      </c>
      <c r="K966">
        <v>11</v>
      </c>
      <c r="L966">
        <v>1</v>
      </c>
      <c r="M966">
        <v>5</v>
      </c>
      <c r="O966">
        <v>393</v>
      </c>
      <c r="P966">
        <v>18.527919299678274</v>
      </c>
      <c r="Q966">
        <v>13.272248813999999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</row>
    <row r="967" spans="1:28" x14ac:dyDescent="0.35">
      <c r="A967" t="str">
        <f t="shared" si="93"/>
        <v>8410_Fabrication de machines et équipements n.c.a.</v>
      </c>
      <c r="B967" t="str">
        <f t="shared" si="94"/>
        <v>HC_8410</v>
      </c>
      <c r="C967" t="str">
        <f t="shared" si="95"/>
        <v>HC</v>
      </c>
      <c r="D967">
        <f t="shared" si="92"/>
        <v>37</v>
      </c>
      <c r="E967" t="str">
        <f>INDEX(PDC!$J$1:$L$90,MATCH(H967,PDC!$L:$L,0),MATCH(PDC!$J$1,PDC!$J$1:$L$1,0))</f>
        <v>Industrie</v>
      </c>
      <c r="F967">
        <v>8410</v>
      </c>
      <c r="G967">
        <v>28</v>
      </c>
      <c r="H967" t="s">
        <v>29</v>
      </c>
      <c r="I967" s="10">
        <v>87</v>
      </c>
      <c r="J967" s="10">
        <v>156044</v>
      </c>
      <c r="K967">
        <v>2</v>
      </c>
      <c r="O967">
        <v>19</v>
      </c>
      <c r="P967">
        <v>21.138034237636298</v>
      </c>
      <c r="Q967">
        <v>12.816897797999999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</row>
    <row r="968" spans="1:28" x14ac:dyDescent="0.35">
      <c r="A968" t="str">
        <f t="shared" si="93"/>
        <v>8410_Métallurgie</v>
      </c>
      <c r="B968" t="str">
        <f t="shared" si="94"/>
        <v>40_8410</v>
      </c>
      <c r="C968">
        <f t="shared" si="95"/>
        <v>40</v>
      </c>
      <c r="D968">
        <f t="shared" si="92"/>
        <v>40</v>
      </c>
      <c r="E968" t="str">
        <f>INDEX(PDC!$J$1:$L$90,MATCH(H968,PDC!$L:$L,0),MATCH(PDC!$J$1,PDC!$J$1:$L$1,0))</f>
        <v>Industrie</v>
      </c>
      <c r="F968">
        <v>8410</v>
      </c>
      <c r="G968">
        <v>24</v>
      </c>
      <c r="H968" t="s">
        <v>26</v>
      </c>
      <c r="I968" s="10">
        <v>1713</v>
      </c>
      <c r="J968" s="10">
        <v>2168101</v>
      </c>
      <c r="K968">
        <v>25</v>
      </c>
      <c r="L968">
        <v>3</v>
      </c>
      <c r="M968">
        <v>14</v>
      </c>
      <c r="O968">
        <v>1846</v>
      </c>
      <c r="P968">
        <v>14.805552749668067</v>
      </c>
      <c r="Q968">
        <v>11.53082813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</row>
    <row r="969" spans="1:28" x14ac:dyDescent="0.35">
      <c r="A969" t="str">
        <f t="shared" si="93"/>
        <v>8410_Activités immobilières</v>
      </c>
      <c r="B969" t="str">
        <f t="shared" si="94"/>
        <v>HC_8410</v>
      </c>
      <c r="C969" t="str">
        <f t="shared" si="95"/>
        <v>HC</v>
      </c>
      <c r="D969">
        <f t="shared" si="92"/>
        <v>44</v>
      </c>
      <c r="E969" t="str">
        <f>INDEX(PDC!$J$1:$L$90,MATCH(H969,PDC!$L:$L,0),MATCH(PDC!$J$1,PDC!$J$1:$L$1,0))</f>
        <v>Services</v>
      </c>
      <c r="F969">
        <v>8410</v>
      </c>
      <c r="G969">
        <v>68</v>
      </c>
      <c r="H969" t="s">
        <v>31</v>
      </c>
      <c r="I969" s="10">
        <v>136</v>
      </c>
      <c r="J969" s="10">
        <v>178536</v>
      </c>
      <c r="K969">
        <v>2</v>
      </c>
      <c r="M969" s="10"/>
      <c r="O969">
        <v>258</v>
      </c>
      <c r="P969">
        <v>10.31484361698703</v>
      </c>
      <c r="Q969">
        <v>11.202222520999999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</row>
    <row r="970" spans="1:28" x14ac:dyDescent="0.35">
      <c r="A970" t="str">
        <f t="shared" si="93"/>
        <v>8410_Activités des services financiers, hors assurance et caisses de retraite</v>
      </c>
      <c r="B970" t="str">
        <f t="shared" si="94"/>
        <v>HC_8410</v>
      </c>
      <c r="C970" t="str">
        <f t="shared" si="95"/>
        <v>HC</v>
      </c>
      <c r="D970">
        <f t="shared" si="92"/>
        <v>41</v>
      </c>
      <c r="E970" t="str">
        <f>INDEX(PDC!$J$1:$L$90,MATCH(H970,PDC!$L:$L,0),MATCH(PDC!$J$1,PDC!$J$1:$L$1,0))</f>
        <v>Services</v>
      </c>
      <c r="F970">
        <v>8410</v>
      </c>
      <c r="G970">
        <v>64</v>
      </c>
      <c r="H970" t="s">
        <v>47</v>
      </c>
      <c r="I970" s="10">
        <v>201</v>
      </c>
      <c r="J970" s="10">
        <v>297917</v>
      </c>
      <c r="K970">
        <v>3</v>
      </c>
      <c r="O970">
        <v>53</v>
      </c>
      <c r="P970">
        <v>13.257120964843379</v>
      </c>
      <c r="Q970">
        <v>10.069918803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</row>
    <row r="971" spans="1:28" x14ac:dyDescent="0.35">
      <c r="A971" t="str">
        <f t="shared" si="93"/>
        <v>8410_Enseignement</v>
      </c>
      <c r="B971" t="str">
        <f t="shared" si="94"/>
        <v>HC_8410</v>
      </c>
      <c r="C971" t="str">
        <f t="shared" si="95"/>
        <v>HC</v>
      </c>
      <c r="D971">
        <f t="shared" si="92"/>
        <v>48</v>
      </c>
      <c r="E971" t="str">
        <f>INDEX(PDC!$J$1:$L$90,MATCH(H971,PDC!$L:$L,0),MATCH(PDC!$J$1,PDC!$J$1:$L$1,0))</f>
        <v>Services</v>
      </c>
      <c r="F971">
        <v>8410</v>
      </c>
      <c r="G971">
        <v>85</v>
      </c>
      <c r="H971" t="s">
        <v>34</v>
      </c>
      <c r="I971" s="10">
        <v>247</v>
      </c>
      <c r="J971" s="10">
        <v>395554</v>
      </c>
      <c r="K971">
        <v>3</v>
      </c>
      <c r="L971">
        <v>1</v>
      </c>
      <c r="M971">
        <v>2</v>
      </c>
      <c r="O971">
        <v>389</v>
      </c>
      <c r="P971">
        <v>5.1361199252700978</v>
      </c>
      <c r="Q971">
        <v>7.5842994888000002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</row>
    <row r="972" spans="1:28" x14ac:dyDescent="0.35">
      <c r="A972" t="str">
        <f t="shared" si="93"/>
        <v>8410_Activités auxiliaires de services financiers et d'assurance</v>
      </c>
      <c r="B972" t="str">
        <f t="shared" si="94"/>
        <v>HC_8410</v>
      </c>
      <c r="C972" t="str">
        <f t="shared" si="95"/>
        <v>HC</v>
      </c>
      <c r="D972">
        <f t="shared" si="92"/>
        <v>45</v>
      </c>
      <c r="E972" t="str">
        <f>INDEX(PDC!$J$1:$L$90,MATCH(H972,PDC!$L:$L,0),MATCH(PDC!$J$1,PDC!$J$1:$L$1,0))</f>
        <v>Services</v>
      </c>
      <c r="F972">
        <v>8410</v>
      </c>
      <c r="G972">
        <v>66</v>
      </c>
      <c r="H972" t="s">
        <v>48</v>
      </c>
      <c r="I972" s="10">
        <v>86</v>
      </c>
      <c r="J972" s="10">
        <v>139802</v>
      </c>
      <c r="K972">
        <v>1</v>
      </c>
      <c r="M972" s="10"/>
      <c r="O972">
        <v>204</v>
      </c>
      <c r="P972">
        <v>8.3447480300207229</v>
      </c>
      <c r="Q972">
        <v>7.1529734911</v>
      </c>
      <c r="R972" s="10"/>
      <c r="S972" s="10"/>
      <c r="T972" s="10"/>
      <c r="AA972" s="10"/>
      <c r="AB972" s="10"/>
    </row>
    <row r="973" spans="1:28" x14ac:dyDescent="0.35">
      <c r="A973" t="str">
        <f t="shared" si="93"/>
        <v>8410_Industrie automobile</v>
      </c>
      <c r="B973" t="str">
        <f t="shared" si="94"/>
        <v>46_8410</v>
      </c>
      <c r="C973">
        <f t="shared" si="95"/>
        <v>46</v>
      </c>
      <c r="D973">
        <f t="shared" si="92"/>
        <v>46</v>
      </c>
      <c r="E973" t="str">
        <f>INDEX(PDC!$J$1:$L$90,MATCH(H973,PDC!$L:$L,0),MATCH(PDC!$J$1,PDC!$J$1:$L$1,0))</f>
        <v>Industrie</v>
      </c>
      <c r="F973">
        <v>8410</v>
      </c>
      <c r="G973">
        <v>29</v>
      </c>
      <c r="H973" t="s">
        <v>24</v>
      </c>
      <c r="I973">
        <v>1273</v>
      </c>
      <c r="J973">
        <v>1453687</v>
      </c>
      <c r="K973">
        <v>8</v>
      </c>
      <c r="L973">
        <v>2</v>
      </c>
      <c r="M973">
        <v>4</v>
      </c>
      <c r="O973">
        <v>1086</v>
      </c>
      <c r="P973">
        <v>7.9386804777060567</v>
      </c>
      <c r="Q973">
        <v>5.5032479481000003</v>
      </c>
      <c r="R973" s="10"/>
      <c r="S973" s="10"/>
      <c r="U973" s="10"/>
      <c r="V973" s="10"/>
      <c r="W973" s="10"/>
      <c r="X973" s="10"/>
      <c r="Y973" s="10"/>
      <c r="Z973" s="10"/>
      <c r="AA973" s="10"/>
      <c r="AB973" s="10"/>
    </row>
    <row r="974" spans="1:28" x14ac:dyDescent="0.35">
      <c r="A974" t="str">
        <f t="shared" si="93"/>
        <v>8410_Activités juridiques et comptables</v>
      </c>
      <c r="B974" t="str">
        <f t="shared" si="94"/>
        <v>HC_8410</v>
      </c>
      <c r="C974" t="str">
        <f t="shared" si="95"/>
        <v>HC</v>
      </c>
      <c r="D974">
        <f t="shared" si="92"/>
        <v>47</v>
      </c>
      <c r="E974" t="str">
        <f>INDEX(PDC!$J$1:$L$90,MATCH(H974,PDC!$L:$L,0),MATCH(PDC!$J$1,PDC!$J$1:$L$1,0))</f>
        <v>Services</v>
      </c>
      <c r="F974">
        <v>8410</v>
      </c>
      <c r="G974">
        <v>69</v>
      </c>
      <c r="H974" t="s">
        <v>51</v>
      </c>
      <c r="I974">
        <v>148</v>
      </c>
      <c r="J974">
        <v>254656</v>
      </c>
      <c r="K974">
        <v>1</v>
      </c>
      <c r="M974" s="10"/>
      <c r="O974">
        <v>4</v>
      </c>
      <c r="P974">
        <v>6.0919795667078454</v>
      </c>
      <c r="Q974">
        <v>3.9268660466999998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</row>
    <row r="975" spans="1:28" x14ac:dyDescent="0.35">
      <c r="A975" t="str">
        <f t="shared" si="93"/>
        <v>8410_Bibliothèques, archives, musées et autres activités culturelles</v>
      </c>
      <c r="B975" t="str">
        <f t="shared" si="94"/>
        <v>HC_8410</v>
      </c>
      <c r="C975" t="str">
        <f t="shared" si="95"/>
        <v>HC</v>
      </c>
      <c r="D975">
        <f t="shared" si="92"/>
        <v>50</v>
      </c>
      <c r="E975" t="str">
        <f>INDEX(PDC!$J$1:$L$90,MATCH(H975,PDC!$L:$L,0),MATCH(PDC!$J$1,PDC!$J$1:$L$1,0))</f>
        <v>Services</v>
      </c>
      <c r="F975">
        <v>8410</v>
      </c>
      <c r="G975">
        <v>91</v>
      </c>
      <c r="H975" t="s">
        <v>90</v>
      </c>
      <c r="I975" s="10">
        <v>16</v>
      </c>
      <c r="J975" s="10">
        <v>23843</v>
      </c>
      <c r="P975">
        <v>0</v>
      </c>
      <c r="R975" s="10"/>
      <c r="S975" s="10"/>
      <c r="T975" s="10"/>
      <c r="AA975" s="10"/>
      <c r="AB975" s="10"/>
    </row>
    <row r="976" spans="1:28" x14ac:dyDescent="0.35">
      <c r="A976" t="str">
        <f t="shared" si="93"/>
        <v>8410_Activités créatives, artistiques et de spectacle</v>
      </c>
      <c r="B976" t="str">
        <f t="shared" si="94"/>
        <v>HC_8410</v>
      </c>
      <c r="C976" t="str">
        <f t="shared" si="95"/>
        <v>HC</v>
      </c>
      <c r="D976">
        <f t="shared" si="92"/>
        <v>50</v>
      </c>
      <c r="E976" t="str">
        <f>INDEX(PDC!$J$1:$L$90,MATCH(H976,PDC!$L:$L,0),MATCH(PDC!$J$1,PDC!$J$1:$L$1,0))</f>
        <v>Services</v>
      </c>
      <c r="F976">
        <v>8410</v>
      </c>
      <c r="G976">
        <v>90</v>
      </c>
      <c r="H976" t="s">
        <v>42</v>
      </c>
      <c r="I976" s="10">
        <v>30</v>
      </c>
      <c r="J976" s="10">
        <v>35749</v>
      </c>
      <c r="P976">
        <v>0</v>
      </c>
      <c r="R976" s="10"/>
      <c r="S976" s="10"/>
      <c r="AA976" s="10"/>
      <c r="AB976" s="10"/>
    </row>
    <row r="977" spans="1:28" x14ac:dyDescent="0.35">
      <c r="A977" t="str">
        <f t="shared" si="93"/>
        <v>8410_Activités des organisations associatives</v>
      </c>
      <c r="B977" t="str">
        <f t="shared" si="94"/>
        <v>HC_8410</v>
      </c>
      <c r="C977" t="str">
        <f t="shared" si="95"/>
        <v>HC</v>
      </c>
      <c r="D977">
        <f t="shared" si="92"/>
        <v>50</v>
      </c>
      <c r="E977" t="str">
        <f>INDEX(PDC!$J$1:$L$90,MATCH(H977,PDC!$L:$L,0),MATCH(PDC!$J$1,PDC!$J$1:$L$1,0))</f>
        <v>Services</v>
      </c>
      <c r="F977">
        <v>8410</v>
      </c>
      <c r="G977">
        <v>94</v>
      </c>
      <c r="H977" t="s">
        <v>32</v>
      </c>
      <c r="I977">
        <v>112</v>
      </c>
      <c r="J977">
        <v>133596</v>
      </c>
      <c r="P977">
        <v>0</v>
      </c>
      <c r="R977" s="10"/>
      <c r="S977" s="10"/>
      <c r="AA977" s="10"/>
      <c r="AB977" s="10"/>
    </row>
    <row r="978" spans="1:28" x14ac:dyDescent="0.35">
      <c r="A978" t="str">
        <f t="shared" si="93"/>
        <v>8410_Enquêtes et sécurité</v>
      </c>
      <c r="B978" t="str">
        <f t="shared" si="94"/>
        <v>HC_8410</v>
      </c>
      <c r="C978" t="str">
        <f t="shared" si="95"/>
        <v>HC</v>
      </c>
      <c r="D978">
        <f t="shared" si="92"/>
        <v>50</v>
      </c>
      <c r="E978" t="str">
        <f>INDEX(PDC!$J$1:$L$90,MATCH(H978,PDC!$L:$L,0),MATCH(PDC!$J$1,PDC!$J$1:$L$1,0))</f>
        <v>Services</v>
      </c>
      <c r="F978">
        <v>8410</v>
      </c>
      <c r="G978">
        <v>80</v>
      </c>
      <c r="H978" t="s">
        <v>15</v>
      </c>
      <c r="I978" s="10"/>
      <c r="J978" s="10"/>
      <c r="K978" s="10"/>
      <c r="M978" s="10"/>
      <c r="N978" s="10"/>
      <c r="O978" s="10"/>
      <c r="P978" s="10">
        <v>0</v>
      </c>
      <c r="Q978" s="10"/>
      <c r="R978" s="10"/>
      <c r="S978" s="10"/>
      <c r="AA978" s="10"/>
      <c r="AB978" s="10"/>
    </row>
    <row r="979" spans="1:28" x14ac:dyDescent="0.35">
      <c r="A979" t="str">
        <f t="shared" si="93"/>
        <v>8410_Activités des agences de voyage, voyagistes, services de réservation et activités connexes</v>
      </c>
      <c r="B979" t="str">
        <f t="shared" si="94"/>
        <v>HC_8410</v>
      </c>
      <c r="C979" t="str">
        <f t="shared" si="95"/>
        <v>HC</v>
      </c>
      <c r="D979">
        <f t="shared" si="92"/>
        <v>50</v>
      </c>
      <c r="E979" t="str">
        <f>INDEX(PDC!$J$1:$L$90,MATCH(H979,PDC!$L:$L,0),MATCH(PDC!$J$1,PDC!$J$1:$L$1,0))</f>
        <v>Services</v>
      </c>
      <c r="F979">
        <v>8410</v>
      </c>
      <c r="G979">
        <v>79</v>
      </c>
      <c r="H979" t="s">
        <v>89</v>
      </c>
      <c r="I979" s="10">
        <v>14</v>
      </c>
      <c r="J979" s="10">
        <v>20590</v>
      </c>
      <c r="K979" s="10"/>
      <c r="L979" s="10"/>
      <c r="M979" s="10"/>
      <c r="N979" s="10"/>
      <c r="O979" s="10"/>
      <c r="P979" s="10">
        <v>0</v>
      </c>
      <c r="Q979" s="10"/>
      <c r="R979" s="10"/>
      <c r="S979" s="10"/>
      <c r="AA979" s="10"/>
      <c r="AB979" s="10"/>
    </row>
    <row r="980" spans="1:28" x14ac:dyDescent="0.35">
      <c r="A980" t="str">
        <f t="shared" si="93"/>
        <v>8410_Activités vétérinaires</v>
      </c>
      <c r="B980" t="str">
        <f t="shared" si="94"/>
        <v>HC_8410</v>
      </c>
      <c r="C980" t="str">
        <f t="shared" si="95"/>
        <v>HC</v>
      </c>
      <c r="D980">
        <f t="shared" si="92"/>
        <v>50</v>
      </c>
      <c r="E980" t="str">
        <f>INDEX(PDC!$J$1:$L$90,MATCH(H980,PDC!$L:$L,0),MATCH(PDC!$J$1,PDC!$J$1:$L$1,0))</f>
        <v>Services</v>
      </c>
      <c r="F980">
        <v>8410</v>
      </c>
      <c r="G980">
        <v>75</v>
      </c>
      <c r="H980" t="s">
        <v>87</v>
      </c>
      <c r="I980" s="10">
        <v>30</v>
      </c>
      <c r="J980" s="10">
        <v>52225</v>
      </c>
      <c r="K980" s="10"/>
      <c r="L980" s="10"/>
      <c r="M980" s="10"/>
      <c r="N980" s="10"/>
      <c r="O980" s="10">
        <v>24</v>
      </c>
      <c r="P980" s="10">
        <v>0</v>
      </c>
      <c r="Q980" s="10"/>
      <c r="R980" s="10"/>
      <c r="S980" s="10"/>
      <c r="AA980" s="10"/>
      <c r="AB980" s="10"/>
    </row>
    <row r="981" spans="1:28" x14ac:dyDescent="0.35">
      <c r="A981" t="str">
        <f t="shared" si="93"/>
        <v>8410_Autres activités spécialisées, scientifiques et techniques</v>
      </c>
      <c r="B981" t="str">
        <f t="shared" si="94"/>
        <v>HC_8410</v>
      </c>
      <c r="C981" t="str">
        <f t="shared" si="95"/>
        <v>HC</v>
      </c>
      <c r="D981">
        <f t="shared" si="92"/>
        <v>50</v>
      </c>
      <c r="E981" t="str">
        <f>INDEX(PDC!$J$1:$L$90,MATCH(H981,PDC!$L:$L,0),MATCH(PDC!$J$1,PDC!$J$1:$L$1,0))</f>
        <v>Services</v>
      </c>
      <c r="F981">
        <v>8410</v>
      </c>
      <c r="G981">
        <v>74</v>
      </c>
      <c r="H981" t="s">
        <v>86</v>
      </c>
      <c r="I981" s="10">
        <v>8</v>
      </c>
      <c r="J981" s="10">
        <v>10950</v>
      </c>
      <c r="K981" s="10"/>
      <c r="L981" s="10"/>
      <c r="M981" s="10"/>
      <c r="N981" s="10"/>
      <c r="O981" s="10"/>
      <c r="P981" s="10">
        <v>0</v>
      </c>
      <c r="Q981" s="10"/>
      <c r="R981" s="10"/>
      <c r="S981" s="10"/>
      <c r="AA981" s="10"/>
      <c r="AB981" s="10"/>
    </row>
    <row r="982" spans="1:28" x14ac:dyDescent="0.35">
      <c r="A982" t="str">
        <f t="shared" si="93"/>
        <v>8410_Recherche-développement scientifique</v>
      </c>
      <c r="B982" t="str">
        <f t="shared" si="94"/>
        <v>HC_8410</v>
      </c>
      <c r="C982" t="str">
        <f t="shared" si="95"/>
        <v>HC</v>
      </c>
      <c r="D982">
        <f t="shared" si="92"/>
        <v>50</v>
      </c>
      <c r="E982" t="str">
        <f>INDEX(PDC!$J$1:$L$90,MATCH(H982,PDC!$L:$L,0),MATCH(PDC!$J$1,PDC!$J$1:$L$1,0))</f>
        <v>Services</v>
      </c>
      <c r="F982">
        <v>8410</v>
      </c>
      <c r="G982">
        <v>72</v>
      </c>
      <c r="H982" t="s">
        <v>46</v>
      </c>
      <c r="I982" s="10">
        <v>17</v>
      </c>
      <c r="J982" s="10">
        <v>19366</v>
      </c>
      <c r="K982" s="10"/>
      <c r="L982" s="10"/>
      <c r="M982" s="10"/>
      <c r="N982" s="10"/>
      <c r="O982" s="10"/>
      <c r="P982" s="10">
        <v>0</v>
      </c>
      <c r="Q982" s="10"/>
      <c r="R982" s="10"/>
      <c r="S982" s="10"/>
      <c r="AA982" s="10"/>
      <c r="AB982" s="10"/>
    </row>
    <row r="983" spans="1:28" x14ac:dyDescent="0.35">
      <c r="A983" t="str">
        <f t="shared" si="93"/>
        <v>8410_Activités des sièges sociaux ; conseil de gestion</v>
      </c>
      <c r="B983" t="str">
        <f t="shared" si="94"/>
        <v>HC_8410</v>
      </c>
      <c r="C983" t="str">
        <f t="shared" si="95"/>
        <v>HC</v>
      </c>
      <c r="D983">
        <f t="shared" si="92"/>
        <v>50</v>
      </c>
      <c r="E983" t="str">
        <f>INDEX(PDC!$J$1:$L$90,MATCH(H983,PDC!$L:$L,0),MATCH(PDC!$J$1,PDC!$J$1:$L$1,0))</f>
        <v>Services</v>
      </c>
      <c r="F983">
        <v>8410</v>
      </c>
      <c r="G983">
        <v>70</v>
      </c>
      <c r="H983" t="s">
        <v>44</v>
      </c>
      <c r="I983" s="10">
        <v>58</v>
      </c>
      <c r="J983" s="10">
        <v>86480</v>
      </c>
      <c r="K983" s="10"/>
      <c r="L983" s="10"/>
      <c r="M983" s="10"/>
      <c r="N983" s="10"/>
      <c r="O983" s="10">
        <v>0</v>
      </c>
      <c r="P983" s="10">
        <v>0</v>
      </c>
      <c r="Q983" s="10"/>
      <c r="R983" s="10"/>
      <c r="S983" s="10"/>
      <c r="AA983" s="10"/>
      <c r="AB983" s="10"/>
    </row>
    <row r="984" spans="1:28" x14ac:dyDescent="0.35">
      <c r="A984" t="str">
        <f t="shared" si="93"/>
        <v>8410_Assurance</v>
      </c>
      <c r="B984" t="str">
        <f t="shared" si="94"/>
        <v>HC_8410</v>
      </c>
      <c r="C984" t="str">
        <f t="shared" si="95"/>
        <v>HC</v>
      </c>
      <c r="D984">
        <f t="shared" si="92"/>
        <v>50</v>
      </c>
      <c r="E984" t="str">
        <f>INDEX(PDC!$J$1:$L$90,MATCH(H984,PDC!$L:$L,0),MATCH(PDC!$J$1,PDC!$J$1:$L$1,0))</f>
        <v>Services</v>
      </c>
      <c r="F984">
        <v>8410</v>
      </c>
      <c r="G984">
        <v>65</v>
      </c>
      <c r="H984" t="s">
        <v>45</v>
      </c>
      <c r="I984" s="10">
        <v>17</v>
      </c>
      <c r="J984" s="10">
        <v>20292</v>
      </c>
      <c r="K984" s="10"/>
      <c r="L984" s="10"/>
      <c r="M984" s="10"/>
      <c r="N984" s="10"/>
      <c r="O984" s="10"/>
      <c r="P984" s="10">
        <v>0</v>
      </c>
      <c r="Q984" s="10"/>
      <c r="R984" s="10"/>
      <c r="S984" s="10"/>
      <c r="U984" s="10"/>
      <c r="V984" s="10"/>
      <c r="W984" s="10"/>
      <c r="X984" s="10"/>
      <c r="Y984" s="10"/>
      <c r="Z984" s="10"/>
      <c r="AA984" s="10"/>
      <c r="AB984" s="10"/>
    </row>
    <row r="985" spans="1:28" x14ac:dyDescent="0.35">
      <c r="A985" t="str">
        <f t="shared" si="93"/>
        <v>8410_Services d'information</v>
      </c>
      <c r="B985" t="str">
        <f t="shared" si="94"/>
        <v>HC_8410</v>
      </c>
      <c r="C985" t="str">
        <f t="shared" si="95"/>
        <v>HC</v>
      </c>
      <c r="D985">
        <f t="shared" si="92"/>
        <v>50</v>
      </c>
      <c r="E985" t="str">
        <f>INDEX(PDC!$J$1:$L$90,MATCH(H985,PDC!$L:$L,0),MATCH(PDC!$J$1,PDC!$J$1:$L$1,0))</f>
        <v>Services</v>
      </c>
      <c r="F985">
        <v>8410</v>
      </c>
      <c r="G985">
        <v>63</v>
      </c>
      <c r="H985" t="s">
        <v>85</v>
      </c>
      <c r="I985" s="10">
        <v>3</v>
      </c>
      <c r="J985" s="10">
        <v>6856</v>
      </c>
      <c r="K985" s="10"/>
      <c r="L985" s="10"/>
      <c r="M985" s="10"/>
      <c r="N985" s="10"/>
      <c r="O985" s="10"/>
      <c r="P985" s="10">
        <v>0</v>
      </c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</row>
    <row r="986" spans="1:28" x14ac:dyDescent="0.35">
      <c r="A986" t="str">
        <f t="shared" si="93"/>
        <v>8410_Programmation, conseil et autres activités informatiques</v>
      </c>
      <c r="B986" t="str">
        <f t="shared" si="94"/>
        <v>HC_8410</v>
      </c>
      <c r="C986" t="str">
        <f t="shared" si="95"/>
        <v>HC</v>
      </c>
      <c r="D986">
        <f t="shared" si="92"/>
        <v>50</v>
      </c>
      <c r="E986" t="str">
        <f>INDEX(PDC!$J$1:$L$90,MATCH(H986,PDC!$L:$L,0),MATCH(PDC!$J$1,PDC!$J$1:$L$1,0))</f>
        <v>Services</v>
      </c>
      <c r="F986">
        <v>8410</v>
      </c>
      <c r="G986">
        <v>62</v>
      </c>
      <c r="H986" t="s">
        <v>50</v>
      </c>
      <c r="I986" s="10">
        <v>56</v>
      </c>
      <c r="J986" s="10">
        <v>86819</v>
      </c>
      <c r="K986" s="10"/>
      <c r="L986" s="10"/>
      <c r="M986" s="10"/>
      <c r="N986" s="10"/>
      <c r="O986" s="10"/>
      <c r="P986" s="10">
        <v>0</v>
      </c>
      <c r="Q986" s="10"/>
      <c r="R986" s="10"/>
      <c r="S986" s="10"/>
      <c r="T986" s="10"/>
      <c r="AA986" s="10"/>
      <c r="AB986" s="10"/>
    </row>
    <row r="987" spans="1:28" x14ac:dyDescent="0.35">
      <c r="A987" t="str">
        <f t="shared" si="93"/>
        <v>8410_Télécommunications</v>
      </c>
      <c r="B987" t="str">
        <f t="shared" si="94"/>
        <v>HC_8410</v>
      </c>
      <c r="C987" t="str">
        <f t="shared" si="95"/>
        <v>HC</v>
      </c>
      <c r="D987">
        <f t="shared" si="92"/>
        <v>50</v>
      </c>
      <c r="E987" t="str">
        <f>INDEX(PDC!$J$1:$L$90,MATCH(H987,PDC!$L:$L,0),MATCH(PDC!$J$1,PDC!$J$1:$L$1,0))</f>
        <v>Services</v>
      </c>
      <c r="F987">
        <v>8410</v>
      </c>
      <c r="G987">
        <v>61</v>
      </c>
      <c r="H987" t="s">
        <v>84</v>
      </c>
      <c r="I987" s="10">
        <v>25</v>
      </c>
      <c r="J987" s="10">
        <v>36344</v>
      </c>
      <c r="K987" s="10"/>
      <c r="M987" s="10"/>
      <c r="N987" s="10"/>
      <c r="O987" s="10"/>
      <c r="P987" s="10">
        <v>0</v>
      </c>
      <c r="Q987" s="10"/>
      <c r="R987" s="10"/>
      <c r="S987" s="10"/>
      <c r="AA987" s="10"/>
      <c r="AB987" s="10"/>
    </row>
    <row r="988" spans="1:28" x14ac:dyDescent="0.35">
      <c r="A988" t="str">
        <f t="shared" si="93"/>
        <v>8410_Production de films cinématographiques, de vidéo et de programmes de télévision ; enregistrement sonore et édition musicale</v>
      </c>
      <c r="B988" t="str">
        <f t="shared" si="94"/>
        <v>HC_8410</v>
      </c>
      <c r="C988" t="str">
        <f t="shared" si="95"/>
        <v>HC</v>
      </c>
      <c r="D988">
        <f t="shared" si="92"/>
        <v>50</v>
      </c>
      <c r="E988" t="str">
        <f>INDEX(PDC!$J$1:$L$90,MATCH(H988,PDC!$L:$L,0),MATCH(PDC!$J$1,PDC!$J$1:$L$1,0))</f>
        <v>Services</v>
      </c>
      <c r="F988">
        <v>8410</v>
      </c>
      <c r="G988">
        <v>59</v>
      </c>
      <c r="H988" t="s">
        <v>82</v>
      </c>
      <c r="I988" s="10">
        <v>5</v>
      </c>
      <c r="J988" s="10">
        <v>8425</v>
      </c>
      <c r="K988" s="10"/>
      <c r="M988" s="10"/>
      <c r="N988" s="10"/>
      <c r="O988" s="10"/>
      <c r="P988" s="10">
        <v>0</v>
      </c>
      <c r="Q988" s="10"/>
      <c r="R988" s="10"/>
      <c r="S988" s="10"/>
      <c r="AA988" s="10"/>
      <c r="AB988" s="10"/>
    </row>
    <row r="989" spans="1:28" x14ac:dyDescent="0.35">
      <c r="A989" t="str">
        <f t="shared" si="93"/>
        <v>8410_Transports aériens</v>
      </c>
      <c r="B989" t="str">
        <f t="shared" si="94"/>
        <v>HC_8410</v>
      </c>
      <c r="C989" t="str">
        <f t="shared" si="95"/>
        <v>HC</v>
      </c>
      <c r="D989">
        <f t="shared" si="92"/>
        <v>50</v>
      </c>
      <c r="E989" t="str">
        <f>INDEX(PDC!$J$1:$L$90,MATCH(H989,PDC!$L:$L,0),MATCH(PDC!$J$1,PDC!$J$1:$L$1,0))</f>
        <v>Services</v>
      </c>
      <c r="F989">
        <v>8410</v>
      </c>
      <c r="G989">
        <v>51</v>
      </c>
      <c r="H989" t="s">
        <v>81</v>
      </c>
      <c r="I989" s="10">
        <v>1</v>
      </c>
      <c r="J989" s="10">
        <v>169</v>
      </c>
      <c r="K989" s="10"/>
      <c r="L989" s="10"/>
      <c r="M989" s="10"/>
      <c r="N989" s="10"/>
      <c r="O989" s="10"/>
      <c r="P989" s="10">
        <v>0</v>
      </c>
      <c r="Q989" s="10"/>
      <c r="R989" s="10"/>
      <c r="S989" s="10"/>
      <c r="U989" s="10"/>
      <c r="V989" s="10"/>
      <c r="W989" s="10"/>
      <c r="X989" s="10"/>
      <c r="Y989" s="10"/>
      <c r="Z989" s="10"/>
      <c r="AA989" s="10"/>
      <c r="AB989" s="10"/>
    </row>
    <row r="990" spans="1:28" x14ac:dyDescent="0.35">
      <c r="A990" t="str">
        <f t="shared" si="93"/>
        <v>8410_Collecte et traitement des eaux usées</v>
      </c>
      <c r="B990" t="str">
        <f t="shared" si="94"/>
        <v>HC_8410</v>
      </c>
      <c r="C990" t="str">
        <f t="shared" si="95"/>
        <v>HC</v>
      </c>
      <c r="D990">
        <f t="shared" si="92"/>
        <v>50</v>
      </c>
      <c r="E990" t="str">
        <f>INDEX(PDC!$J$1:$L$90,MATCH(H990,PDC!$L:$L,0),MATCH(PDC!$J$1,PDC!$J$1:$L$1,0))</f>
        <v>Industrie</v>
      </c>
      <c r="F990">
        <v>8410</v>
      </c>
      <c r="G990">
        <v>37</v>
      </c>
      <c r="H990" t="s">
        <v>78</v>
      </c>
      <c r="I990" s="10">
        <v>4</v>
      </c>
      <c r="J990" s="10">
        <v>5673</v>
      </c>
      <c r="K990" s="10"/>
      <c r="L990" s="10"/>
      <c r="M990" s="10"/>
      <c r="N990" s="10"/>
      <c r="O990" s="10"/>
      <c r="P990" s="10">
        <v>0</v>
      </c>
      <c r="Q990" s="10"/>
      <c r="R990" s="10"/>
      <c r="S990" s="10"/>
      <c r="T990" s="10"/>
      <c r="AA990" s="10"/>
      <c r="AB990" s="10"/>
    </row>
    <row r="991" spans="1:28" x14ac:dyDescent="0.35">
      <c r="A991" t="str">
        <f t="shared" si="93"/>
        <v>8410_Captage, traitement et distribution d'eau</v>
      </c>
      <c r="B991" t="str">
        <f t="shared" si="94"/>
        <v>HC_8410</v>
      </c>
      <c r="C991" t="str">
        <f t="shared" si="95"/>
        <v>HC</v>
      </c>
      <c r="D991">
        <f t="shared" ref="D991:D998" si="96">IF(COUNTBLANK(P991)=0,RANK(P991,P$926:P$998),"NC")</f>
        <v>50</v>
      </c>
      <c r="E991" t="str">
        <f>INDEX(PDC!$J$1:$L$90,MATCH(H991,PDC!$L:$L,0),MATCH(PDC!$J$1,PDC!$J$1:$L$1,0))</f>
        <v>Industrie</v>
      </c>
      <c r="F991">
        <v>8410</v>
      </c>
      <c r="G991">
        <v>36</v>
      </c>
      <c r="H991" t="s">
        <v>77</v>
      </c>
      <c r="I991" s="10">
        <v>26</v>
      </c>
      <c r="J991" s="10">
        <v>36694</v>
      </c>
      <c r="K991" s="10"/>
      <c r="L991" s="10"/>
      <c r="M991" s="10"/>
      <c r="N991" s="10"/>
      <c r="O991" s="10"/>
      <c r="P991" s="10">
        <v>0</v>
      </c>
      <c r="Q991" s="10"/>
      <c r="R991" s="10"/>
      <c r="S991" s="10"/>
      <c r="AA991" s="10"/>
      <c r="AB991" s="10"/>
    </row>
    <row r="992" spans="1:28" x14ac:dyDescent="0.35">
      <c r="A992" t="str">
        <f t="shared" si="93"/>
        <v>8410_Production et distribution d'électricité, de gaz, de vapeur et d'air conditionné</v>
      </c>
      <c r="B992" t="str">
        <f t="shared" si="94"/>
        <v>HC_8410</v>
      </c>
      <c r="C992" t="str">
        <f t="shared" si="95"/>
        <v>HC</v>
      </c>
      <c r="D992">
        <f t="shared" si="96"/>
        <v>50</v>
      </c>
      <c r="E992" t="str">
        <f>INDEX(PDC!$J$1:$L$90,MATCH(H992,PDC!$L:$L,0),MATCH(PDC!$J$1,PDC!$J$1:$L$1,0))</f>
        <v>Industrie</v>
      </c>
      <c r="F992">
        <v>8410</v>
      </c>
      <c r="G992">
        <v>35</v>
      </c>
      <c r="H992" t="s">
        <v>76</v>
      </c>
      <c r="I992" s="10">
        <v>7</v>
      </c>
      <c r="J992" s="10">
        <v>3343</v>
      </c>
      <c r="K992" s="10"/>
      <c r="M992" s="10"/>
      <c r="N992" s="10"/>
      <c r="O992" s="10"/>
      <c r="P992" s="10">
        <v>0</v>
      </c>
      <c r="Q992" s="10"/>
      <c r="R992" s="10"/>
      <c r="S992" s="10"/>
      <c r="U992" s="10"/>
      <c r="V992" s="10"/>
      <c r="W992" s="10"/>
      <c r="X992" s="10"/>
      <c r="Y992" s="10"/>
      <c r="Z992" s="10"/>
      <c r="AA992" s="10"/>
      <c r="AB992" s="10"/>
    </row>
    <row r="993" spans="1:28" x14ac:dyDescent="0.35">
      <c r="A993" t="str">
        <f t="shared" si="93"/>
        <v>8410_Fabrication de produits informatiques, électroniques et optiques</v>
      </c>
      <c r="B993" t="str">
        <f t="shared" si="94"/>
        <v>HC_8410</v>
      </c>
      <c r="C993" t="str">
        <f t="shared" si="95"/>
        <v>HC</v>
      </c>
      <c r="D993">
        <f t="shared" si="96"/>
        <v>50</v>
      </c>
      <c r="E993" t="str">
        <f>INDEX(PDC!$J$1:$L$90,MATCH(H993,PDC!$L:$L,0),MATCH(PDC!$J$1,PDC!$J$1:$L$1,0))</f>
        <v>Industrie</v>
      </c>
      <c r="F993">
        <v>8410</v>
      </c>
      <c r="G993">
        <v>26</v>
      </c>
      <c r="H993" t="s">
        <v>41</v>
      </c>
      <c r="I993" s="10">
        <v>9</v>
      </c>
      <c r="J993" s="10">
        <v>15297</v>
      </c>
      <c r="K993" s="10"/>
      <c r="L993" s="10">
        <v>1</v>
      </c>
      <c r="M993" s="10">
        <v>15</v>
      </c>
      <c r="N993" s="10"/>
      <c r="O993" s="10">
        <v>233</v>
      </c>
      <c r="P993" s="10">
        <v>0</v>
      </c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</row>
    <row r="994" spans="1:28" x14ac:dyDescent="0.35">
      <c r="A994" t="str">
        <f t="shared" si="93"/>
        <v>8410_Fabrication de produits en caoutchouc et en plastique</v>
      </c>
      <c r="B994" t="str">
        <f t="shared" si="94"/>
        <v>HC_8410</v>
      </c>
      <c r="C994" t="str">
        <f t="shared" si="95"/>
        <v>HC</v>
      </c>
      <c r="D994">
        <f t="shared" si="96"/>
        <v>50</v>
      </c>
      <c r="E994" t="str">
        <f>INDEX(PDC!$J$1:$L$90,MATCH(H994,PDC!$L:$L,0),MATCH(PDC!$J$1,PDC!$J$1:$L$1,0))</f>
        <v>Industrie</v>
      </c>
      <c r="F994">
        <v>8410</v>
      </c>
      <c r="G994">
        <v>22</v>
      </c>
      <c r="H994" t="s">
        <v>25</v>
      </c>
      <c r="I994" s="10">
        <v>20</v>
      </c>
      <c r="J994" s="10">
        <v>34733</v>
      </c>
      <c r="K994" s="10"/>
      <c r="M994" s="10"/>
      <c r="N994" s="10"/>
      <c r="O994" s="10"/>
      <c r="P994" s="10">
        <v>0</v>
      </c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</row>
    <row r="995" spans="1:28" x14ac:dyDescent="0.35">
      <c r="A995" t="str">
        <f t="shared" si="93"/>
        <v>8410_Imprimerie et reproduction d'enregistrements</v>
      </c>
      <c r="B995" t="str">
        <f t="shared" si="94"/>
        <v>HC_8410</v>
      </c>
      <c r="C995" t="str">
        <f t="shared" si="95"/>
        <v>HC</v>
      </c>
      <c r="D995">
        <f t="shared" si="96"/>
        <v>50</v>
      </c>
      <c r="E995" t="str">
        <f>INDEX(PDC!$J$1:$L$90,MATCH(H995,PDC!$L:$L,0),MATCH(PDC!$J$1,PDC!$J$1:$L$1,0))</f>
        <v>Industrie</v>
      </c>
      <c r="F995">
        <v>8410</v>
      </c>
      <c r="G995">
        <v>18</v>
      </c>
      <c r="H995" t="s">
        <v>72</v>
      </c>
      <c r="I995" s="10">
        <v>8</v>
      </c>
      <c r="J995" s="10">
        <v>12878</v>
      </c>
      <c r="K995" s="10"/>
      <c r="L995" s="10"/>
      <c r="M995" s="10"/>
      <c r="N995" s="10"/>
      <c r="O995" s="10"/>
      <c r="P995" s="10">
        <v>0</v>
      </c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</row>
    <row r="996" spans="1:28" x14ac:dyDescent="0.35">
      <c r="A996" t="str">
        <f t="shared" si="93"/>
        <v>8410_Industrie de l'habillement</v>
      </c>
      <c r="B996" t="str">
        <f t="shared" si="94"/>
        <v>HC_8410</v>
      </c>
      <c r="C996" t="str">
        <f t="shared" si="95"/>
        <v>HC</v>
      </c>
      <c r="D996">
        <f t="shared" si="96"/>
        <v>50</v>
      </c>
      <c r="E996" t="str">
        <f>INDEX(PDC!$J$1:$L$90,MATCH(H996,PDC!$L:$L,0),MATCH(PDC!$J$1,PDC!$J$1:$L$1,0))</f>
        <v>Industrie</v>
      </c>
      <c r="F996">
        <v>8410</v>
      </c>
      <c r="G996">
        <v>14</v>
      </c>
      <c r="H996" t="s">
        <v>68</v>
      </c>
      <c r="I996" s="10">
        <v>2</v>
      </c>
      <c r="J996" s="10">
        <v>1165</v>
      </c>
      <c r="K996" s="10"/>
      <c r="L996" s="10"/>
      <c r="M996" s="10"/>
      <c r="N996" s="10"/>
      <c r="O996" s="10"/>
      <c r="P996" s="10">
        <v>0</v>
      </c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</row>
    <row r="997" spans="1:28" x14ac:dyDescent="0.35">
      <c r="A997" t="str">
        <f t="shared" si="93"/>
        <v>8410_Fabrication de boissons</v>
      </c>
      <c r="B997" t="str">
        <f t="shared" si="94"/>
        <v>HC_8410</v>
      </c>
      <c r="C997" t="str">
        <f t="shared" si="95"/>
        <v>HC</v>
      </c>
      <c r="D997">
        <f t="shared" si="96"/>
        <v>50</v>
      </c>
      <c r="E997" t="str">
        <f>INDEX(PDC!$J$1:$L$90,MATCH(H997,PDC!$L:$L,0),MATCH(PDC!$J$1,PDC!$J$1:$L$1,0))</f>
        <v>Industrie</v>
      </c>
      <c r="F997">
        <v>8410</v>
      </c>
      <c r="G997">
        <v>11</v>
      </c>
      <c r="H997" t="s">
        <v>66</v>
      </c>
      <c r="I997" s="10">
        <v>27</v>
      </c>
      <c r="J997" s="10">
        <v>43091</v>
      </c>
      <c r="K997" s="10"/>
      <c r="L997" s="10"/>
      <c r="M997" s="10"/>
      <c r="N997" s="10"/>
      <c r="O997" s="10"/>
      <c r="P997" s="10">
        <v>0</v>
      </c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</row>
    <row r="998" spans="1:28" x14ac:dyDescent="0.35">
      <c r="A998" t="str">
        <f t="shared" si="93"/>
        <v>8410_Fabrication de textiles</v>
      </c>
      <c r="B998" t="str">
        <f t="shared" si="94"/>
        <v>HC_8410</v>
      </c>
      <c r="C998" t="str">
        <f t="shared" si="95"/>
        <v>HC</v>
      </c>
      <c r="D998">
        <f t="shared" si="96"/>
        <v>50</v>
      </c>
      <c r="E998" t="str">
        <f>INDEX(PDC!$J$1:$L$90,MATCH(H998,PDC!$L:$L,0),MATCH(PDC!$J$1,PDC!$J$1:$L$1,0))</f>
        <v>Industrie</v>
      </c>
      <c r="F998">
        <v>8410</v>
      </c>
      <c r="G998">
        <v>13</v>
      </c>
      <c r="H998" t="s">
        <v>19</v>
      </c>
      <c r="I998" s="10">
        <v>7</v>
      </c>
      <c r="J998" s="10">
        <v>11925</v>
      </c>
      <c r="K998" s="10"/>
      <c r="L998" s="10"/>
      <c r="M998" s="10"/>
      <c r="N998" s="10"/>
      <c r="O998" s="10"/>
      <c r="P998" s="10">
        <v>0</v>
      </c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</row>
    <row r="999" spans="1:28" x14ac:dyDescent="0.35">
      <c r="A999" t="str">
        <f t="shared" si="93"/>
        <v>8411_Activités sportives, récréatives et de loisirs</v>
      </c>
      <c r="B999" t="str">
        <f t="shared" si="94"/>
        <v>HC_8411</v>
      </c>
      <c r="C999" t="str">
        <f t="shared" si="95"/>
        <v>HC</v>
      </c>
      <c r="D999">
        <f>IF(COUNTBLANK(P999)=0,RANK(P999,P$999:P$1068),"NC")</f>
        <v>12</v>
      </c>
      <c r="E999" t="str">
        <f>INDEX(PDC!$J$1:$L$90,MATCH(H999,PDC!$L:$L,0),MATCH(PDC!$J$1,PDC!$J$1:$L$1,0))</f>
        <v>Services</v>
      </c>
      <c r="F999">
        <v>8411</v>
      </c>
      <c r="G999">
        <v>93</v>
      </c>
      <c r="H999" t="s">
        <v>12</v>
      </c>
      <c r="I999" s="10">
        <v>195</v>
      </c>
      <c r="J999" s="10">
        <v>263920</v>
      </c>
      <c r="K999" s="10">
        <v>22</v>
      </c>
      <c r="L999" s="10">
        <v>2</v>
      </c>
      <c r="M999" s="10">
        <v>17</v>
      </c>
      <c r="N999" s="10"/>
      <c r="O999" s="10">
        <v>1156</v>
      </c>
      <c r="P999" s="10">
        <v>55.842007976718534</v>
      </c>
      <c r="Q999" s="10">
        <v>83.358593513000002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</row>
    <row r="1000" spans="1:28" x14ac:dyDescent="0.35">
      <c r="A1000" t="str">
        <f t="shared" si="93"/>
        <v>8411_Activités de poste et de courrier</v>
      </c>
      <c r="B1000" t="str">
        <f t="shared" si="94"/>
        <v>HC_8411</v>
      </c>
      <c r="C1000" t="str">
        <f t="shared" si="95"/>
        <v>HC</v>
      </c>
      <c r="D1000">
        <f t="shared" ref="D1000:D1063" si="97">IF(COUNTBLANK(P1000)=0,RANK(P1000,P$999:P$1068),"NC")</f>
        <v>3</v>
      </c>
      <c r="E1000" t="str">
        <f>INDEX(PDC!$J$1:$L$90,MATCH(H1000,PDC!$L:$L,0),MATCH(PDC!$J$1,PDC!$J$1:$L$1,0))</f>
        <v>Services</v>
      </c>
      <c r="F1000">
        <v>8411</v>
      </c>
      <c r="G1000">
        <v>53</v>
      </c>
      <c r="H1000" t="s">
        <v>13</v>
      </c>
      <c r="I1000" s="10">
        <v>76</v>
      </c>
      <c r="J1000" s="10">
        <v>118258</v>
      </c>
      <c r="K1000" s="10">
        <v>8</v>
      </c>
      <c r="L1000" s="10">
        <v>1</v>
      </c>
      <c r="M1000" s="10">
        <v>10</v>
      </c>
      <c r="N1000" s="10"/>
      <c r="O1000" s="10">
        <v>357</v>
      </c>
      <c r="P1000" s="10">
        <v>114.24085483474661</v>
      </c>
      <c r="Q1000" s="10">
        <v>67.648700298999998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</row>
    <row r="1001" spans="1:28" x14ac:dyDescent="0.35">
      <c r="A1001" t="str">
        <f t="shared" si="93"/>
        <v>8411_Réparation et installation de machines et d'équipements</v>
      </c>
      <c r="B1001" t="str">
        <f t="shared" si="94"/>
        <v>HC_8411</v>
      </c>
      <c r="C1001" t="str">
        <f t="shared" si="95"/>
        <v>HC</v>
      </c>
      <c r="D1001">
        <f t="shared" si="97"/>
        <v>13</v>
      </c>
      <c r="E1001" t="str">
        <f>INDEX(PDC!$J$1:$L$90,MATCH(H1001,PDC!$L:$L,0),MATCH(PDC!$J$1,PDC!$J$1:$L$1,0))</f>
        <v>Industrie</v>
      </c>
      <c r="F1001">
        <v>8411</v>
      </c>
      <c r="G1001">
        <v>33</v>
      </c>
      <c r="H1001" t="s">
        <v>23</v>
      </c>
      <c r="I1001" s="10">
        <v>45</v>
      </c>
      <c r="J1001" s="10">
        <v>62218</v>
      </c>
      <c r="K1001" s="10">
        <v>4</v>
      </c>
      <c r="L1001" s="10">
        <v>2</v>
      </c>
      <c r="M1001" s="10">
        <v>55</v>
      </c>
      <c r="N1001" s="10"/>
      <c r="O1001" s="10">
        <v>368</v>
      </c>
      <c r="P1001" s="10">
        <v>51.045747207069525</v>
      </c>
      <c r="Q1001" s="10">
        <v>64.290076826999993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</row>
    <row r="1002" spans="1:28" x14ac:dyDescent="0.35">
      <c r="A1002" t="str">
        <f t="shared" si="93"/>
        <v>8411_Autres industries extractives</v>
      </c>
      <c r="B1002" t="str">
        <f t="shared" si="94"/>
        <v>HC_8411</v>
      </c>
      <c r="C1002" t="str">
        <f t="shared" si="95"/>
        <v>HC</v>
      </c>
      <c r="D1002">
        <f t="shared" si="97"/>
        <v>2</v>
      </c>
      <c r="E1002" t="str">
        <f>INDEX(PDC!$J$1:$L$90,MATCH(H1002,PDC!$L:$L,0),MATCH(PDC!$J$1,PDC!$J$1:$L$1,0))</f>
        <v>Industrie</v>
      </c>
      <c r="F1002">
        <v>8411</v>
      </c>
      <c r="G1002">
        <v>8</v>
      </c>
      <c r="H1002" t="s">
        <v>64</v>
      </c>
      <c r="I1002" s="10">
        <v>27</v>
      </c>
      <c r="J1002" s="10">
        <v>46766</v>
      </c>
      <c r="K1002" s="10">
        <v>3</v>
      </c>
      <c r="L1002" s="10"/>
      <c r="M1002" s="10"/>
      <c r="N1002" s="10"/>
      <c r="O1002" s="10">
        <v>63</v>
      </c>
      <c r="P1002" s="10">
        <v>114.3587996701997</v>
      </c>
      <c r="Q1002" s="10">
        <v>64.149168199000002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</row>
    <row r="1003" spans="1:28" x14ac:dyDescent="0.35">
      <c r="A1003" t="str">
        <f t="shared" si="93"/>
        <v>8411_Collecte, traitement et élimination des déchets ; récupération</v>
      </c>
      <c r="B1003" t="str">
        <f t="shared" si="94"/>
        <v>HC_8411</v>
      </c>
      <c r="C1003" t="str">
        <f t="shared" si="95"/>
        <v>HC</v>
      </c>
      <c r="D1003">
        <f t="shared" si="97"/>
        <v>5</v>
      </c>
      <c r="E1003" t="str">
        <f>INDEX(PDC!$J$1:$L$90,MATCH(H1003,PDC!$L:$L,0),MATCH(PDC!$J$1,PDC!$J$1:$L$1,0))</f>
        <v>Industrie</v>
      </c>
      <c r="F1003">
        <v>8411</v>
      </c>
      <c r="G1003">
        <v>38</v>
      </c>
      <c r="H1003" t="s">
        <v>4</v>
      </c>
      <c r="I1003" s="10">
        <v>50</v>
      </c>
      <c r="J1003" s="10">
        <v>78325</v>
      </c>
      <c r="K1003" s="10">
        <v>5</v>
      </c>
      <c r="M1003" s="10"/>
      <c r="N1003" s="10"/>
      <c r="O1003" s="10">
        <v>180</v>
      </c>
      <c r="P1003" s="10">
        <v>82.789290462599112</v>
      </c>
      <c r="Q1003" s="10">
        <v>63.836578359000001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</row>
    <row r="1004" spans="1:28" x14ac:dyDescent="0.35">
      <c r="A1004" t="str">
        <f t="shared" si="93"/>
        <v>8411_Activités liées à l'emploi</v>
      </c>
      <c r="B1004" t="str">
        <f t="shared" si="94"/>
        <v>HC_8411</v>
      </c>
      <c r="C1004" t="str">
        <f t="shared" si="95"/>
        <v>HC</v>
      </c>
      <c r="D1004">
        <f t="shared" si="97"/>
        <v>1</v>
      </c>
      <c r="E1004" t="str">
        <f>INDEX(PDC!$J$1:$L$90,MATCH(H1004,PDC!$L:$L,0),MATCH(PDC!$J$1,PDC!$J$1:$L$1,0))</f>
        <v>Services</v>
      </c>
      <c r="F1004">
        <v>8411</v>
      </c>
      <c r="G1004">
        <v>78</v>
      </c>
      <c r="H1004" t="s">
        <v>6</v>
      </c>
      <c r="I1004" s="10">
        <v>822</v>
      </c>
      <c r="J1004" s="10">
        <v>1039423</v>
      </c>
      <c r="K1004" s="10">
        <v>60</v>
      </c>
      <c r="L1004" s="10">
        <v>4</v>
      </c>
      <c r="M1004" s="10">
        <v>143</v>
      </c>
      <c r="N1004" s="10">
        <v>1</v>
      </c>
      <c r="O1004" s="10">
        <v>3575</v>
      </c>
      <c r="P1004" s="10">
        <v>239.28877655648498</v>
      </c>
      <c r="Q1004" s="10">
        <v>57.724333596999998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</row>
    <row r="1005" spans="1:28" x14ac:dyDescent="0.35">
      <c r="A1005" t="str">
        <f t="shared" si="93"/>
        <v>8411_Transports terrestres et transport par conduites</v>
      </c>
      <c r="B1005" t="str">
        <f t="shared" si="94"/>
        <v>6_8411</v>
      </c>
      <c r="C1005">
        <f t="shared" si="95"/>
        <v>6</v>
      </c>
      <c r="D1005">
        <f t="shared" si="97"/>
        <v>6</v>
      </c>
      <c r="E1005" t="str">
        <f>INDEX(PDC!$J$1:$L$90,MATCH(H1005,PDC!$L:$L,0),MATCH(PDC!$J$1,PDC!$J$1:$L$1,0))</f>
        <v>Services</v>
      </c>
      <c r="F1005">
        <v>8411</v>
      </c>
      <c r="G1005">
        <v>49</v>
      </c>
      <c r="H1005" t="s">
        <v>5</v>
      </c>
      <c r="I1005" s="10">
        <v>1096</v>
      </c>
      <c r="J1005" s="10">
        <v>1858932</v>
      </c>
      <c r="K1005" s="10">
        <v>92</v>
      </c>
      <c r="L1005" s="10">
        <v>7</v>
      </c>
      <c r="M1005" s="10">
        <v>183</v>
      </c>
      <c r="N1005" s="10"/>
      <c r="O1005" s="10">
        <v>4602</v>
      </c>
      <c r="P1005" s="10">
        <v>74.697430949533867</v>
      </c>
      <c r="Q1005" s="10">
        <v>49.490782879999998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</row>
    <row r="1006" spans="1:28" x14ac:dyDescent="0.35">
      <c r="A1006" t="str">
        <f t="shared" si="93"/>
        <v>8411_Hébergement médico-social et social</v>
      </c>
      <c r="B1006" t="str">
        <f t="shared" si="94"/>
        <v>HC_8411</v>
      </c>
      <c r="C1006" t="str">
        <f t="shared" si="95"/>
        <v>HC</v>
      </c>
      <c r="D1006">
        <f t="shared" si="97"/>
        <v>8</v>
      </c>
      <c r="E1006" t="str">
        <f>INDEX(PDC!$J$1:$L$90,MATCH(H1006,PDC!$L:$L,0),MATCH(PDC!$J$1,PDC!$J$1:$L$1,0))</f>
        <v>Services</v>
      </c>
      <c r="F1006">
        <v>8411</v>
      </c>
      <c r="G1006">
        <v>87</v>
      </c>
      <c r="H1006" t="s">
        <v>2</v>
      </c>
      <c r="I1006" s="10">
        <v>188</v>
      </c>
      <c r="J1006" s="10">
        <v>244909</v>
      </c>
      <c r="K1006" s="10">
        <v>12</v>
      </c>
      <c r="L1006">
        <v>1</v>
      </c>
      <c r="M1006" s="10">
        <v>10</v>
      </c>
      <c r="N1006" s="10"/>
      <c r="O1006" s="10">
        <v>365</v>
      </c>
      <c r="P1006" s="10">
        <v>66.970823778329191</v>
      </c>
      <c r="Q1006" s="10">
        <v>48.997791016000001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</row>
    <row r="1007" spans="1:28" x14ac:dyDescent="0.35">
      <c r="A1007" t="str">
        <f t="shared" si="93"/>
        <v>8411_Travaux de construction spécialisés</v>
      </c>
      <c r="B1007" t="str">
        <f t="shared" si="94"/>
        <v>4_8411</v>
      </c>
      <c r="C1007">
        <f t="shared" si="95"/>
        <v>4</v>
      </c>
      <c r="D1007">
        <f t="shared" si="97"/>
        <v>4</v>
      </c>
      <c r="E1007" t="str">
        <f>INDEX(PDC!$J$1:$L$90,MATCH(H1007,PDC!$L:$L,0),MATCH(PDC!$J$1,PDC!$J$1:$L$1,0))</f>
        <v>Construction</v>
      </c>
      <c r="F1007">
        <v>8411</v>
      </c>
      <c r="G1007">
        <v>43</v>
      </c>
      <c r="H1007" t="s">
        <v>3</v>
      </c>
      <c r="I1007" s="10">
        <v>940</v>
      </c>
      <c r="J1007" s="10">
        <v>1554577</v>
      </c>
      <c r="K1007" s="10">
        <v>74</v>
      </c>
      <c r="L1007" s="10">
        <v>7</v>
      </c>
      <c r="M1007" s="10">
        <v>356</v>
      </c>
      <c r="N1007" s="10">
        <v>2</v>
      </c>
      <c r="O1007" s="10">
        <v>3829</v>
      </c>
      <c r="P1007" s="10">
        <v>85.669171361808793</v>
      </c>
      <c r="Q1007" s="10">
        <v>47.601373234999997</v>
      </c>
      <c r="T1007" s="10"/>
      <c r="U1007" s="10"/>
      <c r="V1007" s="10"/>
      <c r="W1007" s="10"/>
      <c r="X1007" s="10"/>
      <c r="Y1007" s="10"/>
      <c r="Z1007" s="10"/>
    </row>
    <row r="1008" spans="1:28" x14ac:dyDescent="0.35">
      <c r="A1008" t="str">
        <f t="shared" si="93"/>
        <v>8411_Action sociale sans hébergement</v>
      </c>
      <c r="B1008" t="str">
        <f t="shared" si="94"/>
        <v>16_8411</v>
      </c>
      <c r="C1008">
        <f t="shared" si="95"/>
        <v>16</v>
      </c>
      <c r="D1008">
        <f t="shared" si="97"/>
        <v>16</v>
      </c>
      <c r="E1008" t="str">
        <f>INDEX(PDC!$J$1:$L$90,MATCH(H1008,PDC!$L:$L,0),MATCH(PDC!$J$1,PDC!$J$1:$L$1,0))</f>
        <v>Services</v>
      </c>
      <c r="F1008">
        <v>8411</v>
      </c>
      <c r="G1008">
        <v>88</v>
      </c>
      <c r="H1008" t="s">
        <v>8</v>
      </c>
      <c r="I1008" s="10">
        <v>356</v>
      </c>
      <c r="J1008" s="10">
        <v>518507</v>
      </c>
      <c r="K1008" s="10">
        <v>24</v>
      </c>
      <c r="L1008" s="10"/>
      <c r="M1008" s="10"/>
      <c r="N1008" s="10"/>
      <c r="O1008" s="10">
        <v>765</v>
      </c>
      <c r="P1008" s="10">
        <v>43.267315868858923</v>
      </c>
      <c r="Q1008" s="10">
        <v>46.286742513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</row>
    <row r="1009" spans="1:28" x14ac:dyDescent="0.35">
      <c r="A1009" t="str">
        <f t="shared" si="93"/>
        <v>8411_Activités administratives et autres activités de soutien aux entreprises</v>
      </c>
      <c r="B1009" t="str">
        <f t="shared" si="94"/>
        <v>HC_8411</v>
      </c>
      <c r="C1009" t="str">
        <f t="shared" si="95"/>
        <v>HC</v>
      </c>
      <c r="D1009">
        <f t="shared" si="97"/>
        <v>20</v>
      </c>
      <c r="E1009" t="str">
        <f>INDEX(PDC!$J$1:$L$90,MATCH(H1009,PDC!$L:$L,0),MATCH(PDC!$J$1,PDC!$J$1:$L$1,0))</f>
        <v>Services</v>
      </c>
      <c r="F1009">
        <v>8411</v>
      </c>
      <c r="G1009">
        <v>82</v>
      </c>
      <c r="H1009" t="s">
        <v>35</v>
      </c>
      <c r="I1009" s="10">
        <v>15</v>
      </c>
      <c r="J1009" s="10">
        <v>21722</v>
      </c>
      <c r="K1009" s="10">
        <v>1</v>
      </c>
      <c r="M1009" s="10"/>
      <c r="N1009" s="10"/>
      <c r="O1009" s="10">
        <v>140</v>
      </c>
      <c r="P1009" s="10">
        <v>28.337511759187148</v>
      </c>
      <c r="Q1009" s="10">
        <v>46.036276586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</row>
    <row r="1010" spans="1:28" x14ac:dyDescent="0.35">
      <c r="A1010" t="str">
        <f t="shared" si="93"/>
        <v>8411_Fabrication de produits métalliques, à l'exception des machines et des équipements</v>
      </c>
      <c r="B1010" t="str">
        <f t="shared" si="94"/>
        <v>HC_8411</v>
      </c>
      <c r="C1010" t="str">
        <f t="shared" si="95"/>
        <v>HC</v>
      </c>
      <c r="D1010">
        <f t="shared" si="97"/>
        <v>10</v>
      </c>
      <c r="E1010" t="str">
        <f>INDEX(PDC!$J$1:$L$90,MATCH(H1010,PDC!$L:$L,0),MATCH(PDC!$J$1,PDC!$J$1:$L$1,0))</f>
        <v>Industrie</v>
      </c>
      <c r="F1010">
        <v>8411</v>
      </c>
      <c r="G1010">
        <v>25</v>
      </c>
      <c r="H1010" t="s">
        <v>11</v>
      </c>
      <c r="I1010" s="10">
        <v>169</v>
      </c>
      <c r="J1010" s="10">
        <v>307408</v>
      </c>
      <c r="K1010" s="10">
        <v>11</v>
      </c>
      <c r="L1010">
        <v>1</v>
      </c>
      <c r="M1010" s="10">
        <v>4</v>
      </c>
      <c r="N1010" s="10"/>
      <c r="O1010" s="10">
        <v>395</v>
      </c>
      <c r="P1010" s="10">
        <v>65.403831348365983</v>
      </c>
      <c r="Q1010" s="10">
        <v>35.783063550999998</v>
      </c>
      <c r="T1010" s="10"/>
      <c r="U1010" s="10"/>
      <c r="V1010" s="10"/>
      <c r="W1010" s="10"/>
      <c r="X1010" s="10"/>
      <c r="Y1010" s="10"/>
      <c r="Z1010" s="10"/>
    </row>
    <row r="1011" spans="1:28" x14ac:dyDescent="0.35">
      <c r="A1011" t="str">
        <f t="shared" si="93"/>
        <v>8411_Services relatifs aux bâtiments et aménagement paysager</v>
      </c>
      <c r="B1011" t="str">
        <f t="shared" si="94"/>
        <v>HC_8411</v>
      </c>
      <c r="C1011" t="str">
        <f t="shared" si="95"/>
        <v>HC</v>
      </c>
      <c r="D1011">
        <f t="shared" si="97"/>
        <v>17</v>
      </c>
      <c r="E1011" t="str">
        <f>INDEX(PDC!$J$1:$L$90,MATCH(H1011,PDC!$L:$L,0),MATCH(PDC!$J$1,PDC!$J$1:$L$1,0))</f>
        <v>Services</v>
      </c>
      <c r="F1011">
        <v>8411</v>
      </c>
      <c r="G1011">
        <v>81</v>
      </c>
      <c r="H1011" t="s">
        <v>9</v>
      </c>
      <c r="I1011" s="10">
        <v>163</v>
      </c>
      <c r="J1011" s="10">
        <v>202777</v>
      </c>
      <c r="K1011" s="10">
        <v>7</v>
      </c>
      <c r="L1011" s="10"/>
      <c r="M1011" s="10"/>
      <c r="N1011" s="10"/>
      <c r="O1011" s="10">
        <v>320</v>
      </c>
      <c r="P1011" s="10">
        <v>40.131893785394347</v>
      </c>
      <c r="Q1011" s="10">
        <v>34.520680353000003</v>
      </c>
      <c r="T1011" s="10"/>
      <c r="U1011" s="10"/>
      <c r="V1011" s="10"/>
      <c r="W1011" s="10"/>
      <c r="X1011" s="10"/>
      <c r="Y1011" s="10"/>
      <c r="Z1011" s="10"/>
    </row>
    <row r="1012" spans="1:28" x14ac:dyDescent="0.35">
      <c r="A1012" t="str">
        <f t="shared" si="93"/>
        <v>8411_Fabrication de machines et équipements n.c.a.</v>
      </c>
      <c r="B1012" t="str">
        <f t="shared" si="94"/>
        <v>HC_8411</v>
      </c>
      <c r="C1012" t="str">
        <f t="shared" si="95"/>
        <v>HC</v>
      </c>
      <c r="D1012">
        <f t="shared" si="97"/>
        <v>7</v>
      </c>
      <c r="E1012" t="str">
        <f>INDEX(PDC!$J$1:$L$90,MATCH(H1012,PDC!$L:$L,0),MATCH(PDC!$J$1,PDC!$J$1:$L$1,0))</f>
        <v>Industrie</v>
      </c>
      <c r="F1012">
        <v>8411</v>
      </c>
      <c r="G1012">
        <v>28</v>
      </c>
      <c r="H1012" t="s">
        <v>29</v>
      </c>
      <c r="I1012" s="10">
        <v>72</v>
      </c>
      <c r="J1012" s="10">
        <v>117942</v>
      </c>
      <c r="K1012" s="10">
        <v>4</v>
      </c>
      <c r="L1012" s="10"/>
      <c r="M1012" s="10"/>
      <c r="N1012" s="10"/>
      <c r="O1012" s="10">
        <v>93</v>
      </c>
      <c r="P1012" s="10">
        <v>72.721324893742462</v>
      </c>
      <c r="Q1012" s="10">
        <v>33.914975157000001</v>
      </c>
      <c r="T1012" s="10"/>
      <c r="U1012" s="10"/>
      <c r="V1012" s="10"/>
      <c r="W1012" s="10"/>
      <c r="X1012" s="10"/>
      <c r="Y1012" s="10"/>
      <c r="Z1012" s="10"/>
    </row>
    <row r="1013" spans="1:28" x14ac:dyDescent="0.35">
      <c r="A1013" t="str">
        <f t="shared" si="93"/>
        <v>8411_Fabrication d'autres produits minéraux non métalliques</v>
      </c>
      <c r="B1013" t="str">
        <f t="shared" si="94"/>
        <v>HC_8411</v>
      </c>
      <c r="C1013" t="str">
        <f t="shared" si="95"/>
        <v>HC</v>
      </c>
      <c r="D1013">
        <f t="shared" si="97"/>
        <v>9</v>
      </c>
      <c r="E1013" t="str">
        <f>INDEX(PDC!$J$1:$L$90,MATCH(H1013,PDC!$L:$L,0),MATCH(PDC!$J$1,PDC!$J$1:$L$1,0))</f>
        <v>Industrie</v>
      </c>
      <c r="F1013">
        <v>8411</v>
      </c>
      <c r="G1013">
        <v>23</v>
      </c>
      <c r="H1013" t="s">
        <v>18</v>
      </c>
      <c r="I1013" s="10">
        <v>19</v>
      </c>
      <c r="J1013" s="10">
        <v>29795</v>
      </c>
      <c r="K1013" s="10">
        <v>1</v>
      </c>
      <c r="M1013" s="10"/>
      <c r="N1013" s="10"/>
      <c r="O1013" s="10">
        <v>272</v>
      </c>
      <c r="P1013" s="10">
        <v>66.841676999668039</v>
      </c>
      <c r="Q1013" s="10">
        <v>33.562678302000002</v>
      </c>
      <c r="T1013" s="10"/>
      <c r="U1013" s="10"/>
      <c r="V1013" s="10"/>
      <c r="W1013" s="10"/>
      <c r="X1013" s="10"/>
      <c r="Y1013" s="10"/>
      <c r="Z1013" s="10"/>
    </row>
    <row r="1014" spans="1:28" x14ac:dyDescent="0.35">
      <c r="A1014" t="str">
        <f t="shared" si="93"/>
        <v>8411_Activités pour la santé humaine</v>
      </c>
      <c r="B1014" t="str">
        <f t="shared" si="94"/>
        <v>15_8411</v>
      </c>
      <c r="C1014">
        <f t="shared" si="95"/>
        <v>15</v>
      </c>
      <c r="D1014">
        <f t="shared" si="97"/>
        <v>15</v>
      </c>
      <c r="E1014" t="str">
        <f>INDEX(PDC!$J$1:$L$90,MATCH(H1014,PDC!$L:$L,0),MATCH(PDC!$J$1,PDC!$J$1:$L$1,0))</f>
        <v>Services</v>
      </c>
      <c r="F1014">
        <v>8411</v>
      </c>
      <c r="G1014">
        <v>86</v>
      </c>
      <c r="H1014" t="s">
        <v>27</v>
      </c>
      <c r="I1014" s="10">
        <v>420</v>
      </c>
      <c r="J1014" s="10">
        <v>548315</v>
      </c>
      <c r="K1014" s="10">
        <v>17</v>
      </c>
      <c r="L1014">
        <v>2</v>
      </c>
      <c r="M1014" s="10">
        <v>10</v>
      </c>
      <c r="N1014" s="10"/>
      <c r="O1014" s="10">
        <v>855</v>
      </c>
      <c r="P1014" s="10">
        <v>44.579094180042517</v>
      </c>
      <c r="Q1014" s="10">
        <v>31.004076124000001</v>
      </c>
      <c r="T1014" s="10"/>
      <c r="U1014" s="10"/>
      <c r="V1014" s="10"/>
      <c r="W1014" s="10"/>
      <c r="X1014" s="10"/>
      <c r="Y1014" s="10"/>
      <c r="Z1014" s="10"/>
    </row>
    <row r="1015" spans="1:28" x14ac:dyDescent="0.35">
      <c r="A1015" t="str">
        <f t="shared" si="93"/>
        <v>8411_Commerce et réparation d'automobiles et de motocycles</v>
      </c>
      <c r="B1015" t="str">
        <f t="shared" si="94"/>
        <v>HC_8411</v>
      </c>
      <c r="C1015" t="str">
        <f t="shared" si="95"/>
        <v>HC</v>
      </c>
      <c r="D1015">
        <f t="shared" si="97"/>
        <v>14</v>
      </c>
      <c r="E1015" t="str">
        <f>INDEX(PDC!$J$1:$L$90,MATCH(H1015,PDC!$L:$L,0),MATCH(PDC!$J$1,PDC!$J$1:$L$1,0))</f>
        <v>Commerce</v>
      </c>
      <c r="F1015">
        <v>8411</v>
      </c>
      <c r="G1015">
        <v>45</v>
      </c>
      <c r="H1015" t="s">
        <v>21</v>
      </c>
      <c r="I1015" s="10">
        <v>209</v>
      </c>
      <c r="J1015" s="10">
        <v>364769</v>
      </c>
      <c r="K1015" s="10">
        <v>10</v>
      </c>
      <c r="M1015" s="10"/>
      <c r="N1015" s="10"/>
      <c r="O1015" s="10">
        <v>397</v>
      </c>
      <c r="P1015" s="10">
        <v>46.790915464480037</v>
      </c>
      <c r="Q1015" s="10">
        <v>27.414610342</v>
      </c>
      <c r="T1015" s="10"/>
      <c r="U1015" s="10"/>
      <c r="V1015" s="10"/>
      <c r="W1015" s="10"/>
      <c r="X1015" s="10"/>
      <c r="Y1015" s="10"/>
      <c r="Z1015" s="10"/>
    </row>
    <row r="1016" spans="1:28" x14ac:dyDescent="0.35">
      <c r="A1016" t="str">
        <f t="shared" si="93"/>
        <v>8411_Industrie automobile</v>
      </c>
      <c r="B1016" t="str">
        <f t="shared" si="94"/>
        <v>HC_8411</v>
      </c>
      <c r="C1016" t="str">
        <f t="shared" si="95"/>
        <v>HC</v>
      </c>
      <c r="D1016">
        <f t="shared" si="97"/>
        <v>11</v>
      </c>
      <c r="E1016" t="str">
        <f>INDEX(PDC!$J$1:$L$90,MATCH(H1016,PDC!$L:$L,0),MATCH(PDC!$J$1,PDC!$J$1:$L$1,0))</f>
        <v>Industrie</v>
      </c>
      <c r="F1016">
        <v>8411</v>
      </c>
      <c r="G1016">
        <v>29</v>
      </c>
      <c r="H1016" t="s">
        <v>24</v>
      </c>
      <c r="I1016" s="10">
        <v>104</v>
      </c>
      <c r="J1016" s="10">
        <v>155331</v>
      </c>
      <c r="K1016" s="10">
        <v>4</v>
      </c>
      <c r="L1016" s="10"/>
      <c r="M1016" s="10"/>
      <c r="N1016" s="10"/>
      <c r="O1016" s="10">
        <v>73</v>
      </c>
      <c r="P1016" s="10">
        <v>58.239610684258075</v>
      </c>
      <c r="Q1016" s="10">
        <v>25.751459786000002</v>
      </c>
      <c r="T1016" s="10"/>
      <c r="U1016" s="10"/>
      <c r="V1016" s="10"/>
      <c r="W1016" s="10"/>
      <c r="X1016" s="10"/>
      <c r="Y1016" s="10"/>
      <c r="Z1016" s="10"/>
    </row>
    <row r="1017" spans="1:28" x14ac:dyDescent="0.35">
      <c r="A1017" t="str">
        <f t="shared" si="93"/>
        <v>8411_Administration publique et défense ; sécurité sociale obligatoire</v>
      </c>
      <c r="B1017" t="str">
        <f t="shared" si="94"/>
        <v>21_8411</v>
      </c>
      <c r="C1017">
        <f t="shared" si="95"/>
        <v>21</v>
      </c>
      <c r="D1017">
        <f t="shared" si="97"/>
        <v>21</v>
      </c>
      <c r="E1017" t="str">
        <f>INDEX(PDC!$J$1:$L$90,MATCH(H1017,PDC!$L:$L,0),MATCH(PDC!$J$1,PDC!$J$1:$L$1,0))</f>
        <v>Services</v>
      </c>
      <c r="F1017">
        <v>8411</v>
      </c>
      <c r="G1017">
        <v>84</v>
      </c>
      <c r="H1017" t="s">
        <v>36</v>
      </c>
      <c r="I1017" s="10">
        <v>610</v>
      </c>
      <c r="J1017" s="10">
        <v>578943</v>
      </c>
      <c r="K1017" s="10">
        <v>14</v>
      </c>
      <c r="L1017">
        <v>2</v>
      </c>
      <c r="M1017" s="10">
        <v>8</v>
      </c>
      <c r="N1017" s="10"/>
      <c r="O1017" s="10">
        <v>568</v>
      </c>
      <c r="P1017" s="10">
        <v>25.815299444421893</v>
      </c>
      <c r="Q1017" s="10">
        <v>24.182000645999999</v>
      </c>
      <c r="T1017" s="10"/>
      <c r="U1017" s="10"/>
      <c r="V1017" s="10"/>
      <c r="W1017" s="10"/>
      <c r="X1017" s="10"/>
      <c r="Y1017" s="10"/>
      <c r="Z1017" s="10"/>
    </row>
    <row r="1018" spans="1:28" x14ac:dyDescent="0.35">
      <c r="A1018" t="str">
        <f t="shared" si="93"/>
        <v>8411_Hébergement</v>
      </c>
      <c r="B1018" t="str">
        <f t="shared" si="94"/>
        <v>18_8411</v>
      </c>
      <c r="C1018">
        <f t="shared" si="95"/>
        <v>18</v>
      </c>
      <c r="D1018">
        <f t="shared" si="97"/>
        <v>18</v>
      </c>
      <c r="E1018" t="str">
        <f>INDEX(PDC!$J$1:$L$90,MATCH(H1018,PDC!$L:$L,0),MATCH(PDC!$J$1,PDC!$J$1:$L$1,0))</f>
        <v>Services</v>
      </c>
      <c r="F1018">
        <v>8411</v>
      </c>
      <c r="G1018">
        <v>55</v>
      </c>
      <c r="H1018" t="s">
        <v>20</v>
      </c>
      <c r="I1018" s="10">
        <v>939</v>
      </c>
      <c r="J1018" s="10">
        <v>1480600</v>
      </c>
      <c r="K1018" s="10">
        <v>28</v>
      </c>
      <c r="L1018" s="10">
        <v>2</v>
      </c>
      <c r="M1018" s="10">
        <v>11</v>
      </c>
      <c r="N1018" s="10"/>
      <c r="O1018" s="10">
        <v>1788</v>
      </c>
      <c r="P1018" s="10">
        <v>37.305213539790856</v>
      </c>
      <c r="Q1018" s="10">
        <v>18.911252194999999</v>
      </c>
      <c r="T1018" s="10"/>
      <c r="U1018" s="10"/>
      <c r="V1018" s="10"/>
      <c r="W1018" s="10"/>
      <c r="X1018" s="10"/>
      <c r="Y1018" s="10"/>
      <c r="Z1018" s="10"/>
    </row>
    <row r="1019" spans="1:28" x14ac:dyDescent="0.35">
      <c r="A1019" t="str">
        <f t="shared" si="93"/>
        <v>8411_Construction de bâtiments</v>
      </c>
      <c r="B1019" t="str">
        <f t="shared" si="94"/>
        <v>HC_8411</v>
      </c>
      <c r="C1019" t="str">
        <f t="shared" si="95"/>
        <v>HC</v>
      </c>
      <c r="D1019">
        <f t="shared" si="97"/>
        <v>26</v>
      </c>
      <c r="E1019" t="str">
        <f>INDEX(PDC!$J$1:$L$90,MATCH(H1019,PDC!$L:$L,0),MATCH(PDC!$J$1,PDC!$J$1:$L$1,0))</f>
        <v>Construction</v>
      </c>
      <c r="F1019">
        <v>8411</v>
      </c>
      <c r="G1019">
        <v>41</v>
      </c>
      <c r="H1019" t="s">
        <v>17</v>
      </c>
      <c r="I1019" s="10">
        <v>34</v>
      </c>
      <c r="J1019" s="10">
        <v>53896</v>
      </c>
      <c r="K1019" s="10">
        <v>1</v>
      </c>
      <c r="L1019">
        <v>1</v>
      </c>
      <c r="M1019" s="10">
        <v>10</v>
      </c>
      <c r="N1019" s="10"/>
      <c r="O1019" s="10">
        <v>431</v>
      </c>
      <c r="P1019" s="10">
        <v>18.205223533154197</v>
      </c>
      <c r="Q1019" s="10">
        <v>18.554252635000001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</row>
    <row r="1020" spans="1:28" x14ac:dyDescent="0.35">
      <c r="A1020" t="str">
        <f t="shared" si="93"/>
        <v>8411_Fabrication d'équipements électriques</v>
      </c>
      <c r="B1020" t="str">
        <f t="shared" si="94"/>
        <v>HC_8411</v>
      </c>
      <c r="C1020" t="str">
        <f t="shared" si="95"/>
        <v>HC</v>
      </c>
      <c r="D1020">
        <f t="shared" si="97"/>
        <v>29</v>
      </c>
      <c r="E1020" t="str">
        <f>INDEX(PDC!$J$1:$L$90,MATCH(H1020,PDC!$L:$L,0),MATCH(PDC!$J$1,PDC!$J$1:$L$1,0))</f>
        <v>Industrie</v>
      </c>
      <c r="F1020">
        <v>8411</v>
      </c>
      <c r="G1020">
        <v>27</v>
      </c>
      <c r="H1020" t="s">
        <v>38</v>
      </c>
      <c r="I1020" s="10">
        <v>34</v>
      </c>
      <c r="J1020" s="10">
        <v>54446</v>
      </c>
      <c r="K1020" s="10">
        <v>1</v>
      </c>
      <c r="M1020" s="10"/>
      <c r="N1020" s="10"/>
      <c r="O1020" s="10">
        <v>8</v>
      </c>
      <c r="P1020" s="10">
        <v>16.524134542618246</v>
      </c>
      <c r="Q1020" s="10">
        <v>18.366822171999999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</row>
    <row r="1021" spans="1:28" x14ac:dyDescent="0.35">
      <c r="A1021" t="str">
        <f t="shared" si="93"/>
        <v>8411_Activités des organisations associatives</v>
      </c>
      <c r="B1021" t="str">
        <f t="shared" si="94"/>
        <v>HC_8411</v>
      </c>
      <c r="C1021" t="str">
        <f t="shared" si="95"/>
        <v>HC</v>
      </c>
      <c r="D1021">
        <f t="shared" si="97"/>
        <v>19</v>
      </c>
      <c r="E1021" t="str">
        <f>INDEX(PDC!$J$1:$L$90,MATCH(H1021,PDC!$L:$L,0),MATCH(PDC!$J$1,PDC!$J$1:$L$1,0))</f>
        <v>Services</v>
      </c>
      <c r="F1021">
        <v>8411</v>
      </c>
      <c r="G1021">
        <v>94</v>
      </c>
      <c r="H1021" t="s">
        <v>32</v>
      </c>
      <c r="I1021" s="10">
        <v>176</v>
      </c>
      <c r="J1021" s="10">
        <v>277737</v>
      </c>
      <c r="K1021" s="10">
        <v>5</v>
      </c>
      <c r="M1021" s="10"/>
      <c r="N1021" s="10"/>
      <c r="O1021" s="10">
        <v>455</v>
      </c>
      <c r="P1021" s="10">
        <v>30.662449355426485</v>
      </c>
      <c r="Q1021" s="10">
        <v>18.002642787999999</v>
      </c>
      <c r="T1021" s="10"/>
      <c r="U1021" s="10"/>
      <c r="V1021" s="10"/>
      <c r="W1021" s="10"/>
      <c r="X1021" s="10"/>
      <c r="Y1021" s="10"/>
      <c r="Z1021" s="10"/>
    </row>
    <row r="1022" spans="1:28" x14ac:dyDescent="0.35">
      <c r="A1022" t="str">
        <f t="shared" si="93"/>
        <v>8411_Commerce de détail, à l'exception des automobiles et des motocycles</v>
      </c>
      <c r="B1022" t="str">
        <f t="shared" si="94"/>
        <v>23_8411</v>
      </c>
      <c r="C1022">
        <f t="shared" si="95"/>
        <v>23</v>
      </c>
      <c r="D1022">
        <f t="shared" si="97"/>
        <v>23</v>
      </c>
      <c r="E1022" t="str">
        <f>INDEX(PDC!$J$1:$L$90,MATCH(H1022,PDC!$L:$L,0),MATCH(PDC!$J$1,PDC!$J$1:$L$1,0))</f>
        <v>Commerce</v>
      </c>
      <c r="F1022">
        <v>8411</v>
      </c>
      <c r="G1022">
        <v>47</v>
      </c>
      <c r="H1022" t="s">
        <v>16</v>
      </c>
      <c r="I1022" s="10">
        <v>1137</v>
      </c>
      <c r="J1022" s="10">
        <v>1799993</v>
      </c>
      <c r="K1022" s="10">
        <v>32</v>
      </c>
      <c r="M1022" s="10"/>
      <c r="N1022" s="10"/>
      <c r="O1022" s="10">
        <v>1295</v>
      </c>
      <c r="P1022" s="10">
        <v>24.082408161434504</v>
      </c>
      <c r="Q1022" s="10">
        <v>17.777846914000001</v>
      </c>
      <c r="T1022" s="10"/>
      <c r="U1022" s="10"/>
      <c r="V1022" s="10"/>
      <c r="W1022" s="10"/>
      <c r="X1022" s="10"/>
      <c r="Y1022" s="10"/>
      <c r="Z1022" s="10"/>
    </row>
    <row r="1023" spans="1:28" x14ac:dyDescent="0.35">
      <c r="A1023" t="str">
        <f t="shared" si="93"/>
        <v>8411_Métallurgie</v>
      </c>
      <c r="B1023" t="str">
        <f t="shared" si="94"/>
        <v>22_8411</v>
      </c>
      <c r="C1023">
        <f t="shared" si="95"/>
        <v>22</v>
      </c>
      <c r="D1023">
        <f t="shared" si="97"/>
        <v>22</v>
      </c>
      <c r="E1023" t="str">
        <f>INDEX(PDC!$J$1:$L$90,MATCH(H1023,PDC!$L:$L,0),MATCH(PDC!$J$1,PDC!$J$1:$L$1,0))</f>
        <v>Industrie</v>
      </c>
      <c r="F1023">
        <v>8411</v>
      </c>
      <c r="G1023">
        <v>24</v>
      </c>
      <c r="H1023" t="s">
        <v>26</v>
      </c>
      <c r="I1023" s="10">
        <v>866</v>
      </c>
      <c r="J1023" s="10">
        <v>1232268</v>
      </c>
      <c r="K1023" s="10">
        <v>21</v>
      </c>
      <c r="L1023" s="10">
        <v>5</v>
      </c>
      <c r="M1023" s="10">
        <v>30</v>
      </c>
      <c r="N1023" s="10"/>
      <c r="O1023" s="10">
        <v>1820</v>
      </c>
      <c r="P1023" s="10">
        <v>24.84351012960455</v>
      </c>
      <c r="Q1023" s="10">
        <v>17.041747411999999</v>
      </c>
      <c r="T1023" s="10"/>
      <c r="U1023" s="10"/>
      <c r="V1023" s="10"/>
      <c r="W1023" s="10"/>
      <c r="X1023" s="10"/>
      <c r="Y1023" s="10"/>
      <c r="Z1023" s="10"/>
    </row>
    <row r="1024" spans="1:28" x14ac:dyDescent="0.35">
      <c r="A1024" t="str">
        <f t="shared" si="93"/>
        <v>8411_Génie civil</v>
      </c>
      <c r="B1024" t="str">
        <f t="shared" si="94"/>
        <v>HC_8411</v>
      </c>
      <c r="C1024" t="str">
        <f t="shared" si="95"/>
        <v>HC</v>
      </c>
      <c r="D1024">
        <f t="shared" si="97"/>
        <v>32</v>
      </c>
      <c r="E1024" t="str">
        <f>INDEX(PDC!$J$1:$L$90,MATCH(H1024,PDC!$L:$L,0),MATCH(PDC!$J$1,PDC!$J$1:$L$1,0))</f>
        <v>Construction</v>
      </c>
      <c r="F1024">
        <v>8411</v>
      </c>
      <c r="G1024">
        <v>42</v>
      </c>
      <c r="H1024" t="s">
        <v>22</v>
      </c>
      <c r="I1024" s="10">
        <v>202</v>
      </c>
      <c r="J1024" s="10">
        <v>308947</v>
      </c>
      <c r="K1024" s="10">
        <v>5</v>
      </c>
      <c r="L1024" s="10"/>
      <c r="M1024" s="10"/>
      <c r="N1024" s="10"/>
      <c r="O1024" s="10">
        <v>221</v>
      </c>
      <c r="P1024" s="10">
        <v>12.726765433635791</v>
      </c>
      <c r="Q1024" s="10">
        <v>16.184005671000001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</row>
    <row r="1025" spans="1:28" x14ac:dyDescent="0.35">
      <c r="A1025" t="str">
        <f t="shared" si="93"/>
        <v>8411_Entreposage et services auxiliaires des transports</v>
      </c>
      <c r="B1025" t="str">
        <f t="shared" si="94"/>
        <v>HC_8411</v>
      </c>
      <c r="C1025" t="str">
        <f t="shared" si="95"/>
        <v>HC</v>
      </c>
      <c r="D1025">
        <f t="shared" si="97"/>
        <v>24</v>
      </c>
      <c r="E1025" t="str">
        <f>INDEX(PDC!$J$1:$L$90,MATCH(H1025,PDC!$L:$L,0),MATCH(PDC!$J$1,PDC!$J$1:$L$1,0))</f>
        <v>Services</v>
      </c>
      <c r="F1025">
        <v>8411</v>
      </c>
      <c r="G1025">
        <v>52</v>
      </c>
      <c r="H1025" t="s">
        <v>7</v>
      </c>
      <c r="I1025" s="10">
        <v>147</v>
      </c>
      <c r="J1025" s="10">
        <v>221240</v>
      </c>
      <c r="K1025" s="10">
        <v>3</v>
      </c>
      <c r="L1025">
        <v>1</v>
      </c>
      <c r="M1025" s="10">
        <v>19</v>
      </c>
      <c r="N1025" s="10"/>
      <c r="O1025" s="10">
        <v>96</v>
      </c>
      <c r="P1025" s="10">
        <v>22.128517110188358</v>
      </c>
      <c r="Q1025" s="10">
        <v>13.559934911999999</v>
      </c>
      <c r="T1025" s="10"/>
      <c r="U1025" s="10"/>
      <c r="V1025" s="10"/>
      <c r="W1025" s="10"/>
      <c r="X1025" s="10"/>
      <c r="Y1025" s="10"/>
      <c r="Z1025" s="10"/>
    </row>
    <row r="1026" spans="1:28" x14ac:dyDescent="0.35">
      <c r="A1026" t="str">
        <f t="shared" si="93"/>
        <v>8411_Restauration</v>
      </c>
      <c r="B1026" t="str">
        <f t="shared" si="94"/>
        <v>25_8411</v>
      </c>
      <c r="C1026">
        <f t="shared" si="95"/>
        <v>25</v>
      </c>
      <c r="D1026">
        <f t="shared" si="97"/>
        <v>25</v>
      </c>
      <c r="E1026" t="str">
        <f>INDEX(PDC!$J$1:$L$90,MATCH(H1026,PDC!$L:$L,0),MATCH(PDC!$J$1,PDC!$J$1:$L$1,0))</f>
        <v>Services</v>
      </c>
      <c r="F1026">
        <v>8411</v>
      </c>
      <c r="G1026">
        <v>56</v>
      </c>
      <c r="H1026" t="s">
        <v>10</v>
      </c>
      <c r="I1026" s="10">
        <v>707</v>
      </c>
      <c r="J1026" s="10">
        <v>995715</v>
      </c>
      <c r="K1026" s="10">
        <v>13</v>
      </c>
      <c r="L1026">
        <v>1</v>
      </c>
      <c r="M1026" s="10">
        <v>6</v>
      </c>
      <c r="N1026" s="10"/>
      <c r="O1026" s="10">
        <v>712</v>
      </c>
      <c r="P1026" s="10">
        <v>20.689657698417943</v>
      </c>
      <c r="Q1026" s="10">
        <v>13.055944723</v>
      </c>
      <c r="T1026" s="10"/>
      <c r="U1026" s="10"/>
      <c r="V1026" s="10"/>
      <c r="W1026" s="10"/>
      <c r="X1026" s="10"/>
      <c r="Y1026" s="10"/>
      <c r="Z1026" s="10"/>
    </row>
    <row r="1027" spans="1:28" x14ac:dyDescent="0.35">
      <c r="A1027" t="str">
        <f t="shared" si="93"/>
        <v>8411_Activités des sièges sociaux ; conseil de gestion</v>
      </c>
      <c r="B1027" t="str">
        <f t="shared" si="94"/>
        <v>HC_8411</v>
      </c>
      <c r="C1027" t="str">
        <f t="shared" si="95"/>
        <v>HC</v>
      </c>
      <c r="D1027">
        <f t="shared" si="97"/>
        <v>27</v>
      </c>
      <c r="E1027" t="str">
        <f>INDEX(PDC!$J$1:$L$90,MATCH(H1027,PDC!$L:$L,0),MATCH(PDC!$J$1,PDC!$J$1:$L$1,0))</f>
        <v>Services</v>
      </c>
      <c r="F1027">
        <v>8411</v>
      </c>
      <c r="G1027">
        <v>70</v>
      </c>
      <c r="H1027" t="s">
        <v>44</v>
      </c>
      <c r="I1027" s="10">
        <v>51</v>
      </c>
      <c r="J1027" s="10">
        <v>79047</v>
      </c>
      <c r="K1027" s="10">
        <v>1</v>
      </c>
      <c r="M1027" s="10"/>
      <c r="N1027" s="10"/>
      <c r="O1027" s="10">
        <v>9</v>
      </c>
      <c r="P1027" s="10">
        <v>18.112481928390928</v>
      </c>
      <c r="Q1027" s="10">
        <v>12.650701481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</row>
    <row r="1028" spans="1:28" x14ac:dyDescent="0.35">
      <c r="A1028" t="str">
        <f t="shared" ref="A1028:A1091" si="98">F1028&amp;"_"&amp;H1028</f>
        <v>8411_Autres services personnels</v>
      </c>
      <c r="B1028" t="str">
        <f t="shared" ref="B1028:B1091" si="99">C1028&amp;"_"&amp;F1028</f>
        <v>HC_8411</v>
      </c>
      <c r="C1028" t="str">
        <f t="shared" si="95"/>
        <v>HC</v>
      </c>
      <c r="D1028">
        <f t="shared" si="97"/>
        <v>28</v>
      </c>
      <c r="E1028" t="str">
        <f>INDEX(PDC!$J$1:$L$90,MATCH(H1028,PDC!$L:$L,0),MATCH(PDC!$J$1,PDC!$J$1:$L$1,0))</f>
        <v>Services</v>
      </c>
      <c r="F1028">
        <v>8411</v>
      </c>
      <c r="G1028">
        <v>96</v>
      </c>
      <c r="H1028" t="s">
        <v>30</v>
      </c>
      <c r="I1028" s="10">
        <v>125</v>
      </c>
      <c r="J1028" s="10">
        <v>172902</v>
      </c>
      <c r="K1028" s="10">
        <v>2</v>
      </c>
      <c r="M1028" s="10"/>
      <c r="N1028" s="10"/>
      <c r="O1028" s="10">
        <v>135</v>
      </c>
      <c r="P1028" s="10">
        <v>18.025584908477907</v>
      </c>
      <c r="Q1028" s="10">
        <v>11.567246186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</row>
    <row r="1029" spans="1:28" x14ac:dyDescent="0.35">
      <c r="A1029" t="str">
        <f t="shared" si="98"/>
        <v>8411_Fabrication de produits informatiques, électroniques et optiques</v>
      </c>
      <c r="B1029" t="str">
        <f t="shared" si="99"/>
        <v>HC_8411</v>
      </c>
      <c r="C1029" t="str">
        <f t="shared" ref="C1029:C1092" si="100">IF(OR(G1029=93,G1029=78,G1029=53),"HC",IF(I1029&lt;300,"HC",D1029))</f>
        <v>HC</v>
      </c>
      <c r="D1029">
        <f t="shared" si="97"/>
        <v>30</v>
      </c>
      <c r="E1029" t="str">
        <f>INDEX(PDC!$J$1:$L$90,MATCH(H1029,PDC!$L:$L,0),MATCH(PDC!$J$1,PDC!$J$1:$L$1,0))</f>
        <v>Industrie</v>
      </c>
      <c r="F1029">
        <v>8411</v>
      </c>
      <c r="G1029">
        <v>26</v>
      </c>
      <c r="H1029" t="s">
        <v>41</v>
      </c>
      <c r="I1029" s="10">
        <v>60</v>
      </c>
      <c r="J1029" s="10">
        <v>99558</v>
      </c>
      <c r="K1029" s="10">
        <v>1</v>
      </c>
      <c r="L1029" s="10"/>
      <c r="M1029" s="10"/>
      <c r="N1029" s="10"/>
      <c r="O1029" s="10">
        <v>4</v>
      </c>
      <c r="P1029" s="10">
        <v>14.353553560545972</v>
      </c>
      <c r="Q1029" s="10">
        <v>10.044396231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</row>
    <row r="1030" spans="1:28" x14ac:dyDescent="0.35">
      <c r="A1030" t="str">
        <f t="shared" si="98"/>
        <v>8411_Activités immobilières</v>
      </c>
      <c r="B1030" t="str">
        <f t="shared" si="99"/>
        <v>HC_8411</v>
      </c>
      <c r="C1030" t="str">
        <f t="shared" si="100"/>
        <v>HC</v>
      </c>
      <c r="D1030">
        <f t="shared" si="97"/>
        <v>34</v>
      </c>
      <c r="E1030" t="str">
        <f>INDEX(PDC!$J$1:$L$90,MATCH(H1030,PDC!$L:$L,0),MATCH(PDC!$J$1,PDC!$J$1:$L$1,0))</f>
        <v>Services</v>
      </c>
      <c r="F1030">
        <v>8411</v>
      </c>
      <c r="G1030">
        <v>68</v>
      </c>
      <c r="H1030" t="s">
        <v>31</v>
      </c>
      <c r="I1030" s="10">
        <v>139</v>
      </c>
      <c r="J1030" s="10">
        <v>205675</v>
      </c>
      <c r="K1030" s="10">
        <v>2</v>
      </c>
      <c r="M1030" s="10"/>
      <c r="N1030" s="10"/>
      <c r="O1030" s="10">
        <v>10</v>
      </c>
      <c r="P1030" s="10">
        <v>10.039126665944744</v>
      </c>
      <c r="Q1030" s="10">
        <v>9.7240792511999992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</row>
    <row r="1031" spans="1:28" x14ac:dyDescent="0.35">
      <c r="A1031" t="str">
        <f t="shared" si="98"/>
        <v>8411_Recherche-développement scientifique</v>
      </c>
      <c r="B1031" t="str">
        <f t="shared" si="99"/>
        <v>HC_8411</v>
      </c>
      <c r="C1031" t="str">
        <f t="shared" si="100"/>
        <v>HC</v>
      </c>
      <c r="D1031">
        <f t="shared" si="97"/>
        <v>31</v>
      </c>
      <c r="E1031" t="str">
        <f>INDEX(PDC!$J$1:$L$90,MATCH(H1031,PDC!$L:$L,0),MATCH(PDC!$J$1,PDC!$J$1:$L$1,0))</f>
        <v>Services</v>
      </c>
      <c r="F1031">
        <v>8411</v>
      </c>
      <c r="G1031">
        <v>72</v>
      </c>
      <c r="H1031" t="s">
        <v>46</v>
      </c>
      <c r="I1031" s="10">
        <v>152</v>
      </c>
      <c r="J1031" s="10">
        <v>252321</v>
      </c>
      <c r="K1031" s="10">
        <v>2</v>
      </c>
      <c r="M1031" s="10"/>
      <c r="N1031" s="10"/>
      <c r="O1031" s="10">
        <v>37</v>
      </c>
      <c r="P1031" s="10">
        <v>13.513869940920106</v>
      </c>
      <c r="Q1031" s="10">
        <v>7.9264111984000003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</row>
    <row r="1032" spans="1:28" x14ac:dyDescent="0.35">
      <c r="A1032" t="str">
        <f t="shared" si="98"/>
        <v>8411_Activités des agences de voyage, voyagistes, services de réservation et activités connexes</v>
      </c>
      <c r="B1032" t="str">
        <f t="shared" si="99"/>
        <v>HC_8411</v>
      </c>
      <c r="C1032" t="str">
        <f t="shared" si="100"/>
        <v>HC</v>
      </c>
      <c r="D1032">
        <f t="shared" si="97"/>
        <v>33</v>
      </c>
      <c r="E1032" t="str">
        <f>INDEX(PDC!$J$1:$L$90,MATCH(H1032,PDC!$L:$L,0),MATCH(PDC!$J$1,PDC!$J$1:$L$1,0))</f>
        <v>Services</v>
      </c>
      <c r="F1032">
        <v>8411</v>
      </c>
      <c r="G1032">
        <v>79</v>
      </c>
      <c r="H1032" t="s">
        <v>89</v>
      </c>
      <c r="I1032" s="10">
        <v>166</v>
      </c>
      <c r="J1032" s="10">
        <v>273516</v>
      </c>
      <c r="K1032" s="10">
        <v>2</v>
      </c>
      <c r="L1032" s="10"/>
      <c r="M1032" s="10"/>
      <c r="N1032" s="10"/>
      <c r="O1032" s="10">
        <v>47</v>
      </c>
      <c r="P1032" s="10">
        <v>11.831203032332699</v>
      </c>
      <c r="Q1032" s="10">
        <v>7.3121864900000002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</row>
    <row r="1033" spans="1:28" x14ac:dyDescent="0.35">
      <c r="A1033" t="str">
        <f t="shared" si="98"/>
        <v>8411_Industrie chimique</v>
      </c>
      <c r="B1033" t="str">
        <f t="shared" si="99"/>
        <v>HC_8411</v>
      </c>
      <c r="C1033" t="str">
        <f t="shared" si="100"/>
        <v>HC</v>
      </c>
      <c r="D1033">
        <f t="shared" si="97"/>
        <v>35</v>
      </c>
      <c r="E1033" t="str">
        <f>INDEX(PDC!$J$1:$L$90,MATCH(H1033,PDC!$L:$L,0),MATCH(PDC!$J$1,PDC!$J$1:$L$1,0))</f>
        <v>Industrie</v>
      </c>
      <c r="F1033">
        <v>8411</v>
      </c>
      <c r="G1033">
        <v>20</v>
      </c>
      <c r="H1033" t="s">
        <v>40</v>
      </c>
      <c r="I1033">
        <v>193</v>
      </c>
      <c r="J1033">
        <v>339816</v>
      </c>
      <c r="K1033">
        <v>2</v>
      </c>
      <c r="O1033">
        <v>23</v>
      </c>
      <c r="P1033">
        <v>9.6298344477198121</v>
      </c>
      <c r="Q1033">
        <v>5.8855380558999997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</row>
    <row r="1034" spans="1:28" x14ac:dyDescent="0.35">
      <c r="A1034" t="str">
        <f t="shared" si="98"/>
        <v>8411_Industries alimentaires</v>
      </c>
      <c r="B1034" t="str">
        <f t="shared" si="99"/>
        <v>HC_8411</v>
      </c>
      <c r="C1034" t="str">
        <f t="shared" si="100"/>
        <v>HC</v>
      </c>
      <c r="D1034">
        <f t="shared" si="97"/>
        <v>37</v>
      </c>
      <c r="E1034" t="str">
        <f>INDEX(PDC!$J$1:$L$90,MATCH(H1034,PDC!$L:$L,0),MATCH(PDC!$J$1,PDC!$J$1:$L$1,0))</f>
        <v>Industrie</v>
      </c>
      <c r="F1034">
        <v>8411</v>
      </c>
      <c r="G1034">
        <v>10</v>
      </c>
      <c r="H1034" t="s">
        <v>14</v>
      </c>
      <c r="I1034" s="10">
        <v>130</v>
      </c>
      <c r="J1034" s="10">
        <v>221225</v>
      </c>
      <c r="K1034">
        <v>1</v>
      </c>
      <c r="L1034">
        <v>1</v>
      </c>
      <c r="M1034">
        <v>12</v>
      </c>
      <c r="O1034">
        <v>181</v>
      </c>
      <c r="P1034">
        <v>4.5668155630740941</v>
      </c>
      <c r="Q1034">
        <v>4.5202847778999997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</row>
    <row r="1035" spans="1:28" x14ac:dyDescent="0.35">
      <c r="A1035" t="str">
        <f t="shared" si="98"/>
        <v>8411_Activités juridiques et comptables</v>
      </c>
      <c r="B1035" t="str">
        <f t="shared" si="99"/>
        <v>HC_8411</v>
      </c>
      <c r="C1035" t="str">
        <f t="shared" si="100"/>
        <v>HC</v>
      </c>
      <c r="D1035">
        <f t="shared" si="97"/>
        <v>36</v>
      </c>
      <c r="E1035" t="str">
        <f>INDEX(PDC!$J$1:$L$90,MATCH(H1035,PDC!$L:$L,0),MATCH(PDC!$J$1,PDC!$J$1:$L$1,0))</f>
        <v>Services</v>
      </c>
      <c r="F1035">
        <v>8411</v>
      </c>
      <c r="G1035">
        <v>69</v>
      </c>
      <c r="H1035" t="s">
        <v>51</v>
      </c>
      <c r="I1035" s="10">
        <v>129</v>
      </c>
      <c r="J1035" s="10">
        <v>221731</v>
      </c>
      <c r="K1035">
        <v>1</v>
      </c>
      <c r="O1035">
        <v>13</v>
      </c>
      <c r="P1035">
        <v>6.6481024742929726</v>
      </c>
      <c r="Q1035">
        <v>4.5099692870999997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</row>
    <row r="1036" spans="1:28" x14ac:dyDescent="0.35">
      <c r="A1036" t="str">
        <f t="shared" si="98"/>
        <v>8411_Collecte et traitement des eaux usées</v>
      </c>
      <c r="B1036" t="str">
        <f t="shared" si="99"/>
        <v>HC_8411</v>
      </c>
      <c r="C1036" t="str">
        <f t="shared" si="100"/>
        <v>HC</v>
      </c>
      <c r="D1036">
        <f t="shared" si="97"/>
        <v>38</v>
      </c>
      <c r="E1036" t="str">
        <f>INDEX(PDC!$J$1:$L$90,MATCH(H1036,PDC!$L:$L,0),MATCH(PDC!$J$1,PDC!$J$1:$L$1,0))</f>
        <v>Industrie</v>
      </c>
      <c r="F1036">
        <v>8411</v>
      </c>
      <c r="G1036">
        <v>37</v>
      </c>
      <c r="H1036" t="s">
        <v>78</v>
      </c>
      <c r="I1036" s="10">
        <v>10</v>
      </c>
      <c r="J1036" s="10">
        <v>14799</v>
      </c>
      <c r="P1036">
        <v>0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</row>
    <row r="1037" spans="1:28" x14ac:dyDescent="0.35">
      <c r="A1037" t="str">
        <f t="shared" si="98"/>
        <v>8411_Captage, traitement et distribution d'eau</v>
      </c>
      <c r="B1037" t="str">
        <f t="shared" si="99"/>
        <v>HC_8411</v>
      </c>
      <c r="C1037" t="str">
        <f t="shared" si="100"/>
        <v>HC</v>
      </c>
      <c r="D1037">
        <f t="shared" si="97"/>
        <v>38</v>
      </c>
      <c r="E1037" t="str">
        <f>INDEX(PDC!$J$1:$L$90,MATCH(H1037,PDC!$L:$L,0),MATCH(PDC!$J$1,PDC!$J$1:$L$1,0))</f>
        <v>Industrie</v>
      </c>
      <c r="F1037">
        <v>8411</v>
      </c>
      <c r="G1037">
        <v>36</v>
      </c>
      <c r="H1037" t="s">
        <v>77</v>
      </c>
      <c r="I1037" s="10">
        <v>6</v>
      </c>
      <c r="J1037" s="10">
        <v>9575</v>
      </c>
      <c r="M1037" s="10"/>
      <c r="P1037">
        <v>0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</row>
    <row r="1038" spans="1:28" x14ac:dyDescent="0.35">
      <c r="A1038" t="str">
        <f t="shared" si="98"/>
        <v>8411_Production et distribution d'électricité, de gaz, de vapeur et d'air conditionné</v>
      </c>
      <c r="B1038" t="str">
        <f t="shared" si="99"/>
        <v>HC_8411</v>
      </c>
      <c r="C1038" t="str">
        <f t="shared" si="100"/>
        <v>HC</v>
      </c>
      <c r="D1038">
        <f t="shared" si="97"/>
        <v>38</v>
      </c>
      <c r="E1038" t="str">
        <f>INDEX(PDC!$J$1:$L$90,MATCH(H1038,PDC!$L:$L,0),MATCH(PDC!$J$1,PDC!$J$1:$L$1,0))</f>
        <v>Industrie</v>
      </c>
      <c r="F1038">
        <v>8411</v>
      </c>
      <c r="G1038">
        <v>35</v>
      </c>
      <c r="H1038" t="s">
        <v>76</v>
      </c>
      <c r="I1038" s="10">
        <v>100</v>
      </c>
      <c r="J1038" s="10">
        <v>155058</v>
      </c>
      <c r="O1038">
        <v>0</v>
      </c>
      <c r="P1038">
        <v>0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</row>
    <row r="1039" spans="1:28" x14ac:dyDescent="0.35">
      <c r="A1039" t="str">
        <f t="shared" si="98"/>
        <v>8411_Autres industries manufacturières</v>
      </c>
      <c r="B1039" t="str">
        <f t="shared" si="99"/>
        <v>HC_8411</v>
      </c>
      <c r="C1039" t="str">
        <f t="shared" si="100"/>
        <v>HC</v>
      </c>
      <c r="D1039">
        <f t="shared" si="97"/>
        <v>38</v>
      </c>
      <c r="E1039" t="str">
        <f>INDEX(PDC!$J$1:$L$90,MATCH(H1039,PDC!$L:$L,0),MATCH(PDC!$J$1,PDC!$J$1:$L$1,0))</f>
        <v>Industrie</v>
      </c>
      <c r="F1039">
        <v>8411</v>
      </c>
      <c r="G1039">
        <v>32</v>
      </c>
      <c r="H1039" t="s">
        <v>37</v>
      </c>
      <c r="I1039" s="10">
        <v>2</v>
      </c>
      <c r="J1039" s="10">
        <v>4591</v>
      </c>
      <c r="M1039" s="10"/>
      <c r="P1039">
        <v>0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</row>
    <row r="1040" spans="1:28" x14ac:dyDescent="0.35">
      <c r="A1040" t="str">
        <f t="shared" si="98"/>
        <v>8411_Fabrication de meubles</v>
      </c>
      <c r="B1040" t="str">
        <f t="shared" si="99"/>
        <v>HC_8411</v>
      </c>
      <c r="C1040" t="str">
        <f t="shared" si="100"/>
        <v>HC</v>
      </c>
      <c r="D1040">
        <f t="shared" si="97"/>
        <v>38</v>
      </c>
      <c r="E1040" t="str">
        <f>INDEX(PDC!$J$1:$L$90,MATCH(H1040,PDC!$L:$L,0),MATCH(PDC!$J$1,PDC!$J$1:$L$1,0))</f>
        <v>Industrie</v>
      </c>
      <c r="F1040">
        <v>8411</v>
      </c>
      <c r="G1040">
        <v>31</v>
      </c>
      <c r="H1040" t="s">
        <v>75</v>
      </c>
      <c r="I1040">
        <v>10</v>
      </c>
      <c r="J1040">
        <v>16450</v>
      </c>
      <c r="P1040">
        <v>0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</row>
    <row r="1041" spans="1:28" x14ac:dyDescent="0.35">
      <c r="A1041" t="str">
        <f t="shared" si="98"/>
        <v>8411_Fabrication de produits en caoutchouc et en plastique</v>
      </c>
      <c r="B1041" t="str">
        <f t="shared" si="99"/>
        <v>HC_8411</v>
      </c>
      <c r="C1041" t="str">
        <f t="shared" si="100"/>
        <v>HC</v>
      </c>
      <c r="D1041">
        <f t="shared" si="97"/>
        <v>38</v>
      </c>
      <c r="E1041" t="str">
        <f>INDEX(PDC!$J$1:$L$90,MATCH(H1041,PDC!$L:$L,0),MATCH(PDC!$J$1,PDC!$J$1:$L$1,0))</f>
        <v>Industrie</v>
      </c>
      <c r="F1041">
        <v>8411</v>
      </c>
      <c r="G1041">
        <v>22</v>
      </c>
      <c r="H1041" t="s">
        <v>25</v>
      </c>
      <c r="I1041" s="10">
        <v>14</v>
      </c>
      <c r="J1041" s="10">
        <v>23627</v>
      </c>
      <c r="P1041">
        <v>0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</row>
    <row r="1042" spans="1:28" x14ac:dyDescent="0.35">
      <c r="A1042" t="str">
        <f t="shared" si="98"/>
        <v>8411_Imprimerie et reproduction d'enregistrements</v>
      </c>
      <c r="B1042" t="str">
        <f t="shared" si="99"/>
        <v>HC_8411</v>
      </c>
      <c r="C1042" t="str">
        <f t="shared" si="100"/>
        <v>HC</v>
      </c>
      <c r="D1042">
        <f t="shared" si="97"/>
        <v>38</v>
      </c>
      <c r="E1042" t="str">
        <f>INDEX(PDC!$J$1:$L$90,MATCH(H1042,PDC!$L:$L,0),MATCH(PDC!$J$1,PDC!$J$1:$L$1,0))</f>
        <v>Industrie</v>
      </c>
      <c r="F1042">
        <v>8411</v>
      </c>
      <c r="G1042">
        <v>18</v>
      </c>
      <c r="H1042" t="s">
        <v>72</v>
      </c>
      <c r="I1042" s="10">
        <v>4</v>
      </c>
      <c r="J1042" s="10">
        <v>9585</v>
      </c>
      <c r="P1042">
        <v>0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</row>
    <row r="1043" spans="1:28" x14ac:dyDescent="0.35">
      <c r="A1043" t="str">
        <f t="shared" si="98"/>
        <v>8411_Travail du bois et fabrication d'articles en bois et en liège, à l'exception des meubles ; fabrication d'articles en vannerie et sparterie</v>
      </c>
      <c r="B1043" t="str">
        <f t="shared" si="99"/>
        <v>HC_8411</v>
      </c>
      <c r="C1043" t="str">
        <f t="shared" si="100"/>
        <v>HC</v>
      </c>
      <c r="D1043">
        <f t="shared" si="97"/>
        <v>38</v>
      </c>
      <c r="E1043" t="str">
        <f>INDEX(PDC!$J$1:$L$90,MATCH(H1043,PDC!$L:$L,0),MATCH(PDC!$J$1,PDC!$J$1:$L$1,0))</f>
        <v>Industrie</v>
      </c>
      <c r="F1043">
        <v>8411</v>
      </c>
      <c r="G1043">
        <v>16</v>
      </c>
      <c r="H1043" t="s">
        <v>70</v>
      </c>
      <c r="I1043" s="10">
        <v>3</v>
      </c>
      <c r="J1043" s="10">
        <v>4732</v>
      </c>
      <c r="P1043">
        <v>0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</row>
    <row r="1044" spans="1:28" x14ac:dyDescent="0.35">
      <c r="A1044" t="str">
        <f t="shared" si="98"/>
        <v>8411_Industrie du cuir et de la chaussure</v>
      </c>
      <c r="B1044" t="str">
        <f t="shared" si="99"/>
        <v>HC_8411</v>
      </c>
      <c r="C1044" t="str">
        <f t="shared" si="100"/>
        <v>HC</v>
      </c>
      <c r="D1044">
        <f t="shared" si="97"/>
        <v>38</v>
      </c>
      <c r="E1044" t="str">
        <f>INDEX(PDC!$J$1:$L$90,MATCH(H1044,PDC!$L:$L,0),MATCH(PDC!$J$1,PDC!$J$1:$L$1,0))</f>
        <v>Industrie</v>
      </c>
      <c r="F1044">
        <v>8411</v>
      </c>
      <c r="G1044">
        <v>15</v>
      </c>
      <c r="H1044" t="s">
        <v>69</v>
      </c>
      <c r="I1044">
        <v>2</v>
      </c>
      <c r="J1044">
        <v>483</v>
      </c>
      <c r="M1044" s="10"/>
      <c r="P1044">
        <v>0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</row>
    <row r="1045" spans="1:28" x14ac:dyDescent="0.35">
      <c r="A1045" t="str">
        <f t="shared" si="98"/>
        <v>8411_Industrie de l'habillement</v>
      </c>
      <c r="B1045" t="str">
        <f t="shared" si="99"/>
        <v>HC_8411</v>
      </c>
      <c r="C1045" t="str">
        <f t="shared" si="100"/>
        <v>HC</v>
      </c>
      <c r="D1045">
        <f t="shared" si="97"/>
        <v>38</v>
      </c>
      <c r="E1045" t="str">
        <f>INDEX(PDC!$J$1:$L$90,MATCH(H1045,PDC!$L:$L,0),MATCH(PDC!$J$1,PDC!$J$1:$L$1,0))</f>
        <v>Industrie</v>
      </c>
      <c r="F1045">
        <v>8411</v>
      </c>
      <c r="G1045">
        <v>14</v>
      </c>
      <c r="H1045" t="s">
        <v>68</v>
      </c>
      <c r="I1045" s="10">
        <v>1</v>
      </c>
      <c r="J1045" s="10">
        <v>689</v>
      </c>
      <c r="P1045">
        <v>0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</row>
    <row r="1046" spans="1:28" x14ac:dyDescent="0.35">
      <c r="A1046" t="str">
        <f t="shared" si="98"/>
        <v>8411_Fabrication de textiles</v>
      </c>
      <c r="B1046" t="str">
        <f t="shared" si="99"/>
        <v>HC_8411</v>
      </c>
      <c r="C1046" t="str">
        <f t="shared" si="100"/>
        <v>HC</v>
      </c>
      <c r="D1046">
        <f t="shared" si="97"/>
        <v>38</v>
      </c>
      <c r="E1046" t="str">
        <f>INDEX(PDC!$J$1:$L$90,MATCH(H1046,PDC!$L:$L,0),MATCH(PDC!$J$1,PDC!$J$1:$L$1,0))</f>
        <v>Industrie</v>
      </c>
      <c r="F1046">
        <v>8411</v>
      </c>
      <c r="G1046">
        <v>13</v>
      </c>
      <c r="H1046" t="s">
        <v>19</v>
      </c>
      <c r="I1046" s="10">
        <v>2</v>
      </c>
      <c r="J1046" s="10">
        <v>4368</v>
      </c>
      <c r="L1046" s="10"/>
      <c r="M1046" s="10"/>
      <c r="P1046">
        <v>0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</row>
    <row r="1047" spans="1:28" x14ac:dyDescent="0.35">
      <c r="A1047" t="str">
        <f t="shared" si="98"/>
        <v>8411_Fabrication de boissons</v>
      </c>
      <c r="B1047" t="str">
        <f t="shared" si="99"/>
        <v>HC_8411</v>
      </c>
      <c r="C1047" t="str">
        <f t="shared" si="100"/>
        <v>HC</v>
      </c>
      <c r="D1047">
        <f t="shared" si="97"/>
        <v>38</v>
      </c>
      <c r="E1047" t="str">
        <f>INDEX(PDC!$J$1:$L$90,MATCH(H1047,PDC!$L:$L,0),MATCH(PDC!$J$1,PDC!$J$1:$L$1,0))</f>
        <v>Industrie</v>
      </c>
      <c r="F1047">
        <v>8411</v>
      </c>
      <c r="G1047">
        <v>11</v>
      </c>
      <c r="H1047" t="s">
        <v>66</v>
      </c>
      <c r="I1047" s="10">
        <v>3</v>
      </c>
      <c r="J1047" s="10">
        <v>4426</v>
      </c>
      <c r="P1047">
        <v>0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</row>
    <row r="1048" spans="1:28" x14ac:dyDescent="0.35">
      <c r="A1048" t="str">
        <f t="shared" si="98"/>
        <v>8411_Sylviculture et exploitation forestière</v>
      </c>
      <c r="B1048" t="str">
        <f t="shared" si="99"/>
        <v>HC_8411</v>
      </c>
      <c r="C1048" t="str">
        <f t="shared" si="100"/>
        <v>HC</v>
      </c>
      <c r="D1048">
        <f t="shared" si="97"/>
        <v>38</v>
      </c>
      <c r="E1048" t="str">
        <f>INDEX(PDC!$J$1:$L$90,MATCH(H1048,PDC!$L:$L,0),MATCH(PDC!$J$1,PDC!$J$1:$L$1,0))</f>
        <v>Agriculture</v>
      </c>
      <c r="F1048">
        <v>8411</v>
      </c>
      <c r="G1048">
        <v>2</v>
      </c>
      <c r="H1048" t="s">
        <v>63</v>
      </c>
      <c r="I1048" s="10"/>
      <c r="J1048" s="10"/>
      <c r="P1048">
        <v>0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</row>
    <row r="1049" spans="1:28" x14ac:dyDescent="0.35">
      <c r="A1049" t="str">
        <f t="shared" si="98"/>
        <v>8411_Culture et production animale, chasse et services annexes</v>
      </c>
      <c r="B1049" t="str">
        <f t="shared" si="99"/>
        <v>HC_8411</v>
      </c>
      <c r="C1049" t="str">
        <f t="shared" si="100"/>
        <v>HC</v>
      </c>
      <c r="D1049">
        <f t="shared" si="97"/>
        <v>38</v>
      </c>
      <c r="E1049" t="str">
        <f>INDEX(PDC!$J$1:$L$90,MATCH(H1049,PDC!$L:$L,0),MATCH(PDC!$J$1,PDC!$J$1:$L$1,0))</f>
        <v>Agriculture</v>
      </c>
      <c r="F1049">
        <v>8411</v>
      </c>
      <c r="G1049">
        <v>1</v>
      </c>
      <c r="H1049" t="s">
        <v>62</v>
      </c>
      <c r="I1049" s="10">
        <v>2</v>
      </c>
      <c r="J1049" s="10">
        <v>3247</v>
      </c>
      <c r="M1049" s="10"/>
      <c r="P1049">
        <v>0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</row>
    <row r="1050" spans="1:28" x14ac:dyDescent="0.35">
      <c r="A1050" t="str">
        <f t="shared" si="98"/>
        <v>8411_Réparation d'ordinateurs et de biens personnels et domestiques</v>
      </c>
      <c r="B1050" t="str">
        <f t="shared" si="99"/>
        <v>HC_8411</v>
      </c>
      <c r="C1050" t="str">
        <f t="shared" si="100"/>
        <v>HC</v>
      </c>
      <c r="D1050">
        <f t="shared" si="97"/>
        <v>38</v>
      </c>
      <c r="E1050" t="str">
        <f>INDEX(PDC!$J$1:$L$90,MATCH(H1050,PDC!$L:$L,0),MATCH(PDC!$J$1,PDC!$J$1:$L$1,0))</f>
        <v>Services</v>
      </c>
      <c r="F1050">
        <v>8411</v>
      </c>
      <c r="G1050">
        <v>95</v>
      </c>
      <c r="H1050" t="s">
        <v>92</v>
      </c>
      <c r="I1050" s="10">
        <v>6</v>
      </c>
      <c r="J1050" s="10">
        <v>7866</v>
      </c>
      <c r="M1050" s="10"/>
      <c r="P1050">
        <v>0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</row>
    <row r="1051" spans="1:28" x14ac:dyDescent="0.35">
      <c r="A1051" t="str">
        <f t="shared" si="98"/>
        <v>8411_Bibliothèques, archives, musées et autres activités culturelles</v>
      </c>
      <c r="B1051" t="str">
        <f t="shared" si="99"/>
        <v>HC_8411</v>
      </c>
      <c r="C1051" t="str">
        <f t="shared" si="100"/>
        <v>HC</v>
      </c>
      <c r="D1051">
        <f t="shared" si="97"/>
        <v>38</v>
      </c>
      <c r="E1051" t="str">
        <f>INDEX(PDC!$J$1:$L$90,MATCH(H1051,PDC!$L:$L,0),MATCH(PDC!$J$1,PDC!$J$1:$L$1,0))</f>
        <v>Services</v>
      </c>
      <c r="F1051">
        <v>8411</v>
      </c>
      <c r="G1051">
        <v>91</v>
      </c>
      <c r="H1051" t="s">
        <v>90</v>
      </c>
      <c r="I1051" s="10">
        <v>10</v>
      </c>
      <c r="J1051" s="10">
        <v>9919</v>
      </c>
      <c r="P1051">
        <v>0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</row>
    <row r="1052" spans="1:28" x14ac:dyDescent="0.35">
      <c r="A1052" t="str">
        <f t="shared" si="98"/>
        <v>8411_Activités vétérinaires</v>
      </c>
      <c r="B1052" t="str">
        <f t="shared" si="99"/>
        <v>HC_8411</v>
      </c>
      <c r="C1052" t="str">
        <f t="shared" si="100"/>
        <v>HC</v>
      </c>
      <c r="D1052">
        <f t="shared" si="97"/>
        <v>38</v>
      </c>
      <c r="E1052" t="str">
        <f>INDEX(PDC!$J$1:$L$90,MATCH(H1052,PDC!$L:$L,0),MATCH(PDC!$J$1,PDC!$J$1:$L$1,0))</f>
        <v>Services</v>
      </c>
      <c r="F1052">
        <v>8411</v>
      </c>
      <c r="G1052">
        <v>75</v>
      </c>
      <c r="H1052" t="s">
        <v>87</v>
      </c>
      <c r="I1052" s="10">
        <v>7</v>
      </c>
      <c r="J1052" s="10">
        <v>10957</v>
      </c>
      <c r="M1052" s="10"/>
      <c r="O1052">
        <v>0</v>
      </c>
      <c r="P1052">
        <v>0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</row>
    <row r="1053" spans="1:28" x14ac:dyDescent="0.35">
      <c r="A1053" t="str">
        <f t="shared" si="98"/>
        <v>8411_Activités créatives, artistiques et de spectacle</v>
      </c>
      <c r="B1053" t="str">
        <f t="shared" si="99"/>
        <v>HC_8411</v>
      </c>
      <c r="C1053" t="str">
        <f t="shared" si="100"/>
        <v>HC</v>
      </c>
      <c r="D1053">
        <f t="shared" si="97"/>
        <v>38</v>
      </c>
      <c r="E1053" t="str">
        <f>INDEX(PDC!$J$1:$L$90,MATCH(H1053,PDC!$L:$L,0),MATCH(PDC!$J$1,PDC!$J$1:$L$1,0))</f>
        <v>Services</v>
      </c>
      <c r="F1053">
        <v>8411</v>
      </c>
      <c r="G1053">
        <v>90</v>
      </c>
      <c r="H1053" t="s">
        <v>42</v>
      </c>
      <c r="I1053" s="10">
        <v>16</v>
      </c>
      <c r="J1053" s="10">
        <v>19970</v>
      </c>
      <c r="L1053" s="10"/>
      <c r="M1053" s="10"/>
      <c r="P1053">
        <v>0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</row>
    <row r="1054" spans="1:28" x14ac:dyDescent="0.35">
      <c r="A1054" t="str">
        <f t="shared" si="98"/>
        <v>8411_Enseignement</v>
      </c>
      <c r="B1054" t="str">
        <f t="shared" si="99"/>
        <v>HC_8411</v>
      </c>
      <c r="C1054" t="str">
        <f t="shared" si="100"/>
        <v>HC</v>
      </c>
      <c r="D1054">
        <f t="shared" si="97"/>
        <v>38</v>
      </c>
      <c r="E1054" t="str">
        <f>INDEX(PDC!$J$1:$L$90,MATCH(H1054,PDC!$L:$L,0),MATCH(PDC!$J$1,PDC!$J$1:$L$1,0))</f>
        <v>Services</v>
      </c>
      <c r="F1054">
        <v>8411</v>
      </c>
      <c r="G1054">
        <v>85</v>
      </c>
      <c r="H1054" t="s">
        <v>34</v>
      </c>
      <c r="I1054" s="10">
        <v>24</v>
      </c>
      <c r="J1054" s="10">
        <v>37945</v>
      </c>
      <c r="O1054">
        <v>0</v>
      </c>
      <c r="P1054">
        <v>0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</row>
    <row r="1055" spans="1:28" x14ac:dyDescent="0.35">
      <c r="A1055" t="str">
        <f t="shared" si="98"/>
        <v>8411_Enquêtes et sécurité</v>
      </c>
      <c r="B1055" t="str">
        <f t="shared" si="99"/>
        <v>HC_8411</v>
      </c>
      <c r="C1055" t="str">
        <f t="shared" si="100"/>
        <v>HC</v>
      </c>
      <c r="D1055">
        <f t="shared" si="97"/>
        <v>38</v>
      </c>
      <c r="E1055" t="str">
        <f>INDEX(PDC!$J$1:$L$90,MATCH(H1055,PDC!$L:$L,0),MATCH(PDC!$J$1,PDC!$J$1:$L$1,0))</f>
        <v>Services</v>
      </c>
      <c r="F1055">
        <v>8411</v>
      </c>
      <c r="G1055">
        <v>80</v>
      </c>
      <c r="H1055" t="s">
        <v>15</v>
      </c>
      <c r="I1055" s="10">
        <v>8</v>
      </c>
      <c r="J1055" s="10">
        <v>12015</v>
      </c>
      <c r="P1055">
        <v>0</v>
      </c>
      <c r="R1055" s="10"/>
      <c r="S1055" s="10"/>
      <c r="T1055" s="10"/>
      <c r="AA1055" s="10"/>
      <c r="AB1055" s="10"/>
    </row>
    <row r="1056" spans="1:28" x14ac:dyDescent="0.35">
      <c r="A1056" t="str">
        <f t="shared" si="98"/>
        <v>8411_Activités de location et location-bail</v>
      </c>
      <c r="B1056" t="str">
        <f t="shared" si="99"/>
        <v>HC_8411</v>
      </c>
      <c r="C1056" t="str">
        <f t="shared" si="100"/>
        <v>HC</v>
      </c>
      <c r="D1056">
        <f t="shared" si="97"/>
        <v>38</v>
      </c>
      <c r="E1056" t="str">
        <f>INDEX(PDC!$J$1:$L$90,MATCH(H1056,PDC!$L:$L,0),MATCH(PDC!$J$1,PDC!$J$1:$L$1,0))</f>
        <v>Services</v>
      </c>
      <c r="F1056">
        <v>8411</v>
      </c>
      <c r="G1056">
        <v>77</v>
      </c>
      <c r="H1056" t="s">
        <v>88</v>
      </c>
      <c r="I1056" s="10">
        <v>58</v>
      </c>
      <c r="J1056" s="10">
        <v>86018</v>
      </c>
      <c r="P1056">
        <v>0</v>
      </c>
      <c r="R1056" s="10"/>
      <c r="S1056" s="10"/>
      <c r="U1056" s="10"/>
      <c r="V1056" s="10"/>
      <c r="W1056" s="10"/>
      <c r="X1056" s="10"/>
      <c r="Y1056" s="10"/>
      <c r="Z1056" s="10"/>
      <c r="AA1056" s="10"/>
      <c r="AB1056" s="10"/>
    </row>
    <row r="1057" spans="1:28" x14ac:dyDescent="0.35">
      <c r="A1057" t="str">
        <f t="shared" si="98"/>
        <v>8411_Autres activités spécialisées, scientifiques et techniques</v>
      </c>
      <c r="B1057" t="str">
        <f t="shared" si="99"/>
        <v>HC_8411</v>
      </c>
      <c r="C1057" t="str">
        <f t="shared" si="100"/>
        <v>HC</v>
      </c>
      <c r="D1057">
        <f t="shared" si="97"/>
        <v>38</v>
      </c>
      <c r="E1057" t="str">
        <f>INDEX(PDC!$J$1:$L$90,MATCH(H1057,PDC!$L:$L,0),MATCH(PDC!$J$1,PDC!$J$1:$L$1,0))</f>
        <v>Services</v>
      </c>
      <c r="F1057">
        <v>8411</v>
      </c>
      <c r="G1057">
        <v>74</v>
      </c>
      <c r="H1057" t="s">
        <v>86</v>
      </c>
      <c r="I1057" s="10">
        <v>10</v>
      </c>
      <c r="J1057" s="10">
        <v>15400</v>
      </c>
      <c r="K1057" s="10"/>
      <c r="M1057" s="10"/>
      <c r="N1057" s="10"/>
      <c r="O1057" s="10"/>
      <c r="P1057" s="10">
        <v>0</v>
      </c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</row>
    <row r="1058" spans="1:28" x14ac:dyDescent="0.35">
      <c r="A1058" t="str">
        <f t="shared" si="98"/>
        <v>8411_Publicité et études de marché</v>
      </c>
      <c r="B1058" t="str">
        <f t="shared" si="99"/>
        <v>HC_8411</v>
      </c>
      <c r="C1058" t="str">
        <f t="shared" si="100"/>
        <v>HC</v>
      </c>
      <c r="D1058">
        <f t="shared" si="97"/>
        <v>38</v>
      </c>
      <c r="E1058" t="str">
        <f>INDEX(PDC!$J$1:$L$90,MATCH(H1058,PDC!$L:$L,0),MATCH(PDC!$J$1,PDC!$J$1:$L$1,0))</f>
        <v>Services</v>
      </c>
      <c r="F1058">
        <v>8411</v>
      </c>
      <c r="G1058">
        <v>73</v>
      </c>
      <c r="H1058" t="s">
        <v>33</v>
      </c>
      <c r="I1058" s="10">
        <v>13</v>
      </c>
      <c r="J1058" s="10">
        <v>21972</v>
      </c>
      <c r="K1058" s="10"/>
      <c r="M1058" s="10"/>
      <c r="N1058" s="10"/>
      <c r="O1058" s="10"/>
      <c r="P1058" s="10">
        <v>0</v>
      </c>
      <c r="Q1058" s="10"/>
      <c r="R1058" s="10"/>
      <c r="S1058" s="10"/>
      <c r="T1058" s="10"/>
      <c r="AA1058" s="10"/>
      <c r="AB1058" s="10"/>
    </row>
    <row r="1059" spans="1:28" x14ac:dyDescent="0.35">
      <c r="A1059" t="str">
        <f t="shared" si="98"/>
        <v>8411_Activités d'architecture et d'ingénierie ; activités de contrôle et analyses techniques</v>
      </c>
      <c r="B1059" t="str">
        <f t="shared" si="99"/>
        <v>HC_8411</v>
      </c>
      <c r="C1059" t="str">
        <f t="shared" si="100"/>
        <v>HC</v>
      </c>
      <c r="D1059">
        <f t="shared" si="97"/>
        <v>38</v>
      </c>
      <c r="E1059" t="str">
        <f>INDEX(PDC!$J$1:$L$90,MATCH(H1059,PDC!$L:$L,0),MATCH(PDC!$J$1,PDC!$J$1:$L$1,0))</f>
        <v>Services</v>
      </c>
      <c r="F1059">
        <v>8411</v>
      </c>
      <c r="G1059">
        <v>71</v>
      </c>
      <c r="H1059" t="s">
        <v>43</v>
      </c>
      <c r="I1059" s="10">
        <v>37</v>
      </c>
      <c r="J1059" s="10">
        <v>57330</v>
      </c>
      <c r="K1059" s="10"/>
      <c r="L1059" s="10"/>
      <c r="M1059" s="10"/>
      <c r="N1059" s="10"/>
      <c r="O1059" s="10">
        <v>0</v>
      </c>
      <c r="P1059" s="10">
        <v>0</v>
      </c>
      <c r="Q1059" s="10"/>
      <c r="R1059" s="10"/>
      <c r="S1059" s="10"/>
      <c r="AA1059" s="10"/>
      <c r="AB1059" s="10"/>
    </row>
    <row r="1060" spans="1:28" x14ac:dyDescent="0.35">
      <c r="A1060" t="str">
        <f t="shared" si="98"/>
        <v>8411_Activités auxiliaires de services financiers et d'assurance</v>
      </c>
      <c r="B1060" t="str">
        <f t="shared" si="99"/>
        <v>HC_8411</v>
      </c>
      <c r="C1060" t="str">
        <f t="shared" si="100"/>
        <v>HC</v>
      </c>
      <c r="D1060">
        <f t="shared" si="97"/>
        <v>38</v>
      </c>
      <c r="E1060" t="str">
        <f>INDEX(PDC!$J$1:$L$90,MATCH(H1060,PDC!$L:$L,0),MATCH(PDC!$J$1,PDC!$J$1:$L$1,0))</f>
        <v>Services</v>
      </c>
      <c r="F1060">
        <v>8411</v>
      </c>
      <c r="G1060">
        <v>66</v>
      </c>
      <c r="H1060" t="s">
        <v>48</v>
      </c>
      <c r="I1060" s="10">
        <v>49</v>
      </c>
      <c r="J1060" s="10">
        <v>79789</v>
      </c>
      <c r="K1060" s="10"/>
      <c r="L1060" s="10"/>
      <c r="M1060" s="10"/>
      <c r="N1060" s="10"/>
      <c r="O1060" s="10"/>
      <c r="P1060" s="10">
        <v>0</v>
      </c>
      <c r="Q1060" s="10"/>
      <c r="R1060" s="10"/>
      <c r="S1060" s="10"/>
      <c r="AA1060" s="10"/>
      <c r="AB1060" s="10"/>
    </row>
    <row r="1061" spans="1:28" x14ac:dyDescent="0.35">
      <c r="A1061" t="str">
        <f t="shared" si="98"/>
        <v>8411_Assurance</v>
      </c>
      <c r="B1061" t="str">
        <f t="shared" si="99"/>
        <v>HC_8411</v>
      </c>
      <c r="C1061" t="str">
        <f t="shared" si="100"/>
        <v>HC</v>
      </c>
      <c r="D1061">
        <f t="shared" si="97"/>
        <v>38</v>
      </c>
      <c r="E1061" t="str">
        <f>INDEX(PDC!$J$1:$L$90,MATCH(H1061,PDC!$L:$L,0),MATCH(PDC!$J$1,PDC!$J$1:$L$1,0))</f>
        <v>Services</v>
      </c>
      <c r="F1061">
        <v>8411</v>
      </c>
      <c r="G1061">
        <v>65</v>
      </c>
      <c r="H1061" t="s">
        <v>45</v>
      </c>
      <c r="I1061" s="10">
        <v>12</v>
      </c>
      <c r="J1061" s="10">
        <v>18694</v>
      </c>
      <c r="K1061" s="10"/>
      <c r="L1061" s="10"/>
      <c r="M1061" s="10"/>
      <c r="N1061" s="10"/>
      <c r="O1061" s="10"/>
      <c r="P1061" s="10">
        <v>0</v>
      </c>
      <c r="Q1061" s="10"/>
      <c r="R1061" s="10"/>
      <c r="S1061" s="10"/>
      <c r="U1061" s="10"/>
      <c r="V1061" s="10"/>
      <c r="W1061" s="10"/>
      <c r="X1061" s="10"/>
      <c r="Y1061" s="10"/>
      <c r="Z1061" s="10"/>
      <c r="AA1061" s="10"/>
      <c r="AB1061" s="10"/>
    </row>
    <row r="1062" spans="1:28" x14ac:dyDescent="0.35">
      <c r="A1062" t="str">
        <f t="shared" si="98"/>
        <v>8411_Activités des services financiers, hors assurance et caisses de retraite</v>
      </c>
      <c r="B1062" t="str">
        <f t="shared" si="99"/>
        <v>HC_8411</v>
      </c>
      <c r="C1062" t="str">
        <f t="shared" si="100"/>
        <v>HC</v>
      </c>
      <c r="D1062">
        <f t="shared" si="97"/>
        <v>38</v>
      </c>
      <c r="E1062" t="str">
        <f>INDEX(PDC!$J$1:$L$90,MATCH(H1062,PDC!$L:$L,0),MATCH(PDC!$J$1,PDC!$J$1:$L$1,0))</f>
        <v>Services</v>
      </c>
      <c r="F1062">
        <v>8411</v>
      </c>
      <c r="G1062">
        <v>64</v>
      </c>
      <c r="H1062" t="s">
        <v>47</v>
      </c>
      <c r="I1062" s="10">
        <v>83</v>
      </c>
      <c r="J1062" s="10">
        <v>140845</v>
      </c>
      <c r="K1062" s="10"/>
      <c r="L1062" s="10"/>
      <c r="M1062" s="10"/>
      <c r="N1062" s="10"/>
      <c r="O1062" s="10"/>
      <c r="P1062" s="10">
        <v>0</v>
      </c>
      <c r="Q1062" s="10"/>
      <c r="R1062" s="10"/>
      <c r="S1062" s="10"/>
      <c r="T1062" s="10"/>
      <c r="AA1062" s="10"/>
      <c r="AB1062" s="10"/>
    </row>
    <row r="1063" spans="1:28" x14ac:dyDescent="0.35">
      <c r="A1063" t="str">
        <f t="shared" si="98"/>
        <v>8411_Services d'information</v>
      </c>
      <c r="B1063" t="str">
        <f t="shared" si="99"/>
        <v>HC_8411</v>
      </c>
      <c r="C1063" t="str">
        <f t="shared" si="100"/>
        <v>HC</v>
      </c>
      <c r="D1063">
        <f t="shared" si="97"/>
        <v>38</v>
      </c>
      <c r="E1063" t="str">
        <f>INDEX(PDC!$J$1:$L$90,MATCH(H1063,PDC!$L:$L,0),MATCH(PDC!$J$1,PDC!$J$1:$L$1,0))</f>
        <v>Services</v>
      </c>
      <c r="F1063">
        <v>8411</v>
      </c>
      <c r="G1063">
        <v>63</v>
      </c>
      <c r="H1063" t="s">
        <v>85</v>
      </c>
      <c r="I1063" s="10"/>
      <c r="J1063" s="10"/>
      <c r="K1063" s="10"/>
      <c r="L1063" s="10"/>
      <c r="M1063" s="10"/>
      <c r="N1063" s="10"/>
      <c r="O1063" s="10"/>
      <c r="P1063" s="10">
        <v>0</v>
      </c>
      <c r="Q1063" s="10"/>
      <c r="R1063" s="10"/>
      <c r="S1063" s="10"/>
      <c r="AA1063" s="10"/>
      <c r="AB1063" s="10"/>
    </row>
    <row r="1064" spans="1:28" x14ac:dyDescent="0.35">
      <c r="A1064" t="str">
        <f t="shared" si="98"/>
        <v>8411_Programmation, conseil et autres activités informatiques</v>
      </c>
      <c r="B1064" t="str">
        <f t="shared" si="99"/>
        <v>HC_8411</v>
      </c>
      <c r="C1064" t="str">
        <f t="shared" si="100"/>
        <v>HC</v>
      </c>
      <c r="D1064">
        <f t="shared" ref="D1064:D1068" si="101">IF(COUNTBLANK(P1064)=0,RANK(P1064,P$999:P$1068),"NC")</f>
        <v>38</v>
      </c>
      <c r="E1064" t="str">
        <f>INDEX(PDC!$J$1:$L$90,MATCH(H1064,PDC!$L:$L,0),MATCH(PDC!$J$1,PDC!$J$1:$L$1,0))</f>
        <v>Services</v>
      </c>
      <c r="F1064">
        <v>8411</v>
      </c>
      <c r="G1064">
        <v>62</v>
      </c>
      <c r="H1064" t="s">
        <v>50</v>
      </c>
      <c r="I1064" s="10">
        <v>25</v>
      </c>
      <c r="J1064" s="10">
        <v>41962</v>
      </c>
      <c r="K1064" s="10"/>
      <c r="M1064" s="10"/>
      <c r="N1064" s="10"/>
      <c r="O1064" s="10"/>
      <c r="P1064" s="10">
        <v>0</v>
      </c>
      <c r="Q1064" s="10"/>
      <c r="R1064" s="10"/>
      <c r="S1064" s="10"/>
      <c r="AA1064" s="10"/>
      <c r="AB1064" s="10"/>
    </row>
    <row r="1065" spans="1:28" x14ac:dyDescent="0.35">
      <c r="A1065" t="str">
        <f t="shared" si="98"/>
        <v>8411_Programmation et diffusion</v>
      </c>
      <c r="B1065" t="str">
        <f t="shared" si="99"/>
        <v>HC_8411</v>
      </c>
      <c r="C1065" t="str">
        <f t="shared" si="100"/>
        <v>HC</v>
      </c>
      <c r="D1065">
        <f t="shared" si="101"/>
        <v>38</v>
      </c>
      <c r="E1065" t="str">
        <f>INDEX(PDC!$J$1:$L$90,MATCH(H1065,PDC!$L:$L,0),MATCH(PDC!$J$1,PDC!$J$1:$L$1,0))</f>
        <v>Services</v>
      </c>
      <c r="F1065">
        <v>8411</v>
      </c>
      <c r="G1065">
        <v>60</v>
      </c>
      <c r="H1065" t="s">
        <v>83</v>
      </c>
      <c r="I1065" s="10">
        <v>3</v>
      </c>
      <c r="J1065" s="10">
        <v>5830</v>
      </c>
      <c r="K1065" s="10"/>
      <c r="M1065" s="10"/>
      <c r="N1065" s="10"/>
      <c r="O1065" s="10"/>
      <c r="P1065" s="10">
        <v>0</v>
      </c>
      <c r="Q1065" s="10"/>
      <c r="R1065" s="10"/>
      <c r="S1065" s="10"/>
      <c r="AA1065" s="10"/>
      <c r="AB1065" s="10"/>
    </row>
    <row r="1066" spans="1:28" x14ac:dyDescent="0.35">
      <c r="A1066" t="str">
        <f t="shared" si="98"/>
        <v>8411_Production de films cinématographiques, de vidéo et de programmes de télévision ; enregistrement sonore et édition musicale</v>
      </c>
      <c r="B1066" t="str">
        <f t="shared" si="99"/>
        <v>HC_8411</v>
      </c>
      <c r="C1066" t="str">
        <f t="shared" si="100"/>
        <v>HC</v>
      </c>
      <c r="D1066">
        <f t="shared" si="101"/>
        <v>38</v>
      </c>
      <c r="E1066" t="str">
        <f>INDEX(PDC!$J$1:$L$90,MATCH(H1066,PDC!$L:$L,0),MATCH(PDC!$J$1,PDC!$J$1:$L$1,0))</f>
        <v>Services</v>
      </c>
      <c r="F1066">
        <v>8411</v>
      </c>
      <c r="G1066">
        <v>59</v>
      </c>
      <c r="H1066" t="s">
        <v>82</v>
      </c>
      <c r="I1066" s="10">
        <v>7</v>
      </c>
      <c r="J1066" s="10">
        <v>8294</v>
      </c>
      <c r="K1066" s="10"/>
      <c r="M1066" s="10"/>
      <c r="N1066" s="10"/>
      <c r="O1066" s="10"/>
      <c r="P1066" s="10">
        <v>0</v>
      </c>
      <c r="Q1066" s="10"/>
      <c r="R1066" s="10"/>
      <c r="S1066" s="10"/>
      <c r="U1066" s="10"/>
      <c r="V1066" s="10"/>
      <c r="W1066" s="10"/>
      <c r="X1066" s="10"/>
      <c r="Y1066" s="10"/>
      <c r="Z1066" s="10"/>
      <c r="AA1066" s="10"/>
      <c r="AB1066" s="10"/>
    </row>
    <row r="1067" spans="1:28" x14ac:dyDescent="0.35">
      <c r="A1067" t="str">
        <f t="shared" si="98"/>
        <v>8411_Édition</v>
      </c>
      <c r="B1067" t="str">
        <f t="shared" si="99"/>
        <v>HC_8411</v>
      </c>
      <c r="C1067" t="str">
        <f t="shared" si="100"/>
        <v>HC</v>
      </c>
      <c r="D1067">
        <f t="shared" si="101"/>
        <v>38</v>
      </c>
      <c r="E1067" t="str">
        <f>INDEX(PDC!$J$1:$L$90,MATCH(H1067,PDC!$L:$L,0),MATCH(PDC!$J$1,PDC!$J$1:$L$1,0))</f>
        <v>Services</v>
      </c>
      <c r="F1067">
        <v>8411</v>
      </c>
      <c r="G1067">
        <v>58</v>
      </c>
      <c r="H1067" t="s">
        <v>49</v>
      </c>
      <c r="I1067" s="10">
        <v>10</v>
      </c>
      <c r="J1067" s="10">
        <v>16997</v>
      </c>
      <c r="K1067" s="10"/>
      <c r="M1067" s="10"/>
      <c r="N1067" s="10"/>
      <c r="O1067" s="10"/>
      <c r="P1067" s="10">
        <v>0</v>
      </c>
      <c r="Q1067" s="10"/>
      <c r="R1067" s="10"/>
      <c r="S1067" s="10"/>
      <c r="T1067" s="10"/>
      <c r="AA1067" s="10"/>
      <c r="AB1067" s="10"/>
    </row>
    <row r="1068" spans="1:28" x14ac:dyDescent="0.35">
      <c r="A1068" t="str">
        <f t="shared" si="98"/>
        <v>8411_Commerce de gros, à l'exception des automobiles et des motocycles</v>
      </c>
      <c r="B1068" t="str">
        <f t="shared" si="99"/>
        <v>HC_8411</v>
      </c>
      <c r="C1068" t="str">
        <f t="shared" si="100"/>
        <v>HC</v>
      </c>
      <c r="D1068">
        <f t="shared" si="101"/>
        <v>38</v>
      </c>
      <c r="E1068" t="str">
        <f>INDEX(PDC!$J$1:$L$90,MATCH(H1068,PDC!$L:$L,0),MATCH(PDC!$J$1,PDC!$J$1:$L$1,0))</f>
        <v>Commerce</v>
      </c>
      <c r="F1068">
        <v>8411</v>
      </c>
      <c r="G1068">
        <v>46</v>
      </c>
      <c r="H1068" t="s">
        <v>28</v>
      </c>
      <c r="I1068" s="10">
        <v>123</v>
      </c>
      <c r="J1068" s="10">
        <v>212139</v>
      </c>
      <c r="K1068" s="10"/>
      <c r="L1068" s="10"/>
      <c r="M1068" s="10"/>
      <c r="N1068" s="10"/>
      <c r="O1068" s="10">
        <v>74</v>
      </c>
      <c r="P1068" s="10">
        <v>0</v>
      </c>
      <c r="Q1068" s="10"/>
      <c r="R1068" s="10"/>
      <c r="S1068" s="10"/>
      <c r="AA1068" s="10"/>
      <c r="AB1068" s="10"/>
    </row>
    <row r="1069" spans="1:28" x14ac:dyDescent="0.35">
      <c r="A1069" t="str">
        <f t="shared" si="98"/>
        <v>8412_Industrie du cuir et de la chaussure</v>
      </c>
      <c r="B1069" t="str">
        <f t="shared" si="99"/>
        <v>HC_8412</v>
      </c>
      <c r="C1069" t="str">
        <f t="shared" si="100"/>
        <v>HC</v>
      </c>
      <c r="D1069">
        <f>IF(COUNTBLANK(P1069)=0,RANK(P1069,P$1069:P$1138),"NC")</f>
        <v>34</v>
      </c>
      <c r="E1069" t="str">
        <f>INDEX(PDC!$J$1:$L$90,MATCH(H1069,PDC!$L:$L,0),MATCH(PDC!$J$1,PDC!$J$1:$L$1,0))</f>
        <v>Industrie</v>
      </c>
      <c r="F1069">
        <v>8412</v>
      </c>
      <c r="G1069">
        <v>15</v>
      </c>
      <c r="H1069" t="s">
        <v>69</v>
      </c>
      <c r="I1069" s="10">
        <v>24</v>
      </c>
      <c r="J1069" s="10">
        <v>33912</v>
      </c>
      <c r="K1069" s="10">
        <v>2</v>
      </c>
      <c r="L1069" s="10"/>
      <c r="M1069" s="10"/>
      <c r="N1069" s="10"/>
      <c r="O1069" s="10">
        <v>27</v>
      </c>
      <c r="P1069" s="10">
        <v>21.540258543577448</v>
      </c>
      <c r="Q1069" s="10">
        <v>58.976173625999998</v>
      </c>
      <c r="R1069" s="10"/>
      <c r="S1069" s="10"/>
      <c r="AA1069" s="10"/>
      <c r="AB1069" s="10"/>
    </row>
    <row r="1070" spans="1:28" x14ac:dyDescent="0.35">
      <c r="A1070" t="str">
        <f t="shared" si="98"/>
        <v>8412_Travail du bois et fabrication d'articles en bois et en liège, à l'exception des meubles ; fabrication d'articles en vannerie et sparterie</v>
      </c>
      <c r="B1070" t="str">
        <f t="shared" si="99"/>
        <v>HC_8412</v>
      </c>
      <c r="C1070" t="str">
        <f t="shared" si="100"/>
        <v>HC</v>
      </c>
      <c r="D1070">
        <f t="shared" ref="D1070:D1133" si="102">IF(COUNTBLANK(P1070)=0,RANK(P1070,P$1069:P$1138),"NC")</f>
        <v>4</v>
      </c>
      <c r="E1070" t="str">
        <f>INDEX(PDC!$J$1:$L$90,MATCH(H1070,PDC!$L:$L,0),MATCH(PDC!$J$1,PDC!$J$1:$L$1,0))</f>
        <v>Industrie</v>
      </c>
      <c r="F1070">
        <v>8412</v>
      </c>
      <c r="G1070">
        <v>16</v>
      </c>
      <c r="H1070" t="s">
        <v>70</v>
      </c>
      <c r="I1070" s="10">
        <v>164</v>
      </c>
      <c r="J1070" s="10">
        <v>283661</v>
      </c>
      <c r="K1070" s="10">
        <v>16</v>
      </c>
      <c r="L1070" s="10">
        <v>2</v>
      </c>
      <c r="M1070" s="10">
        <v>30</v>
      </c>
      <c r="N1070" s="10"/>
      <c r="O1070" s="10">
        <v>1261</v>
      </c>
      <c r="P1070" s="10">
        <v>97.881434939526216</v>
      </c>
      <c r="Q1070" s="10">
        <v>56.405357099</v>
      </c>
      <c r="R1070" s="10"/>
      <c r="S1070" s="10"/>
      <c r="U1070" s="10"/>
      <c r="V1070" s="10"/>
      <c r="W1070" s="10"/>
      <c r="X1070" s="10"/>
      <c r="Y1070" s="10"/>
      <c r="Z1070" s="10"/>
      <c r="AA1070" s="10"/>
      <c r="AB1070" s="10"/>
    </row>
    <row r="1071" spans="1:28" x14ac:dyDescent="0.35">
      <c r="A1071" t="str">
        <f t="shared" si="98"/>
        <v>8412_Activités vétérinaires</v>
      </c>
      <c r="B1071" t="str">
        <f t="shared" si="99"/>
        <v>HC_8412</v>
      </c>
      <c r="C1071" t="str">
        <f t="shared" si="100"/>
        <v>HC</v>
      </c>
      <c r="D1071">
        <f t="shared" si="102"/>
        <v>6</v>
      </c>
      <c r="E1071" t="str">
        <f>INDEX(PDC!$J$1:$L$90,MATCH(H1071,PDC!$L:$L,0),MATCH(PDC!$J$1,PDC!$J$1:$L$1,0))</f>
        <v>Services</v>
      </c>
      <c r="F1071">
        <v>8412</v>
      </c>
      <c r="G1071">
        <v>75</v>
      </c>
      <c r="H1071" t="s">
        <v>87</v>
      </c>
      <c r="I1071" s="10">
        <v>32</v>
      </c>
      <c r="J1071" s="10">
        <v>55272</v>
      </c>
      <c r="K1071" s="10">
        <v>3</v>
      </c>
      <c r="L1071">
        <v>1</v>
      </c>
      <c r="M1071" s="10">
        <v>5</v>
      </c>
      <c r="N1071" s="10"/>
      <c r="O1071" s="10">
        <v>151</v>
      </c>
      <c r="P1071" s="10">
        <v>77.421315524034966</v>
      </c>
      <c r="Q1071" s="10">
        <v>54.277029960999997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</row>
    <row r="1072" spans="1:28" x14ac:dyDescent="0.35">
      <c r="A1072" t="str">
        <f t="shared" si="98"/>
        <v>8412_Activités sportives, récréatives et de loisirs</v>
      </c>
      <c r="B1072" t="str">
        <f t="shared" si="99"/>
        <v>HC_8412</v>
      </c>
      <c r="C1072" t="str">
        <f t="shared" si="100"/>
        <v>HC</v>
      </c>
      <c r="D1072">
        <f t="shared" si="102"/>
        <v>15</v>
      </c>
      <c r="E1072" t="str">
        <f>INDEX(PDC!$J$1:$L$90,MATCH(H1072,PDC!$L:$L,0),MATCH(PDC!$J$1,PDC!$J$1:$L$1,0))</f>
        <v>Services</v>
      </c>
      <c r="F1072">
        <v>8412</v>
      </c>
      <c r="G1072">
        <v>93</v>
      </c>
      <c r="H1072" t="s">
        <v>12</v>
      </c>
      <c r="I1072" s="10">
        <v>117</v>
      </c>
      <c r="J1072" s="10">
        <v>148860</v>
      </c>
      <c r="K1072" s="10">
        <v>8</v>
      </c>
      <c r="L1072" s="10"/>
      <c r="M1072" s="10"/>
      <c r="N1072" s="10"/>
      <c r="O1072" s="10">
        <v>622</v>
      </c>
      <c r="P1072" s="10">
        <v>49.530310001510301</v>
      </c>
      <c r="Q1072" s="10">
        <v>53.741770791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</row>
    <row r="1073" spans="1:28" x14ac:dyDescent="0.35">
      <c r="A1073" t="str">
        <f t="shared" si="98"/>
        <v>8412_Construction de bâtiments</v>
      </c>
      <c r="B1073" t="str">
        <f t="shared" si="99"/>
        <v>HC_8412</v>
      </c>
      <c r="C1073" t="str">
        <f t="shared" si="100"/>
        <v>HC</v>
      </c>
      <c r="D1073">
        <f t="shared" si="102"/>
        <v>12</v>
      </c>
      <c r="E1073" t="str">
        <f>INDEX(PDC!$J$1:$L$90,MATCH(H1073,PDC!$L:$L,0),MATCH(PDC!$J$1,PDC!$J$1:$L$1,0))</f>
        <v>Construction</v>
      </c>
      <c r="F1073">
        <v>8412</v>
      </c>
      <c r="G1073">
        <v>41</v>
      </c>
      <c r="H1073" t="s">
        <v>17</v>
      </c>
      <c r="I1073" s="10">
        <v>105</v>
      </c>
      <c r="J1073" s="10">
        <v>168309</v>
      </c>
      <c r="K1073" s="10">
        <v>9</v>
      </c>
      <c r="M1073" s="10"/>
      <c r="N1073" s="10"/>
      <c r="O1073" s="10">
        <v>453</v>
      </c>
      <c r="P1073" s="10">
        <v>57.19924654612803</v>
      </c>
      <c r="Q1073" s="10">
        <v>53.473076306000003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</row>
    <row r="1074" spans="1:28" x14ac:dyDescent="0.35">
      <c r="A1074" t="str">
        <f t="shared" si="98"/>
        <v>8412_Activités liées à l'emploi</v>
      </c>
      <c r="B1074" t="str">
        <f t="shared" si="99"/>
        <v>HC_8412</v>
      </c>
      <c r="C1074" t="str">
        <f t="shared" si="100"/>
        <v>HC</v>
      </c>
      <c r="D1074">
        <f t="shared" si="102"/>
        <v>2</v>
      </c>
      <c r="E1074" t="str">
        <f>INDEX(PDC!$J$1:$L$90,MATCH(H1074,PDC!$L:$L,0),MATCH(PDC!$J$1,PDC!$J$1:$L$1,0))</f>
        <v>Services</v>
      </c>
      <c r="F1074">
        <v>8412</v>
      </c>
      <c r="G1074">
        <v>78</v>
      </c>
      <c r="H1074" t="s">
        <v>6</v>
      </c>
      <c r="I1074" s="10">
        <v>1130</v>
      </c>
      <c r="J1074" s="10">
        <v>1497124</v>
      </c>
      <c r="K1074" s="10">
        <v>80</v>
      </c>
      <c r="L1074" s="10">
        <v>6</v>
      </c>
      <c r="M1074" s="10">
        <v>130</v>
      </c>
      <c r="N1074" s="10"/>
      <c r="O1074" s="10">
        <v>5387</v>
      </c>
      <c r="P1074" s="10">
        <v>161.2506852538599</v>
      </c>
      <c r="Q1074" s="10">
        <v>53.435787550000001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</row>
    <row r="1075" spans="1:28" x14ac:dyDescent="0.35">
      <c r="A1075" t="str">
        <f t="shared" si="98"/>
        <v>8412_Travaux de construction spécialisés</v>
      </c>
      <c r="B1075" t="str">
        <f t="shared" si="99"/>
        <v>3_8412</v>
      </c>
      <c r="C1075">
        <f t="shared" si="100"/>
        <v>3</v>
      </c>
      <c r="D1075">
        <f t="shared" si="102"/>
        <v>3</v>
      </c>
      <c r="E1075" t="str">
        <f>INDEX(PDC!$J$1:$L$90,MATCH(H1075,PDC!$L:$L,0),MATCH(PDC!$J$1,PDC!$J$1:$L$1,0))</f>
        <v>Construction</v>
      </c>
      <c r="F1075">
        <v>8412</v>
      </c>
      <c r="G1075">
        <v>43</v>
      </c>
      <c r="H1075" t="s">
        <v>3</v>
      </c>
      <c r="I1075" s="10">
        <v>1974</v>
      </c>
      <c r="J1075" s="10">
        <v>3176088</v>
      </c>
      <c r="K1075" s="10">
        <v>168</v>
      </c>
      <c r="L1075" s="10">
        <v>7</v>
      </c>
      <c r="M1075" s="10">
        <v>49</v>
      </c>
      <c r="N1075" s="10"/>
      <c r="O1075" s="10">
        <v>8650</v>
      </c>
      <c r="P1075" s="10">
        <v>100.0490461088918</v>
      </c>
      <c r="Q1075" s="10">
        <v>52.895259828999997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</row>
    <row r="1076" spans="1:28" x14ac:dyDescent="0.35">
      <c r="A1076" t="str">
        <f t="shared" si="98"/>
        <v>8412_Génie civil</v>
      </c>
      <c r="B1076" t="str">
        <f t="shared" si="99"/>
        <v>HC_8412</v>
      </c>
      <c r="C1076" t="str">
        <f t="shared" si="100"/>
        <v>HC</v>
      </c>
      <c r="D1076">
        <f t="shared" si="102"/>
        <v>7</v>
      </c>
      <c r="E1076" t="str">
        <f>INDEX(PDC!$J$1:$L$90,MATCH(H1076,PDC!$L:$L,0),MATCH(PDC!$J$1,PDC!$J$1:$L$1,0))</f>
        <v>Construction</v>
      </c>
      <c r="F1076">
        <v>8412</v>
      </c>
      <c r="G1076">
        <v>42</v>
      </c>
      <c r="H1076" t="s">
        <v>22</v>
      </c>
      <c r="I1076" s="10">
        <v>93</v>
      </c>
      <c r="J1076" s="10">
        <v>146231</v>
      </c>
      <c r="K1076" s="10">
        <v>7</v>
      </c>
      <c r="L1076" s="10">
        <v>1</v>
      </c>
      <c r="M1076" s="10">
        <v>6</v>
      </c>
      <c r="N1076" s="10"/>
      <c r="O1076" s="10">
        <v>487</v>
      </c>
      <c r="P1076" s="10">
        <v>73.774617139317243</v>
      </c>
      <c r="Q1076" s="10">
        <v>47.869466803000002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</row>
    <row r="1077" spans="1:28" x14ac:dyDescent="0.35">
      <c r="A1077" t="str">
        <f t="shared" si="98"/>
        <v>8412_Bibliothèques, archives, musées et autres activités culturelles</v>
      </c>
      <c r="B1077" t="str">
        <f t="shared" si="99"/>
        <v>HC_8412</v>
      </c>
      <c r="C1077" t="str">
        <f t="shared" si="100"/>
        <v>HC</v>
      </c>
      <c r="D1077">
        <f t="shared" si="102"/>
        <v>1</v>
      </c>
      <c r="E1077" t="str">
        <f>INDEX(PDC!$J$1:$L$90,MATCH(H1077,PDC!$L:$L,0),MATCH(PDC!$J$1,PDC!$J$1:$L$1,0))</f>
        <v>Services</v>
      </c>
      <c r="F1077">
        <v>8412</v>
      </c>
      <c r="G1077">
        <v>91</v>
      </c>
      <c r="H1077" t="s">
        <v>90</v>
      </c>
      <c r="I1077" s="10">
        <v>15</v>
      </c>
      <c r="J1077" s="10">
        <v>21369</v>
      </c>
      <c r="K1077" s="10">
        <v>1</v>
      </c>
      <c r="L1077" s="10"/>
      <c r="M1077" s="10"/>
      <c r="N1077" s="10"/>
      <c r="O1077" s="10">
        <v>33</v>
      </c>
      <c r="P1077" s="10">
        <v>162.28353249152457</v>
      </c>
      <c r="Q1077" s="10">
        <v>46.796761664000002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</row>
    <row r="1078" spans="1:28" x14ac:dyDescent="0.35">
      <c r="A1078" t="str">
        <f t="shared" si="98"/>
        <v>8412_Industrie automobile</v>
      </c>
      <c r="B1078" t="str">
        <f t="shared" si="99"/>
        <v>HC_8412</v>
      </c>
      <c r="C1078" t="str">
        <f t="shared" si="100"/>
        <v>HC</v>
      </c>
      <c r="D1078">
        <f t="shared" si="102"/>
        <v>5</v>
      </c>
      <c r="E1078" t="str">
        <f>INDEX(PDC!$J$1:$L$90,MATCH(H1078,PDC!$L:$L,0),MATCH(PDC!$J$1,PDC!$J$1:$L$1,0))</f>
        <v>Industrie</v>
      </c>
      <c r="F1078">
        <v>8412</v>
      </c>
      <c r="G1078">
        <v>29</v>
      </c>
      <c r="H1078" t="s">
        <v>24</v>
      </c>
      <c r="I1078" s="10">
        <v>192</v>
      </c>
      <c r="J1078" s="10">
        <v>344913</v>
      </c>
      <c r="K1078" s="10">
        <v>14</v>
      </c>
      <c r="L1078" s="10"/>
      <c r="M1078" s="10"/>
      <c r="N1078" s="10"/>
      <c r="O1078" s="10">
        <v>398</v>
      </c>
      <c r="P1078" s="10">
        <v>80.8906731642126</v>
      </c>
      <c r="Q1078" s="10">
        <v>40.589945870000001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</row>
    <row r="1079" spans="1:28" x14ac:dyDescent="0.35">
      <c r="A1079" t="str">
        <f t="shared" si="98"/>
        <v>8412_Métallurgie</v>
      </c>
      <c r="B1079" t="str">
        <f t="shared" si="99"/>
        <v>HC_8412</v>
      </c>
      <c r="C1079" t="str">
        <f t="shared" si="100"/>
        <v>HC</v>
      </c>
      <c r="D1079">
        <f t="shared" si="102"/>
        <v>10</v>
      </c>
      <c r="E1079" t="str">
        <f>INDEX(PDC!$J$1:$L$90,MATCH(H1079,PDC!$L:$L,0),MATCH(PDC!$J$1,PDC!$J$1:$L$1,0))</f>
        <v>Industrie</v>
      </c>
      <c r="F1079">
        <v>8412</v>
      </c>
      <c r="G1079">
        <v>24</v>
      </c>
      <c r="H1079" t="s">
        <v>26</v>
      </c>
      <c r="I1079" s="10">
        <v>281</v>
      </c>
      <c r="J1079" s="10">
        <v>370146</v>
      </c>
      <c r="K1079" s="10">
        <v>15</v>
      </c>
      <c r="L1079" s="10">
        <v>1</v>
      </c>
      <c r="M1079" s="10">
        <v>14</v>
      </c>
      <c r="N1079" s="10"/>
      <c r="O1079" s="10">
        <v>1435</v>
      </c>
      <c r="P1079" s="10">
        <v>63.663073091298941</v>
      </c>
      <c r="Q1079" s="10">
        <v>40.524549772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</row>
    <row r="1080" spans="1:28" x14ac:dyDescent="0.35">
      <c r="A1080" t="str">
        <f t="shared" si="98"/>
        <v>8412_Action sociale sans hébergement</v>
      </c>
      <c r="B1080" t="str">
        <f t="shared" si="99"/>
        <v>31_8412</v>
      </c>
      <c r="C1080">
        <f t="shared" si="100"/>
        <v>31</v>
      </c>
      <c r="D1080">
        <f t="shared" si="102"/>
        <v>31</v>
      </c>
      <c r="E1080" t="str">
        <f>INDEX(PDC!$J$1:$L$90,MATCH(H1080,PDC!$L:$L,0),MATCH(PDC!$J$1,PDC!$J$1:$L$1,0))</f>
        <v>Services</v>
      </c>
      <c r="F1080">
        <v>8412</v>
      </c>
      <c r="G1080">
        <v>88</v>
      </c>
      <c r="H1080" t="s">
        <v>8</v>
      </c>
      <c r="I1080" s="10">
        <v>694</v>
      </c>
      <c r="J1080" s="10">
        <v>1062189</v>
      </c>
      <c r="K1080" s="10">
        <v>42</v>
      </c>
      <c r="L1080">
        <v>3</v>
      </c>
      <c r="M1080" s="10">
        <v>21</v>
      </c>
      <c r="N1080" s="10"/>
      <c r="O1080" s="10">
        <v>2410</v>
      </c>
      <c r="P1080" s="10">
        <v>22.64783595981827</v>
      </c>
      <c r="Q1080" s="10">
        <v>39.540985644000003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</row>
    <row r="1081" spans="1:28" x14ac:dyDescent="0.35">
      <c r="A1081" t="str">
        <f t="shared" si="98"/>
        <v>8412_Hébergement médico-social et social</v>
      </c>
      <c r="B1081" t="str">
        <f t="shared" si="99"/>
        <v>13_8412</v>
      </c>
      <c r="C1081">
        <f t="shared" si="100"/>
        <v>13</v>
      </c>
      <c r="D1081">
        <f t="shared" si="102"/>
        <v>13</v>
      </c>
      <c r="E1081" t="str">
        <f>INDEX(PDC!$J$1:$L$90,MATCH(H1081,PDC!$L:$L,0),MATCH(PDC!$J$1,PDC!$J$1:$L$1,0))</f>
        <v>Services</v>
      </c>
      <c r="F1081">
        <v>8412</v>
      </c>
      <c r="G1081">
        <v>87</v>
      </c>
      <c r="H1081" t="s">
        <v>2</v>
      </c>
      <c r="I1081" s="10">
        <v>642</v>
      </c>
      <c r="J1081" s="10">
        <v>1021009</v>
      </c>
      <c r="K1081" s="10">
        <v>37</v>
      </c>
      <c r="L1081" s="10">
        <v>2</v>
      </c>
      <c r="M1081" s="10">
        <v>10</v>
      </c>
      <c r="N1081" s="10"/>
      <c r="O1081" s="10">
        <v>2396</v>
      </c>
      <c r="P1081" s="10">
        <v>50.585792248133977</v>
      </c>
      <c r="Q1081" s="10">
        <v>36.238661950999997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</row>
    <row r="1082" spans="1:28" x14ac:dyDescent="0.35">
      <c r="A1082" t="str">
        <f t="shared" si="98"/>
        <v>8412_Activités créatives, artistiques et de spectacle</v>
      </c>
      <c r="B1082" t="str">
        <f t="shared" si="99"/>
        <v>HC_8412</v>
      </c>
      <c r="C1082" t="str">
        <f t="shared" si="100"/>
        <v>HC</v>
      </c>
      <c r="D1082">
        <f t="shared" si="102"/>
        <v>20</v>
      </c>
      <c r="E1082" t="str">
        <f>INDEX(PDC!$J$1:$L$90,MATCH(H1082,PDC!$L:$L,0),MATCH(PDC!$J$1,PDC!$J$1:$L$1,0))</f>
        <v>Services</v>
      </c>
      <c r="F1082">
        <v>8412</v>
      </c>
      <c r="G1082">
        <v>90</v>
      </c>
      <c r="H1082" t="s">
        <v>42</v>
      </c>
      <c r="I1082" s="10">
        <v>106</v>
      </c>
      <c r="J1082" s="10">
        <v>92020</v>
      </c>
      <c r="K1082" s="10">
        <v>3</v>
      </c>
      <c r="L1082" s="10"/>
      <c r="M1082" s="10"/>
      <c r="N1082" s="10"/>
      <c r="O1082" s="10">
        <v>33</v>
      </c>
      <c r="P1082" s="10">
        <v>38.775125245798804</v>
      </c>
      <c r="Q1082" s="10">
        <v>32.601608345999999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</row>
    <row r="1083" spans="1:28" x14ac:dyDescent="0.35">
      <c r="A1083" t="str">
        <f t="shared" si="98"/>
        <v>8412_Fabrication de meubles</v>
      </c>
      <c r="B1083" t="str">
        <f t="shared" si="99"/>
        <v>HC_8412</v>
      </c>
      <c r="C1083" t="str">
        <f t="shared" si="100"/>
        <v>HC</v>
      </c>
      <c r="D1083">
        <f t="shared" si="102"/>
        <v>8</v>
      </c>
      <c r="E1083" t="str">
        <f>INDEX(PDC!$J$1:$L$90,MATCH(H1083,PDC!$L:$L,0),MATCH(PDC!$J$1,PDC!$J$1:$L$1,0))</f>
        <v>Industrie</v>
      </c>
      <c r="F1083">
        <v>8412</v>
      </c>
      <c r="G1083">
        <v>31</v>
      </c>
      <c r="H1083" t="s">
        <v>75</v>
      </c>
      <c r="I1083" s="10">
        <v>93</v>
      </c>
      <c r="J1083" s="10">
        <v>156275</v>
      </c>
      <c r="K1083" s="10">
        <v>5</v>
      </c>
      <c r="L1083" s="10">
        <v>1</v>
      </c>
      <c r="M1083" s="10">
        <v>3</v>
      </c>
      <c r="N1083" s="10"/>
      <c r="O1083" s="10">
        <v>213</v>
      </c>
      <c r="P1083" s="10">
        <v>71.462513004441192</v>
      </c>
      <c r="Q1083" s="10">
        <v>31.994880818999999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</row>
    <row r="1084" spans="1:28" x14ac:dyDescent="0.35">
      <c r="A1084" t="str">
        <f t="shared" si="98"/>
        <v>8412_Collecte, traitement et élimination des déchets ; récupération</v>
      </c>
      <c r="B1084" t="str">
        <f t="shared" si="99"/>
        <v>HC_8412</v>
      </c>
      <c r="C1084" t="str">
        <f t="shared" si="100"/>
        <v>HC</v>
      </c>
      <c r="D1084">
        <f t="shared" si="102"/>
        <v>11</v>
      </c>
      <c r="E1084" t="str">
        <f>INDEX(PDC!$J$1:$L$90,MATCH(H1084,PDC!$L:$L,0),MATCH(PDC!$J$1,PDC!$J$1:$L$1,0))</f>
        <v>Industrie</v>
      </c>
      <c r="F1084">
        <v>8412</v>
      </c>
      <c r="G1084">
        <v>38</v>
      </c>
      <c r="H1084" t="s">
        <v>4</v>
      </c>
      <c r="I1084" s="10">
        <v>113</v>
      </c>
      <c r="J1084" s="10">
        <v>189418</v>
      </c>
      <c r="K1084" s="10">
        <v>6</v>
      </c>
      <c r="L1084" s="10">
        <v>1</v>
      </c>
      <c r="M1084" s="10">
        <v>3</v>
      </c>
      <c r="N1084" s="10"/>
      <c r="O1084" s="10">
        <v>428</v>
      </c>
      <c r="P1084" s="10">
        <v>63.305766988891193</v>
      </c>
      <c r="Q1084" s="10">
        <v>31.675975884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</row>
    <row r="1085" spans="1:28" x14ac:dyDescent="0.35">
      <c r="A1085" t="str">
        <f t="shared" si="98"/>
        <v>8412_Services relatifs aux bâtiments et aménagement paysager</v>
      </c>
      <c r="B1085" t="str">
        <f t="shared" si="99"/>
        <v>HC_8412</v>
      </c>
      <c r="C1085" t="str">
        <f t="shared" si="100"/>
        <v>HC</v>
      </c>
      <c r="D1085">
        <f t="shared" si="102"/>
        <v>30</v>
      </c>
      <c r="E1085" t="str">
        <f>INDEX(PDC!$J$1:$L$90,MATCH(H1085,PDC!$L:$L,0),MATCH(PDC!$J$1,PDC!$J$1:$L$1,0))</f>
        <v>Services</v>
      </c>
      <c r="F1085">
        <v>8412</v>
      </c>
      <c r="G1085">
        <v>81</v>
      </c>
      <c r="H1085" t="s">
        <v>9</v>
      </c>
      <c r="I1085" s="10">
        <v>144</v>
      </c>
      <c r="J1085" s="10">
        <v>228793</v>
      </c>
      <c r="K1085" s="10">
        <v>7</v>
      </c>
      <c r="L1085" s="10"/>
      <c r="M1085" s="10"/>
      <c r="N1085" s="10"/>
      <c r="O1085" s="10">
        <v>503</v>
      </c>
      <c r="P1085" s="10">
        <v>24.215522496838968</v>
      </c>
      <c r="Q1085" s="10">
        <v>30.595341641000001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</row>
    <row r="1086" spans="1:28" x14ac:dyDescent="0.35">
      <c r="A1086" t="str">
        <f t="shared" si="98"/>
        <v>8412_Activités de poste et de courrier</v>
      </c>
      <c r="B1086" t="str">
        <f t="shared" si="99"/>
        <v>HC_8412</v>
      </c>
      <c r="C1086" t="str">
        <f t="shared" si="100"/>
        <v>HC</v>
      </c>
      <c r="D1086">
        <f t="shared" si="102"/>
        <v>21</v>
      </c>
      <c r="E1086" t="str">
        <f>INDEX(PDC!$J$1:$L$90,MATCH(H1086,PDC!$L:$L,0),MATCH(PDC!$J$1,PDC!$J$1:$L$1,0))</f>
        <v>Services</v>
      </c>
      <c r="F1086">
        <v>8412</v>
      </c>
      <c r="G1086">
        <v>53</v>
      </c>
      <c r="H1086" t="s">
        <v>13</v>
      </c>
      <c r="I1086" s="10">
        <v>124</v>
      </c>
      <c r="J1086" s="10">
        <v>198511</v>
      </c>
      <c r="K1086" s="10">
        <v>6</v>
      </c>
      <c r="M1086" s="10"/>
      <c r="N1086" s="10"/>
      <c r="O1086" s="10">
        <v>717</v>
      </c>
      <c r="P1086" s="10">
        <v>37.056705784888052</v>
      </c>
      <c r="Q1086" s="10">
        <v>30.225025313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</row>
    <row r="1087" spans="1:28" x14ac:dyDescent="0.35">
      <c r="A1087" t="str">
        <f t="shared" si="98"/>
        <v>8412_Industries alimentaires</v>
      </c>
      <c r="B1087" t="str">
        <f t="shared" si="99"/>
        <v>14_8412</v>
      </c>
      <c r="C1087">
        <f t="shared" si="100"/>
        <v>14</v>
      </c>
      <c r="D1087">
        <f t="shared" si="102"/>
        <v>14</v>
      </c>
      <c r="E1087" t="str">
        <f>INDEX(PDC!$J$1:$L$90,MATCH(H1087,PDC!$L:$L,0),MATCH(PDC!$J$1,PDC!$J$1:$L$1,0))</f>
        <v>Industrie</v>
      </c>
      <c r="F1087">
        <v>8412</v>
      </c>
      <c r="G1087">
        <v>10</v>
      </c>
      <c r="H1087" t="s">
        <v>14</v>
      </c>
      <c r="I1087" s="10">
        <v>1004</v>
      </c>
      <c r="J1087" s="10">
        <v>1611239</v>
      </c>
      <c r="K1087" s="10">
        <v>48</v>
      </c>
      <c r="L1087" s="10">
        <v>2</v>
      </c>
      <c r="M1087" s="10">
        <v>14</v>
      </c>
      <c r="N1087" s="10"/>
      <c r="O1087" s="10">
        <v>2653</v>
      </c>
      <c r="P1087" s="10">
        <v>49.96583800211279</v>
      </c>
      <c r="Q1087" s="10">
        <v>29.79073868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</row>
    <row r="1088" spans="1:28" x14ac:dyDescent="0.35">
      <c r="A1088" t="str">
        <f t="shared" si="98"/>
        <v>8412_Fabrication d'autres produits minéraux non métalliques</v>
      </c>
      <c r="B1088" t="str">
        <f t="shared" si="99"/>
        <v>HC_8412</v>
      </c>
      <c r="C1088" t="str">
        <f t="shared" si="100"/>
        <v>HC</v>
      </c>
      <c r="D1088">
        <f t="shared" si="102"/>
        <v>27</v>
      </c>
      <c r="E1088" t="str">
        <f>INDEX(PDC!$J$1:$L$90,MATCH(H1088,PDC!$L:$L,0),MATCH(PDC!$J$1,PDC!$J$1:$L$1,0))</f>
        <v>Industrie</v>
      </c>
      <c r="F1088">
        <v>8412</v>
      </c>
      <c r="G1088">
        <v>23</v>
      </c>
      <c r="H1088" t="s">
        <v>18</v>
      </c>
      <c r="I1088" s="10">
        <v>39</v>
      </c>
      <c r="J1088" s="10">
        <v>68883</v>
      </c>
      <c r="K1088" s="10">
        <v>2</v>
      </c>
      <c r="L1088">
        <v>1</v>
      </c>
      <c r="M1088" s="10">
        <v>6</v>
      </c>
      <c r="N1088" s="10"/>
      <c r="O1088" s="10">
        <v>420</v>
      </c>
      <c r="P1088" s="10">
        <v>26.892461679797702</v>
      </c>
      <c r="Q1088" s="10">
        <v>29.034740066000001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</row>
    <row r="1089" spans="1:28" x14ac:dyDescent="0.35">
      <c r="A1089" t="str">
        <f t="shared" si="98"/>
        <v>8412_Réparation et installation de machines et d'équipements</v>
      </c>
      <c r="B1089" t="str">
        <f t="shared" si="99"/>
        <v>HC_8412</v>
      </c>
      <c r="C1089" t="str">
        <f t="shared" si="100"/>
        <v>HC</v>
      </c>
      <c r="D1089">
        <f t="shared" si="102"/>
        <v>9</v>
      </c>
      <c r="E1089" t="str">
        <f>INDEX(PDC!$J$1:$L$90,MATCH(H1089,PDC!$L:$L,0),MATCH(PDC!$J$1,PDC!$J$1:$L$1,0))</f>
        <v>Industrie</v>
      </c>
      <c r="F1089">
        <v>8412</v>
      </c>
      <c r="G1089">
        <v>33</v>
      </c>
      <c r="H1089" t="s">
        <v>23</v>
      </c>
      <c r="I1089" s="10">
        <v>152</v>
      </c>
      <c r="J1089" s="10">
        <v>280149</v>
      </c>
      <c r="K1089" s="10">
        <v>8</v>
      </c>
      <c r="L1089" s="10"/>
      <c r="M1089" s="10"/>
      <c r="N1089" s="10"/>
      <c r="O1089" s="10">
        <v>217</v>
      </c>
      <c r="P1089" s="10">
        <v>64.462074635096187</v>
      </c>
      <c r="Q1089" s="10">
        <v>28.556232575999999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</row>
    <row r="1090" spans="1:28" x14ac:dyDescent="0.35">
      <c r="A1090" t="str">
        <f t="shared" si="98"/>
        <v>8412_Réparation d'ordinateurs et de biens personnels et domestiques</v>
      </c>
      <c r="B1090" t="str">
        <f t="shared" si="99"/>
        <v>HC_8412</v>
      </c>
      <c r="C1090" t="str">
        <f t="shared" si="100"/>
        <v>HC</v>
      </c>
      <c r="D1090">
        <f t="shared" si="102"/>
        <v>19</v>
      </c>
      <c r="E1090" t="str">
        <f>INDEX(PDC!$J$1:$L$90,MATCH(H1090,PDC!$L:$L,0),MATCH(PDC!$J$1,PDC!$J$1:$L$1,0))</f>
        <v>Services</v>
      </c>
      <c r="F1090">
        <v>8412</v>
      </c>
      <c r="G1090">
        <v>95</v>
      </c>
      <c r="H1090" t="s">
        <v>92</v>
      </c>
      <c r="I1090" s="10">
        <v>20</v>
      </c>
      <c r="J1090" s="10">
        <v>37187</v>
      </c>
      <c r="K1090" s="10">
        <v>1</v>
      </c>
      <c r="L1090" s="10">
        <v>1</v>
      </c>
      <c r="M1090" s="10">
        <v>20</v>
      </c>
      <c r="N1090" s="10"/>
      <c r="O1090" s="10">
        <v>38</v>
      </c>
      <c r="P1090" s="10">
        <v>40.068730004769627</v>
      </c>
      <c r="Q1090" s="10">
        <v>26.891117864000002</v>
      </c>
      <c r="T1090" s="10"/>
      <c r="U1090" s="10"/>
      <c r="V1090" s="10"/>
      <c r="W1090" s="10"/>
      <c r="X1090" s="10"/>
      <c r="Y1090" s="10"/>
      <c r="Z1090" s="10"/>
    </row>
    <row r="1091" spans="1:28" x14ac:dyDescent="0.35">
      <c r="A1091" t="str">
        <f t="shared" si="98"/>
        <v>8412_Imprimerie et reproduction d'enregistrements</v>
      </c>
      <c r="B1091" t="str">
        <f t="shared" si="99"/>
        <v>HC_8412</v>
      </c>
      <c r="C1091" t="str">
        <f t="shared" si="100"/>
        <v>HC</v>
      </c>
      <c r="D1091">
        <f t="shared" si="102"/>
        <v>16</v>
      </c>
      <c r="E1091" t="str">
        <f>INDEX(PDC!$J$1:$L$90,MATCH(H1091,PDC!$L:$L,0),MATCH(PDC!$J$1,PDC!$J$1:$L$1,0))</f>
        <v>Industrie</v>
      </c>
      <c r="F1091">
        <v>8412</v>
      </c>
      <c r="G1091">
        <v>18</v>
      </c>
      <c r="H1091" t="s">
        <v>72</v>
      </c>
      <c r="I1091" s="10">
        <v>95</v>
      </c>
      <c r="J1091" s="10">
        <v>158197</v>
      </c>
      <c r="K1091" s="10">
        <v>4</v>
      </c>
      <c r="L1091" s="10"/>
      <c r="M1091" s="10"/>
      <c r="N1091" s="10"/>
      <c r="O1091" s="10">
        <v>198</v>
      </c>
      <c r="P1091" s="10">
        <v>45.758255543710725</v>
      </c>
      <c r="Q1091" s="10">
        <v>25.284929550000001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</row>
    <row r="1092" spans="1:28" x14ac:dyDescent="0.35">
      <c r="A1092" t="str">
        <f t="shared" ref="A1092:A1155" si="103">F1092&amp;"_"&amp;H1092</f>
        <v>8412_Administration publique et défense ; sécurité sociale obligatoire</v>
      </c>
      <c r="B1092" t="str">
        <f t="shared" ref="B1092:B1155" si="104">C1092&amp;"_"&amp;F1092</f>
        <v>25_8412</v>
      </c>
      <c r="C1092">
        <f t="shared" si="100"/>
        <v>25</v>
      </c>
      <c r="D1092">
        <f t="shared" si="102"/>
        <v>25</v>
      </c>
      <c r="E1092" t="str">
        <f>INDEX(PDC!$J$1:$L$90,MATCH(H1092,PDC!$L:$L,0),MATCH(PDC!$J$1,PDC!$J$1:$L$1,0))</f>
        <v>Services</v>
      </c>
      <c r="F1092">
        <v>8412</v>
      </c>
      <c r="G1092">
        <v>84</v>
      </c>
      <c r="H1092" t="s">
        <v>36</v>
      </c>
      <c r="I1092" s="10">
        <v>950</v>
      </c>
      <c r="J1092" s="10">
        <v>966553</v>
      </c>
      <c r="K1092" s="10">
        <v>23</v>
      </c>
      <c r="L1092" s="10">
        <v>1</v>
      </c>
      <c r="M1092" s="10">
        <v>6</v>
      </c>
      <c r="N1092" s="10"/>
      <c r="O1092" s="10">
        <v>498</v>
      </c>
      <c r="P1092" s="10">
        <v>30.633973798193804</v>
      </c>
      <c r="Q1092" s="10">
        <v>23.795901518000001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</row>
    <row r="1093" spans="1:28" x14ac:dyDescent="0.35">
      <c r="A1093" t="str">
        <f t="shared" si="103"/>
        <v>8412_Transports terrestres et transport par conduites</v>
      </c>
      <c r="B1093" t="str">
        <f t="shared" si="104"/>
        <v>18_8412</v>
      </c>
      <c r="C1093">
        <f t="shared" ref="C1093:C1156" si="105">IF(OR(G1093=93,G1093=78,G1093=53),"HC",IF(I1093&lt;300,"HC",D1093))</f>
        <v>18</v>
      </c>
      <c r="D1093">
        <f t="shared" si="102"/>
        <v>18</v>
      </c>
      <c r="E1093" t="str">
        <f>INDEX(PDC!$J$1:$L$90,MATCH(H1093,PDC!$L:$L,0),MATCH(PDC!$J$1,PDC!$J$1:$L$1,0))</f>
        <v>Services</v>
      </c>
      <c r="F1093">
        <v>8412</v>
      </c>
      <c r="G1093">
        <v>49</v>
      </c>
      <c r="H1093" t="s">
        <v>5</v>
      </c>
      <c r="I1093" s="10">
        <v>561</v>
      </c>
      <c r="J1093" s="10">
        <v>1009807</v>
      </c>
      <c r="K1093" s="10">
        <v>24</v>
      </c>
      <c r="L1093" s="10">
        <v>3</v>
      </c>
      <c r="M1093" s="10">
        <v>29</v>
      </c>
      <c r="N1093" s="10"/>
      <c r="O1093" s="10">
        <v>2575</v>
      </c>
      <c r="P1093" s="10">
        <v>41.82923023953331</v>
      </c>
      <c r="Q1093" s="10">
        <v>23.766917837000001</v>
      </c>
      <c r="T1093" s="10"/>
      <c r="U1093" s="10"/>
      <c r="V1093" s="10"/>
      <c r="W1093" s="10"/>
      <c r="X1093" s="10"/>
      <c r="Y1093" s="10"/>
      <c r="Z1093" s="10"/>
    </row>
    <row r="1094" spans="1:28" x14ac:dyDescent="0.35">
      <c r="A1094" t="str">
        <f t="shared" si="103"/>
        <v>8412_Fabrication de produits métalliques, à l'exception des machines et des équipements</v>
      </c>
      <c r="B1094" t="str">
        <f t="shared" si="104"/>
        <v>17_8412</v>
      </c>
      <c r="C1094">
        <f t="shared" si="105"/>
        <v>17</v>
      </c>
      <c r="D1094">
        <f t="shared" si="102"/>
        <v>17</v>
      </c>
      <c r="E1094" t="str">
        <f>INDEX(PDC!$J$1:$L$90,MATCH(H1094,PDC!$L:$L,0),MATCH(PDC!$J$1,PDC!$J$1:$L$1,0))</f>
        <v>Industrie</v>
      </c>
      <c r="F1094">
        <v>8412</v>
      </c>
      <c r="G1094">
        <v>25</v>
      </c>
      <c r="H1094" t="s">
        <v>11</v>
      </c>
      <c r="I1094" s="10">
        <v>1298</v>
      </c>
      <c r="J1094" s="10">
        <v>2181582</v>
      </c>
      <c r="K1094" s="10">
        <v>51</v>
      </c>
      <c r="L1094" s="10">
        <v>3</v>
      </c>
      <c r="M1094" s="10">
        <v>15</v>
      </c>
      <c r="N1094" s="10"/>
      <c r="O1094" s="10">
        <v>2684</v>
      </c>
      <c r="P1094" s="10">
        <v>45.239245225622497</v>
      </c>
      <c r="Q1094" s="10">
        <v>23.377530618000002</v>
      </c>
      <c r="T1094" s="10"/>
      <c r="U1094" s="10"/>
      <c r="V1094" s="10"/>
      <c r="W1094" s="10"/>
      <c r="X1094" s="10"/>
      <c r="Y1094" s="10"/>
      <c r="Z1094" s="10"/>
    </row>
    <row r="1095" spans="1:28" x14ac:dyDescent="0.35">
      <c r="A1095" t="str">
        <f t="shared" si="103"/>
        <v>8412_Fabrication de machines et équipements n.c.a.</v>
      </c>
      <c r="B1095" t="str">
        <f t="shared" si="104"/>
        <v>HC_8412</v>
      </c>
      <c r="C1095" t="str">
        <f t="shared" si="105"/>
        <v>HC</v>
      </c>
      <c r="D1095">
        <f t="shared" si="102"/>
        <v>37</v>
      </c>
      <c r="E1095" t="str">
        <f>INDEX(PDC!$J$1:$L$90,MATCH(H1095,PDC!$L:$L,0),MATCH(PDC!$J$1,PDC!$J$1:$L$1,0))</f>
        <v>Industrie</v>
      </c>
      <c r="F1095">
        <v>8412</v>
      </c>
      <c r="G1095">
        <v>28</v>
      </c>
      <c r="H1095" t="s">
        <v>29</v>
      </c>
      <c r="I1095" s="10">
        <v>246</v>
      </c>
      <c r="J1095" s="10">
        <v>407071</v>
      </c>
      <c r="K1095" s="10">
        <v>9</v>
      </c>
      <c r="L1095" s="10">
        <v>2</v>
      </c>
      <c r="M1095" s="10">
        <v>15</v>
      </c>
      <c r="N1095" s="10"/>
      <c r="O1095" s="10">
        <v>537</v>
      </c>
      <c r="P1095" s="10">
        <v>14.71704570969454</v>
      </c>
      <c r="Q1095" s="10">
        <v>22.109165231999999</v>
      </c>
      <c r="T1095" s="10"/>
      <c r="U1095" s="10"/>
      <c r="V1095" s="10"/>
      <c r="W1095" s="10"/>
      <c r="X1095" s="10"/>
      <c r="Y1095" s="10"/>
      <c r="Z1095" s="10"/>
    </row>
    <row r="1096" spans="1:28" x14ac:dyDescent="0.35">
      <c r="A1096" t="str">
        <f t="shared" si="103"/>
        <v>8412_Commerce de détail, à l'exception des automobiles et des motocycles</v>
      </c>
      <c r="B1096" t="str">
        <f t="shared" si="104"/>
        <v>24_8412</v>
      </c>
      <c r="C1096">
        <f t="shared" si="105"/>
        <v>24</v>
      </c>
      <c r="D1096">
        <f t="shared" si="102"/>
        <v>24</v>
      </c>
      <c r="E1096" t="str">
        <f>INDEX(PDC!$J$1:$L$90,MATCH(H1096,PDC!$L:$L,0),MATCH(PDC!$J$1,PDC!$J$1:$L$1,0))</f>
        <v>Commerce</v>
      </c>
      <c r="F1096">
        <v>8412</v>
      </c>
      <c r="G1096">
        <v>47</v>
      </c>
      <c r="H1096" t="s">
        <v>16</v>
      </c>
      <c r="I1096" s="10">
        <v>1605</v>
      </c>
      <c r="J1096" s="10">
        <v>2500904</v>
      </c>
      <c r="K1096" s="10">
        <v>52</v>
      </c>
      <c r="L1096">
        <v>2</v>
      </c>
      <c r="M1096" s="10">
        <v>9</v>
      </c>
      <c r="N1096" s="10"/>
      <c r="O1096" s="10">
        <v>3279</v>
      </c>
      <c r="P1096" s="10">
        <v>30.973948420561985</v>
      </c>
      <c r="Q1096" s="10">
        <v>20.792481438999999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</row>
    <row r="1097" spans="1:28" x14ac:dyDescent="0.35">
      <c r="A1097" t="str">
        <f t="shared" si="103"/>
        <v>8412_Activités immobilières</v>
      </c>
      <c r="B1097" t="str">
        <f t="shared" si="104"/>
        <v>HC_8412</v>
      </c>
      <c r="C1097" t="str">
        <f t="shared" si="105"/>
        <v>HC</v>
      </c>
      <c r="D1097">
        <f t="shared" si="102"/>
        <v>29</v>
      </c>
      <c r="E1097" t="str">
        <f>INDEX(PDC!$J$1:$L$90,MATCH(H1097,PDC!$L:$L,0),MATCH(PDC!$J$1,PDC!$J$1:$L$1,0))</f>
        <v>Services</v>
      </c>
      <c r="F1097">
        <v>8412</v>
      </c>
      <c r="G1097">
        <v>68</v>
      </c>
      <c r="H1097" t="s">
        <v>31</v>
      </c>
      <c r="I1097" s="10">
        <v>102</v>
      </c>
      <c r="J1097" s="10">
        <v>146981</v>
      </c>
      <c r="K1097" s="10">
        <v>3</v>
      </c>
      <c r="M1097" s="10"/>
      <c r="N1097" s="10"/>
      <c r="O1097" s="10">
        <v>821</v>
      </c>
      <c r="P1097" s="10">
        <v>26.054242495414218</v>
      </c>
      <c r="Q1097" s="10">
        <v>20.410801396</v>
      </c>
      <c r="T1097" s="10"/>
      <c r="U1097" s="10"/>
      <c r="V1097" s="10"/>
      <c r="W1097" s="10"/>
      <c r="X1097" s="10"/>
      <c r="Y1097" s="10"/>
      <c r="Z1097" s="10"/>
    </row>
    <row r="1098" spans="1:28" x14ac:dyDescent="0.35">
      <c r="A1098" t="str">
        <f t="shared" si="103"/>
        <v>8412_Industrie du papier et du carton</v>
      </c>
      <c r="B1098" t="str">
        <f t="shared" si="104"/>
        <v>HC_8412</v>
      </c>
      <c r="C1098" t="str">
        <f t="shared" si="105"/>
        <v>HC</v>
      </c>
      <c r="D1098">
        <f t="shared" si="102"/>
        <v>35</v>
      </c>
      <c r="E1098" t="str">
        <f>INDEX(PDC!$J$1:$L$90,MATCH(H1098,PDC!$L:$L,0),MATCH(PDC!$J$1,PDC!$J$1:$L$1,0))</f>
        <v>Industrie</v>
      </c>
      <c r="F1098">
        <v>8412</v>
      </c>
      <c r="G1098">
        <v>17</v>
      </c>
      <c r="H1098" t="s">
        <v>71</v>
      </c>
      <c r="I1098" s="10">
        <v>118</v>
      </c>
      <c r="J1098" s="10">
        <v>152270</v>
      </c>
      <c r="K1098" s="10">
        <v>3</v>
      </c>
      <c r="L1098" s="10"/>
      <c r="M1098" s="10"/>
      <c r="N1098" s="10"/>
      <c r="O1098" s="10">
        <v>702</v>
      </c>
      <c r="P1098" s="10">
        <v>19.326710288839298</v>
      </c>
      <c r="Q1098" s="10">
        <v>19.701845406</v>
      </c>
      <c r="T1098" s="10"/>
      <c r="U1098" s="10"/>
      <c r="V1098" s="10"/>
      <c r="W1098" s="10"/>
      <c r="X1098" s="10"/>
      <c r="Y1098" s="10"/>
      <c r="Z1098" s="10"/>
    </row>
    <row r="1099" spans="1:28" x14ac:dyDescent="0.35">
      <c r="A1099" t="str">
        <f t="shared" si="103"/>
        <v>8412_Activités pour la santé humaine</v>
      </c>
      <c r="B1099" t="str">
        <f t="shared" si="104"/>
        <v>22_8412</v>
      </c>
      <c r="C1099">
        <f t="shared" si="105"/>
        <v>22</v>
      </c>
      <c r="D1099">
        <f t="shared" si="102"/>
        <v>22</v>
      </c>
      <c r="E1099" t="str">
        <f>INDEX(PDC!$J$1:$L$90,MATCH(H1099,PDC!$L:$L,0),MATCH(PDC!$J$1,PDC!$J$1:$L$1,0))</f>
        <v>Services</v>
      </c>
      <c r="F1099">
        <v>8412</v>
      </c>
      <c r="G1099">
        <v>86</v>
      </c>
      <c r="H1099" t="s">
        <v>27</v>
      </c>
      <c r="I1099" s="10">
        <v>938</v>
      </c>
      <c r="J1099" s="10">
        <v>1398091</v>
      </c>
      <c r="K1099" s="10">
        <v>27</v>
      </c>
      <c r="L1099">
        <v>1</v>
      </c>
      <c r="M1099" s="10">
        <v>3</v>
      </c>
      <c r="N1099" s="10"/>
      <c r="O1099" s="10">
        <v>1185</v>
      </c>
      <c r="P1099" s="10">
        <v>35.895032246222051</v>
      </c>
      <c r="Q1099" s="10">
        <v>19.312047642</v>
      </c>
      <c r="T1099" s="10"/>
      <c r="U1099" s="10"/>
      <c r="V1099" s="10"/>
      <c r="W1099" s="10"/>
      <c r="X1099" s="10"/>
      <c r="Y1099" s="10"/>
      <c r="Z1099" s="10"/>
    </row>
    <row r="1100" spans="1:28" x14ac:dyDescent="0.35">
      <c r="A1100" t="str">
        <f t="shared" si="103"/>
        <v>8412_Activités administratives et autres activités de soutien aux entreprises</v>
      </c>
      <c r="B1100" t="str">
        <f t="shared" si="104"/>
        <v>HC_8412</v>
      </c>
      <c r="C1100" t="str">
        <f t="shared" si="105"/>
        <v>HC</v>
      </c>
      <c r="D1100">
        <f t="shared" si="102"/>
        <v>36</v>
      </c>
      <c r="E1100" t="str">
        <f>INDEX(PDC!$J$1:$L$90,MATCH(H1100,PDC!$L:$L,0),MATCH(PDC!$J$1,PDC!$J$1:$L$1,0))</f>
        <v>Services</v>
      </c>
      <c r="F1100">
        <v>8412</v>
      </c>
      <c r="G1100">
        <v>82</v>
      </c>
      <c r="H1100" t="s">
        <v>35</v>
      </c>
      <c r="I1100" s="10">
        <v>75</v>
      </c>
      <c r="J1100" s="10">
        <v>105902</v>
      </c>
      <c r="K1100" s="10">
        <v>2</v>
      </c>
      <c r="M1100" s="10"/>
      <c r="N1100" s="10"/>
      <c r="O1100" s="10">
        <v>230</v>
      </c>
      <c r="P1100" s="10">
        <v>15.171897103370314</v>
      </c>
      <c r="Q1100" s="10">
        <v>18.885384600999998</v>
      </c>
      <c r="T1100" s="10"/>
      <c r="U1100" s="10"/>
      <c r="V1100" s="10"/>
      <c r="W1100" s="10"/>
      <c r="X1100" s="10"/>
      <c r="Y1100" s="10"/>
      <c r="Z1100" s="10"/>
    </row>
    <row r="1101" spans="1:28" x14ac:dyDescent="0.35">
      <c r="A1101" t="str">
        <f t="shared" si="103"/>
        <v>8412_Restauration</v>
      </c>
      <c r="B1101" t="str">
        <f t="shared" si="104"/>
        <v>28_8412</v>
      </c>
      <c r="C1101">
        <f t="shared" si="105"/>
        <v>28</v>
      </c>
      <c r="D1101">
        <f t="shared" si="102"/>
        <v>28</v>
      </c>
      <c r="E1101" t="str">
        <f>INDEX(PDC!$J$1:$L$90,MATCH(H1101,PDC!$L:$L,0),MATCH(PDC!$J$1,PDC!$J$1:$L$1,0))</f>
        <v>Services</v>
      </c>
      <c r="F1101">
        <v>8412</v>
      </c>
      <c r="G1101">
        <v>56</v>
      </c>
      <c r="H1101" t="s">
        <v>10</v>
      </c>
      <c r="I1101" s="10">
        <v>460</v>
      </c>
      <c r="J1101" s="10">
        <v>715401</v>
      </c>
      <c r="K1101" s="10">
        <v>12</v>
      </c>
      <c r="L1101">
        <v>2</v>
      </c>
      <c r="M1101" s="10">
        <v>30</v>
      </c>
      <c r="N1101" s="10"/>
      <c r="O1101" s="10">
        <v>793</v>
      </c>
      <c r="P1101" s="10">
        <v>26.398798599334551</v>
      </c>
      <c r="Q1101" s="10">
        <v>16.773809373999999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</row>
    <row r="1102" spans="1:28" x14ac:dyDescent="0.35">
      <c r="A1102" t="str">
        <f t="shared" si="103"/>
        <v>8412_Commerce de gros, à l'exception des automobiles et des motocycles</v>
      </c>
      <c r="B1102" t="str">
        <f t="shared" si="104"/>
        <v>32_8412</v>
      </c>
      <c r="C1102">
        <f t="shared" si="105"/>
        <v>32</v>
      </c>
      <c r="D1102">
        <f t="shared" si="102"/>
        <v>32</v>
      </c>
      <c r="E1102" t="str">
        <f>INDEX(PDC!$J$1:$L$90,MATCH(H1102,PDC!$L:$L,0),MATCH(PDC!$J$1,PDC!$J$1:$L$1,0))</f>
        <v>Commerce</v>
      </c>
      <c r="F1102">
        <v>8412</v>
      </c>
      <c r="G1102">
        <v>46</v>
      </c>
      <c r="H1102" t="s">
        <v>28</v>
      </c>
      <c r="I1102" s="10">
        <v>559</v>
      </c>
      <c r="J1102" s="10">
        <v>910298</v>
      </c>
      <c r="K1102" s="10">
        <v>15</v>
      </c>
      <c r="M1102" s="10"/>
      <c r="N1102" s="10"/>
      <c r="O1102" s="10">
        <v>1022</v>
      </c>
      <c r="P1102" s="10">
        <v>22.411844419903442</v>
      </c>
      <c r="Q1102" s="10">
        <v>16.478120352000001</v>
      </c>
      <c r="T1102" s="10"/>
      <c r="U1102" s="10"/>
      <c r="V1102" s="10"/>
      <c r="W1102" s="10"/>
      <c r="X1102" s="10"/>
      <c r="Y1102" s="10"/>
      <c r="Z1102" s="10"/>
    </row>
    <row r="1103" spans="1:28" x14ac:dyDescent="0.35">
      <c r="A1103" t="str">
        <f t="shared" si="103"/>
        <v>8412_Hébergement</v>
      </c>
      <c r="B1103" t="str">
        <f t="shared" si="104"/>
        <v>HC_8412</v>
      </c>
      <c r="C1103" t="str">
        <f t="shared" si="105"/>
        <v>HC</v>
      </c>
      <c r="D1103">
        <f t="shared" si="102"/>
        <v>40</v>
      </c>
      <c r="E1103" t="str">
        <f>INDEX(PDC!$J$1:$L$90,MATCH(H1103,PDC!$L:$L,0),MATCH(PDC!$J$1,PDC!$J$1:$L$1,0))</f>
        <v>Services</v>
      </c>
      <c r="F1103">
        <v>8412</v>
      </c>
      <c r="G1103">
        <v>55</v>
      </c>
      <c r="H1103" t="s">
        <v>20</v>
      </c>
      <c r="I1103" s="10">
        <v>44</v>
      </c>
      <c r="J1103" s="10">
        <v>61926</v>
      </c>
      <c r="K1103" s="10">
        <v>1</v>
      </c>
      <c r="M1103" s="10"/>
      <c r="N1103" s="10"/>
      <c r="O1103" s="10">
        <v>19</v>
      </c>
      <c r="P1103" s="10">
        <v>12.607150048301767</v>
      </c>
      <c r="Q1103" s="10">
        <v>16.148306043000002</v>
      </c>
      <c r="T1103" s="10"/>
      <c r="U1103" s="10"/>
      <c r="V1103" s="10"/>
      <c r="W1103" s="10"/>
      <c r="X1103" s="10"/>
      <c r="Y1103" s="10"/>
      <c r="Z1103" s="10"/>
    </row>
    <row r="1104" spans="1:28" x14ac:dyDescent="0.35">
      <c r="A1104" t="str">
        <f t="shared" si="103"/>
        <v>8412_Enseignement</v>
      </c>
      <c r="B1104" t="str">
        <f t="shared" si="104"/>
        <v>HC_8412</v>
      </c>
      <c r="C1104" t="str">
        <f t="shared" si="105"/>
        <v>HC</v>
      </c>
      <c r="D1104">
        <f t="shared" si="102"/>
        <v>44</v>
      </c>
      <c r="E1104" t="str">
        <f>INDEX(PDC!$J$1:$L$90,MATCH(H1104,PDC!$L:$L,0),MATCH(PDC!$J$1,PDC!$J$1:$L$1,0))</f>
        <v>Services</v>
      </c>
      <c r="F1104">
        <v>8412</v>
      </c>
      <c r="G1104">
        <v>85</v>
      </c>
      <c r="H1104" t="s">
        <v>34</v>
      </c>
      <c r="I1104" s="10">
        <v>257</v>
      </c>
      <c r="J1104" s="10">
        <v>393271</v>
      </c>
      <c r="K1104" s="10">
        <v>6</v>
      </c>
      <c r="L1104" s="10"/>
      <c r="M1104" s="10"/>
      <c r="N1104" s="10"/>
      <c r="O1104" s="10">
        <v>200</v>
      </c>
      <c r="P1104" s="10">
        <v>7.0711536526896879</v>
      </c>
      <c r="Q1104" s="10">
        <v>15.25665508</v>
      </c>
      <c r="T1104" s="10"/>
      <c r="U1104" s="10"/>
      <c r="V1104" s="10"/>
      <c r="W1104" s="10"/>
      <c r="X1104" s="10"/>
      <c r="Y1104" s="10"/>
      <c r="Z1104" s="10"/>
    </row>
    <row r="1105" spans="1:28" x14ac:dyDescent="0.35">
      <c r="A1105" t="str">
        <f t="shared" si="103"/>
        <v>8412_Entreposage et services auxiliaires des transports</v>
      </c>
      <c r="B1105" t="str">
        <f t="shared" si="104"/>
        <v>HC_8412</v>
      </c>
      <c r="C1105" t="str">
        <f t="shared" si="105"/>
        <v>HC</v>
      </c>
      <c r="D1105">
        <f t="shared" si="102"/>
        <v>41</v>
      </c>
      <c r="E1105" t="str">
        <f>INDEX(PDC!$J$1:$L$90,MATCH(H1105,PDC!$L:$L,0),MATCH(PDC!$J$1,PDC!$J$1:$L$1,0))</f>
        <v>Services</v>
      </c>
      <c r="F1105">
        <v>8412</v>
      </c>
      <c r="G1105">
        <v>52</v>
      </c>
      <c r="H1105" t="s">
        <v>7</v>
      </c>
      <c r="I1105" s="10">
        <v>80</v>
      </c>
      <c r="J1105" s="10">
        <v>141831</v>
      </c>
      <c r="K1105" s="10">
        <v>2</v>
      </c>
      <c r="L1105" s="10"/>
      <c r="M1105" s="10"/>
      <c r="N1105" s="10"/>
      <c r="O1105" s="10">
        <v>624</v>
      </c>
      <c r="P1105" s="10">
        <v>12.221978706086491</v>
      </c>
      <c r="Q1105" s="10">
        <v>14.101289563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</row>
    <row r="1106" spans="1:28" x14ac:dyDescent="0.35">
      <c r="A1106" t="str">
        <f t="shared" si="103"/>
        <v>8412_Commerce et réparation d'automobiles et de motocycles</v>
      </c>
      <c r="B1106" t="str">
        <f t="shared" si="104"/>
        <v>33_8412</v>
      </c>
      <c r="C1106">
        <f t="shared" si="105"/>
        <v>33</v>
      </c>
      <c r="D1106">
        <f t="shared" si="102"/>
        <v>33</v>
      </c>
      <c r="E1106" t="str">
        <f>INDEX(PDC!$J$1:$L$90,MATCH(H1106,PDC!$L:$L,0),MATCH(PDC!$J$1,PDC!$J$1:$L$1,0))</f>
        <v>Commerce</v>
      </c>
      <c r="F1106">
        <v>8412</v>
      </c>
      <c r="G1106">
        <v>45</v>
      </c>
      <c r="H1106" t="s">
        <v>21</v>
      </c>
      <c r="I1106" s="10">
        <v>509</v>
      </c>
      <c r="J1106" s="10">
        <v>858776</v>
      </c>
      <c r="K1106" s="10">
        <v>11</v>
      </c>
      <c r="L1106">
        <v>1</v>
      </c>
      <c r="M1106" s="10">
        <v>8</v>
      </c>
      <c r="N1106" s="10"/>
      <c r="O1106" s="10">
        <v>1832</v>
      </c>
      <c r="P1106" s="10">
        <v>21.631251353857248</v>
      </c>
      <c r="Q1106" s="10">
        <v>12.808928055999999</v>
      </c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</row>
    <row r="1107" spans="1:28" x14ac:dyDescent="0.35">
      <c r="A1107" t="str">
        <f t="shared" si="103"/>
        <v>8412_Autres industries manufacturières</v>
      </c>
      <c r="B1107" t="str">
        <f t="shared" si="104"/>
        <v>HC_8412</v>
      </c>
      <c r="C1107" t="str">
        <f t="shared" si="105"/>
        <v>HC</v>
      </c>
      <c r="D1107">
        <f t="shared" si="102"/>
        <v>23</v>
      </c>
      <c r="E1107" t="str">
        <f>INDEX(PDC!$J$1:$L$90,MATCH(H1107,PDC!$L:$L,0),MATCH(PDC!$J$1,PDC!$J$1:$L$1,0))</f>
        <v>Industrie</v>
      </c>
      <c r="F1107">
        <v>8412</v>
      </c>
      <c r="G1107">
        <v>32</v>
      </c>
      <c r="H1107" t="s">
        <v>37</v>
      </c>
      <c r="I1107" s="10">
        <v>93</v>
      </c>
      <c r="J1107" s="10">
        <v>166772</v>
      </c>
      <c r="K1107" s="10">
        <v>2</v>
      </c>
      <c r="M1107" s="10"/>
      <c r="N1107" s="10"/>
      <c r="O1107" s="10">
        <v>34</v>
      </c>
      <c r="P1107" s="10">
        <v>33.384795135933317</v>
      </c>
      <c r="Q1107" s="10">
        <v>11.992420790000001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</row>
    <row r="1108" spans="1:28" x14ac:dyDescent="0.35">
      <c r="A1108" t="str">
        <f t="shared" si="103"/>
        <v>8412_Autres industries extractives</v>
      </c>
      <c r="B1108" t="str">
        <f t="shared" si="104"/>
        <v>HC_8412</v>
      </c>
      <c r="C1108" t="str">
        <f t="shared" si="105"/>
        <v>HC</v>
      </c>
      <c r="D1108">
        <f t="shared" si="102"/>
        <v>26</v>
      </c>
      <c r="E1108" t="str">
        <f>INDEX(PDC!$J$1:$L$90,MATCH(H1108,PDC!$L:$L,0),MATCH(PDC!$J$1,PDC!$J$1:$L$1,0))</f>
        <v>Industrie</v>
      </c>
      <c r="F1108">
        <v>8412</v>
      </c>
      <c r="G1108">
        <v>8</v>
      </c>
      <c r="H1108" t="s">
        <v>64</v>
      </c>
      <c r="I1108" s="10">
        <v>48</v>
      </c>
      <c r="J1108" s="10">
        <v>89932</v>
      </c>
      <c r="K1108" s="10">
        <v>1</v>
      </c>
      <c r="L1108" s="10"/>
      <c r="M1108" s="10"/>
      <c r="N1108" s="10"/>
      <c r="O1108" s="10">
        <v>6</v>
      </c>
      <c r="P1108" s="10">
        <v>29.753052019325764</v>
      </c>
      <c r="Q1108" s="10">
        <v>11.119512521000001</v>
      </c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</row>
    <row r="1109" spans="1:28" x14ac:dyDescent="0.35">
      <c r="A1109" t="str">
        <f t="shared" si="103"/>
        <v>8412_Fabrication de textiles</v>
      </c>
      <c r="B1109" t="str">
        <f t="shared" si="104"/>
        <v>39_8412</v>
      </c>
      <c r="C1109">
        <f t="shared" si="105"/>
        <v>39</v>
      </c>
      <c r="D1109">
        <f t="shared" si="102"/>
        <v>39</v>
      </c>
      <c r="E1109" t="str">
        <f>INDEX(PDC!$J$1:$L$90,MATCH(H1109,PDC!$L:$L,0),MATCH(PDC!$J$1,PDC!$J$1:$L$1,0))</f>
        <v>Industrie</v>
      </c>
      <c r="F1109">
        <v>8412</v>
      </c>
      <c r="G1109">
        <v>13</v>
      </c>
      <c r="H1109" t="s">
        <v>19</v>
      </c>
      <c r="I1109" s="10">
        <v>451</v>
      </c>
      <c r="J1109" s="10">
        <v>688517</v>
      </c>
      <c r="K1109" s="10">
        <v>7</v>
      </c>
      <c r="L1109" s="10"/>
      <c r="M1109" s="10"/>
      <c r="N1109" s="10"/>
      <c r="O1109" s="10">
        <v>174</v>
      </c>
      <c r="P1109" s="10">
        <v>13.570061516743271</v>
      </c>
      <c r="Q1109" s="10">
        <v>10.166778743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</row>
    <row r="1110" spans="1:28" x14ac:dyDescent="0.35">
      <c r="A1110" t="str">
        <f t="shared" si="103"/>
        <v>8412_Activités des organisations associatives</v>
      </c>
      <c r="B1110" t="str">
        <f t="shared" si="104"/>
        <v>HC_8412</v>
      </c>
      <c r="C1110" t="str">
        <f t="shared" si="105"/>
        <v>HC</v>
      </c>
      <c r="D1110">
        <f t="shared" si="102"/>
        <v>46</v>
      </c>
      <c r="E1110" t="str">
        <f>INDEX(PDC!$J$1:$L$90,MATCH(H1110,PDC!$L:$L,0),MATCH(PDC!$J$1,PDC!$J$1:$L$1,0))</f>
        <v>Services</v>
      </c>
      <c r="F1110">
        <v>8412</v>
      </c>
      <c r="G1110">
        <v>94</v>
      </c>
      <c r="H1110" t="s">
        <v>32</v>
      </c>
      <c r="I1110" s="10">
        <v>166</v>
      </c>
      <c r="J1110" s="10">
        <v>151714</v>
      </c>
      <c r="K1110" s="10">
        <v>1</v>
      </c>
      <c r="M1110" s="10"/>
      <c r="N1110" s="10"/>
      <c r="O1110" s="10">
        <v>50</v>
      </c>
      <c r="P1110" s="10">
        <v>4.6686698256882408</v>
      </c>
      <c r="Q1110" s="10">
        <v>6.5913495128999999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</row>
    <row r="1111" spans="1:28" x14ac:dyDescent="0.35">
      <c r="A1111" t="str">
        <f t="shared" si="103"/>
        <v>8412_Activités des sièges sociaux ; conseil de gestion</v>
      </c>
      <c r="B1111" t="str">
        <f t="shared" si="104"/>
        <v>HC_8412</v>
      </c>
      <c r="C1111" t="str">
        <f t="shared" si="105"/>
        <v>HC</v>
      </c>
      <c r="D1111">
        <f t="shared" si="102"/>
        <v>43</v>
      </c>
      <c r="E1111" t="str">
        <f>INDEX(PDC!$J$1:$L$90,MATCH(H1111,PDC!$L:$L,0),MATCH(PDC!$J$1,PDC!$J$1:$L$1,0))</f>
        <v>Services</v>
      </c>
      <c r="F1111">
        <v>8412</v>
      </c>
      <c r="G1111">
        <v>70</v>
      </c>
      <c r="H1111" t="s">
        <v>44</v>
      </c>
      <c r="I1111" s="10">
        <v>97</v>
      </c>
      <c r="J1111" s="10">
        <v>160192</v>
      </c>
      <c r="K1111" s="10">
        <v>1</v>
      </c>
      <c r="L1111" s="10"/>
      <c r="M1111" s="10"/>
      <c r="N1111" s="10"/>
      <c r="O1111" s="10">
        <v>372</v>
      </c>
      <c r="P1111" s="10">
        <v>7.8514478005637169</v>
      </c>
      <c r="Q1111" s="10">
        <v>6.2425089892000001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</row>
    <row r="1112" spans="1:28" x14ac:dyDescent="0.35">
      <c r="A1112" t="str">
        <f t="shared" si="103"/>
        <v>8412_Activités d'architecture et d'ingénierie ; activités de contrôle et analyses techniques</v>
      </c>
      <c r="B1112" t="str">
        <f t="shared" si="104"/>
        <v>38_8412</v>
      </c>
      <c r="C1112">
        <f t="shared" si="105"/>
        <v>38</v>
      </c>
      <c r="D1112">
        <f t="shared" si="102"/>
        <v>38</v>
      </c>
      <c r="E1112" t="str">
        <f>INDEX(PDC!$J$1:$L$90,MATCH(H1112,PDC!$L:$L,0),MATCH(PDC!$J$1,PDC!$J$1:$L$1,0))</f>
        <v>Services</v>
      </c>
      <c r="F1112">
        <v>8412</v>
      </c>
      <c r="G1112">
        <v>71</v>
      </c>
      <c r="H1112" t="s">
        <v>43</v>
      </c>
      <c r="I1112" s="10">
        <v>428</v>
      </c>
      <c r="J1112" s="10">
        <v>404291</v>
      </c>
      <c r="K1112" s="10">
        <v>2</v>
      </c>
      <c r="M1112" s="10"/>
      <c r="N1112" s="10"/>
      <c r="O1112" s="10">
        <v>59</v>
      </c>
      <c r="P1112" s="10">
        <v>14.358159181923595</v>
      </c>
      <c r="Q1112" s="10">
        <v>4.9469317891999998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</row>
    <row r="1113" spans="1:28" x14ac:dyDescent="0.35">
      <c r="A1113" t="str">
        <f t="shared" si="103"/>
        <v>8412_Activités juridiques et comptables</v>
      </c>
      <c r="B1113" t="str">
        <f t="shared" si="104"/>
        <v>HC_8412</v>
      </c>
      <c r="C1113" t="str">
        <f t="shared" si="105"/>
        <v>HC</v>
      </c>
      <c r="D1113">
        <f t="shared" si="102"/>
        <v>42</v>
      </c>
      <c r="E1113" t="str">
        <f>INDEX(PDC!$J$1:$L$90,MATCH(H1113,PDC!$L:$L,0),MATCH(PDC!$J$1,PDC!$J$1:$L$1,0))</f>
        <v>Services</v>
      </c>
      <c r="F1113">
        <v>8412</v>
      </c>
      <c r="G1113">
        <v>69</v>
      </c>
      <c r="H1113" t="s">
        <v>51</v>
      </c>
      <c r="I1113" s="10">
        <v>277</v>
      </c>
      <c r="J1113" s="10">
        <v>453804</v>
      </c>
      <c r="K1113" s="10">
        <v>2</v>
      </c>
      <c r="M1113" s="10"/>
      <c r="N1113" s="10"/>
      <c r="O1113" s="10">
        <v>84</v>
      </c>
      <c r="P1113" s="10">
        <v>8.9891699586904519</v>
      </c>
      <c r="Q1113" s="10">
        <v>4.4071890067000004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</row>
    <row r="1114" spans="1:28" x14ac:dyDescent="0.35">
      <c r="A1114" t="str">
        <f t="shared" si="103"/>
        <v>8412_Autres services personnels</v>
      </c>
      <c r="B1114" t="str">
        <f t="shared" si="104"/>
        <v>HC_8412</v>
      </c>
      <c r="C1114" t="str">
        <f t="shared" si="105"/>
        <v>HC</v>
      </c>
      <c r="D1114">
        <f t="shared" si="102"/>
        <v>45</v>
      </c>
      <c r="E1114" t="str">
        <f>INDEX(PDC!$J$1:$L$90,MATCH(H1114,PDC!$L:$L,0),MATCH(PDC!$J$1,PDC!$J$1:$L$1,0))</f>
        <v>Services</v>
      </c>
      <c r="F1114">
        <v>8412</v>
      </c>
      <c r="G1114">
        <v>96</v>
      </c>
      <c r="H1114" t="s">
        <v>30</v>
      </c>
      <c r="I1114" s="10">
        <v>175</v>
      </c>
      <c r="J1114" s="10">
        <v>253325</v>
      </c>
      <c r="K1114" s="10">
        <v>1</v>
      </c>
      <c r="L1114" s="10"/>
      <c r="M1114" s="10"/>
      <c r="N1114" s="10"/>
      <c r="O1114" s="10">
        <v>257</v>
      </c>
      <c r="P1114" s="10">
        <v>4.7423086201941809</v>
      </c>
      <c r="Q1114" s="10">
        <v>3.9474982729999999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</row>
    <row r="1115" spans="1:28" x14ac:dyDescent="0.35">
      <c r="A1115" t="str">
        <f t="shared" si="103"/>
        <v>8412_Industrie chimique</v>
      </c>
      <c r="B1115" t="str">
        <f t="shared" si="104"/>
        <v>47_8412</v>
      </c>
      <c r="C1115">
        <f t="shared" si="105"/>
        <v>47</v>
      </c>
      <c r="D1115">
        <f t="shared" si="102"/>
        <v>47</v>
      </c>
      <c r="E1115" t="str">
        <f>INDEX(PDC!$J$1:$L$90,MATCH(H1115,PDC!$L:$L,0),MATCH(PDC!$J$1,PDC!$J$1:$L$1,0))</f>
        <v>Industrie</v>
      </c>
      <c r="F1115">
        <v>8412</v>
      </c>
      <c r="G1115">
        <v>20</v>
      </c>
      <c r="H1115" t="s">
        <v>40</v>
      </c>
      <c r="I1115" s="10">
        <v>555</v>
      </c>
      <c r="J1115" s="10">
        <v>734632</v>
      </c>
      <c r="K1115" s="10">
        <v>1</v>
      </c>
      <c r="M1115" s="10"/>
      <c r="N1115" s="10"/>
      <c r="O1115" s="10">
        <v>22</v>
      </c>
      <c r="P1115" s="10">
        <v>1.8395275790817449</v>
      </c>
      <c r="Q1115" s="10">
        <v>1.3612257565999999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</row>
    <row r="1116" spans="1:28" x14ac:dyDescent="0.35">
      <c r="A1116" t="str">
        <f t="shared" si="103"/>
        <v>8412_Activités des agences de voyage, voyagistes, services de réservation et activités connexes</v>
      </c>
      <c r="B1116" t="str">
        <f t="shared" si="104"/>
        <v>HC_8412</v>
      </c>
      <c r="C1116" t="str">
        <f t="shared" si="105"/>
        <v>HC</v>
      </c>
      <c r="D1116">
        <f t="shared" si="102"/>
        <v>48</v>
      </c>
      <c r="E1116" t="str">
        <f>INDEX(PDC!$J$1:$L$90,MATCH(H1116,PDC!$L:$L,0),MATCH(PDC!$J$1,PDC!$J$1:$L$1,0))</f>
        <v>Services</v>
      </c>
      <c r="F1116">
        <v>8412</v>
      </c>
      <c r="G1116">
        <v>79</v>
      </c>
      <c r="H1116" t="s">
        <v>89</v>
      </c>
      <c r="I1116" s="10">
        <v>31</v>
      </c>
      <c r="J1116" s="10">
        <v>46271</v>
      </c>
      <c r="K1116" s="10"/>
      <c r="L1116" s="10"/>
      <c r="M1116" s="10"/>
      <c r="N1116" s="10"/>
      <c r="O1116" s="10"/>
      <c r="P1116" s="10">
        <v>0</v>
      </c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</row>
    <row r="1117" spans="1:28" x14ac:dyDescent="0.35">
      <c r="A1117" t="str">
        <f t="shared" si="103"/>
        <v>8412_Activités de location et location-bail</v>
      </c>
      <c r="B1117" t="str">
        <f t="shared" si="104"/>
        <v>HC_8412</v>
      </c>
      <c r="C1117" t="str">
        <f t="shared" si="105"/>
        <v>HC</v>
      </c>
      <c r="D1117">
        <f t="shared" si="102"/>
        <v>48</v>
      </c>
      <c r="E1117" t="str">
        <f>INDEX(PDC!$J$1:$L$90,MATCH(H1117,PDC!$L:$L,0),MATCH(PDC!$J$1,PDC!$J$1:$L$1,0))</f>
        <v>Services</v>
      </c>
      <c r="F1117">
        <v>8412</v>
      </c>
      <c r="G1117">
        <v>77</v>
      </c>
      <c r="H1117" t="s">
        <v>88</v>
      </c>
      <c r="I1117" s="10">
        <v>18</v>
      </c>
      <c r="J1117" s="10">
        <v>28335</v>
      </c>
      <c r="K1117" s="10"/>
      <c r="M1117" s="10"/>
      <c r="N1117" s="10"/>
      <c r="O1117" s="10">
        <v>0</v>
      </c>
      <c r="P1117" s="10">
        <v>0</v>
      </c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</row>
    <row r="1118" spans="1:28" x14ac:dyDescent="0.35">
      <c r="A1118" t="str">
        <f t="shared" si="103"/>
        <v>8412_Autres activités spécialisées, scientifiques et techniques</v>
      </c>
      <c r="B1118" t="str">
        <f t="shared" si="104"/>
        <v>HC_8412</v>
      </c>
      <c r="C1118" t="str">
        <f t="shared" si="105"/>
        <v>HC</v>
      </c>
      <c r="D1118">
        <f t="shared" si="102"/>
        <v>48</v>
      </c>
      <c r="E1118" t="str">
        <f>INDEX(PDC!$J$1:$L$90,MATCH(H1118,PDC!$L:$L,0),MATCH(PDC!$J$1,PDC!$J$1:$L$1,0))</f>
        <v>Services</v>
      </c>
      <c r="F1118">
        <v>8412</v>
      </c>
      <c r="G1118">
        <v>74</v>
      </c>
      <c r="H1118" t="s">
        <v>86</v>
      </c>
      <c r="I1118" s="10">
        <v>14</v>
      </c>
      <c r="J1118" s="10">
        <v>18480</v>
      </c>
      <c r="K1118" s="10"/>
      <c r="M1118" s="10"/>
      <c r="N1118" s="10"/>
      <c r="O1118" s="10"/>
      <c r="P1118" s="10">
        <v>0</v>
      </c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</row>
    <row r="1119" spans="1:28" x14ac:dyDescent="0.35">
      <c r="A1119" t="str">
        <f t="shared" si="103"/>
        <v>8412_Publicité et études de marché</v>
      </c>
      <c r="B1119" t="str">
        <f t="shared" si="104"/>
        <v>HC_8412</v>
      </c>
      <c r="C1119" t="str">
        <f t="shared" si="105"/>
        <v>HC</v>
      </c>
      <c r="D1119">
        <f t="shared" si="102"/>
        <v>48</v>
      </c>
      <c r="E1119" t="str">
        <f>INDEX(PDC!$J$1:$L$90,MATCH(H1119,PDC!$L:$L,0),MATCH(PDC!$J$1,PDC!$J$1:$L$1,0))</f>
        <v>Services</v>
      </c>
      <c r="F1119">
        <v>8412</v>
      </c>
      <c r="G1119">
        <v>73</v>
      </c>
      <c r="H1119" t="s">
        <v>33</v>
      </c>
      <c r="I1119" s="10">
        <v>15</v>
      </c>
      <c r="J1119" s="10">
        <v>26401</v>
      </c>
      <c r="P1119">
        <v>0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</row>
    <row r="1120" spans="1:28" x14ac:dyDescent="0.35">
      <c r="A1120" t="str">
        <f t="shared" si="103"/>
        <v>8412_Recherche-développement scientifique</v>
      </c>
      <c r="B1120" t="str">
        <f t="shared" si="104"/>
        <v>HC_8412</v>
      </c>
      <c r="C1120" t="str">
        <f t="shared" si="105"/>
        <v>HC</v>
      </c>
      <c r="D1120">
        <f t="shared" si="102"/>
        <v>48</v>
      </c>
      <c r="E1120" t="str">
        <f>INDEX(PDC!$J$1:$L$90,MATCH(H1120,PDC!$L:$L,0),MATCH(PDC!$J$1,PDC!$J$1:$L$1,0))</f>
        <v>Services</v>
      </c>
      <c r="F1120">
        <v>8412</v>
      </c>
      <c r="G1120">
        <v>72</v>
      </c>
      <c r="H1120" t="s">
        <v>46</v>
      </c>
      <c r="I1120" s="10">
        <v>4</v>
      </c>
      <c r="J1120" s="10">
        <v>7181</v>
      </c>
      <c r="M1120" s="10"/>
      <c r="P1120">
        <v>0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</row>
    <row r="1121" spans="1:28" x14ac:dyDescent="0.35">
      <c r="A1121" t="str">
        <f t="shared" si="103"/>
        <v>8412_Activités auxiliaires de services financiers et d'assurance</v>
      </c>
      <c r="B1121" t="str">
        <f t="shared" si="104"/>
        <v>HC_8412</v>
      </c>
      <c r="C1121" t="str">
        <f t="shared" si="105"/>
        <v>HC</v>
      </c>
      <c r="D1121">
        <f t="shared" si="102"/>
        <v>48</v>
      </c>
      <c r="E1121" t="str">
        <f>INDEX(PDC!$J$1:$L$90,MATCH(H1121,PDC!$L:$L,0),MATCH(PDC!$J$1,PDC!$J$1:$L$1,0))</f>
        <v>Services</v>
      </c>
      <c r="F1121">
        <v>8412</v>
      </c>
      <c r="G1121">
        <v>66</v>
      </c>
      <c r="H1121" t="s">
        <v>48</v>
      </c>
      <c r="I1121" s="10">
        <v>82</v>
      </c>
      <c r="J1121" s="10">
        <v>122349</v>
      </c>
      <c r="M1121" s="10"/>
      <c r="O1121">
        <v>0</v>
      </c>
      <c r="P1121">
        <v>0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</row>
    <row r="1122" spans="1:28" x14ac:dyDescent="0.35">
      <c r="A1122" t="str">
        <f t="shared" si="103"/>
        <v>8412_Assurance</v>
      </c>
      <c r="B1122" t="str">
        <f t="shared" si="104"/>
        <v>HC_8412</v>
      </c>
      <c r="C1122" t="str">
        <f t="shared" si="105"/>
        <v>HC</v>
      </c>
      <c r="D1122">
        <f t="shared" si="102"/>
        <v>48</v>
      </c>
      <c r="E1122" t="str">
        <f>INDEX(PDC!$J$1:$L$90,MATCH(H1122,PDC!$L:$L,0),MATCH(PDC!$J$1,PDC!$J$1:$L$1,0))</f>
        <v>Services</v>
      </c>
      <c r="F1122">
        <v>8412</v>
      </c>
      <c r="G1122">
        <v>65</v>
      </c>
      <c r="H1122" t="s">
        <v>45</v>
      </c>
      <c r="I1122" s="10">
        <v>11</v>
      </c>
      <c r="J1122" s="10">
        <v>15478</v>
      </c>
      <c r="M1122" s="10"/>
      <c r="P1122">
        <v>0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</row>
    <row r="1123" spans="1:28" x14ac:dyDescent="0.35">
      <c r="A1123" t="str">
        <f t="shared" si="103"/>
        <v>8412_Activités des services financiers, hors assurance et caisses de retraite</v>
      </c>
      <c r="B1123" t="str">
        <f t="shared" si="104"/>
        <v>HC_8412</v>
      </c>
      <c r="C1123" t="str">
        <f t="shared" si="105"/>
        <v>HC</v>
      </c>
      <c r="D1123">
        <f t="shared" si="102"/>
        <v>48</v>
      </c>
      <c r="E1123" t="str">
        <f>INDEX(PDC!$J$1:$L$90,MATCH(H1123,PDC!$L:$L,0),MATCH(PDC!$J$1,PDC!$J$1:$L$1,0))</f>
        <v>Services</v>
      </c>
      <c r="F1123">
        <v>8412</v>
      </c>
      <c r="G1123">
        <v>64</v>
      </c>
      <c r="H1123" t="s">
        <v>47</v>
      </c>
      <c r="I1123" s="10">
        <v>236</v>
      </c>
      <c r="J1123" s="10">
        <v>368948</v>
      </c>
      <c r="P1123">
        <v>0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</row>
    <row r="1124" spans="1:28" x14ac:dyDescent="0.35">
      <c r="A1124" t="str">
        <f t="shared" si="103"/>
        <v>8412_Services d'information</v>
      </c>
      <c r="B1124" t="str">
        <f t="shared" si="104"/>
        <v>HC_8412</v>
      </c>
      <c r="C1124" t="str">
        <f t="shared" si="105"/>
        <v>HC</v>
      </c>
      <c r="D1124">
        <f t="shared" si="102"/>
        <v>48</v>
      </c>
      <c r="E1124" t="str">
        <f>INDEX(PDC!$J$1:$L$90,MATCH(H1124,PDC!$L:$L,0),MATCH(PDC!$J$1,PDC!$J$1:$L$1,0))</f>
        <v>Services</v>
      </c>
      <c r="F1124">
        <v>8412</v>
      </c>
      <c r="G1124">
        <v>63</v>
      </c>
      <c r="H1124" t="s">
        <v>85</v>
      </c>
      <c r="I1124" s="10">
        <v>2</v>
      </c>
      <c r="J1124" s="10">
        <v>3076</v>
      </c>
      <c r="P1124">
        <v>0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</row>
    <row r="1125" spans="1:28" x14ac:dyDescent="0.35">
      <c r="A1125" t="str">
        <f t="shared" si="103"/>
        <v>8412_Programmation, conseil et autres activités informatiques</v>
      </c>
      <c r="B1125" t="str">
        <f t="shared" si="104"/>
        <v>HC_8412</v>
      </c>
      <c r="C1125" t="str">
        <f t="shared" si="105"/>
        <v>HC</v>
      </c>
      <c r="D1125">
        <f t="shared" si="102"/>
        <v>48</v>
      </c>
      <c r="E1125" t="str">
        <f>INDEX(PDC!$J$1:$L$90,MATCH(H1125,PDC!$L:$L,0),MATCH(PDC!$J$1,PDC!$J$1:$L$1,0))</f>
        <v>Services</v>
      </c>
      <c r="F1125">
        <v>8412</v>
      </c>
      <c r="G1125">
        <v>62</v>
      </c>
      <c r="H1125" t="s">
        <v>50</v>
      </c>
      <c r="I1125" s="10">
        <v>22</v>
      </c>
      <c r="J1125" s="10">
        <v>30820</v>
      </c>
      <c r="P1125">
        <v>0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</row>
    <row r="1126" spans="1:28" x14ac:dyDescent="0.35">
      <c r="A1126" t="str">
        <f t="shared" si="103"/>
        <v>8412_Programmation et diffusion</v>
      </c>
      <c r="B1126" t="str">
        <f t="shared" si="104"/>
        <v>HC_8412</v>
      </c>
      <c r="C1126" t="str">
        <f t="shared" si="105"/>
        <v>HC</v>
      </c>
      <c r="D1126">
        <f t="shared" si="102"/>
        <v>48</v>
      </c>
      <c r="E1126" t="str">
        <f>INDEX(PDC!$J$1:$L$90,MATCH(H1126,PDC!$L:$L,0),MATCH(PDC!$J$1,PDC!$J$1:$L$1,0))</f>
        <v>Services</v>
      </c>
      <c r="F1126">
        <v>8412</v>
      </c>
      <c r="G1126">
        <v>60</v>
      </c>
      <c r="H1126" t="s">
        <v>83</v>
      </c>
      <c r="I1126" s="10"/>
      <c r="J1126" s="10"/>
      <c r="P1126">
        <v>0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</row>
    <row r="1127" spans="1:28" x14ac:dyDescent="0.35">
      <c r="A1127" t="str">
        <f t="shared" si="103"/>
        <v>8412_Production de films cinématographiques, de vidéo et de programmes de télévision ; enregistrement sonore et édition musicale</v>
      </c>
      <c r="B1127" t="str">
        <f t="shared" si="104"/>
        <v>HC_8412</v>
      </c>
      <c r="C1127" t="str">
        <f t="shared" si="105"/>
        <v>HC</v>
      </c>
      <c r="D1127">
        <f t="shared" si="102"/>
        <v>48</v>
      </c>
      <c r="E1127" t="str">
        <f>INDEX(PDC!$J$1:$L$90,MATCH(H1127,PDC!$L:$L,0),MATCH(PDC!$J$1,PDC!$J$1:$L$1,0))</f>
        <v>Services</v>
      </c>
      <c r="F1127">
        <v>8412</v>
      </c>
      <c r="G1127">
        <v>59</v>
      </c>
      <c r="H1127" t="s">
        <v>82</v>
      </c>
      <c r="I1127" s="10">
        <v>14</v>
      </c>
      <c r="J1127" s="10">
        <v>12745</v>
      </c>
      <c r="M1127" s="10"/>
      <c r="P1127">
        <v>0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</row>
    <row r="1128" spans="1:28" x14ac:dyDescent="0.35">
      <c r="A1128" t="str">
        <f t="shared" si="103"/>
        <v>8412_Édition</v>
      </c>
      <c r="B1128" t="str">
        <f t="shared" si="104"/>
        <v>HC_8412</v>
      </c>
      <c r="C1128" t="str">
        <f t="shared" si="105"/>
        <v>HC</v>
      </c>
      <c r="D1128">
        <f t="shared" si="102"/>
        <v>48</v>
      </c>
      <c r="E1128" t="str">
        <f>INDEX(PDC!$J$1:$L$90,MATCH(H1128,PDC!$L:$L,0),MATCH(PDC!$J$1,PDC!$J$1:$L$1,0))</f>
        <v>Services</v>
      </c>
      <c r="F1128">
        <v>8412</v>
      </c>
      <c r="G1128">
        <v>58</v>
      </c>
      <c r="H1128" t="s">
        <v>49</v>
      </c>
      <c r="I1128" s="10">
        <v>19</v>
      </c>
      <c r="J1128" s="10">
        <v>25248</v>
      </c>
      <c r="P1128">
        <v>0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</row>
    <row r="1129" spans="1:28" x14ac:dyDescent="0.35">
      <c r="A1129" t="str">
        <f t="shared" si="103"/>
        <v>8412_Dépollution et autres services de gestion des déchets</v>
      </c>
      <c r="B1129" t="str">
        <f t="shared" si="104"/>
        <v>HC_8412</v>
      </c>
      <c r="C1129" t="str">
        <f t="shared" si="105"/>
        <v>HC</v>
      </c>
      <c r="D1129">
        <f t="shared" si="102"/>
        <v>48</v>
      </c>
      <c r="E1129" t="str">
        <f>INDEX(PDC!$J$1:$L$90,MATCH(H1129,PDC!$L:$L,0),MATCH(PDC!$J$1,PDC!$J$1:$L$1,0))</f>
        <v>Industrie</v>
      </c>
      <c r="F1129">
        <v>8412</v>
      </c>
      <c r="G1129">
        <v>39</v>
      </c>
      <c r="H1129" t="s">
        <v>79</v>
      </c>
      <c r="I1129" s="10">
        <v>14</v>
      </c>
      <c r="J1129" s="10">
        <v>33600</v>
      </c>
      <c r="P1129">
        <v>0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</row>
    <row r="1130" spans="1:28" x14ac:dyDescent="0.35">
      <c r="A1130" t="str">
        <f t="shared" si="103"/>
        <v>8412_Collecte et traitement des eaux usées</v>
      </c>
      <c r="B1130" t="str">
        <f t="shared" si="104"/>
        <v>HC_8412</v>
      </c>
      <c r="C1130" t="str">
        <f t="shared" si="105"/>
        <v>HC</v>
      </c>
      <c r="D1130">
        <f t="shared" si="102"/>
        <v>48</v>
      </c>
      <c r="E1130" t="str">
        <f>INDEX(PDC!$J$1:$L$90,MATCH(H1130,PDC!$L:$L,0),MATCH(PDC!$J$1,PDC!$J$1:$L$1,0))</f>
        <v>Industrie</v>
      </c>
      <c r="F1130">
        <v>8412</v>
      </c>
      <c r="G1130">
        <v>37</v>
      </c>
      <c r="H1130" t="s">
        <v>78</v>
      </c>
      <c r="I1130" s="10">
        <v>0</v>
      </c>
      <c r="J1130" s="10">
        <v>0</v>
      </c>
      <c r="P1130">
        <v>0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</row>
    <row r="1131" spans="1:28" x14ac:dyDescent="0.35">
      <c r="A1131" t="str">
        <f t="shared" si="103"/>
        <v>8412_Captage, traitement et distribution d'eau</v>
      </c>
      <c r="B1131" t="str">
        <f t="shared" si="104"/>
        <v>HC_8412</v>
      </c>
      <c r="C1131" t="str">
        <f t="shared" si="105"/>
        <v>HC</v>
      </c>
      <c r="D1131">
        <f t="shared" si="102"/>
        <v>48</v>
      </c>
      <c r="E1131" t="str">
        <f>INDEX(PDC!$J$1:$L$90,MATCH(H1131,PDC!$L:$L,0),MATCH(PDC!$J$1,PDC!$J$1:$L$1,0))</f>
        <v>Industrie</v>
      </c>
      <c r="F1131">
        <v>8412</v>
      </c>
      <c r="G1131">
        <v>36</v>
      </c>
      <c r="H1131" t="s">
        <v>77</v>
      </c>
      <c r="I1131" s="10">
        <v>31</v>
      </c>
      <c r="J1131" s="10">
        <v>46869</v>
      </c>
      <c r="M1131" s="10"/>
      <c r="P1131">
        <v>0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</row>
    <row r="1132" spans="1:28" x14ac:dyDescent="0.35">
      <c r="A1132" t="str">
        <f t="shared" si="103"/>
        <v>8412_Production et distribution d'électricité, de gaz, de vapeur et d'air conditionné</v>
      </c>
      <c r="B1132" t="str">
        <f t="shared" si="104"/>
        <v>HC_8412</v>
      </c>
      <c r="C1132" t="str">
        <f t="shared" si="105"/>
        <v>HC</v>
      </c>
      <c r="D1132">
        <f t="shared" si="102"/>
        <v>48</v>
      </c>
      <c r="E1132" t="str">
        <f>INDEX(PDC!$J$1:$L$90,MATCH(H1132,PDC!$L:$L,0),MATCH(PDC!$J$1,PDC!$J$1:$L$1,0))</f>
        <v>Industrie</v>
      </c>
      <c r="F1132">
        <v>8412</v>
      </c>
      <c r="G1132">
        <v>35</v>
      </c>
      <c r="H1132" t="s">
        <v>76</v>
      </c>
      <c r="I1132" s="10">
        <v>23</v>
      </c>
      <c r="J1132" s="10">
        <v>34464</v>
      </c>
      <c r="P1132">
        <v>0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</row>
    <row r="1133" spans="1:28" x14ac:dyDescent="0.35">
      <c r="A1133" t="str">
        <f t="shared" si="103"/>
        <v>8412_Fabrication d'autres matériels de transport</v>
      </c>
      <c r="B1133" t="str">
        <f t="shared" si="104"/>
        <v>HC_8412</v>
      </c>
      <c r="C1133" t="str">
        <f t="shared" si="105"/>
        <v>HC</v>
      </c>
      <c r="D1133">
        <f t="shared" si="102"/>
        <v>48</v>
      </c>
      <c r="E1133" t="str">
        <f>INDEX(PDC!$J$1:$L$90,MATCH(H1133,PDC!$L:$L,0),MATCH(PDC!$J$1,PDC!$J$1:$L$1,0))</f>
        <v>Industrie</v>
      </c>
      <c r="F1133">
        <v>8412</v>
      </c>
      <c r="G1133">
        <v>30</v>
      </c>
      <c r="H1133" t="s">
        <v>74</v>
      </c>
      <c r="I1133">
        <v>4</v>
      </c>
      <c r="J1133">
        <v>4959</v>
      </c>
      <c r="P1133">
        <v>0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</row>
    <row r="1134" spans="1:28" x14ac:dyDescent="0.35">
      <c r="A1134" t="str">
        <f t="shared" si="103"/>
        <v>8412_Fabrication d'équipements électriques</v>
      </c>
      <c r="B1134" t="str">
        <f t="shared" si="104"/>
        <v>HC_8412</v>
      </c>
      <c r="C1134" t="str">
        <f t="shared" si="105"/>
        <v>HC</v>
      </c>
      <c r="D1134">
        <f t="shared" ref="D1134:D1138" si="106">IF(COUNTBLANK(P1134)=0,RANK(P1134,P$1069:P$1138),"NC")</f>
        <v>48</v>
      </c>
      <c r="E1134" t="str">
        <f>INDEX(PDC!$J$1:$L$90,MATCH(H1134,PDC!$L:$L,0),MATCH(PDC!$J$1,PDC!$J$1:$L$1,0))</f>
        <v>Industrie</v>
      </c>
      <c r="F1134">
        <v>8412</v>
      </c>
      <c r="G1134">
        <v>27</v>
      </c>
      <c r="H1134" t="s">
        <v>38</v>
      </c>
      <c r="I1134" s="10">
        <v>8</v>
      </c>
      <c r="J1134" s="10">
        <v>10824</v>
      </c>
      <c r="P1134">
        <v>0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</row>
    <row r="1135" spans="1:28" x14ac:dyDescent="0.35">
      <c r="A1135" t="str">
        <f t="shared" si="103"/>
        <v>8412_Fabrication de produits informatiques, électroniques et optiques</v>
      </c>
      <c r="B1135" t="str">
        <f t="shared" si="104"/>
        <v>HC_8412</v>
      </c>
      <c r="C1135" t="str">
        <f t="shared" si="105"/>
        <v>HC</v>
      </c>
      <c r="D1135">
        <f t="shared" si="106"/>
        <v>48</v>
      </c>
      <c r="E1135" t="str">
        <f>INDEX(PDC!$J$1:$L$90,MATCH(H1135,PDC!$L:$L,0),MATCH(PDC!$J$1,PDC!$J$1:$L$1,0))</f>
        <v>Industrie</v>
      </c>
      <c r="F1135">
        <v>8412</v>
      </c>
      <c r="G1135">
        <v>26</v>
      </c>
      <c r="H1135" t="s">
        <v>41</v>
      </c>
      <c r="I1135" s="10">
        <v>9</v>
      </c>
      <c r="J1135" s="10">
        <v>16761</v>
      </c>
      <c r="P1135">
        <v>0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</row>
    <row r="1136" spans="1:28" x14ac:dyDescent="0.35">
      <c r="A1136" t="str">
        <f t="shared" si="103"/>
        <v>8412_Fabrication de produits en caoutchouc et en plastique</v>
      </c>
      <c r="B1136" t="str">
        <f t="shared" si="104"/>
        <v>HC_8412</v>
      </c>
      <c r="C1136" t="str">
        <f t="shared" si="105"/>
        <v>HC</v>
      </c>
      <c r="D1136">
        <f t="shared" si="106"/>
        <v>48</v>
      </c>
      <c r="E1136" t="str">
        <f>INDEX(PDC!$J$1:$L$90,MATCH(H1136,PDC!$L:$L,0),MATCH(PDC!$J$1,PDC!$J$1:$L$1,0))</f>
        <v>Industrie</v>
      </c>
      <c r="F1136">
        <v>8412</v>
      </c>
      <c r="G1136">
        <v>22</v>
      </c>
      <c r="H1136" t="s">
        <v>25</v>
      </c>
      <c r="I1136">
        <v>4</v>
      </c>
      <c r="J1136">
        <v>7359</v>
      </c>
      <c r="M1136" s="10"/>
      <c r="P1136">
        <v>0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</row>
    <row r="1137" spans="1:28" x14ac:dyDescent="0.35">
      <c r="A1137" t="str">
        <f t="shared" si="103"/>
        <v>8412_Fabrication de boissons</v>
      </c>
      <c r="B1137" t="str">
        <f t="shared" si="104"/>
        <v>HC_8412</v>
      </c>
      <c r="C1137" t="str">
        <f t="shared" si="105"/>
        <v>HC</v>
      </c>
      <c r="D1137">
        <f t="shared" si="106"/>
        <v>48</v>
      </c>
      <c r="E1137" t="str">
        <f>INDEX(PDC!$J$1:$L$90,MATCH(H1137,PDC!$L:$L,0),MATCH(PDC!$J$1,PDC!$J$1:$L$1,0))</f>
        <v>Industrie</v>
      </c>
      <c r="F1137">
        <v>8412</v>
      </c>
      <c r="G1137">
        <v>11</v>
      </c>
      <c r="H1137" t="s">
        <v>66</v>
      </c>
      <c r="I1137" s="10">
        <v>1</v>
      </c>
      <c r="J1137" s="10">
        <v>1607</v>
      </c>
      <c r="K1137" s="10"/>
      <c r="L1137" s="10"/>
      <c r="M1137" s="10"/>
      <c r="N1137" s="10"/>
      <c r="O1137" s="10"/>
      <c r="P1137" s="10">
        <v>0</v>
      </c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</row>
    <row r="1138" spans="1:28" x14ac:dyDescent="0.35">
      <c r="A1138" t="str">
        <f t="shared" si="103"/>
        <v>8412_Industrie de l'habillement</v>
      </c>
      <c r="B1138" t="str">
        <f t="shared" si="104"/>
        <v>HC_8412</v>
      </c>
      <c r="C1138" t="str">
        <f t="shared" si="105"/>
        <v>HC</v>
      </c>
      <c r="D1138">
        <f t="shared" si="106"/>
        <v>48</v>
      </c>
      <c r="E1138" t="str">
        <f>INDEX(PDC!$J$1:$L$90,MATCH(H1138,PDC!$L:$L,0),MATCH(PDC!$J$1,PDC!$J$1:$L$1,0))</f>
        <v>Industrie</v>
      </c>
      <c r="F1138">
        <v>8412</v>
      </c>
      <c r="G1138">
        <v>14</v>
      </c>
      <c r="H1138" t="s">
        <v>68</v>
      </c>
      <c r="I1138" s="10">
        <v>92</v>
      </c>
      <c r="J1138" s="10">
        <v>164260</v>
      </c>
      <c r="K1138" s="10"/>
      <c r="L1138" s="10">
        <v>1</v>
      </c>
      <c r="M1138" s="10">
        <v>6</v>
      </c>
      <c r="N1138" s="10"/>
      <c r="O1138" s="10">
        <v>52</v>
      </c>
      <c r="P1138" s="10">
        <v>0</v>
      </c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</row>
    <row r="1139" spans="1:28" x14ac:dyDescent="0.35">
      <c r="A1139" t="str">
        <f t="shared" si="103"/>
        <v>8413_Collecte, traitement et élimination des déchets ; récupération</v>
      </c>
      <c r="B1139" t="str">
        <f t="shared" si="104"/>
        <v>HC_8413</v>
      </c>
      <c r="C1139" t="str">
        <f t="shared" si="105"/>
        <v>HC</v>
      </c>
      <c r="D1139">
        <f>IF(COUNTBLANK(P1139)=0,RANK(P1139,P$1139:P$1207),"NC")</f>
        <v>4</v>
      </c>
      <c r="E1139" t="str">
        <f>INDEX(PDC!$J$1:$L$90,MATCH(H1139,PDC!$L:$L,0),MATCH(PDC!$J$1,PDC!$J$1:$L$1,0))</f>
        <v>Industrie</v>
      </c>
      <c r="F1139">
        <v>8413</v>
      </c>
      <c r="G1139">
        <v>38</v>
      </c>
      <c r="H1139" t="s">
        <v>4</v>
      </c>
      <c r="I1139" s="10">
        <v>164</v>
      </c>
      <c r="J1139" s="10">
        <v>291107</v>
      </c>
      <c r="K1139" s="10">
        <v>23</v>
      </c>
      <c r="L1139" s="10">
        <v>1</v>
      </c>
      <c r="M1139" s="10">
        <v>30</v>
      </c>
      <c r="N1139" s="10"/>
      <c r="O1139" s="10">
        <v>1896</v>
      </c>
      <c r="P1139" s="10">
        <v>132.71021313801691</v>
      </c>
      <c r="Q1139" s="10">
        <v>79.008749359999996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</row>
    <row r="1140" spans="1:28" x14ac:dyDescent="0.35">
      <c r="A1140" t="str">
        <f t="shared" si="103"/>
        <v>8413_Activités vétérinaires</v>
      </c>
      <c r="B1140" t="str">
        <f t="shared" si="104"/>
        <v>HC_8413</v>
      </c>
      <c r="C1140" t="str">
        <f t="shared" si="105"/>
        <v>HC</v>
      </c>
      <c r="D1140">
        <f t="shared" ref="D1140:D1203" si="107">IF(COUNTBLANK(P1140)=0,RANK(P1140,P$1139:P$1207),"NC")</f>
        <v>2</v>
      </c>
      <c r="E1140" t="str">
        <f>INDEX(PDC!$J$1:$L$90,MATCH(H1140,PDC!$L:$L,0),MATCH(PDC!$J$1,PDC!$J$1:$L$1,0))</f>
        <v>Services</v>
      </c>
      <c r="F1140">
        <v>8413</v>
      </c>
      <c r="G1140">
        <v>75</v>
      </c>
      <c r="H1140" t="s">
        <v>87</v>
      </c>
      <c r="I1140" s="10">
        <v>12</v>
      </c>
      <c r="J1140" s="10">
        <v>26733</v>
      </c>
      <c r="K1140" s="10">
        <v>2</v>
      </c>
      <c r="L1140" s="10"/>
      <c r="M1140" s="10"/>
      <c r="N1140" s="10"/>
      <c r="O1140" s="10">
        <v>23</v>
      </c>
      <c r="P1140" s="10">
        <v>225.61385496354677</v>
      </c>
      <c r="Q1140" s="10">
        <v>74.813900423000007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</row>
    <row r="1141" spans="1:28" x14ac:dyDescent="0.35">
      <c r="A1141" t="str">
        <f t="shared" si="103"/>
        <v>8413_Réparation et installation de machines et d'équipements</v>
      </c>
      <c r="B1141" t="str">
        <f t="shared" si="104"/>
        <v>HC_8413</v>
      </c>
      <c r="C1141" t="str">
        <f t="shared" si="105"/>
        <v>HC</v>
      </c>
      <c r="D1141">
        <f t="shared" si="107"/>
        <v>6</v>
      </c>
      <c r="E1141" t="str">
        <f>INDEX(PDC!$J$1:$L$90,MATCH(H1141,PDC!$L:$L,0),MATCH(PDC!$J$1,PDC!$J$1:$L$1,0))</f>
        <v>Industrie</v>
      </c>
      <c r="F1141">
        <v>8413</v>
      </c>
      <c r="G1141">
        <v>33</v>
      </c>
      <c r="H1141" t="s">
        <v>23</v>
      </c>
      <c r="I1141" s="10">
        <v>125</v>
      </c>
      <c r="J1141" s="10">
        <v>226809</v>
      </c>
      <c r="K1141" s="10">
        <v>16</v>
      </c>
      <c r="L1141" s="10">
        <v>1</v>
      </c>
      <c r="M1141" s="10">
        <v>3</v>
      </c>
      <c r="N1141" s="10"/>
      <c r="O1141" s="10">
        <v>483</v>
      </c>
      <c r="P1141" s="10">
        <v>108.40696334792082</v>
      </c>
      <c r="Q1141" s="10">
        <v>70.543937850999995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</row>
    <row r="1142" spans="1:28" x14ac:dyDescent="0.35">
      <c r="A1142" t="str">
        <f t="shared" si="103"/>
        <v>8413_Hébergement médico-social et social</v>
      </c>
      <c r="B1142" t="str">
        <f t="shared" si="104"/>
        <v>14_8413</v>
      </c>
      <c r="C1142">
        <f t="shared" si="105"/>
        <v>14</v>
      </c>
      <c r="D1142">
        <f t="shared" si="107"/>
        <v>14</v>
      </c>
      <c r="E1142" t="str">
        <f>INDEX(PDC!$J$1:$L$90,MATCH(H1142,PDC!$L:$L,0),MATCH(PDC!$J$1,PDC!$J$1:$L$1,0))</f>
        <v>Services</v>
      </c>
      <c r="F1142">
        <v>8413</v>
      </c>
      <c r="G1142">
        <v>87</v>
      </c>
      <c r="H1142" t="s">
        <v>2</v>
      </c>
      <c r="I1142" s="10">
        <v>666</v>
      </c>
      <c r="J1142" s="10">
        <v>1003610</v>
      </c>
      <c r="K1142" s="10">
        <v>58</v>
      </c>
      <c r="L1142" s="10">
        <v>1</v>
      </c>
      <c r="M1142" s="10">
        <v>7</v>
      </c>
      <c r="N1142" s="10"/>
      <c r="O1142" s="10">
        <v>3479</v>
      </c>
      <c r="P1142" s="10">
        <v>72.199000154553829</v>
      </c>
      <c r="Q1142" s="10">
        <v>57.791373143000001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</row>
    <row r="1143" spans="1:28" x14ac:dyDescent="0.35">
      <c r="A1143" t="str">
        <f t="shared" si="103"/>
        <v>8413_Activités de poste et de courrier</v>
      </c>
      <c r="B1143" t="str">
        <f t="shared" si="104"/>
        <v>HC_8413</v>
      </c>
      <c r="C1143" t="str">
        <f t="shared" si="105"/>
        <v>HC</v>
      </c>
      <c r="D1143">
        <f t="shared" si="107"/>
        <v>10</v>
      </c>
      <c r="E1143" t="str">
        <f>INDEX(PDC!$J$1:$L$90,MATCH(H1143,PDC!$L:$L,0),MATCH(PDC!$J$1,PDC!$J$1:$L$1,0))</f>
        <v>Services</v>
      </c>
      <c r="F1143">
        <v>8413</v>
      </c>
      <c r="G1143">
        <v>53</v>
      </c>
      <c r="H1143" t="s">
        <v>13</v>
      </c>
      <c r="I1143" s="10">
        <v>238</v>
      </c>
      <c r="J1143" s="10">
        <v>350847</v>
      </c>
      <c r="K1143" s="10">
        <v>19</v>
      </c>
      <c r="L1143" s="10"/>
      <c r="M1143" s="10"/>
      <c r="N1143" s="10"/>
      <c r="O1143" s="10">
        <v>1301</v>
      </c>
      <c r="P1143" s="10">
        <v>81.919449071720095</v>
      </c>
      <c r="Q1143" s="10">
        <v>54.154660008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</row>
    <row r="1144" spans="1:28" x14ac:dyDescent="0.35">
      <c r="A1144" t="str">
        <f t="shared" si="103"/>
        <v>8413_Travail du bois et fabrication d'articles en bois et en liège, à l'exception des meubles ; fabrication d'articles en vannerie et sparterie</v>
      </c>
      <c r="B1144" t="str">
        <f t="shared" si="104"/>
        <v>HC_8413</v>
      </c>
      <c r="C1144" t="str">
        <f t="shared" si="105"/>
        <v>HC</v>
      </c>
      <c r="D1144">
        <f t="shared" si="107"/>
        <v>15</v>
      </c>
      <c r="E1144" t="str">
        <f>INDEX(PDC!$J$1:$L$90,MATCH(H1144,PDC!$L:$L,0),MATCH(PDC!$J$1,PDC!$J$1:$L$1,0))</f>
        <v>Industrie</v>
      </c>
      <c r="F1144">
        <v>8413</v>
      </c>
      <c r="G1144">
        <v>16</v>
      </c>
      <c r="H1144" t="s">
        <v>70</v>
      </c>
      <c r="I1144" s="10">
        <v>127</v>
      </c>
      <c r="J1144" s="10">
        <v>217581</v>
      </c>
      <c r="K1144" s="10">
        <v>11</v>
      </c>
      <c r="L1144" s="10">
        <v>1</v>
      </c>
      <c r="M1144" s="10">
        <v>70</v>
      </c>
      <c r="N1144" s="10"/>
      <c r="O1144" s="10">
        <v>1056</v>
      </c>
      <c r="P1144" s="10">
        <v>58.879823652333165</v>
      </c>
      <c r="Q1144" s="10">
        <v>50.555884935000002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</row>
    <row r="1145" spans="1:28" x14ac:dyDescent="0.35">
      <c r="A1145" t="str">
        <f t="shared" si="103"/>
        <v>8413_Activités sportives, récréatives et de loisirs</v>
      </c>
      <c r="B1145" t="str">
        <f t="shared" si="104"/>
        <v>HC_8413</v>
      </c>
      <c r="C1145" t="str">
        <f t="shared" si="105"/>
        <v>HC</v>
      </c>
      <c r="D1145">
        <f t="shared" si="107"/>
        <v>9</v>
      </c>
      <c r="E1145" t="str">
        <f>INDEX(PDC!$J$1:$L$90,MATCH(H1145,PDC!$L:$L,0),MATCH(PDC!$J$1,PDC!$J$1:$L$1,0))</f>
        <v>Services</v>
      </c>
      <c r="F1145">
        <v>8413</v>
      </c>
      <c r="G1145">
        <v>93</v>
      </c>
      <c r="H1145" t="s">
        <v>12</v>
      </c>
      <c r="I1145" s="10">
        <v>987</v>
      </c>
      <c r="J1145" s="10">
        <v>1481180</v>
      </c>
      <c r="K1145" s="10">
        <v>74</v>
      </c>
      <c r="L1145" s="10">
        <v>2</v>
      </c>
      <c r="M1145" s="10">
        <v>10</v>
      </c>
      <c r="N1145" s="10"/>
      <c r="O1145" s="10">
        <v>3666</v>
      </c>
      <c r="P1145" s="10">
        <v>90.525084299979468</v>
      </c>
      <c r="Q1145" s="10">
        <v>49.960166893999997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</row>
    <row r="1146" spans="1:28" x14ac:dyDescent="0.35">
      <c r="A1146" t="str">
        <f t="shared" si="103"/>
        <v>8413_Activités liées à l'emploi</v>
      </c>
      <c r="B1146" t="str">
        <f t="shared" si="104"/>
        <v>HC_8413</v>
      </c>
      <c r="C1146" t="str">
        <f t="shared" si="105"/>
        <v>HC</v>
      </c>
      <c r="D1146">
        <f t="shared" si="107"/>
        <v>3</v>
      </c>
      <c r="E1146" t="str">
        <f>INDEX(PDC!$J$1:$L$90,MATCH(H1146,PDC!$L:$L,0),MATCH(PDC!$J$1,PDC!$J$1:$L$1,0))</f>
        <v>Services</v>
      </c>
      <c r="F1146">
        <v>8413</v>
      </c>
      <c r="G1146">
        <v>78</v>
      </c>
      <c r="H1146" t="s">
        <v>6</v>
      </c>
      <c r="I1146" s="10">
        <v>1166</v>
      </c>
      <c r="J1146" s="10">
        <v>1539926</v>
      </c>
      <c r="K1146" s="10">
        <v>76</v>
      </c>
      <c r="L1146" s="10">
        <v>1</v>
      </c>
      <c r="M1146" s="10">
        <v>5</v>
      </c>
      <c r="N1146" s="10"/>
      <c r="O1146" s="10">
        <v>4697</v>
      </c>
      <c r="P1146" s="10">
        <v>136.93225928161493</v>
      </c>
      <c r="Q1146" s="10">
        <v>49.353020858999997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</row>
    <row r="1147" spans="1:28" x14ac:dyDescent="0.35">
      <c r="A1147" t="str">
        <f t="shared" si="103"/>
        <v>8413_Travaux de construction spécialisés</v>
      </c>
      <c r="B1147" t="str">
        <f t="shared" si="104"/>
        <v>8_8413</v>
      </c>
      <c r="C1147">
        <f t="shared" si="105"/>
        <v>8</v>
      </c>
      <c r="D1147">
        <f t="shared" si="107"/>
        <v>8</v>
      </c>
      <c r="E1147" t="str">
        <f>INDEX(PDC!$J$1:$L$90,MATCH(H1147,PDC!$L:$L,0),MATCH(PDC!$J$1,PDC!$J$1:$L$1,0))</f>
        <v>Construction</v>
      </c>
      <c r="F1147">
        <v>8413</v>
      </c>
      <c r="G1147">
        <v>43</v>
      </c>
      <c r="H1147" t="s">
        <v>3</v>
      </c>
      <c r="I1147" s="10">
        <v>3412</v>
      </c>
      <c r="J1147" s="10">
        <v>5580529</v>
      </c>
      <c r="K1147" s="10">
        <v>268</v>
      </c>
      <c r="L1147" s="10">
        <v>17</v>
      </c>
      <c r="M1147" s="10">
        <v>374</v>
      </c>
      <c r="N1147" s="10">
        <v>2</v>
      </c>
      <c r="O1147" s="10">
        <v>16169</v>
      </c>
      <c r="P1147" s="10">
        <v>97.464465231873604</v>
      </c>
      <c r="Q1147" s="10">
        <v>48.024121010999998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</row>
    <row r="1148" spans="1:28" x14ac:dyDescent="0.35">
      <c r="A1148" t="str">
        <f t="shared" si="103"/>
        <v>8413_Transports terrestres et transport par conduites</v>
      </c>
      <c r="B1148" t="str">
        <f t="shared" si="104"/>
        <v>12_8413</v>
      </c>
      <c r="C1148">
        <f t="shared" si="105"/>
        <v>12</v>
      </c>
      <c r="D1148">
        <f t="shared" si="107"/>
        <v>12</v>
      </c>
      <c r="E1148" t="str">
        <f>INDEX(PDC!$J$1:$L$90,MATCH(H1148,PDC!$L:$L,0),MATCH(PDC!$J$1,PDC!$J$1:$L$1,0))</f>
        <v>Services</v>
      </c>
      <c r="F1148">
        <v>8413</v>
      </c>
      <c r="G1148">
        <v>49</v>
      </c>
      <c r="H1148" t="s">
        <v>5</v>
      </c>
      <c r="I1148" s="10">
        <v>3164</v>
      </c>
      <c r="J1148" s="10">
        <v>5900238</v>
      </c>
      <c r="K1148" s="10">
        <v>280</v>
      </c>
      <c r="L1148" s="10">
        <v>8</v>
      </c>
      <c r="M1148" s="10">
        <v>160</v>
      </c>
      <c r="N1148" s="10">
        <v>1</v>
      </c>
      <c r="O1148" s="10">
        <v>19367</v>
      </c>
      <c r="P1148" s="10">
        <v>75.932551281377869</v>
      </c>
      <c r="Q1148" s="10">
        <v>47.455712802999997</v>
      </c>
      <c r="R1148" s="10"/>
      <c r="S1148" s="10"/>
      <c r="T1148" s="10"/>
      <c r="AA1148" s="10"/>
      <c r="AB1148" s="10"/>
    </row>
    <row r="1149" spans="1:28" x14ac:dyDescent="0.35">
      <c r="A1149" t="str">
        <f t="shared" si="103"/>
        <v>8413_Fabrication de machines et équipements n.c.a.</v>
      </c>
      <c r="B1149" t="str">
        <f t="shared" si="104"/>
        <v>HC_8413</v>
      </c>
      <c r="C1149" t="str">
        <f t="shared" si="105"/>
        <v>HC</v>
      </c>
      <c r="D1149">
        <f t="shared" si="107"/>
        <v>5</v>
      </c>
      <c r="E1149" t="str">
        <f>INDEX(PDC!$J$1:$L$90,MATCH(H1149,PDC!$L:$L,0),MATCH(PDC!$J$1,PDC!$J$1:$L$1,0))</f>
        <v>Industrie</v>
      </c>
      <c r="F1149">
        <v>8413</v>
      </c>
      <c r="G1149">
        <v>28</v>
      </c>
      <c r="H1149" t="s">
        <v>29</v>
      </c>
      <c r="I1149" s="10">
        <v>185</v>
      </c>
      <c r="J1149" s="10">
        <v>295662</v>
      </c>
      <c r="K1149" s="10">
        <v>13</v>
      </c>
      <c r="L1149" s="10">
        <v>2</v>
      </c>
      <c r="M1149" s="10">
        <v>22</v>
      </c>
      <c r="N1149" s="10"/>
      <c r="O1149" s="10">
        <v>741</v>
      </c>
      <c r="P1149" s="10">
        <v>111.66080051154033</v>
      </c>
      <c r="Q1149" s="10">
        <v>43.969126908</v>
      </c>
      <c r="R1149" s="10"/>
      <c r="S1149" s="10"/>
      <c r="AA1149" s="10"/>
      <c r="AB1149" s="10"/>
    </row>
    <row r="1150" spans="1:28" x14ac:dyDescent="0.35">
      <c r="A1150" t="str">
        <f t="shared" si="103"/>
        <v>8413_Action sociale sans hébergement</v>
      </c>
      <c r="B1150" t="str">
        <f t="shared" si="104"/>
        <v>29_8413</v>
      </c>
      <c r="C1150">
        <f t="shared" si="105"/>
        <v>29</v>
      </c>
      <c r="D1150">
        <f t="shared" si="107"/>
        <v>29</v>
      </c>
      <c r="E1150" t="str">
        <f>INDEX(PDC!$J$1:$L$90,MATCH(H1150,PDC!$L:$L,0),MATCH(PDC!$J$1,PDC!$J$1:$L$1,0))</f>
        <v>Services</v>
      </c>
      <c r="F1150">
        <v>8413</v>
      </c>
      <c r="G1150">
        <v>88</v>
      </c>
      <c r="H1150" t="s">
        <v>8</v>
      </c>
      <c r="I1150" s="10">
        <v>916</v>
      </c>
      <c r="J1150" s="10">
        <v>1288066</v>
      </c>
      <c r="K1150" s="10">
        <v>47</v>
      </c>
      <c r="L1150" s="10">
        <v>3</v>
      </c>
      <c r="M1150" s="10">
        <v>23</v>
      </c>
      <c r="N1150" s="10"/>
      <c r="O1150" s="10">
        <v>3904</v>
      </c>
      <c r="P1150" s="10">
        <v>27.914734387271892</v>
      </c>
      <c r="Q1150" s="10">
        <v>36.488813460999999</v>
      </c>
      <c r="R1150" s="10"/>
      <c r="S1150" s="10"/>
      <c r="U1150" s="10"/>
      <c r="V1150" s="10"/>
      <c r="W1150" s="10"/>
      <c r="X1150" s="10"/>
      <c r="Y1150" s="10"/>
      <c r="Z1150" s="10"/>
      <c r="AA1150" s="10"/>
      <c r="AB1150" s="10"/>
    </row>
    <row r="1151" spans="1:28" x14ac:dyDescent="0.35">
      <c r="A1151" t="str">
        <f t="shared" si="103"/>
        <v>8413_Construction de bâtiments</v>
      </c>
      <c r="B1151" t="str">
        <f t="shared" si="104"/>
        <v>HC_8413</v>
      </c>
      <c r="C1151" t="str">
        <f t="shared" si="105"/>
        <v>HC</v>
      </c>
      <c r="D1151">
        <f t="shared" si="107"/>
        <v>13</v>
      </c>
      <c r="E1151" t="str">
        <f>INDEX(PDC!$J$1:$L$90,MATCH(H1151,PDC!$L:$L,0),MATCH(PDC!$J$1,PDC!$J$1:$L$1,0))</f>
        <v>Construction</v>
      </c>
      <c r="F1151">
        <v>8413</v>
      </c>
      <c r="G1151">
        <v>41</v>
      </c>
      <c r="H1151" t="s">
        <v>17</v>
      </c>
      <c r="I1151" s="10">
        <v>229</v>
      </c>
      <c r="J1151" s="10">
        <v>380559</v>
      </c>
      <c r="K1151" s="10">
        <v>13</v>
      </c>
      <c r="L1151" s="10"/>
      <c r="M1151" s="10"/>
      <c r="N1151" s="10"/>
      <c r="O1151" s="10">
        <v>823</v>
      </c>
      <c r="P1151" s="10">
        <v>74.096124565660645</v>
      </c>
      <c r="Q1151" s="10">
        <v>34.160274754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</row>
    <row r="1152" spans="1:28" x14ac:dyDescent="0.35">
      <c r="A1152" t="str">
        <f t="shared" si="103"/>
        <v>8413_Industrie chimique</v>
      </c>
      <c r="B1152" t="str">
        <f t="shared" si="104"/>
        <v>16_8413</v>
      </c>
      <c r="C1152">
        <f t="shared" si="105"/>
        <v>16</v>
      </c>
      <c r="D1152">
        <f t="shared" si="107"/>
        <v>16</v>
      </c>
      <c r="E1152" t="str">
        <f>INDEX(PDC!$J$1:$L$90,MATCH(H1152,PDC!$L:$L,0),MATCH(PDC!$J$1,PDC!$J$1:$L$1,0))</f>
        <v>Industrie</v>
      </c>
      <c r="F1152">
        <v>8413</v>
      </c>
      <c r="G1152">
        <v>20</v>
      </c>
      <c r="H1152" t="s">
        <v>40</v>
      </c>
      <c r="I1152" s="10">
        <v>331</v>
      </c>
      <c r="J1152" s="10">
        <v>477291</v>
      </c>
      <c r="K1152" s="10">
        <v>16</v>
      </c>
      <c r="L1152" s="10">
        <v>1</v>
      </c>
      <c r="M1152" s="10">
        <v>10</v>
      </c>
      <c r="N1152" s="10"/>
      <c r="O1152" s="10">
        <v>1634</v>
      </c>
      <c r="P1152" s="10">
        <v>49.951376325013783</v>
      </c>
      <c r="Q1152" s="10">
        <v>33.522526089999999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</row>
    <row r="1153" spans="1:28" x14ac:dyDescent="0.35">
      <c r="A1153" t="str">
        <f t="shared" si="103"/>
        <v>8413_Enseignement</v>
      </c>
      <c r="B1153" t="str">
        <f t="shared" si="104"/>
        <v>39_8413</v>
      </c>
      <c r="C1153">
        <f t="shared" si="105"/>
        <v>39</v>
      </c>
      <c r="D1153">
        <f t="shared" si="107"/>
        <v>39</v>
      </c>
      <c r="E1153" t="str">
        <f>INDEX(PDC!$J$1:$L$90,MATCH(H1153,PDC!$L:$L,0),MATCH(PDC!$J$1,PDC!$J$1:$L$1,0))</f>
        <v>Services</v>
      </c>
      <c r="F1153">
        <v>8413</v>
      </c>
      <c r="G1153">
        <v>85</v>
      </c>
      <c r="H1153" t="s">
        <v>34</v>
      </c>
      <c r="I1153" s="10">
        <v>314</v>
      </c>
      <c r="J1153" s="10">
        <v>451593</v>
      </c>
      <c r="K1153" s="10">
        <v>15</v>
      </c>
      <c r="L1153" s="10">
        <v>2</v>
      </c>
      <c r="M1153" s="10">
        <v>16</v>
      </c>
      <c r="N1153" s="10"/>
      <c r="O1153" s="10">
        <v>1032</v>
      </c>
      <c r="P1153" s="10">
        <v>14.186731153397645</v>
      </c>
      <c r="Q1153" s="10">
        <v>33.215749580000001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</row>
    <row r="1154" spans="1:28" x14ac:dyDescent="0.35">
      <c r="A1154" t="str">
        <f t="shared" si="103"/>
        <v>8413_Administration publique et défense ; sécurité sociale obligatoire</v>
      </c>
      <c r="B1154" t="str">
        <f t="shared" si="104"/>
        <v>24_8413</v>
      </c>
      <c r="C1154">
        <f t="shared" si="105"/>
        <v>24</v>
      </c>
      <c r="D1154">
        <f t="shared" si="107"/>
        <v>24</v>
      </c>
      <c r="E1154" t="str">
        <f>INDEX(PDC!$J$1:$L$90,MATCH(H1154,PDC!$L:$L,0),MATCH(PDC!$J$1,PDC!$J$1:$L$1,0))</f>
        <v>Services</v>
      </c>
      <c r="F1154">
        <v>8413</v>
      </c>
      <c r="G1154">
        <v>84</v>
      </c>
      <c r="H1154" t="s">
        <v>36</v>
      </c>
      <c r="I1154" s="10">
        <v>1754</v>
      </c>
      <c r="J1154" s="10">
        <v>2072750</v>
      </c>
      <c r="K1154" s="10">
        <v>66</v>
      </c>
      <c r="L1154" s="10">
        <v>3</v>
      </c>
      <c r="M1154" s="10">
        <v>30</v>
      </c>
      <c r="N1154" s="10"/>
      <c r="O1154" s="10">
        <v>1939</v>
      </c>
      <c r="P1154" s="10">
        <v>42.741070576527726</v>
      </c>
      <c r="Q1154" s="10">
        <v>31.841756121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</row>
    <row r="1155" spans="1:28" x14ac:dyDescent="0.35">
      <c r="A1155" t="str">
        <f t="shared" si="103"/>
        <v>8413_Commerce de gros, à l'exception des automobiles et des motocycles</v>
      </c>
      <c r="B1155" t="str">
        <f t="shared" si="104"/>
        <v>20_8413</v>
      </c>
      <c r="C1155">
        <f t="shared" si="105"/>
        <v>20</v>
      </c>
      <c r="D1155">
        <f t="shared" si="107"/>
        <v>20</v>
      </c>
      <c r="E1155" t="str">
        <f>INDEX(PDC!$J$1:$L$90,MATCH(H1155,PDC!$L:$L,0),MATCH(PDC!$J$1,PDC!$J$1:$L$1,0))</f>
        <v>Commerce</v>
      </c>
      <c r="F1155">
        <v>8413</v>
      </c>
      <c r="G1155">
        <v>46</v>
      </c>
      <c r="H1155" t="s">
        <v>28</v>
      </c>
      <c r="I1155" s="10">
        <v>1038</v>
      </c>
      <c r="J1155" s="10">
        <v>1689722</v>
      </c>
      <c r="K1155" s="10">
        <v>53</v>
      </c>
      <c r="L1155" s="10">
        <v>3</v>
      </c>
      <c r="M1155" s="10">
        <v>85</v>
      </c>
      <c r="N1155" s="10"/>
      <c r="O1155" s="10">
        <v>3665</v>
      </c>
      <c r="P1155" s="10">
        <v>45.052918492468137</v>
      </c>
      <c r="Q1155" s="10">
        <v>31.366106377000001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</row>
    <row r="1156" spans="1:28" x14ac:dyDescent="0.35">
      <c r="A1156" t="str">
        <f t="shared" ref="A1156:A1219" si="108">F1156&amp;"_"&amp;H1156</f>
        <v>8413_Fabrication de produits métalliques, à l'exception des machines et des équipements</v>
      </c>
      <c r="B1156" t="str">
        <f t="shared" ref="B1156:B1219" si="109">C1156&amp;"_"&amp;F1156</f>
        <v>17_8413</v>
      </c>
      <c r="C1156">
        <f t="shared" si="105"/>
        <v>17</v>
      </c>
      <c r="D1156">
        <f t="shared" si="107"/>
        <v>17</v>
      </c>
      <c r="E1156" t="str">
        <f>INDEX(PDC!$J$1:$L$90,MATCH(H1156,PDC!$L:$L,0),MATCH(PDC!$J$1,PDC!$J$1:$L$1,0))</f>
        <v>Industrie</v>
      </c>
      <c r="F1156">
        <v>8413</v>
      </c>
      <c r="G1156">
        <v>25</v>
      </c>
      <c r="H1156" t="s">
        <v>11</v>
      </c>
      <c r="I1156" s="10">
        <v>713</v>
      </c>
      <c r="J1156" s="10">
        <v>1174635</v>
      </c>
      <c r="K1156" s="10">
        <v>32</v>
      </c>
      <c r="L1156" s="10">
        <v>3</v>
      </c>
      <c r="M1156" s="10">
        <v>47</v>
      </c>
      <c r="N1156" s="10"/>
      <c r="O1156" s="10">
        <v>1191</v>
      </c>
      <c r="P1156" s="10">
        <v>46.790842479643857</v>
      </c>
      <c r="Q1156" s="10">
        <v>27.242505119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</row>
    <row r="1157" spans="1:28" x14ac:dyDescent="0.35">
      <c r="A1157" t="str">
        <f t="shared" si="108"/>
        <v>8413_Commerce et réparation d'automobiles et de motocycles</v>
      </c>
      <c r="B1157" t="str">
        <f t="shared" si="109"/>
        <v>21_8413</v>
      </c>
      <c r="C1157">
        <f t="shared" ref="C1157:C1220" si="110">IF(OR(G1157=93,G1157=78,G1157=53),"HC",IF(I1157&lt;300,"HC",D1157))</f>
        <v>21</v>
      </c>
      <c r="D1157">
        <f t="shared" si="107"/>
        <v>21</v>
      </c>
      <c r="E1157" t="str">
        <f>INDEX(PDC!$J$1:$L$90,MATCH(H1157,PDC!$L:$L,0),MATCH(PDC!$J$1,PDC!$J$1:$L$1,0))</f>
        <v>Commerce</v>
      </c>
      <c r="F1157">
        <v>8413</v>
      </c>
      <c r="G1157">
        <v>45</v>
      </c>
      <c r="H1157" t="s">
        <v>21</v>
      </c>
      <c r="I1157" s="10">
        <v>793</v>
      </c>
      <c r="J1157" s="10">
        <v>1330556</v>
      </c>
      <c r="K1157" s="10">
        <v>33</v>
      </c>
      <c r="L1157" s="10">
        <v>3</v>
      </c>
      <c r="M1157" s="10">
        <v>26</v>
      </c>
      <c r="N1157" s="10"/>
      <c r="O1157" s="10">
        <v>2205</v>
      </c>
      <c r="P1157" s="10">
        <v>43.852617863183241</v>
      </c>
      <c r="Q1157" s="10">
        <v>24.801661862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</row>
    <row r="1158" spans="1:28" x14ac:dyDescent="0.35">
      <c r="A1158" t="str">
        <f t="shared" si="108"/>
        <v>8413_Activités pour la santé humaine</v>
      </c>
      <c r="B1158" t="str">
        <f t="shared" si="109"/>
        <v>23_8413</v>
      </c>
      <c r="C1158">
        <f t="shared" si="110"/>
        <v>23</v>
      </c>
      <c r="D1158">
        <f t="shared" si="107"/>
        <v>23</v>
      </c>
      <c r="E1158" t="str">
        <f>INDEX(PDC!$J$1:$L$90,MATCH(H1158,PDC!$L:$L,0),MATCH(PDC!$J$1,PDC!$J$1:$L$1,0))</f>
        <v>Services</v>
      </c>
      <c r="F1158">
        <v>8413</v>
      </c>
      <c r="G1158">
        <v>86</v>
      </c>
      <c r="H1158" t="s">
        <v>27</v>
      </c>
      <c r="I1158" s="10">
        <v>752</v>
      </c>
      <c r="J1158" s="10">
        <v>1174492</v>
      </c>
      <c r="K1158" s="10">
        <v>29</v>
      </c>
      <c r="L1158" s="10"/>
      <c r="M1158" s="10"/>
      <c r="N1158" s="10"/>
      <c r="O1158" s="10">
        <v>1652</v>
      </c>
      <c r="P1158" s="10">
        <v>42.756595851747399</v>
      </c>
      <c r="Q1158" s="10">
        <v>24.691526208999999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</row>
    <row r="1159" spans="1:28" x14ac:dyDescent="0.35">
      <c r="A1159" t="str">
        <f t="shared" si="108"/>
        <v>8413_Services relatifs aux bâtiments et aménagement paysager</v>
      </c>
      <c r="B1159" t="str">
        <f t="shared" si="109"/>
        <v>22_8413</v>
      </c>
      <c r="C1159">
        <f t="shared" si="110"/>
        <v>22</v>
      </c>
      <c r="D1159">
        <f t="shared" si="107"/>
        <v>22</v>
      </c>
      <c r="E1159" t="str">
        <f>INDEX(PDC!$J$1:$L$90,MATCH(H1159,PDC!$L:$L,0),MATCH(PDC!$J$1,PDC!$J$1:$L$1,0))</f>
        <v>Services</v>
      </c>
      <c r="F1159">
        <v>8413</v>
      </c>
      <c r="G1159">
        <v>81</v>
      </c>
      <c r="H1159" t="s">
        <v>9</v>
      </c>
      <c r="I1159" s="10">
        <v>1067</v>
      </c>
      <c r="J1159" s="10">
        <v>1257257</v>
      </c>
      <c r="K1159" s="10">
        <v>30</v>
      </c>
      <c r="L1159" s="10">
        <v>1</v>
      </c>
      <c r="M1159" s="10">
        <v>14</v>
      </c>
      <c r="N1159" s="10"/>
      <c r="O1159" s="10">
        <v>1776</v>
      </c>
      <c r="P1159" s="10">
        <v>43.743379173638779</v>
      </c>
      <c r="Q1159" s="10">
        <v>23.861469850999999</v>
      </c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</row>
    <row r="1160" spans="1:28" x14ac:dyDescent="0.35">
      <c r="A1160" t="str">
        <f t="shared" si="108"/>
        <v>8413_Réparation d'ordinateurs et de biens personnels et domestiques</v>
      </c>
      <c r="B1160" t="str">
        <f t="shared" si="109"/>
        <v>HC_8413</v>
      </c>
      <c r="C1160" t="str">
        <f t="shared" si="110"/>
        <v>HC</v>
      </c>
      <c r="D1160">
        <f t="shared" si="107"/>
        <v>11</v>
      </c>
      <c r="E1160" t="str">
        <f>INDEX(PDC!$J$1:$L$90,MATCH(H1160,PDC!$L:$L,0),MATCH(PDC!$J$1,PDC!$J$1:$L$1,0))</f>
        <v>Services</v>
      </c>
      <c r="F1160">
        <v>8413</v>
      </c>
      <c r="G1160">
        <v>95</v>
      </c>
      <c r="H1160" t="s">
        <v>92</v>
      </c>
      <c r="I1160" s="10">
        <v>55</v>
      </c>
      <c r="J1160" s="10">
        <v>89313</v>
      </c>
      <c r="K1160" s="10">
        <v>2</v>
      </c>
      <c r="L1160" s="10"/>
      <c r="M1160" s="10"/>
      <c r="N1160" s="10"/>
      <c r="O1160" s="10">
        <v>51</v>
      </c>
      <c r="P1160" s="10">
        <v>76.759101582464737</v>
      </c>
      <c r="Q1160" s="10">
        <v>22.393156651000002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</row>
    <row r="1161" spans="1:28" x14ac:dyDescent="0.35">
      <c r="A1161" t="str">
        <f t="shared" si="108"/>
        <v>8413_Fabrication de meubles</v>
      </c>
      <c r="B1161" t="str">
        <f t="shared" si="109"/>
        <v>HC_8413</v>
      </c>
      <c r="C1161" t="str">
        <f t="shared" si="110"/>
        <v>HC</v>
      </c>
      <c r="D1161">
        <f t="shared" si="107"/>
        <v>1</v>
      </c>
      <c r="E1161" t="str">
        <f>INDEX(PDC!$J$1:$L$90,MATCH(H1161,PDC!$L:$L,0),MATCH(PDC!$J$1,PDC!$J$1:$L$1,0))</f>
        <v>Industrie</v>
      </c>
      <c r="F1161">
        <v>8413</v>
      </c>
      <c r="G1161">
        <v>31</v>
      </c>
      <c r="H1161" t="s">
        <v>75</v>
      </c>
      <c r="I1161" s="10">
        <v>26</v>
      </c>
      <c r="J1161" s="10">
        <v>45553</v>
      </c>
      <c r="K1161" s="10">
        <v>1</v>
      </c>
      <c r="L1161" s="10"/>
      <c r="M1161" s="10"/>
      <c r="N1161" s="10"/>
      <c r="O1161" s="10">
        <v>18</v>
      </c>
      <c r="P1161" s="10">
        <v>315.31192968755806</v>
      </c>
      <c r="Q1161" s="10">
        <v>21.952450990999999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</row>
    <row r="1162" spans="1:28" x14ac:dyDescent="0.35">
      <c r="A1162" t="str">
        <f t="shared" si="108"/>
        <v>8413_Activités des agences de voyage, voyagistes, services de réservation et activités connexes</v>
      </c>
      <c r="B1162" t="str">
        <f t="shared" si="109"/>
        <v>28_8413</v>
      </c>
      <c r="C1162">
        <f t="shared" si="110"/>
        <v>28</v>
      </c>
      <c r="D1162">
        <f t="shared" si="107"/>
        <v>28</v>
      </c>
      <c r="E1162" t="str">
        <f>INDEX(PDC!$J$1:$L$90,MATCH(H1162,PDC!$L:$L,0),MATCH(PDC!$J$1,PDC!$J$1:$L$1,0))</f>
        <v>Services</v>
      </c>
      <c r="F1162">
        <v>8413</v>
      </c>
      <c r="G1162">
        <v>79</v>
      </c>
      <c r="H1162" t="s">
        <v>89</v>
      </c>
      <c r="I1162" s="10">
        <v>538</v>
      </c>
      <c r="J1162" s="10">
        <v>868759</v>
      </c>
      <c r="K1162" s="10">
        <v>19</v>
      </c>
      <c r="L1162" s="10"/>
      <c r="M1162" s="10"/>
      <c r="N1162" s="10"/>
      <c r="O1162" s="10">
        <v>785</v>
      </c>
      <c r="P1162" s="10">
        <v>36.163029908318087</v>
      </c>
      <c r="Q1162" s="10">
        <v>21.870277027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</row>
    <row r="1163" spans="1:28" x14ac:dyDescent="0.35">
      <c r="A1163" t="str">
        <f t="shared" si="108"/>
        <v>8413_Génie civil</v>
      </c>
      <c r="B1163" t="str">
        <f t="shared" si="109"/>
        <v>30_8413</v>
      </c>
      <c r="C1163">
        <f t="shared" si="110"/>
        <v>30</v>
      </c>
      <c r="D1163">
        <f t="shared" si="107"/>
        <v>30</v>
      </c>
      <c r="E1163" t="str">
        <f>INDEX(PDC!$J$1:$L$90,MATCH(H1163,PDC!$L:$L,0),MATCH(PDC!$J$1,PDC!$J$1:$L$1,0))</f>
        <v>Construction</v>
      </c>
      <c r="F1163">
        <v>8413</v>
      </c>
      <c r="G1163">
        <v>42</v>
      </c>
      <c r="H1163" t="s">
        <v>22</v>
      </c>
      <c r="I1163" s="10">
        <v>408</v>
      </c>
      <c r="J1163" s="10">
        <v>604088</v>
      </c>
      <c r="K1163" s="10">
        <v>13</v>
      </c>
      <c r="L1163" s="10">
        <v>1</v>
      </c>
      <c r="M1163" s="10">
        <v>4</v>
      </c>
      <c r="N1163" s="10"/>
      <c r="O1163" s="10">
        <v>1426</v>
      </c>
      <c r="P1163" s="10">
        <v>27.433986715700964</v>
      </c>
      <c r="Q1163" s="10">
        <v>21.520043437000002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</row>
    <row r="1164" spans="1:28" x14ac:dyDescent="0.35">
      <c r="A1164" t="str">
        <f t="shared" si="108"/>
        <v>8413_Hébergement</v>
      </c>
      <c r="B1164" t="str">
        <f t="shared" si="109"/>
        <v>19_8413</v>
      </c>
      <c r="C1164">
        <f t="shared" si="110"/>
        <v>19</v>
      </c>
      <c r="D1164">
        <f t="shared" si="107"/>
        <v>19</v>
      </c>
      <c r="E1164" t="str">
        <f>INDEX(PDC!$J$1:$L$90,MATCH(H1164,PDC!$L:$L,0),MATCH(PDC!$J$1,PDC!$J$1:$L$1,0))</f>
        <v>Services</v>
      </c>
      <c r="F1164">
        <v>8413</v>
      </c>
      <c r="G1164">
        <v>55</v>
      </c>
      <c r="H1164" t="s">
        <v>20</v>
      </c>
      <c r="I1164" s="10">
        <v>5343</v>
      </c>
      <c r="J1164" s="10">
        <v>8040220</v>
      </c>
      <c r="K1164" s="10">
        <v>170</v>
      </c>
      <c r="L1164" s="10">
        <v>5</v>
      </c>
      <c r="M1164" s="10">
        <v>57</v>
      </c>
      <c r="N1164" s="10"/>
      <c r="O1164" s="10">
        <v>8932</v>
      </c>
      <c r="P1164" s="10">
        <v>45.20765804395792</v>
      </c>
      <c r="Q1164" s="10">
        <v>21.143700047999999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</row>
    <row r="1165" spans="1:28" x14ac:dyDescent="0.35">
      <c r="A1165" t="str">
        <f t="shared" si="108"/>
        <v>8413_Activités créatives, artistiques et de spectacle</v>
      </c>
      <c r="B1165" t="str">
        <f t="shared" si="109"/>
        <v>HC_8413</v>
      </c>
      <c r="C1165" t="str">
        <f t="shared" si="110"/>
        <v>HC</v>
      </c>
      <c r="D1165">
        <f t="shared" si="107"/>
        <v>40</v>
      </c>
      <c r="E1165" t="str">
        <f>INDEX(PDC!$J$1:$L$90,MATCH(H1165,PDC!$L:$L,0),MATCH(PDC!$J$1,PDC!$J$1:$L$1,0))</f>
        <v>Services</v>
      </c>
      <c r="F1165">
        <v>8413</v>
      </c>
      <c r="G1165">
        <v>90</v>
      </c>
      <c r="H1165" t="s">
        <v>42</v>
      </c>
      <c r="I1165" s="10">
        <v>158</v>
      </c>
      <c r="J1165" s="10">
        <v>52997</v>
      </c>
      <c r="K1165" s="10">
        <v>1</v>
      </c>
      <c r="L1165" s="10"/>
      <c r="M1165" s="10"/>
      <c r="N1165" s="10"/>
      <c r="O1165" s="10">
        <v>54</v>
      </c>
      <c r="P1165" s="10">
        <v>13.987388614725671</v>
      </c>
      <c r="Q1165" s="10">
        <v>18.868992584000001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</row>
    <row r="1166" spans="1:28" x14ac:dyDescent="0.35">
      <c r="A1166" t="str">
        <f t="shared" si="108"/>
        <v>8413_Activités des sièges sociaux ; conseil de gestion</v>
      </c>
      <c r="B1166" t="str">
        <f t="shared" si="109"/>
        <v>HC_8413</v>
      </c>
      <c r="C1166" t="str">
        <f t="shared" si="110"/>
        <v>HC</v>
      </c>
      <c r="D1166">
        <f t="shared" si="107"/>
        <v>26</v>
      </c>
      <c r="E1166" t="str">
        <f>INDEX(PDC!$J$1:$L$90,MATCH(H1166,PDC!$L:$L,0),MATCH(PDC!$J$1,PDC!$J$1:$L$1,0))</f>
        <v>Services</v>
      </c>
      <c r="F1166">
        <v>8413</v>
      </c>
      <c r="G1166">
        <v>70</v>
      </c>
      <c r="H1166" t="s">
        <v>44</v>
      </c>
      <c r="I1166" s="10">
        <v>209</v>
      </c>
      <c r="J1166" s="10">
        <v>319299</v>
      </c>
      <c r="K1166" s="10">
        <v>6</v>
      </c>
      <c r="L1166" s="10"/>
      <c r="M1166" s="10"/>
      <c r="N1166" s="10"/>
      <c r="O1166" s="10">
        <v>195</v>
      </c>
      <c r="P1166" s="10">
        <v>38.910625061557255</v>
      </c>
      <c r="Q1166" s="10">
        <v>18.791164394999999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</row>
    <row r="1167" spans="1:28" x14ac:dyDescent="0.35">
      <c r="A1167" t="str">
        <f t="shared" si="108"/>
        <v>8413_Restauration</v>
      </c>
      <c r="B1167" t="str">
        <f t="shared" si="109"/>
        <v>25_8413</v>
      </c>
      <c r="C1167">
        <f t="shared" si="110"/>
        <v>25</v>
      </c>
      <c r="D1167">
        <f t="shared" si="107"/>
        <v>25</v>
      </c>
      <c r="E1167" t="str">
        <f>INDEX(PDC!$J$1:$L$90,MATCH(H1167,PDC!$L:$L,0),MATCH(PDC!$J$1,PDC!$J$1:$L$1,0))</f>
        <v>Services</v>
      </c>
      <c r="F1167">
        <v>8413</v>
      </c>
      <c r="G1167">
        <v>56</v>
      </c>
      <c r="H1167" t="s">
        <v>10</v>
      </c>
      <c r="I1167" s="10">
        <v>3653</v>
      </c>
      <c r="J1167" s="10">
        <v>5728508</v>
      </c>
      <c r="K1167" s="10">
        <v>106</v>
      </c>
      <c r="L1167">
        <v>6</v>
      </c>
      <c r="M1167" s="10">
        <v>33</v>
      </c>
      <c r="N1167" s="10"/>
      <c r="O1167" s="10">
        <v>5462</v>
      </c>
      <c r="P1167" s="10">
        <v>40.725633712059022</v>
      </c>
      <c r="Q1167" s="10">
        <v>18.503945529999999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</row>
    <row r="1168" spans="1:28" x14ac:dyDescent="0.35">
      <c r="A1168" t="str">
        <f t="shared" si="108"/>
        <v>8413_Imprimerie et reproduction d'enregistrements</v>
      </c>
      <c r="B1168" t="str">
        <f t="shared" si="109"/>
        <v>HC_8413</v>
      </c>
      <c r="C1168" t="str">
        <f t="shared" si="110"/>
        <v>HC</v>
      </c>
      <c r="D1168">
        <f t="shared" si="107"/>
        <v>7</v>
      </c>
      <c r="E1168" t="str">
        <f>INDEX(PDC!$J$1:$L$90,MATCH(H1168,PDC!$L:$L,0),MATCH(PDC!$J$1,PDC!$J$1:$L$1,0))</f>
        <v>Industrie</v>
      </c>
      <c r="F1168">
        <v>8413</v>
      </c>
      <c r="G1168">
        <v>18</v>
      </c>
      <c r="H1168" t="s">
        <v>72</v>
      </c>
      <c r="I1168" s="10">
        <v>32</v>
      </c>
      <c r="J1168" s="10">
        <v>54888</v>
      </c>
      <c r="K1168" s="10">
        <v>1</v>
      </c>
      <c r="L1168" s="10"/>
      <c r="M1168" s="10"/>
      <c r="N1168" s="10"/>
      <c r="O1168" s="10">
        <v>46</v>
      </c>
      <c r="P1168" s="10">
        <v>101.43266475692944</v>
      </c>
      <c r="Q1168" s="10">
        <v>18.218918524999999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</row>
    <row r="1169" spans="1:28" x14ac:dyDescent="0.35">
      <c r="A1169" t="str">
        <f t="shared" si="108"/>
        <v>8413_Fabrication d'autres produits minéraux non métalliques</v>
      </c>
      <c r="B1169" t="str">
        <f t="shared" si="109"/>
        <v>27_8413</v>
      </c>
      <c r="C1169">
        <f t="shared" si="110"/>
        <v>27</v>
      </c>
      <c r="D1169">
        <f t="shared" si="107"/>
        <v>27</v>
      </c>
      <c r="E1169" t="str">
        <f>INDEX(PDC!$J$1:$L$90,MATCH(H1169,PDC!$L:$L,0),MATCH(PDC!$J$1,PDC!$J$1:$L$1,0))</f>
        <v>Industrie</v>
      </c>
      <c r="F1169">
        <v>8413</v>
      </c>
      <c r="G1169">
        <v>23</v>
      </c>
      <c r="H1169" t="s">
        <v>18</v>
      </c>
      <c r="I1169" s="10">
        <v>507</v>
      </c>
      <c r="J1169" s="10">
        <v>770407</v>
      </c>
      <c r="K1169" s="10">
        <v>14</v>
      </c>
      <c r="L1169" s="10">
        <v>2</v>
      </c>
      <c r="M1169" s="10">
        <v>12</v>
      </c>
      <c r="N1169" s="10"/>
      <c r="O1169" s="10">
        <v>1535</v>
      </c>
      <c r="P1169" s="10">
        <v>36.298205434423878</v>
      </c>
      <c r="Q1169" s="10">
        <v>18.172212868999999</v>
      </c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</row>
    <row r="1170" spans="1:28" x14ac:dyDescent="0.35">
      <c r="A1170" t="str">
        <f t="shared" si="108"/>
        <v>8413_Industries alimentaires</v>
      </c>
      <c r="B1170" t="str">
        <f t="shared" si="109"/>
        <v>34_8413</v>
      </c>
      <c r="C1170">
        <f t="shared" si="110"/>
        <v>34</v>
      </c>
      <c r="D1170">
        <f t="shared" si="107"/>
        <v>34</v>
      </c>
      <c r="E1170" t="str">
        <f>INDEX(PDC!$J$1:$L$90,MATCH(H1170,PDC!$L:$L,0),MATCH(PDC!$J$1,PDC!$J$1:$L$1,0))</f>
        <v>Industrie</v>
      </c>
      <c r="F1170">
        <v>8413</v>
      </c>
      <c r="G1170">
        <v>10</v>
      </c>
      <c r="H1170" t="s">
        <v>14</v>
      </c>
      <c r="I1170" s="10">
        <v>654</v>
      </c>
      <c r="J1170" s="10">
        <v>1118629</v>
      </c>
      <c r="K1170" s="10">
        <v>19</v>
      </c>
      <c r="L1170" s="10">
        <v>2</v>
      </c>
      <c r="M1170" s="10">
        <v>20</v>
      </c>
      <c r="N1170" s="10"/>
      <c r="O1170" s="10">
        <v>1823</v>
      </c>
      <c r="P1170" s="10">
        <v>22.275710479760004</v>
      </c>
      <c r="Q1170" s="10">
        <v>16.985077269000001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</row>
    <row r="1171" spans="1:28" x14ac:dyDescent="0.35">
      <c r="A1171" t="str">
        <f t="shared" si="108"/>
        <v>8413_Collecte et traitement des eaux usées</v>
      </c>
      <c r="B1171" t="str">
        <f t="shared" si="109"/>
        <v>HC_8413</v>
      </c>
      <c r="C1171" t="str">
        <f t="shared" si="110"/>
        <v>HC</v>
      </c>
      <c r="D1171">
        <f t="shared" si="107"/>
        <v>18</v>
      </c>
      <c r="E1171" t="str">
        <f>INDEX(PDC!$J$1:$L$90,MATCH(H1171,PDC!$L:$L,0),MATCH(PDC!$J$1,PDC!$J$1:$L$1,0))</f>
        <v>Industrie</v>
      </c>
      <c r="F1171">
        <v>8413</v>
      </c>
      <c r="G1171">
        <v>37</v>
      </c>
      <c r="H1171" t="s">
        <v>78</v>
      </c>
      <c r="I1171" s="10">
        <v>38</v>
      </c>
      <c r="J1171" s="10">
        <v>60840</v>
      </c>
      <c r="K1171" s="10">
        <v>1</v>
      </c>
      <c r="L1171" s="10"/>
      <c r="M1171" s="10"/>
      <c r="N1171" s="10"/>
      <c r="O1171" s="10">
        <v>23</v>
      </c>
      <c r="P1171" s="10">
        <v>46.787754963240261</v>
      </c>
      <c r="Q1171" s="10">
        <v>16.436554898000001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</row>
    <row r="1172" spans="1:28" x14ac:dyDescent="0.35">
      <c r="A1172" t="str">
        <f t="shared" si="108"/>
        <v>8413_Commerce de détail, à l'exception des automobiles et des motocycles</v>
      </c>
      <c r="B1172" t="str">
        <f t="shared" si="109"/>
        <v>33_8413</v>
      </c>
      <c r="C1172">
        <f t="shared" si="110"/>
        <v>33</v>
      </c>
      <c r="D1172">
        <f t="shared" si="107"/>
        <v>33</v>
      </c>
      <c r="E1172" t="str">
        <f>INDEX(PDC!$J$1:$L$90,MATCH(H1172,PDC!$L:$L,0),MATCH(PDC!$J$1,PDC!$J$1:$L$1,0))</f>
        <v>Commerce</v>
      </c>
      <c r="F1172">
        <v>8413</v>
      </c>
      <c r="G1172">
        <v>47</v>
      </c>
      <c r="H1172" t="s">
        <v>16</v>
      </c>
      <c r="I1172" s="10">
        <v>4393</v>
      </c>
      <c r="J1172" s="10">
        <v>7110681</v>
      </c>
      <c r="K1172" s="10">
        <v>111</v>
      </c>
      <c r="L1172" s="10">
        <v>4</v>
      </c>
      <c r="M1172" s="10">
        <v>35</v>
      </c>
      <c r="N1172" s="10"/>
      <c r="O1172" s="10">
        <v>5605</v>
      </c>
      <c r="P1172" s="10">
        <v>24.521029162283586</v>
      </c>
      <c r="Q1172" s="10">
        <v>15.610319179999999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</row>
    <row r="1173" spans="1:28" x14ac:dyDescent="0.35">
      <c r="A1173" t="str">
        <f t="shared" si="108"/>
        <v>8413_Activités de location et location-bail</v>
      </c>
      <c r="B1173" t="str">
        <f t="shared" si="109"/>
        <v>HC_8413</v>
      </c>
      <c r="C1173" t="str">
        <f t="shared" si="110"/>
        <v>HC</v>
      </c>
      <c r="D1173">
        <f t="shared" si="107"/>
        <v>31</v>
      </c>
      <c r="E1173" t="str">
        <f>INDEX(PDC!$J$1:$L$90,MATCH(H1173,PDC!$L:$L,0),MATCH(PDC!$J$1,PDC!$J$1:$L$1,0))</f>
        <v>Services</v>
      </c>
      <c r="F1173">
        <v>8413</v>
      </c>
      <c r="G1173">
        <v>77</v>
      </c>
      <c r="H1173" t="s">
        <v>88</v>
      </c>
      <c r="I1173" s="10">
        <v>235</v>
      </c>
      <c r="J1173" s="10">
        <v>399329</v>
      </c>
      <c r="K1173" s="10">
        <v>6</v>
      </c>
      <c r="L1173" s="10"/>
      <c r="M1173" s="10"/>
      <c r="N1173" s="10"/>
      <c r="O1173" s="10">
        <v>296</v>
      </c>
      <c r="P1173" s="10">
        <v>26.598379453124959</v>
      </c>
      <c r="Q1173" s="10">
        <v>15.025204780999999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</row>
    <row r="1174" spans="1:28" x14ac:dyDescent="0.35">
      <c r="A1174" t="str">
        <f t="shared" si="108"/>
        <v>8413_Programmation, conseil et autres activités informatiques</v>
      </c>
      <c r="B1174" t="str">
        <f t="shared" si="109"/>
        <v>HC_8413</v>
      </c>
      <c r="C1174" t="str">
        <f t="shared" si="110"/>
        <v>HC</v>
      </c>
      <c r="D1174">
        <f t="shared" si="107"/>
        <v>38</v>
      </c>
      <c r="E1174" t="str">
        <f>INDEX(PDC!$J$1:$L$90,MATCH(H1174,PDC!$L:$L,0),MATCH(PDC!$J$1,PDC!$J$1:$L$1,0))</f>
        <v>Services</v>
      </c>
      <c r="F1174">
        <v>8413</v>
      </c>
      <c r="G1174">
        <v>62</v>
      </c>
      <c r="H1174" t="s">
        <v>50</v>
      </c>
      <c r="I1174" s="10">
        <v>45</v>
      </c>
      <c r="J1174" s="10">
        <v>69948</v>
      </c>
      <c r="K1174" s="10">
        <v>1</v>
      </c>
      <c r="L1174" s="10"/>
      <c r="M1174" s="10"/>
      <c r="N1174" s="10"/>
      <c r="O1174" s="10">
        <v>40</v>
      </c>
      <c r="P1174" s="10">
        <v>16.418886514344898</v>
      </c>
      <c r="Q1174" s="10">
        <v>14.296334420000001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</row>
    <row r="1175" spans="1:28" x14ac:dyDescent="0.35">
      <c r="A1175" t="str">
        <f t="shared" si="108"/>
        <v>8413_Organisation de jeux de hasard et d'argent</v>
      </c>
      <c r="B1175" t="str">
        <f t="shared" si="109"/>
        <v>HC_8413</v>
      </c>
      <c r="C1175" t="str">
        <f t="shared" si="110"/>
        <v>HC</v>
      </c>
      <c r="D1175">
        <f t="shared" si="107"/>
        <v>32</v>
      </c>
      <c r="E1175" t="str">
        <f>INDEX(PDC!$J$1:$L$90,MATCH(H1175,PDC!$L:$L,0),MATCH(PDC!$J$1,PDC!$J$1:$L$1,0))</f>
        <v>Services</v>
      </c>
      <c r="F1175">
        <v>8413</v>
      </c>
      <c r="G1175">
        <v>92</v>
      </c>
      <c r="H1175" t="s">
        <v>91</v>
      </c>
      <c r="I1175" s="10">
        <v>45</v>
      </c>
      <c r="J1175" s="10">
        <v>75477</v>
      </c>
      <c r="K1175" s="10">
        <v>1</v>
      </c>
      <c r="L1175" s="10"/>
      <c r="M1175" s="10"/>
      <c r="N1175" s="10"/>
      <c r="O1175" s="10">
        <v>45</v>
      </c>
      <c r="P1175" s="10">
        <v>26.320600159040016</v>
      </c>
      <c r="Q1175" s="10">
        <v>13.249069253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</row>
    <row r="1176" spans="1:28" x14ac:dyDescent="0.35">
      <c r="A1176" t="str">
        <f t="shared" si="108"/>
        <v>8413_Métallurgie</v>
      </c>
      <c r="B1176" t="str">
        <f t="shared" si="109"/>
        <v>36_8413</v>
      </c>
      <c r="C1176">
        <f t="shared" si="110"/>
        <v>36</v>
      </c>
      <c r="D1176">
        <f t="shared" si="107"/>
        <v>36</v>
      </c>
      <c r="E1176" t="str">
        <f>INDEX(PDC!$J$1:$L$90,MATCH(H1176,PDC!$L:$L,0),MATCH(PDC!$J$1,PDC!$J$1:$L$1,0))</f>
        <v>Industrie</v>
      </c>
      <c r="F1176">
        <v>8413</v>
      </c>
      <c r="G1176">
        <v>24</v>
      </c>
      <c r="H1176" t="s">
        <v>26</v>
      </c>
      <c r="I1176" s="10">
        <v>1799</v>
      </c>
      <c r="J1176" s="10">
        <v>3061232</v>
      </c>
      <c r="K1176" s="10">
        <v>36</v>
      </c>
      <c r="L1176">
        <v>2</v>
      </c>
      <c r="M1176" s="10">
        <v>38</v>
      </c>
      <c r="N1176" s="10"/>
      <c r="O1176" s="10">
        <v>3177</v>
      </c>
      <c r="P1176" s="10">
        <v>19.826389362404566</v>
      </c>
      <c r="Q1176" s="10">
        <v>11.759971149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</row>
    <row r="1177" spans="1:28" x14ac:dyDescent="0.35">
      <c r="A1177" t="str">
        <f t="shared" si="108"/>
        <v>8413_Autres services personnels</v>
      </c>
      <c r="B1177" t="str">
        <f t="shared" si="109"/>
        <v>37_8413</v>
      </c>
      <c r="C1177">
        <f t="shared" si="110"/>
        <v>37</v>
      </c>
      <c r="D1177">
        <f t="shared" si="107"/>
        <v>37</v>
      </c>
      <c r="E1177" t="str">
        <f>INDEX(PDC!$J$1:$L$90,MATCH(H1177,PDC!$L:$L,0),MATCH(PDC!$J$1,PDC!$J$1:$L$1,0))</f>
        <v>Services</v>
      </c>
      <c r="F1177">
        <v>8413</v>
      </c>
      <c r="G1177">
        <v>96</v>
      </c>
      <c r="H1177" t="s">
        <v>30</v>
      </c>
      <c r="I1177" s="10">
        <v>682</v>
      </c>
      <c r="J1177" s="10">
        <v>1034558</v>
      </c>
      <c r="K1177" s="10">
        <v>12</v>
      </c>
      <c r="L1177" s="10"/>
      <c r="M1177" s="10"/>
      <c r="N1177" s="10"/>
      <c r="O1177" s="10">
        <v>1320</v>
      </c>
      <c r="P1177" s="10">
        <v>18.789442938362694</v>
      </c>
      <c r="Q1177" s="10">
        <v>11.599156355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</row>
    <row r="1178" spans="1:28" x14ac:dyDescent="0.35">
      <c r="A1178" t="str">
        <f t="shared" si="108"/>
        <v>8413_Production et distribution d'électricité, de gaz, de vapeur et d'air conditionné</v>
      </c>
      <c r="B1178" t="str">
        <f t="shared" si="109"/>
        <v>HC_8413</v>
      </c>
      <c r="C1178" t="str">
        <f t="shared" si="110"/>
        <v>HC</v>
      </c>
      <c r="D1178">
        <f t="shared" si="107"/>
        <v>43</v>
      </c>
      <c r="E1178" t="str">
        <f>INDEX(PDC!$J$1:$L$90,MATCH(H1178,PDC!$L:$L,0),MATCH(PDC!$J$1,PDC!$J$1:$L$1,0))</f>
        <v>Industrie</v>
      </c>
      <c r="F1178">
        <v>8413</v>
      </c>
      <c r="G1178">
        <v>35</v>
      </c>
      <c r="H1178" t="s">
        <v>76</v>
      </c>
      <c r="I1178" s="10">
        <v>296</v>
      </c>
      <c r="J1178" s="10">
        <v>452883</v>
      </c>
      <c r="K1178" s="10">
        <v>5</v>
      </c>
      <c r="L1178" s="10"/>
      <c r="M1178" s="10"/>
      <c r="N1178" s="10"/>
      <c r="O1178" s="10">
        <v>793</v>
      </c>
      <c r="P1178" s="10">
        <v>8.0268517372861421</v>
      </c>
      <c r="Q1178" s="10">
        <v>11.040379081999999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</row>
    <row r="1179" spans="1:28" x14ac:dyDescent="0.35">
      <c r="A1179" t="str">
        <f t="shared" si="108"/>
        <v>8413_Activités administratives et autres activités de soutien aux entreprises</v>
      </c>
      <c r="B1179" t="str">
        <f t="shared" si="109"/>
        <v>HC_8413</v>
      </c>
      <c r="C1179" t="str">
        <f t="shared" si="110"/>
        <v>HC</v>
      </c>
      <c r="D1179">
        <f t="shared" si="107"/>
        <v>44</v>
      </c>
      <c r="E1179" t="str">
        <f>INDEX(PDC!$J$1:$L$90,MATCH(H1179,PDC!$L:$L,0),MATCH(PDC!$J$1,PDC!$J$1:$L$1,0))</f>
        <v>Services</v>
      </c>
      <c r="F1179">
        <v>8413</v>
      </c>
      <c r="G1179">
        <v>82</v>
      </c>
      <c r="H1179" t="s">
        <v>35</v>
      </c>
      <c r="I1179" s="10">
        <v>77</v>
      </c>
      <c r="J1179" s="10">
        <v>107196</v>
      </c>
      <c r="K1179" s="10">
        <v>1</v>
      </c>
      <c r="M1179" s="10"/>
      <c r="N1179" s="10"/>
      <c r="O1179" s="10">
        <v>48</v>
      </c>
      <c r="P1179" s="10">
        <v>7.0704550153420413</v>
      </c>
      <c r="Q1179" s="10">
        <v>9.3287062949999999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</row>
    <row r="1180" spans="1:28" x14ac:dyDescent="0.35">
      <c r="A1180" t="str">
        <f t="shared" si="108"/>
        <v>8413_Publicité et études de marché</v>
      </c>
      <c r="B1180" t="str">
        <f t="shared" si="109"/>
        <v>HC_8413</v>
      </c>
      <c r="C1180" t="str">
        <f t="shared" si="110"/>
        <v>HC</v>
      </c>
      <c r="D1180">
        <f t="shared" si="107"/>
        <v>45</v>
      </c>
      <c r="E1180" t="str">
        <f>INDEX(PDC!$J$1:$L$90,MATCH(H1180,PDC!$L:$L,0),MATCH(PDC!$J$1,PDC!$J$1:$L$1,0))</f>
        <v>Services</v>
      </c>
      <c r="F1180">
        <v>8413</v>
      </c>
      <c r="G1180">
        <v>73</v>
      </c>
      <c r="H1180" t="s">
        <v>33</v>
      </c>
      <c r="I1180" s="10">
        <v>58</v>
      </c>
      <c r="J1180" s="10">
        <v>107348</v>
      </c>
      <c r="K1180" s="10">
        <v>1</v>
      </c>
      <c r="L1180" s="10"/>
      <c r="M1180" s="10"/>
      <c r="N1180" s="10"/>
      <c r="O1180" s="10">
        <v>385</v>
      </c>
      <c r="P1180" s="10">
        <v>6.9971136136661132</v>
      </c>
      <c r="Q1180" s="10">
        <v>9.3154972612000009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</row>
    <row r="1181" spans="1:28" x14ac:dyDescent="0.35">
      <c r="A1181" t="str">
        <f t="shared" si="108"/>
        <v>8413_Activités immobilières</v>
      </c>
      <c r="B1181" t="str">
        <f t="shared" si="109"/>
        <v>42_8413</v>
      </c>
      <c r="C1181">
        <f t="shared" si="110"/>
        <v>42</v>
      </c>
      <c r="D1181">
        <f t="shared" si="107"/>
        <v>42</v>
      </c>
      <c r="E1181" t="str">
        <f>INDEX(PDC!$J$1:$L$90,MATCH(H1181,PDC!$L:$L,0),MATCH(PDC!$J$1,PDC!$J$1:$L$1,0))</f>
        <v>Services</v>
      </c>
      <c r="F1181">
        <v>8413</v>
      </c>
      <c r="G1181">
        <v>68</v>
      </c>
      <c r="H1181" t="s">
        <v>31</v>
      </c>
      <c r="I1181" s="10">
        <v>1071</v>
      </c>
      <c r="J1181" s="10">
        <v>1627195</v>
      </c>
      <c r="K1181" s="10">
        <v>14</v>
      </c>
      <c r="L1181" s="10"/>
      <c r="M1181" s="10"/>
      <c r="N1181" s="10"/>
      <c r="O1181" s="10">
        <v>552</v>
      </c>
      <c r="P1181" s="10">
        <v>11.463461606279408</v>
      </c>
      <c r="Q1181" s="10">
        <v>8.6037629171999992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</row>
    <row r="1182" spans="1:28" x14ac:dyDescent="0.35">
      <c r="A1182" t="str">
        <f t="shared" si="108"/>
        <v>8413_Autres activités spécialisées, scientifiques et techniques</v>
      </c>
      <c r="B1182" t="str">
        <f t="shared" si="109"/>
        <v>HC_8413</v>
      </c>
      <c r="C1182" t="str">
        <f t="shared" si="110"/>
        <v>HC</v>
      </c>
      <c r="D1182">
        <f t="shared" si="107"/>
        <v>41</v>
      </c>
      <c r="E1182" t="str">
        <f>INDEX(PDC!$J$1:$L$90,MATCH(H1182,PDC!$L:$L,0),MATCH(PDC!$J$1,PDC!$J$1:$L$1,0))</f>
        <v>Services</v>
      </c>
      <c r="F1182">
        <v>8413</v>
      </c>
      <c r="G1182">
        <v>74</v>
      </c>
      <c r="H1182" t="s">
        <v>86</v>
      </c>
      <c r="I1182" s="10">
        <v>88</v>
      </c>
      <c r="J1182" s="10">
        <v>118929</v>
      </c>
      <c r="K1182" s="10">
        <v>1</v>
      </c>
      <c r="L1182" s="10"/>
      <c r="M1182" s="10"/>
      <c r="N1182" s="10"/>
      <c r="O1182" s="10">
        <v>211</v>
      </c>
      <c r="P1182" s="10">
        <v>13.723576354018073</v>
      </c>
      <c r="Q1182" s="10">
        <v>8.4083781079000008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</row>
    <row r="1183" spans="1:28" x14ac:dyDescent="0.35">
      <c r="A1183" t="str">
        <f t="shared" si="108"/>
        <v>8413_Transports aériens</v>
      </c>
      <c r="B1183" t="str">
        <f t="shared" si="109"/>
        <v>HC_8413</v>
      </c>
      <c r="C1183" t="str">
        <f t="shared" si="110"/>
        <v>HC</v>
      </c>
      <c r="D1183">
        <f t="shared" si="107"/>
        <v>35</v>
      </c>
      <c r="E1183" t="str">
        <f>INDEX(PDC!$J$1:$L$90,MATCH(H1183,PDC!$L:$L,0),MATCH(PDC!$J$1,PDC!$J$1:$L$1,0))</f>
        <v>Services</v>
      </c>
      <c r="F1183">
        <v>8413</v>
      </c>
      <c r="G1183">
        <v>51</v>
      </c>
      <c r="H1183" t="s">
        <v>81</v>
      </c>
      <c r="I1183" s="10">
        <v>84</v>
      </c>
      <c r="J1183" s="10">
        <v>136685</v>
      </c>
      <c r="K1183" s="10">
        <v>1</v>
      </c>
      <c r="L1183" s="10"/>
      <c r="M1183" s="10"/>
      <c r="N1183" s="10"/>
      <c r="O1183" s="10">
        <v>4</v>
      </c>
      <c r="P1183" s="10">
        <v>21.454819170517595</v>
      </c>
      <c r="Q1183" s="10">
        <v>7.3160917438000004</v>
      </c>
      <c r="T1183" s="10"/>
      <c r="U1183" s="10"/>
      <c r="V1183" s="10"/>
      <c r="W1183" s="10"/>
      <c r="X1183" s="10"/>
      <c r="Y1183" s="10"/>
      <c r="Z1183" s="10"/>
    </row>
    <row r="1184" spans="1:28" x14ac:dyDescent="0.35">
      <c r="A1184" t="str">
        <f t="shared" si="108"/>
        <v>8413_Activités des services financiers, hors assurance et caisses de retraite</v>
      </c>
      <c r="B1184" t="str">
        <f t="shared" si="109"/>
        <v>46_8413</v>
      </c>
      <c r="C1184">
        <f t="shared" si="110"/>
        <v>46</v>
      </c>
      <c r="D1184">
        <f t="shared" si="107"/>
        <v>46</v>
      </c>
      <c r="E1184" t="str">
        <f>INDEX(PDC!$J$1:$L$90,MATCH(H1184,PDC!$L:$L,0),MATCH(PDC!$J$1,PDC!$J$1:$L$1,0))</f>
        <v>Services</v>
      </c>
      <c r="F1184">
        <v>8413</v>
      </c>
      <c r="G1184">
        <v>64</v>
      </c>
      <c r="H1184" t="s">
        <v>47</v>
      </c>
      <c r="I1184" s="10">
        <v>445</v>
      </c>
      <c r="J1184" s="10">
        <v>715729</v>
      </c>
      <c r="K1184" s="10">
        <v>3</v>
      </c>
      <c r="L1184" s="10"/>
      <c r="M1184" s="10"/>
      <c r="N1184" s="10"/>
      <c r="O1184" s="10">
        <v>123</v>
      </c>
      <c r="P1184" s="10">
        <v>6.1219728766347989</v>
      </c>
      <c r="Q1184" s="10">
        <v>4.1915305933000004</v>
      </c>
      <c r="T1184" s="10"/>
      <c r="U1184" s="10"/>
      <c r="V1184" s="10"/>
      <c r="W1184" s="10"/>
      <c r="X1184" s="10"/>
      <c r="Y1184" s="10"/>
      <c r="Z1184" s="10"/>
    </row>
    <row r="1185" spans="1:28" x14ac:dyDescent="0.35">
      <c r="A1185" t="str">
        <f t="shared" si="108"/>
        <v>8413_Activités d'architecture et d'ingénierie ; activités de contrôle et analyses techniques</v>
      </c>
      <c r="B1185" t="str">
        <f t="shared" si="109"/>
        <v>47_8413</v>
      </c>
      <c r="C1185">
        <f t="shared" si="110"/>
        <v>47</v>
      </c>
      <c r="D1185">
        <f t="shared" si="107"/>
        <v>47</v>
      </c>
      <c r="E1185" t="str">
        <f>INDEX(PDC!$J$1:$L$90,MATCH(H1185,PDC!$L:$L,0),MATCH(PDC!$J$1,PDC!$J$1:$L$1,0))</f>
        <v>Services</v>
      </c>
      <c r="F1185">
        <v>8413</v>
      </c>
      <c r="G1185">
        <v>71</v>
      </c>
      <c r="H1185" t="s">
        <v>43</v>
      </c>
      <c r="I1185" s="10">
        <v>361</v>
      </c>
      <c r="J1185" s="10">
        <v>592197</v>
      </c>
      <c r="K1185" s="10">
        <v>2</v>
      </c>
      <c r="L1185" s="10"/>
      <c r="M1185" s="10"/>
      <c r="N1185" s="10"/>
      <c r="O1185" s="10">
        <v>98</v>
      </c>
      <c r="P1185" s="10">
        <v>5.4801738225141614</v>
      </c>
      <c r="Q1185" s="10">
        <v>3.3772545285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</row>
    <row r="1186" spans="1:28" x14ac:dyDescent="0.35">
      <c r="A1186" t="str">
        <f t="shared" si="108"/>
        <v>8413_Activités des organisations associatives</v>
      </c>
      <c r="B1186" t="str">
        <f t="shared" si="109"/>
        <v>HC_8413</v>
      </c>
      <c r="C1186" t="str">
        <f t="shared" si="110"/>
        <v>HC</v>
      </c>
      <c r="D1186">
        <f t="shared" si="107"/>
        <v>48</v>
      </c>
      <c r="E1186" t="str">
        <f>INDEX(PDC!$J$1:$L$90,MATCH(H1186,PDC!$L:$L,0),MATCH(PDC!$J$1,PDC!$J$1:$L$1,0))</f>
        <v>Services</v>
      </c>
      <c r="F1186">
        <v>8413</v>
      </c>
      <c r="G1186">
        <v>94</v>
      </c>
      <c r="H1186" t="s">
        <v>32</v>
      </c>
      <c r="I1186" s="10">
        <v>290</v>
      </c>
      <c r="J1186" s="10">
        <v>440744</v>
      </c>
      <c r="K1186" s="10">
        <v>1</v>
      </c>
      <c r="M1186" s="10"/>
      <c r="N1186" s="10"/>
      <c r="O1186" s="10">
        <v>70</v>
      </c>
      <c r="P1186" s="10">
        <v>2.3578251577493137</v>
      </c>
      <c r="Q1186" s="10">
        <v>2.2688907846999999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</row>
    <row r="1187" spans="1:28" x14ac:dyDescent="0.35">
      <c r="A1187" t="str">
        <f t="shared" si="108"/>
        <v>8413_Bibliothèques, archives, musées et autres activités culturelles</v>
      </c>
      <c r="B1187" t="str">
        <f t="shared" si="109"/>
        <v>HC_8413</v>
      </c>
      <c r="C1187" t="str">
        <f t="shared" si="110"/>
        <v>HC</v>
      </c>
      <c r="D1187">
        <f t="shared" si="107"/>
        <v>49</v>
      </c>
      <c r="E1187" t="str">
        <f>INDEX(PDC!$J$1:$L$90,MATCH(H1187,PDC!$L:$L,0),MATCH(PDC!$J$1,PDC!$J$1:$L$1,0))</f>
        <v>Services</v>
      </c>
      <c r="F1187">
        <v>8413</v>
      </c>
      <c r="G1187">
        <v>91</v>
      </c>
      <c r="H1187" t="s">
        <v>90</v>
      </c>
      <c r="I1187" s="10">
        <v>1</v>
      </c>
      <c r="J1187" s="10">
        <v>1708</v>
      </c>
      <c r="K1187" s="10"/>
      <c r="L1187" s="10"/>
      <c r="M1187" s="10"/>
      <c r="N1187" s="10"/>
      <c r="O1187" s="10"/>
      <c r="P1187" s="10">
        <v>0</v>
      </c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</row>
    <row r="1188" spans="1:28" x14ac:dyDescent="0.35">
      <c r="A1188" t="str">
        <f t="shared" si="108"/>
        <v>8413_Enquêtes et sécurité</v>
      </c>
      <c r="B1188" t="str">
        <f t="shared" si="109"/>
        <v>HC_8413</v>
      </c>
      <c r="C1188" t="str">
        <f t="shared" si="110"/>
        <v>HC</v>
      </c>
      <c r="D1188">
        <f t="shared" si="107"/>
        <v>49</v>
      </c>
      <c r="E1188" t="str">
        <f>INDEX(PDC!$J$1:$L$90,MATCH(H1188,PDC!$L:$L,0),MATCH(PDC!$J$1,PDC!$J$1:$L$1,0))</f>
        <v>Services</v>
      </c>
      <c r="F1188">
        <v>8413</v>
      </c>
      <c r="G1188">
        <v>80</v>
      </c>
      <c r="H1188" t="s">
        <v>15</v>
      </c>
      <c r="I1188" s="10">
        <v>30</v>
      </c>
      <c r="J1188" s="10">
        <v>47932</v>
      </c>
      <c r="K1188" s="10"/>
      <c r="L1188" s="10">
        <v>1</v>
      </c>
      <c r="M1188" s="10">
        <v>5</v>
      </c>
      <c r="N1188" s="10"/>
      <c r="O1188" s="10">
        <v>894</v>
      </c>
      <c r="P1188" s="10">
        <v>0</v>
      </c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</row>
    <row r="1189" spans="1:28" x14ac:dyDescent="0.35">
      <c r="A1189" t="str">
        <f t="shared" si="108"/>
        <v>8413_Activités juridiques et comptables</v>
      </c>
      <c r="B1189" t="str">
        <f t="shared" si="109"/>
        <v>49_8413</v>
      </c>
      <c r="C1189">
        <f t="shared" si="110"/>
        <v>49</v>
      </c>
      <c r="D1189">
        <f t="shared" si="107"/>
        <v>49</v>
      </c>
      <c r="E1189" t="str">
        <f>INDEX(PDC!$J$1:$L$90,MATCH(H1189,PDC!$L:$L,0),MATCH(PDC!$J$1,PDC!$J$1:$L$1,0))</f>
        <v>Services</v>
      </c>
      <c r="F1189">
        <v>8413</v>
      </c>
      <c r="G1189">
        <v>69</v>
      </c>
      <c r="H1189" t="s">
        <v>51</v>
      </c>
      <c r="I1189" s="10">
        <v>510</v>
      </c>
      <c r="J1189" s="10">
        <v>852236</v>
      </c>
      <c r="K1189" s="10"/>
      <c r="M1189" s="10"/>
      <c r="N1189" s="10"/>
      <c r="O1189" s="10"/>
      <c r="P1189" s="10">
        <v>0</v>
      </c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</row>
    <row r="1190" spans="1:28" x14ac:dyDescent="0.35">
      <c r="A1190" t="str">
        <f t="shared" si="108"/>
        <v>8413_Activités auxiliaires de services financiers et d'assurance</v>
      </c>
      <c r="B1190" t="str">
        <f t="shared" si="109"/>
        <v>HC_8413</v>
      </c>
      <c r="C1190" t="str">
        <f t="shared" si="110"/>
        <v>HC</v>
      </c>
      <c r="D1190">
        <f t="shared" si="107"/>
        <v>49</v>
      </c>
      <c r="E1190" t="str">
        <f>INDEX(PDC!$J$1:$L$90,MATCH(H1190,PDC!$L:$L,0),MATCH(PDC!$J$1,PDC!$J$1:$L$1,0))</f>
        <v>Services</v>
      </c>
      <c r="F1190">
        <v>8413</v>
      </c>
      <c r="G1190">
        <v>66</v>
      </c>
      <c r="H1190" t="s">
        <v>48</v>
      </c>
      <c r="I1190" s="10">
        <v>177</v>
      </c>
      <c r="J1190" s="10">
        <v>279222</v>
      </c>
      <c r="K1190" s="10"/>
      <c r="L1190" s="10"/>
      <c r="M1190" s="10"/>
      <c r="N1190" s="10"/>
      <c r="O1190" s="10">
        <v>0</v>
      </c>
      <c r="P1190" s="10">
        <v>0</v>
      </c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</row>
    <row r="1191" spans="1:28" x14ac:dyDescent="0.35">
      <c r="A1191" t="str">
        <f t="shared" si="108"/>
        <v>8413_Édition</v>
      </c>
      <c r="B1191" t="str">
        <f t="shared" si="109"/>
        <v>HC_8413</v>
      </c>
      <c r="C1191" t="str">
        <f t="shared" si="110"/>
        <v>HC</v>
      </c>
      <c r="D1191">
        <f t="shared" si="107"/>
        <v>49</v>
      </c>
      <c r="E1191" t="str">
        <f>INDEX(PDC!$J$1:$L$90,MATCH(H1191,PDC!$L:$L,0),MATCH(PDC!$J$1,PDC!$J$1:$L$1,0))</f>
        <v>Services</v>
      </c>
      <c r="F1191">
        <v>8413</v>
      </c>
      <c r="G1191">
        <v>58</v>
      </c>
      <c r="H1191" t="s">
        <v>49</v>
      </c>
      <c r="I1191" s="10">
        <v>28</v>
      </c>
      <c r="J1191" s="10">
        <v>40885</v>
      </c>
      <c r="K1191" s="10"/>
      <c r="L1191" s="10"/>
      <c r="M1191" s="10"/>
      <c r="N1191" s="10"/>
      <c r="O1191" s="10"/>
      <c r="P1191" s="10">
        <v>0</v>
      </c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</row>
    <row r="1192" spans="1:28" x14ac:dyDescent="0.35">
      <c r="A1192" t="str">
        <f t="shared" si="108"/>
        <v>8413_Production de films cinématographiques, de vidéo et de programmes de télévision ; enregistrement sonore et édition musicale</v>
      </c>
      <c r="B1192" t="str">
        <f t="shared" si="109"/>
        <v>HC_8413</v>
      </c>
      <c r="C1192" t="str">
        <f t="shared" si="110"/>
        <v>HC</v>
      </c>
      <c r="D1192">
        <f t="shared" si="107"/>
        <v>49</v>
      </c>
      <c r="E1192" t="str">
        <f>INDEX(PDC!$J$1:$L$90,MATCH(H1192,PDC!$L:$L,0),MATCH(PDC!$J$1,PDC!$J$1:$L$1,0))</f>
        <v>Services</v>
      </c>
      <c r="F1192">
        <v>8413</v>
      </c>
      <c r="G1192">
        <v>59</v>
      </c>
      <c r="H1192" t="s">
        <v>82</v>
      </c>
      <c r="I1192" s="10">
        <v>25</v>
      </c>
      <c r="J1192" s="10">
        <v>37405</v>
      </c>
      <c r="K1192" s="10"/>
      <c r="L1192" s="10"/>
      <c r="M1192" s="10"/>
      <c r="N1192" s="10"/>
      <c r="O1192" s="10">
        <v>7</v>
      </c>
      <c r="P1192" s="10">
        <v>0</v>
      </c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</row>
    <row r="1193" spans="1:28" x14ac:dyDescent="0.35">
      <c r="A1193" t="str">
        <f t="shared" si="108"/>
        <v>8413_Entreposage et services auxiliaires des transports</v>
      </c>
      <c r="B1193" t="str">
        <f t="shared" si="109"/>
        <v>HC_8413</v>
      </c>
      <c r="C1193" t="str">
        <f t="shared" si="110"/>
        <v>HC</v>
      </c>
      <c r="D1193">
        <f t="shared" si="107"/>
        <v>49</v>
      </c>
      <c r="E1193" t="str">
        <f>INDEX(PDC!$J$1:$L$90,MATCH(H1193,PDC!$L:$L,0),MATCH(PDC!$J$1,PDC!$J$1:$L$1,0))</f>
        <v>Services</v>
      </c>
      <c r="F1193">
        <v>8413</v>
      </c>
      <c r="G1193">
        <v>52</v>
      </c>
      <c r="H1193" t="s">
        <v>7</v>
      </c>
      <c r="I1193" s="10">
        <v>151</v>
      </c>
      <c r="J1193" s="10">
        <v>249156</v>
      </c>
      <c r="K1193" s="10"/>
      <c r="M1193" s="10"/>
      <c r="N1193" s="10"/>
      <c r="O1193" s="10">
        <v>0</v>
      </c>
      <c r="P1193" s="10">
        <v>0</v>
      </c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</row>
    <row r="1194" spans="1:28" x14ac:dyDescent="0.35">
      <c r="A1194" t="str">
        <f t="shared" si="108"/>
        <v>8413_Programmation et diffusion</v>
      </c>
      <c r="B1194" t="str">
        <f t="shared" si="109"/>
        <v>HC_8413</v>
      </c>
      <c r="C1194" t="str">
        <f t="shared" si="110"/>
        <v>HC</v>
      </c>
      <c r="D1194">
        <f t="shared" si="107"/>
        <v>49</v>
      </c>
      <c r="E1194" t="str">
        <f>INDEX(PDC!$J$1:$L$90,MATCH(H1194,PDC!$L:$L,0),MATCH(PDC!$J$1,PDC!$J$1:$L$1,0))</f>
        <v>Services</v>
      </c>
      <c r="F1194">
        <v>8413</v>
      </c>
      <c r="G1194">
        <v>60</v>
      </c>
      <c r="H1194" t="s">
        <v>83</v>
      </c>
      <c r="I1194" s="10">
        <v>11</v>
      </c>
      <c r="J1194" s="10">
        <v>19615</v>
      </c>
      <c r="K1194" s="10"/>
      <c r="M1194" s="10"/>
      <c r="N1194" s="10"/>
      <c r="O1194" s="10">
        <v>0</v>
      </c>
      <c r="P1194" s="10">
        <v>0</v>
      </c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</row>
    <row r="1195" spans="1:28" x14ac:dyDescent="0.35">
      <c r="A1195" t="str">
        <f t="shared" si="108"/>
        <v>8413_Services d'information</v>
      </c>
      <c r="B1195" t="str">
        <f t="shared" si="109"/>
        <v>HC_8413</v>
      </c>
      <c r="C1195" t="str">
        <f t="shared" si="110"/>
        <v>HC</v>
      </c>
      <c r="D1195">
        <f t="shared" si="107"/>
        <v>49</v>
      </c>
      <c r="E1195" t="str">
        <f>INDEX(PDC!$J$1:$L$90,MATCH(H1195,PDC!$L:$L,0),MATCH(PDC!$J$1,PDC!$J$1:$L$1,0))</f>
        <v>Services</v>
      </c>
      <c r="F1195">
        <v>8413</v>
      </c>
      <c r="G1195">
        <v>63</v>
      </c>
      <c r="H1195" t="s">
        <v>85</v>
      </c>
      <c r="I1195" s="10">
        <v>7</v>
      </c>
      <c r="J1195" s="10">
        <v>11965</v>
      </c>
      <c r="K1195" s="10"/>
      <c r="M1195" s="10"/>
      <c r="N1195" s="10"/>
      <c r="O1195" s="10"/>
      <c r="P1195" s="10">
        <v>0</v>
      </c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</row>
    <row r="1196" spans="1:28" x14ac:dyDescent="0.35">
      <c r="A1196" t="str">
        <f t="shared" si="108"/>
        <v>8413_Télécommunications</v>
      </c>
      <c r="B1196" t="str">
        <f t="shared" si="109"/>
        <v>HC_8413</v>
      </c>
      <c r="C1196" t="str">
        <f t="shared" si="110"/>
        <v>HC</v>
      </c>
      <c r="D1196">
        <f t="shared" si="107"/>
        <v>49</v>
      </c>
      <c r="E1196" t="str">
        <f>INDEX(PDC!$J$1:$L$90,MATCH(H1196,PDC!$L:$L,0),MATCH(PDC!$J$1,PDC!$J$1:$L$1,0))</f>
        <v>Services</v>
      </c>
      <c r="F1196">
        <v>8413</v>
      </c>
      <c r="G1196">
        <v>61</v>
      </c>
      <c r="H1196" t="s">
        <v>84</v>
      </c>
      <c r="I1196" s="10">
        <v>12</v>
      </c>
      <c r="J1196" s="10">
        <v>19688</v>
      </c>
      <c r="K1196" s="10"/>
      <c r="L1196" s="10"/>
      <c r="M1196" s="10"/>
      <c r="N1196" s="10"/>
      <c r="O1196" s="10"/>
      <c r="P1196" s="10">
        <v>0</v>
      </c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</row>
    <row r="1197" spans="1:28" x14ac:dyDescent="0.35">
      <c r="A1197" t="str">
        <f t="shared" si="108"/>
        <v>8413_Assurance</v>
      </c>
      <c r="B1197" t="str">
        <f t="shared" si="109"/>
        <v>HC_8413</v>
      </c>
      <c r="C1197" t="str">
        <f t="shared" si="110"/>
        <v>HC</v>
      </c>
      <c r="D1197">
        <f t="shared" si="107"/>
        <v>49</v>
      </c>
      <c r="E1197" t="str">
        <f>INDEX(PDC!$J$1:$L$90,MATCH(H1197,PDC!$L:$L,0),MATCH(PDC!$J$1,PDC!$J$1:$L$1,0))</f>
        <v>Services</v>
      </c>
      <c r="F1197">
        <v>8413</v>
      </c>
      <c r="G1197">
        <v>65</v>
      </c>
      <c r="H1197" t="s">
        <v>45</v>
      </c>
      <c r="I1197" s="10">
        <v>17</v>
      </c>
      <c r="J1197" s="10">
        <v>27675</v>
      </c>
      <c r="K1197" s="10"/>
      <c r="M1197" s="10"/>
      <c r="N1197" s="10"/>
      <c r="O1197" s="10"/>
      <c r="P1197" s="10">
        <v>0</v>
      </c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</row>
    <row r="1198" spans="1:28" x14ac:dyDescent="0.35">
      <c r="A1198" t="str">
        <f t="shared" si="108"/>
        <v>8413_Captage, traitement et distribution d'eau</v>
      </c>
      <c r="B1198" t="str">
        <f t="shared" si="109"/>
        <v>HC_8413</v>
      </c>
      <c r="C1198" t="str">
        <f t="shared" si="110"/>
        <v>HC</v>
      </c>
      <c r="D1198">
        <f t="shared" si="107"/>
        <v>49</v>
      </c>
      <c r="E1198" t="str">
        <f>INDEX(PDC!$J$1:$L$90,MATCH(H1198,PDC!$L:$L,0),MATCH(PDC!$J$1,PDC!$J$1:$L$1,0))</f>
        <v>Industrie</v>
      </c>
      <c r="F1198">
        <v>8413</v>
      </c>
      <c r="G1198">
        <v>36</v>
      </c>
      <c r="H1198" t="s">
        <v>77</v>
      </c>
      <c r="I1198" s="10">
        <v>53</v>
      </c>
      <c r="J1198" s="10">
        <v>78512</v>
      </c>
      <c r="K1198" s="10"/>
      <c r="L1198" s="10"/>
      <c r="M1198" s="10"/>
      <c r="N1198" s="10"/>
      <c r="O1198" s="10"/>
      <c r="P1198" s="10">
        <v>0</v>
      </c>
      <c r="Q1198" s="10"/>
      <c r="R1198" s="10"/>
      <c r="S1198" s="10"/>
      <c r="T1198" s="10"/>
      <c r="AA1198" s="10"/>
      <c r="AB1198" s="10"/>
    </row>
    <row r="1199" spans="1:28" x14ac:dyDescent="0.35">
      <c r="A1199" t="str">
        <f t="shared" si="108"/>
        <v>8413_Autres industries manufacturières</v>
      </c>
      <c r="B1199" t="str">
        <f t="shared" si="109"/>
        <v>HC_8413</v>
      </c>
      <c r="C1199" t="str">
        <f t="shared" si="110"/>
        <v>HC</v>
      </c>
      <c r="D1199">
        <f t="shared" si="107"/>
        <v>49</v>
      </c>
      <c r="E1199" t="str">
        <f>INDEX(PDC!$J$1:$L$90,MATCH(H1199,PDC!$L:$L,0),MATCH(PDC!$J$1,PDC!$J$1:$L$1,0))</f>
        <v>Industrie</v>
      </c>
      <c r="F1199">
        <v>8413</v>
      </c>
      <c r="G1199">
        <v>32</v>
      </c>
      <c r="H1199" t="s">
        <v>37</v>
      </c>
      <c r="I1199" s="10">
        <v>15</v>
      </c>
      <c r="J1199" s="10">
        <v>22866</v>
      </c>
      <c r="K1199" s="10"/>
      <c r="L1199" s="10"/>
      <c r="M1199" s="10"/>
      <c r="N1199" s="10"/>
      <c r="O1199" s="10">
        <v>191</v>
      </c>
      <c r="P1199" s="10">
        <v>0</v>
      </c>
      <c r="Q1199" s="10"/>
      <c r="R1199" s="10"/>
      <c r="S1199" s="10"/>
      <c r="U1199" s="10"/>
      <c r="V1199" s="10"/>
      <c r="W1199" s="10"/>
      <c r="X1199" s="10"/>
      <c r="Y1199" s="10"/>
      <c r="Z1199" s="10"/>
      <c r="AA1199" s="10"/>
      <c r="AB1199" s="10"/>
    </row>
    <row r="1200" spans="1:28" x14ac:dyDescent="0.35">
      <c r="A1200" t="str">
        <f t="shared" si="108"/>
        <v>8413_Fabrication d'équipements électriques</v>
      </c>
      <c r="B1200" t="str">
        <f t="shared" si="109"/>
        <v>HC_8413</v>
      </c>
      <c r="C1200" t="str">
        <f t="shared" si="110"/>
        <v>HC</v>
      </c>
      <c r="D1200">
        <f t="shared" si="107"/>
        <v>49</v>
      </c>
      <c r="E1200" t="str">
        <f>INDEX(PDC!$J$1:$L$90,MATCH(H1200,PDC!$L:$L,0),MATCH(PDC!$J$1,PDC!$J$1:$L$1,0))</f>
        <v>Industrie</v>
      </c>
      <c r="F1200">
        <v>8413</v>
      </c>
      <c r="G1200">
        <v>27</v>
      </c>
      <c r="H1200" t="s">
        <v>38</v>
      </c>
      <c r="I1200" s="10">
        <v>3</v>
      </c>
      <c r="J1200" s="10">
        <v>1836</v>
      </c>
      <c r="K1200" s="10"/>
      <c r="L1200" s="10"/>
      <c r="M1200" s="10"/>
      <c r="N1200" s="10"/>
      <c r="O1200" s="10"/>
      <c r="P1200" s="10">
        <v>0</v>
      </c>
      <c r="Q1200" s="10"/>
      <c r="R1200" s="10"/>
      <c r="S1200" s="10"/>
      <c r="T1200" s="10"/>
      <c r="AA1200" s="10"/>
      <c r="AB1200" s="10"/>
    </row>
    <row r="1201" spans="1:28" x14ac:dyDescent="0.35">
      <c r="A1201" t="str">
        <f t="shared" si="108"/>
        <v>8413_Industrie de l'habillement</v>
      </c>
      <c r="B1201" t="str">
        <f t="shared" si="109"/>
        <v>HC_8413</v>
      </c>
      <c r="C1201" t="str">
        <f t="shared" si="110"/>
        <v>HC</v>
      </c>
      <c r="D1201">
        <f t="shared" si="107"/>
        <v>49</v>
      </c>
      <c r="E1201" t="str">
        <f>INDEX(PDC!$J$1:$L$90,MATCH(H1201,PDC!$L:$L,0),MATCH(PDC!$J$1,PDC!$J$1:$L$1,0))</f>
        <v>Industrie</v>
      </c>
      <c r="F1201">
        <v>8413</v>
      </c>
      <c r="G1201">
        <v>14</v>
      </c>
      <c r="H1201" t="s">
        <v>68</v>
      </c>
      <c r="I1201" s="10">
        <v>1</v>
      </c>
      <c r="J1201" s="10">
        <v>1040</v>
      </c>
      <c r="K1201" s="10"/>
      <c r="L1201" s="10"/>
      <c r="M1201" s="10"/>
      <c r="N1201" s="10"/>
      <c r="O1201" s="10"/>
      <c r="P1201" s="10">
        <v>0</v>
      </c>
      <c r="Q1201" s="10"/>
      <c r="R1201" s="10"/>
      <c r="S1201" s="10"/>
      <c r="U1201" s="10"/>
      <c r="V1201" s="10"/>
      <c r="W1201" s="10"/>
      <c r="X1201" s="10"/>
      <c r="Y1201" s="10"/>
      <c r="Z1201" s="10"/>
      <c r="AA1201" s="10"/>
      <c r="AB1201" s="10"/>
    </row>
    <row r="1202" spans="1:28" x14ac:dyDescent="0.35">
      <c r="A1202" t="str">
        <f t="shared" si="108"/>
        <v>8413_Autres industries extractives</v>
      </c>
      <c r="B1202" t="str">
        <f t="shared" si="109"/>
        <v>HC_8413</v>
      </c>
      <c r="C1202" t="str">
        <f t="shared" si="110"/>
        <v>HC</v>
      </c>
      <c r="D1202">
        <f t="shared" si="107"/>
        <v>49</v>
      </c>
      <c r="E1202" t="str">
        <f>INDEX(PDC!$J$1:$L$90,MATCH(H1202,PDC!$L:$L,0),MATCH(PDC!$J$1,PDC!$J$1:$L$1,0))</f>
        <v>Industrie</v>
      </c>
      <c r="F1202">
        <v>8413</v>
      </c>
      <c r="G1202">
        <v>8</v>
      </c>
      <c r="H1202" t="s">
        <v>64</v>
      </c>
      <c r="I1202" s="10">
        <v>27</v>
      </c>
      <c r="J1202" s="10">
        <v>42077</v>
      </c>
      <c r="K1202" s="10"/>
      <c r="M1202" s="10"/>
      <c r="N1202" s="10"/>
      <c r="O1202" s="10">
        <v>0</v>
      </c>
      <c r="P1202" s="10">
        <v>0</v>
      </c>
      <c r="Q1202" s="10"/>
      <c r="R1202" s="10"/>
      <c r="S1202" s="10"/>
      <c r="T1202" s="10"/>
      <c r="AA1202" s="10"/>
      <c r="AB1202" s="10"/>
    </row>
    <row r="1203" spans="1:28" x14ac:dyDescent="0.35">
      <c r="A1203" t="str">
        <f t="shared" si="108"/>
        <v>8413_Fabrication de produits en caoutchouc et en plastique</v>
      </c>
      <c r="B1203" t="str">
        <f t="shared" si="109"/>
        <v>HC_8413</v>
      </c>
      <c r="C1203" t="str">
        <f t="shared" si="110"/>
        <v>HC</v>
      </c>
      <c r="D1203">
        <f t="shared" si="107"/>
        <v>49</v>
      </c>
      <c r="E1203" t="str">
        <f>INDEX(PDC!$J$1:$L$90,MATCH(H1203,PDC!$L:$L,0),MATCH(PDC!$J$1,PDC!$J$1:$L$1,0))</f>
        <v>Industrie</v>
      </c>
      <c r="F1203">
        <v>8413</v>
      </c>
      <c r="G1203">
        <v>22</v>
      </c>
      <c r="H1203" t="s">
        <v>25</v>
      </c>
      <c r="I1203" s="10">
        <v>17</v>
      </c>
      <c r="J1203" s="10">
        <v>29983</v>
      </c>
      <c r="K1203" s="10"/>
      <c r="L1203" s="10"/>
      <c r="M1203" s="10"/>
      <c r="N1203" s="10"/>
      <c r="O1203" s="10"/>
      <c r="P1203" s="10">
        <v>0</v>
      </c>
      <c r="Q1203" s="10"/>
      <c r="R1203" s="10"/>
      <c r="S1203" s="10"/>
      <c r="AA1203" s="10"/>
      <c r="AB1203" s="10"/>
    </row>
    <row r="1204" spans="1:28" x14ac:dyDescent="0.35">
      <c r="A1204" t="str">
        <f t="shared" si="108"/>
        <v>8413_Industrie du cuir et de la chaussure</v>
      </c>
      <c r="B1204" t="str">
        <f t="shared" si="109"/>
        <v>HC_8413</v>
      </c>
      <c r="C1204" t="str">
        <f t="shared" si="110"/>
        <v>HC</v>
      </c>
      <c r="D1204">
        <f t="shared" ref="D1204:D1206" si="111">IF(COUNTBLANK(P1204)=0,RANK(P1204,P$1139:P$1207),"NC")</f>
        <v>49</v>
      </c>
      <c r="E1204" t="str">
        <f>INDEX(PDC!$J$1:$L$90,MATCH(H1204,PDC!$L:$L,0),MATCH(PDC!$J$1,PDC!$J$1:$L$1,0))</f>
        <v>Industrie</v>
      </c>
      <c r="F1204">
        <v>8413</v>
      </c>
      <c r="G1204">
        <v>15</v>
      </c>
      <c r="H1204" t="s">
        <v>69</v>
      </c>
      <c r="I1204" s="10">
        <v>1</v>
      </c>
      <c r="J1204" s="10">
        <v>2358</v>
      </c>
      <c r="K1204" s="10"/>
      <c r="L1204" s="10"/>
      <c r="M1204" s="10"/>
      <c r="N1204" s="10"/>
      <c r="O1204" s="10"/>
      <c r="P1204" s="10">
        <v>0</v>
      </c>
      <c r="Q1204" s="10"/>
      <c r="R1204" s="10"/>
      <c r="S1204" s="10"/>
      <c r="AA1204" s="10"/>
      <c r="AB1204" s="10"/>
    </row>
    <row r="1205" spans="1:28" x14ac:dyDescent="0.35">
      <c r="A1205" t="str">
        <f t="shared" si="108"/>
        <v>8413_Industrie du papier et du carton</v>
      </c>
      <c r="B1205" t="str">
        <f t="shared" si="109"/>
        <v>HC_8413</v>
      </c>
      <c r="C1205" t="str">
        <f t="shared" si="110"/>
        <v>HC</v>
      </c>
      <c r="D1205">
        <f t="shared" si="111"/>
        <v>49</v>
      </c>
      <c r="E1205" t="str">
        <f>INDEX(PDC!$J$1:$L$90,MATCH(H1205,PDC!$L:$L,0),MATCH(PDC!$J$1,PDC!$J$1:$L$1,0))</f>
        <v>Industrie</v>
      </c>
      <c r="F1205">
        <v>8413</v>
      </c>
      <c r="G1205">
        <v>17</v>
      </c>
      <c r="H1205" t="s">
        <v>71</v>
      </c>
      <c r="I1205" s="10">
        <v>20</v>
      </c>
      <c r="J1205" s="10">
        <v>35580</v>
      </c>
      <c r="K1205" s="10"/>
      <c r="L1205" s="10"/>
      <c r="M1205" s="10"/>
      <c r="N1205" s="10"/>
      <c r="O1205" s="10">
        <v>269</v>
      </c>
      <c r="P1205" s="10">
        <v>0</v>
      </c>
      <c r="Q1205" s="10"/>
      <c r="R1205" s="10"/>
      <c r="S1205" s="10"/>
      <c r="U1205" s="10"/>
      <c r="V1205" s="10"/>
      <c r="W1205" s="10"/>
      <c r="X1205" s="10"/>
      <c r="Y1205" s="10"/>
      <c r="Z1205" s="10"/>
      <c r="AA1205" s="10"/>
      <c r="AB1205" s="10"/>
    </row>
    <row r="1206" spans="1:28" x14ac:dyDescent="0.35">
      <c r="A1206" t="str">
        <f t="shared" si="108"/>
        <v>8413_Fabrication de textiles</v>
      </c>
      <c r="B1206" t="str">
        <f t="shared" si="109"/>
        <v>HC_8413</v>
      </c>
      <c r="C1206" t="str">
        <f t="shared" si="110"/>
        <v>HC</v>
      </c>
      <c r="D1206">
        <f t="shared" si="111"/>
        <v>49</v>
      </c>
      <c r="E1206" t="str">
        <f>INDEX(PDC!$J$1:$L$90,MATCH(H1206,PDC!$L:$L,0),MATCH(PDC!$J$1,PDC!$J$1:$L$1,0))</f>
        <v>Industrie</v>
      </c>
      <c r="F1206">
        <v>8413</v>
      </c>
      <c r="G1206">
        <v>13</v>
      </c>
      <c r="H1206" t="s">
        <v>19</v>
      </c>
      <c r="I1206" s="10">
        <v>15</v>
      </c>
      <c r="J1206" s="10">
        <v>25573</v>
      </c>
      <c r="K1206" s="10"/>
      <c r="L1206" s="10"/>
      <c r="M1206" s="10"/>
      <c r="N1206" s="10"/>
      <c r="O1206" s="10"/>
      <c r="P1206" s="10">
        <v>0</v>
      </c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</row>
    <row r="1207" spans="1:28" x14ac:dyDescent="0.35">
      <c r="A1207" t="str">
        <f t="shared" si="108"/>
        <v>8413_Fabrication de boissons</v>
      </c>
      <c r="B1207" t="str">
        <f t="shared" si="109"/>
        <v>HC_8413</v>
      </c>
      <c r="C1207" t="str">
        <f t="shared" si="110"/>
        <v>HC</v>
      </c>
      <c r="D1207">
        <f>IF(COUNTBLANK(P1207)=0,RANK(P1207,P$1139:P$1207),"NC")</f>
        <v>49</v>
      </c>
      <c r="E1207" t="str">
        <f>INDEX(PDC!$J$1:$L$90,MATCH(H1207,PDC!$L:$L,0),MATCH(PDC!$J$1,PDC!$J$1:$L$1,0))</f>
        <v>Industrie</v>
      </c>
      <c r="F1207">
        <v>8413</v>
      </c>
      <c r="G1207">
        <v>11</v>
      </c>
      <c r="H1207" t="s">
        <v>66</v>
      </c>
      <c r="I1207" s="10">
        <v>5</v>
      </c>
      <c r="J1207" s="10">
        <v>6085</v>
      </c>
      <c r="K1207" s="10"/>
      <c r="L1207" s="10"/>
      <c r="M1207" s="10"/>
      <c r="N1207" s="10"/>
      <c r="O1207" s="10"/>
      <c r="P1207" s="10">
        <v>0</v>
      </c>
      <c r="Q1207" s="10"/>
      <c r="R1207" s="10"/>
      <c r="S1207" s="10"/>
      <c r="T1207" s="10"/>
      <c r="AA1207" s="10"/>
      <c r="AB1207" s="10"/>
    </row>
    <row r="1208" spans="1:28" x14ac:dyDescent="0.35">
      <c r="A1208" t="str">
        <f t="shared" si="108"/>
        <v>8414_Bibliothèques, archives, musées et autres activités culturelles</v>
      </c>
      <c r="B1208" t="str">
        <f t="shared" si="109"/>
        <v>HC_8414</v>
      </c>
      <c r="C1208" t="str">
        <f t="shared" si="110"/>
        <v>HC</v>
      </c>
      <c r="D1208">
        <f>IF(COUNTBLANK(P1208)=0,RANK(P1208,P$1208:P$1274),"NC")</f>
        <v>1</v>
      </c>
      <c r="E1208" t="str">
        <f>INDEX(PDC!$J$1:$L$90,MATCH(H1208,PDC!$L:$L,0),MATCH(PDC!$J$1,PDC!$J$1:$L$1,0))</f>
        <v>Services</v>
      </c>
      <c r="F1208">
        <v>8414</v>
      </c>
      <c r="G1208">
        <v>91</v>
      </c>
      <c r="H1208" t="s">
        <v>90</v>
      </c>
      <c r="I1208" s="10">
        <v>4</v>
      </c>
      <c r="J1208" s="10">
        <v>6188</v>
      </c>
      <c r="K1208" s="10">
        <v>1</v>
      </c>
      <c r="L1208" s="10"/>
      <c r="M1208" s="10"/>
      <c r="N1208" s="10"/>
      <c r="O1208" s="10">
        <v>90</v>
      </c>
      <c r="P1208" s="10">
        <v>200</v>
      </c>
      <c r="Q1208" s="10">
        <v>161.60310278</v>
      </c>
      <c r="R1208" s="10"/>
      <c r="S1208" s="10"/>
      <c r="U1208" s="10"/>
      <c r="V1208" s="10"/>
      <c r="W1208" s="10"/>
      <c r="X1208" s="10"/>
      <c r="Y1208" s="10"/>
      <c r="Z1208" s="10"/>
      <c r="AA1208" s="10"/>
      <c r="AB1208" s="10"/>
    </row>
    <row r="1209" spans="1:28" x14ac:dyDescent="0.35">
      <c r="A1209" t="str">
        <f t="shared" si="108"/>
        <v>8414_Activités vétérinaires</v>
      </c>
      <c r="B1209" t="str">
        <f t="shared" si="109"/>
        <v>HC_8414</v>
      </c>
      <c r="C1209" t="str">
        <f t="shared" si="110"/>
        <v>HC</v>
      </c>
      <c r="D1209">
        <f t="shared" ref="D1209:D1272" si="112">IF(COUNTBLANK(P1209)=0,RANK(P1209,P$1208:P$1274),"NC")</f>
        <v>5</v>
      </c>
      <c r="E1209" t="str">
        <f>INDEX(PDC!$J$1:$L$90,MATCH(H1209,PDC!$L:$L,0),MATCH(PDC!$J$1,PDC!$J$1:$L$1,0))</f>
        <v>Services</v>
      </c>
      <c r="F1209">
        <v>8414</v>
      </c>
      <c r="G1209">
        <v>75</v>
      </c>
      <c r="H1209" t="s">
        <v>87</v>
      </c>
      <c r="I1209" s="10">
        <v>14</v>
      </c>
      <c r="J1209" s="10">
        <v>24406</v>
      </c>
      <c r="K1209" s="10">
        <v>2</v>
      </c>
      <c r="M1209" s="10"/>
      <c r="N1209" s="10"/>
      <c r="O1209" s="10">
        <v>12</v>
      </c>
      <c r="P1209" s="10">
        <v>79.72480166592716</v>
      </c>
      <c r="Q1209" s="10">
        <v>81.947062197999998</v>
      </c>
      <c r="R1209" s="10"/>
      <c r="S1209" s="10"/>
      <c r="T1209" s="10"/>
      <c r="AA1209" s="10"/>
      <c r="AB1209" s="10"/>
    </row>
    <row r="1210" spans="1:28" x14ac:dyDescent="0.35">
      <c r="A1210" t="str">
        <f t="shared" si="108"/>
        <v>8414_Activités de poste et de courrier</v>
      </c>
      <c r="B1210" t="str">
        <f t="shared" si="109"/>
        <v>HC_8414</v>
      </c>
      <c r="C1210" t="str">
        <f t="shared" si="110"/>
        <v>HC</v>
      </c>
      <c r="D1210">
        <f t="shared" si="112"/>
        <v>2</v>
      </c>
      <c r="E1210" t="str">
        <f>INDEX(PDC!$J$1:$L$90,MATCH(H1210,PDC!$L:$L,0),MATCH(PDC!$J$1,PDC!$J$1:$L$1,0))</f>
        <v>Services</v>
      </c>
      <c r="F1210">
        <v>8414</v>
      </c>
      <c r="G1210">
        <v>53</v>
      </c>
      <c r="H1210" t="s">
        <v>13</v>
      </c>
      <c r="I1210" s="10">
        <v>118</v>
      </c>
      <c r="J1210" s="10">
        <v>171514</v>
      </c>
      <c r="K1210" s="10">
        <v>13</v>
      </c>
      <c r="M1210" s="10"/>
      <c r="N1210" s="10"/>
      <c r="O1210" s="10">
        <v>347</v>
      </c>
      <c r="P1210" s="10">
        <v>179.20163036403784</v>
      </c>
      <c r="Q1210" s="10">
        <v>75.795561878000001</v>
      </c>
      <c r="R1210" s="10"/>
      <c r="S1210" s="10"/>
      <c r="U1210" s="10"/>
      <c r="V1210" s="10"/>
      <c r="W1210" s="10"/>
      <c r="X1210" s="10"/>
      <c r="Y1210" s="10"/>
      <c r="Z1210" s="10"/>
      <c r="AA1210" s="10"/>
      <c r="AB1210" s="10"/>
    </row>
    <row r="1211" spans="1:28" x14ac:dyDescent="0.35">
      <c r="A1211" t="str">
        <f t="shared" si="108"/>
        <v>8414_Activités sportives, récréatives et de loisirs</v>
      </c>
      <c r="B1211" t="str">
        <f t="shared" si="109"/>
        <v>HC_8414</v>
      </c>
      <c r="C1211" t="str">
        <f t="shared" si="110"/>
        <v>HC</v>
      </c>
      <c r="D1211">
        <f t="shared" si="112"/>
        <v>3</v>
      </c>
      <c r="E1211" t="str">
        <f>INDEX(PDC!$J$1:$L$90,MATCH(H1211,PDC!$L:$L,0),MATCH(PDC!$J$1,PDC!$J$1:$L$1,0))</f>
        <v>Services</v>
      </c>
      <c r="F1211">
        <v>8414</v>
      </c>
      <c r="G1211">
        <v>93</v>
      </c>
      <c r="H1211" t="s">
        <v>12</v>
      </c>
      <c r="I1211" s="10">
        <v>137</v>
      </c>
      <c r="J1211" s="10">
        <v>163587</v>
      </c>
      <c r="K1211" s="10">
        <v>10</v>
      </c>
      <c r="L1211">
        <v>1</v>
      </c>
      <c r="M1211" s="10">
        <v>3</v>
      </c>
      <c r="N1211" s="10"/>
      <c r="O1211" s="10">
        <v>504</v>
      </c>
      <c r="P1211" s="10">
        <v>110.59220589222691</v>
      </c>
      <c r="Q1211" s="10">
        <v>61.129551859000003</v>
      </c>
      <c r="R1211" s="10"/>
      <c r="S1211" s="10"/>
      <c r="T1211" s="10"/>
      <c r="AA1211" s="10"/>
      <c r="AB1211" s="10"/>
    </row>
    <row r="1212" spans="1:28" x14ac:dyDescent="0.35">
      <c r="A1212" t="str">
        <f t="shared" si="108"/>
        <v>8414_Travail du bois et fabrication d'articles en bois et en liège, à l'exception des meubles ; fabrication d'articles en vannerie et sparterie</v>
      </c>
      <c r="B1212" t="str">
        <f t="shared" si="109"/>
        <v>HC_8414</v>
      </c>
      <c r="C1212" t="str">
        <f t="shared" si="110"/>
        <v>HC</v>
      </c>
      <c r="D1212">
        <f t="shared" si="112"/>
        <v>15</v>
      </c>
      <c r="E1212" t="str">
        <f>INDEX(PDC!$J$1:$L$90,MATCH(H1212,PDC!$L:$L,0),MATCH(PDC!$J$1,PDC!$J$1:$L$1,0))</f>
        <v>Industrie</v>
      </c>
      <c r="F1212">
        <v>8414</v>
      </c>
      <c r="G1212">
        <v>16</v>
      </c>
      <c r="H1212" t="s">
        <v>70</v>
      </c>
      <c r="I1212" s="10">
        <v>49</v>
      </c>
      <c r="J1212" s="10">
        <v>83963</v>
      </c>
      <c r="K1212" s="10">
        <v>5</v>
      </c>
      <c r="L1212" s="10"/>
      <c r="M1212" s="10"/>
      <c r="N1212" s="10"/>
      <c r="O1212" s="10">
        <v>290</v>
      </c>
      <c r="P1212" s="10">
        <v>52.614397927290533</v>
      </c>
      <c r="Q1212" s="10">
        <v>59.550039898999998</v>
      </c>
      <c r="R1212" s="10"/>
      <c r="S1212" s="10"/>
      <c r="AA1212" s="10"/>
      <c r="AB1212" s="10"/>
    </row>
    <row r="1213" spans="1:28" x14ac:dyDescent="0.35">
      <c r="A1213" t="str">
        <f t="shared" si="108"/>
        <v>8414_Travaux de construction spécialisés</v>
      </c>
      <c r="B1213" t="str">
        <f t="shared" si="109"/>
        <v>6_8414</v>
      </c>
      <c r="C1213">
        <f t="shared" si="110"/>
        <v>6</v>
      </c>
      <c r="D1213">
        <f t="shared" si="112"/>
        <v>6</v>
      </c>
      <c r="E1213" t="str">
        <f>INDEX(PDC!$J$1:$L$90,MATCH(H1213,PDC!$L:$L,0),MATCH(PDC!$J$1,PDC!$J$1:$L$1,0))</f>
        <v>Construction</v>
      </c>
      <c r="F1213">
        <v>8414</v>
      </c>
      <c r="G1213">
        <v>43</v>
      </c>
      <c r="H1213" t="s">
        <v>3</v>
      </c>
      <c r="I1213" s="10">
        <v>1460</v>
      </c>
      <c r="J1213" s="10">
        <v>2347670</v>
      </c>
      <c r="K1213" s="10">
        <v>120</v>
      </c>
      <c r="L1213" s="10">
        <v>3</v>
      </c>
      <c r="M1213" s="10">
        <v>56</v>
      </c>
      <c r="N1213" s="10"/>
      <c r="O1213" s="10">
        <v>6756</v>
      </c>
      <c r="P1213" s="10">
        <v>78.943829177024725</v>
      </c>
      <c r="Q1213" s="10">
        <v>51.114509279000004</v>
      </c>
      <c r="R1213" s="10"/>
      <c r="S1213" s="10"/>
      <c r="U1213" s="10"/>
      <c r="V1213" s="10"/>
      <c r="W1213" s="10"/>
      <c r="X1213" s="10"/>
      <c r="Y1213" s="10"/>
      <c r="Z1213" s="10"/>
      <c r="AA1213" s="10"/>
      <c r="AB1213" s="10"/>
    </row>
    <row r="1214" spans="1:28" x14ac:dyDescent="0.35">
      <c r="A1214" t="str">
        <f t="shared" si="108"/>
        <v>8414_Transports terrestres et transport par conduites</v>
      </c>
      <c r="B1214" t="str">
        <f t="shared" si="109"/>
        <v>8_8414</v>
      </c>
      <c r="C1214">
        <f t="shared" si="110"/>
        <v>8</v>
      </c>
      <c r="D1214">
        <f t="shared" si="112"/>
        <v>8</v>
      </c>
      <c r="E1214" t="str">
        <f>INDEX(PDC!$J$1:$L$90,MATCH(H1214,PDC!$L:$L,0),MATCH(PDC!$J$1,PDC!$J$1:$L$1,0))</f>
        <v>Services</v>
      </c>
      <c r="F1214">
        <v>8414</v>
      </c>
      <c r="G1214">
        <v>49</v>
      </c>
      <c r="H1214" t="s">
        <v>5</v>
      </c>
      <c r="I1214" s="10">
        <v>733</v>
      </c>
      <c r="J1214" s="10">
        <v>1365687</v>
      </c>
      <c r="K1214" s="10">
        <v>67</v>
      </c>
      <c r="L1214" s="10">
        <v>4</v>
      </c>
      <c r="M1214" s="10">
        <v>21</v>
      </c>
      <c r="N1214" s="10"/>
      <c r="O1214" s="10">
        <v>3999</v>
      </c>
      <c r="P1214" s="10">
        <v>74.74314876475006</v>
      </c>
      <c r="Q1214" s="10">
        <v>49.059557570999999</v>
      </c>
      <c r="R1214" s="10"/>
      <c r="S1214" s="10"/>
      <c r="T1214" s="10"/>
      <c r="AA1214" s="10"/>
      <c r="AB1214" s="10"/>
    </row>
    <row r="1215" spans="1:28" x14ac:dyDescent="0.35">
      <c r="A1215" t="str">
        <f t="shared" si="108"/>
        <v>8414_Industrie automobile</v>
      </c>
      <c r="B1215" t="str">
        <f t="shared" si="109"/>
        <v>7_8414</v>
      </c>
      <c r="C1215">
        <f t="shared" si="110"/>
        <v>7</v>
      </c>
      <c r="D1215">
        <f t="shared" si="112"/>
        <v>7</v>
      </c>
      <c r="E1215" t="str">
        <f>INDEX(PDC!$J$1:$L$90,MATCH(H1215,PDC!$L:$L,0),MATCH(PDC!$J$1,PDC!$J$1:$L$1,0))</f>
        <v>Industrie</v>
      </c>
      <c r="F1215">
        <v>8414</v>
      </c>
      <c r="G1215">
        <v>29</v>
      </c>
      <c r="H1215" t="s">
        <v>24</v>
      </c>
      <c r="I1215" s="10">
        <v>416</v>
      </c>
      <c r="J1215" s="10">
        <v>650878</v>
      </c>
      <c r="K1215">
        <v>31</v>
      </c>
      <c r="O1215">
        <v>1365</v>
      </c>
      <c r="P1215">
        <v>75.074863675662385</v>
      </c>
      <c r="Q1215">
        <v>47.627973291000004</v>
      </c>
      <c r="R1215" s="10"/>
      <c r="S1215" s="10"/>
      <c r="AA1215" s="10"/>
      <c r="AB1215" s="10"/>
    </row>
    <row r="1216" spans="1:28" x14ac:dyDescent="0.35">
      <c r="A1216" t="str">
        <f t="shared" si="108"/>
        <v>8414_Action sociale sans hébergement</v>
      </c>
      <c r="B1216" t="str">
        <f t="shared" si="109"/>
        <v>21_8414</v>
      </c>
      <c r="C1216">
        <f t="shared" si="110"/>
        <v>21</v>
      </c>
      <c r="D1216">
        <f t="shared" si="112"/>
        <v>21</v>
      </c>
      <c r="E1216" t="str">
        <f>INDEX(PDC!$J$1:$L$90,MATCH(H1216,PDC!$L:$L,0),MATCH(PDC!$J$1,PDC!$J$1:$L$1,0))</f>
        <v>Services</v>
      </c>
      <c r="F1216">
        <v>8414</v>
      </c>
      <c r="G1216">
        <v>88</v>
      </c>
      <c r="H1216" t="s">
        <v>8</v>
      </c>
      <c r="I1216" s="10">
        <v>913</v>
      </c>
      <c r="J1216" s="10">
        <v>1308720</v>
      </c>
      <c r="K1216">
        <v>60</v>
      </c>
      <c r="L1216">
        <v>2</v>
      </c>
      <c r="M1216">
        <v>6</v>
      </c>
      <c r="O1216">
        <v>3033</v>
      </c>
      <c r="P1216">
        <v>45.890353651962947</v>
      </c>
      <c r="Q1216">
        <v>45.846323124999998</v>
      </c>
      <c r="R1216" s="10"/>
      <c r="S1216" s="10"/>
      <c r="AA1216" s="10"/>
      <c r="AB1216" s="10"/>
    </row>
    <row r="1217" spans="1:28" x14ac:dyDescent="0.35">
      <c r="A1217" t="str">
        <f t="shared" si="108"/>
        <v>8414_Hébergement médico-social et social</v>
      </c>
      <c r="B1217" t="str">
        <f t="shared" si="109"/>
        <v>10_8414</v>
      </c>
      <c r="C1217">
        <f t="shared" si="110"/>
        <v>10</v>
      </c>
      <c r="D1217">
        <f t="shared" si="112"/>
        <v>10</v>
      </c>
      <c r="E1217" t="str">
        <f>INDEX(PDC!$J$1:$L$90,MATCH(H1217,PDC!$L:$L,0),MATCH(PDC!$J$1,PDC!$J$1:$L$1,0))</f>
        <v>Services</v>
      </c>
      <c r="F1217">
        <v>8414</v>
      </c>
      <c r="G1217">
        <v>87</v>
      </c>
      <c r="H1217" t="s">
        <v>2</v>
      </c>
      <c r="I1217">
        <v>415</v>
      </c>
      <c r="J1217">
        <v>651308</v>
      </c>
      <c r="K1217">
        <v>28</v>
      </c>
      <c r="M1217" s="10"/>
      <c r="O1217">
        <v>537</v>
      </c>
      <c r="P1217">
        <v>64.297706388767466</v>
      </c>
      <c r="Q1217">
        <v>42.990413138000001</v>
      </c>
      <c r="R1217" s="10"/>
      <c r="S1217" s="10"/>
      <c r="AA1217" s="10"/>
      <c r="AB1217" s="10"/>
    </row>
    <row r="1218" spans="1:28" x14ac:dyDescent="0.35">
      <c r="A1218" t="str">
        <f t="shared" si="108"/>
        <v>8414_Activités liées à l'emploi</v>
      </c>
      <c r="B1218" t="str">
        <f t="shared" si="109"/>
        <v>HC_8414</v>
      </c>
      <c r="C1218" t="str">
        <f t="shared" si="110"/>
        <v>HC</v>
      </c>
      <c r="D1218">
        <f t="shared" si="112"/>
        <v>4</v>
      </c>
      <c r="E1218" t="str">
        <f>INDEX(PDC!$J$1:$L$90,MATCH(H1218,PDC!$L:$L,0),MATCH(PDC!$J$1,PDC!$J$1:$L$1,0))</f>
        <v>Services</v>
      </c>
      <c r="F1218">
        <v>8414</v>
      </c>
      <c r="G1218">
        <v>78</v>
      </c>
      <c r="H1218" t="s">
        <v>6</v>
      </c>
      <c r="I1218">
        <v>3063</v>
      </c>
      <c r="J1218">
        <v>3909474</v>
      </c>
      <c r="K1218">
        <v>157</v>
      </c>
      <c r="L1218">
        <v>5</v>
      </c>
      <c r="M1218">
        <v>56</v>
      </c>
      <c r="O1218">
        <v>6876</v>
      </c>
      <c r="P1218">
        <v>101.00680910961702</v>
      </c>
      <c r="Q1218">
        <v>40.158855129999999</v>
      </c>
      <c r="R1218" s="10"/>
      <c r="S1218" s="10"/>
      <c r="U1218" s="10"/>
      <c r="V1218" s="10"/>
      <c r="W1218" s="10"/>
      <c r="X1218" s="10"/>
      <c r="Y1218" s="10"/>
      <c r="Z1218" s="10"/>
      <c r="AA1218" s="10"/>
      <c r="AB1218" s="10"/>
    </row>
    <row r="1219" spans="1:28" x14ac:dyDescent="0.35">
      <c r="A1219" t="str">
        <f t="shared" si="108"/>
        <v>8414_Construction de bâtiments</v>
      </c>
      <c r="B1219" t="str">
        <f t="shared" si="109"/>
        <v>HC_8414</v>
      </c>
      <c r="C1219" t="str">
        <f t="shared" si="110"/>
        <v>HC</v>
      </c>
      <c r="D1219">
        <f t="shared" si="112"/>
        <v>23</v>
      </c>
      <c r="E1219" t="str">
        <f>INDEX(PDC!$J$1:$L$90,MATCH(H1219,PDC!$L:$L,0),MATCH(PDC!$J$1,PDC!$J$1:$L$1,0))</f>
        <v>Construction</v>
      </c>
      <c r="F1219">
        <v>8414</v>
      </c>
      <c r="G1219">
        <v>41</v>
      </c>
      <c r="H1219" t="s">
        <v>17</v>
      </c>
      <c r="I1219" s="10">
        <v>33</v>
      </c>
      <c r="J1219" s="10">
        <v>51582</v>
      </c>
      <c r="K1219" s="10">
        <v>2</v>
      </c>
      <c r="L1219" s="10"/>
      <c r="M1219" s="10"/>
      <c r="N1219" s="10"/>
      <c r="O1219" s="10">
        <v>33</v>
      </c>
      <c r="P1219" s="10">
        <v>41.786979590307524</v>
      </c>
      <c r="Q1219" s="10">
        <v>38.773215463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</row>
    <row r="1220" spans="1:28" x14ac:dyDescent="0.35">
      <c r="A1220" t="str">
        <f t="shared" ref="A1220:A1283" si="113">F1220&amp;"_"&amp;H1220</f>
        <v>8414_Fabrication de produits en caoutchouc et en plastique</v>
      </c>
      <c r="B1220" t="str">
        <f t="shared" ref="B1220:B1283" si="114">C1220&amp;"_"&amp;F1220</f>
        <v>HC_8414</v>
      </c>
      <c r="C1220" t="str">
        <f t="shared" si="110"/>
        <v>HC</v>
      </c>
      <c r="D1220">
        <f t="shared" si="112"/>
        <v>12</v>
      </c>
      <c r="E1220" t="str">
        <f>INDEX(PDC!$J$1:$L$90,MATCH(H1220,PDC!$L:$L,0),MATCH(PDC!$J$1,PDC!$J$1:$L$1,0))</f>
        <v>Industrie</v>
      </c>
      <c r="F1220">
        <v>8414</v>
      </c>
      <c r="G1220">
        <v>22</v>
      </c>
      <c r="H1220" t="s">
        <v>25</v>
      </c>
      <c r="I1220" s="10">
        <v>183</v>
      </c>
      <c r="J1220" s="10">
        <v>301528</v>
      </c>
      <c r="K1220" s="10">
        <v>11</v>
      </c>
      <c r="L1220">
        <v>1</v>
      </c>
      <c r="M1220" s="10">
        <v>2</v>
      </c>
      <c r="N1220" s="10"/>
      <c r="O1220" s="10">
        <v>476</v>
      </c>
      <c r="P1220" s="10">
        <v>57.302724573390229</v>
      </c>
      <c r="Q1220" s="10">
        <v>36.480857499000003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</row>
    <row r="1221" spans="1:28" x14ac:dyDescent="0.35">
      <c r="A1221" t="str">
        <f t="shared" si="113"/>
        <v>8414_Collecte, traitement et élimination des déchets ; récupération</v>
      </c>
      <c r="B1221" t="str">
        <f t="shared" si="114"/>
        <v>HC_8414</v>
      </c>
      <c r="C1221" t="str">
        <f t="shared" ref="C1221:C1284" si="115">IF(OR(G1221=93,G1221=78,G1221=53),"HC",IF(I1221&lt;300,"HC",D1221))</f>
        <v>HC</v>
      </c>
      <c r="D1221">
        <f t="shared" si="112"/>
        <v>17</v>
      </c>
      <c r="E1221" t="str">
        <f>INDEX(PDC!$J$1:$L$90,MATCH(H1221,PDC!$L:$L,0),MATCH(PDC!$J$1,PDC!$J$1:$L$1,0))</f>
        <v>Industrie</v>
      </c>
      <c r="F1221">
        <v>8414</v>
      </c>
      <c r="G1221">
        <v>38</v>
      </c>
      <c r="H1221" t="s">
        <v>4</v>
      </c>
      <c r="I1221" s="10">
        <v>79</v>
      </c>
      <c r="J1221" s="10">
        <v>139333</v>
      </c>
      <c r="K1221" s="10">
        <v>5</v>
      </c>
      <c r="L1221" s="10"/>
      <c r="M1221" s="10"/>
      <c r="N1221" s="10"/>
      <c r="O1221" s="10">
        <v>145</v>
      </c>
      <c r="P1221" s="10">
        <v>52.121398591890191</v>
      </c>
      <c r="Q1221" s="10">
        <v>35.885253314000003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</row>
    <row r="1222" spans="1:28" x14ac:dyDescent="0.35">
      <c r="A1222" t="str">
        <f t="shared" si="113"/>
        <v>8414_Commerce de détail, à l'exception des automobiles et des motocycles</v>
      </c>
      <c r="B1222" t="str">
        <f t="shared" si="114"/>
        <v>11_8414</v>
      </c>
      <c r="C1222">
        <f t="shared" si="115"/>
        <v>11</v>
      </c>
      <c r="D1222">
        <f t="shared" si="112"/>
        <v>11</v>
      </c>
      <c r="E1222" t="str">
        <f>INDEX(PDC!$J$1:$L$90,MATCH(H1222,PDC!$L:$L,0),MATCH(PDC!$J$1,PDC!$J$1:$L$1,0))</f>
        <v>Commerce</v>
      </c>
      <c r="F1222">
        <v>8414</v>
      </c>
      <c r="G1222">
        <v>47</v>
      </c>
      <c r="H1222" t="s">
        <v>16</v>
      </c>
      <c r="I1222" s="10">
        <v>1990</v>
      </c>
      <c r="J1222" s="10">
        <v>3106093</v>
      </c>
      <c r="K1222" s="10">
        <v>111</v>
      </c>
      <c r="L1222" s="10">
        <v>2</v>
      </c>
      <c r="M1222" s="10">
        <v>25</v>
      </c>
      <c r="N1222" s="10"/>
      <c r="O1222" s="10">
        <v>4576</v>
      </c>
      <c r="P1222" s="10">
        <v>57.654047208020174</v>
      </c>
      <c r="Q1222" s="10">
        <v>35.736212663000003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</row>
    <row r="1223" spans="1:28" x14ac:dyDescent="0.35">
      <c r="A1223" t="str">
        <f t="shared" si="113"/>
        <v>8414_Activités créatives, artistiques et de spectacle</v>
      </c>
      <c r="B1223" t="str">
        <f t="shared" si="114"/>
        <v>HC_8414</v>
      </c>
      <c r="C1223" t="str">
        <f t="shared" si="115"/>
        <v>HC</v>
      </c>
      <c r="D1223">
        <f t="shared" si="112"/>
        <v>19</v>
      </c>
      <c r="E1223" t="str">
        <f>INDEX(PDC!$J$1:$L$90,MATCH(H1223,PDC!$L:$L,0),MATCH(PDC!$J$1,PDC!$J$1:$L$1,0))</f>
        <v>Services</v>
      </c>
      <c r="F1223">
        <v>8414</v>
      </c>
      <c r="G1223">
        <v>90</v>
      </c>
      <c r="H1223" t="s">
        <v>42</v>
      </c>
      <c r="I1223" s="10">
        <v>38</v>
      </c>
      <c r="J1223" s="10">
        <v>55978</v>
      </c>
      <c r="K1223" s="10">
        <v>2</v>
      </c>
      <c r="M1223" s="10"/>
      <c r="N1223" s="10"/>
      <c r="O1223" s="10">
        <v>23</v>
      </c>
      <c r="P1223" s="10">
        <v>50.995962919307821</v>
      </c>
      <c r="Q1223" s="10">
        <v>35.728321841000003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</row>
    <row r="1224" spans="1:28" x14ac:dyDescent="0.35">
      <c r="A1224" t="str">
        <f t="shared" si="113"/>
        <v>8414_Industries alimentaires</v>
      </c>
      <c r="B1224" t="str">
        <f t="shared" si="114"/>
        <v>9_8414</v>
      </c>
      <c r="C1224">
        <f t="shared" si="115"/>
        <v>9</v>
      </c>
      <c r="D1224">
        <f t="shared" si="112"/>
        <v>9</v>
      </c>
      <c r="E1224" t="str">
        <f>INDEX(PDC!$J$1:$L$90,MATCH(H1224,PDC!$L:$L,0),MATCH(PDC!$J$1,PDC!$J$1:$L$1,0))</f>
        <v>Industrie</v>
      </c>
      <c r="F1224">
        <v>8414</v>
      </c>
      <c r="G1224">
        <v>10</v>
      </c>
      <c r="H1224" t="s">
        <v>14</v>
      </c>
      <c r="I1224" s="10">
        <v>454</v>
      </c>
      <c r="J1224" s="10">
        <v>735848</v>
      </c>
      <c r="K1224" s="10">
        <v>26</v>
      </c>
      <c r="L1224" s="10"/>
      <c r="M1224" s="10"/>
      <c r="N1224" s="10"/>
      <c r="O1224" s="10">
        <v>1883</v>
      </c>
      <c r="P1224" s="10">
        <v>65.82869302198587</v>
      </c>
      <c r="Q1224" s="10">
        <v>35.333384068000001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</row>
    <row r="1225" spans="1:28" x14ac:dyDescent="0.35">
      <c r="A1225" t="str">
        <f t="shared" si="113"/>
        <v>8414_Fabrication d'autres produits minéraux non métalliques</v>
      </c>
      <c r="B1225" t="str">
        <f t="shared" si="114"/>
        <v>HC_8414</v>
      </c>
      <c r="C1225" t="str">
        <f t="shared" si="115"/>
        <v>HC</v>
      </c>
      <c r="D1225">
        <f t="shared" si="112"/>
        <v>13</v>
      </c>
      <c r="E1225" t="str">
        <f>INDEX(PDC!$J$1:$L$90,MATCH(H1225,PDC!$L:$L,0),MATCH(PDC!$J$1,PDC!$J$1:$L$1,0))</f>
        <v>Industrie</v>
      </c>
      <c r="F1225">
        <v>8414</v>
      </c>
      <c r="G1225">
        <v>23</v>
      </c>
      <c r="H1225" t="s">
        <v>18</v>
      </c>
      <c r="I1225" s="10">
        <v>38</v>
      </c>
      <c r="J1225" s="10">
        <v>64166</v>
      </c>
      <c r="K1225" s="10">
        <v>2</v>
      </c>
      <c r="L1225" s="10"/>
      <c r="M1225" s="10"/>
      <c r="N1225" s="10"/>
      <c r="O1225" s="10">
        <v>33</v>
      </c>
      <c r="P1225" s="10">
        <v>56.619430166003198</v>
      </c>
      <c r="Q1225" s="10">
        <v>31.169155004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</row>
    <row r="1226" spans="1:28" x14ac:dyDescent="0.35">
      <c r="A1226" t="str">
        <f t="shared" si="113"/>
        <v>8414_Collecte et traitement des eaux usées</v>
      </c>
      <c r="B1226" t="str">
        <f t="shared" si="114"/>
        <v>HC_8414</v>
      </c>
      <c r="C1226" t="str">
        <f t="shared" si="115"/>
        <v>HC</v>
      </c>
      <c r="D1226">
        <f t="shared" si="112"/>
        <v>20</v>
      </c>
      <c r="E1226" t="str">
        <f>INDEX(PDC!$J$1:$L$90,MATCH(H1226,PDC!$L:$L,0),MATCH(PDC!$J$1,PDC!$J$1:$L$1,0))</f>
        <v>Industrie</v>
      </c>
      <c r="F1226">
        <v>8414</v>
      </c>
      <c r="G1226">
        <v>37</v>
      </c>
      <c r="H1226" t="s">
        <v>78</v>
      </c>
      <c r="I1226" s="10">
        <v>38</v>
      </c>
      <c r="J1226" s="10">
        <v>64489</v>
      </c>
      <c r="K1226" s="10">
        <v>2</v>
      </c>
      <c r="L1226" s="10"/>
      <c r="M1226" s="10"/>
      <c r="N1226" s="10"/>
      <c r="O1226" s="10">
        <v>38</v>
      </c>
      <c r="P1226" s="10">
        <v>46.291820085178621</v>
      </c>
      <c r="Q1226" s="10">
        <v>31.013040984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</row>
    <row r="1227" spans="1:28" x14ac:dyDescent="0.35">
      <c r="A1227" t="str">
        <f t="shared" si="113"/>
        <v>8414_Activités pour la santé humaine</v>
      </c>
      <c r="B1227" t="str">
        <f t="shared" si="114"/>
        <v>16_8414</v>
      </c>
      <c r="C1227">
        <f t="shared" si="115"/>
        <v>16</v>
      </c>
      <c r="D1227">
        <f t="shared" si="112"/>
        <v>16</v>
      </c>
      <c r="E1227" t="str">
        <f>INDEX(PDC!$J$1:$L$90,MATCH(H1227,PDC!$L:$L,0),MATCH(PDC!$J$1,PDC!$J$1:$L$1,0))</f>
        <v>Services</v>
      </c>
      <c r="F1227">
        <v>8414</v>
      </c>
      <c r="G1227">
        <v>86</v>
      </c>
      <c r="H1227" t="s">
        <v>27</v>
      </c>
      <c r="I1227" s="10">
        <v>637</v>
      </c>
      <c r="J1227" s="10">
        <v>1041520</v>
      </c>
      <c r="K1227" s="10">
        <v>32</v>
      </c>
      <c r="L1227" s="10"/>
      <c r="M1227" s="10"/>
      <c r="N1227" s="10"/>
      <c r="O1227" s="10">
        <v>1884</v>
      </c>
      <c r="P1227" s="10">
        <v>52.5840624732663</v>
      </c>
      <c r="Q1227" s="10">
        <v>30.724325985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</row>
    <row r="1228" spans="1:28" x14ac:dyDescent="0.35">
      <c r="A1228" t="str">
        <f t="shared" si="113"/>
        <v>8414_Fabrication de produits métalliques, à l'exception des machines et des équipements</v>
      </c>
      <c r="B1228" t="str">
        <f t="shared" si="114"/>
        <v>14_8414</v>
      </c>
      <c r="C1228">
        <f t="shared" si="115"/>
        <v>14</v>
      </c>
      <c r="D1228">
        <f t="shared" si="112"/>
        <v>14</v>
      </c>
      <c r="E1228" t="str">
        <f>INDEX(PDC!$J$1:$L$90,MATCH(H1228,PDC!$L:$L,0),MATCH(PDC!$J$1,PDC!$J$1:$L$1,0))</f>
        <v>Industrie</v>
      </c>
      <c r="F1228">
        <v>8414</v>
      </c>
      <c r="G1228">
        <v>25</v>
      </c>
      <c r="H1228" t="s">
        <v>11</v>
      </c>
      <c r="I1228" s="10">
        <v>8184</v>
      </c>
      <c r="J1228" s="10">
        <v>14173913</v>
      </c>
      <c r="K1228" s="10">
        <v>387</v>
      </c>
      <c r="L1228" s="10">
        <v>11</v>
      </c>
      <c r="M1228" s="10">
        <v>86</v>
      </c>
      <c r="N1228" s="10"/>
      <c r="O1228" s="10">
        <v>14430</v>
      </c>
      <c r="P1228" s="10">
        <v>53.394016510764835</v>
      </c>
      <c r="Q1228" s="10">
        <v>27.303681064999999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</row>
    <row r="1229" spans="1:28" x14ac:dyDescent="0.35">
      <c r="A1229" t="str">
        <f t="shared" si="113"/>
        <v>8414_Commerce et réparation d'automobiles et de motocycles</v>
      </c>
      <c r="B1229" t="str">
        <f t="shared" si="114"/>
        <v>18_8414</v>
      </c>
      <c r="C1229">
        <f t="shared" si="115"/>
        <v>18</v>
      </c>
      <c r="D1229">
        <f t="shared" si="112"/>
        <v>18</v>
      </c>
      <c r="E1229" t="str">
        <f>INDEX(PDC!$J$1:$L$90,MATCH(H1229,PDC!$L:$L,0),MATCH(PDC!$J$1,PDC!$J$1:$L$1,0))</f>
        <v>Commerce</v>
      </c>
      <c r="F1229">
        <v>8414</v>
      </c>
      <c r="G1229">
        <v>45</v>
      </c>
      <c r="H1229" t="s">
        <v>21</v>
      </c>
      <c r="I1229" s="10">
        <v>483</v>
      </c>
      <c r="J1229" s="10">
        <v>846091</v>
      </c>
      <c r="K1229" s="10">
        <v>23</v>
      </c>
      <c r="L1229" s="10">
        <v>2</v>
      </c>
      <c r="M1229" s="10">
        <v>8</v>
      </c>
      <c r="N1229" s="10"/>
      <c r="O1229" s="10">
        <v>688</v>
      </c>
      <c r="P1229" s="10">
        <v>51.447400046040215</v>
      </c>
      <c r="Q1229" s="10">
        <v>27.183837199999999</v>
      </c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</row>
    <row r="1230" spans="1:28" x14ac:dyDescent="0.35">
      <c r="A1230" t="str">
        <f t="shared" si="113"/>
        <v>8414_Restauration</v>
      </c>
      <c r="B1230" t="str">
        <f t="shared" si="114"/>
        <v>24_8414</v>
      </c>
      <c r="C1230">
        <f t="shared" si="115"/>
        <v>24</v>
      </c>
      <c r="D1230">
        <f t="shared" si="112"/>
        <v>24</v>
      </c>
      <c r="E1230" t="str">
        <f>INDEX(PDC!$J$1:$L$90,MATCH(H1230,PDC!$L:$L,0),MATCH(PDC!$J$1,PDC!$J$1:$L$1,0))</f>
        <v>Services</v>
      </c>
      <c r="F1230">
        <v>8414</v>
      </c>
      <c r="G1230">
        <v>56</v>
      </c>
      <c r="H1230" t="s">
        <v>10</v>
      </c>
      <c r="I1230" s="10">
        <v>982</v>
      </c>
      <c r="J1230" s="10">
        <v>1482637</v>
      </c>
      <c r="K1230" s="10">
        <v>38</v>
      </c>
      <c r="L1230" s="10">
        <v>1</v>
      </c>
      <c r="M1230" s="10">
        <v>5</v>
      </c>
      <c r="N1230" s="10"/>
      <c r="O1230" s="10">
        <v>1422</v>
      </c>
      <c r="P1230" s="10">
        <v>41.46996746649797</v>
      </c>
      <c r="Q1230" s="10">
        <v>25.630009233999999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</row>
    <row r="1231" spans="1:28" x14ac:dyDescent="0.35">
      <c r="A1231" t="str">
        <f t="shared" si="113"/>
        <v>8414_Services relatifs aux bâtiments et aménagement paysager</v>
      </c>
      <c r="B1231" t="str">
        <f t="shared" si="114"/>
        <v>27_8414</v>
      </c>
      <c r="C1231">
        <f t="shared" si="115"/>
        <v>27</v>
      </c>
      <c r="D1231">
        <f t="shared" si="112"/>
        <v>27</v>
      </c>
      <c r="E1231" t="str">
        <f>INDEX(PDC!$J$1:$L$90,MATCH(H1231,PDC!$L:$L,0),MATCH(PDC!$J$1,PDC!$J$1:$L$1,0))</f>
        <v>Services</v>
      </c>
      <c r="F1231">
        <v>8414</v>
      </c>
      <c r="G1231">
        <v>81</v>
      </c>
      <c r="H1231" t="s">
        <v>9</v>
      </c>
      <c r="I1231" s="10">
        <v>322</v>
      </c>
      <c r="J1231" s="10">
        <v>482518</v>
      </c>
      <c r="K1231" s="10">
        <v>12</v>
      </c>
      <c r="L1231">
        <v>1</v>
      </c>
      <c r="M1231" s="10">
        <v>40</v>
      </c>
      <c r="N1231" s="10"/>
      <c r="O1231" s="10">
        <v>653</v>
      </c>
      <c r="P1231" s="10">
        <v>34.990900209922785</v>
      </c>
      <c r="Q1231" s="10">
        <v>24.869538546000001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</row>
    <row r="1232" spans="1:28" x14ac:dyDescent="0.35">
      <c r="A1232" t="str">
        <f t="shared" si="113"/>
        <v>8414_Hébergement</v>
      </c>
      <c r="B1232" t="str">
        <f t="shared" si="114"/>
        <v>25_8414</v>
      </c>
      <c r="C1232">
        <f t="shared" si="115"/>
        <v>25</v>
      </c>
      <c r="D1232">
        <f t="shared" si="112"/>
        <v>25</v>
      </c>
      <c r="E1232" t="str">
        <f>INDEX(PDC!$J$1:$L$90,MATCH(H1232,PDC!$L:$L,0),MATCH(PDC!$J$1,PDC!$J$1:$L$1,0))</f>
        <v>Services</v>
      </c>
      <c r="F1232">
        <v>8414</v>
      </c>
      <c r="G1232">
        <v>55</v>
      </c>
      <c r="H1232" t="s">
        <v>20</v>
      </c>
      <c r="I1232" s="10">
        <v>628</v>
      </c>
      <c r="J1232" s="10">
        <v>1022201</v>
      </c>
      <c r="K1232" s="10">
        <v>20</v>
      </c>
      <c r="L1232" s="10">
        <v>1</v>
      </c>
      <c r="M1232" s="10">
        <v>4</v>
      </c>
      <c r="N1232" s="10"/>
      <c r="O1232" s="10">
        <v>1282</v>
      </c>
      <c r="P1232" s="10">
        <v>38.884356767078884</v>
      </c>
      <c r="Q1232" s="10">
        <v>19.565623591000001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</row>
    <row r="1233" spans="1:28" x14ac:dyDescent="0.35">
      <c r="A1233" t="str">
        <f t="shared" si="113"/>
        <v>8414_Administration publique et défense ; sécurité sociale obligatoire</v>
      </c>
      <c r="B1233" t="str">
        <f t="shared" si="114"/>
        <v>26_8414</v>
      </c>
      <c r="C1233">
        <f t="shared" si="115"/>
        <v>26</v>
      </c>
      <c r="D1233">
        <f t="shared" si="112"/>
        <v>26</v>
      </c>
      <c r="E1233" t="str">
        <f>INDEX(PDC!$J$1:$L$90,MATCH(H1233,PDC!$L:$L,0),MATCH(PDC!$J$1,PDC!$J$1:$L$1,0))</f>
        <v>Services</v>
      </c>
      <c r="F1233">
        <v>8414</v>
      </c>
      <c r="G1233">
        <v>84</v>
      </c>
      <c r="H1233" t="s">
        <v>36</v>
      </c>
      <c r="I1233" s="10">
        <v>1009</v>
      </c>
      <c r="J1233" s="10">
        <v>1189603</v>
      </c>
      <c r="K1233" s="10">
        <v>23</v>
      </c>
      <c r="L1233" s="10"/>
      <c r="M1233" s="10"/>
      <c r="N1233" s="10"/>
      <c r="O1233" s="10">
        <v>828</v>
      </c>
      <c r="P1233" s="10">
        <v>35.239269537359228</v>
      </c>
      <c r="Q1233" s="10">
        <v>19.334181234999999</v>
      </c>
      <c r="T1233" s="10"/>
      <c r="U1233" s="10"/>
      <c r="V1233" s="10"/>
      <c r="W1233" s="10"/>
      <c r="X1233" s="10"/>
      <c r="Y1233" s="10"/>
      <c r="Z1233" s="10"/>
    </row>
    <row r="1234" spans="1:28" x14ac:dyDescent="0.35">
      <c r="A1234" t="str">
        <f t="shared" si="113"/>
        <v>8414_Industrie chimique</v>
      </c>
      <c r="B1234" t="str">
        <f t="shared" si="114"/>
        <v>HC_8414</v>
      </c>
      <c r="C1234" t="str">
        <f t="shared" si="115"/>
        <v>HC</v>
      </c>
      <c r="D1234">
        <f t="shared" si="112"/>
        <v>22</v>
      </c>
      <c r="E1234" t="str">
        <f>INDEX(PDC!$J$1:$L$90,MATCH(H1234,PDC!$L:$L,0),MATCH(PDC!$J$1,PDC!$J$1:$L$1,0))</f>
        <v>Industrie</v>
      </c>
      <c r="F1234">
        <v>8414</v>
      </c>
      <c r="G1234">
        <v>20</v>
      </c>
      <c r="H1234" t="s">
        <v>40</v>
      </c>
      <c r="I1234" s="10">
        <v>193</v>
      </c>
      <c r="J1234" s="10">
        <v>325298</v>
      </c>
      <c r="K1234" s="10">
        <v>6</v>
      </c>
      <c r="L1234" s="10"/>
      <c r="M1234" s="10"/>
      <c r="N1234" s="10"/>
      <c r="O1234" s="10">
        <v>185</v>
      </c>
      <c r="P1234" s="10">
        <v>43.920445099980185</v>
      </c>
      <c r="Q1234" s="10">
        <v>18.444626157999998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</row>
    <row r="1235" spans="1:28" x14ac:dyDescent="0.35">
      <c r="A1235" t="str">
        <f t="shared" si="113"/>
        <v>8414_Enseignement</v>
      </c>
      <c r="B1235" t="str">
        <f t="shared" si="114"/>
        <v>HC_8414</v>
      </c>
      <c r="C1235" t="str">
        <f t="shared" si="115"/>
        <v>HC</v>
      </c>
      <c r="D1235">
        <f t="shared" si="112"/>
        <v>43</v>
      </c>
      <c r="E1235" t="str">
        <f>INDEX(PDC!$J$1:$L$90,MATCH(H1235,PDC!$L:$L,0),MATCH(PDC!$J$1,PDC!$J$1:$L$1,0))</f>
        <v>Services</v>
      </c>
      <c r="F1235">
        <v>8414</v>
      </c>
      <c r="G1235">
        <v>85</v>
      </c>
      <c r="H1235" t="s">
        <v>34</v>
      </c>
      <c r="I1235" s="10">
        <v>238</v>
      </c>
      <c r="J1235" s="10">
        <v>328213</v>
      </c>
      <c r="K1235" s="10">
        <v>6</v>
      </c>
      <c r="L1235" s="10"/>
      <c r="M1235" s="10"/>
      <c r="N1235" s="10"/>
      <c r="O1235" s="10">
        <v>278</v>
      </c>
      <c r="P1235" s="10">
        <v>7.5840466310543357</v>
      </c>
      <c r="Q1235" s="10">
        <v>18.280811545999999</v>
      </c>
      <c r="T1235" s="10"/>
      <c r="U1235" s="10"/>
      <c r="V1235" s="10"/>
      <c r="W1235" s="10"/>
      <c r="X1235" s="10"/>
      <c r="Y1235" s="10"/>
      <c r="Z1235" s="10"/>
    </row>
    <row r="1236" spans="1:28" x14ac:dyDescent="0.35">
      <c r="A1236" t="str">
        <f t="shared" si="113"/>
        <v>8414_Réparation et installation de machines et d'équipements</v>
      </c>
      <c r="B1236" t="str">
        <f t="shared" si="114"/>
        <v>HC_8414</v>
      </c>
      <c r="C1236" t="str">
        <f t="shared" si="115"/>
        <v>HC</v>
      </c>
      <c r="D1236">
        <f t="shared" si="112"/>
        <v>39</v>
      </c>
      <c r="E1236" t="str">
        <f>INDEX(PDC!$J$1:$L$90,MATCH(H1236,PDC!$L:$L,0),MATCH(PDC!$J$1,PDC!$J$1:$L$1,0))</f>
        <v>Industrie</v>
      </c>
      <c r="F1236">
        <v>8414</v>
      </c>
      <c r="G1236">
        <v>33</v>
      </c>
      <c r="H1236" t="s">
        <v>23</v>
      </c>
      <c r="I1236" s="10">
        <v>98</v>
      </c>
      <c r="J1236" s="10">
        <v>169883</v>
      </c>
      <c r="K1236" s="10">
        <v>3</v>
      </c>
      <c r="L1236" s="10"/>
      <c r="M1236" s="10"/>
      <c r="N1236" s="10"/>
      <c r="O1236" s="10">
        <v>385</v>
      </c>
      <c r="P1236" s="10">
        <v>16.589499424864343</v>
      </c>
      <c r="Q1236" s="10">
        <v>17.659212517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</row>
    <row r="1237" spans="1:28" x14ac:dyDescent="0.35">
      <c r="A1237" t="str">
        <f t="shared" si="113"/>
        <v>8414_Commerce de gros, à l'exception des automobiles et des motocycles</v>
      </c>
      <c r="B1237" t="str">
        <f t="shared" si="114"/>
        <v>30_8414</v>
      </c>
      <c r="C1237">
        <f t="shared" si="115"/>
        <v>30</v>
      </c>
      <c r="D1237">
        <f t="shared" si="112"/>
        <v>30</v>
      </c>
      <c r="E1237" t="str">
        <f>INDEX(PDC!$J$1:$L$90,MATCH(H1237,PDC!$L:$L,0),MATCH(PDC!$J$1,PDC!$J$1:$L$1,0))</f>
        <v>Commerce</v>
      </c>
      <c r="F1237">
        <v>8414</v>
      </c>
      <c r="G1237">
        <v>46</v>
      </c>
      <c r="H1237" t="s">
        <v>28</v>
      </c>
      <c r="I1237" s="10">
        <v>1000</v>
      </c>
      <c r="J1237" s="10">
        <v>1638604</v>
      </c>
      <c r="K1237" s="10">
        <v>28</v>
      </c>
      <c r="L1237">
        <v>1</v>
      </c>
      <c r="M1237" s="10">
        <v>30</v>
      </c>
      <c r="N1237" s="10"/>
      <c r="O1237" s="10">
        <v>1595</v>
      </c>
      <c r="P1237" s="10">
        <v>28.090964873717301</v>
      </c>
      <c r="Q1237" s="10">
        <v>17.087716129</v>
      </c>
      <c r="T1237" s="10"/>
      <c r="U1237" s="10"/>
      <c r="V1237" s="10"/>
      <c r="W1237" s="10"/>
      <c r="X1237" s="10"/>
      <c r="Y1237" s="10"/>
      <c r="Z1237" s="10"/>
    </row>
    <row r="1238" spans="1:28" x14ac:dyDescent="0.35">
      <c r="A1238" t="str">
        <f t="shared" si="113"/>
        <v>8414_Publicité et études de marché</v>
      </c>
      <c r="B1238" t="str">
        <f t="shared" si="114"/>
        <v>HC_8414</v>
      </c>
      <c r="C1238" t="str">
        <f t="shared" si="115"/>
        <v>HC</v>
      </c>
      <c r="D1238">
        <f t="shared" si="112"/>
        <v>31</v>
      </c>
      <c r="E1238" t="str">
        <f>INDEX(PDC!$J$1:$L$90,MATCH(H1238,PDC!$L:$L,0),MATCH(PDC!$J$1,PDC!$J$1:$L$1,0))</f>
        <v>Services</v>
      </c>
      <c r="F1238">
        <v>8414</v>
      </c>
      <c r="G1238">
        <v>73</v>
      </c>
      <c r="H1238" t="s">
        <v>33</v>
      </c>
      <c r="I1238" s="10">
        <v>39</v>
      </c>
      <c r="J1238" s="10">
        <v>62855</v>
      </c>
      <c r="K1238" s="10">
        <v>1</v>
      </c>
      <c r="L1238" s="10"/>
      <c r="M1238" s="10"/>
      <c r="N1238" s="10"/>
      <c r="O1238" s="10">
        <v>11</v>
      </c>
      <c r="P1238" s="10">
        <v>26.556626584137504</v>
      </c>
      <c r="Q1238" s="10">
        <v>15.909633283</v>
      </c>
      <c r="T1238" s="10"/>
      <c r="U1238" s="10"/>
      <c r="V1238" s="10"/>
      <c r="W1238" s="10"/>
      <c r="X1238" s="10"/>
      <c r="Y1238" s="10"/>
      <c r="Z1238" s="10"/>
    </row>
    <row r="1239" spans="1:28" x14ac:dyDescent="0.35">
      <c r="A1239" t="str">
        <f t="shared" si="113"/>
        <v>8414_Entreposage et services auxiliaires des transports</v>
      </c>
      <c r="B1239" t="str">
        <f t="shared" si="114"/>
        <v>29_8414</v>
      </c>
      <c r="C1239">
        <f t="shared" si="115"/>
        <v>29</v>
      </c>
      <c r="D1239">
        <f t="shared" si="112"/>
        <v>29</v>
      </c>
      <c r="E1239" t="str">
        <f>INDEX(PDC!$J$1:$L$90,MATCH(H1239,PDC!$L:$L,0),MATCH(PDC!$J$1,PDC!$J$1:$L$1,0))</f>
        <v>Services</v>
      </c>
      <c r="F1239">
        <v>8414</v>
      </c>
      <c r="G1239">
        <v>52</v>
      </c>
      <c r="H1239" t="s">
        <v>7</v>
      </c>
      <c r="I1239" s="10">
        <v>374</v>
      </c>
      <c r="J1239" s="10">
        <v>613438</v>
      </c>
      <c r="K1239" s="10">
        <v>9</v>
      </c>
      <c r="M1239" s="10"/>
      <c r="N1239" s="10"/>
      <c r="O1239" s="10">
        <v>680</v>
      </c>
      <c r="P1239" s="10">
        <v>31.804336373141084</v>
      </c>
      <c r="Q1239" s="10">
        <v>14.671409336</v>
      </c>
      <c r="T1239" s="10"/>
      <c r="U1239" s="10"/>
      <c r="V1239" s="10"/>
      <c r="W1239" s="10"/>
      <c r="X1239" s="10"/>
      <c r="Y1239" s="10"/>
      <c r="Z1239" s="10"/>
    </row>
    <row r="1240" spans="1:28" x14ac:dyDescent="0.35">
      <c r="A1240" t="str">
        <f t="shared" si="113"/>
        <v>8414_Programmation, conseil et autres activités informatiques</v>
      </c>
      <c r="B1240" t="str">
        <f t="shared" si="114"/>
        <v>HC_8414</v>
      </c>
      <c r="C1240" t="str">
        <f t="shared" si="115"/>
        <v>HC</v>
      </c>
      <c r="D1240">
        <f t="shared" si="112"/>
        <v>28</v>
      </c>
      <c r="E1240" t="str">
        <f>INDEX(PDC!$J$1:$L$90,MATCH(H1240,PDC!$L:$L,0),MATCH(PDC!$J$1,PDC!$J$1:$L$1,0))</f>
        <v>Services</v>
      </c>
      <c r="F1240">
        <v>8414</v>
      </c>
      <c r="G1240">
        <v>62</v>
      </c>
      <c r="H1240" t="s">
        <v>50</v>
      </c>
      <c r="I1240" s="10">
        <v>41</v>
      </c>
      <c r="J1240" s="10">
        <v>69820</v>
      </c>
      <c r="K1240" s="10">
        <v>1</v>
      </c>
      <c r="M1240" s="10"/>
      <c r="N1240" s="10"/>
      <c r="O1240" s="10">
        <v>15</v>
      </c>
      <c r="P1240" s="10">
        <v>33.98178405813114</v>
      </c>
      <c r="Q1240" s="10">
        <v>14.322543683999999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</row>
    <row r="1241" spans="1:28" x14ac:dyDescent="0.35">
      <c r="A1241" t="str">
        <f t="shared" si="113"/>
        <v>8414_Autres industries manufacturières</v>
      </c>
      <c r="B1241" t="str">
        <f t="shared" si="114"/>
        <v>HC_8414</v>
      </c>
      <c r="C1241" t="str">
        <f t="shared" si="115"/>
        <v>HC</v>
      </c>
      <c r="D1241">
        <f t="shared" si="112"/>
        <v>32</v>
      </c>
      <c r="E1241" t="str">
        <f>INDEX(PDC!$J$1:$L$90,MATCH(H1241,PDC!$L:$L,0),MATCH(PDC!$J$1,PDC!$J$1:$L$1,0))</f>
        <v>Industrie</v>
      </c>
      <c r="F1241">
        <v>8414</v>
      </c>
      <c r="G1241">
        <v>32</v>
      </c>
      <c r="H1241" t="s">
        <v>37</v>
      </c>
      <c r="I1241" s="10">
        <v>46</v>
      </c>
      <c r="J1241" s="10">
        <v>74452</v>
      </c>
      <c r="K1241" s="10">
        <v>1</v>
      </c>
      <c r="L1241" s="10">
        <v>1</v>
      </c>
      <c r="M1241" s="10">
        <v>2</v>
      </c>
      <c r="N1241" s="10"/>
      <c r="O1241" s="10">
        <v>44</v>
      </c>
      <c r="P1241" s="10">
        <v>24.95950810513871</v>
      </c>
      <c r="Q1241" s="10">
        <v>13.431472627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</row>
    <row r="1242" spans="1:28" x14ac:dyDescent="0.35">
      <c r="A1242" t="str">
        <f t="shared" si="113"/>
        <v>8414_Industrie de l'habillement</v>
      </c>
      <c r="B1242" t="str">
        <f t="shared" si="114"/>
        <v>HC_8414</v>
      </c>
      <c r="C1242" t="str">
        <f t="shared" si="115"/>
        <v>HC</v>
      </c>
      <c r="D1242">
        <f t="shared" si="112"/>
        <v>33</v>
      </c>
      <c r="E1242" t="str">
        <f>INDEX(PDC!$J$1:$L$90,MATCH(H1242,PDC!$L:$L,0),MATCH(PDC!$J$1,PDC!$J$1:$L$1,0))</f>
        <v>Industrie</v>
      </c>
      <c r="F1242">
        <v>8414</v>
      </c>
      <c r="G1242">
        <v>14</v>
      </c>
      <c r="H1242" t="s">
        <v>68</v>
      </c>
      <c r="I1242" s="10">
        <v>48</v>
      </c>
      <c r="J1242" s="10">
        <v>79379</v>
      </c>
      <c r="K1242" s="10">
        <v>1</v>
      </c>
      <c r="M1242" s="10"/>
      <c r="N1242" s="10"/>
      <c r="O1242" s="10">
        <v>3</v>
      </c>
      <c r="P1242" s="10">
        <v>24.175335787922158</v>
      </c>
      <c r="Q1242" s="10">
        <v>12.597790348</v>
      </c>
      <c r="T1242" s="10"/>
      <c r="U1242" s="10"/>
      <c r="V1242" s="10"/>
      <c r="W1242" s="10"/>
      <c r="X1242" s="10"/>
      <c r="Y1242" s="10"/>
      <c r="Z1242" s="10"/>
    </row>
    <row r="1243" spans="1:28" x14ac:dyDescent="0.35">
      <c r="A1243" t="str">
        <f t="shared" si="113"/>
        <v>8414_Activités des organisations associatives</v>
      </c>
      <c r="B1243" t="str">
        <f t="shared" si="114"/>
        <v>HC_8414</v>
      </c>
      <c r="C1243" t="str">
        <f t="shared" si="115"/>
        <v>HC</v>
      </c>
      <c r="D1243">
        <f t="shared" si="112"/>
        <v>42</v>
      </c>
      <c r="E1243" t="str">
        <f>INDEX(PDC!$J$1:$L$90,MATCH(H1243,PDC!$L:$L,0),MATCH(PDC!$J$1,PDC!$J$1:$L$1,0))</f>
        <v>Services</v>
      </c>
      <c r="F1243">
        <v>8414</v>
      </c>
      <c r="G1243">
        <v>94</v>
      </c>
      <c r="H1243" t="s">
        <v>32</v>
      </c>
      <c r="I1243" s="10">
        <v>105</v>
      </c>
      <c r="J1243" s="10">
        <v>160503</v>
      </c>
      <c r="K1243" s="10">
        <v>2</v>
      </c>
      <c r="L1243" s="10"/>
      <c r="M1243" s="10"/>
      <c r="N1243" s="10"/>
      <c r="O1243" s="10">
        <v>34</v>
      </c>
      <c r="P1243" s="10">
        <v>7.6299953465226817</v>
      </c>
      <c r="Q1243" s="10">
        <v>12.460826277000001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</row>
    <row r="1244" spans="1:28" x14ac:dyDescent="0.35">
      <c r="A1244" t="str">
        <f t="shared" si="113"/>
        <v>8414_Activités administratives et autres activités de soutien aux entreprises</v>
      </c>
      <c r="B1244" t="str">
        <f t="shared" si="114"/>
        <v>HC_8414</v>
      </c>
      <c r="C1244" t="str">
        <f t="shared" si="115"/>
        <v>HC</v>
      </c>
      <c r="D1244">
        <f t="shared" si="112"/>
        <v>37</v>
      </c>
      <c r="E1244" t="str">
        <f>INDEX(PDC!$J$1:$L$90,MATCH(H1244,PDC!$L:$L,0),MATCH(PDC!$J$1,PDC!$J$1:$L$1,0))</f>
        <v>Services</v>
      </c>
      <c r="F1244">
        <v>8414</v>
      </c>
      <c r="G1244">
        <v>82</v>
      </c>
      <c r="H1244" t="s">
        <v>35</v>
      </c>
      <c r="I1244" s="10">
        <v>161</v>
      </c>
      <c r="J1244" s="10">
        <v>242147</v>
      </c>
      <c r="K1244" s="10">
        <v>3</v>
      </c>
      <c r="L1244" s="10"/>
      <c r="M1244" s="10"/>
      <c r="N1244" s="10"/>
      <c r="O1244" s="10">
        <v>293</v>
      </c>
      <c r="P1244" s="10">
        <v>20.070155132266102</v>
      </c>
      <c r="Q1244" s="10">
        <v>12.389168563</v>
      </c>
      <c r="T1244" s="10"/>
      <c r="U1244" s="10"/>
      <c r="V1244" s="10"/>
      <c r="W1244" s="10"/>
      <c r="X1244" s="10"/>
      <c r="Y1244" s="10"/>
      <c r="Z1244" s="10"/>
    </row>
    <row r="1245" spans="1:28" x14ac:dyDescent="0.35">
      <c r="A1245" t="str">
        <f t="shared" si="113"/>
        <v>8414_Activités d'architecture et d'ingénierie ; activités de contrôle et analyses techniques</v>
      </c>
      <c r="B1245" t="str">
        <f t="shared" si="114"/>
        <v>34_8414</v>
      </c>
      <c r="C1245">
        <f t="shared" si="115"/>
        <v>34</v>
      </c>
      <c r="D1245">
        <f t="shared" si="112"/>
        <v>34</v>
      </c>
      <c r="E1245" t="str">
        <f>INDEX(PDC!$J$1:$L$90,MATCH(H1245,PDC!$L:$L,0),MATCH(PDC!$J$1,PDC!$J$1:$L$1,0))</f>
        <v>Services</v>
      </c>
      <c r="F1245">
        <v>8414</v>
      </c>
      <c r="G1245">
        <v>71</v>
      </c>
      <c r="H1245" t="s">
        <v>43</v>
      </c>
      <c r="I1245" s="10">
        <v>344</v>
      </c>
      <c r="J1245" s="10">
        <v>572788</v>
      </c>
      <c r="K1245" s="10">
        <v>6</v>
      </c>
      <c r="L1245">
        <v>1</v>
      </c>
      <c r="M1245" s="10">
        <v>90</v>
      </c>
      <c r="N1245" s="10"/>
      <c r="O1245" s="10">
        <v>444</v>
      </c>
      <c r="P1245" s="10">
        <v>24.152821743248651</v>
      </c>
      <c r="Q1245" s="10">
        <v>10.475079785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</row>
    <row r="1246" spans="1:28" x14ac:dyDescent="0.35">
      <c r="A1246" t="str">
        <f t="shared" si="113"/>
        <v>8414_Fabrication d'équipements électriques</v>
      </c>
      <c r="B1246" t="str">
        <f t="shared" si="114"/>
        <v>35_8414</v>
      </c>
      <c r="C1246">
        <f t="shared" si="115"/>
        <v>35</v>
      </c>
      <c r="D1246">
        <f t="shared" si="112"/>
        <v>35</v>
      </c>
      <c r="E1246" t="str">
        <f>INDEX(PDC!$J$1:$L$90,MATCH(H1246,PDC!$L:$L,0),MATCH(PDC!$J$1,PDC!$J$1:$L$1,0))</f>
        <v>Industrie</v>
      </c>
      <c r="F1246">
        <v>8414</v>
      </c>
      <c r="G1246">
        <v>27</v>
      </c>
      <c r="H1246" t="s">
        <v>38</v>
      </c>
      <c r="I1246" s="10">
        <v>1451</v>
      </c>
      <c r="J1246" s="10">
        <v>1321431</v>
      </c>
      <c r="K1246" s="10">
        <v>12</v>
      </c>
      <c r="L1246">
        <v>1</v>
      </c>
      <c r="M1246" s="10">
        <v>12</v>
      </c>
      <c r="N1246" s="10"/>
      <c r="O1246" s="10">
        <v>904</v>
      </c>
      <c r="P1246" s="10">
        <v>22.28492644101124</v>
      </c>
      <c r="Q1246" s="10">
        <v>9.0810643916</v>
      </c>
      <c r="T1246" s="10"/>
      <c r="U1246" s="10"/>
      <c r="V1246" s="10"/>
      <c r="W1246" s="10"/>
      <c r="X1246" s="10"/>
      <c r="Y1246" s="10"/>
      <c r="Z1246" s="10"/>
    </row>
    <row r="1247" spans="1:28" x14ac:dyDescent="0.35">
      <c r="A1247" t="str">
        <f t="shared" si="113"/>
        <v>8414_Activités de location et location-bail</v>
      </c>
      <c r="B1247" t="str">
        <f t="shared" si="114"/>
        <v>HC_8414</v>
      </c>
      <c r="C1247" t="str">
        <f t="shared" si="115"/>
        <v>HC</v>
      </c>
      <c r="D1247">
        <f t="shared" si="112"/>
        <v>36</v>
      </c>
      <c r="E1247" t="str">
        <f>INDEX(PDC!$J$1:$L$90,MATCH(H1247,PDC!$L:$L,0),MATCH(PDC!$J$1,PDC!$J$1:$L$1,0))</f>
        <v>Services</v>
      </c>
      <c r="F1247">
        <v>8414</v>
      </c>
      <c r="G1247">
        <v>77</v>
      </c>
      <c r="H1247" t="s">
        <v>88</v>
      </c>
      <c r="I1247" s="10">
        <v>72</v>
      </c>
      <c r="J1247" s="10">
        <v>113499</v>
      </c>
      <c r="K1247" s="10">
        <v>1</v>
      </c>
      <c r="L1247" s="10"/>
      <c r="M1247" s="10"/>
      <c r="N1247" s="10"/>
      <c r="O1247" s="10">
        <v>3</v>
      </c>
      <c r="P1247" s="10">
        <v>20.876027158730746</v>
      </c>
      <c r="Q1247" s="10">
        <v>8.8106503141000001</v>
      </c>
      <c r="T1247" s="10"/>
      <c r="U1247" s="10"/>
      <c r="V1247" s="10"/>
      <c r="W1247" s="10"/>
      <c r="X1247" s="10"/>
      <c r="Y1247" s="10"/>
      <c r="Z1247" s="10"/>
    </row>
    <row r="1248" spans="1:28" x14ac:dyDescent="0.35">
      <c r="A1248" t="str">
        <f t="shared" si="113"/>
        <v>8414_Activités des services financiers, hors assurance et caisses de retraite</v>
      </c>
      <c r="B1248" t="str">
        <f t="shared" si="114"/>
        <v>46_8414</v>
      </c>
      <c r="C1248">
        <f t="shared" si="115"/>
        <v>46</v>
      </c>
      <c r="D1248">
        <f t="shared" si="112"/>
        <v>46</v>
      </c>
      <c r="E1248" t="str">
        <f>INDEX(PDC!$J$1:$L$90,MATCH(H1248,PDC!$L:$L,0),MATCH(PDC!$J$1,PDC!$J$1:$L$1,0))</f>
        <v>Services</v>
      </c>
      <c r="F1248">
        <v>8414</v>
      </c>
      <c r="G1248">
        <v>64</v>
      </c>
      <c r="H1248" t="s">
        <v>47</v>
      </c>
      <c r="I1248" s="10">
        <v>375</v>
      </c>
      <c r="J1248" s="10">
        <v>591295</v>
      </c>
      <c r="K1248" s="10">
        <v>5</v>
      </c>
      <c r="M1248" s="10"/>
      <c r="N1248" s="10"/>
      <c r="O1248" s="10">
        <v>153</v>
      </c>
      <c r="P1248" s="10">
        <v>4.1836478817960208</v>
      </c>
      <c r="Q1248" s="10">
        <v>8.4560160325999991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</row>
    <row r="1249" spans="1:28" x14ac:dyDescent="0.35">
      <c r="A1249" t="str">
        <f t="shared" si="113"/>
        <v>8414_Génie civil</v>
      </c>
      <c r="B1249" t="str">
        <f t="shared" si="114"/>
        <v>HC_8414</v>
      </c>
      <c r="C1249" t="str">
        <f t="shared" si="115"/>
        <v>HC</v>
      </c>
      <c r="D1249">
        <f t="shared" si="112"/>
        <v>40</v>
      </c>
      <c r="E1249" t="str">
        <f>INDEX(PDC!$J$1:$L$90,MATCH(H1249,PDC!$L:$L,0),MATCH(PDC!$J$1,PDC!$J$1:$L$1,0))</f>
        <v>Construction</v>
      </c>
      <c r="F1249">
        <v>8414</v>
      </c>
      <c r="G1249">
        <v>42</v>
      </c>
      <c r="H1249" t="s">
        <v>22</v>
      </c>
      <c r="I1249" s="10">
        <v>154</v>
      </c>
      <c r="J1249" s="10">
        <v>247945</v>
      </c>
      <c r="K1249" s="10">
        <v>2</v>
      </c>
      <c r="L1249" s="10"/>
      <c r="M1249" s="10"/>
      <c r="N1249" s="10"/>
      <c r="O1249" s="10">
        <v>203</v>
      </c>
      <c r="P1249" s="10">
        <v>12.209463633891575</v>
      </c>
      <c r="Q1249" s="10">
        <v>8.0663050273000003</v>
      </c>
      <c r="T1249" s="10"/>
      <c r="U1249" s="10"/>
      <c r="V1249" s="10"/>
      <c r="W1249" s="10"/>
      <c r="X1249" s="10"/>
      <c r="Y1249" s="10"/>
      <c r="Z1249" s="10"/>
    </row>
    <row r="1250" spans="1:28" x14ac:dyDescent="0.35">
      <c r="A1250" t="str">
        <f t="shared" si="113"/>
        <v>8414_Activités immobilières</v>
      </c>
      <c r="B1250" t="str">
        <f t="shared" si="114"/>
        <v>38_8414</v>
      </c>
      <c r="C1250">
        <f t="shared" si="115"/>
        <v>38</v>
      </c>
      <c r="D1250">
        <f t="shared" si="112"/>
        <v>38</v>
      </c>
      <c r="E1250" t="str">
        <f>INDEX(PDC!$J$1:$L$90,MATCH(H1250,PDC!$L:$L,0),MATCH(PDC!$J$1,PDC!$J$1:$L$1,0))</f>
        <v>Services</v>
      </c>
      <c r="F1250">
        <v>8414</v>
      </c>
      <c r="G1250">
        <v>68</v>
      </c>
      <c r="H1250" t="s">
        <v>31</v>
      </c>
      <c r="I1250" s="10">
        <v>326</v>
      </c>
      <c r="J1250" s="10">
        <v>497492</v>
      </c>
      <c r="K1250" s="10">
        <v>4</v>
      </c>
      <c r="L1250" s="10">
        <v>2</v>
      </c>
      <c r="M1250" s="10">
        <v>11</v>
      </c>
      <c r="N1250" s="10"/>
      <c r="O1250" s="10">
        <v>106</v>
      </c>
      <c r="P1250" s="10">
        <v>16.681980905163986</v>
      </c>
      <c r="Q1250" s="10">
        <v>8.0403302968000006</v>
      </c>
      <c r="T1250" s="10"/>
      <c r="U1250" s="10"/>
      <c r="V1250" s="10"/>
      <c r="W1250" s="10"/>
      <c r="X1250" s="10"/>
      <c r="Y1250" s="10"/>
      <c r="Z1250" s="10"/>
    </row>
    <row r="1251" spans="1:28" x14ac:dyDescent="0.35">
      <c r="A1251" t="str">
        <f t="shared" si="113"/>
        <v>8414_Activités auxiliaires de services financiers et d'assurance</v>
      </c>
      <c r="B1251" t="str">
        <f t="shared" si="114"/>
        <v>HC_8414</v>
      </c>
      <c r="C1251" t="str">
        <f t="shared" si="115"/>
        <v>HC</v>
      </c>
      <c r="D1251">
        <f t="shared" si="112"/>
        <v>41</v>
      </c>
      <c r="E1251" t="str">
        <f>INDEX(PDC!$J$1:$L$90,MATCH(H1251,PDC!$L:$L,0),MATCH(PDC!$J$1,PDC!$J$1:$L$1,0))</f>
        <v>Services</v>
      </c>
      <c r="F1251">
        <v>8414</v>
      </c>
      <c r="G1251">
        <v>66</v>
      </c>
      <c r="H1251" t="s">
        <v>48</v>
      </c>
      <c r="I1251" s="10">
        <v>80</v>
      </c>
      <c r="J1251" s="10">
        <v>137380</v>
      </c>
      <c r="K1251" s="10">
        <v>1</v>
      </c>
      <c r="M1251" s="10"/>
      <c r="N1251" s="10"/>
      <c r="O1251" s="10">
        <v>4</v>
      </c>
      <c r="P1251" s="10">
        <v>11.618701916808238</v>
      </c>
      <c r="Q1251" s="10">
        <v>7.2790799243000004</v>
      </c>
      <c r="T1251" s="10"/>
      <c r="U1251" s="10"/>
      <c r="V1251" s="10"/>
      <c r="W1251" s="10"/>
      <c r="X1251" s="10"/>
      <c r="Y1251" s="10"/>
      <c r="Z1251" s="10"/>
    </row>
    <row r="1252" spans="1:28" x14ac:dyDescent="0.35">
      <c r="A1252" t="str">
        <f t="shared" si="113"/>
        <v>8414_Fabrication de produits informatiques, électroniques et optiques</v>
      </c>
      <c r="B1252" t="str">
        <f t="shared" si="114"/>
        <v>45_8414</v>
      </c>
      <c r="C1252">
        <f t="shared" si="115"/>
        <v>45</v>
      </c>
      <c r="D1252">
        <f t="shared" si="112"/>
        <v>45</v>
      </c>
      <c r="E1252" t="str">
        <f>INDEX(PDC!$J$1:$L$90,MATCH(H1252,PDC!$L:$L,0),MATCH(PDC!$J$1,PDC!$J$1:$L$1,0))</f>
        <v>Industrie</v>
      </c>
      <c r="F1252">
        <v>8414</v>
      </c>
      <c r="G1252">
        <v>26</v>
      </c>
      <c r="H1252" t="s">
        <v>41</v>
      </c>
      <c r="I1252" s="10">
        <v>402</v>
      </c>
      <c r="J1252" s="10">
        <v>533823</v>
      </c>
      <c r="K1252" s="10">
        <v>3</v>
      </c>
      <c r="L1252" s="10"/>
      <c r="M1252" s="10"/>
      <c r="N1252" s="10"/>
      <c r="O1252" s="10">
        <v>144</v>
      </c>
      <c r="P1252" s="10">
        <v>6.1127894781762109</v>
      </c>
      <c r="Q1252" s="10">
        <v>5.6198402841000004</v>
      </c>
      <c r="T1252" s="10"/>
      <c r="U1252" s="10"/>
      <c r="V1252" s="10"/>
      <c r="W1252" s="10"/>
      <c r="X1252" s="10"/>
      <c r="Y1252" s="10"/>
      <c r="Z1252" s="10"/>
    </row>
    <row r="1253" spans="1:28" x14ac:dyDescent="0.35">
      <c r="A1253" t="str">
        <f t="shared" si="113"/>
        <v>8414_Fabrication de machines et équipements n.c.a.</v>
      </c>
      <c r="B1253" t="str">
        <f t="shared" si="114"/>
        <v>44_8414</v>
      </c>
      <c r="C1253">
        <f t="shared" si="115"/>
        <v>44</v>
      </c>
      <c r="D1253">
        <f t="shared" si="112"/>
        <v>44</v>
      </c>
      <c r="E1253" t="str">
        <f>INDEX(PDC!$J$1:$L$90,MATCH(H1253,PDC!$L:$L,0),MATCH(PDC!$J$1,PDC!$J$1:$L$1,0))</f>
        <v>Industrie</v>
      </c>
      <c r="F1253">
        <v>8414</v>
      </c>
      <c r="G1253">
        <v>28</v>
      </c>
      <c r="H1253" t="s">
        <v>29</v>
      </c>
      <c r="I1253" s="10">
        <v>638</v>
      </c>
      <c r="J1253" s="10">
        <v>1053019</v>
      </c>
      <c r="K1253" s="10">
        <v>4</v>
      </c>
      <c r="M1253" s="10"/>
      <c r="N1253" s="10"/>
      <c r="O1253" s="10">
        <v>89</v>
      </c>
      <c r="P1253" s="10">
        <v>7.1214736770976987</v>
      </c>
      <c r="Q1253" s="10">
        <v>3.7986019245999998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</row>
    <row r="1254" spans="1:28" x14ac:dyDescent="0.35">
      <c r="A1254" t="str">
        <f t="shared" si="113"/>
        <v>8414_Autres services personnels</v>
      </c>
      <c r="B1254" t="str">
        <f t="shared" si="114"/>
        <v>HC_8414</v>
      </c>
      <c r="C1254" t="str">
        <f t="shared" si="115"/>
        <v>HC</v>
      </c>
      <c r="D1254">
        <f t="shared" si="112"/>
        <v>47</v>
      </c>
      <c r="E1254" t="str">
        <f>INDEX(PDC!$J$1:$L$90,MATCH(H1254,PDC!$L:$L,0),MATCH(PDC!$J$1,PDC!$J$1:$L$1,0))</f>
        <v>Services</v>
      </c>
      <c r="F1254">
        <v>8414</v>
      </c>
      <c r="G1254">
        <v>96</v>
      </c>
      <c r="H1254" t="s">
        <v>30</v>
      </c>
      <c r="I1254" s="10">
        <v>146</v>
      </c>
      <c r="J1254" s="10">
        <v>223036</v>
      </c>
      <c r="K1254" s="10"/>
      <c r="M1254" s="10"/>
      <c r="N1254" s="10"/>
      <c r="O1254" s="10">
        <v>14</v>
      </c>
      <c r="P1254" s="10">
        <v>0</v>
      </c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</row>
    <row r="1255" spans="1:28" x14ac:dyDescent="0.35">
      <c r="A1255" t="str">
        <f t="shared" si="113"/>
        <v>8414_Réparation d'ordinateurs et de biens personnels et domestiques</v>
      </c>
      <c r="B1255" t="str">
        <f t="shared" si="114"/>
        <v>HC_8414</v>
      </c>
      <c r="C1255" t="str">
        <f t="shared" si="115"/>
        <v>HC</v>
      </c>
      <c r="D1255">
        <f t="shared" si="112"/>
        <v>47</v>
      </c>
      <c r="E1255" t="str">
        <f>INDEX(PDC!$J$1:$L$90,MATCH(H1255,PDC!$L:$L,0),MATCH(PDC!$J$1,PDC!$J$1:$L$1,0))</f>
        <v>Services</v>
      </c>
      <c r="F1255">
        <v>8414</v>
      </c>
      <c r="G1255">
        <v>95</v>
      </c>
      <c r="H1255" t="s">
        <v>92</v>
      </c>
      <c r="I1255" s="10">
        <v>15</v>
      </c>
      <c r="J1255" s="10">
        <v>26075</v>
      </c>
      <c r="K1255" s="10"/>
      <c r="M1255" s="10"/>
      <c r="N1255" s="10"/>
      <c r="O1255" s="10">
        <v>0</v>
      </c>
      <c r="P1255" s="10">
        <v>0</v>
      </c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</row>
    <row r="1256" spans="1:28" x14ac:dyDescent="0.35">
      <c r="A1256" t="str">
        <f t="shared" si="113"/>
        <v>8414_Activités des agences de voyage, voyagistes, services de réservation et activités connexes</v>
      </c>
      <c r="B1256" t="str">
        <f t="shared" si="114"/>
        <v>HC_8414</v>
      </c>
      <c r="C1256" t="str">
        <f t="shared" si="115"/>
        <v>HC</v>
      </c>
      <c r="D1256">
        <f t="shared" si="112"/>
        <v>47</v>
      </c>
      <c r="E1256" t="str">
        <f>INDEX(PDC!$J$1:$L$90,MATCH(H1256,PDC!$L:$L,0),MATCH(PDC!$J$1,PDC!$J$1:$L$1,0))</f>
        <v>Services</v>
      </c>
      <c r="F1256">
        <v>8414</v>
      </c>
      <c r="G1256">
        <v>79</v>
      </c>
      <c r="H1256" t="s">
        <v>89</v>
      </c>
      <c r="I1256" s="10">
        <v>78</v>
      </c>
      <c r="J1256" s="10">
        <v>125122</v>
      </c>
      <c r="K1256" s="10"/>
      <c r="L1256" s="10"/>
      <c r="M1256" s="10"/>
      <c r="N1256" s="10"/>
      <c r="O1256" s="10">
        <v>0</v>
      </c>
      <c r="P1256" s="10">
        <v>0</v>
      </c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</row>
    <row r="1257" spans="1:28" x14ac:dyDescent="0.35">
      <c r="A1257" t="str">
        <f t="shared" si="113"/>
        <v>8414_Autres activités spécialisées, scientifiques et techniques</v>
      </c>
      <c r="B1257" t="str">
        <f t="shared" si="114"/>
        <v>HC_8414</v>
      </c>
      <c r="C1257" t="str">
        <f t="shared" si="115"/>
        <v>HC</v>
      </c>
      <c r="D1257">
        <f t="shared" si="112"/>
        <v>47</v>
      </c>
      <c r="E1257" t="str">
        <f>INDEX(PDC!$J$1:$L$90,MATCH(H1257,PDC!$L:$L,0),MATCH(PDC!$J$1,PDC!$J$1:$L$1,0))</f>
        <v>Services</v>
      </c>
      <c r="F1257">
        <v>8414</v>
      </c>
      <c r="G1257">
        <v>74</v>
      </c>
      <c r="H1257" t="s">
        <v>86</v>
      </c>
      <c r="I1257" s="10">
        <v>9</v>
      </c>
      <c r="J1257" s="10">
        <v>11566</v>
      </c>
      <c r="K1257" s="10"/>
      <c r="M1257" s="10"/>
      <c r="N1257" s="10"/>
      <c r="O1257" s="10"/>
      <c r="P1257" s="10">
        <v>0</v>
      </c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</row>
    <row r="1258" spans="1:28" x14ac:dyDescent="0.35">
      <c r="A1258" t="str">
        <f t="shared" si="113"/>
        <v>8414_Recherche-développement scientifique</v>
      </c>
      <c r="B1258" t="str">
        <f t="shared" si="114"/>
        <v>HC_8414</v>
      </c>
      <c r="C1258" t="str">
        <f t="shared" si="115"/>
        <v>HC</v>
      </c>
      <c r="D1258">
        <f t="shared" si="112"/>
        <v>47</v>
      </c>
      <c r="E1258" t="str">
        <f>INDEX(PDC!$J$1:$L$90,MATCH(H1258,PDC!$L:$L,0),MATCH(PDC!$J$1,PDC!$J$1:$L$1,0))</f>
        <v>Services</v>
      </c>
      <c r="F1258">
        <v>8414</v>
      </c>
      <c r="G1258">
        <v>72</v>
      </c>
      <c r="H1258" t="s">
        <v>46</v>
      </c>
      <c r="I1258" s="10">
        <v>56</v>
      </c>
      <c r="J1258" s="10">
        <v>94898</v>
      </c>
      <c r="K1258" s="10"/>
      <c r="M1258" s="10"/>
      <c r="N1258" s="10"/>
      <c r="O1258" s="10"/>
      <c r="P1258" s="10">
        <v>0</v>
      </c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</row>
    <row r="1259" spans="1:28" x14ac:dyDescent="0.35">
      <c r="A1259" t="str">
        <f t="shared" si="113"/>
        <v>8414_Activités juridiques et comptables</v>
      </c>
      <c r="B1259" t="str">
        <f t="shared" si="114"/>
        <v>47_8414</v>
      </c>
      <c r="C1259">
        <f t="shared" si="115"/>
        <v>47</v>
      </c>
      <c r="D1259">
        <f t="shared" si="112"/>
        <v>47</v>
      </c>
      <c r="E1259" t="str">
        <f>INDEX(PDC!$J$1:$L$90,MATCH(H1259,PDC!$L:$L,0),MATCH(PDC!$J$1,PDC!$J$1:$L$1,0))</f>
        <v>Services</v>
      </c>
      <c r="F1259">
        <v>8414</v>
      </c>
      <c r="G1259">
        <v>69</v>
      </c>
      <c r="H1259" t="s">
        <v>51</v>
      </c>
      <c r="I1259" s="10">
        <v>339</v>
      </c>
      <c r="J1259" s="10">
        <v>566196</v>
      </c>
      <c r="K1259" s="10"/>
      <c r="M1259" s="10"/>
      <c r="N1259" s="10"/>
      <c r="O1259" s="10"/>
      <c r="P1259" s="10">
        <v>0</v>
      </c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</row>
    <row r="1260" spans="1:28" x14ac:dyDescent="0.35">
      <c r="A1260" t="str">
        <f t="shared" si="113"/>
        <v>8414_Assurance</v>
      </c>
      <c r="B1260" t="str">
        <f t="shared" si="114"/>
        <v>HC_8414</v>
      </c>
      <c r="C1260" t="str">
        <f t="shared" si="115"/>
        <v>HC</v>
      </c>
      <c r="D1260">
        <f t="shared" si="112"/>
        <v>47</v>
      </c>
      <c r="E1260" t="str">
        <f>INDEX(PDC!$J$1:$L$90,MATCH(H1260,PDC!$L:$L,0),MATCH(PDC!$J$1,PDC!$J$1:$L$1,0))</f>
        <v>Services</v>
      </c>
      <c r="F1260">
        <v>8414</v>
      </c>
      <c r="G1260">
        <v>65</v>
      </c>
      <c r="H1260" t="s">
        <v>45</v>
      </c>
      <c r="I1260" s="10">
        <v>28</v>
      </c>
      <c r="J1260" s="10">
        <v>41868</v>
      </c>
      <c r="K1260" s="10"/>
      <c r="M1260" s="10"/>
      <c r="N1260" s="10"/>
      <c r="O1260" s="10"/>
      <c r="P1260" s="10">
        <v>0</v>
      </c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</row>
    <row r="1261" spans="1:28" x14ac:dyDescent="0.35">
      <c r="A1261" t="str">
        <f t="shared" si="113"/>
        <v>8414_Activités des sièges sociaux ; conseil de gestion</v>
      </c>
      <c r="B1261" t="str">
        <f t="shared" si="114"/>
        <v>HC_8414</v>
      </c>
      <c r="C1261" t="str">
        <f t="shared" si="115"/>
        <v>HC</v>
      </c>
      <c r="D1261">
        <f t="shared" si="112"/>
        <v>47</v>
      </c>
      <c r="E1261" t="str">
        <f>INDEX(PDC!$J$1:$L$90,MATCH(H1261,PDC!$L:$L,0),MATCH(PDC!$J$1,PDC!$J$1:$L$1,0))</f>
        <v>Services</v>
      </c>
      <c r="F1261">
        <v>8414</v>
      </c>
      <c r="G1261">
        <v>70</v>
      </c>
      <c r="H1261" t="s">
        <v>44</v>
      </c>
      <c r="I1261" s="10">
        <v>94</v>
      </c>
      <c r="J1261" s="10">
        <v>137804</v>
      </c>
      <c r="K1261" s="10"/>
      <c r="M1261" s="10"/>
      <c r="N1261" s="10"/>
      <c r="O1261" s="10"/>
      <c r="P1261" s="10">
        <v>0</v>
      </c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</row>
    <row r="1262" spans="1:28" x14ac:dyDescent="0.35">
      <c r="A1262" t="str">
        <f t="shared" si="113"/>
        <v>8414_Télécommunications</v>
      </c>
      <c r="B1262" t="str">
        <f t="shared" si="114"/>
        <v>HC_8414</v>
      </c>
      <c r="C1262" t="str">
        <f t="shared" si="115"/>
        <v>HC</v>
      </c>
      <c r="D1262">
        <f t="shared" si="112"/>
        <v>47</v>
      </c>
      <c r="E1262" t="str">
        <f>INDEX(PDC!$J$1:$L$90,MATCH(H1262,PDC!$L:$L,0),MATCH(PDC!$J$1,PDC!$J$1:$L$1,0))</f>
        <v>Services</v>
      </c>
      <c r="F1262">
        <v>8414</v>
      </c>
      <c r="G1262">
        <v>61</v>
      </c>
      <c r="H1262" t="s">
        <v>84</v>
      </c>
      <c r="I1262" s="10">
        <v>5</v>
      </c>
      <c r="J1262" s="10">
        <v>7846</v>
      </c>
      <c r="K1262" s="10"/>
      <c r="M1262" s="10"/>
      <c r="N1262" s="10"/>
      <c r="O1262" s="10">
        <v>0</v>
      </c>
      <c r="P1262" s="10">
        <v>0</v>
      </c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</row>
    <row r="1263" spans="1:28" x14ac:dyDescent="0.35">
      <c r="A1263" t="str">
        <f t="shared" si="113"/>
        <v>8414_Programmation et diffusion</v>
      </c>
      <c r="B1263" t="str">
        <f t="shared" si="114"/>
        <v>HC_8414</v>
      </c>
      <c r="C1263" t="str">
        <f t="shared" si="115"/>
        <v>HC</v>
      </c>
      <c r="D1263">
        <f t="shared" si="112"/>
        <v>47</v>
      </c>
      <c r="E1263" t="str">
        <f>INDEX(PDC!$J$1:$L$90,MATCH(H1263,PDC!$L:$L,0),MATCH(PDC!$J$1,PDC!$J$1:$L$1,0))</f>
        <v>Services</v>
      </c>
      <c r="F1263">
        <v>8414</v>
      </c>
      <c r="G1263">
        <v>60</v>
      </c>
      <c r="H1263" t="s">
        <v>83</v>
      </c>
      <c r="I1263" s="10">
        <v>18</v>
      </c>
      <c r="J1263" s="10">
        <v>29869</v>
      </c>
      <c r="K1263" s="10"/>
      <c r="M1263" s="10"/>
      <c r="N1263" s="10"/>
      <c r="O1263" s="10"/>
      <c r="P1263" s="10">
        <v>0</v>
      </c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</row>
    <row r="1264" spans="1:28" x14ac:dyDescent="0.35">
      <c r="A1264" t="str">
        <f t="shared" si="113"/>
        <v>8414_Production de films cinématographiques, de vidéo et de programmes de télévision ; enregistrement sonore et édition musicale</v>
      </c>
      <c r="B1264" t="str">
        <f t="shared" si="114"/>
        <v>HC_8414</v>
      </c>
      <c r="C1264" t="str">
        <f t="shared" si="115"/>
        <v>HC</v>
      </c>
      <c r="D1264">
        <f t="shared" si="112"/>
        <v>47</v>
      </c>
      <c r="E1264" t="str">
        <f>INDEX(PDC!$J$1:$L$90,MATCH(H1264,PDC!$L:$L,0),MATCH(PDC!$J$1,PDC!$J$1:$L$1,0))</f>
        <v>Services</v>
      </c>
      <c r="F1264">
        <v>8414</v>
      </c>
      <c r="G1264">
        <v>59</v>
      </c>
      <c r="H1264" t="s">
        <v>82</v>
      </c>
      <c r="I1264" s="10">
        <v>5</v>
      </c>
      <c r="J1264" s="10">
        <v>4949</v>
      </c>
      <c r="K1264" s="10"/>
      <c r="M1264" s="10"/>
      <c r="N1264" s="10"/>
      <c r="O1264" s="10"/>
      <c r="P1264" s="10">
        <v>0</v>
      </c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</row>
    <row r="1265" spans="1:28" x14ac:dyDescent="0.35">
      <c r="A1265" t="str">
        <f t="shared" si="113"/>
        <v>8414_Édition</v>
      </c>
      <c r="B1265" t="str">
        <f t="shared" si="114"/>
        <v>HC_8414</v>
      </c>
      <c r="C1265" t="str">
        <f t="shared" si="115"/>
        <v>HC</v>
      </c>
      <c r="D1265">
        <f t="shared" si="112"/>
        <v>47</v>
      </c>
      <c r="E1265" t="str">
        <f>INDEX(PDC!$J$1:$L$90,MATCH(H1265,PDC!$L:$L,0),MATCH(PDC!$J$1,PDC!$J$1:$L$1,0))</f>
        <v>Services</v>
      </c>
      <c r="F1265">
        <v>8414</v>
      </c>
      <c r="G1265">
        <v>58</v>
      </c>
      <c r="H1265" t="s">
        <v>49</v>
      </c>
      <c r="I1265" s="10">
        <v>48</v>
      </c>
      <c r="J1265" s="10">
        <v>72542</v>
      </c>
      <c r="K1265" s="10"/>
      <c r="M1265" s="10"/>
      <c r="N1265" s="10"/>
      <c r="O1265" s="10"/>
      <c r="P1265" s="10">
        <v>0</v>
      </c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</row>
    <row r="1266" spans="1:28" x14ac:dyDescent="0.35">
      <c r="A1266" t="str">
        <f t="shared" si="113"/>
        <v>8414_Transports aériens</v>
      </c>
      <c r="B1266" t="str">
        <f t="shared" si="114"/>
        <v>HC_8414</v>
      </c>
      <c r="C1266" t="str">
        <f t="shared" si="115"/>
        <v>HC</v>
      </c>
      <c r="D1266">
        <f t="shared" si="112"/>
        <v>47</v>
      </c>
      <c r="E1266" t="str">
        <f>INDEX(PDC!$J$1:$L$90,MATCH(H1266,PDC!$L:$L,0),MATCH(PDC!$J$1,PDC!$J$1:$L$1,0))</f>
        <v>Services</v>
      </c>
      <c r="F1266">
        <v>8414</v>
      </c>
      <c r="G1266">
        <v>51</v>
      </c>
      <c r="H1266" t="s">
        <v>81</v>
      </c>
      <c r="I1266" s="10">
        <v>4</v>
      </c>
      <c r="J1266" s="10">
        <v>5854</v>
      </c>
      <c r="K1266" s="10"/>
      <c r="M1266" s="10"/>
      <c r="N1266" s="10"/>
      <c r="O1266" s="10"/>
      <c r="P1266" s="10">
        <v>0</v>
      </c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</row>
    <row r="1267" spans="1:28" x14ac:dyDescent="0.35">
      <c r="A1267" t="str">
        <f t="shared" si="113"/>
        <v>8414_Services d'information</v>
      </c>
      <c r="B1267" t="str">
        <f t="shared" si="114"/>
        <v>HC_8414</v>
      </c>
      <c r="C1267" t="str">
        <f t="shared" si="115"/>
        <v>HC</v>
      </c>
      <c r="D1267">
        <f t="shared" si="112"/>
        <v>47</v>
      </c>
      <c r="E1267" t="str">
        <f>INDEX(PDC!$J$1:$L$90,MATCH(H1267,PDC!$L:$L,0),MATCH(PDC!$J$1,PDC!$J$1:$L$1,0))</f>
        <v>Services</v>
      </c>
      <c r="F1267">
        <v>8414</v>
      </c>
      <c r="G1267">
        <v>63</v>
      </c>
      <c r="H1267" t="s">
        <v>85</v>
      </c>
      <c r="I1267" s="10">
        <v>1</v>
      </c>
      <c r="J1267" s="10">
        <v>2409</v>
      </c>
      <c r="P1267">
        <v>0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</row>
    <row r="1268" spans="1:28" x14ac:dyDescent="0.35">
      <c r="A1268" t="str">
        <f t="shared" si="113"/>
        <v>8414_Captage, traitement et distribution d'eau</v>
      </c>
      <c r="B1268" t="str">
        <f t="shared" si="114"/>
        <v>HC_8414</v>
      </c>
      <c r="C1268" t="str">
        <f t="shared" si="115"/>
        <v>HC</v>
      </c>
      <c r="D1268">
        <f t="shared" si="112"/>
        <v>47</v>
      </c>
      <c r="E1268" t="str">
        <f>INDEX(PDC!$J$1:$L$90,MATCH(H1268,PDC!$L:$L,0),MATCH(PDC!$J$1,PDC!$J$1:$L$1,0))</f>
        <v>Industrie</v>
      </c>
      <c r="F1268">
        <v>8414</v>
      </c>
      <c r="G1268">
        <v>36</v>
      </c>
      <c r="H1268" t="s">
        <v>77</v>
      </c>
      <c r="I1268" s="10">
        <v>43</v>
      </c>
      <c r="J1268" s="10">
        <v>59479</v>
      </c>
      <c r="L1268" s="10"/>
      <c r="M1268" s="10"/>
      <c r="P1268">
        <v>0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</row>
    <row r="1269" spans="1:28" x14ac:dyDescent="0.35">
      <c r="A1269" t="str">
        <f t="shared" si="113"/>
        <v>8414_Production et distribution d'électricité, de gaz, de vapeur et d'air conditionné</v>
      </c>
      <c r="B1269" t="str">
        <f t="shared" si="114"/>
        <v>HC_8414</v>
      </c>
      <c r="C1269" t="str">
        <f t="shared" si="115"/>
        <v>HC</v>
      </c>
      <c r="D1269">
        <f t="shared" si="112"/>
        <v>47</v>
      </c>
      <c r="E1269" t="str">
        <f>INDEX(PDC!$J$1:$L$90,MATCH(H1269,PDC!$L:$L,0),MATCH(PDC!$J$1,PDC!$J$1:$L$1,0))</f>
        <v>Industrie</v>
      </c>
      <c r="F1269">
        <v>8414</v>
      </c>
      <c r="G1269">
        <v>35</v>
      </c>
      <c r="H1269" t="s">
        <v>76</v>
      </c>
      <c r="I1269" s="10">
        <v>31</v>
      </c>
      <c r="J1269" s="10">
        <v>52170</v>
      </c>
      <c r="P1269">
        <v>0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</row>
    <row r="1270" spans="1:28" x14ac:dyDescent="0.35">
      <c r="A1270" t="str">
        <f t="shared" si="113"/>
        <v>8414_Fabrication de meubles</v>
      </c>
      <c r="B1270" t="str">
        <f t="shared" si="114"/>
        <v>HC_8414</v>
      </c>
      <c r="C1270" t="str">
        <f t="shared" si="115"/>
        <v>HC</v>
      </c>
      <c r="D1270">
        <f t="shared" si="112"/>
        <v>47</v>
      </c>
      <c r="E1270" t="str">
        <f>INDEX(PDC!$J$1:$L$90,MATCH(H1270,PDC!$L:$L,0),MATCH(PDC!$J$1,PDC!$J$1:$L$1,0))</f>
        <v>Industrie</v>
      </c>
      <c r="F1270">
        <v>8414</v>
      </c>
      <c r="G1270">
        <v>31</v>
      </c>
      <c r="H1270" t="s">
        <v>75</v>
      </c>
      <c r="I1270" s="10">
        <v>4</v>
      </c>
      <c r="J1270" s="10">
        <v>5080</v>
      </c>
      <c r="M1270" s="10"/>
      <c r="P1270">
        <v>0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</row>
    <row r="1271" spans="1:28" x14ac:dyDescent="0.35">
      <c r="A1271" t="str">
        <f t="shared" si="113"/>
        <v>8414_Métallurgie</v>
      </c>
      <c r="B1271" t="str">
        <f t="shared" si="114"/>
        <v>HC_8414</v>
      </c>
      <c r="C1271" t="str">
        <f t="shared" si="115"/>
        <v>HC</v>
      </c>
      <c r="D1271">
        <f t="shared" si="112"/>
        <v>47</v>
      </c>
      <c r="E1271" t="str">
        <f>INDEX(PDC!$J$1:$L$90,MATCH(H1271,PDC!$L:$L,0),MATCH(PDC!$J$1,PDC!$J$1:$L$1,0))</f>
        <v>Industrie</v>
      </c>
      <c r="F1271">
        <v>8414</v>
      </c>
      <c r="G1271">
        <v>24</v>
      </c>
      <c r="H1271" t="s">
        <v>26</v>
      </c>
      <c r="I1271" s="10">
        <v>44</v>
      </c>
      <c r="J1271" s="10">
        <v>65608</v>
      </c>
      <c r="O1271">
        <v>12</v>
      </c>
      <c r="P1271">
        <v>0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</row>
    <row r="1272" spans="1:28" x14ac:dyDescent="0.35">
      <c r="A1272" t="str">
        <f t="shared" si="113"/>
        <v>8414_Fabrication de boissons</v>
      </c>
      <c r="B1272" t="str">
        <f t="shared" si="114"/>
        <v>HC_8414</v>
      </c>
      <c r="C1272" t="str">
        <f t="shared" si="115"/>
        <v>HC</v>
      </c>
      <c r="D1272">
        <f t="shared" si="112"/>
        <v>47</v>
      </c>
      <c r="E1272" t="str">
        <f>INDEX(PDC!$J$1:$L$90,MATCH(H1272,PDC!$L:$L,0),MATCH(PDC!$J$1,PDC!$J$1:$L$1,0))</f>
        <v>Industrie</v>
      </c>
      <c r="F1272">
        <v>8414</v>
      </c>
      <c r="G1272">
        <v>11</v>
      </c>
      <c r="H1272" t="s">
        <v>66</v>
      </c>
      <c r="I1272" s="10">
        <v>9</v>
      </c>
      <c r="J1272" s="10">
        <v>14218</v>
      </c>
      <c r="P1272">
        <v>0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</row>
    <row r="1273" spans="1:28" x14ac:dyDescent="0.35">
      <c r="A1273" t="str">
        <f t="shared" si="113"/>
        <v>8414_Autres industries extractives</v>
      </c>
      <c r="B1273" t="str">
        <f t="shared" si="114"/>
        <v>HC_8414</v>
      </c>
      <c r="C1273" t="str">
        <f t="shared" si="115"/>
        <v>HC</v>
      </c>
      <c r="D1273">
        <f t="shared" ref="D1273:D1274" si="116">IF(COUNTBLANK(P1273)=0,RANK(P1273,P$1208:P$1274),"NC")</f>
        <v>47</v>
      </c>
      <c r="E1273" t="str">
        <f>INDEX(PDC!$J$1:$L$90,MATCH(H1273,PDC!$L:$L,0),MATCH(PDC!$J$1,PDC!$J$1:$L$1,0))</f>
        <v>Industrie</v>
      </c>
      <c r="F1273">
        <v>8414</v>
      </c>
      <c r="G1273">
        <v>8</v>
      </c>
      <c r="H1273" t="s">
        <v>64</v>
      </c>
      <c r="I1273" s="10">
        <v>30</v>
      </c>
      <c r="J1273" s="10">
        <v>48899</v>
      </c>
      <c r="O1273">
        <v>0</v>
      </c>
      <c r="P1273">
        <v>0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</row>
    <row r="1274" spans="1:28" x14ac:dyDescent="0.35">
      <c r="A1274" t="str">
        <f t="shared" si="113"/>
        <v>8414_Imprimerie et reproduction d'enregistrements</v>
      </c>
      <c r="B1274" t="str">
        <f t="shared" si="114"/>
        <v>HC_8414</v>
      </c>
      <c r="C1274" t="str">
        <f t="shared" si="115"/>
        <v>HC</v>
      </c>
      <c r="D1274">
        <f t="shared" si="116"/>
        <v>47</v>
      </c>
      <c r="E1274" t="str">
        <f>INDEX(PDC!$J$1:$L$90,MATCH(H1274,PDC!$L:$L,0),MATCH(PDC!$J$1,PDC!$J$1:$L$1,0))</f>
        <v>Industrie</v>
      </c>
      <c r="F1274">
        <v>8414</v>
      </c>
      <c r="G1274">
        <v>18</v>
      </c>
      <c r="H1274" t="s">
        <v>72</v>
      </c>
      <c r="I1274" s="10">
        <v>36</v>
      </c>
      <c r="J1274" s="10">
        <v>66167</v>
      </c>
      <c r="M1274" s="10"/>
      <c r="P1274">
        <v>0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</row>
    <row r="1275" spans="1:28" x14ac:dyDescent="0.35">
      <c r="A1275" t="str">
        <f t="shared" si="113"/>
        <v>8415_Fabrication d'autres produits minéraux non métalliques</v>
      </c>
      <c r="B1275" t="str">
        <f t="shared" si="114"/>
        <v>HC_8415</v>
      </c>
      <c r="C1275" t="str">
        <f t="shared" si="115"/>
        <v>HC</v>
      </c>
      <c r="D1275">
        <f>IF(COUNTBLANK(P1275)=0,RANK(P1275,P$1275:P$1347),"NC")</f>
        <v>1</v>
      </c>
      <c r="E1275" t="str">
        <f>INDEX(PDC!$J$1:$L$90,MATCH(H1275,PDC!$L:$L,0),MATCH(PDC!$J$1,PDC!$J$1:$L$1,0))</f>
        <v>Industrie</v>
      </c>
      <c r="F1275">
        <v>8415</v>
      </c>
      <c r="G1275">
        <v>23</v>
      </c>
      <c r="H1275" t="s">
        <v>18</v>
      </c>
      <c r="I1275" s="10">
        <v>99</v>
      </c>
      <c r="J1275" s="10">
        <v>173887</v>
      </c>
      <c r="K1275">
        <v>16</v>
      </c>
      <c r="M1275" s="10"/>
      <c r="O1275">
        <v>785</v>
      </c>
      <c r="P1275">
        <v>194.89084045112469</v>
      </c>
      <c r="Q1275">
        <v>92.013779063000001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</row>
    <row r="1276" spans="1:28" x14ac:dyDescent="0.35">
      <c r="A1276" t="str">
        <f t="shared" si="113"/>
        <v>8415_Réparation et installation de machines et d'équipements</v>
      </c>
      <c r="B1276" t="str">
        <f t="shared" si="114"/>
        <v>HC_8415</v>
      </c>
      <c r="C1276" t="str">
        <f t="shared" si="115"/>
        <v>HC</v>
      </c>
      <c r="D1276">
        <f t="shared" ref="D1276:D1339" si="117">IF(COUNTBLANK(P1276)=0,RANK(P1276,P$1275:P$1347),"NC")</f>
        <v>6</v>
      </c>
      <c r="E1276" t="str">
        <f>INDEX(PDC!$J$1:$L$90,MATCH(H1276,PDC!$L:$L,0),MATCH(PDC!$J$1,PDC!$J$1:$L$1,0))</f>
        <v>Industrie</v>
      </c>
      <c r="F1276">
        <v>8415</v>
      </c>
      <c r="G1276">
        <v>33</v>
      </c>
      <c r="H1276" t="s">
        <v>23</v>
      </c>
      <c r="I1276" s="10">
        <v>53</v>
      </c>
      <c r="J1276" s="10">
        <v>85748</v>
      </c>
      <c r="K1276">
        <v>7</v>
      </c>
      <c r="L1276">
        <v>1</v>
      </c>
      <c r="M1276">
        <v>6</v>
      </c>
      <c r="O1276">
        <v>494</v>
      </c>
      <c r="P1276">
        <v>91.658157880232693</v>
      </c>
      <c r="Q1276">
        <v>81.634557074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</row>
    <row r="1277" spans="1:28" x14ac:dyDescent="0.35">
      <c r="A1277" t="str">
        <f t="shared" si="113"/>
        <v>8415_Fabrication de meubles</v>
      </c>
      <c r="B1277" t="str">
        <f t="shared" si="114"/>
        <v>HC_8415</v>
      </c>
      <c r="C1277" t="str">
        <f t="shared" si="115"/>
        <v>HC</v>
      </c>
      <c r="D1277">
        <f t="shared" si="117"/>
        <v>7</v>
      </c>
      <c r="E1277" t="str">
        <f>INDEX(PDC!$J$1:$L$90,MATCH(H1277,PDC!$L:$L,0),MATCH(PDC!$J$1,PDC!$J$1:$L$1,0))</f>
        <v>Industrie</v>
      </c>
      <c r="F1277">
        <v>8415</v>
      </c>
      <c r="G1277">
        <v>31</v>
      </c>
      <c r="H1277" t="s">
        <v>75</v>
      </c>
      <c r="I1277" s="10">
        <v>126</v>
      </c>
      <c r="J1277" s="10">
        <v>194976</v>
      </c>
      <c r="K1277">
        <v>14</v>
      </c>
      <c r="L1277">
        <v>2</v>
      </c>
      <c r="M1277" s="10">
        <v>14</v>
      </c>
      <c r="O1277">
        <v>572</v>
      </c>
      <c r="P1277">
        <v>91.11802654381907</v>
      </c>
      <c r="Q1277">
        <v>71.803709174000005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</row>
    <row r="1278" spans="1:28" x14ac:dyDescent="0.35">
      <c r="A1278" t="str">
        <f t="shared" si="113"/>
        <v>8415_Entreposage et services auxiliaires des transports</v>
      </c>
      <c r="B1278" t="str">
        <f t="shared" si="114"/>
        <v>HC_8415</v>
      </c>
      <c r="C1278" t="str">
        <f t="shared" si="115"/>
        <v>HC</v>
      </c>
      <c r="D1278">
        <f t="shared" si="117"/>
        <v>9</v>
      </c>
      <c r="E1278" t="str">
        <f>INDEX(PDC!$J$1:$L$90,MATCH(H1278,PDC!$L:$L,0),MATCH(PDC!$J$1,PDC!$J$1:$L$1,0))</f>
        <v>Services</v>
      </c>
      <c r="F1278">
        <v>8415</v>
      </c>
      <c r="G1278">
        <v>52</v>
      </c>
      <c r="H1278" t="s">
        <v>7</v>
      </c>
      <c r="I1278" s="10">
        <v>51</v>
      </c>
      <c r="J1278" s="10">
        <v>86051</v>
      </c>
      <c r="K1278">
        <v>6</v>
      </c>
      <c r="O1278">
        <v>367</v>
      </c>
      <c r="P1278">
        <v>86.438789871234732</v>
      </c>
      <c r="Q1278">
        <v>69.726092666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</row>
    <row r="1279" spans="1:28" x14ac:dyDescent="0.35">
      <c r="A1279" t="str">
        <f t="shared" si="113"/>
        <v>8415_Travail du bois et fabrication d'articles en bois et en liège, à l'exception des meubles ; fabrication d'articles en vannerie et sparterie</v>
      </c>
      <c r="B1279" t="str">
        <f t="shared" si="114"/>
        <v>HC_8415</v>
      </c>
      <c r="C1279" t="str">
        <f t="shared" si="115"/>
        <v>HC</v>
      </c>
      <c r="D1279">
        <f t="shared" si="117"/>
        <v>14</v>
      </c>
      <c r="E1279" t="str">
        <f>INDEX(PDC!$J$1:$L$90,MATCH(H1279,PDC!$L:$L,0),MATCH(PDC!$J$1,PDC!$J$1:$L$1,0))</f>
        <v>Industrie</v>
      </c>
      <c r="F1279">
        <v>8415</v>
      </c>
      <c r="G1279">
        <v>16</v>
      </c>
      <c r="H1279" t="s">
        <v>70</v>
      </c>
      <c r="I1279" s="10">
        <v>53</v>
      </c>
      <c r="J1279" s="10">
        <v>88527</v>
      </c>
      <c r="K1279">
        <v>6</v>
      </c>
      <c r="M1279" s="10"/>
      <c r="O1279">
        <v>176</v>
      </c>
      <c r="P1279">
        <v>67.09860363238775</v>
      </c>
      <c r="Q1279">
        <v>67.775932765999997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</row>
    <row r="1280" spans="1:28" x14ac:dyDescent="0.35">
      <c r="A1280" t="str">
        <f t="shared" si="113"/>
        <v>8415_Dépollution et autres services de gestion des déchets</v>
      </c>
      <c r="B1280" t="str">
        <f t="shared" si="114"/>
        <v>HC_8415</v>
      </c>
      <c r="C1280" t="str">
        <f t="shared" si="115"/>
        <v>HC</v>
      </c>
      <c r="D1280">
        <f t="shared" si="117"/>
        <v>15</v>
      </c>
      <c r="E1280" t="str">
        <f>INDEX(PDC!$J$1:$L$90,MATCH(H1280,PDC!$L:$L,0),MATCH(PDC!$J$1,PDC!$J$1:$L$1,0))</f>
        <v>Industrie</v>
      </c>
      <c r="F1280">
        <v>8415</v>
      </c>
      <c r="G1280">
        <v>39</v>
      </c>
      <c r="H1280" t="s">
        <v>79</v>
      </c>
      <c r="I1280">
        <v>7</v>
      </c>
      <c r="J1280">
        <v>16800</v>
      </c>
      <c r="K1280">
        <v>1</v>
      </c>
      <c r="O1280">
        <v>13</v>
      </c>
      <c r="P1280">
        <v>64.494454052371012</v>
      </c>
      <c r="Q1280">
        <v>59.523809524000001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</row>
    <row r="1281" spans="1:28" x14ac:dyDescent="0.35">
      <c r="A1281" t="str">
        <f t="shared" si="113"/>
        <v>8415_Activités de poste et de courrier</v>
      </c>
      <c r="B1281" t="str">
        <f t="shared" si="114"/>
        <v>HC_8415</v>
      </c>
      <c r="C1281" t="str">
        <f t="shared" si="115"/>
        <v>HC</v>
      </c>
      <c r="D1281">
        <f t="shared" si="117"/>
        <v>3</v>
      </c>
      <c r="E1281" t="str">
        <f>INDEX(PDC!$J$1:$L$90,MATCH(H1281,PDC!$L:$L,0),MATCH(PDC!$J$1,PDC!$J$1:$L$1,0))</f>
        <v>Services</v>
      </c>
      <c r="F1281">
        <v>8415</v>
      </c>
      <c r="G1281">
        <v>53</v>
      </c>
      <c r="H1281" t="s">
        <v>13</v>
      </c>
      <c r="I1281">
        <v>160</v>
      </c>
      <c r="J1281">
        <v>241797</v>
      </c>
      <c r="K1281">
        <v>14</v>
      </c>
      <c r="O1281">
        <v>381</v>
      </c>
      <c r="P1281">
        <v>121.63259355664481</v>
      </c>
      <c r="Q1281">
        <v>57.899808516999997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</row>
    <row r="1282" spans="1:28" x14ac:dyDescent="0.35">
      <c r="A1282" t="str">
        <f t="shared" si="113"/>
        <v>8415_Activités sportives, récréatives et de loisirs</v>
      </c>
      <c r="B1282" t="str">
        <f t="shared" si="114"/>
        <v>HC_8415</v>
      </c>
      <c r="C1282" t="str">
        <f t="shared" si="115"/>
        <v>HC</v>
      </c>
      <c r="D1282">
        <f t="shared" si="117"/>
        <v>4</v>
      </c>
      <c r="E1282" t="str">
        <f>INDEX(PDC!$J$1:$L$90,MATCH(H1282,PDC!$L:$L,0),MATCH(PDC!$J$1,PDC!$J$1:$L$1,0))</f>
        <v>Services</v>
      </c>
      <c r="F1282">
        <v>8415</v>
      </c>
      <c r="G1282">
        <v>93</v>
      </c>
      <c r="H1282" t="s">
        <v>12</v>
      </c>
      <c r="I1282" s="10">
        <v>399</v>
      </c>
      <c r="J1282" s="10">
        <v>613901</v>
      </c>
      <c r="K1282">
        <v>31</v>
      </c>
      <c r="O1282">
        <v>1158</v>
      </c>
      <c r="P1282">
        <v>104.77278301127942</v>
      </c>
      <c r="Q1282">
        <v>50.496741331000003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</row>
    <row r="1283" spans="1:28" x14ac:dyDescent="0.35">
      <c r="A1283" t="str">
        <f t="shared" si="113"/>
        <v>8415_Industrie du papier et du carton</v>
      </c>
      <c r="B1283" t="str">
        <f t="shared" si="114"/>
        <v>HC_8415</v>
      </c>
      <c r="C1283" t="str">
        <f t="shared" si="115"/>
        <v>HC</v>
      </c>
      <c r="D1283">
        <f t="shared" si="117"/>
        <v>18</v>
      </c>
      <c r="E1283" t="str">
        <f>INDEX(PDC!$J$1:$L$90,MATCH(H1283,PDC!$L:$L,0),MATCH(PDC!$J$1,PDC!$J$1:$L$1,0))</f>
        <v>Industrie</v>
      </c>
      <c r="F1283">
        <v>8415</v>
      </c>
      <c r="G1283">
        <v>17</v>
      </c>
      <c r="H1283" t="s">
        <v>71</v>
      </c>
      <c r="I1283" s="10">
        <v>233</v>
      </c>
      <c r="J1283" s="10">
        <v>307167</v>
      </c>
      <c r="K1283">
        <v>15</v>
      </c>
      <c r="L1283">
        <v>2</v>
      </c>
      <c r="M1283" s="10">
        <v>11</v>
      </c>
      <c r="O1283">
        <v>901</v>
      </c>
      <c r="P1283">
        <v>57.545886661210879</v>
      </c>
      <c r="Q1283">
        <v>48.833370772000002</v>
      </c>
      <c r="R1283" s="10"/>
      <c r="S1283" s="10"/>
      <c r="T1283" s="10"/>
      <c r="AA1283" s="10"/>
      <c r="AB1283" s="10"/>
    </row>
    <row r="1284" spans="1:28" x14ac:dyDescent="0.35">
      <c r="A1284" t="str">
        <f t="shared" ref="A1284:A1347" si="118">F1284&amp;"_"&amp;H1284</f>
        <v>8415_Travaux de construction spécialisés</v>
      </c>
      <c r="B1284" t="str">
        <f t="shared" ref="B1284:B1347" si="119">C1284&amp;"_"&amp;F1284</f>
        <v>10_8415</v>
      </c>
      <c r="C1284">
        <f t="shared" si="115"/>
        <v>10</v>
      </c>
      <c r="D1284">
        <f t="shared" si="117"/>
        <v>10</v>
      </c>
      <c r="E1284" t="str">
        <f>INDEX(PDC!$J$1:$L$90,MATCH(H1284,PDC!$L:$L,0),MATCH(PDC!$J$1,PDC!$J$1:$L$1,0))</f>
        <v>Construction</v>
      </c>
      <c r="F1284">
        <v>8415</v>
      </c>
      <c r="G1284">
        <v>43</v>
      </c>
      <c r="H1284" t="s">
        <v>3</v>
      </c>
      <c r="I1284" s="10">
        <v>2298</v>
      </c>
      <c r="J1284" s="10">
        <v>3860657</v>
      </c>
      <c r="K1284">
        <v>184</v>
      </c>
      <c r="L1284">
        <v>9</v>
      </c>
      <c r="M1284">
        <v>118</v>
      </c>
      <c r="O1284">
        <v>11908</v>
      </c>
      <c r="P1284">
        <v>85.794670996638416</v>
      </c>
      <c r="Q1284">
        <v>47.660281656999999</v>
      </c>
      <c r="R1284" s="10"/>
      <c r="S1284" s="10"/>
      <c r="U1284" s="10"/>
      <c r="V1284" s="10"/>
      <c r="W1284" s="10"/>
      <c r="X1284" s="10"/>
      <c r="Y1284" s="10"/>
      <c r="Z1284" s="10"/>
      <c r="AA1284" s="10"/>
      <c r="AB1284" s="10"/>
    </row>
    <row r="1285" spans="1:28" x14ac:dyDescent="0.35">
      <c r="A1285" t="str">
        <f t="shared" si="118"/>
        <v>8415_Hébergement médico-social et social</v>
      </c>
      <c r="B1285" t="str">
        <f t="shared" si="119"/>
        <v>13_8415</v>
      </c>
      <c r="C1285">
        <f t="shared" ref="C1285:C1348" si="120">IF(OR(G1285=93,G1285=78,G1285=53),"HC",IF(I1285&lt;300,"HC",D1285))</f>
        <v>13</v>
      </c>
      <c r="D1285">
        <f t="shared" si="117"/>
        <v>13</v>
      </c>
      <c r="E1285" t="str">
        <f>INDEX(PDC!$J$1:$L$90,MATCH(H1285,PDC!$L:$L,0),MATCH(PDC!$J$1,PDC!$J$1:$L$1,0))</f>
        <v>Services</v>
      </c>
      <c r="F1285">
        <v>8415</v>
      </c>
      <c r="G1285">
        <v>87</v>
      </c>
      <c r="H1285" t="s">
        <v>2</v>
      </c>
      <c r="I1285" s="10">
        <v>668</v>
      </c>
      <c r="J1285" s="10">
        <v>1040744</v>
      </c>
      <c r="K1285">
        <v>49</v>
      </c>
      <c r="L1285">
        <v>5</v>
      </c>
      <c r="M1285">
        <v>46</v>
      </c>
      <c r="O1285">
        <v>3494</v>
      </c>
      <c r="P1285">
        <v>67.362149378421051</v>
      </c>
      <c r="Q1285">
        <v>47.081703089000001</v>
      </c>
      <c r="R1285" s="10"/>
      <c r="S1285" s="10"/>
      <c r="T1285" s="10"/>
      <c r="AA1285" s="10"/>
      <c r="AB1285" s="10"/>
    </row>
    <row r="1286" spans="1:28" x14ac:dyDescent="0.35">
      <c r="A1286" t="str">
        <f t="shared" si="118"/>
        <v>8415_Autres industries extractives</v>
      </c>
      <c r="B1286" t="str">
        <f t="shared" si="119"/>
        <v>HC_8415</v>
      </c>
      <c r="C1286" t="str">
        <f t="shared" si="120"/>
        <v>HC</v>
      </c>
      <c r="D1286">
        <f t="shared" si="117"/>
        <v>12</v>
      </c>
      <c r="E1286" t="str">
        <f>INDEX(PDC!$J$1:$L$90,MATCH(H1286,PDC!$L:$L,0),MATCH(PDC!$J$1,PDC!$J$1:$L$1,0))</f>
        <v>Industrie</v>
      </c>
      <c r="F1286">
        <v>8415</v>
      </c>
      <c r="G1286">
        <v>8</v>
      </c>
      <c r="H1286" t="s">
        <v>64</v>
      </c>
      <c r="I1286" s="10">
        <v>75</v>
      </c>
      <c r="J1286" s="10">
        <v>128829</v>
      </c>
      <c r="K1286">
        <v>6</v>
      </c>
      <c r="O1286">
        <v>842</v>
      </c>
      <c r="P1286">
        <v>77.010396127305057</v>
      </c>
      <c r="Q1286">
        <v>46.573364693000002</v>
      </c>
      <c r="R1286" s="10"/>
      <c r="S1286" s="10"/>
      <c r="AA1286" s="10"/>
      <c r="AB1286" s="10"/>
    </row>
    <row r="1287" spans="1:28" x14ac:dyDescent="0.35">
      <c r="A1287" t="str">
        <f t="shared" si="118"/>
        <v>8415_Imprimerie et reproduction d'enregistrements</v>
      </c>
      <c r="B1287" t="str">
        <f t="shared" si="119"/>
        <v>HC_8415</v>
      </c>
      <c r="C1287" t="str">
        <f t="shared" si="120"/>
        <v>HC</v>
      </c>
      <c r="D1287">
        <f t="shared" si="117"/>
        <v>16</v>
      </c>
      <c r="E1287" t="str">
        <f>INDEX(PDC!$J$1:$L$90,MATCH(H1287,PDC!$L:$L,0),MATCH(PDC!$J$1,PDC!$J$1:$L$1,0))</f>
        <v>Industrie</v>
      </c>
      <c r="F1287">
        <v>8415</v>
      </c>
      <c r="G1287">
        <v>18</v>
      </c>
      <c r="H1287" t="s">
        <v>72</v>
      </c>
      <c r="I1287" s="10">
        <v>15</v>
      </c>
      <c r="J1287" s="10">
        <v>24091</v>
      </c>
      <c r="K1287">
        <v>1</v>
      </c>
      <c r="O1287">
        <v>5</v>
      </c>
      <c r="P1287">
        <v>61.633549232048672</v>
      </c>
      <c r="Q1287">
        <v>41.509277322999999</v>
      </c>
      <c r="R1287" s="10"/>
      <c r="S1287" s="10"/>
      <c r="AA1287" s="10"/>
      <c r="AB1287" s="10"/>
    </row>
    <row r="1288" spans="1:28" x14ac:dyDescent="0.35">
      <c r="A1288" t="str">
        <f t="shared" si="118"/>
        <v>8415_Fabrication de produits en caoutchouc et en plastique</v>
      </c>
      <c r="B1288" t="str">
        <f t="shared" si="119"/>
        <v>HC_8415</v>
      </c>
      <c r="C1288" t="str">
        <f t="shared" si="120"/>
        <v>HC</v>
      </c>
      <c r="D1288">
        <f t="shared" si="117"/>
        <v>5</v>
      </c>
      <c r="E1288" t="str">
        <f>INDEX(PDC!$J$1:$L$90,MATCH(H1288,PDC!$L:$L,0),MATCH(PDC!$J$1,PDC!$J$1:$L$1,0))</f>
        <v>Industrie</v>
      </c>
      <c r="F1288">
        <v>8415</v>
      </c>
      <c r="G1288">
        <v>22</v>
      </c>
      <c r="H1288" t="s">
        <v>25</v>
      </c>
      <c r="I1288" s="10">
        <v>257</v>
      </c>
      <c r="J1288" s="10">
        <v>401817</v>
      </c>
      <c r="K1288">
        <v>16</v>
      </c>
      <c r="L1288">
        <v>2</v>
      </c>
      <c r="M1288" s="10">
        <v>30</v>
      </c>
      <c r="O1288">
        <v>1839</v>
      </c>
      <c r="P1288">
        <v>97.639775141336628</v>
      </c>
      <c r="Q1288">
        <v>39.819121639999999</v>
      </c>
      <c r="R1288" s="10"/>
      <c r="S1288" s="10"/>
      <c r="AA1288" s="10"/>
      <c r="AB1288" s="10"/>
    </row>
    <row r="1289" spans="1:28" x14ac:dyDescent="0.35">
      <c r="A1289" t="str">
        <f t="shared" si="118"/>
        <v>8415_Activités des organisations associatives</v>
      </c>
      <c r="B1289" t="str">
        <f t="shared" si="119"/>
        <v>HC_8415</v>
      </c>
      <c r="C1289" t="str">
        <f t="shared" si="120"/>
        <v>HC</v>
      </c>
      <c r="D1289">
        <f t="shared" si="117"/>
        <v>17</v>
      </c>
      <c r="E1289" t="str">
        <f>INDEX(PDC!$J$1:$L$90,MATCH(H1289,PDC!$L:$L,0),MATCH(PDC!$J$1,PDC!$J$1:$L$1,0))</f>
        <v>Services</v>
      </c>
      <c r="F1289">
        <v>8415</v>
      </c>
      <c r="G1289">
        <v>94</v>
      </c>
      <c r="H1289" t="s">
        <v>32</v>
      </c>
      <c r="I1289">
        <v>298</v>
      </c>
      <c r="J1289">
        <v>453599</v>
      </c>
      <c r="K1289">
        <v>18</v>
      </c>
      <c r="M1289" s="10"/>
      <c r="O1289">
        <v>1522</v>
      </c>
      <c r="P1289">
        <v>59.743609681700349</v>
      </c>
      <c r="Q1289">
        <v>39.682627166000003</v>
      </c>
      <c r="R1289" s="10"/>
      <c r="S1289" s="10"/>
      <c r="AA1289" s="10"/>
      <c r="AB1289" s="10"/>
    </row>
    <row r="1290" spans="1:28" x14ac:dyDescent="0.35">
      <c r="A1290" t="str">
        <f t="shared" si="118"/>
        <v>8415_Activités liées à l'emploi</v>
      </c>
      <c r="B1290" t="str">
        <f t="shared" si="119"/>
        <v>HC_8415</v>
      </c>
      <c r="C1290" t="str">
        <f t="shared" si="120"/>
        <v>HC</v>
      </c>
      <c r="D1290">
        <f t="shared" si="117"/>
        <v>8</v>
      </c>
      <c r="E1290" t="str">
        <f>INDEX(PDC!$J$1:$L$90,MATCH(H1290,PDC!$L:$L,0),MATCH(PDC!$J$1,PDC!$J$1:$L$1,0))</f>
        <v>Services</v>
      </c>
      <c r="F1290">
        <v>8415</v>
      </c>
      <c r="G1290">
        <v>78</v>
      </c>
      <c r="H1290" t="s">
        <v>6</v>
      </c>
      <c r="I1290" s="10">
        <v>1059</v>
      </c>
      <c r="J1290" s="10">
        <v>1357054</v>
      </c>
      <c r="K1290" s="10">
        <v>50</v>
      </c>
      <c r="L1290" s="10">
        <v>3</v>
      </c>
      <c r="M1290" s="10">
        <v>129</v>
      </c>
      <c r="N1290" s="10">
        <v>1</v>
      </c>
      <c r="O1290" s="10">
        <v>2686</v>
      </c>
      <c r="P1290" s="10">
        <v>86.903272156604487</v>
      </c>
      <c r="Q1290" s="10">
        <v>36.844517609</v>
      </c>
      <c r="R1290" s="10"/>
      <c r="S1290" s="10"/>
      <c r="AA1290" s="10"/>
      <c r="AB1290" s="10"/>
    </row>
    <row r="1291" spans="1:28" x14ac:dyDescent="0.35">
      <c r="A1291" t="str">
        <f t="shared" si="118"/>
        <v>8415_Transports terrestres et transport par conduites</v>
      </c>
      <c r="B1291" t="str">
        <f t="shared" si="119"/>
        <v>21_8415</v>
      </c>
      <c r="C1291">
        <f t="shared" si="120"/>
        <v>21</v>
      </c>
      <c r="D1291">
        <f t="shared" si="117"/>
        <v>21</v>
      </c>
      <c r="E1291" t="str">
        <f>INDEX(PDC!$J$1:$L$90,MATCH(H1291,PDC!$L:$L,0),MATCH(PDC!$J$1,PDC!$J$1:$L$1,0))</f>
        <v>Services</v>
      </c>
      <c r="F1291">
        <v>8415</v>
      </c>
      <c r="G1291">
        <v>49</v>
      </c>
      <c r="H1291" t="s">
        <v>5</v>
      </c>
      <c r="I1291" s="10">
        <v>1095</v>
      </c>
      <c r="J1291" s="10">
        <v>1831022</v>
      </c>
      <c r="K1291" s="10">
        <v>66</v>
      </c>
      <c r="L1291" s="10">
        <v>5</v>
      </c>
      <c r="M1291" s="10">
        <v>86</v>
      </c>
      <c r="N1291" s="10"/>
      <c r="O1291" s="10">
        <v>4257</v>
      </c>
      <c r="P1291" s="10">
        <v>49.868040694311695</v>
      </c>
      <c r="Q1291" s="10">
        <v>36.045443474000002</v>
      </c>
      <c r="R1291" s="10"/>
      <c r="S1291" s="10"/>
      <c r="AA1291" s="10"/>
      <c r="AB1291" s="10"/>
    </row>
    <row r="1292" spans="1:28" x14ac:dyDescent="0.35">
      <c r="A1292" t="str">
        <f t="shared" si="118"/>
        <v>8415_Collecte, traitement et élimination des déchets ; récupération</v>
      </c>
      <c r="B1292" t="str">
        <f t="shared" si="119"/>
        <v>HC_8415</v>
      </c>
      <c r="C1292" t="str">
        <f t="shared" si="120"/>
        <v>HC</v>
      </c>
      <c r="D1292">
        <f t="shared" si="117"/>
        <v>2</v>
      </c>
      <c r="E1292" t="str">
        <f>INDEX(PDC!$J$1:$L$90,MATCH(H1292,PDC!$L:$L,0),MATCH(PDC!$J$1,PDC!$J$1:$L$1,0))</f>
        <v>Industrie</v>
      </c>
      <c r="F1292">
        <v>8415</v>
      </c>
      <c r="G1292">
        <v>38</v>
      </c>
      <c r="H1292" t="s">
        <v>4</v>
      </c>
      <c r="I1292" s="10">
        <v>98</v>
      </c>
      <c r="J1292" s="10">
        <v>171482</v>
      </c>
      <c r="K1292" s="10">
        <v>6</v>
      </c>
      <c r="M1292" s="10"/>
      <c r="N1292" s="10"/>
      <c r="O1292" s="10">
        <v>208</v>
      </c>
      <c r="P1292" s="10">
        <v>127.78336206072696</v>
      </c>
      <c r="Q1292" s="10">
        <v>34.989095065000001</v>
      </c>
      <c r="R1292" s="10"/>
      <c r="S1292" s="10"/>
      <c r="U1292" s="10"/>
      <c r="V1292" s="10"/>
      <c r="W1292" s="10"/>
      <c r="X1292" s="10"/>
      <c r="Y1292" s="10"/>
      <c r="Z1292" s="10"/>
      <c r="AA1292" s="10"/>
      <c r="AB1292" s="10"/>
    </row>
    <row r="1293" spans="1:28" x14ac:dyDescent="0.35">
      <c r="A1293" t="str">
        <f t="shared" si="118"/>
        <v>8415_Administration publique et défense ; sécurité sociale obligatoire</v>
      </c>
      <c r="B1293" t="str">
        <f t="shared" si="119"/>
        <v>27_8415</v>
      </c>
      <c r="C1293">
        <f t="shared" si="120"/>
        <v>27</v>
      </c>
      <c r="D1293">
        <f t="shared" si="117"/>
        <v>27</v>
      </c>
      <c r="E1293" t="str">
        <f>INDEX(PDC!$J$1:$L$90,MATCH(H1293,PDC!$L:$L,0),MATCH(PDC!$J$1,PDC!$J$1:$L$1,0))</f>
        <v>Services</v>
      </c>
      <c r="F1293">
        <v>8415</v>
      </c>
      <c r="G1293">
        <v>84</v>
      </c>
      <c r="H1293" t="s">
        <v>36</v>
      </c>
      <c r="I1293" s="10">
        <v>882</v>
      </c>
      <c r="J1293" s="10">
        <v>971280</v>
      </c>
      <c r="K1293" s="10">
        <v>33</v>
      </c>
      <c r="L1293" s="10">
        <v>1</v>
      </c>
      <c r="M1293" s="10">
        <v>25</v>
      </c>
      <c r="N1293" s="10"/>
      <c r="O1293" s="10">
        <v>1659</v>
      </c>
      <c r="P1293" s="10">
        <v>35.797097575005949</v>
      </c>
      <c r="Q1293" s="10">
        <v>33.975784531999999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</row>
    <row r="1294" spans="1:28" x14ac:dyDescent="0.35">
      <c r="A1294" t="str">
        <f t="shared" si="118"/>
        <v>8415_Services relatifs aux bâtiments et aménagement paysager</v>
      </c>
      <c r="B1294" t="str">
        <f t="shared" si="119"/>
        <v>31_8415</v>
      </c>
      <c r="C1294">
        <f t="shared" si="120"/>
        <v>31</v>
      </c>
      <c r="D1294">
        <f t="shared" si="117"/>
        <v>31</v>
      </c>
      <c r="E1294" t="str">
        <f>INDEX(PDC!$J$1:$L$90,MATCH(H1294,PDC!$L:$L,0),MATCH(PDC!$J$1,PDC!$J$1:$L$1,0))</f>
        <v>Services</v>
      </c>
      <c r="F1294">
        <v>8415</v>
      </c>
      <c r="G1294">
        <v>81</v>
      </c>
      <c r="H1294" t="s">
        <v>9</v>
      </c>
      <c r="I1294" s="10">
        <v>383</v>
      </c>
      <c r="J1294" s="10">
        <v>478884</v>
      </c>
      <c r="K1294" s="10">
        <v>16</v>
      </c>
      <c r="L1294" s="10"/>
      <c r="M1294" s="10"/>
      <c r="N1294" s="10"/>
      <c r="O1294" s="10">
        <v>1722</v>
      </c>
      <c r="P1294" s="10">
        <v>31.04080608564368</v>
      </c>
      <c r="Q1294" s="10">
        <v>33.411013941</v>
      </c>
      <c r="R1294" s="10"/>
      <c r="S1294" s="10"/>
      <c r="T1294" s="10"/>
      <c r="AA1294" s="10"/>
      <c r="AB1294" s="10"/>
    </row>
    <row r="1295" spans="1:28" x14ac:dyDescent="0.35">
      <c r="A1295" t="str">
        <f t="shared" si="118"/>
        <v>8415_Fabrication de produits métalliques, à l'exception des machines et des équipements</v>
      </c>
      <c r="B1295" t="str">
        <f t="shared" si="119"/>
        <v>19_8415</v>
      </c>
      <c r="C1295">
        <f t="shared" si="120"/>
        <v>19</v>
      </c>
      <c r="D1295">
        <f t="shared" si="117"/>
        <v>19</v>
      </c>
      <c r="E1295" t="str">
        <f>INDEX(PDC!$J$1:$L$90,MATCH(H1295,PDC!$L:$L,0),MATCH(PDC!$J$1,PDC!$J$1:$L$1,0))</f>
        <v>Industrie</v>
      </c>
      <c r="F1295">
        <v>8415</v>
      </c>
      <c r="G1295">
        <v>25</v>
      </c>
      <c r="H1295" t="s">
        <v>11</v>
      </c>
      <c r="I1295" s="10">
        <v>318</v>
      </c>
      <c r="J1295" s="10">
        <v>540445</v>
      </c>
      <c r="K1295" s="10">
        <v>18</v>
      </c>
      <c r="L1295" s="10">
        <v>3</v>
      </c>
      <c r="M1295" s="10">
        <v>39</v>
      </c>
      <c r="N1295" s="10"/>
      <c r="O1295" s="10">
        <v>1063</v>
      </c>
      <c r="P1295" s="10">
        <v>56.928008628042377</v>
      </c>
      <c r="Q1295" s="10">
        <v>33.305886815000001</v>
      </c>
      <c r="R1295" s="10"/>
      <c r="S1295" s="10"/>
      <c r="U1295" s="10"/>
      <c r="V1295" s="10"/>
      <c r="W1295" s="10"/>
      <c r="X1295" s="10"/>
      <c r="Y1295" s="10"/>
      <c r="Z1295" s="10"/>
      <c r="AA1295" s="10"/>
      <c r="AB1295" s="10"/>
    </row>
    <row r="1296" spans="1:28" x14ac:dyDescent="0.35">
      <c r="A1296" t="str">
        <f t="shared" si="118"/>
        <v>8415_Activités pour la santé humaine</v>
      </c>
      <c r="B1296" t="str">
        <f t="shared" si="119"/>
        <v>22_8415</v>
      </c>
      <c r="C1296">
        <f t="shared" si="120"/>
        <v>22</v>
      </c>
      <c r="D1296">
        <f t="shared" si="117"/>
        <v>22</v>
      </c>
      <c r="E1296" t="str">
        <f>INDEX(PDC!$J$1:$L$90,MATCH(H1296,PDC!$L:$L,0),MATCH(PDC!$J$1,PDC!$J$1:$L$1,0))</f>
        <v>Services</v>
      </c>
      <c r="F1296">
        <v>8415</v>
      </c>
      <c r="G1296">
        <v>86</v>
      </c>
      <c r="H1296" t="s">
        <v>27</v>
      </c>
      <c r="I1296" s="10">
        <v>1367</v>
      </c>
      <c r="J1296" s="10">
        <v>1671528</v>
      </c>
      <c r="K1296" s="10">
        <v>52</v>
      </c>
      <c r="L1296" s="10">
        <v>3</v>
      </c>
      <c r="M1296" s="10">
        <v>37</v>
      </c>
      <c r="N1296" s="10"/>
      <c r="O1296" s="10">
        <v>3057</v>
      </c>
      <c r="P1296" s="10">
        <v>49.860598157555977</v>
      </c>
      <c r="Q1296" s="10">
        <v>31.109260508999999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</row>
    <row r="1297" spans="1:28" x14ac:dyDescent="0.35">
      <c r="A1297" t="str">
        <f t="shared" si="118"/>
        <v>8415_Activités de location et location-bail</v>
      </c>
      <c r="B1297" t="str">
        <f t="shared" si="119"/>
        <v>HC_8415</v>
      </c>
      <c r="C1297" t="str">
        <f t="shared" si="120"/>
        <v>HC</v>
      </c>
      <c r="D1297">
        <f t="shared" si="117"/>
        <v>29</v>
      </c>
      <c r="E1297" t="str">
        <f>INDEX(PDC!$J$1:$L$90,MATCH(H1297,PDC!$L:$L,0),MATCH(PDC!$J$1,PDC!$J$1:$L$1,0))</f>
        <v>Services</v>
      </c>
      <c r="F1297">
        <v>8415</v>
      </c>
      <c r="G1297">
        <v>77</v>
      </c>
      <c r="H1297" t="s">
        <v>88</v>
      </c>
      <c r="I1297" s="10">
        <v>79</v>
      </c>
      <c r="J1297" s="10">
        <v>107620</v>
      </c>
      <c r="K1297" s="10">
        <v>3</v>
      </c>
      <c r="L1297" s="10"/>
      <c r="M1297" s="10"/>
      <c r="N1297" s="10"/>
      <c r="O1297" s="10">
        <v>267</v>
      </c>
      <c r="P1297" s="10">
        <v>33.133560532797546</v>
      </c>
      <c r="Q1297" s="10">
        <v>27.875859506000001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</row>
    <row r="1298" spans="1:28" x14ac:dyDescent="0.35">
      <c r="A1298" t="str">
        <f t="shared" si="118"/>
        <v>8415_Restauration</v>
      </c>
      <c r="B1298" t="str">
        <f t="shared" si="119"/>
        <v>20_8415</v>
      </c>
      <c r="C1298">
        <f t="shared" si="120"/>
        <v>20</v>
      </c>
      <c r="D1298">
        <f t="shared" si="117"/>
        <v>20</v>
      </c>
      <c r="E1298" t="str">
        <f>INDEX(PDC!$J$1:$L$90,MATCH(H1298,PDC!$L:$L,0),MATCH(PDC!$J$1,PDC!$J$1:$L$1,0))</f>
        <v>Services</v>
      </c>
      <c r="F1298">
        <v>8415</v>
      </c>
      <c r="G1298">
        <v>56</v>
      </c>
      <c r="H1298" t="s">
        <v>10</v>
      </c>
      <c r="I1298" s="10">
        <v>2547</v>
      </c>
      <c r="J1298" s="10">
        <v>4203074</v>
      </c>
      <c r="K1298" s="10">
        <v>110</v>
      </c>
      <c r="L1298">
        <v>5</v>
      </c>
      <c r="M1298" s="10">
        <v>30</v>
      </c>
      <c r="N1298" s="10"/>
      <c r="O1298" s="10">
        <v>4644</v>
      </c>
      <c r="P1298" s="10">
        <v>51.848002797527812</v>
      </c>
      <c r="Q1298" s="10">
        <v>26.171321276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</row>
    <row r="1299" spans="1:28" x14ac:dyDescent="0.35">
      <c r="A1299" t="str">
        <f t="shared" si="118"/>
        <v>8415_Réparation d'ordinateurs et de biens personnels et domestiques</v>
      </c>
      <c r="B1299" t="str">
        <f t="shared" si="119"/>
        <v>HC_8415</v>
      </c>
      <c r="C1299" t="str">
        <f t="shared" si="120"/>
        <v>HC</v>
      </c>
      <c r="D1299">
        <f t="shared" si="117"/>
        <v>11</v>
      </c>
      <c r="E1299" t="str">
        <f>INDEX(PDC!$J$1:$L$90,MATCH(H1299,PDC!$L:$L,0),MATCH(PDC!$J$1,PDC!$J$1:$L$1,0))</f>
        <v>Services</v>
      </c>
      <c r="F1299">
        <v>8415</v>
      </c>
      <c r="G1299">
        <v>95</v>
      </c>
      <c r="H1299" t="s">
        <v>92</v>
      </c>
      <c r="I1299" s="10">
        <v>31</v>
      </c>
      <c r="J1299" s="10">
        <v>38645</v>
      </c>
      <c r="K1299" s="10">
        <v>1</v>
      </c>
      <c r="L1299" s="10"/>
      <c r="M1299" s="10"/>
      <c r="N1299" s="10"/>
      <c r="O1299" s="10">
        <v>18</v>
      </c>
      <c r="P1299" s="10">
        <v>80.695297949230024</v>
      </c>
      <c r="Q1299" s="10">
        <v>25.876568766999998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</row>
    <row r="1300" spans="1:28" x14ac:dyDescent="0.35">
      <c r="A1300" t="str">
        <f t="shared" si="118"/>
        <v>8415_Commerce de gros, à l'exception des automobiles et des motocycles</v>
      </c>
      <c r="B1300" t="str">
        <f t="shared" si="119"/>
        <v>25_8415</v>
      </c>
      <c r="C1300">
        <f t="shared" si="120"/>
        <v>25</v>
      </c>
      <c r="D1300">
        <f t="shared" si="117"/>
        <v>25</v>
      </c>
      <c r="E1300" t="str">
        <f>INDEX(PDC!$J$1:$L$90,MATCH(H1300,PDC!$L:$L,0),MATCH(PDC!$J$1,PDC!$J$1:$L$1,0))</f>
        <v>Commerce</v>
      </c>
      <c r="F1300">
        <v>8415</v>
      </c>
      <c r="G1300">
        <v>46</v>
      </c>
      <c r="H1300" t="s">
        <v>28</v>
      </c>
      <c r="I1300" s="10">
        <v>839</v>
      </c>
      <c r="J1300" s="10">
        <v>1391313</v>
      </c>
      <c r="K1300" s="10">
        <v>35</v>
      </c>
      <c r="L1300" s="10">
        <v>4</v>
      </c>
      <c r="M1300" s="10">
        <v>41</v>
      </c>
      <c r="N1300" s="10"/>
      <c r="O1300" s="10">
        <v>1254</v>
      </c>
      <c r="P1300" s="10">
        <v>42.126297506196863</v>
      </c>
      <c r="Q1300" s="10">
        <v>25.156093560999999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</row>
    <row r="1301" spans="1:28" x14ac:dyDescent="0.35">
      <c r="A1301" t="str">
        <f t="shared" si="118"/>
        <v>8415_Action sociale sans hébergement</v>
      </c>
      <c r="B1301" t="str">
        <f t="shared" si="119"/>
        <v>38_8415</v>
      </c>
      <c r="C1301">
        <f t="shared" si="120"/>
        <v>38</v>
      </c>
      <c r="D1301">
        <f t="shared" si="117"/>
        <v>38</v>
      </c>
      <c r="E1301" t="str">
        <f>INDEX(PDC!$J$1:$L$90,MATCH(H1301,PDC!$L:$L,0),MATCH(PDC!$J$1,PDC!$J$1:$L$1,0))</f>
        <v>Services</v>
      </c>
      <c r="F1301">
        <v>8415</v>
      </c>
      <c r="G1301">
        <v>88</v>
      </c>
      <c r="H1301" t="s">
        <v>8</v>
      </c>
      <c r="I1301" s="10">
        <v>845</v>
      </c>
      <c r="J1301" s="10">
        <v>1196092</v>
      </c>
      <c r="K1301" s="10">
        <v>30</v>
      </c>
      <c r="L1301">
        <v>4</v>
      </c>
      <c r="M1301" s="10">
        <v>46</v>
      </c>
      <c r="N1301" s="10"/>
      <c r="O1301" s="10">
        <v>1718</v>
      </c>
      <c r="P1301" s="10">
        <v>16.694537013681302</v>
      </c>
      <c r="Q1301" s="10">
        <v>25.08168268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</row>
    <row r="1302" spans="1:28" x14ac:dyDescent="0.35">
      <c r="A1302" t="str">
        <f t="shared" si="118"/>
        <v>8415_Production de films cinématographiques, de vidéo et de programmes de télévision ; enregistrement sonore et édition musicale</v>
      </c>
      <c r="B1302" t="str">
        <f t="shared" si="119"/>
        <v>HC_8415</v>
      </c>
      <c r="C1302" t="str">
        <f t="shared" si="120"/>
        <v>HC</v>
      </c>
      <c r="D1302">
        <f t="shared" si="117"/>
        <v>39</v>
      </c>
      <c r="E1302" t="str">
        <f>INDEX(PDC!$J$1:$L$90,MATCH(H1302,PDC!$L:$L,0),MATCH(PDC!$J$1,PDC!$J$1:$L$1,0))</f>
        <v>Services</v>
      </c>
      <c r="F1302">
        <v>8415</v>
      </c>
      <c r="G1302">
        <v>59</v>
      </c>
      <c r="H1302" t="s">
        <v>82</v>
      </c>
      <c r="I1302" s="10">
        <v>24</v>
      </c>
      <c r="J1302" s="10">
        <v>40737</v>
      </c>
      <c r="K1302" s="10">
        <v>1</v>
      </c>
      <c r="L1302" s="10"/>
      <c r="M1302" s="10"/>
      <c r="N1302" s="10"/>
      <c r="O1302" s="10">
        <v>38</v>
      </c>
      <c r="P1302" s="10">
        <v>15.484671775345175</v>
      </c>
      <c r="Q1302" s="10">
        <v>24.547708471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</row>
    <row r="1303" spans="1:28" x14ac:dyDescent="0.35">
      <c r="A1303" t="str">
        <f t="shared" si="118"/>
        <v>8415_Activités vétérinaires</v>
      </c>
      <c r="B1303" t="str">
        <f t="shared" si="119"/>
        <v>HC_8415</v>
      </c>
      <c r="C1303" t="str">
        <f t="shared" si="120"/>
        <v>HC</v>
      </c>
      <c r="D1303">
        <f t="shared" si="117"/>
        <v>34</v>
      </c>
      <c r="E1303" t="str">
        <f>INDEX(PDC!$J$1:$L$90,MATCH(H1303,PDC!$L:$L,0),MATCH(PDC!$J$1,PDC!$J$1:$L$1,0))</f>
        <v>Services</v>
      </c>
      <c r="F1303">
        <v>8415</v>
      </c>
      <c r="G1303">
        <v>75</v>
      </c>
      <c r="H1303" t="s">
        <v>87</v>
      </c>
      <c r="I1303" s="10">
        <v>26</v>
      </c>
      <c r="J1303" s="10">
        <v>42055</v>
      </c>
      <c r="K1303" s="10">
        <v>1</v>
      </c>
      <c r="L1303" s="10"/>
      <c r="M1303" s="10"/>
      <c r="N1303" s="10"/>
      <c r="O1303" s="10">
        <v>6</v>
      </c>
      <c r="P1303" s="10">
        <v>24.423439857671166</v>
      </c>
      <c r="Q1303" s="10">
        <v>23.778385448000002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</row>
    <row r="1304" spans="1:28" x14ac:dyDescent="0.35">
      <c r="A1304" t="str">
        <f t="shared" si="118"/>
        <v>8415_Hébergement</v>
      </c>
      <c r="B1304" t="str">
        <f t="shared" si="119"/>
        <v>24_8415</v>
      </c>
      <c r="C1304">
        <f t="shared" si="120"/>
        <v>24</v>
      </c>
      <c r="D1304">
        <f t="shared" si="117"/>
        <v>24</v>
      </c>
      <c r="E1304" t="str">
        <f>INDEX(PDC!$J$1:$L$90,MATCH(H1304,PDC!$L:$L,0),MATCH(PDC!$J$1,PDC!$J$1:$L$1,0))</f>
        <v>Services</v>
      </c>
      <c r="F1304">
        <v>8415</v>
      </c>
      <c r="G1304">
        <v>55</v>
      </c>
      <c r="H1304" t="s">
        <v>20</v>
      </c>
      <c r="I1304" s="10">
        <v>1448</v>
      </c>
      <c r="J1304" s="10">
        <v>2296212</v>
      </c>
      <c r="K1304" s="10">
        <v>49</v>
      </c>
      <c r="L1304">
        <v>2</v>
      </c>
      <c r="M1304" s="10">
        <v>10</v>
      </c>
      <c r="N1304" s="10"/>
      <c r="O1304" s="10">
        <v>2641</v>
      </c>
      <c r="P1304" s="10">
        <v>44.302733645958504</v>
      </c>
      <c r="Q1304" s="10">
        <v>21.339493043000001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</row>
    <row r="1305" spans="1:28" x14ac:dyDescent="0.35">
      <c r="A1305" t="str">
        <f t="shared" si="118"/>
        <v>8415_Commerce et réparation d'automobiles et de motocycles</v>
      </c>
      <c r="B1305" t="str">
        <f t="shared" si="119"/>
        <v>26_8415</v>
      </c>
      <c r="C1305">
        <f t="shared" si="120"/>
        <v>26</v>
      </c>
      <c r="D1305">
        <f t="shared" si="117"/>
        <v>26</v>
      </c>
      <c r="E1305" t="str">
        <f>INDEX(PDC!$J$1:$L$90,MATCH(H1305,PDC!$L:$L,0),MATCH(PDC!$J$1,PDC!$J$1:$L$1,0))</f>
        <v>Commerce</v>
      </c>
      <c r="F1305">
        <v>8415</v>
      </c>
      <c r="G1305">
        <v>45</v>
      </c>
      <c r="H1305" t="s">
        <v>21</v>
      </c>
      <c r="I1305" s="10">
        <v>669</v>
      </c>
      <c r="J1305" s="10">
        <v>1130305</v>
      </c>
      <c r="K1305" s="10">
        <v>24</v>
      </c>
      <c r="L1305" s="10"/>
      <c r="M1305" s="10"/>
      <c r="N1305" s="10"/>
      <c r="O1305" s="10">
        <v>1653</v>
      </c>
      <c r="P1305" s="10">
        <v>38.369536616907268</v>
      </c>
      <c r="Q1305" s="10">
        <v>21.233206966000001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</row>
    <row r="1306" spans="1:28" x14ac:dyDescent="0.35">
      <c r="A1306" t="str">
        <f t="shared" si="118"/>
        <v>8415_Commerce de détail, à l'exception des automobiles et des motocycles</v>
      </c>
      <c r="B1306" t="str">
        <f t="shared" si="119"/>
        <v>30_8415</v>
      </c>
      <c r="C1306">
        <f t="shared" si="120"/>
        <v>30</v>
      </c>
      <c r="D1306">
        <f t="shared" si="117"/>
        <v>30</v>
      </c>
      <c r="E1306" t="str">
        <f>INDEX(PDC!$J$1:$L$90,MATCH(H1306,PDC!$L:$L,0),MATCH(PDC!$J$1,PDC!$J$1:$L$1,0))</f>
        <v>Commerce</v>
      </c>
      <c r="F1306">
        <v>8415</v>
      </c>
      <c r="G1306">
        <v>47</v>
      </c>
      <c r="H1306" t="s">
        <v>16</v>
      </c>
      <c r="I1306" s="10">
        <v>3440</v>
      </c>
      <c r="J1306" s="10">
        <v>5477434</v>
      </c>
      <c r="K1306" s="10">
        <v>113</v>
      </c>
      <c r="L1306" s="10">
        <v>8</v>
      </c>
      <c r="M1306" s="10">
        <v>61</v>
      </c>
      <c r="N1306" s="10"/>
      <c r="O1306" s="10">
        <v>7127</v>
      </c>
      <c r="P1306" s="10">
        <v>32.895435364494567</v>
      </c>
      <c r="Q1306" s="10">
        <v>20.630097962000001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</row>
    <row r="1307" spans="1:28" x14ac:dyDescent="0.35">
      <c r="A1307" t="str">
        <f t="shared" si="118"/>
        <v>8415_Fabrication de machines et équipements n.c.a.</v>
      </c>
      <c r="B1307" t="str">
        <f t="shared" si="119"/>
        <v>HC_8415</v>
      </c>
      <c r="C1307" t="str">
        <f t="shared" si="120"/>
        <v>HC</v>
      </c>
      <c r="D1307">
        <f t="shared" si="117"/>
        <v>23</v>
      </c>
      <c r="E1307" t="str">
        <f>INDEX(PDC!$J$1:$L$90,MATCH(H1307,PDC!$L:$L,0),MATCH(PDC!$J$1,PDC!$J$1:$L$1,0))</f>
        <v>Industrie</v>
      </c>
      <c r="F1307">
        <v>8415</v>
      </c>
      <c r="G1307">
        <v>28</v>
      </c>
      <c r="H1307" t="s">
        <v>29</v>
      </c>
      <c r="I1307" s="10">
        <v>168</v>
      </c>
      <c r="J1307" s="10">
        <v>261502</v>
      </c>
      <c r="K1307" s="10">
        <v>5</v>
      </c>
      <c r="L1307" s="10"/>
      <c r="M1307" s="10"/>
      <c r="N1307" s="10"/>
      <c r="O1307" s="10">
        <v>333</v>
      </c>
      <c r="P1307" s="10">
        <v>45.690111962695511</v>
      </c>
      <c r="Q1307" s="10">
        <v>19.120312654999999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</row>
    <row r="1308" spans="1:28" x14ac:dyDescent="0.35">
      <c r="A1308" t="str">
        <f t="shared" si="118"/>
        <v>8415_Génie civil</v>
      </c>
      <c r="B1308" t="str">
        <f t="shared" si="119"/>
        <v>HC_8415</v>
      </c>
      <c r="C1308" t="str">
        <f t="shared" si="120"/>
        <v>HC</v>
      </c>
      <c r="D1308">
        <f t="shared" si="117"/>
        <v>28</v>
      </c>
      <c r="E1308" t="str">
        <f>INDEX(PDC!$J$1:$L$90,MATCH(H1308,PDC!$L:$L,0),MATCH(PDC!$J$1,PDC!$J$1:$L$1,0))</f>
        <v>Construction</v>
      </c>
      <c r="F1308">
        <v>8415</v>
      </c>
      <c r="G1308">
        <v>42</v>
      </c>
      <c r="H1308" t="s">
        <v>22</v>
      </c>
      <c r="I1308" s="10">
        <v>271</v>
      </c>
      <c r="J1308" s="10">
        <v>431114</v>
      </c>
      <c r="K1308" s="10">
        <v>8</v>
      </c>
      <c r="L1308" s="10"/>
      <c r="M1308" s="10"/>
      <c r="N1308" s="10"/>
      <c r="O1308" s="10">
        <v>244</v>
      </c>
      <c r="P1308" s="10">
        <v>33.451426488911927</v>
      </c>
      <c r="Q1308" s="10">
        <v>18.556576682999999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</row>
    <row r="1309" spans="1:28" x14ac:dyDescent="0.35">
      <c r="A1309" t="str">
        <f t="shared" si="118"/>
        <v>8415_Métallurgie</v>
      </c>
      <c r="B1309" t="str">
        <f t="shared" si="119"/>
        <v>HC_8415</v>
      </c>
      <c r="C1309" t="str">
        <f t="shared" si="120"/>
        <v>HC</v>
      </c>
      <c r="D1309">
        <f t="shared" si="117"/>
        <v>33</v>
      </c>
      <c r="E1309" t="str">
        <f>INDEX(PDC!$J$1:$L$90,MATCH(H1309,PDC!$L:$L,0),MATCH(PDC!$J$1,PDC!$J$1:$L$1,0))</f>
        <v>Industrie</v>
      </c>
      <c r="F1309">
        <v>8415</v>
      </c>
      <c r="G1309">
        <v>24</v>
      </c>
      <c r="H1309" t="s">
        <v>26</v>
      </c>
      <c r="I1309" s="10">
        <v>147</v>
      </c>
      <c r="J1309" s="10">
        <v>260475</v>
      </c>
      <c r="K1309" s="10">
        <v>4</v>
      </c>
      <c r="L1309" s="10">
        <v>1</v>
      </c>
      <c r="M1309" s="10">
        <v>15</v>
      </c>
      <c r="N1309" s="10"/>
      <c r="O1309" s="10">
        <v>82</v>
      </c>
      <c r="P1309" s="10">
        <v>28.304056357116867</v>
      </c>
      <c r="Q1309" s="10">
        <v>15.356560131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</row>
    <row r="1310" spans="1:28" x14ac:dyDescent="0.35">
      <c r="A1310" t="str">
        <f t="shared" si="118"/>
        <v>8415_Construction de bâtiments</v>
      </c>
      <c r="B1310" t="str">
        <f t="shared" si="119"/>
        <v>HC_8415</v>
      </c>
      <c r="C1310" t="str">
        <f t="shared" si="120"/>
        <v>HC</v>
      </c>
      <c r="D1310">
        <f t="shared" si="117"/>
        <v>32</v>
      </c>
      <c r="E1310" t="str">
        <f>INDEX(PDC!$J$1:$L$90,MATCH(H1310,PDC!$L:$L,0),MATCH(PDC!$J$1,PDC!$J$1:$L$1,0))</f>
        <v>Construction</v>
      </c>
      <c r="F1310">
        <v>8415</v>
      </c>
      <c r="G1310">
        <v>41</v>
      </c>
      <c r="H1310" t="s">
        <v>17</v>
      </c>
      <c r="I1310" s="10">
        <v>212</v>
      </c>
      <c r="J1310" s="10">
        <v>340620</v>
      </c>
      <c r="K1310" s="10">
        <v>5</v>
      </c>
      <c r="L1310" s="10">
        <v>1</v>
      </c>
      <c r="M1310" s="10">
        <v>15</v>
      </c>
      <c r="N1310" s="10"/>
      <c r="O1310" s="10">
        <v>241</v>
      </c>
      <c r="P1310" s="10">
        <v>28.842669337201883</v>
      </c>
      <c r="Q1310" s="10">
        <v>14.679114556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</row>
    <row r="1311" spans="1:28" x14ac:dyDescent="0.35">
      <c r="A1311" t="str">
        <f t="shared" si="118"/>
        <v>8415_Industries alimentaires</v>
      </c>
      <c r="B1311" t="str">
        <f t="shared" si="119"/>
        <v>35_8415</v>
      </c>
      <c r="C1311">
        <f t="shared" si="120"/>
        <v>35</v>
      </c>
      <c r="D1311">
        <f t="shared" si="117"/>
        <v>35</v>
      </c>
      <c r="E1311" t="str">
        <f>INDEX(PDC!$J$1:$L$90,MATCH(H1311,PDC!$L:$L,0),MATCH(PDC!$J$1,PDC!$J$1:$L$1,0))</f>
        <v>Industrie</v>
      </c>
      <c r="F1311">
        <v>8415</v>
      </c>
      <c r="G1311">
        <v>10</v>
      </c>
      <c r="H1311" t="s">
        <v>14</v>
      </c>
      <c r="I1311" s="10">
        <v>445</v>
      </c>
      <c r="J1311" s="10">
        <v>736634</v>
      </c>
      <c r="K1311" s="10">
        <v>10</v>
      </c>
      <c r="L1311" s="10"/>
      <c r="M1311" s="10"/>
      <c r="N1311" s="10"/>
      <c r="O1311" s="10">
        <v>792</v>
      </c>
      <c r="P1311" s="10">
        <v>21.954259975811599</v>
      </c>
      <c r="Q1311" s="10">
        <v>13.575262613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</row>
    <row r="1312" spans="1:28" x14ac:dyDescent="0.35">
      <c r="A1312" t="str">
        <f t="shared" si="118"/>
        <v>8415_Autres services personnels</v>
      </c>
      <c r="B1312" t="str">
        <f t="shared" si="119"/>
        <v>37_8415</v>
      </c>
      <c r="C1312">
        <f t="shared" si="120"/>
        <v>37</v>
      </c>
      <c r="D1312">
        <f t="shared" si="117"/>
        <v>37</v>
      </c>
      <c r="E1312" t="str">
        <f>INDEX(PDC!$J$1:$L$90,MATCH(H1312,PDC!$L:$L,0),MATCH(PDC!$J$1,PDC!$J$1:$L$1,0))</f>
        <v>Services</v>
      </c>
      <c r="F1312">
        <v>8415</v>
      </c>
      <c r="G1312">
        <v>96</v>
      </c>
      <c r="H1312" t="s">
        <v>30</v>
      </c>
      <c r="I1312" s="10">
        <v>449</v>
      </c>
      <c r="J1312" s="10">
        <v>709184</v>
      </c>
      <c r="K1312" s="10">
        <v>9</v>
      </c>
      <c r="M1312" s="10"/>
      <c r="N1312" s="10"/>
      <c r="O1312" s="10">
        <v>682</v>
      </c>
      <c r="P1312" s="10">
        <v>18.679650080657897</v>
      </c>
      <c r="Q1312" s="10">
        <v>12.690641639000001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</row>
    <row r="1313" spans="1:28" x14ac:dyDescent="0.35">
      <c r="A1313" t="str">
        <f t="shared" si="118"/>
        <v>8415_Fabrication de produits informatiques, électroniques et optiques</v>
      </c>
      <c r="B1313" t="str">
        <f t="shared" si="119"/>
        <v>42_8415</v>
      </c>
      <c r="C1313">
        <f t="shared" si="120"/>
        <v>42</v>
      </c>
      <c r="D1313">
        <f t="shared" si="117"/>
        <v>42</v>
      </c>
      <c r="E1313" t="str">
        <f>INDEX(PDC!$J$1:$L$90,MATCH(H1313,PDC!$L:$L,0),MATCH(PDC!$J$1,PDC!$J$1:$L$1,0))</f>
        <v>Industrie</v>
      </c>
      <c r="F1313">
        <v>8415</v>
      </c>
      <c r="G1313">
        <v>26</v>
      </c>
      <c r="H1313" t="s">
        <v>41</v>
      </c>
      <c r="I1313" s="10">
        <v>384</v>
      </c>
      <c r="J1313" s="10">
        <v>582863</v>
      </c>
      <c r="K1313" s="10">
        <v>7</v>
      </c>
      <c r="L1313" s="10">
        <v>1</v>
      </c>
      <c r="M1313" s="10">
        <v>18</v>
      </c>
      <c r="N1313" s="10"/>
      <c r="O1313" s="10">
        <v>530</v>
      </c>
      <c r="P1313" s="10">
        <v>12.912853936684925</v>
      </c>
      <c r="Q1313" s="10">
        <v>12.009683236000001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</row>
    <row r="1314" spans="1:28" x14ac:dyDescent="0.35">
      <c r="A1314" t="str">
        <f t="shared" si="118"/>
        <v>8415_Édition</v>
      </c>
      <c r="B1314" t="str">
        <f t="shared" si="119"/>
        <v>HC_8415</v>
      </c>
      <c r="C1314" t="str">
        <f t="shared" si="120"/>
        <v>HC</v>
      </c>
      <c r="D1314">
        <f t="shared" si="117"/>
        <v>43</v>
      </c>
      <c r="E1314" t="str">
        <f>INDEX(PDC!$J$1:$L$90,MATCH(H1314,PDC!$L:$L,0),MATCH(PDC!$J$1,PDC!$J$1:$L$1,0))</f>
        <v>Services</v>
      </c>
      <c r="F1314">
        <v>8415</v>
      </c>
      <c r="G1314">
        <v>58</v>
      </c>
      <c r="H1314" t="s">
        <v>49</v>
      </c>
      <c r="I1314" s="10">
        <v>53</v>
      </c>
      <c r="J1314" s="10">
        <v>83342</v>
      </c>
      <c r="K1314" s="10">
        <v>1</v>
      </c>
      <c r="L1314" s="10"/>
      <c r="M1314" s="10"/>
      <c r="N1314" s="10"/>
      <c r="O1314" s="10">
        <v>25</v>
      </c>
      <c r="P1314" s="10">
        <v>12.047588560422856</v>
      </c>
      <c r="Q1314" s="10">
        <v>11.99875213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</row>
    <row r="1315" spans="1:28" x14ac:dyDescent="0.35">
      <c r="A1315" t="str">
        <f t="shared" si="118"/>
        <v>8415_Publicité et études de marché</v>
      </c>
      <c r="B1315" t="str">
        <f t="shared" si="119"/>
        <v>HC_8415</v>
      </c>
      <c r="C1315" t="str">
        <f t="shared" si="120"/>
        <v>HC</v>
      </c>
      <c r="D1315">
        <f t="shared" si="117"/>
        <v>41</v>
      </c>
      <c r="E1315" t="str">
        <f>INDEX(PDC!$J$1:$L$90,MATCH(H1315,PDC!$L:$L,0),MATCH(PDC!$J$1,PDC!$J$1:$L$1,0))</f>
        <v>Services</v>
      </c>
      <c r="F1315">
        <v>8415</v>
      </c>
      <c r="G1315">
        <v>73</v>
      </c>
      <c r="H1315" t="s">
        <v>33</v>
      </c>
      <c r="I1315" s="10">
        <v>61</v>
      </c>
      <c r="J1315" s="10">
        <v>97297</v>
      </c>
      <c r="K1315" s="10">
        <v>1</v>
      </c>
      <c r="L1315" s="10"/>
      <c r="M1315" s="10"/>
      <c r="N1315" s="10"/>
      <c r="O1315" s="10">
        <v>11</v>
      </c>
      <c r="P1315" s="10">
        <v>15.152642098736374</v>
      </c>
      <c r="Q1315" s="10">
        <v>10.277809182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</row>
    <row r="1316" spans="1:28" x14ac:dyDescent="0.35">
      <c r="A1316" t="str">
        <f t="shared" si="118"/>
        <v>8415_Activités des sièges sociaux ; conseil de gestion</v>
      </c>
      <c r="B1316" t="str">
        <f t="shared" si="119"/>
        <v>HC_8415</v>
      </c>
      <c r="C1316" t="str">
        <f t="shared" si="120"/>
        <v>HC</v>
      </c>
      <c r="D1316">
        <f t="shared" si="117"/>
        <v>36</v>
      </c>
      <c r="E1316" t="str">
        <f>INDEX(PDC!$J$1:$L$90,MATCH(H1316,PDC!$L:$L,0),MATCH(PDC!$J$1,PDC!$J$1:$L$1,0))</f>
        <v>Services</v>
      </c>
      <c r="F1316">
        <v>8415</v>
      </c>
      <c r="G1316">
        <v>70</v>
      </c>
      <c r="H1316" t="s">
        <v>44</v>
      </c>
      <c r="I1316" s="10">
        <v>142</v>
      </c>
      <c r="J1316" s="10">
        <v>227563</v>
      </c>
      <c r="K1316" s="10">
        <v>2</v>
      </c>
      <c r="L1316" s="10"/>
      <c r="M1316" s="10"/>
      <c r="N1316" s="10"/>
      <c r="O1316" s="10">
        <v>284</v>
      </c>
      <c r="P1316" s="10">
        <v>19.83010782178421</v>
      </c>
      <c r="Q1316" s="10">
        <v>8.7887749765999992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</row>
    <row r="1317" spans="1:28" x14ac:dyDescent="0.35">
      <c r="A1317" t="str">
        <f t="shared" si="118"/>
        <v>8415_Autres industries manufacturières</v>
      </c>
      <c r="B1317" t="str">
        <f t="shared" si="119"/>
        <v>HC_8415</v>
      </c>
      <c r="C1317" t="str">
        <f t="shared" si="120"/>
        <v>HC</v>
      </c>
      <c r="D1317">
        <f t="shared" si="117"/>
        <v>45</v>
      </c>
      <c r="E1317" t="str">
        <f>INDEX(PDC!$J$1:$L$90,MATCH(H1317,PDC!$L:$L,0),MATCH(PDC!$J$1,PDC!$J$1:$L$1,0))</f>
        <v>Industrie</v>
      </c>
      <c r="F1317">
        <v>8415</v>
      </c>
      <c r="G1317">
        <v>32</v>
      </c>
      <c r="H1317" t="s">
        <v>37</v>
      </c>
      <c r="I1317" s="10">
        <v>169</v>
      </c>
      <c r="J1317" s="10">
        <v>259316</v>
      </c>
      <c r="K1317" s="10">
        <v>2</v>
      </c>
      <c r="L1317" s="10">
        <v>1</v>
      </c>
      <c r="M1317" s="10">
        <v>6</v>
      </c>
      <c r="N1317" s="10"/>
      <c r="O1317" s="10">
        <v>45</v>
      </c>
      <c r="P1317" s="10">
        <v>10.823547344676356</v>
      </c>
      <c r="Q1317" s="10">
        <v>7.7125977572000002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</row>
    <row r="1318" spans="1:28" x14ac:dyDescent="0.35">
      <c r="A1318" t="str">
        <f t="shared" si="118"/>
        <v>8415_Enseignement</v>
      </c>
      <c r="B1318" t="str">
        <f t="shared" si="119"/>
        <v>51_8415</v>
      </c>
      <c r="C1318">
        <f t="shared" si="120"/>
        <v>51</v>
      </c>
      <c r="D1318">
        <f t="shared" si="117"/>
        <v>51</v>
      </c>
      <c r="E1318" t="str">
        <f>INDEX(PDC!$J$1:$L$90,MATCH(H1318,PDC!$L:$L,0),MATCH(PDC!$J$1,PDC!$J$1:$L$1,0))</f>
        <v>Services</v>
      </c>
      <c r="F1318">
        <v>8415</v>
      </c>
      <c r="G1318">
        <v>85</v>
      </c>
      <c r="H1318" t="s">
        <v>34</v>
      </c>
      <c r="I1318" s="10">
        <v>382</v>
      </c>
      <c r="J1318" s="10">
        <v>542666</v>
      </c>
      <c r="K1318" s="10">
        <v>4</v>
      </c>
      <c r="L1318">
        <v>1</v>
      </c>
      <c r="M1318" s="10">
        <v>8</v>
      </c>
      <c r="N1318" s="10"/>
      <c r="O1318" s="10">
        <v>258</v>
      </c>
      <c r="P1318" s="10">
        <v>3.7003872295934102</v>
      </c>
      <c r="Q1318" s="10">
        <v>7.3710164262999998</v>
      </c>
      <c r="T1318" s="10"/>
      <c r="U1318" s="10"/>
      <c r="V1318" s="10"/>
      <c r="W1318" s="10"/>
      <c r="X1318" s="10"/>
      <c r="Y1318" s="10"/>
      <c r="Z1318" s="10"/>
    </row>
    <row r="1319" spans="1:28" x14ac:dyDescent="0.35">
      <c r="A1319" t="str">
        <f t="shared" si="118"/>
        <v>8415_Activités immobilières</v>
      </c>
      <c r="B1319" t="str">
        <f t="shared" si="119"/>
        <v>46_8415</v>
      </c>
      <c r="C1319">
        <f t="shared" si="120"/>
        <v>46</v>
      </c>
      <c r="D1319">
        <f t="shared" si="117"/>
        <v>46</v>
      </c>
      <c r="E1319" t="str">
        <f>INDEX(PDC!$J$1:$L$90,MATCH(H1319,PDC!$L:$L,0),MATCH(PDC!$J$1,PDC!$J$1:$L$1,0))</f>
        <v>Services</v>
      </c>
      <c r="F1319">
        <v>8415</v>
      </c>
      <c r="G1319">
        <v>68</v>
      </c>
      <c r="H1319" t="s">
        <v>31</v>
      </c>
      <c r="I1319" s="10">
        <v>558</v>
      </c>
      <c r="J1319" s="10">
        <v>886710</v>
      </c>
      <c r="K1319" s="10">
        <v>6</v>
      </c>
      <c r="L1319">
        <v>1</v>
      </c>
      <c r="M1319" s="10">
        <v>5</v>
      </c>
      <c r="N1319" s="10"/>
      <c r="O1319" s="10">
        <v>300</v>
      </c>
      <c r="P1319" s="10">
        <v>9.5999781602800844</v>
      </c>
      <c r="Q1319" s="10">
        <v>6.7665865953999997</v>
      </c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</row>
    <row r="1320" spans="1:28" x14ac:dyDescent="0.35">
      <c r="A1320" t="str">
        <f t="shared" si="118"/>
        <v>8415_Activités administratives et autres activités de soutien aux entreprises</v>
      </c>
      <c r="B1320" t="str">
        <f t="shared" si="119"/>
        <v>HC_8415</v>
      </c>
      <c r="C1320" t="str">
        <f t="shared" si="120"/>
        <v>HC</v>
      </c>
      <c r="D1320">
        <f t="shared" si="117"/>
        <v>44</v>
      </c>
      <c r="E1320" t="str">
        <f>INDEX(PDC!$J$1:$L$90,MATCH(H1320,PDC!$L:$L,0),MATCH(PDC!$J$1,PDC!$J$1:$L$1,0))</f>
        <v>Services</v>
      </c>
      <c r="F1320">
        <v>8415</v>
      </c>
      <c r="G1320">
        <v>82</v>
      </c>
      <c r="H1320" t="s">
        <v>35</v>
      </c>
      <c r="I1320" s="10">
        <v>101</v>
      </c>
      <c r="J1320" s="10">
        <v>158295</v>
      </c>
      <c r="K1320" s="10">
        <v>1</v>
      </c>
      <c r="M1320" s="10"/>
      <c r="N1320" s="10"/>
      <c r="O1320" s="10">
        <v>42</v>
      </c>
      <c r="P1320" s="10">
        <v>11.705044984666301</v>
      </c>
      <c r="Q1320" s="10">
        <v>6.3173189297999999</v>
      </c>
      <c r="T1320" s="10"/>
      <c r="U1320" s="10"/>
      <c r="V1320" s="10"/>
      <c r="W1320" s="10"/>
      <c r="X1320" s="10"/>
      <c r="Y1320" s="10"/>
      <c r="Z1320" s="10"/>
    </row>
    <row r="1321" spans="1:28" x14ac:dyDescent="0.35">
      <c r="A1321" t="str">
        <f t="shared" si="118"/>
        <v>8415_Activités auxiliaires de services financiers et d'assurance</v>
      </c>
      <c r="B1321" t="str">
        <f t="shared" si="119"/>
        <v>HC_8415</v>
      </c>
      <c r="C1321" t="str">
        <f t="shared" si="120"/>
        <v>HC</v>
      </c>
      <c r="D1321">
        <f t="shared" si="117"/>
        <v>48</v>
      </c>
      <c r="E1321" t="str">
        <f>INDEX(PDC!$J$1:$L$90,MATCH(H1321,PDC!$L:$L,0),MATCH(PDC!$J$1,PDC!$J$1:$L$1,0))</f>
        <v>Services</v>
      </c>
      <c r="F1321">
        <v>8415</v>
      </c>
      <c r="G1321">
        <v>66</v>
      </c>
      <c r="H1321" t="s">
        <v>48</v>
      </c>
      <c r="I1321" s="10">
        <v>106</v>
      </c>
      <c r="J1321" s="10">
        <v>164082</v>
      </c>
      <c r="K1321" s="10">
        <v>1</v>
      </c>
      <c r="L1321" s="10"/>
      <c r="M1321" s="10"/>
      <c r="N1321" s="10"/>
      <c r="O1321" s="10">
        <v>1</v>
      </c>
      <c r="P1321" s="10">
        <v>6.0540033832630824</v>
      </c>
      <c r="Q1321" s="10">
        <v>6.0945137188</v>
      </c>
      <c r="T1321" s="10"/>
      <c r="U1321" s="10"/>
      <c r="V1321" s="10"/>
      <c r="W1321" s="10"/>
      <c r="X1321" s="10"/>
      <c r="Y1321" s="10"/>
      <c r="Z1321" s="10"/>
    </row>
    <row r="1322" spans="1:28" x14ac:dyDescent="0.35">
      <c r="A1322" t="str">
        <f t="shared" si="118"/>
        <v>8415_Fabrication de boissons</v>
      </c>
      <c r="B1322" t="str">
        <f t="shared" si="119"/>
        <v>40_8415</v>
      </c>
      <c r="C1322">
        <f t="shared" si="120"/>
        <v>40</v>
      </c>
      <c r="D1322">
        <f t="shared" si="117"/>
        <v>40</v>
      </c>
      <c r="E1322" t="str">
        <f>INDEX(PDC!$J$1:$L$90,MATCH(H1322,PDC!$L:$L,0),MATCH(PDC!$J$1,PDC!$J$1:$L$1,0))</f>
        <v>Industrie</v>
      </c>
      <c r="F1322">
        <v>8415</v>
      </c>
      <c r="G1322">
        <v>11</v>
      </c>
      <c r="H1322" t="s">
        <v>66</v>
      </c>
      <c r="I1322" s="10">
        <v>1329</v>
      </c>
      <c r="J1322" s="10">
        <v>3359105</v>
      </c>
      <c r="K1322" s="10">
        <v>19</v>
      </c>
      <c r="L1322" s="10">
        <v>3</v>
      </c>
      <c r="M1322" s="10">
        <v>8</v>
      </c>
      <c r="N1322" s="10"/>
      <c r="O1322" s="10">
        <v>1687</v>
      </c>
      <c r="P1322" s="10">
        <v>15.199132214665685</v>
      </c>
      <c r="Q1322" s="10">
        <v>5.6562685596</v>
      </c>
      <c r="T1322" s="10"/>
      <c r="U1322" s="10"/>
      <c r="V1322" s="10"/>
      <c r="W1322" s="10"/>
      <c r="X1322" s="10"/>
      <c r="Y1322" s="10"/>
      <c r="Z1322" s="10"/>
    </row>
    <row r="1323" spans="1:28" x14ac:dyDescent="0.35">
      <c r="A1323" t="str">
        <f t="shared" si="118"/>
        <v>8415_Enquêtes et sécurité</v>
      </c>
      <c r="B1323" t="str">
        <f t="shared" si="119"/>
        <v>HC_8415</v>
      </c>
      <c r="C1323" t="str">
        <f t="shared" si="120"/>
        <v>HC</v>
      </c>
      <c r="D1323">
        <f t="shared" si="117"/>
        <v>47</v>
      </c>
      <c r="E1323" t="str">
        <f>INDEX(PDC!$J$1:$L$90,MATCH(H1323,PDC!$L:$L,0),MATCH(PDC!$J$1,PDC!$J$1:$L$1,0))</f>
        <v>Services</v>
      </c>
      <c r="F1323">
        <v>8415</v>
      </c>
      <c r="G1323">
        <v>80</v>
      </c>
      <c r="H1323" t="s">
        <v>15</v>
      </c>
      <c r="I1323" s="10">
        <v>113</v>
      </c>
      <c r="J1323" s="10">
        <v>184404</v>
      </c>
      <c r="K1323" s="10">
        <v>1</v>
      </c>
      <c r="L1323" s="10"/>
      <c r="M1323" s="10"/>
      <c r="N1323" s="10"/>
      <c r="O1323" s="10">
        <v>374</v>
      </c>
      <c r="P1323" s="10">
        <v>8.4155731261258531</v>
      </c>
      <c r="Q1323" s="10">
        <v>5.4228758595000004</v>
      </c>
      <c r="T1323" s="10"/>
      <c r="U1323" s="10"/>
      <c r="V1323" s="10"/>
      <c r="W1323" s="10"/>
      <c r="X1323" s="10"/>
      <c r="Y1323" s="10"/>
      <c r="Z1323" s="10"/>
    </row>
    <row r="1324" spans="1:28" x14ac:dyDescent="0.35">
      <c r="A1324" t="str">
        <f t="shared" si="118"/>
        <v>8415_Activités des agences de voyage, voyagistes, services de réservation et activités connexes</v>
      </c>
      <c r="B1324" t="str">
        <f t="shared" si="119"/>
        <v>HC_8415</v>
      </c>
      <c r="C1324" t="str">
        <f t="shared" si="120"/>
        <v>HC</v>
      </c>
      <c r="D1324">
        <f t="shared" si="117"/>
        <v>50</v>
      </c>
      <c r="E1324" t="str">
        <f>INDEX(PDC!$J$1:$L$90,MATCH(H1324,PDC!$L:$L,0),MATCH(PDC!$J$1,PDC!$J$1:$L$1,0))</f>
        <v>Services</v>
      </c>
      <c r="F1324">
        <v>8415</v>
      </c>
      <c r="G1324">
        <v>79</v>
      </c>
      <c r="H1324" t="s">
        <v>89</v>
      </c>
      <c r="I1324" s="10">
        <v>142</v>
      </c>
      <c r="J1324" s="10">
        <v>243598</v>
      </c>
      <c r="K1324" s="10">
        <v>1</v>
      </c>
      <c r="L1324" s="10"/>
      <c r="M1324" s="10"/>
      <c r="N1324" s="10"/>
      <c r="O1324" s="10">
        <v>134</v>
      </c>
      <c r="P1324" s="10">
        <v>3.7790326970206189</v>
      </c>
      <c r="Q1324" s="10">
        <v>4.1051240158000004</v>
      </c>
      <c r="T1324" s="10"/>
      <c r="U1324" s="10"/>
      <c r="V1324" s="10"/>
      <c r="W1324" s="10"/>
      <c r="X1324" s="10"/>
      <c r="Y1324" s="10"/>
      <c r="Z1324" s="10"/>
    </row>
    <row r="1325" spans="1:28" x14ac:dyDescent="0.35">
      <c r="A1325" t="str">
        <f t="shared" si="118"/>
        <v>8415_Activités juridiques et comptables</v>
      </c>
      <c r="B1325" t="str">
        <f t="shared" si="119"/>
        <v>49_8415</v>
      </c>
      <c r="C1325">
        <f t="shared" si="120"/>
        <v>49</v>
      </c>
      <c r="D1325">
        <f t="shared" si="117"/>
        <v>49</v>
      </c>
      <c r="E1325" t="str">
        <f>INDEX(PDC!$J$1:$L$90,MATCH(H1325,PDC!$L:$L,0),MATCH(PDC!$J$1,PDC!$J$1:$L$1,0))</f>
        <v>Services</v>
      </c>
      <c r="F1325">
        <v>8415</v>
      </c>
      <c r="G1325">
        <v>69</v>
      </c>
      <c r="H1325" t="s">
        <v>51</v>
      </c>
      <c r="I1325" s="10">
        <v>526</v>
      </c>
      <c r="J1325" s="10">
        <v>897003</v>
      </c>
      <c r="K1325" s="10">
        <v>3</v>
      </c>
      <c r="M1325" s="10"/>
      <c r="N1325" s="10"/>
      <c r="O1325" s="10">
        <v>102</v>
      </c>
      <c r="P1325" s="10">
        <v>5.2707571098690753</v>
      </c>
      <c r="Q1325" s="10">
        <v>3.3444704197999999</v>
      </c>
      <c r="T1325" s="10"/>
      <c r="U1325" s="10"/>
      <c r="V1325" s="10"/>
      <c r="W1325" s="10"/>
      <c r="X1325" s="10"/>
      <c r="Y1325" s="10"/>
      <c r="Z1325" s="10"/>
    </row>
    <row r="1326" spans="1:28" x14ac:dyDescent="0.35">
      <c r="A1326" t="str">
        <f t="shared" si="118"/>
        <v>8415_Activités créatives, artistiques et de spectacle</v>
      </c>
      <c r="B1326" t="str">
        <f t="shared" si="119"/>
        <v>HC_8415</v>
      </c>
      <c r="C1326" t="str">
        <f t="shared" si="120"/>
        <v>HC</v>
      </c>
      <c r="D1326">
        <f t="shared" si="117"/>
        <v>52</v>
      </c>
      <c r="E1326" t="str">
        <f>INDEX(PDC!$J$1:$L$90,MATCH(H1326,PDC!$L:$L,0),MATCH(PDC!$J$1,PDC!$J$1:$L$1,0))</f>
        <v>Services</v>
      </c>
      <c r="F1326">
        <v>8415</v>
      </c>
      <c r="G1326">
        <v>90</v>
      </c>
      <c r="H1326" t="s">
        <v>42</v>
      </c>
      <c r="I1326" s="10">
        <v>107</v>
      </c>
      <c r="J1326" s="10">
        <v>117685</v>
      </c>
      <c r="K1326" s="10"/>
      <c r="L1326" s="10"/>
      <c r="M1326" s="10"/>
      <c r="N1326" s="10"/>
      <c r="O1326" s="10">
        <v>31</v>
      </c>
      <c r="P1326" s="10">
        <v>0</v>
      </c>
      <c r="Q1326" s="10"/>
      <c r="T1326" s="10"/>
      <c r="U1326" s="10"/>
      <c r="V1326" s="10"/>
      <c r="W1326" s="10"/>
      <c r="X1326" s="10"/>
      <c r="Y1326" s="10"/>
      <c r="Z1326" s="10"/>
    </row>
    <row r="1327" spans="1:28" x14ac:dyDescent="0.35">
      <c r="A1327" t="str">
        <f t="shared" si="118"/>
        <v>8415_Bibliothèques, archives, musées et autres activités culturelles</v>
      </c>
      <c r="B1327" t="str">
        <f t="shared" si="119"/>
        <v>HC_8415</v>
      </c>
      <c r="C1327" t="str">
        <f t="shared" si="120"/>
        <v>HC</v>
      </c>
      <c r="D1327">
        <f t="shared" si="117"/>
        <v>52</v>
      </c>
      <c r="E1327" t="str">
        <f>INDEX(PDC!$J$1:$L$90,MATCH(H1327,PDC!$L:$L,0),MATCH(PDC!$J$1,PDC!$J$1:$L$1,0))</f>
        <v>Services</v>
      </c>
      <c r="F1327">
        <v>8415</v>
      </c>
      <c r="G1327">
        <v>91</v>
      </c>
      <c r="H1327" t="s">
        <v>90</v>
      </c>
      <c r="I1327" s="10">
        <v>14</v>
      </c>
      <c r="J1327" s="10">
        <v>25565</v>
      </c>
      <c r="K1327" s="10"/>
      <c r="L1327" s="10"/>
      <c r="M1327" s="10"/>
      <c r="N1327" s="10"/>
      <c r="O1327" s="10">
        <v>0</v>
      </c>
      <c r="P1327" s="10">
        <v>0</v>
      </c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</row>
    <row r="1328" spans="1:28" x14ac:dyDescent="0.35">
      <c r="A1328" t="str">
        <f t="shared" si="118"/>
        <v>8415_Recherche-développement scientifique</v>
      </c>
      <c r="B1328" t="str">
        <f t="shared" si="119"/>
        <v>HC_8415</v>
      </c>
      <c r="C1328" t="str">
        <f t="shared" si="120"/>
        <v>HC</v>
      </c>
      <c r="D1328">
        <f t="shared" si="117"/>
        <v>52</v>
      </c>
      <c r="E1328" t="str">
        <f>INDEX(PDC!$J$1:$L$90,MATCH(H1328,PDC!$L:$L,0),MATCH(PDC!$J$1,PDC!$J$1:$L$1,0))</f>
        <v>Services</v>
      </c>
      <c r="F1328">
        <v>8415</v>
      </c>
      <c r="G1328">
        <v>72</v>
      </c>
      <c r="H1328" t="s">
        <v>46</v>
      </c>
      <c r="I1328" s="10">
        <v>20</v>
      </c>
      <c r="J1328" s="10">
        <v>46176</v>
      </c>
      <c r="K1328" s="10"/>
      <c r="L1328" s="10"/>
      <c r="M1328" s="10"/>
      <c r="N1328" s="10"/>
      <c r="O1328" s="10"/>
      <c r="P1328" s="10">
        <v>0</v>
      </c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</row>
    <row r="1329" spans="1:28" x14ac:dyDescent="0.35">
      <c r="A1329" t="str">
        <f t="shared" si="118"/>
        <v>8415_Autres activités spécialisées, scientifiques et techniques</v>
      </c>
      <c r="B1329" t="str">
        <f t="shared" si="119"/>
        <v>HC_8415</v>
      </c>
      <c r="C1329" t="str">
        <f t="shared" si="120"/>
        <v>HC</v>
      </c>
      <c r="D1329">
        <f t="shared" si="117"/>
        <v>52</v>
      </c>
      <c r="E1329" t="str">
        <f>INDEX(PDC!$J$1:$L$90,MATCH(H1329,PDC!$L:$L,0),MATCH(PDC!$J$1,PDC!$J$1:$L$1,0))</f>
        <v>Services</v>
      </c>
      <c r="F1329">
        <v>8415</v>
      </c>
      <c r="G1329">
        <v>74</v>
      </c>
      <c r="H1329" t="s">
        <v>86</v>
      </c>
      <c r="I1329" s="10">
        <v>40</v>
      </c>
      <c r="J1329" s="10">
        <v>64143</v>
      </c>
      <c r="K1329" s="10"/>
      <c r="L1329" s="10"/>
      <c r="M1329" s="10"/>
      <c r="N1329" s="10"/>
      <c r="O1329" s="10"/>
      <c r="P1329" s="10">
        <v>0</v>
      </c>
      <c r="Q1329" s="10"/>
      <c r="T1329" s="10"/>
      <c r="U1329" s="10"/>
      <c r="V1329" s="10"/>
      <c r="W1329" s="10"/>
      <c r="X1329" s="10"/>
      <c r="Y1329" s="10"/>
      <c r="Z1329" s="10"/>
    </row>
    <row r="1330" spans="1:28" x14ac:dyDescent="0.35">
      <c r="A1330" t="str">
        <f t="shared" si="118"/>
        <v>8415_Assurance</v>
      </c>
      <c r="B1330" t="str">
        <f t="shared" si="119"/>
        <v>HC_8415</v>
      </c>
      <c r="C1330" t="str">
        <f t="shared" si="120"/>
        <v>HC</v>
      </c>
      <c r="D1330">
        <f t="shared" si="117"/>
        <v>52</v>
      </c>
      <c r="E1330" t="str">
        <f>INDEX(PDC!$J$1:$L$90,MATCH(H1330,PDC!$L:$L,0),MATCH(PDC!$J$1,PDC!$J$1:$L$1,0))</f>
        <v>Services</v>
      </c>
      <c r="F1330">
        <v>8415</v>
      </c>
      <c r="G1330">
        <v>65</v>
      </c>
      <c r="H1330" t="s">
        <v>45</v>
      </c>
      <c r="I1330" s="10">
        <v>16</v>
      </c>
      <c r="J1330" s="10">
        <v>24389</v>
      </c>
      <c r="K1330" s="10"/>
      <c r="L1330" s="10"/>
      <c r="M1330" s="10"/>
      <c r="N1330" s="10"/>
      <c r="O1330" s="10"/>
      <c r="P1330" s="10">
        <v>0</v>
      </c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</row>
    <row r="1331" spans="1:28" x14ac:dyDescent="0.35">
      <c r="A1331" t="str">
        <f t="shared" si="118"/>
        <v>8415_Transports aériens</v>
      </c>
      <c r="B1331" t="str">
        <f t="shared" si="119"/>
        <v>HC_8415</v>
      </c>
      <c r="C1331" t="str">
        <f t="shared" si="120"/>
        <v>HC</v>
      </c>
      <c r="D1331">
        <f t="shared" si="117"/>
        <v>52</v>
      </c>
      <c r="E1331" t="str">
        <f>INDEX(PDC!$J$1:$L$90,MATCH(H1331,PDC!$L:$L,0),MATCH(PDC!$J$1,PDC!$J$1:$L$1,0))</f>
        <v>Services</v>
      </c>
      <c r="F1331">
        <v>8415</v>
      </c>
      <c r="G1331">
        <v>51</v>
      </c>
      <c r="H1331" t="s">
        <v>81</v>
      </c>
      <c r="I1331" s="10">
        <v>6</v>
      </c>
      <c r="J1331" s="10">
        <v>8820</v>
      </c>
      <c r="K1331" s="10"/>
      <c r="M1331" s="10"/>
      <c r="N1331" s="10"/>
      <c r="O1331" s="10"/>
      <c r="P1331" s="10">
        <v>0</v>
      </c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</row>
    <row r="1332" spans="1:28" x14ac:dyDescent="0.35">
      <c r="A1332" t="str">
        <f t="shared" si="118"/>
        <v>8415_Activités des services financiers, hors assurance et caisses de retraite</v>
      </c>
      <c r="B1332" t="str">
        <f t="shared" si="119"/>
        <v>52_8415</v>
      </c>
      <c r="C1332">
        <f t="shared" si="120"/>
        <v>52</v>
      </c>
      <c r="D1332">
        <f t="shared" si="117"/>
        <v>52</v>
      </c>
      <c r="E1332" t="str">
        <f>INDEX(PDC!$J$1:$L$90,MATCH(H1332,PDC!$L:$L,0),MATCH(PDC!$J$1,PDC!$J$1:$L$1,0))</f>
        <v>Services</v>
      </c>
      <c r="F1332">
        <v>8415</v>
      </c>
      <c r="G1332">
        <v>64</v>
      </c>
      <c r="H1332" t="s">
        <v>47</v>
      </c>
      <c r="I1332" s="10">
        <v>305</v>
      </c>
      <c r="J1332" s="10">
        <v>490189</v>
      </c>
      <c r="K1332" s="10"/>
      <c r="L1332" s="10"/>
      <c r="M1332" s="10"/>
      <c r="N1332" s="10"/>
      <c r="O1332" s="10">
        <v>0</v>
      </c>
      <c r="P1332" s="10">
        <v>0</v>
      </c>
      <c r="Q1332" s="10"/>
      <c r="R1332" s="10"/>
      <c r="S1332" s="10"/>
      <c r="T1332" s="10"/>
      <c r="AA1332" s="10"/>
      <c r="AB1332" s="10"/>
    </row>
    <row r="1333" spans="1:28" x14ac:dyDescent="0.35">
      <c r="A1333" t="str">
        <f t="shared" si="118"/>
        <v>8415_Services d'information</v>
      </c>
      <c r="B1333" t="str">
        <f t="shared" si="119"/>
        <v>HC_8415</v>
      </c>
      <c r="C1333" t="str">
        <f t="shared" si="120"/>
        <v>HC</v>
      </c>
      <c r="D1333">
        <f t="shared" si="117"/>
        <v>52</v>
      </c>
      <c r="E1333" t="str">
        <f>INDEX(PDC!$J$1:$L$90,MATCH(H1333,PDC!$L:$L,0),MATCH(PDC!$J$1,PDC!$J$1:$L$1,0))</f>
        <v>Services</v>
      </c>
      <c r="F1333">
        <v>8415</v>
      </c>
      <c r="G1333">
        <v>63</v>
      </c>
      <c r="H1333" t="s">
        <v>85</v>
      </c>
      <c r="I1333" s="10">
        <v>3</v>
      </c>
      <c r="J1333" s="10">
        <v>839</v>
      </c>
      <c r="K1333" s="10"/>
      <c r="M1333" s="10"/>
      <c r="N1333" s="10"/>
      <c r="O1333" s="10"/>
      <c r="P1333" s="10">
        <v>0</v>
      </c>
      <c r="Q1333" s="10"/>
      <c r="R1333" s="10"/>
      <c r="S1333" s="10"/>
      <c r="AA1333" s="10"/>
      <c r="AB1333" s="10"/>
    </row>
    <row r="1334" spans="1:28" x14ac:dyDescent="0.35">
      <c r="A1334" t="str">
        <f t="shared" si="118"/>
        <v>8415_Programmation, conseil et autres activités informatiques</v>
      </c>
      <c r="B1334" t="str">
        <f t="shared" si="119"/>
        <v>HC_8415</v>
      </c>
      <c r="C1334" t="str">
        <f t="shared" si="120"/>
        <v>HC</v>
      </c>
      <c r="D1334">
        <f t="shared" si="117"/>
        <v>52</v>
      </c>
      <c r="E1334" t="str">
        <f>INDEX(PDC!$J$1:$L$90,MATCH(H1334,PDC!$L:$L,0),MATCH(PDC!$J$1,PDC!$J$1:$L$1,0))</f>
        <v>Services</v>
      </c>
      <c r="F1334">
        <v>8415</v>
      </c>
      <c r="G1334">
        <v>62</v>
      </c>
      <c r="H1334" t="s">
        <v>50</v>
      </c>
      <c r="I1334" s="10">
        <v>30</v>
      </c>
      <c r="J1334" s="10">
        <v>40134</v>
      </c>
      <c r="K1334" s="10"/>
      <c r="L1334" s="10"/>
      <c r="M1334" s="10"/>
      <c r="N1334" s="10"/>
      <c r="O1334" s="10"/>
      <c r="P1334" s="10">
        <v>0</v>
      </c>
      <c r="Q1334" s="10"/>
      <c r="R1334" s="10"/>
      <c r="S1334" s="10"/>
      <c r="AA1334" s="10"/>
      <c r="AB1334" s="10"/>
    </row>
    <row r="1335" spans="1:28" x14ac:dyDescent="0.35">
      <c r="A1335" t="str">
        <f t="shared" si="118"/>
        <v>8415_Activités d'architecture et d'ingénierie ; activités de contrôle et analyses techniques</v>
      </c>
      <c r="B1335" t="str">
        <f t="shared" si="119"/>
        <v>HC_8415</v>
      </c>
      <c r="C1335" t="str">
        <f t="shared" si="120"/>
        <v>HC</v>
      </c>
      <c r="D1335">
        <f t="shared" si="117"/>
        <v>52</v>
      </c>
      <c r="E1335" t="str">
        <f>INDEX(PDC!$J$1:$L$90,MATCH(H1335,PDC!$L:$L,0),MATCH(PDC!$J$1,PDC!$J$1:$L$1,0))</f>
        <v>Services</v>
      </c>
      <c r="F1335">
        <v>8415</v>
      </c>
      <c r="G1335">
        <v>71</v>
      </c>
      <c r="H1335" t="s">
        <v>43</v>
      </c>
      <c r="I1335" s="10">
        <v>203</v>
      </c>
      <c r="J1335" s="10">
        <v>352633</v>
      </c>
      <c r="K1335" s="10"/>
      <c r="M1335" s="10"/>
      <c r="N1335" s="10"/>
      <c r="O1335" s="10">
        <v>337</v>
      </c>
      <c r="P1335" s="10">
        <v>0</v>
      </c>
      <c r="Q1335" s="10"/>
      <c r="R1335" s="10"/>
      <c r="S1335" s="10"/>
      <c r="U1335" s="10"/>
      <c r="V1335" s="10"/>
      <c r="W1335" s="10"/>
      <c r="X1335" s="10"/>
      <c r="Y1335" s="10"/>
      <c r="Z1335" s="10"/>
      <c r="AA1335" s="10"/>
      <c r="AB1335" s="10"/>
    </row>
    <row r="1336" spans="1:28" x14ac:dyDescent="0.35">
      <c r="A1336" t="str">
        <f t="shared" si="118"/>
        <v>8415_Télécommunications</v>
      </c>
      <c r="B1336" t="str">
        <f t="shared" si="119"/>
        <v>HC_8415</v>
      </c>
      <c r="C1336" t="str">
        <f t="shared" si="120"/>
        <v>HC</v>
      </c>
      <c r="D1336">
        <f t="shared" si="117"/>
        <v>52</v>
      </c>
      <c r="E1336" t="str">
        <f>INDEX(PDC!$J$1:$L$90,MATCH(H1336,PDC!$L:$L,0),MATCH(PDC!$J$1,PDC!$J$1:$L$1,0))</f>
        <v>Services</v>
      </c>
      <c r="F1336">
        <v>8415</v>
      </c>
      <c r="G1336">
        <v>61</v>
      </c>
      <c r="H1336" t="s">
        <v>84</v>
      </c>
      <c r="I1336" s="10">
        <v>12</v>
      </c>
      <c r="J1336" s="10">
        <v>11339</v>
      </c>
      <c r="K1336" s="10"/>
      <c r="L1336" s="10"/>
      <c r="M1336" s="10"/>
      <c r="N1336" s="10"/>
      <c r="O1336" s="10"/>
      <c r="P1336" s="10">
        <v>0</v>
      </c>
      <c r="Q1336" s="10"/>
      <c r="R1336" s="10"/>
      <c r="S1336" s="10"/>
      <c r="T1336" s="10"/>
      <c r="AA1336" s="10"/>
      <c r="AB1336" s="10"/>
    </row>
    <row r="1337" spans="1:28" x14ac:dyDescent="0.35">
      <c r="A1337" t="str">
        <f t="shared" si="118"/>
        <v>8415_Programmation et diffusion</v>
      </c>
      <c r="B1337" t="str">
        <f t="shared" si="119"/>
        <v>HC_8415</v>
      </c>
      <c r="C1337" t="str">
        <f t="shared" si="120"/>
        <v>HC</v>
      </c>
      <c r="D1337">
        <f t="shared" si="117"/>
        <v>52</v>
      </c>
      <c r="E1337" t="str">
        <f>INDEX(PDC!$J$1:$L$90,MATCH(H1337,PDC!$L:$L,0),MATCH(PDC!$J$1,PDC!$J$1:$L$1,0))</f>
        <v>Services</v>
      </c>
      <c r="F1337">
        <v>8415</v>
      </c>
      <c r="G1337">
        <v>60</v>
      </c>
      <c r="H1337" t="s">
        <v>83</v>
      </c>
      <c r="I1337" s="10">
        <v>3</v>
      </c>
      <c r="J1337" s="10">
        <v>4395</v>
      </c>
      <c r="K1337" s="10"/>
      <c r="L1337" s="10"/>
      <c r="M1337" s="10"/>
      <c r="N1337" s="10"/>
      <c r="O1337" s="10"/>
      <c r="P1337" s="10">
        <v>0</v>
      </c>
      <c r="Q1337" s="10"/>
      <c r="R1337" s="10"/>
      <c r="S1337" s="10"/>
      <c r="U1337" s="10"/>
      <c r="V1337" s="10"/>
      <c r="W1337" s="10"/>
      <c r="X1337" s="10"/>
      <c r="Y1337" s="10"/>
      <c r="Z1337" s="10"/>
      <c r="AA1337" s="10"/>
      <c r="AB1337" s="10"/>
    </row>
    <row r="1338" spans="1:28" x14ac:dyDescent="0.35">
      <c r="A1338" t="str">
        <f t="shared" si="118"/>
        <v>8415_Transports par eau</v>
      </c>
      <c r="B1338" t="str">
        <f t="shared" si="119"/>
        <v>HC_8415</v>
      </c>
      <c r="C1338" t="str">
        <f t="shared" si="120"/>
        <v>HC</v>
      </c>
      <c r="D1338">
        <f t="shared" si="117"/>
        <v>52</v>
      </c>
      <c r="E1338" t="str">
        <f>INDEX(PDC!$J$1:$L$90,MATCH(H1338,PDC!$L:$L,0),MATCH(PDC!$J$1,PDC!$J$1:$L$1,0))</f>
        <v>Services</v>
      </c>
      <c r="F1338">
        <v>8415</v>
      </c>
      <c r="G1338">
        <v>50</v>
      </c>
      <c r="H1338" t="s">
        <v>80</v>
      </c>
      <c r="I1338" s="10">
        <v>5</v>
      </c>
      <c r="J1338" s="10">
        <v>4633</v>
      </c>
      <c r="K1338" s="10"/>
      <c r="M1338" s="10"/>
      <c r="N1338" s="10"/>
      <c r="O1338" s="10">
        <v>0</v>
      </c>
      <c r="P1338" s="10">
        <v>0</v>
      </c>
      <c r="Q1338" s="10"/>
      <c r="R1338" s="10"/>
      <c r="S1338" s="10"/>
      <c r="T1338" s="10"/>
      <c r="AA1338" s="10"/>
      <c r="AB1338" s="10"/>
    </row>
    <row r="1339" spans="1:28" x14ac:dyDescent="0.35">
      <c r="A1339" t="str">
        <f t="shared" si="118"/>
        <v>8415_Collecte et traitement des eaux usées</v>
      </c>
      <c r="B1339" t="str">
        <f t="shared" si="119"/>
        <v>HC_8415</v>
      </c>
      <c r="C1339" t="str">
        <f t="shared" si="120"/>
        <v>HC</v>
      </c>
      <c r="D1339">
        <f t="shared" si="117"/>
        <v>52</v>
      </c>
      <c r="E1339" t="str">
        <f>INDEX(PDC!$J$1:$L$90,MATCH(H1339,PDC!$L:$L,0),MATCH(PDC!$J$1,PDC!$J$1:$L$1,0))</f>
        <v>Industrie</v>
      </c>
      <c r="F1339">
        <v>8415</v>
      </c>
      <c r="G1339">
        <v>37</v>
      </c>
      <c r="H1339" t="s">
        <v>78</v>
      </c>
      <c r="I1339" s="10">
        <v>64</v>
      </c>
      <c r="J1339" s="10">
        <v>99354</v>
      </c>
      <c r="K1339" s="10"/>
      <c r="L1339" s="10"/>
      <c r="M1339" s="10"/>
      <c r="N1339" s="10"/>
      <c r="O1339" s="10">
        <v>0</v>
      </c>
      <c r="P1339" s="10">
        <v>0</v>
      </c>
      <c r="Q1339" s="10"/>
      <c r="R1339" s="10"/>
      <c r="S1339" s="10"/>
      <c r="AA1339" s="10"/>
      <c r="AB1339" s="10"/>
    </row>
    <row r="1340" spans="1:28" x14ac:dyDescent="0.35">
      <c r="A1340" t="str">
        <f t="shared" si="118"/>
        <v>8415_Captage, traitement et distribution d'eau</v>
      </c>
      <c r="B1340" t="str">
        <f t="shared" si="119"/>
        <v>HC_8415</v>
      </c>
      <c r="C1340" t="str">
        <f t="shared" si="120"/>
        <v>HC</v>
      </c>
      <c r="D1340">
        <f t="shared" ref="D1340:D1347" si="121">IF(COUNTBLANK(P1340)=0,RANK(P1340,P$1275:P$1347),"NC")</f>
        <v>52</v>
      </c>
      <c r="E1340" t="str">
        <f>INDEX(PDC!$J$1:$L$90,MATCH(H1340,PDC!$L:$L,0),MATCH(PDC!$J$1,PDC!$J$1:$L$1,0))</f>
        <v>Industrie</v>
      </c>
      <c r="F1340">
        <v>8415</v>
      </c>
      <c r="G1340">
        <v>36</v>
      </c>
      <c r="H1340" t="s">
        <v>77</v>
      </c>
      <c r="I1340" s="10">
        <v>9</v>
      </c>
      <c r="J1340" s="10">
        <v>7447</v>
      </c>
      <c r="K1340" s="10"/>
      <c r="L1340" s="10"/>
      <c r="M1340" s="10"/>
      <c r="N1340" s="10"/>
      <c r="O1340" s="10"/>
      <c r="P1340" s="10">
        <v>0</v>
      </c>
      <c r="Q1340" s="10"/>
      <c r="R1340" s="10"/>
      <c r="S1340" s="10"/>
      <c r="U1340" s="10"/>
      <c r="V1340" s="10"/>
      <c r="W1340" s="10"/>
      <c r="X1340" s="10"/>
      <c r="Y1340" s="10"/>
      <c r="Z1340" s="10"/>
      <c r="AA1340" s="10"/>
      <c r="AB1340" s="10"/>
    </row>
    <row r="1341" spans="1:28" x14ac:dyDescent="0.35">
      <c r="A1341" t="str">
        <f t="shared" si="118"/>
        <v>8415_Production et distribution d'électricité, de gaz, de vapeur et d'air conditionné</v>
      </c>
      <c r="B1341" t="str">
        <f t="shared" si="119"/>
        <v>HC_8415</v>
      </c>
      <c r="C1341" t="str">
        <f t="shared" si="120"/>
        <v>HC</v>
      </c>
      <c r="D1341">
        <f t="shared" si="121"/>
        <v>52</v>
      </c>
      <c r="E1341" t="str">
        <f>INDEX(PDC!$J$1:$L$90,MATCH(H1341,PDC!$L:$L,0),MATCH(PDC!$J$1,PDC!$J$1:$L$1,0))</f>
        <v>Industrie</v>
      </c>
      <c r="F1341">
        <v>8415</v>
      </c>
      <c r="G1341">
        <v>35</v>
      </c>
      <c r="H1341" t="s">
        <v>76</v>
      </c>
      <c r="I1341" s="10">
        <v>11</v>
      </c>
      <c r="J1341" s="10">
        <v>17113</v>
      </c>
      <c r="K1341" s="10"/>
      <c r="L1341" s="10"/>
      <c r="M1341" s="10"/>
      <c r="N1341" s="10"/>
      <c r="O1341" s="10"/>
      <c r="P1341" s="10">
        <v>0</v>
      </c>
      <c r="Q1341" s="10"/>
      <c r="R1341" s="10"/>
      <c r="S1341" s="10"/>
      <c r="T1341" s="10"/>
      <c r="AA1341" s="10"/>
      <c r="AB1341" s="10"/>
    </row>
    <row r="1342" spans="1:28" x14ac:dyDescent="0.35">
      <c r="A1342" t="str">
        <f t="shared" si="118"/>
        <v>8415_Industrie chimique</v>
      </c>
      <c r="B1342" t="str">
        <f t="shared" si="119"/>
        <v>HC_8415</v>
      </c>
      <c r="C1342" t="str">
        <f t="shared" si="120"/>
        <v>HC</v>
      </c>
      <c r="D1342">
        <f t="shared" si="121"/>
        <v>52</v>
      </c>
      <c r="E1342" t="str">
        <f>INDEX(PDC!$J$1:$L$90,MATCH(H1342,PDC!$L:$L,0),MATCH(PDC!$J$1,PDC!$J$1:$L$1,0))</f>
        <v>Industrie</v>
      </c>
      <c r="F1342">
        <v>8415</v>
      </c>
      <c r="G1342">
        <v>20</v>
      </c>
      <c r="H1342" t="s">
        <v>40</v>
      </c>
      <c r="I1342" s="10">
        <v>6</v>
      </c>
      <c r="J1342" s="10">
        <v>12401</v>
      </c>
      <c r="K1342" s="10"/>
      <c r="M1342" s="10"/>
      <c r="N1342" s="10"/>
      <c r="O1342" s="10"/>
      <c r="P1342" s="10">
        <v>0</v>
      </c>
      <c r="Q1342" s="10"/>
      <c r="R1342" s="10"/>
      <c r="S1342" s="10"/>
      <c r="AA1342" s="10"/>
      <c r="AB1342" s="10"/>
    </row>
    <row r="1343" spans="1:28" x14ac:dyDescent="0.35">
      <c r="A1343" t="str">
        <f t="shared" si="118"/>
        <v>8415_Industrie du cuir et de la chaussure</v>
      </c>
      <c r="B1343" t="str">
        <f t="shared" si="119"/>
        <v>HC_8415</v>
      </c>
      <c r="C1343" t="str">
        <f t="shared" si="120"/>
        <v>HC</v>
      </c>
      <c r="D1343">
        <f t="shared" si="121"/>
        <v>52</v>
      </c>
      <c r="E1343" t="str">
        <f>INDEX(PDC!$J$1:$L$90,MATCH(H1343,PDC!$L:$L,0),MATCH(PDC!$J$1,PDC!$J$1:$L$1,0))</f>
        <v>Industrie</v>
      </c>
      <c r="F1343">
        <v>8415</v>
      </c>
      <c r="G1343">
        <v>15</v>
      </c>
      <c r="H1343" t="s">
        <v>69</v>
      </c>
      <c r="I1343" s="10">
        <v>4</v>
      </c>
      <c r="J1343" s="10">
        <v>6471</v>
      </c>
      <c r="K1343" s="10"/>
      <c r="L1343" s="10"/>
      <c r="M1343" s="10"/>
      <c r="N1343" s="10"/>
      <c r="O1343" s="10"/>
      <c r="P1343" s="10">
        <v>0</v>
      </c>
      <c r="Q1343" s="10"/>
      <c r="R1343" s="10"/>
      <c r="S1343" s="10"/>
      <c r="AA1343" s="10"/>
      <c r="AB1343" s="10"/>
    </row>
    <row r="1344" spans="1:28" x14ac:dyDescent="0.35">
      <c r="A1344" t="str">
        <f t="shared" si="118"/>
        <v>8415_Industrie de l'habillement</v>
      </c>
      <c r="B1344" t="str">
        <f t="shared" si="119"/>
        <v>HC_8415</v>
      </c>
      <c r="C1344" t="str">
        <f t="shared" si="120"/>
        <v>HC</v>
      </c>
      <c r="D1344">
        <f t="shared" si="121"/>
        <v>52</v>
      </c>
      <c r="E1344" t="str">
        <f>INDEX(PDC!$J$1:$L$90,MATCH(H1344,PDC!$L:$L,0),MATCH(PDC!$J$1,PDC!$J$1:$L$1,0))</f>
        <v>Industrie</v>
      </c>
      <c r="F1344">
        <v>8415</v>
      </c>
      <c r="G1344">
        <v>14</v>
      </c>
      <c r="H1344" t="s">
        <v>68</v>
      </c>
      <c r="I1344" s="10">
        <v>1</v>
      </c>
      <c r="J1344" s="10">
        <v>1221</v>
      </c>
      <c r="K1344" s="10"/>
      <c r="M1344" s="10"/>
      <c r="N1344" s="10"/>
      <c r="O1344" s="10"/>
      <c r="P1344" s="10">
        <v>0</v>
      </c>
      <c r="Q1344" s="10"/>
      <c r="R1344" s="10"/>
      <c r="S1344" s="10"/>
      <c r="AA1344" s="10"/>
      <c r="AB1344" s="10"/>
    </row>
    <row r="1345" spans="1:28" x14ac:dyDescent="0.35">
      <c r="A1345" t="str">
        <f t="shared" si="118"/>
        <v>8415_Fabrication de textiles</v>
      </c>
      <c r="B1345" t="str">
        <f t="shared" si="119"/>
        <v>HC_8415</v>
      </c>
      <c r="C1345" t="str">
        <f t="shared" si="120"/>
        <v>HC</v>
      </c>
      <c r="D1345">
        <f t="shared" si="121"/>
        <v>52</v>
      </c>
      <c r="E1345" t="str">
        <f>INDEX(PDC!$J$1:$L$90,MATCH(H1345,PDC!$L:$L,0),MATCH(PDC!$J$1,PDC!$J$1:$L$1,0))</f>
        <v>Industrie</v>
      </c>
      <c r="F1345">
        <v>8415</v>
      </c>
      <c r="G1345">
        <v>13</v>
      </c>
      <c r="H1345" t="s">
        <v>19</v>
      </c>
      <c r="I1345" s="10">
        <v>3</v>
      </c>
      <c r="J1345" s="10">
        <v>5350</v>
      </c>
      <c r="K1345" s="10"/>
      <c r="M1345" s="10"/>
      <c r="N1345" s="10"/>
      <c r="O1345" s="10"/>
      <c r="P1345" s="10">
        <v>0</v>
      </c>
      <c r="Q1345" s="10"/>
      <c r="R1345" s="10"/>
      <c r="S1345" s="10"/>
      <c r="AA1345" s="10"/>
      <c r="AB1345" s="10"/>
    </row>
    <row r="1346" spans="1:28" x14ac:dyDescent="0.35">
      <c r="A1346" t="str">
        <f t="shared" si="118"/>
        <v>8415_Pêche et aquaculture</v>
      </c>
      <c r="B1346" t="str">
        <f t="shared" si="119"/>
        <v>HC_8415</v>
      </c>
      <c r="C1346" t="str">
        <f t="shared" si="120"/>
        <v>HC</v>
      </c>
      <c r="D1346">
        <f t="shared" si="121"/>
        <v>52</v>
      </c>
      <c r="E1346" t="str">
        <f>INDEX(PDC!$J$1:$L$90,MATCH(H1346,PDC!$L:$L,0),MATCH(PDC!$J$1,PDC!$J$1:$L$1,0))</f>
        <v>Agriculture</v>
      </c>
      <c r="F1346">
        <v>8415</v>
      </c>
      <c r="G1346">
        <v>3</v>
      </c>
      <c r="H1346" t="s">
        <v>107</v>
      </c>
      <c r="I1346" s="10"/>
      <c r="J1346" s="10"/>
      <c r="K1346" s="10"/>
      <c r="L1346" s="10"/>
      <c r="M1346" s="10"/>
      <c r="N1346" s="10"/>
      <c r="O1346" s="10"/>
      <c r="P1346" s="10">
        <v>0</v>
      </c>
      <c r="Q1346" s="10"/>
      <c r="R1346" s="10"/>
      <c r="S1346" s="10"/>
      <c r="AA1346" s="10"/>
      <c r="AB1346" s="10"/>
    </row>
    <row r="1347" spans="1:28" x14ac:dyDescent="0.35">
      <c r="A1347" t="str">
        <f t="shared" si="118"/>
        <v>8415_Culture et production animale, chasse et services annexes</v>
      </c>
      <c r="B1347" t="str">
        <f t="shared" si="119"/>
        <v>HC_8415</v>
      </c>
      <c r="C1347" t="str">
        <f t="shared" si="120"/>
        <v>HC</v>
      </c>
      <c r="D1347">
        <f t="shared" si="121"/>
        <v>52</v>
      </c>
      <c r="E1347" t="str">
        <f>INDEX(PDC!$J$1:$L$90,MATCH(H1347,PDC!$L:$L,0),MATCH(PDC!$J$1,PDC!$J$1:$L$1,0))</f>
        <v>Agriculture</v>
      </c>
      <c r="F1347">
        <v>8415</v>
      </c>
      <c r="G1347">
        <v>1</v>
      </c>
      <c r="H1347" t="s">
        <v>62</v>
      </c>
      <c r="I1347" s="10">
        <v>1</v>
      </c>
      <c r="J1347" s="10">
        <v>1250</v>
      </c>
      <c r="K1347" s="10"/>
      <c r="M1347" s="10"/>
      <c r="N1347" s="10"/>
      <c r="O1347" s="10"/>
      <c r="P1347" s="10">
        <v>0</v>
      </c>
      <c r="Q1347" s="10"/>
      <c r="R1347" s="10"/>
      <c r="S1347" s="10"/>
      <c r="AA1347" s="10"/>
      <c r="AB1347" s="10"/>
    </row>
    <row r="1348" spans="1:28" x14ac:dyDescent="0.35">
      <c r="A1348" t="str">
        <f t="shared" ref="A1348:A1411" si="122">F1348&amp;"_"&amp;H1348</f>
        <v>8416_Travail du bois et fabrication d'articles en bois et en liège, à l'exception des meubles ; fabrication d'articles en vannerie et sparterie</v>
      </c>
      <c r="B1348" t="str">
        <f t="shared" ref="B1348:B1411" si="123">C1348&amp;"_"&amp;F1348</f>
        <v>HC_8416</v>
      </c>
      <c r="C1348" t="str">
        <f t="shared" si="120"/>
        <v>HC</v>
      </c>
      <c r="D1348">
        <f>IF(COUNTBLANK(P1348)=0,RANK(P1348,P$1348:P$1421),"NC")</f>
        <v>1</v>
      </c>
      <c r="E1348" t="str">
        <f>INDEX(PDC!$J$1:$L$90,MATCH(H1348,PDC!$L:$L,0),MATCH(PDC!$J$1,PDC!$J$1:$L$1,0))</f>
        <v>Industrie</v>
      </c>
      <c r="F1348">
        <v>8416</v>
      </c>
      <c r="G1348">
        <v>16</v>
      </c>
      <c r="H1348" t="s">
        <v>70</v>
      </c>
      <c r="I1348" s="10">
        <v>184</v>
      </c>
      <c r="J1348" s="10">
        <v>324348</v>
      </c>
      <c r="K1348" s="10">
        <v>26</v>
      </c>
      <c r="L1348">
        <v>2</v>
      </c>
      <c r="M1348" s="10">
        <v>11</v>
      </c>
      <c r="N1348" s="10"/>
      <c r="O1348" s="10">
        <v>688</v>
      </c>
      <c r="P1348" s="10">
        <v>103.01779984686439</v>
      </c>
      <c r="Q1348" s="10">
        <v>80.160814927000004</v>
      </c>
      <c r="R1348" s="10"/>
      <c r="S1348" s="10"/>
      <c r="AA1348" s="10"/>
      <c r="AB1348" s="10"/>
    </row>
    <row r="1349" spans="1:28" x14ac:dyDescent="0.35">
      <c r="A1349" t="str">
        <f t="shared" si="122"/>
        <v>8416_Collecte et traitement des eaux usées</v>
      </c>
      <c r="B1349" t="str">
        <f t="shared" si="123"/>
        <v>HC_8416</v>
      </c>
      <c r="C1349" t="str">
        <f t="shared" ref="C1349:C1412" si="124">IF(OR(G1349=93,G1349=78,G1349=53),"HC",IF(I1349&lt;300,"HC",D1349))</f>
        <v>HC</v>
      </c>
      <c r="D1349">
        <f t="shared" ref="D1349:D1412" si="125">IF(COUNTBLANK(P1349)=0,RANK(P1349,P$1348:P$1421),"NC")</f>
        <v>2</v>
      </c>
      <c r="E1349" t="str">
        <f>INDEX(PDC!$J$1:$L$90,MATCH(H1349,PDC!$L:$L,0),MATCH(PDC!$J$1,PDC!$J$1:$L$1,0))</f>
        <v>Industrie</v>
      </c>
      <c r="F1349">
        <v>8416</v>
      </c>
      <c r="G1349">
        <v>37</v>
      </c>
      <c r="H1349" t="s">
        <v>78</v>
      </c>
      <c r="I1349" s="10">
        <v>67</v>
      </c>
      <c r="J1349" s="10">
        <v>113608</v>
      </c>
      <c r="K1349" s="10">
        <v>6</v>
      </c>
      <c r="L1349">
        <v>2</v>
      </c>
      <c r="M1349" s="10">
        <v>119</v>
      </c>
      <c r="N1349" s="10">
        <v>1</v>
      </c>
      <c r="O1349" s="10">
        <v>482</v>
      </c>
      <c r="P1349" s="10">
        <v>75.201669912479687</v>
      </c>
      <c r="Q1349" s="10">
        <v>52.813182169999997</v>
      </c>
      <c r="R1349" s="10"/>
      <c r="S1349" s="10"/>
      <c r="AA1349" s="10"/>
      <c r="AB1349" s="10"/>
    </row>
    <row r="1350" spans="1:28" x14ac:dyDescent="0.35">
      <c r="A1350" t="str">
        <f t="shared" si="122"/>
        <v>8416_Travaux de construction spécialisés</v>
      </c>
      <c r="B1350" t="str">
        <f t="shared" si="123"/>
        <v>3_8416</v>
      </c>
      <c r="C1350">
        <f t="shared" si="124"/>
        <v>3</v>
      </c>
      <c r="D1350">
        <f t="shared" si="125"/>
        <v>3</v>
      </c>
      <c r="E1350" t="str">
        <f>INDEX(PDC!$J$1:$L$90,MATCH(H1350,PDC!$L:$L,0),MATCH(PDC!$J$1,PDC!$J$1:$L$1,0))</f>
        <v>Construction</v>
      </c>
      <c r="F1350">
        <v>8416</v>
      </c>
      <c r="G1350">
        <v>43</v>
      </c>
      <c r="H1350" t="s">
        <v>3</v>
      </c>
      <c r="I1350" s="10">
        <v>4653</v>
      </c>
      <c r="J1350" s="10">
        <v>7409238</v>
      </c>
      <c r="K1350" s="10">
        <v>376</v>
      </c>
      <c r="L1350">
        <v>11</v>
      </c>
      <c r="M1350" s="10">
        <v>128</v>
      </c>
      <c r="N1350" s="10"/>
      <c r="O1350" s="10">
        <v>20467</v>
      </c>
      <c r="P1350" s="10">
        <v>74.156440457912041</v>
      </c>
      <c r="Q1350" s="10">
        <v>50.747458780999999</v>
      </c>
      <c r="R1350" s="10"/>
      <c r="S1350" s="10"/>
      <c r="U1350" s="10"/>
      <c r="V1350" s="10"/>
      <c r="W1350" s="10"/>
      <c r="X1350" s="10"/>
      <c r="Y1350" s="10"/>
      <c r="Z1350" s="10"/>
      <c r="AA1350" s="10"/>
      <c r="AB1350" s="10"/>
    </row>
    <row r="1351" spans="1:28" x14ac:dyDescent="0.35">
      <c r="A1351" t="str">
        <f t="shared" si="122"/>
        <v>8416_Fabrication d'autres produits minéraux non métalliques</v>
      </c>
      <c r="B1351" t="str">
        <f t="shared" si="123"/>
        <v>HC_8416</v>
      </c>
      <c r="C1351" t="str">
        <f t="shared" si="124"/>
        <v>HC</v>
      </c>
      <c r="D1351">
        <f t="shared" si="125"/>
        <v>5</v>
      </c>
      <c r="E1351" t="str">
        <f>INDEX(PDC!$J$1:$L$90,MATCH(H1351,PDC!$L:$L,0),MATCH(PDC!$J$1,PDC!$J$1:$L$1,0))</f>
        <v>Industrie</v>
      </c>
      <c r="F1351">
        <v>8416</v>
      </c>
      <c r="G1351">
        <v>23</v>
      </c>
      <c r="H1351" t="s">
        <v>18</v>
      </c>
      <c r="I1351" s="10">
        <v>147</v>
      </c>
      <c r="J1351" s="10">
        <v>248960</v>
      </c>
      <c r="K1351" s="10">
        <v>11</v>
      </c>
      <c r="L1351" s="10"/>
      <c r="M1351" s="10"/>
      <c r="N1351" s="10"/>
      <c r="O1351" s="10">
        <v>1178</v>
      </c>
      <c r="P1351" s="10">
        <v>63.565267190987818</v>
      </c>
      <c r="Q1351" s="10">
        <v>44.183804627000001</v>
      </c>
      <c r="R1351" s="10"/>
      <c r="S1351" s="10"/>
      <c r="T1351" s="10"/>
      <c r="AA1351" s="10"/>
      <c r="AB1351" s="10"/>
    </row>
    <row r="1352" spans="1:28" x14ac:dyDescent="0.35">
      <c r="A1352" t="str">
        <f t="shared" si="122"/>
        <v>8416_Construction de bâtiments</v>
      </c>
      <c r="B1352" t="str">
        <f t="shared" si="123"/>
        <v>HC_8416</v>
      </c>
      <c r="C1352" t="str">
        <f t="shared" si="124"/>
        <v>HC</v>
      </c>
      <c r="D1352">
        <f t="shared" si="125"/>
        <v>13</v>
      </c>
      <c r="E1352" t="str">
        <f>INDEX(PDC!$J$1:$L$90,MATCH(H1352,PDC!$L:$L,0),MATCH(PDC!$J$1,PDC!$J$1:$L$1,0))</f>
        <v>Construction</v>
      </c>
      <c r="F1352">
        <v>8416</v>
      </c>
      <c r="G1352">
        <v>41</v>
      </c>
      <c r="H1352" t="s">
        <v>17</v>
      </c>
      <c r="I1352" s="10">
        <v>265</v>
      </c>
      <c r="J1352" s="10">
        <v>397554</v>
      </c>
      <c r="K1352" s="10">
        <v>16</v>
      </c>
      <c r="M1352" s="10"/>
      <c r="N1352" s="10"/>
      <c r="O1352" s="10">
        <v>780</v>
      </c>
      <c r="P1352" s="10">
        <v>46.746760966024063</v>
      </c>
      <c r="Q1352" s="10">
        <v>40.246104932000001</v>
      </c>
      <c r="R1352" s="10"/>
      <c r="S1352" s="10"/>
      <c r="AA1352" s="10"/>
      <c r="AB1352" s="10"/>
    </row>
    <row r="1353" spans="1:28" x14ac:dyDescent="0.35">
      <c r="A1353" t="str">
        <f t="shared" si="122"/>
        <v>8416_Production de films cinématographiques, de vidéo et de programmes de télévision ; enregistrement sonore et édition musicale</v>
      </c>
      <c r="B1353" t="str">
        <f t="shared" si="123"/>
        <v>HC_8416</v>
      </c>
      <c r="C1353" t="str">
        <f t="shared" si="124"/>
        <v>HC</v>
      </c>
      <c r="D1353">
        <f t="shared" si="125"/>
        <v>9</v>
      </c>
      <c r="E1353" t="str">
        <f>INDEX(PDC!$J$1:$L$90,MATCH(H1353,PDC!$L:$L,0),MATCH(PDC!$J$1,PDC!$J$1:$L$1,0))</f>
        <v>Services</v>
      </c>
      <c r="F1353">
        <v>8416</v>
      </c>
      <c r="G1353">
        <v>59</v>
      </c>
      <c r="H1353" t="s">
        <v>82</v>
      </c>
      <c r="I1353" s="10">
        <v>47</v>
      </c>
      <c r="J1353" s="10">
        <v>75133</v>
      </c>
      <c r="K1353">
        <v>3</v>
      </c>
      <c r="O1353">
        <v>82</v>
      </c>
      <c r="P1353">
        <v>59.943023604588014</v>
      </c>
      <c r="Q1353">
        <v>39.929192231999998</v>
      </c>
      <c r="R1353" s="10"/>
      <c r="S1353" s="10"/>
      <c r="U1353" s="10"/>
      <c r="V1353" s="10"/>
      <c r="W1353" s="10"/>
      <c r="X1353" s="10"/>
      <c r="Y1353" s="10"/>
      <c r="Z1353" s="10"/>
      <c r="AA1353" s="10"/>
      <c r="AB1353" s="10"/>
    </row>
    <row r="1354" spans="1:28" x14ac:dyDescent="0.35">
      <c r="A1354" t="str">
        <f t="shared" si="122"/>
        <v>8416_Activités sportives, récréatives et de loisirs</v>
      </c>
      <c r="B1354" t="str">
        <f t="shared" si="123"/>
        <v>HC_8416</v>
      </c>
      <c r="C1354" t="str">
        <f t="shared" si="124"/>
        <v>HC</v>
      </c>
      <c r="D1354">
        <f t="shared" si="125"/>
        <v>8</v>
      </c>
      <c r="E1354" t="str">
        <f>INDEX(PDC!$J$1:$L$90,MATCH(H1354,PDC!$L:$L,0),MATCH(PDC!$J$1,PDC!$J$1:$L$1,0))</f>
        <v>Services</v>
      </c>
      <c r="F1354">
        <v>8416</v>
      </c>
      <c r="G1354">
        <v>93</v>
      </c>
      <c r="H1354" t="s">
        <v>12</v>
      </c>
      <c r="I1354" s="10">
        <v>693</v>
      </c>
      <c r="J1354" s="10">
        <v>951755</v>
      </c>
      <c r="K1354">
        <v>38</v>
      </c>
      <c r="L1354">
        <v>1</v>
      </c>
      <c r="M1354">
        <v>5</v>
      </c>
      <c r="O1354">
        <v>2033</v>
      </c>
      <c r="P1354">
        <v>60.130371933329172</v>
      </c>
      <c r="Q1354">
        <v>39.926241521999998</v>
      </c>
      <c r="R1354" s="10"/>
      <c r="S1354" s="10"/>
      <c r="T1354" s="10"/>
      <c r="AA1354" s="10"/>
      <c r="AB1354" s="10"/>
    </row>
    <row r="1355" spans="1:28" x14ac:dyDescent="0.35">
      <c r="A1355" t="str">
        <f t="shared" si="122"/>
        <v>8416_Hébergement médico-social et social</v>
      </c>
      <c r="B1355" t="str">
        <f t="shared" si="123"/>
        <v>7_8416</v>
      </c>
      <c r="C1355">
        <f t="shared" si="124"/>
        <v>7</v>
      </c>
      <c r="D1355">
        <f t="shared" si="125"/>
        <v>7</v>
      </c>
      <c r="E1355" t="str">
        <f>INDEX(PDC!$J$1:$L$90,MATCH(H1355,PDC!$L:$L,0),MATCH(PDC!$J$1,PDC!$J$1:$L$1,0))</f>
        <v>Services</v>
      </c>
      <c r="F1355">
        <v>8416</v>
      </c>
      <c r="G1355">
        <v>87</v>
      </c>
      <c r="H1355" t="s">
        <v>2</v>
      </c>
      <c r="I1355" s="10">
        <v>2004</v>
      </c>
      <c r="J1355" s="10">
        <v>3055338</v>
      </c>
      <c r="K1355">
        <v>118</v>
      </c>
      <c r="L1355">
        <v>3</v>
      </c>
      <c r="M1355" s="10">
        <v>39</v>
      </c>
      <c r="O1355">
        <v>7704</v>
      </c>
      <c r="P1355">
        <v>61.52085562993711</v>
      </c>
      <c r="Q1355">
        <v>38.620931628999998</v>
      </c>
      <c r="R1355" s="10"/>
      <c r="S1355" s="10"/>
      <c r="AA1355" s="10"/>
      <c r="AB1355" s="10"/>
    </row>
    <row r="1356" spans="1:28" x14ac:dyDescent="0.35">
      <c r="A1356" t="str">
        <f t="shared" si="122"/>
        <v>8416_Activités de poste et de courrier</v>
      </c>
      <c r="B1356" t="str">
        <f t="shared" si="123"/>
        <v>HC_8416</v>
      </c>
      <c r="C1356" t="str">
        <f t="shared" si="124"/>
        <v>HC</v>
      </c>
      <c r="D1356">
        <f t="shared" si="125"/>
        <v>4</v>
      </c>
      <c r="E1356" t="str">
        <f>INDEX(PDC!$J$1:$L$90,MATCH(H1356,PDC!$L:$L,0),MATCH(PDC!$J$1,PDC!$J$1:$L$1,0))</f>
        <v>Services</v>
      </c>
      <c r="F1356">
        <v>8416</v>
      </c>
      <c r="G1356">
        <v>53</v>
      </c>
      <c r="H1356" t="s">
        <v>13</v>
      </c>
      <c r="I1356" s="10">
        <v>526</v>
      </c>
      <c r="J1356" s="10">
        <v>808390</v>
      </c>
      <c r="K1356">
        <v>31</v>
      </c>
      <c r="O1356">
        <v>1856</v>
      </c>
      <c r="P1356">
        <v>68.695900271941326</v>
      </c>
      <c r="Q1356">
        <v>38.347827162999998</v>
      </c>
      <c r="R1356" s="10"/>
      <c r="S1356" s="10"/>
      <c r="AA1356" s="10"/>
      <c r="AB1356" s="10"/>
    </row>
    <row r="1357" spans="1:28" x14ac:dyDescent="0.35">
      <c r="A1357" t="str">
        <f t="shared" si="122"/>
        <v>8416_Action sociale sans hébergement</v>
      </c>
      <c r="B1357" t="str">
        <f t="shared" si="123"/>
        <v>41_8416</v>
      </c>
      <c r="C1357">
        <f t="shared" si="124"/>
        <v>41</v>
      </c>
      <c r="D1357">
        <f t="shared" si="125"/>
        <v>41</v>
      </c>
      <c r="E1357" t="str">
        <f>INDEX(PDC!$J$1:$L$90,MATCH(H1357,PDC!$L:$L,0),MATCH(PDC!$J$1,PDC!$J$1:$L$1,0))</f>
        <v>Services</v>
      </c>
      <c r="F1357">
        <v>8416</v>
      </c>
      <c r="G1357">
        <v>88</v>
      </c>
      <c r="H1357" t="s">
        <v>8</v>
      </c>
      <c r="I1357" s="10">
        <v>1668</v>
      </c>
      <c r="J1357" s="10">
        <v>2436820</v>
      </c>
      <c r="K1357">
        <v>89</v>
      </c>
      <c r="L1357">
        <v>1</v>
      </c>
      <c r="M1357">
        <v>2</v>
      </c>
      <c r="O1357">
        <v>3175</v>
      </c>
      <c r="P1357">
        <v>17.86778375046331</v>
      </c>
      <c r="Q1357">
        <v>36.523009496</v>
      </c>
      <c r="R1357" s="10"/>
      <c r="S1357" s="10"/>
      <c r="AA1357" s="10"/>
      <c r="AB1357" s="10"/>
    </row>
    <row r="1358" spans="1:28" x14ac:dyDescent="0.35">
      <c r="A1358" t="str">
        <f t="shared" si="122"/>
        <v>8416_Entreposage et services auxiliaires des transports</v>
      </c>
      <c r="B1358" t="str">
        <f t="shared" si="123"/>
        <v>22_8416</v>
      </c>
      <c r="C1358">
        <f t="shared" si="124"/>
        <v>22</v>
      </c>
      <c r="D1358">
        <f t="shared" si="125"/>
        <v>22</v>
      </c>
      <c r="E1358" t="str">
        <f>INDEX(PDC!$J$1:$L$90,MATCH(H1358,PDC!$L:$L,0),MATCH(PDC!$J$1,PDC!$J$1:$L$1,0))</f>
        <v>Services</v>
      </c>
      <c r="F1358">
        <v>8416</v>
      </c>
      <c r="G1358">
        <v>52</v>
      </c>
      <c r="H1358" t="s">
        <v>7</v>
      </c>
      <c r="I1358" s="10">
        <v>322</v>
      </c>
      <c r="J1358" s="10">
        <v>539459</v>
      </c>
      <c r="K1358">
        <v>19</v>
      </c>
      <c r="L1358">
        <v>2</v>
      </c>
      <c r="M1358">
        <v>33</v>
      </c>
      <c r="O1358">
        <v>1385</v>
      </c>
      <c r="P1358">
        <v>35.513671154139061</v>
      </c>
      <c r="Q1358">
        <v>35.220470878999997</v>
      </c>
      <c r="R1358" s="10"/>
      <c r="S1358" s="10"/>
      <c r="AA1358" s="10"/>
      <c r="AB1358" s="10"/>
    </row>
    <row r="1359" spans="1:28" x14ac:dyDescent="0.35">
      <c r="A1359" t="str">
        <f t="shared" si="122"/>
        <v>8416_Collecte, traitement et élimination des déchets ; récupération</v>
      </c>
      <c r="B1359" t="str">
        <f t="shared" si="123"/>
        <v>HC_8416</v>
      </c>
      <c r="C1359" t="str">
        <f t="shared" si="124"/>
        <v>HC</v>
      </c>
      <c r="D1359">
        <f t="shared" si="125"/>
        <v>12</v>
      </c>
      <c r="E1359" t="str">
        <f>INDEX(PDC!$J$1:$L$90,MATCH(H1359,PDC!$L:$L,0),MATCH(PDC!$J$1,PDC!$J$1:$L$1,0))</f>
        <v>Industrie</v>
      </c>
      <c r="F1359">
        <v>8416</v>
      </c>
      <c r="G1359">
        <v>38</v>
      </c>
      <c r="H1359" t="s">
        <v>4</v>
      </c>
      <c r="I1359" s="10">
        <v>196</v>
      </c>
      <c r="J1359" s="10">
        <v>316933</v>
      </c>
      <c r="K1359">
        <v>11</v>
      </c>
      <c r="L1359">
        <v>1</v>
      </c>
      <c r="M1359">
        <v>5</v>
      </c>
      <c r="O1359">
        <v>640</v>
      </c>
      <c r="P1359">
        <v>48.724663838677436</v>
      </c>
      <c r="Q1359">
        <v>34.707651144000003</v>
      </c>
      <c r="R1359" s="10"/>
      <c r="S1359" s="10"/>
      <c r="AA1359" s="10"/>
      <c r="AB1359" s="10"/>
    </row>
    <row r="1360" spans="1:28" x14ac:dyDescent="0.35">
      <c r="A1360" t="str">
        <f t="shared" si="122"/>
        <v>8416_Activités liées à l'emploi</v>
      </c>
      <c r="B1360" t="str">
        <f t="shared" si="123"/>
        <v>HC_8416</v>
      </c>
      <c r="C1360" t="str">
        <f t="shared" si="124"/>
        <v>HC</v>
      </c>
      <c r="D1360">
        <f t="shared" si="125"/>
        <v>6</v>
      </c>
      <c r="E1360" t="str">
        <f>INDEX(PDC!$J$1:$L$90,MATCH(H1360,PDC!$L:$L,0),MATCH(PDC!$J$1,PDC!$J$1:$L$1,0))</f>
        <v>Services</v>
      </c>
      <c r="F1360">
        <v>8416</v>
      </c>
      <c r="G1360">
        <v>78</v>
      </c>
      <c r="H1360" t="s">
        <v>6</v>
      </c>
      <c r="I1360" s="10">
        <v>2861</v>
      </c>
      <c r="J1360" s="10">
        <v>3375046</v>
      </c>
      <c r="K1360">
        <v>117</v>
      </c>
      <c r="L1360">
        <v>3</v>
      </c>
      <c r="M1360">
        <v>13</v>
      </c>
      <c r="O1360">
        <v>5535</v>
      </c>
      <c r="P1360">
        <v>61.615512822099902</v>
      </c>
      <c r="Q1360">
        <v>34.666194179000001</v>
      </c>
      <c r="R1360" s="10"/>
      <c r="S1360" s="10"/>
      <c r="AA1360" s="10"/>
      <c r="AB1360" s="10"/>
    </row>
    <row r="1361" spans="1:28" x14ac:dyDescent="0.35">
      <c r="A1361" t="str">
        <f t="shared" si="122"/>
        <v>8416_Enquêtes et sécurité</v>
      </c>
      <c r="B1361" t="str">
        <f t="shared" si="123"/>
        <v>HC_8416</v>
      </c>
      <c r="C1361" t="str">
        <f t="shared" si="124"/>
        <v>HC</v>
      </c>
      <c r="D1361">
        <f t="shared" si="125"/>
        <v>18</v>
      </c>
      <c r="E1361" t="str">
        <f>INDEX(PDC!$J$1:$L$90,MATCH(H1361,PDC!$L:$L,0),MATCH(PDC!$J$1,PDC!$J$1:$L$1,0))</f>
        <v>Services</v>
      </c>
      <c r="F1361">
        <v>8416</v>
      </c>
      <c r="G1361">
        <v>80</v>
      </c>
      <c r="H1361" t="s">
        <v>15</v>
      </c>
      <c r="I1361" s="10">
        <v>290</v>
      </c>
      <c r="J1361" s="10">
        <v>473992</v>
      </c>
      <c r="K1361">
        <v>16</v>
      </c>
      <c r="L1361">
        <v>1</v>
      </c>
      <c r="M1361">
        <v>7</v>
      </c>
      <c r="O1361">
        <v>1476</v>
      </c>
      <c r="P1361">
        <v>41.141000839270859</v>
      </c>
      <c r="Q1361">
        <v>33.755843980000002</v>
      </c>
      <c r="R1361" s="10"/>
      <c r="S1361" s="10"/>
      <c r="AA1361" s="10"/>
      <c r="AB1361" s="10"/>
    </row>
    <row r="1362" spans="1:28" x14ac:dyDescent="0.35">
      <c r="A1362" t="str">
        <f t="shared" si="122"/>
        <v>8416_Services relatifs aux bâtiments et aménagement paysager</v>
      </c>
      <c r="B1362" t="str">
        <f t="shared" si="123"/>
        <v>31_8416</v>
      </c>
      <c r="C1362">
        <f t="shared" si="124"/>
        <v>31</v>
      </c>
      <c r="D1362">
        <f t="shared" si="125"/>
        <v>31</v>
      </c>
      <c r="E1362" t="str">
        <f>INDEX(PDC!$J$1:$L$90,MATCH(H1362,PDC!$L:$L,0),MATCH(PDC!$J$1,PDC!$J$1:$L$1,0))</f>
        <v>Services</v>
      </c>
      <c r="F1362">
        <v>8416</v>
      </c>
      <c r="G1362">
        <v>81</v>
      </c>
      <c r="H1362" t="s">
        <v>9</v>
      </c>
      <c r="I1362" s="10">
        <v>849</v>
      </c>
      <c r="J1362" s="10">
        <v>1220045</v>
      </c>
      <c r="K1362">
        <v>41</v>
      </c>
      <c r="O1362">
        <v>2259</v>
      </c>
      <c r="P1362">
        <v>25.845126246804874</v>
      </c>
      <c r="Q1362">
        <v>33.605317837000001</v>
      </c>
      <c r="R1362" s="10"/>
      <c r="S1362" s="10"/>
      <c r="AA1362" s="10"/>
      <c r="AB1362" s="10"/>
    </row>
    <row r="1363" spans="1:28" x14ac:dyDescent="0.35">
      <c r="A1363" t="str">
        <f t="shared" si="122"/>
        <v>8416_Fabrication de machines et équipements n.c.a.</v>
      </c>
      <c r="B1363" t="str">
        <f t="shared" si="123"/>
        <v>10_8416</v>
      </c>
      <c r="C1363">
        <f t="shared" si="124"/>
        <v>10</v>
      </c>
      <c r="D1363">
        <f t="shared" si="125"/>
        <v>10</v>
      </c>
      <c r="E1363" t="str">
        <f>INDEX(PDC!$J$1:$L$90,MATCH(H1363,PDC!$L:$L,0),MATCH(PDC!$J$1,PDC!$J$1:$L$1,0))</f>
        <v>Industrie</v>
      </c>
      <c r="F1363">
        <v>8416</v>
      </c>
      <c r="G1363">
        <v>28</v>
      </c>
      <c r="H1363" t="s">
        <v>29</v>
      </c>
      <c r="I1363" s="10">
        <v>410</v>
      </c>
      <c r="J1363" s="10">
        <v>587426</v>
      </c>
      <c r="K1363">
        <v>19</v>
      </c>
      <c r="L1363">
        <v>1</v>
      </c>
      <c r="M1363" s="10">
        <v>2</v>
      </c>
      <c r="O1363">
        <v>472</v>
      </c>
      <c r="P1363">
        <v>54.999654576551002</v>
      </c>
      <c r="Q1363">
        <v>32.344499562000003</v>
      </c>
      <c r="R1363" s="10"/>
      <c r="S1363" s="10"/>
      <c r="AA1363" s="10"/>
      <c r="AB1363" s="10"/>
    </row>
    <row r="1364" spans="1:28" x14ac:dyDescent="0.35">
      <c r="A1364" t="str">
        <f t="shared" si="122"/>
        <v>8416_Hébergement</v>
      </c>
      <c r="B1364" t="str">
        <f t="shared" si="123"/>
        <v>11_8416</v>
      </c>
      <c r="C1364">
        <f t="shared" si="124"/>
        <v>11</v>
      </c>
      <c r="D1364">
        <f t="shared" si="125"/>
        <v>11</v>
      </c>
      <c r="E1364" t="str">
        <f>INDEX(PDC!$J$1:$L$90,MATCH(H1364,PDC!$L:$L,0),MATCH(PDC!$J$1,PDC!$J$1:$L$1,0))</f>
        <v>Services</v>
      </c>
      <c r="F1364">
        <v>8416</v>
      </c>
      <c r="G1364">
        <v>55</v>
      </c>
      <c r="H1364" t="s">
        <v>20</v>
      </c>
      <c r="I1364" s="10">
        <v>1126</v>
      </c>
      <c r="J1364" s="10">
        <v>1829232</v>
      </c>
      <c r="K1364">
        <v>57</v>
      </c>
      <c r="L1364">
        <v>3</v>
      </c>
      <c r="M1364" s="10">
        <v>15</v>
      </c>
      <c r="O1364">
        <v>3448</v>
      </c>
      <c r="P1364">
        <v>54.271961558736216</v>
      </c>
      <c r="Q1364">
        <v>31.160618227000001</v>
      </c>
      <c r="R1364" s="10"/>
      <c r="S1364" s="10"/>
      <c r="AA1364" s="10"/>
      <c r="AB1364" s="10"/>
    </row>
    <row r="1365" spans="1:28" x14ac:dyDescent="0.35">
      <c r="A1365" t="str">
        <f t="shared" si="122"/>
        <v>8416_Industries alimentaires</v>
      </c>
      <c r="B1365" t="str">
        <f t="shared" si="123"/>
        <v>16_8416</v>
      </c>
      <c r="C1365">
        <f t="shared" si="124"/>
        <v>16</v>
      </c>
      <c r="D1365">
        <f t="shared" si="125"/>
        <v>16</v>
      </c>
      <c r="E1365" t="str">
        <f>INDEX(PDC!$J$1:$L$90,MATCH(H1365,PDC!$L:$L,0),MATCH(PDC!$J$1,PDC!$J$1:$L$1,0))</f>
        <v>Industrie</v>
      </c>
      <c r="F1365">
        <v>8416</v>
      </c>
      <c r="G1365">
        <v>10</v>
      </c>
      <c r="H1365" t="s">
        <v>14</v>
      </c>
      <c r="I1365" s="10">
        <v>1735</v>
      </c>
      <c r="J1365" s="10">
        <v>2870595</v>
      </c>
      <c r="K1365">
        <v>83</v>
      </c>
      <c r="L1365">
        <v>4</v>
      </c>
      <c r="M1365">
        <v>51</v>
      </c>
      <c r="O1365">
        <v>3777</v>
      </c>
      <c r="P1365">
        <v>42.714973568106103</v>
      </c>
      <c r="Q1365">
        <v>28.913866289000001</v>
      </c>
      <c r="R1365" s="10"/>
      <c r="S1365" s="10"/>
      <c r="U1365" s="10"/>
      <c r="V1365" s="10"/>
      <c r="W1365" s="10"/>
      <c r="X1365" s="10"/>
      <c r="Y1365" s="10"/>
      <c r="Z1365" s="10"/>
      <c r="AA1365" s="10"/>
      <c r="AB1365" s="10"/>
    </row>
    <row r="1366" spans="1:28" x14ac:dyDescent="0.35">
      <c r="A1366" t="str">
        <f t="shared" si="122"/>
        <v>8416_Captage, traitement et distribution d'eau</v>
      </c>
      <c r="B1366" t="str">
        <f t="shared" si="123"/>
        <v>HC_8416</v>
      </c>
      <c r="C1366" t="str">
        <f t="shared" si="124"/>
        <v>HC</v>
      </c>
      <c r="D1366">
        <f t="shared" si="125"/>
        <v>42</v>
      </c>
      <c r="E1366" t="str">
        <f>INDEX(PDC!$J$1:$L$90,MATCH(H1366,PDC!$L:$L,0),MATCH(PDC!$J$1,PDC!$J$1:$L$1,0))</f>
        <v>Industrie</v>
      </c>
      <c r="F1366">
        <v>8416</v>
      </c>
      <c r="G1366">
        <v>36</v>
      </c>
      <c r="H1366" t="s">
        <v>77</v>
      </c>
      <c r="I1366">
        <v>47</v>
      </c>
      <c r="J1366">
        <v>69359</v>
      </c>
      <c r="K1366">
        <v>2</v>
      </c>
      <c r="O1366">
        <v>47</v>
      </c>
      <c r="P1366">
        <v>17.356257569277624</v>
      </c>
      <c r="Q1366">
        <v>28.835479174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</row>
    <row r="1367" spans="1:28" x14ac:dyDescent="0.35">
      <c r="A1367" t="str">
        <f t="shared" si="122"/>
        <v>8416_Commerce de détail, à l'exception des automobiles et des motocycles</v>
      </c>
      <c r="B1367" t="str">
        <f t="shared" si="123"/>
        <v>17_8416</v>
      </c>
      <c r="C1367">
        <f t="shared" si="124"/>
        <v>17</v>
      </c>
      <c r="D1367">
        <f t="shared" si="125"/>
        <v>17</v>
      </c>
      <c r="E1367" t="str">
        <f>INDEX(PDC!$J$1:$L$90,MATCH(H1367,PDC!$L:$L,0),MATCH(PDC!$J$1,PDC!$J$1:$L$1,0))</f>
        <v>Commerce</v>
      </c>
      <c r="F1367">
        <v>8416</v>
      </c>
      <c r="G1367">
        <v>47</v>
      </c>
      <c r="H1367" t="s">
        <v>16</v>
      </c>
      <c r="I1367">
        <v>8864</v>
      </c>
      <c r="J1367">
        <v>13938083</v>
      </c>
      <c r="K1367">
        <v>385</v>
      </c>
      <c r="L1367">
        <v>13</v>
      </c>
      <c r="M1367">
        <v>118</v>
      </c>
      <c r="O1367">
        <v>22047</v>
      </c>
      <c r="P1367">
        <v>42.473583069294286</v>
      </c>
      <c r="Q1367">
        <v>27.622162962000001</v>
      </c>
      <c r="T1367" s="10"/>
      <c r="U1367" s="10"/>
      <c r="V1367" s="10"/>
      <c r="W1367" s="10"/>
      <c r="X1367" s="10"/>
      <c r="Y1367" s="10"/>
      <c r="Z1367" s="10"/>
    </row>
    <row r="1368" spans="1:28" x14ac:dyDescent="0.35">
      <c r="A1368" t="str">
        <f t="shared" si="122"/>
        <v>8416_Transports terrestres et transport par conduites</v>
      </c>
      <c r="B1368" t="str">
        <f t="shared" si="123"/>
        <v>20_8416</v>
      </c>
      <c r="C1368">
        <f t="shared" si="124"/>
        <v>20</v>
      </c>
      <c r="D1368">
        <f t="shared" si="125"/>
        <v>20</v>
      </c>
      <c r="E1368" t="str">
        <f>INDEX(PDC!$J$1:$L$90,MATCH(H1368,PDC!$L:$L,0),MATCH(PDC!$J$1,PDC!$J$1:$L$1,0))</f>
        <v>Services</v>
      </c>
      <c r="F1368">
        <v>8416</v>
      </c>
      <c r="G1368">
        <v>49</v>
      </c>
      <c r="H1368" t="s">
        <v>5</v>
      </c>
      <c r="I1368">
        <v>1540</v>
      </c>
      <c r="J1368">
        <v>2696822</v>
      </c>
      <c r="K1368">
        <v>73</v>
      </c>
      <c r="L1368">
        <v>5</v>
      </c>
      <c r="M1368" s="10">
        <v>42</v>
      </c>
      <c r="O1368">
        <v>5100</v>
      </c>
      <c r="P1368">
        <v>38.101863695671682</v>
      </c>
      <c r="Q1368">
        <v>27.068898133000001</v>
      </c>
      <c r="T1368" s="10"/>
      <c r="U1368" s="10"/>
      <c r="V1368" s="10"/>
      <c r="W1368" s="10"/>
      <c r="X1368" s="10"/>
      <c r="Y1368" s="10"/>
      <c r="Z1368" s="10"/>
    </row>
    <row r="1369" spans="1:28" x14ac:dyDescent="0.35">
      <c r="A1369" t="str">
        <f t="shared" si="122"/>
        <v>8416_Fabrication de produits en caoutchouc et en plastique</v>
      </c>
      <c r="B1369" t="str">
        <f t="shared" si="123"/>
        <v>14_8416</v>
      </c>
      <c r="C1369">
        <f t="shared" si="124"/>
        <v>14</v>
      </c>
      <c r="D1369">
        <f t="shared" si="125"/>
        <v>14</v>
      </c>
      <c r="E1369" t="str">
        <f>INDEX(PDC!$J$1:$L$90,MATCH(H1369,PDC!$L:$L,0),MATCH(PDC!$J$1,PDC!$J$1:$L$1,0))</f>
        <v>Industrie</v>
      </c>
      <c r="F1369">
        <v>8416</v>
      </c>
      <c r="G1369">
        <v>22</v>
      </c>
      <c r="H1369" t="s">
        <v>25</v>
      </c>
      <c r="I1369" s="10">
        <v>417</v>
      </c>
      <c r="J1369" s="10">
        <v>661071</v>
      </c>
      <c r="K1369" s="10">
        <v>17</v>
      </c>
      <c r="L1369" s="10">
        <v>1</v>
      </c>
      <c r="M1369" s="10">
        <v>20</v>
      </c>
      <c r="N1369" s="10"/>
      <c r="O1369" s="10">
        <v>777</v>
      </c>
      <c r="P1369" s="10">
        <v>45.850222936096053</v>
      </c>
      <c r="Q1369" s="10">
        <v>25.715845952999999</v>
      </c>
      <c r="T1369" s="10"/>
      <c r="U1369" s="10"/>
      <c r="V1369" s="10"/>
      <c r="W1369" s="10"/>
      <c r="X1369" s="10"/>
      <c r="Y1369" s="10"/>
      <c r="Z1369" s="10"/>
    </row>
    <row r="1370" spans="1:28" x14ac:dyDescent="0.35">
      <c r="A1370" t="str">
        <f t="shared" si="122"/>
        <v>8416_Activités pour la santé humaine</v>
      </c>
      <c r="B1370" t="str">
        <f t="shared" si="123"/>
        <v>30_8416</v>
      </c>
      <c r="C1370">
        <f t="shared" si="124"/>
        <v>30</v>
      </c>
      <c r="D1370">
        <f t="shared" si="125"/>
        <v>30</v>
      </c>
      <c r="E1370" t="str">
        <f>INDEX(PDC!$J$1:$L$90,MATCH(H1370,PDC!$L:$L,0),MATCH(PDC!$J$1,PDC!$J$1:$L$1,0))</f>
        <v>Services</v>
      </c>
      <c r="F1370">
        <v>8416</v>
      </c>
      <c r="G1370">
        <v>86</v>
      </c>
      <c r="H1370" t="s">
        <v>27</v>
      </c>
      <c r="I1370" s="10">
        <v>2511</v>
      </c>
      <c r="J1370" s="10">
        <v>4042176</v>
      </c>
      <c r="K1370" s="10">
        <v>97</v>
      </c>
      <c r="L1370" s="10">
        <v>2</v>
      </c>
      <c r="M1370" s="10">
        <v>10</v>
      </c>
      <c r="N1370" s="10"/>
      <c r="O1370" s="10">
        <v>4596</v>
      </c>
      <c r="P1370" s="10">
        <v>29.147903085181945</v>
      </c>
      <c r="Q1370" s="10">
        <v>23.996975886000001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</row>
    <row r="1371" spans="1:28" x14ac:dyDescent="0.35">
      <c r="A1371" t="str">
        <f t="shared" si="122"/>
        <v>8416_Commerce de gros, à l'exception des automobiles et des motocycles</v>
      </c>
      <c r="B1371" t="str">
        <f t="shared" si="123"/>
        <v>23_8416</v>
      </c>
      <c r="C1371">
        <f t="shared" si="124"/>
        <v>23</v>
      </c>
      <c r="D1371">
        <f t="shared" si="125"/>
        <v>23</v>
      </c>
      <c r="E1371" t="str">
        <f>INDEX(PDC!$J$1:$L$90,MATCH(H1371,PDC!$L:$L,0),MATCH(PDC!$J$1,PDC!$J$1:$L$1,0))</f>
        <v>Commerce</v>
      </c>
      <c r="F1371">
        <v>8416</v>
      </c>
      <c r="G1371">
        <v>46</v>
      </c>
      <c r="H1371" t="s">
        <v>28</v>
      </c>
      <c r="I1371" s="10">
        <v>2405</v>
      </c>
      <c r="J1371" s="10">
        <v>3761823</v>
      </c>
      <c r="K1371" s="10">
        <v>89</v>
      </c>
      <c r="L1371">
        <v>3</v>
      </c>
      <c r="M1371" s="10">
        <v>31</v>
      </c>
      <c r="N1371" s="10"/>
      <c r="O1371" s="10">
        <v>3836</v>
      </c>
      <c r="P1371" s="10">
        <v>32.765152602393719</v>
      </c>
      <c r="Q1371" s="10">
        <v>23.658742051000001</v>
      </c>
      <c r="T1371" s="10"/>
      <c r="U1371" s="10"/>
      <c r="V1371" s="10"/>
      <c r="W1371" s="10"/>
      <c r="X1371" s="10"/>
      <c r="Y1371" s="10"/>
      <c r="Z1371" s="10"/>
    </row>
    <row r="1372" spans="1:28" x14ac:dyDescent="0.35">
      <c r="A1372" t="str">
        <f t="shared" si="122"/>
        <v>8416_Industrie de l'habillement</v>
      </c>
      <c r="B1372" t="str">
        <f t="shared" si="123"/>
        <v>HC_8416</v>
      </c>
      <c r="C1372" t="str">
        <f t="shared" si="124"/>
        <v>HC</v>
      </c>
      <c r="D1372">
        <f t="shared" si="125"/>
        <v>40</v>
      </c>
      <c r="E1372" t="str">
        <f>INDEX(PDC!$J$1:$L$90,MATCH(H1372,PDC!$L:$L,0),MATCH(PDC!$J$1,PDC!$J$1:$L$1,0))</f>
        <v>Industrie</v>
      </c>
      <c r="F1372">
        <v>8416</v>
      </c>
      <c r="G1372">
        <v>14</v>
      </c>
      <c r="H1372" t="s">
        <v>68</v>
      </c>
      <c r="I1372" s="10">
        <v>95</v>
      </c>
      <c r="J1372" s="10">
        <v>135291</v>
      </c>
      <c r="K1372" s="10">
        <v>3</v>
      </c>
      <c r="L1372" s="10">
        <v>1</v>
      </c>
      <c r="M1372" s="10">
        <v>3</v>
      </c>
      <c r="N1372" s="10"/>
      <c r="O1372" s="10">
        <v>110</v>
      </c>
      <c r="P1372" s="10">
        <v>18.572286922833509</v>
      </c>
      <c r="Q1372" s="10">
        <v>22.174424019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</row>
    <row r="1373" spans="1:28" x14ac:dyDescent="0.35">
      <c r="A1373" t="str">
        <f t="shared" si="122"/>
        <v>8416_Administration publique et défense ; sécurité sociale obligatoire</v>
      </c>
      <c r="B1373" t="str">
        <f t="shared" si="123"/>
        <v>26_8416</v>
      </c>
      <c r="C1373">
        <f t="shared" si="124"/>
        <v>26</v>
      </c>
      <c r="D1373">
        <f t="shared" si="125"/>
        <v>26</v>
      </c>
      <c r="E1373" t="str">
        <f>INDEX(PDC!$J$1:$L$90,MATCH(H1373,PDC!$L:$L,0),MATCH(PDC!$J$1,PDC!$J$1:$L$1,0))</f>
        <v>Services</v>
      </c>
      <c r="F1373">
        <v>8416</v>
      </c>
      <c r="G1373">
        <v>84</v>
      </c>
      <c r="H1373" t="s">
        <v>36</v>
      </c>
      <c r="I1373" s="10">
        <v>3099</v>
      </c>
      <c r="J1373" s="10">
        <v>3293442</v>
      </c>
      <c r="K1373" s="10">
        <v>71</v>
      </c>
      <c r="M1373" s="10"/>
      <c r="N1373" s="10"/>
      <c r="O1373" s="10">
        <v>2508</v>
      </c>
      <c r="P1373" s="10">
        <v>31.653072841781668</v>
      </c>
      <c r="Q1373" s="10">
        <v>21.557993127</v>
      </c>
      <c r="T1373" s="10"/>
      <c r="U1373" s="10"/>
      <c r="V1373" s="10"/>
      <c r="W1373" s="10"/>
      <c r="X1373" s="10"/>
      <c r="Y1373" s="10"/>
      <c r="Z1373" s="10"/>
    </row>
    <row r="1374" spans="1:28" x14ac:dyDescent="0.35">
      <c r="A1374" t="str">
        <f t="shared" si="122"/>
        <v>8416_Génie civil</v>
      </c>
      <c r="B1374" t="str">
        <f t="shared" si="123"/>
        <v>25_8416</v>
      </c>
      <c r="C1374">
        <f t="shared" si="124"/>
        <v>25</v>
      </c>
      <c r="D1374">
        <f t="shared" si="125"/>
        <v>25</v>
      </c>
      <c r="E1374" t="str">
        <f>INDEX(PDC!$J$1:$L$90,MATCH(H1374,PDC!$L:$L,0),MATCH(PDC!$J$1,PDC!$J$1:$L$1,0))</f>
        <v>Construction</v>
      </c>
      <c r="F1374">
        <v>8416</v>
      </c>
      <c r="G1374">
        <v>42</v>
      </c>
      <c r="H1374" t="s">
        <v>22</v>
      </c>
      <c r="I1374" s="10">
        <v>466</v>
      </c>
      <c r="J1374" s="10">
        <v>745301</v>
      </c>
      <c r="K1374" s="10">
        <v>16</v>
      </c>
      <c r="L1374" s="10">
        <v>2</v>
      </c>
      <c r="M1374" s="10">
        <v>11</v>
      </c>
      <c r="N1374" s="10"/>
      <c r="O1374" s="10">
        <v>318</v>
      </c>
      <c r="P1374" s="10">
        <v>32.147094692224712</v>
      </c>
      <c r="Q1374" s="10">
        <v>21.467836484999999</v>
      </c>
      <c r="T1374" s="10"/>
      <c r="U1374" s="10"/>
      <c r="V1374" s="10"/>
      <c r="W1374" s="10"/>
      <c r="X1374" s="10"/>
      <c r="Y1374" s="10"/>
      <c r="Z1374" s="10"/>
    </row>
    <row r="1375" spans="1:28" x14ac:dyDescent="0.35">
      <c r="A1375" t="str">
        <f t="shared" si="122"/>
        <v>8416_Commerce et réparation d'automobiles et de motocycles</v>
      </c>
      <c r="B1375" t="str">
        <f t="shared" si="123"/>
        <v>19_8416</v>
      </c>
      <c r="C1375">
        <f t="shared" si="124"/>
        <v>19</v>
      </c>
      <c r="D1375">
        <f t="shared" si="125"/>
        <v>19</v>
      </c>
      <c r="E1375" t="str">
        <f>INDEX(PDC!$J$1:$L$90,MATCH(H1375,PDC!$L:$L,0),MATCH(PDC!$J$1,PDC!$J$1:$L$1,0))</f>
        <v>Commerce</v>
      </c>
      <c r="F1375">
        <v>8416</v>
      </c>
      <c r="G1375">
        <v>45</v>
      </c>
      <c r="H1375" t="s">
        <v>21</v>
      </c>
      <c r="I1375" s="10">
        <v>2181</v>
      </c>
      <c r="J1375" s="10">
        <v>3738833</v>
      </c>
      <c r="K1375" s="10">
        <v>79</v>
      </c>
      <c r="L1375" s="10">
        <v>1</v>
      </c>
      <c r="M1375" s="10">
        <v>3</v>
      </c>
      <c r="N1375" s="10"/>
      <c r="O1375" s="10">
        <v>2138</v>
      </c>
      <c r="P1375" s="10">
        <v>38.103274441921684</v>
      </c>
      <c r="Q1375" s="10">
        <v>21.129587762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</row>
    <row r="1376" spans="1:28" x14ac:dyDescent="0.35">
      <c r="A1376" t="str">
        <f t="shared" si="122"/>
        <v>8416_Activités des organisations associatives</v>
      </c>
      <c r="B1376" t="str">
        <f t="shared" si="123"/>
        <v>39_8416</v>
      </c>
      <c r="C1376">
        <f t="shared" si="124"/>
        <v>39</v>
      </c>
      <c r="D1376">
        <f t="shared" si="125"/>
        <v>39</v>
      </c>
      <c r="E1376" t="str">
        <f>INDEX(PDC!$J$1:$L$90,MATCH(H1376,PDC!$L:$L,0),MATCH(PDC!$J$1,PDC!$J$1:$L$1,0))</f>
        <v>Services</v>
      </c>
      <c r="F1376">
        <v>8416</v>
      </c>
      <c r="G1376">
        <v>94</v>
      </c>
      <c r="H1376" t="s">
        <v>32</v>
      </c>
      <c r="I1376" s="10">
        <v>545</v>
      </c>
      <c r="J1376" s="10">
        <v>808794</v>
      </c>
      <c r="K1376" s="10">
        <v>17</v>
      </c>
      <c r="L1376" s="10"/>
      <c r="M1376" s="10"/>
      <c r="N1376" s="10"/>
      <c r="O1376" s="10">
        <v>676</v>
      </c>
      <c r="P1376" s="10">
        <v>20.429521317196272</v>
      </c>
      <c r="Q1376" s="10">
        <v>21.018949201000002</v>
      </c>
      <c r="T1376" s="10"/>
      <c r="U1376" s="10"/>
      <c r="V1376" s="10"/>
      <c r="W1376" s="10"/>
      <c r="X1376" s="10"/>
      <c r="Y1376" s="10"/>
      <c r="Z1376" s="10"/>
    </row>
    <row r="1377" spans="1:28" x14ac:dyDescent="0.35">
      <c r="A1377" t="str">
        <f t="shared" si="122"/>
        <v>8416_Restauration</v>
      </c>
      <c r="B1377" t="str">
        <f t="shared" si="123"/>
        <v>21_8416</v>
      </c>
      <c r="C1377">
        <f t="shared" si="124"/>
        <v>21</v>
      </c>
      <c r="D1377">
        <f t="shared" si="125"/>
        <v>21</v>
      </c>
      <c r="E1377" t="str">
        <f>INDEX(PDC!$J$1:$L$90,MATCH(H1377,PDC!$L:$L,0),MATCH(PDC!$J$1,PDC!$J$1:$L$1,0))</f>
        <v>Services</v>
      </c>
      <c r="F1377">
        <v>8416</v>
      </c>
      <c r="G1377">
        <v>56</v>
      </c>
      <c r="H1377" t="s">
        <v>10</v>
      </c>
      <c r="I1377" s="10">
        <v>3053</v>
      </c>
      <c r="J1377" s="10">
        <v>5001958</v>
      </c>
      <c r="K1377" s="10">
        <v>102</v>
      </c>
      <c r="L1377" s="10">
        <v>2</v>
      </c>
      <c r="M1377" s="10">
        <v>34</v>
      </c>
      <c r="N1377" s="10"/>
      <c r="O1377" s="10">
        <v>3159</v>
      </c>
      <c r="P1377" s="10">
        <v>36.089851976319366</v>
      </c>
      <c r="Q1377" s="10">
        <v>20.392014487000001</v>
      </c>
      <c r="T1377" s="10"/>
      <c r="U1377" s="10"/>
      <c r="V1377" s="10"/>
      <c r="W1377" s="10"/>
      <c r="X1377" s="10"/>
      <c r="Y1377" s="10"/>
      <c r="Z1377" s="10"/>
    </row>
    <row r="1378" spans="1:28" x14ac:dyDescent="0.35">
      <c r="A1378" t="str">
        <f t="shared" si="122"/>
        <v>8416_Autres industries manufacturières</v>
      </c>
      <c r="B1378" t="str">
        <f t="shared" si="123"/>
        <v>HC_8416</v>
      </c>
      <c r="C1378" t="str">
        <f t="shared" si="124"/>
        <v>HC</v>
      </c>
      <c r="D1378">
        <f t="shared" si="125"/>
        <v>29</v>
      </c>
      <c r="E1378" t="str">
        <f>INDEX(PDC!$J$1:$L$90,MATCH(H1378,PDC!$L:$L,0),MATCH(PDC!$J$1,PDC!$J$1:$L$1,0))</f>
        <v>Industrie</v>
      </c>
      <c r="F1378">
        <v>8416</v>
      </c>
      <c r="G1378">
        <v>32</v>
      </c>
      <c r="H1378" t="s">
        <v>37</v>
      </c>
      <c r="I1378" s="10">
        <v>241</v>
      </c>
      <c r="J1378" s="10">
        <v>395306</v>
      </c>
      <c r="K1378" s="10">
        <v>8</v>
      </c>
      <c r="M1378" s="10"/>
      <c r="N1378" s="10"/>
      <c r="O1378" s="10">
        <v>93</v>
      </c>
      <c r="P1378" s="10">
        <v>29.945565614868208</v>
      </c>
      <c r="Q1378" s="10">
        <v>20.237486909000001</v>
      </c>
      <c r="T1378" s="10"/>
      <c r="U1378" s="10"/>
      <c r="V1378" s="10"/>
      <c r="W1378" s="10"/>
      <c r="X1378" s="10"/>
      <c r="Y1378" s="10"/>
      <c r="Z1378" s="10"/>
    </row>
    <row r="1379" spans="1:28" x14ac:dyDescent="0.35">
      <c r="A1379" t="str">
        <f t="shared" si="122"/>
        <v>8416_Fabrication de meubles</v>
      </c>
      <c r="B1379" t="str">
        <f t="shared" si="123"/>
        <v>HC_8416</v>
      </c>
      <c r="C1379" t="str">
        <f t="shared" si="124"/>
        <v>HC</v>
      </c>
      <c r="D1379">
        <f t="shared" si="125"/>
        <v>37</v>
      </c>
      <c r="E1379" t="str">
        <f>INDEX(PDC!$J$1:$L$90,MATCH(H1379,PDC!$L:$L,0),MATCH(PDC!$J$1,PDC!$J$1:$L$1,0))</f>
        <v>Industrie</v>
      </c>
      <c r="F1379">
        <v>8416</v>
      </c>
      <c r="G1379">
        <v>31</v>
      </c>
      <c r="H1379" t="s">
        <v>75</v>
      </c>
      <c r="I1379" s="10">
        <v>60</v>
      </c>
      <c r="J1379" s="10">
        <v>99087</v>
      </c>
      <c r="K1379" s="10">
        <v>2</v>
      </c>
      <c r="M1379" s="10"/>
      <c r="N1379" s="10"/>
      <c r="O1379" s="10">
        <v>128</v>
      </c>
      <c r="P1379" s="10">
        <v>21.550964396766982</v>
      </c>
      <c r="Q1379" s="10">
        <v>20.184282498999998</v>
      </c>
      <c r="T1379" s="10"/>
      <c r="U1379" s="10"/>
      <c r="V1379" s="10"/>
      <c r="W1379" s="10"/>
      <c r="X1379" s="10"/>
      <c r="Y1379" s="10"/>
      <c r="Z1379" s="10"/>
    </row>
    <row r="1380" spans="1:28" x14ac:dyDescent="0.35">
      <c r="A1380" t="str">
        <f t="shared" si="122"/>
        <v>8416_Activités de location et location-bail</v>
      </c>
      <c r="B1380" t="str">
        <f t="shared" si="123"/>
        <v>HC_8416</v>
      </c>
      <c r="C1380" t="str">
        <f t="shared" si="124"/>
        <v>HC</v>
      </c>
      <c r="D1380">
        <f t="shared" si="125"/>
        <v>27</v>
      </c>
      <c r="E1380" t="str">
        <f>INDEX(PDC!$J$1:$L$90,MATCH(H1380,PDC!$L:$L,0),MATCH(PDC!$J$1,PDC!$J$1:$L$1,0))</f>
        <v>Services</v>
      </c>
      <c r="F1380">
        <v>8416</v>
      </c>
      <c r="G1380">
        <v>77</v>
      </c>
      <c r="H1380" t="s">
        <v>88</v>
      </c>
      <c r="I1380" s="10">
        <v>164</v>
      </c>
      <c r="J1380" s="10">
        <v>260086</v>
      </c>
      <c r="K1380" s="10">
        <v>5</v>
      </c>
      <c r="L1380" s="10">
        <v>1</v>
      </c>
      <c r="M1380" s="10">
        <v>10</v>
      </c>
      <c r="N1380" s="10"/>
      <c r="O1380" s="10">
        <v>412</v>
      </c>
      <c r="P1380" s="10">
        <v>31.429823015668823</v>
      </c>
      <c r="Q1380" s="10">
        <v>19.224410386999999</v>
      </c>
      <c r="T1380" s="10"/>
      <c r="U1380" s="10"/>
      <c r="V1380" s="10"/>
      <c r="W1380" s="10"/>
      <c r="X1380" s="10"/>
      <c r="Y1380" s="10"/>
      <c r="Z1380" s="10"/>
    </row>
    <row r="1381" spans="1:28" x14ac:dyDescent="0.35">
      <c r="A1381" t="str">
        <f t="shared" si="122"/>
        <v>8416_Fabrication de produits informatiques, électroniques et optiques</v>
      </c>
      <c r="B1381" t="str">
        <f t="shared" si="123"/>
        <v>32_8416</v>
      </c>
      <c r="C1381">
        <f t="shared" si="124"/>
        <v>32</v>
      </c>
      <c r="D1381">
        <f t="shared" si="125"/>
        <v>32</v>
      </c>
      <c r="E1381" t="str">
        <f>INDEX(PDC!$J$1:$L$90,MATCH(H1381,PDC!$L:$L,0),MATCH(PDC!$J$1,PDC!$J$1:$L$1,0))</f>
        <v>Industrie</v>
      </c>
      <c r="F1381">
        <v>8416</v>
      </c>
      <c r="G1381">
        <v>26</v>
      </c>
      <c r="H1381" t="s">
        <v>41</v>
      </c>
      <c r="I1381" s="10">
        <v>530</v>
      </c>
      <c r="J1381" s="10">
        <v>885642</v>
      </c>
      <c r="K1381" s="10">
        <v>16</v>
      </c>
      <c r="M1381" s="10"/>
      <c r="N1381" s="10"/>
      <c r="O1381" s="10">
        <v>203</v>
      </c>
      <c r="P1381" s="10">
        <v>24.240940410754547</v>
      </c>
      <c r="Q1381" s="10">
        <v>18.065990546999998</v>
      </c>
      <c r="T1381" s="10"/>
      <c r="U1381" s="10"/>
      <c r="V1381" s="10"/>
      <c r="W1381" s="10"/>
      <c r="X1381" s="10"/>
      <c r="Y1381" s="10"/>
      <c r="Z1381" s="10"/>
    </row>
    <row r="1382" spans="1:28" x14ac:dyDescent="0.35">
      <c r="A1382" t="str">
        <f t="shared" si="122"/>
        <v>8416_Télécommunications</v>
      </c>
      <c r="B1382" t="str">
        <f t="shared" si="123"/>
        <v>HC_8416</v>
      </c>
      <c r="C1382" t="str">
        <f t="shared" si="124"/>
        <v>HC</v>
      </c>
      <c r="D1382">
        <f t="shared" si="125"/>
        <v>54</v>
      </c>
      <c r="E1382" t="str">
        <f>INDEX(PDC!$J$1:$L$90,MATCH(H1382,PDC!$L:$L,0),MATCH(PDC!$J$1,PDC!$J$1:$L$1,0))</f>
        <v>Services</v>
      </c>
      <c r="F1382">
        <v>8416</v>
      </c>
      <c r="G1382">
        <v>61</v>
      </c>
      <c r="H1382" t="s">
        <v>84</v>
      </c>
      <c r="I1382" s="10">
        <v>36</v>
      </c>
      <c r="J1382" s="10">
        <v>56611</v>
      </c>
      <c r="K1382" s="10">
        <v>1</v>
      </c>
      <c r="M1382" s="10"/>
      <c r="N1382" s="10"/>
      <c r="O1382" s="10">
        <v>6</v>
      </c>
      <c r="P1382" s="10">
        <v>6.0325284273764366</v>
      </c>
      <c r="Q1382" s="10">
        <v>17.664411510000001</v>
      </c>
      <c r="T1382" s="10"/>
      <c r="U1382" s="10"/>
      <c r="V1382" s="10"/>
      <c r="W1382" s="10"/>
      <c r="X1382" s="10"/>
      <c r="Y1382" s="10"/>
      <c r="Z1382" s="10"/>
    </row>
    <row r="1383" spans="1:28" x14ac:dyDescent="0.35">
      <c r="A1383" t="str">
        <f t="shared" si="122"/>
        <v>8416_Organisation de jeux de hasard et d'argent</v>
      </c>
      <c r="B1383" t="str">
        <f t="shared" si="123"/>
        <v>15_8416</v>
      </c>
      <c r="C1383">
        <f t="shared" si="124"/>
        <v>15</v>
      </c>
      <c r="D1383">
        <f t="shared" si="125"/>
        <v>15</v>
      </c>
      <c r="E1383" t="str">
        <f>INDEX(PDC!$J$1:$L$90,MATCH(H1383,PDC!$L:$L,0),MATCH(PDC!$J$1,PDC!$J$1:$L$1,0))</f>
        <v>Services</v>
      </c>
      <c r="F1383">
        <v>8416</v>
      </c>
      <c r="G1383">
        <v>92</v>
      </c>
      <c r="H1383" t="s">
        <v>91</v>
      </c>
      <c r="I1383" s="10">
        <v>472</v>
      </c>
      <c r="J1383" s="10">
        <v>727701</v>
      </c>
      <c r="K1383" s="10">
        <v>12</v>
      </c>
      <c r="L1383">
        <v>2</v>
      </c>
      <c r="M1383" s="10">
        <v>7</v>
      </c>
      <c r="N1383" s="10"/>
      <c r="O1383" s="10">
        <v>457</v>
      </c>
      <c r="P1383" s="10">
        <v>44.369717173838943</v>
      </c>
      <c r="Q1383" s="10">
        <v>16.490289280999999</v>
      </c>
      <c r="T1383" s="10"/>
      <c r="U1383" s="10"/>
      <c r="V1383" s="10"/>
      <c r="W1383" s="10"/>
      <c r="X1383" s="10"/>
      <c r="Y1383" s="10"/>
      <c r="Z1383" s="10"/>
    </row>
    <row r="1384" spans="1:28" x14ac:dyDescent="0.35">
      <c r="A1384" t="str">
        <f t="shared" si="122"/>
        <v>8416_Enseignement</v>
      </c>
      <c r="B1384" t="str">
        <f t="shared" si="123"/>
        <v>49_8416</v>
      </c>
      <c r="C1384">
        <f t="shared" si="124"/>
        <v>49</v>
      </c>
      <c r="D1384">
        <f t="shared" si="125"/>
        <v>49</v>
      </c>
      <c r="E1384" t="str">
        <f>INDEX(PDC!$J$1:$L$90,MATCH(H1384,PDC!$L:$L,0),MATCH(PDC!$J$1,PDC!$J$1:$L$1,0))</f>
        <v>Services</v>
      </c>
      <c r="F1384">
        <v>8416</v>
      </c>
      <c r="G1384">
        <v>85</v>
      </c>
      <c r="H1384" t="s">
        <v>34</v>
      </c>
      <c r="I1384" s="10">
        <v>1364</v>
      </c>
      <c r="J1384" s="10">
        <v>2101681</v>
      </c>
      <c r="K1384" s="10">
        <v>34</v>
      </c>
      <c r="L1384" s="10">
        <v>2</v>
      </c>
      <c r="M1384" s="10">
        <v>15</v>
      </c>
      <c r="N1384" s="10"/>
      <c r="O1384" s="10">
        <v>2218</v>
      </c>
      <c r="P1384" s="10">
        <v>11.092639059479382</v>
      </c>
      <c r="Q1384" s="10">
        <v>16.177526466</v>
      </c>
      <c r="T1384" s="10"/>
      <c r="U1384" s="10"/>
      <c r="V1384" s="10"/>
      <c r="W1384" s="10"/>
      <c r="X1384" s="10"/>
      <c r="Y1384" s="10"/>
      <c r="Z1384" s="10"/>
    </row>
    <row r="1385" spans="1:28" x14ac:dyDescent="0.35">
      <c r="A1385" t="str">
        <f t="shared" si="122"/>
        <v>8416_Production et distribution d'électricité, de gaz, de vapeur et d'air conditionné</v>
      </c>
      <c r="B1385" t="str">
        <f t="shared" si="123"/>
        <v>HC_8416</v>
      </c>
      <c r="C1385" t="str">
        <f t="shared" si="124"/>
        <v>HC</v>
      </c>
      <c r="D1385">
        <f t="shared" si="125"/>
        <v>47</v>
      </c>
      <c r="E1385" t="str">
        <f>INDEX(PDC!$J$1:$L$90,MATCH(H1385,PDC!$L:$L,0),MATCH(PDC!$J$1,PDC!$J$1:$L$1,0))</f>
        <v>Industrie</v>
      </c>
      <c r="F1385">
        <v>8416</v>
      </c>
      <c r="G1385">
        <v>35</v>
      </c>
      <c r="H1385" t="s">
        <v>76</v>
      </c>
      <c r="I1385" s="10">
        <v>122</v>
      </c>
      <c r="J1385" s="10">
        <v>187098</v>
      </c>
      <c r="K1385" s="10">
        <v>3</v>
      </c>
      <c r="M1385" s="10"/>
      <c r="N1385" s="10"/>
      <c r="O1385" s="10">
        <v>28</v>
      </c>
      <c r="P1385" s="10">
        <v>11.734256313678722</v>
      </c>
      <c r="Q1385" s="10">
        <v>16.034377706000001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</row>
    <row r="1386" spans="1:28" x14ac:dyDescent="0.35">
      <c r="A1386" t="str">
        <f t="shared" si="122"/>
        <v>8416_Fabrication de produits métalliques, à l'exception des machines et des équipements</v>
      </c>
      <c r="B1386" t="str">
        <f t="shared" si="123"/>
        <v>36_8416</v>
      </c>
      <c r="C1386">
        <f t="shared" si="124"/>
        <v>36</v>
      </c>
      <c r="D1386">
        <f t="shared" si="125"/>
        <v>36</v>
      </c>
      <c r="E1386" t="str">
        <f>INDEX(PDC!$J$1:$L$90,MATCH(H1386,PDC!$L:$L,0),MATCH(PDC!$J$1,PDC!$J$1:$L$1,0))</f>
        <v>Industrie</v>
      </c>
      <c r="F1386">
        <v>8416</v>
      </c>
      <c r="G1386">
        <v>25</v>
      </c>
      <c r="H1386" t="s">
        <v>11</v>
      </c>
      <c r="I1386" s="10">
        <v>1359</v>
      </c>
      <c r="J1386" s="10">
        <v>2321840</v>
      </c>
      <c r="K1386" s="10">
        <v>37</v>
      </c>
      <c r="L1386">
        <v>5</v>
      </c>
      <c r="M1386" s="10">
        <v>64</v>
      </c>
      <c r="N1386" s="10"/>
      <c r="O1386" s="10">
        <v>1490</v>
      </c>
      <c r="P1386" s="10">
        <v>22.650439231832507</v>
      </c>
      <c r="Q1386" s="10">
        <v>15.935637252999999</v>
      </c>
      <c r="T1386" s="10"/>
      <c r="U1386" s="10"/>
      <c r="V1386" s="10"/>
      <c r="W1386" s="10"/>
      <c r="X1386" s="10"/>
      <c r="Y1386" s="10"/>
      <c r="Z1386" s="10"/>
    </row>
    <row r="1387" spans="1:28" x14ac:dyDescent="0.35">
      <c r="A1387" t="str">
        <f t="shared" si="122"/>
        <v>8416_Métallurgie</v>
      </c>
      <c r="B1387" t="str">
        <f t="shared" si="123"/>
        <v>HC_8416</v>
      </c>
      <c r="C1387" t="str">
        <f t="shared" si="124"/>
        <v>HC</v>
      </c>
      <c r="D1387">
        <f t="shared" si="125"/>
        <v>33</v>
      </c>
      <c r="E1387" t="str">
        <f>INDEX(PDC!$J$1:$L$90,MATCH(H1387,PDC!$L:$L,0),MATCH(PDC!$J$1,PDC!$J$1:$L$1,0))</f>
        <v>Industrie</v>
      </c>
      <c r="F1387">
        <v>8416</v>
      </c>
      <c r="G1387">
        <v>24</v>
      </c>
      <c r="H1387" t="s">
        <v>26</v>
      </c>
      <c r="I1387" s="10">
        <v>253</v>
      </c>
      <c r="J1387" s="10">
        <v>351066</v>
      </c>
      <c r="K1387" s="10">
        <v>5</v>
      </c>
      <c r="L1387" s="10"/>
      <c r="M1387" s="10"/>
      <c r="N1387" s="10"/>
      <c r="O1387" s="10">
        <v>267</v>
      </c>
      <c r="P1387" s="10">
        <v>24.000879577706524</v>
      </c>
      <c r="Q1387" s="10">
        <v>14.242336199</v>
      </c>
      <c r="T1387" s="10"/>
      <c r="U1387" s="10"/>
      <c r="V1387" s="10"/>
      <c r="W1387" s="10"/>
      <c r="X1387" s="10"/>
      <c r="Y1387" s="10"/>
      <c r="Z1387" s="10"/>
    </row>
    <row r="1388" spans="1:28" x14ac:dyDescent="0.35">
      <c r="A1388" t="str">
        <f t="shared" si="122"/>
        <v>8416_Industrie chimique</v>
      </c>
      <c r="B1388" t="str">
        <f t="shared" si="123"/>
        <v>44_8416</v>
      </c>
      <c r="C1388">
        <f t="shared" si="124"/>
        <v>44</v>
      </c>
      <c r="D1388">
        <f t="shared" si="125"/>
        <v>44</v>
      </c>
      <c r="E1388" t="str">
        <f>INDEX(PDC!$J$1:$L$90,MATCH(H1388,PDC!$L:$L,0),MATCH(PDC!$J$1,PDC!$J$1:$L$1,0))</f>
        <v>Industrie</v>
      </c>
      <c r="F1388">
        <v>8416</v>
      </c>
      <c r="G1388">
        <v>20</v>
      </c>
      <c r="H1388" t="s">
        <v>40</v>
      </c>
      <c r="I1388" s="10">
        <v>411</v>
      </c>
      <c r="J1388" s="10">
        <v>530759</v>
      </c>
      <c r="K1388" s="10">
        <v>7</v>
      </c>
      <c r="L1388" s="10"/>
      <c r="M1388" s="10"/>
      <c r="N1388" s="10"/>
      <c r="O1388" s="10">
        <v>237</v>
      </c>
      <c r="P1388" s="10">
        <v>14.49060889606687</v>
      </c>
      <c r="Q1388" s="10">
        <v>13.188660013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</row>
    <row r="1389" spans="1:28" x14ac:dyDescent="0.35">
      <c r="A1389" t="str">
        <f t="shared" si="122"/>
        <v>8416_Activités vétérinaires</v>
      </c>
      <c r="B1389" t="str">
        <f t="shared" si="123"/>
        <v>HC_8416</v>
      </c>
      <c r="C1389" t="str">
        <f t="shared" si="124"/>
        <v>HC</v>
      </c>
      <c r="D1389">
        <f t="shared" si="125"/>
        <v>38</v>
      </c>
      <c r="E1389" t="str">
        <f>INDEX(PDC!$J$1:$L$90,MATCH(H1389,PDC!$L:$L,0),MATCH(PDC!$J$1,PDC!$J$1:$L$1,0))</f>
        <v>Services</v>
      </c>
      <c r="F1389">
        <v>8416</v>
      </c>
      <c r="G1389">
        <v>75</v>
      </c>
      <c r="H1389" t="s">
        <v>87</v>
      </c>
      <c r="I1389" s="10">
        <v>130</v>
      </c>
      <c r="J1389" s="10">
        <v>227688</v>
      </c>
      <c r="K1389" s="10">
        <v>3</v>
      </c>
      <c r="L1389" s="10"/>
      <c r="M1389" s="10"/>
      <c r="N1389" s="10"/>
      <c r="O1389" s="10">
        <v>55</v>
      </c>
      <c r="P1389" s="10">
        <v>21.08543141760326</v>
      </c>
      <c r="Q1389" s="10">
        <v>13.175924950000001</v>
      </c>
      <c r="T1389" s="10"/>
      <c r="U1389" s="10"/>
      <c r="V1389" s="10"/>
      <c r="W1389" s="10"/>
      <c r="X1389" s="10"/>
      <c r="Y1389" s="10"/>
      <c r="Z1389" s="10"/>
    </row>
    <row r="1390" spans="1:28" x14ac:dyDescent="0.35">
      <c r="A1390" t="str">
        <f t="shared" si="122"/>
        <v>8416_Réparation et installation de machines et d'équipements</v>
      </c>
      <c r="B1390" t="str">
        <f t="shared" si="123"/>
        <v>24_8416</v>
      </c>
      <c r="C1390">
        <f t="shared" si="124"/>
        <v>24</v>
      </c>
      <c r="D1390">
        <f t="shared" si="125"/>
        <v>24</v>
      </c>
      <c r="E1390" t="str">
        <f>INDEX(PDC!$J$1:$L$90,MATCH(H1390,PDC!$L:$L,0),MATCH(PDC!$J$1,PDC!$J$1:$L$1,0))</f>
        <v>Industrie</v>
      </c>
      <c r="F1390">
        <v>8416</v>
      </c>
      <c r="G1390">
        <v>33</v>
      </c>
      <c r="H1390" t="s">
        <v>23</v>
      </c>
      <c r="I1390" s="10">
        <v>350</v>
      </c>
      <c r="J1390" s="10">
        <v>609692</v>
      </c>
      <c r="K1390" s="10">
        <v>8</v>
      </c>
      <c r="M1390" s="10"/>
      <c r="N1390" s="10"/>
      <c r="O1390" s="10">
        <v>251</v>
      </c>
      <c r="P1390" s="10">
        <v>32.477392261123185</v>
      </c>
      <c r="Q1390" s="10">
        <v>13.121379319000001</v>
      </c>
      <c r="T1390" s="10"/>
      <c r="U1390" s="10"/>
      <c r="V1390" s="10"/>
      <c r="W1390" s="10"/>
      <c r="X1390" s="10"/>
      <c r="Y1390" s="10"/>
      <c r="Z1390" s="10"/>
    </row>
    <row r="1391" spans="1:28" x14ac:dyDescent="0.35">
      <c r="A1391" t="str">
        <f t="shared" si="122"/>
        <v>8416_Activités immobilières</v>
      </c>
      <c r="B1391" t="str">
        <f t="shared" si="123"/>
        <v>43_8416</v>
      </c>
      <c r="C1391">
        <f t="shared" si="124"/>
        <v>43</v>
      </c>
      <c r="D1391">
        <f t="shared" si="125"/>
        <v>43</v>
      </c>
      <c r="E1391" t="str">
        <f>INDEX(PDC!$J$1:$L$90,MATCH(H1391,PDC!$L:$L,0),MATCH(PDC!$J$1,PDC!$J$1:$L$1,0))</f>
        <v>Services</v>
      </c>
      <c r="F1391">
        <v>8416</v>
      </c>
      <c r="G1391">
        <v>68</v>
      </c>
      <c r="H1391" t="s">
        <v>31</v>
      </c>
      <c r="I1391" s="10">
        <v>1143</v>
      </c>
      <c r="J1391" s="10">
        <v>1718140</v>
      </c>
      <c r="K1391" s="10">
        <v>22</v>
      </c>
      <c r="L1391">
        <v>2</v>
      </c>
      <c r="M1391" s="10">
        <v>23</v>
      </c>
      <c r="N1391" s="10"/>
      <c r="O1391" s="10">
        <v>1396</v>
      </c>
      <c r="P1391" s="10">
        <v>16.777737988024835</v>
      </c>
      <c r="Q1391" s="10">
        <v>12.804544449</v>
      </c>
      <c r="T1391" s="10"/>
      <c r="U1391" s="10"/>
      <c r="V1391" s="10"/>
      <c r="W1391" s="10"/>
      <c r="X1391" s="10"/>
      <c r="Y1391" s="10"/>
      <c r="Z1391" s="10"/>
    </row>
    <row r="1392" spans="1:28" x14ac:dyDescent="0.35">
      <c r="A1392" t="str">
        <f t="shared" si="122"/>
        <v>8416_Industrie pharmaceutique</v>
      </c>
      <c r="B1392" t="str">
        <f t="shared" si="123"/>
        <v>46_8416</v>
      </c>
      <c r="C1392">
        <f t="shared" si="124"/>
        <v>46</v>
      </c>
      <c r="D1392">
        <f t="shared" si="125"/>
        <v>46</v>
      </c>
      <c r="E1392" t="str">
        <f>INDEX(PDC!$J$1:$L$90,MATCH(H1392,PDC!$L:$L,0),MATCH(PDC!$J$1,PDC!$J$1:$L$1,0))</f>
        <v>Industrie</v>
      </c>
      <c r="F1392">
        <v>8416</v>
      </c>
      <c r="G1392">
        <v>21</v>
      </c>
      <c r="H1392" t="s">
        <v>39</v>
      </c>
      <c r="I1392" s="10">
        <v>891</v>
      </c>
      <c r="J1392" s="10">
        <v>867516</v>
      </c>
      <c r="K1392" s="10">
        <v>11</v>
      </c>
      <c r="L1392">
        <v>1</v>
      </c>
      <c r="M1392" s="10">
        <v>16</v>
      </c>
      <c r="N1392" s="10"/>
      <c r="O1392" s="10">
        <v>360</v>
      </c>
      <c r="P1392" s="10">
        <v>12.500335078158086</v>
      </c>
      <c r="Q1392" s="10">
        <v>12.679881409</v>
      </c>
      <c r="T1392" s="10"/>
      <c r="U1392" s="10"/>
      <c r="V1392" s="10"/>
      <c r="W1392" s="10"/>
      <c r="X1392" s="10"/>
      <c r="Y1392" s="10"/>
      <c r="Z1392" s="10"/>
    </row>
    <row r="1393" spans="1:28" x14ac:dyDescent="0.35">
      <c r="A1393" t="str">
        <f t="shared" si="122"/>
        <v>8416_Industrie du cuir et de la chaussure</v>
      </c>
      <c r="B1393" t="str">
        <f t="shared" si="123"/>
        <v>HC_8416</v>
      </c>
      <c r="C1393" t="str">
        <f t="shared" si="124"/>
        <v>HC</v>
      </c>
      <c r="D1393">
        <f t="shared" si="125"/>
        <v>28</v>
      </c>
      <c r="E1393" t="str">
        <f>INDEX(PDC!$J$1:$L$90,MATCH(H1393,PDC!$L:$L,0),MATCH(PDC!$J$1,PDC!$J$1:$L$1,0))</f>
        <v>Industrie</v>
      </c>
      <c r="F1393">
        <v>8416</v>
      </c>
      <c r="G1393">
        <v>15</v>
      </c>
      <c r="H1393" t="s">
        <v>69</v>
      </c>
      <c r="I1393" s="10">
        <v>114</v>
      </c>
      <c r="J1393" s="10">
        <v>165475</v>
      </c>
      <c r="K1393" s="10">
        <v>2</v>
      </c>
      <c r="L1393" s="10"/>
      <c r="M1393" s="10"/>
      <c r="N1393" s="10"/>
      <c r="O1393" s="10">
        <v>88</v>
      </c>
      <c r="P1393" s="10">
        <v>30.082717153800967</v>
      </c>
      <c r="Q1393" s="10">
        <v>12.086417888</v>
      </c>
      <c r="T1393" s="10"/>
      <c r="U1393" s="10"/>
      <c r="V1393" s="10"/>
      <c r="W1393" s="10"/>
      <c r="X1393" s="10"/>
      <c r="Y1393" s="10"/>
      <c r="Z1393" s="10"/>
    </row>
    <row r="1394" spans="1:28" x14ac:dyDescent="0.35">
      <c r="A1394" t="str">
        <f t="shared" si="122"/>
        <v>8416_Autres industries extractives</v>
      </c>
      <c r="B1394" t="str">
        <f t="shared" si="123"/>
        <v>HC_8416</v>
      </c>
      <c r="C1394" t="str">
        <f t="shared" si="124"/>
        <v>HC</v>
      </c>
      <c r="D1394">
        <f t="shared" si="125"/>
        <v>34</v>
      </c>
      <c r="E1394" t="str">
        <f>INDEX(PDC!$J$1:$L$90,MATCH(H1394,PDC!$L:$L,0),MATCH(PDC!$J$1,PDC!$J$1:$L$1,0))</f>
        <v>Industrie</v>
      </c>
      <c r="F1394">
        <v>8416</v>
      </c>
      <c r="G1394">
        <v>8</v>
      </c>
      <c r="H1394" t="s">
        <v>64</v>
      </c>
      <c r="I1394" s="10">
        <v>112</v>
      </c>
      <c r="J1394" s="10">
        <v>188141</v>
      </c>
      <c r="K1394" s="10">
        <v>2</v>
      </c>
      <c r="M1394" s="10"/>
      <c r="N1394" s="10"/>
      <c r="O1394" s="10">
        <v>435</v>
      </c>
      <c r="P1394" s="10">
        <v>23.958983207762586</v>
      </c>
      <c r="Q1394" s="10">
        <v>10.630325128000001</v>
      </c>
      <c r="T1394" s="10"/>
      <c r="U1394" s="10"/>
      <c r="V1394" s="10"/>
      <c r="W1394" s="10"/>
      <c r="X1394" s="10"/>
      <c r="Y1394" s="10"/>
      <c r="Z1394" s="10"/>
    </row>
    <row r="1395" spans="1:28" x14ac:dyDescent="0.35">
      <c r="A1395" t="str">
        <f t="shared" si="122"/>
        <v>8416_Imprimerie et reproduction d'enregistrements</v>
      </c>
      <c r="B1395" t="str">
        <f t="shared" si="123"/>
        <v>HC_8416</v>
      </c>
      <c r="C1395" t="str">
        <f t="shared" si="124"/>
        <v>HC</v>
      </c>
      <c r="D1395">
        <f t="shared" si="125"/>
        <v>45</v>
      </c>
      <c r="E1395" t="str">
        <f>INDEX(PDC!$J$1:$L$90,MATCH(H1395,PDC!$L:$L,0),MATCH(PDC!$J$1,PDC!$J$1:$L$1,0))</f>
        <v>Industrie</v>
      </c>
      <c r="F1395">
        <v>8416</v>
      </c>
      <c r="G1395">
        <v>18</v>
      </c>
      <c r="H1395" t="s">
        <v>72</v>
      </c>
      <c r="I1395" s="10">
        <v>60</v>
      </c>
      <c r="J1395" s="10">
        <v>102276</v>
      </c>
      <c r="K1395" s="10">
        <v>1</v>
      </c>
      <c r="L1395" s="10"/>
      <c r="M1395" s="10"/>
      <c r="N1395" s="10"/>
      <c r="O1395" s="10">
        <v>117</v>
      </c>
      <c r="P1395" s="10">
        <v>13.721477896708789</v>
      </c>
      <c r="Q1395" s="10">
        <v>9.7774648988999999</v>
      </c>
      <c r="T1395" s="10"/>
      <c r="U1395" s="10"/>
      <c r="V1395" s="10"/>
      <c r="W1395" s="10"/>
      <c r="X1395" s="10"/>
      <c r="Y1395" s="10"/>
      <c r="Z1395" s="10"/>
    </row>
    <row r="1396" spans="1:28" x14ac:dyDescent="0.35">
      <c r="A1396" t="str">
        <f t="shared" si="122"/>
        <v>8416_Activités administratives et autres activités de soutien aux entreprises</v>
      </c>
      <c r="B1396" t="str">
        <f t="shared" si="123"/>
        <v>35_8416</v>
      </c>
      <c r="C1396">
        <f t="shared" si="124"/>
        <v>35</v>
      </c>
      <c r="D1396">
        <f t="shared" si="125"/>
        <v>35</v>
      </c>
      <c r="E1396" t="str">
        <f>INDEX(PDC!$J$1:$L$90,MATCH(H1396,PDC!$L:$L,0),MATCH(PDC!$J$1,PDC!$J$1:$L$1,0))</f>
        <v>Services</v>
      </c>
      <c r="F1396">
        <v>8416</v>
      </c>
      <c r="G1396">
        <v>82</v>
      </c>
      <c r="H1396" t="s">
        <v>35</v>
      </c>
      <c r="I1396" s="10">
        <v>436</v>
      </c>
      <c r="J1396" s="10">
        <v>623242</v>
      </c>
      <c r="K1396" s="10">
        <v>6</v>
      </c>
      <c r="L1396" s="10"/>
      <c r="M1396" s="10"/>
      <c r="N1396" s="10"/>
      <c r="O1396" s="10">
        <v>209</v>
      </c>
      <c r="P1396" s="10">
        <v>23.546788510657201</v>
      </c>
      <c r="Q1396" s="10">
        <v>9.6270790479000006</v>
      </c>
      <c r="T1396" s="10"/>
      <c r="U1396" s="10"/>
      <c r="V1396" s="10"/>
      <c r="W1396" s="10"/>
      <c r="X1396" s="10"/>
      <c r="Y1396" s="10"/>
      <c r="Z1396" s="10"/>
    </row>
    <row r="1397" spans="1:28" x14ac:dyDescent="0.35">
      <c r="A1397" t="str">
        <f t="shared" si="122"/>
        <v>8416_Industrie automobile</v>
      </c>
      <c r="B1397" t="str">
        <f t="shared" si="123"/>
        <v>52_8416</v>
      </c>
      <c r="C1397">
        <f t="shared" si="124"/>
        <v>52</v>
      </c>
      <c r="D1397">
        <f t="shared" si="125"/>
        <v>52</v>
      </c>
      <c r="E1397" t="str">
        <f>INDEX(PDC!$J$1:$L$90,MATCH(H1397,PDC!$L:$L,0),MATCH(PDC!$J$1,PDC!$J$1:$L$1,0))</f>
        <v>Industrie</v>
      </c>
      <c r="F1397">
        <v>8416</v>
      </c>
      <c r="G1397">
        <v>29</v>
      </c>
      <c r="H1397" t="s">
        <v>24</v>
      </c>
      <c r="I1397" s="10">
        <v>679</v>
      </c>
      <c r="J1397" s="10">
        <v>816123</v>
      </c>
      <c r="K1397" s="10">
        <v>7</v>
      </c>
      <c r="L1397">
        <v>1</v>
      </c>
      <c r="M1397" s="10">
        <v>4</v>
      </c>
      <c r="N1397" s="10"/>
      <c r="O1397" s="10">
        <v>576</v>
      </c>
      <c r="P1397" s="10">
        <v>8.1889222184882371</v>
      </c>
      <c r="Q1397" s="10">
        <v>8.5771384950999998</v>
      </c>
      <c r="T1397" s="10"/>
      <c r="U1397" s="10"/>
      <c r="V1397" s="10"/>
      <c r="W1397" s="10"/>
      <c r="X1397" s="10"/>
      <c r="Y1397" s="10"/>
      <c r="Z1397" s="10"/>
    </row>
    <row r="1398" spans="1:28" x14ac:dyDescent="0.35">
      <c r="A1398" t="str">
        <f t="shared" si="122"/>
        <v>8416_Autres services personnels</v>
      </c>
      <c r="B1398" t="str">
        <f t="shared" si="123"/>
        <v>48_8416</v>
      </c>
      <c r="C1398">
        <f t="shared" si="124"/>
        <v>48</v>
      </c>
      <c r="D1398">
        <f t="shared" si="125"/>
        <v>48</v>
      </c>
      <c r="E1398" t="str">
        <f>INDEX(PDC!$J$1:$L$90,MATCH(H1398,PDC!$L:$L,0),MATCH(PDC!$J$1,PDC!$J$1:$L$1,0))</f>
        <v>Services</v>
      </c>
      <c r="F1398">
        <v>8416</v>
      </c>
      <c r="G1398">
        <v>96</v>
      </c>
      <c r="H1398" t="s">
        <v>30</v>
      </c>
      <c r="I1398" s="10">
        <v>1020</v>
      </c>
      <c r="J1398" s="10">
        <v>1550975</v>
      </c>
      <c r="K1398" s="10">
        <v>12</v>
      </c>
      <c r="L1398">
        <v>1</v>
      </c>
      <c r="M1398" s="10">
        <v>7</v>
      </c>
      <c r="N1398" s="10"/>
      <c r="O1398" s="10">
        <v>458</v>
      </c>
      <c r="P1398" s="10">
        <v>11.130663021467532</v>
      </c>
      <c r="Q1398" s="10">
        <v>7.7370686181000004</v>
      </c>
      <c r="T1398" s="10"/>
      <c r="U1398" s="10"/>
      <c r="V1398" s="10"/>
      <c r="W1398" s="10"/>
      <c r="X1398" s="10"/>
      <c r="Y1398" s="10"/>
      <c r="Z1398" s="10"/>
    </row>
    <row r="1399" spans="1:28" x14ac:dyDescent="0.35">
      <c r="A1399" t="str">
        <f t="shared" si="122"/>
        <v>8416_Activités des sièges sociaux ; conseil de gestion</v>
      </c>
      <c r="B1399" t="str">
        <f t="shared" si="123"/>
        <v>50_8416</v>
      </c>
      <c r="C1399">
        <f t="shared" si="124"/>
        <v>50</v>
      </c>
      <c r="D1399">
        <f t="shared" si="125"/>
        <v>50</v>
      </c>
      <c r="E1399" t="str">
        <f>INDEX(PDC!$J$1:$L$90,MATCH(H1399,PDC!$L:$L,0),MATCH(PDC!$J$1,PDC!$J$1:$L$1,0))</f>
        <v>Services</v>
      </c>
      <c r="F1399">
        <v>8416</v>
      </c>
      <c r="G1399">
        <v>70</v>
      </c>
      <c r="H1399" t="s">
        <v>44</v>
      </c>
      <c r="I1399" s="10">
        <v>542</v>
      </c>
      <c r="J1399" s="10">
        <v>729074</v>
      </c>
      <c r="K1399" s="10">
        <v>5</v>
      </c>
      <c r="M1399" s="10"/>
      <c r="N1399" s="10"/>
      <c r="O1399" s="10">
        <v>140</v>
      </c>
      <c r="P1399" s="10">
        <v>10.358920007724866</v>
      </c>
      <c r="Q1399" s="10">
        <v>6.8580144128000002</v>
      </c>
      <c r="T1399" s="10"/>
      <c r="U1399" s="10"/>
      <c r="V1399" s="10"/>
      <c r="W1399" s="10"/>
      <c r="X1399" s="10"/>
      <c r="Y1399" s="10"/>
      <c r="Z1399" s="10"/>
    </row>
    <row r="1400" spans="1:28" x14ac:dyDescent="0.35">
      <c r="A1400" t="str">
        <f t="shared" si="122"/>
        <v>8416_Activités d'architecture et d'ingénierie ; activités de contrôle et analyses techniques</v>
      </c>
      <c r="B1400" t="str">
        <f t="shared" si="123"/>
        <v>53_8416</v>
      </c>
      <c r="C1400">
        <f t="shared" si="124"/>
        <v>53</v>
      </c>
      <c r="D1400">
        <f t="shared" si="125"/>
        <v>53</v>
      </c>
      <c r="E1400" t="str">
        <f>INDEX(PDC!$J$1:$L$90,MATCH(H1400,PDC!$L:$L,0),MATCH(PDC!$J$1,PDC!$J$1:$L$1,0))</f>
        <v>Services</v>
      </c>
      <c r="F1400">
        <v>8416</v>
      </c>
      <c r="G1400">
        <v>71</v>
      </c>
      <c r="H1400" t="s">
        <v>43</v>
      </c>
      <c r="I1400" s="10">
        <v>467</v>
      </c>
      <c r="J1400" s="10">
        <v>789528</v>
      </c>
      <c r="K1400" s="10">
        <v>5</v>
      </c>
      <c r="M1400" s="10"/>
      <c r="N1400" s="10"/>
      <c r="O1400" s="10">
        <v>122</v>
      </c>
      <c r="P1400" s="10">
        <v>7.9859619067616396</v>
      </c>
      <c r="Q1400" s="10">
        <v>6.3328976299999997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</row>
    <row r="1401" spans="1:28" x14ac:dyDescent="0.35">
      <c r="A1401" t="str">
        <f t="shared" si="122"/>
        <v>8416_Activités créatives, artistiques et de spectacle</v>
      </c>
      <c r="B1401" t="str">
        <f t="shared" si="123"/>
        <v>HC_8416</v>
      </c>
      <c r="C1401" t="str">
        <f t="shared" si="124"/>
        <v>HC</v>
      </c>
      <c r="D1401">
        <f t="shared" si="125"/>
        <v>55</v>
      </c>
      <c r="E1401" t="str">
        <f>INDEX(PDC!$J$1:$L$90,MATCH(H1401,PDC!$L:$L,0),MATCH(PDC!$J$1,PDC!$J$1:$L$1,0))</f>
        <v>Services</v>
      </c>
      <c r="F1401">
        <v>8416</v>
      </c>
      <c r="G1401">
        <v>90</v>
      </c>
      <c r="H1401" t="s">
        <v>42</v>
      </c>
      <c r="I1401" s="10">
        <v>156</v>
      </c>
      <c r="J1401" s="10">
        <v>158274</v>
      </c>
      <c r="K1401" s="10">
        <v>1</v>
      </c>
      <c r="M1401" s="10"/>
      <c r="N1401" s="10"/>
      <c r="O1401" s="10">
        <v>194</v>
      </c>
      <c r="P1401" s="10">
        <v>5.6347734118595598</v>
      </c>
      <c r="Q1401" s="10">
        <v>6.3181571199000004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</row>
    <row r="1402" spans="1:28" x14ac:dyDescent="0.35">
      <c r="A1402" t="str">
        <f t="shared" si="122"/>
        <v>8416_Transports aériens</v>
      </c>
      <c r="B1402" t="str">
        <f t="shared" si="123"/>
        <v>HC_8416</v>
      </c>
      <c r="C1402" t="str">
        <f t="shared" si="124"/>
        <v>HC</v>
      </c>
      <c r="D1402">
        <f t="shared" si="125"/>
        <v>51</v>
      </c>
      <c r="E1402" t="str">
        <f>INDEX(PDC!$J$1:$L$90,MATCH(H1402,PDC!$L:$L,0),MATCH(PDC!$J$1,PDC!$J$1:$L$1,0))</f>
        <v>Services</v>
      </c>
      <c r="F1402">
        <v>8416</v>
      </c>
      <c r="G1402">
        <v>51</v>
      </c>
      <c r="H1402" t="s">
        <v>81</v>
      </c>
      <c r="I1402" s="10">
        <v>109</v>
      </c>
      <c r="J1402" s="10">
        <v>164916</v>
      </c>
      <c r="K1402" s="10">
        <v>1</v>
      </c>
      <c r="M1402" s="10"/>
      <c r="N1402" s="10"/>
      <c r="O1402" s="10">
        <v>75</v>
      </c>
      <c r="P1402" s="10">
        <v>9.080493715912473</v>
      </c>
      <c r="Q1402" s="10">
        <v>6.0636930315999997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</row>
    <row r="1403" spans="1:28" x14ac:dyDescent="0.35">
      <c r="A1403" t="str">
        <f t="shared" si="122"/>
        <v>8416_Activités des services financiers, hors assurance et caisses de retraite</v>
      </c>
      <c r="B1403" t="str">
        <f t="shared" si="123"/>
        <v>57_8416</v>
      </c>
      <c r="C1403">
        <f t="shared" si="124"/>
        <v>57</v>
      </c>
      <c r="D1403">
        <f t="shared" si="125"/>
        <v>57</v>
      </c>
      <c r="E1403" t="str">
        <f>INDEX(PDC!$J$1:$L$90,MATCH(H1403,PDC!$L:$L,0),MATCH(PDC!$J$1,PDC!$J$1:$L$1,0))</f>
        <v>Services</v>
      </c>
      <c r="F1403">
        <v>8416</v>
      </c>
      <c r="G1403">
        <v>64</v>
      </c>
      <c r="H1403" t="s">
        <v>47</v>
      </c>
      <c r="I1403" s="10">
        <v>1011</v>
      </c>
      <c r="J1403" s="10">
        <v>1623274</v>
      </c>
      <c r="K1403" s="10">
        <v>7</v>
      </c>
      <c r="M1403" s="10"/>
      <c r="N1403" s="10"/>
      <c r="O1403" s="10">
        <v>583</v>
      </c>
      <c r="P1403" s="10">
        <v>4.5560806215802518</v>
      </c>
      <c r="Q1403" s="10">
        <v>4.3122726046000004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</row>
    <row r="1404" spans="1:28" x14ac:dyDescent="0.35">
      <c r="A1404" t="str">
        <f t="shared" si="122"/>
        <v>8416_Fabrication d'équipements électriques</v>
      </c>
      <c r="B1404" t="str">
        <f t="shared" si="123"/>
        <v>HC_8416</v>
      </c>
      <c r="C1404" t="str">
        <f t="shared" si="124"/>
        <v>HC</v>
      </c>
      <c r="D1404">
        <f t="shared" si="125"/>
        <v>56</v>
      </c>
      <c r="E1404" t="str">
        <f>INDEX(PDC!$J$1:$L$90,MATCH(H1404,PDC!$L:$L,0),MATCH(PDC!$J$1,PDC!$J$1:$L$1,0))</f>
        <v>Industrie</v>
      </c>
      <c r="F1404">
        <v>8416</v>
      </c>
      <c r="G1404">
        <v>27</v>
      </c>
      <c r="H1404" t="s">
        <v>38</v>
      </c>
      <c r="I1404" s="10">
        <v>178</v>
      </c>
      <c r="J1404" s="10">
        <v>315136</v>
      </c>
      <c r="K1404" s="10">
        <v>1</v>
      </c>
      <c r="L1404" s="10"/>
      <c r="M1404" s="10"/>
      <c r="N1404" s="10"/>
      <c r="O1404" s="10">
        <v>15</v>
      </c>
      <c r="P1404" s="10">
        <v>4.9794205458548477</v>
      </c>
      <c r="Q1404" s="10">
        <v>3.1732331438000001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</row>
    <row r="1405" spans="1:28" x14ac:dyDescent="0.35">
      <c r="A1405" t="str">
        <f t="shared" si="122"/>
        <v>8416_Réparation d'ordinateurs et de biens personnels et domestiques</v>
      </c>
      <c r="B1405" t="str">
        <f t="shared" si="123"/>
        <v>HC_8416</v>
      </c>
      <c r="C1405" t="str">
        <f t="shared" si="124"/>
        <v>HC</v>
      </c>
      <c r="D1405">
        <f t="shared" si="125"/>
        <v>58</v>
      </c>
      <c r="E1405" t="str">
        <f>INDEX(PDC!$J$1:$L$90,MATCH(H1405,PDC!$L:$L,0),MATCH(PDC!$J$1,PDC!$J$1:$L$1,0))</f>
        <v>Services</v>
      </c>
      <c r="F1405">
        <v>8416</v>
      </c>
      <c r="G1405">
        <v>95</v>
      </c>
      <c r="H1405" t="s">
        <v>92</v>
      </c>
      <c r="I1405" s="10">
        <v>46</v>
      </c>
      <c r="J1405" s="10">
        <v>71553</v>
      </c>
      <c r="K1405" s="10"/>
      <c r="M1405" s="10"/>
      <c r="N1405" s="10"/>
      <c r="O1405" s="10"/>
      <c r="P1405" s="10">
        <v>0</v>
      </c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</row>
    <row r="1406" spans="1:28" x14ac:dyDescent="0.35">
      <c r="A1406" t="str">
        <f t="shared" si="122"/>
        <v>8416_Bibliothèques, archives, musées et autres activités culturelles</v>
      </c>
      <c r="B1406" t="str">
        <f t="shared" si="123"/>
        <v>HC_8416</v>
      </c>
      <c r="C1406" t="str">
        <f t="shared" si="124"/>
        <v>HC</v>
      </c>
      <c r="D1406">
        <f t="shared" si="125"/>
        <v>58</v>
      </c>
      <c r="E1406" t="str">
        <f>INDEX(PDC!$J$1:$L$90,MATCH(H1406,PDC!$L:$L,0),MATCH(PDC!$J$1,PDC!$J$1:$L$1,0))</f>
        <v>Services</v>
      </c>
      <c r="F1406">
        <v>8416</v>
      </c>
      <c r="G1406">
        <v>91</v>
      </c>
      <c r="H1406" t="s">
        <v>90</v>
      </c>
      <c r="I1406" s="10">
        <v>10</v>
      </c>
      <c r="J1406" s="10">
        <v>6257</v>
      </c>
      <c r="P1406">
        <v>0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</row>
    <row r="1407" spans="1:28" x14ac:dyDescent="0.35">
      <c r="A1407" t="str">
        <f t="shared" si="122"/>
        <v>8416_Activités des agences de voyage, voyagistes, services de réservation et activités connexes</v>
      </c>
      <c r="B1407" t="str">
        <f t="shared" si="123"/>
        <v>HC_8416</v>
      </c>
      <c r="C1407" t="str">
        <f t="shared" si="124"/>
        <v>HC</v>
      </c>
      <c r="D1407">
        <f t="shared" si="125"/>
        <v>58</v>
      </c>
      <c r="E1407" t="str">
        <f>INDEX(PDC!$J$1:$L$90,MATCH(H1407,PDC!$L:$L,0),MATCH(PDC!$J$1,PDC!$J$1:$L$1,0))</f>
        <v>Services</v>
      </c>
      <c r="F1407">
        <v>8416</v>
      </c>
      <c r="G1407">
        <v>79</v>
      </c>
      <c r="H1407" t="s">
        <v>89</v>
      </c>
      <c r="I1407" s="10">
        <v>105</v>
      </c>
      <c r="J1407" s="10">
        <v>166639</v>
      </c>
      <c r="P1407">
        <v>0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</row>
    <row r="1408" spans="1:28" x14ac:dyDescent="0.35">
      <c r="A1408" t="str">
        <f t="shared" si="122"/>
        <v>8416_Autres activités spécialisées, scientifiques et techniques</v>
      </c>
      <c r="B1408" t="str">
        <f t="shared" si="123"/>
        <v>HC_8416</v>
      </c>
      <c r="C1408" t="str">
        <f t="shared" si="124"/>
        <v>HC</v>
      </c>
      <c r="D1408">
        <f t="shared" si="125"/>
        <v>58</v>
      </c>
      <c r="E1408" t="str">
        <f>INDEX(PDC!$J$1:$L$90,MATCH(H1408,PDC!$L:$L,0),MATCH(PDC!$J$1,PDC!$J$1:$L$1,0))</f>
        <v>Services</v>
      </c>
      <c r="F1408">
        <v>8416</v>
      </c>
      <c r="G1408">
        <v>74</v>
      </c>
      <c r="H1408" t="s">
        <v>86</v>
      </c>
      <c r="I1408" s="10">
        <v>47</v>
      </c>
      <c r="J1408" s="10">
        <v>65199</v>
      </c>
      <c r="O1408">
        <v>0</v>
      </c>
      <c r="P1408">
        <v>0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</row>
    <row r="1409" spans="1:28" x14ac:dyDescent="0.35">
      <c r="A1409" t="str">
        <f t="shared" si="122"/>
        <v>8416_Activités juridiques et comptables</v>
      </c>
      <c r="B1409" t="str">
        <f t="shared" si="123"/>
        <v>58_8416</v>
      </c>
      <c r="C1409">
        <f t="shared" si="124"/>
        <v>58</v>
      </c>
      <c r="D1409">
        <f t="shared" si="125"/>
        <v>58</v>
      </c>
      <c r="E1409" t="str">
        <f>INDEX(PDC!$J$1:$L$90,MATCH(H1409,PDC!$L:$L,0),MATCH(PDC!$J$1,PDC!$J$1:$L$1,0))</f>
        <v>Services</v>
      </c>
      <c r="F1409">
        <v>8416</v>
      </c>
      <c r="G1409">
        <v>69</v>
      </c>
      <c r="H1409" t="s">
        <v>51</v>
      </c>
      <c r="I1409" s="10">
        <v>869</v>
      </c>
      <c r="J1409" s="10">
        <v>1451886</v>
      </c>
      <c r="M1409" s="10"/>
      <c r="O1409">
        <v>0</v>
      </c>
      <c r="P1409">
        <v>0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</row>
    <row r="1410" spans="1:28" x14ac:dyDescent="0.35">
      <c r="A1410" t="str">
        <f t="shared" si="122"/>
        <v>8416_Activités auxiliaires de services financiers et d'assurance</v>
      </c>
      <c r="B1410" t="str">
        <f t="shared" si="123"/>
        <v>58_8416</v>
      </c>
      <c r="C1410">
        <f t="shared" si="124"/>
        <v>58</v>
      </c>
      <c r="D1410">
        <f t="shared" si="125"/>
        <v>58</v>
      </c>
      <c r="E1410" t="str">
        <f>INDEX(PDC!$J$1:$L$90,MATCH(H1410,PDC!$L:$L,0),MATCH(PDC!$J$1,PDC!$J$1:$L$1,0))</f>
        <v>Services</v>
      </c>
      <c r="F1410">
        <v>8416</v>
      </c>
      <c r="G1410">
        <v>66</v>
      </c>
      <c r="H1410" t="s">
        <v>48</v>
      </c>
      <c r="I1410" s="10">
        <v>390</v>
      </c>
      <c r="J1410" s="10">
        <v>624770</v>
      </c>
      <c r="O1410">
        <v>366</v>
      </c>
      <c r="P1410">
        <v>0</v>
      </c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</row>
    <row r="1411" spans="1:28" x14ac:dyDescent="0.35">
      <c r="A1411" t="str">
        <f t="shared" si="122"/>
        <v>8416_Assurance</v>
      </c>
      <c r="B1411" t="str">
        <f t="shared" si="123"/>
        <v>HC_8416</v>
      </c>
      <c r="C1411" t="str">
        <f t="shared" si="124"/>
        <v>HC</v>
      </c>
      <c r="D1411">
        <f t="shared" si="125"/>
        <v>58</v>
      </c>
      <c r="E1411" t="str">
        <f>INDEX(PDC!$J$1:$L$90,MATCH(H1411,PDC!$L:$L,0),MATCH(PDC!$J$1,PDC!$J$1:$L$1,0))</f>
        <v>Services</v>
      </c>
      <c r="F1411">
        <v>8416</v>
      </c>
      <c r="G1411">
        <v>65</v>
      </c>
      <c r="H1411" t="s">
        <v>45</v>
      </c>
      <c r="I1411" s="10">
        <v>58</v>
      </c>
      <c r="J1411" s="10">
        <v>88339</v>
      </c>
      <c r="O1411">
        <v>0</v>
      </c>
      <c r="P1411">
        <v>0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</row>
    <row r="1412" spans="1:28" x14ac:dyDescent="0.35">
      <c r="A1412" t="str">
        <f t="shared" ref="A1412:A1475" si="126">F1412&amp;"_"&amp;H1412</f>
        <v>8416_Recherche-développement scientifique</v>
      </c>
      <c r="B1412" t="str">
        <f t="shared" ref="B1412:B1475" si="127">C1412&amp;"_"&amp;F1412</f>
        <v>HC_8416</v>
      </c>
      <c r="C1412" t="str">
        <f t="shared" si="124"/>
        <v>HC</v>
      </c>
      <c r="D1412">
        <f t="shared" si="125"/>
        <v>58</v>
      </c>
      <c r="E1412" t="str">
        <f>INDEX(PDC!$J$1:$L$90,MATCH(H1412,PDC!$L:$L,0),MATCH(PDC!$J$1,PDC!$J$1:$L$1,0))</f>
        <v>Services</v>
      </c>
      <c r="F1412">
        <v>8416</v>
      </c>
      <c r="G1412">
        <v>72</v>
      </c>
      <c r="H1412" t="s">
        <v>46</v>
      </c>
      <c r="I1412" s="10">
        <v>138</v>
      </c>
      <c r="J1412" s="10">
        <v>210641</v>
      </c>
      <c r="M1412" s="10"/>
      <c r="P1412">
        <v>0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</row>
    <row r="1413" spans="1:28" x14ac:dyDescent="0.35">
      <c r="A1413" t="str">
        <f t="shared" si="126"/>
        <v>8416_Services d'information</v>
      </c>
      <c r="B1413" t="str">
        <f t="shared" si="127"/>
        <v>HC_8416</v>
      </c>
      <c r="C1413" t="str">
        <f t="shared" ref="C1413:C1476" si="128">IF(OR(G1413=93,G1413=78,G1413=53),"HC",IF(I1413&lt;300,"HC",D1413))</f>
        <v>HC</v>
      </c>
      <c r="D1413">
        <f t="shared" ref="D1413:D1421" si="129">IF(COUNTBLANK(P1413)=0,RANK(P1413,P$1348:P$1421),"NC")</f>
        <v>58</v>
      </c>
      <c r="E1413" t="str">
        <f>INDEX(PDC!$J$1:$L$90,MATCH(H1413,PDC!$L:$L,0),MATCH(PDC!$J$1,PDC!$J$1:$L$1,0))</f>
        <v>Services</v>
      </c>
      <c r="F1413">
        <v>8416</v>
      </c>
      <c r="G1413">
        <v>63</v>
      </c>
      <c r="H1413" t="s">
        <v>85</v>
      </c>
      <c r="I1413" s="10">
        <v>31</v>
      </c>
      <c r="J1413" s="10">
        <v>43185</v>
      </c>
      <c r="P1413">
        <v>0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</row>
    <row r="1414" spans="1:28" x14ac:dyDescent="0.35">
      <c r="A1414" t="str">
        <f t="shared" si="126"/>
        <v>8416_Programmation, conseil et autres activités informatiques</v>
      </c>
      <c r="B1414" t="str">
        <f t="shared" si="127"/>
        <v>HC_8416</v>
      </c>
      <c r="C1414" t="str">
        <f t="shared" si="128"/>
        <v>HC</v>
      </c>
      <c r="D1414">
        <f t="shared" si="129"/>
        <v>58</v>
      </c>
      <c r="E1414" t="str">
        <f>INDEX(PDC!$J$1:$L$90,MATCH(H1414,PDC!$L:$L,0),MATCH(PDC!$J$1,PDC!$J$1:$L$1,0))</f>
        <v>Services</v>
      </c>
      <c r="F1414">
        <v>8416</v>
      </c>
      <c r="G1414">
        <v>62</v>
      </c>
      <c r="H1414" t="s">
        <v>50</v>
      </c>
      <c r="I1414" s="10">
        <v>73</v>
      </c>
      <c r="J1414" s="10">
        <v>112033</v>
      </c>
      <c r="P1414">
        <v>0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</row>
    <row r="1415" spans="1:28" x14ac:dyDescent="0.35">
      <c r="A1415" t="str">
        <f t="shared" si="126"/>
        <v>8416_Publicité et études de marché</v>
      </c>
      <c r="B1415" t="str">
        <f t="shared" si="127"/>
        <v>HC_8416</v>
      </c>
      <c r="C1415" t="str">
        <f t="shared" si="128"/>
        <v>HC</v>
      </c>
      <c r="D1415">
        <f t="shared" si="129"/>
        <v>58</v>
      </c>
      <c r="E1415" t="str">
        <f>INDEX(PDC!$J$1:$L$90,MATCH(H1415,PDC!$L:$L,0),MATCH(PDC!$J$1,PDC!$J$1:$L$1,0))</f>
        <v>Services</v>
      </c>
      <c r="F1415">
        <v>8416</v>
      </c>
      <c r="G1415">
        <v>73</v>
      </c>
      <c r="H1415" t="s">
        <v>33</v>
      </c>
      <c r="I1415" s="10">
        <v>71</v>
      </c>
      <c r="J1415" s="10">
        <v>108480</v>
      </c>
      <c r="M1415" s="10"/>
      <c r="P1415">
        <v>0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</row>
    <row r="1416" spans="1:28" x14ac:dyDescent="0.35">
      <c r="A1416" t="str">
        <f t="shared" si="126"/>
        <v>8416_Programmation et diffusion</v>
      </c>
      <c r="B1416" t="str">
        <f t="shared" si="127"/>
        <v>HC_8416</v>
      </c>
      <c r="C1416" t="str">
        <f t="shared" si="128"/>
        <v>HC</v>
      </c>
      <c r="D1416">
        <f t="shared" si="129"/>
        <v>58</v>
      </c>
      <c r="E1416" t="str">
        <f>INDEX(PDC!$J$1:$L$90,MATCH(H1416,PDC!$L:$L,0),MATCH(PDC!$J$1,PDC!$J$1:$L$1,0))</f>
        <v>Services</v>
      </c>
      <c r="F1416">
        <v>8416</v>
      </c>
      <c r="G1416">
        <v>60</v>
      </c>
      <c r="H1416" t="s">
        <v>83</v>
      </c>
      <c r="I1416" s="10">
        <v>16</v>
      </c>
      <c r="J1416" s="10">
        <v>27874</v>
      </c>
      <c r="P1416">
        <v>0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</row>
    <row r="1417" spans="1:28" x14ac:dyDescent="0.35">
      <c r="A1417" t="str">
        <f t="shared" si="126"/>
        <v>8416_Édition</v>
      </c>
      <c r="B1417" t="str">
        <f t="shared" si="127"/>
        <v>HC_8416</v>
      </c>
      <c r="C1417" t="str">
        <f t="shared" si="128"/>
        <v>HC</v>
      </c>
      <c r="D1417">
        <f t="shared" si="129"/>
        <v>58</v>
      </c>
      <c r="E1417" t="str">
        <f>INDEX(PDC!$J$1:$L$90,MATCH(H1417,PDC!$L:$L,0),MATCH(PDC!$J$1,PDC!$J$1:$L$1,0))</f>
        <v>Services</v>
      </c>
      <c r="F1417">
        <v>8416</v>
      </c>
      <c r="G1417">
        <v>58</v>
      </c>
      <c r="H1417" t="s">
        <v>49</v>
      </c>
      <c r="I1417" s="10">
        <v>51</v>
      </c>
      <c r="J1417" s="10">
        <v>81203</v>
      </c>
      <c r="P1417">
        <v>0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</row>
    <row r="1418" spans="1:28" x14ac:dyDescent="0.35">
      <c r="A1418" t="str">
        <f t="shared" si="126"/>
        <v>8416_Industrie du papier et du carton</v>
      </c>
      <c r="B1418" t="str">
        <f t="shared" si="127"/>
        <v>HC_8416</v>
      </c>
      <c r="C1418" t="str">
        <f t="shared" si="128"/>
        <v>HC</v>
      </c>
      <c r="D1418">
        <f t="shared" si="129"/>
        <v>58</v>
      </c>
      <c r="E1418" t="str">
        <f>INDEX(PDC!$J$1:$L$90,MATCH(H1418,PDC!$L:$L,0),MATCH(PDC!$J$1,PDC!$J$1:$L$1,0))</f>
        <v>Industrie</v>
      </c>
      <c r="F1418">
        <v>8416</v>
      </c>
      <c r="G1418">
        <v>17</v>
      </c>
      <c r="H1418" t="s">
        <v>71</v>
      </c>
      <c r="I1418" s="10">
        <v>52</v>
      </c>
      <c r="J1418" s="10">
        <v>81619</v>
      </c>
      <c r="P1418">
        <v>0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</row>
    <row r="1419" spans="1:28" x14ac:dyDescent="0.35">
      <c r="A1419" t="str">
        <f t="shared" si="126"/>
        <v>8416_Fabrication de textiles</v>
      </c>
      <c r="B1419" t="str">
        <f t="shared" si="127"/>
        <v>HC_8416</v>
      </c>
      <c r="C1419" t="str">
        <f t="shared" si="128"/>
        <v>HC</v>
      </c>
      <c r="D1419">
        <f t="shared" si="129"/>
        <v>58</v>
      </c>
      <c r="E1419" t="str">
        <f>INDEX(PDC!$J$1:$L$90,MATCH(H1419,PDC!$L:$L,0),MATCH(PDC!$J$1,PDC!$J$1:$L$1,0))</f>
        <v>Industrie</v>
      </c>
      <c r="F1419">
        <v>8416</v>
      </c>
      <c r="G1419">
        <v>13</v>
      </c>
      <c r="H1419" t="s">
        <v>19</v>
      </c>
      <c r="I1419">
        <v>55</v>
      </c>
      <c r="J1419">
        <v>88021</v>
      </c>
      <c r="P1419">
        <v>0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</row>
    <row r="1420" spans="1:28" x14ac:dyDescent="0.35">
      <c r="A1420" t="str">
        <f t="shared" si="126"/>
        <v>8416_Fabrication de boissons</v>
      </c>
      <c r="B1420" t="str">
        <f t="shared" si="127"/>
        <v>HC_8416</v>
      </c>
      <c r="C1420" t="str">
        <f t="shared" si="128"/>
        <v>HC</v>
      </c>
      <c r="D1420">
        <f t="shared" si="129"/>
        <v>58</v>
      </c>
      <c r="E1420" t="str">
        <f>INDEX(PDC!$J$1:$L$90,MATCH(H1420,PDC!$L:$L,0),MATCH(PDC!$J$1,PDC!$J$1:$L$1,0))</f>
        <v>Industrie</v>
      </c>
      <c r="F1420">
        <v>8416</v>
      </c>
      <c r="G1420">
        <v>11</v>
      </c>
      <c r="H1420" t="s">
        <v>66</v>
      </c>
      <c r="I1420" s="10">
        <v>7</v>
      </c>
      <c r="J1420" s="10">
        <v>8435</v>
      </c>
      <c r="P1420">
        <v>0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</row>
    <row r="1421" spans="1:28" x14ac:dyDescent="0.35">
      <c r="A1421" t="str">
        <f t="shared" si="126"/>
        <v>8416_Culture et production animale, chasse et services annexes</v>
      </c>
      <c r="B1421" t="str">
        <f t="shared" si="127"/>
        <v>HC_8416</v>
      </c>
      <c r="C1421" t="str">
        <f t="shared" si="128"/>
        <v>HC</v>
      </c>
      <c r="D1421">
        <f t="shared" si="129"/>
        <v>58</v>
      </c>
      <c r="E1421" t="str">
        <f>INDEX(PDC!$J$1:$L$90,MATCH(H1421,PDC!$L:$L,0),MATCH(PDC!$J$1,PDC!$J$1:$L$1,0))</f>
        <v>Agriculture</v>
      </c>
      <c r="F1421">
        <v>8416</v>
      </c>
      <c r="G1421">
        <v>1</v>
      </c>
      <c r="H1421" t="s">
        <v>62</v>
      </c>
      <c r="I1421">
        <v>4</v>
      </c>
      <c r="J1421">
        <v>4541</v>
      </c>
      <c r="O1421">
        <v>0</v>
      </c>
      <c r="P1421">
        <v>0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</row>
    <row r="1422" spans="1:28" x14ac:dyDescent="0.35">
      <c r="A1422" t="str">
        <f t="shared" si="126"/>
        <v>8417_Sylviculture et exploitation forestière</v>
      </c>
      <c r="B1422" t="str">
        <f t="shared" si="127"/>
        <v>HC_8417</v>
      </c>
      <c r="C1422" t="str">
        <f t="shared" si="128"/>
        <v>HC</v>
      </c>
      <c r="D1422">
        <f>IF(COUNTBLANK(P1422)=0,RANK(P1422,P$1422:P$1494),"NC")</f>
        <v>33</v>
      </c>
      <c r="E1422" t="str">
        <f>INDEX(PDC!$J$1:$L$90,MATCH(H1422,PDC!$L:$L,0),MATCH(PDC!$J$1,PDC!$J$1:$L$1,0))</f>
        <v>Agriculture</v>
      </c>
      <c r="F1422">
        <v>8417</v>
      </c>
      <c r="G1422">
        <v>2</v>
      </c>
      <c r="H1422" t="s">
        <v>63</v>
      </c>
      <c r="I1422" s="10">
        <v>2</v>
      </c>
      <c r="J1422" s="10">
        <v>495</v>
      </c>
      <c r="K1422">
        <v>1</v>
      </c>
      <c r="O1422">
        <v>385</v>
      </c>
      <c r="P1422">
        <v>18.68155780708571</v>
      </c>
      <c r="Q1422">
        <v>2020.2020202000001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</row>
    <row r="1423" spans="1:28" x14ac:dyDescent="0.35">
      <c r="A1423" t="str">
        <f t="shared" si="126"/>
        <v>8417_Construction de bâtiments</v>
      </c>
      <c r="B1423" t="str">
        <f t="shared" si="127"/>
        <v>HC_8417</v>
      </c>
      <c r="C1423" t="str">
        <f t="shared" si="128"/>
        <v>HC</v>
      </c>
      <c r="D1423">
        <f t="shared" ref="D1423:D1486" si="130">IF(COUNTBLANK(P1423)=0,RANK(P1423,P$1422:P$1494),"NC")</f>
        <v>1</v>
      </c>
      <c r="E1423" t="str">
        <f>INDEX(PDC!$J$1:$L$90,MATCH(H1423,PDC!$L:$L,0),MATCH(PDC!$J$1,PDC!$J$1:$L$1,0))</f>
        <v>Construction</v>
      </c>
      <c r="F1423">
        <v>8417</v>
      </c>
      <c r="G1423">
        <v>41</v>
      </c>
      <c r="H1423" t="s">
        <v>17</v>
      </c>
      <c r="I1423" s="10">
        <v>62</v>
      </c>
      <c r="J1423" s="10">
        <v>93661</v>
      </c>
      <c r="K1423">
        <v>9</v>
      </c>
      <c r="L1423">
        <v>1</v>
      </c>
      <c r="M1423">
        <v>5</v>
      </c>
      <c r="O1423">
        <v>1014</v>
      </c>
      <c r="P1423">
        <v>134.83682921008739</v>
      </c>
      <c r="Q1423">
        <v>96.091222600999998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</row>
    <row r="1424" spans="1:28" x14ac:dyDescent="0.35">
      <c r="A1424" t="str">
        <f t="shared" si="126"/>
        <v>8417_Activités des organisations associatives</v>
      </c>
      <c r="B1424" t="str">
        <f t="shared" si="127"/>
        <v>HC_8417</v>
      </c>
      <c r="C1424" t="str">
        <f t="shared" si="128"/>
        <v>HC</v>
      </c>
      <c r="D1424">
        <f t="shared" si="130"/>
        <v>9</v>
      </c>
      <c r="E1424" t="str">
        <f>INDEX(PDC!$J$1:$L$90,MATCH(H1424,PDC!$L:$L,0),MATCH(PDC!$J$1,PDC!$J$1:$L$1,0))</f>
        <v>Services</v>
      </c>
      <c r="F1424">
        <v>8417</v>
      </c>
      <c r="G1424">
        <v>94</v>
      </c>
      <c r="H1424" t="s">
        <v>32</v>
      </c>
      <c r="I1424" s="10">
        <v>148</v>
      </c>
      <c r="J1424" s="10">
        <v>221663</v>
      </c>
      <c r="K1424">
        <v>19</v>
      </c>
      <c r="O1424">
        <v>812</v>
      </c>
      <c r="P1424">
        <v>67.13808042037931</v>
      </c>
      <c r="Q1424">
        <v>85.715703567999995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</row>
    <row r="1425" spans="1:28" x14ac:dyDescent="0.35">
      <c r="A1425" t="str">
        <f t="shared" si="126"/>
        <v>8417_Imprimerie et reproduction d'enregistrements</v>
      </c>
      <c r="B1425" t="str">
        <f t="shared" si="127"/>
        <v>HC_8417</v>
      </c>
      <c r="C1425" t="str">
        <f t="shared" si="128"/>
        <v>HC</v>
      </c>
      <c r="D1425">
        <f t="shared" si="130"/>
        <v>6</v>
      </c>
      <c r="E1425" t="str">
        <f>INDEX(PDC!$J$1:$L$90,MATCH(H1425,PDC!$L:$L,0),MATCH(PDC!$J$1,PDC!$J$1:$L$1,0))</f>
        <v>Industrie</v>
      </c>
      <c r="F1425">
        <v>8417</v>
      </c>
      <c r="G1425">
        <v>18</v>
      </c>
      <c r="H1425" t="s">
        <v>72</v>
      </c>
      <c r="I1425" s="10">
        <v>65</v>
      </c>
      <c r="J1425" s="10">
        <v>111364</v>
      </c>
      <c r="K1425">
        <v>6</v>
      </c>
      <c r="M1425" s="10"/>
      <c r="O1425">
        <v>486</v>
      </c>
      <c r="P1425">
        <v>72.25146128074681</v>
      </c>
      <c r="Q1425">
        <v>53.877375094000001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</row>
    <row r="1426" spans="1:28" x14ac:dyDescent="0.35">
      <c r="A1426" t="str">
        <f t="shared" si="126"/>
        <v>8417_Travaux de construction spécialisés</v>
      </c>
      <c r="B1426" t="str">
        <f t="shared" si="127"/>
        <v>5_8417</v>
      </c>
      <c r="C1426">
        <f t="shared" si="128"/>
        <v>5</v>
      </c>
      <c r="D1426">
        <f t="shared" si="130"/>
        <v>5</v>
      </c>
      <c r="E1426" t="str">
        <f>INDEX(PDC!$J$1:$L$90,MATCH(H1426,PDC!$L:$L,0),MATCH(PDC!$J$1,PDC!$J$1:$L$1,0))</f>
        <v>Construction</v>
      </c>
      <c r="F1426">
        <v>8417</v>
      </c>
      <c r="G1426">
        <v>43</v>
      </c>
      <c r="H1426" t="s">
        <v>3</v>
      </c>
      <c r="I1426" s="10">
        <v>1134</v>
      </c>
      <c r="J1426" s="10">
        <v>1749138</v>
      </c>
      <c r="K1426">
        <v>92</v>
      </c>
      <c r="L1426">
        <v>5</v>
      </c>
      <c r="M1426">
        <v>94</v>
      </c>
      <c r="O1426">
        <v>5473</v>
      </c>
      <c r="P1426">
        <v>80.817109282393616</v>
      </c>
      <c r="Q1426">
        <v>52.597336517000002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</row>
    <row r="1427" spans="1:28" x14ac:dyDescent="0.35">
      <c r="A1427" t="str">
        <f t="shared" si="126"/>
        <v>8417_Fabrication de meubles</v>
      </c>
      <c r="B1427" t="str">
        <f t="shared" si="127"/>
        <v>HC_8417</v>
      </c>
      <c r="C1427" t="str">
        <f t="shared" si="128"/>
        <v>HC</v>
      </c>
      <c r="D1427">
        <f t="shared" si="130"/>
        <v>12</v>
      </c>
      <c r="E1427" t="str">
        <f>INDEX(PDC!$J$1:$L$90,MATCH(H1427,PDC!$L:$L,0),MATCH(PDC!$J$1,PDC!$J$1:$L$1,0))</f>
        <v>Industrie</v>
      </c>
      <c r="F1427">
        <v>8417</v>
      </c>
      <c r="G1427">
        <v>31</v>
      </c>
      <c r="H1427" t="s">
        <v>75</v>
      </c>
      <c r="I1427" s="10">
        <v>12</v>
      </c>
      <c r="J1427" s="10">
        <v>19210</v>
      </c>
      <c r="K1427">
        <v>1</v>
      </c>
      <c r="O1427">
        <v>24</v>
      </c>
      <c r="P1427">
        <v>61.780500541390836</v>
      </c>
      <c r="Q1427">
        <v>52.056220717999999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</row>
    <row r="1428" spans="1:28" x14ac:dyDescent="0.35">
      <c r="A1428" t="str">
        <f t="shared" si="126"/>
        <v>8417_Travail du bois et fabrication d'articles en bois et en liège, à l'exception des meubles ; fabrication d'articles en vannerie et sparterie</v>
      </c>
      <c r="B1428" t="str">
        <f t="shared" si="127"/>
        <v>14_8417</v>
      </c>
      <c r="C1428">
        <f t="shared" si="128"/>
        <v>14</v>
      </c>
      <c r="D1428">
        <f t="shared" si="130"/>
        <v>14</v>
      </c>
      <c r="E1428" t="str">
        <f>INDEX(PDC!$J$1:$L$90,MATCH(H1428,PDC!$L:$L,0),MATCH(PDC!$J$1,PDC!$J$1:$L$1,0))</f>
        <v>Industrie</v>
      </c>
      <c r="F1428">
        <v>8417</v>
      </c>
      <c r="G1428">
        <v>16</v>
      </c>
      <c r="H1428" t="s">
        <v>70</v>
      </c>
      <c r="I1428" s="10">
        <v>341</v>
      </c>
      <c r="J1428" s="10">
        <v>548192</v>
      </c>
      <c r="K1428">
        <v>27</v>
      </c>
      <c r="M1428" s="10"/>
      <c r="O1428">
        <v>2202</v>
      </c>
      <c r="P1428">
        <v>53.146666937009719</v>
      </c>
      <c r="Q1428">
        <v>49.252816531000001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</row>
    <row r="1429" spans="1:28" x14ac:dyDescent="0.35">
      <c r="A1429" t="str">
        <f t="shared" si="126"/>
        <v>8417_Activités liées à l'emploi</v>
      </c>
      <c r="B1429" t="str">
        <f t="shared" si="127"/>
        <v>HC_8417</v>
      </c>
      <c r="C1429" t="str">
        <f t="shared" si="128"/>
        <v>HC</v>
      </c>
      <c r="D1429">
        <f t="shared" si="130"/>
        <v>2</v>
      </c>
      <c r="E1429" t="str">
        <f>INDEX(PDC!$J$1:$L$90,MATCH(H1429,PDC!$L:$L,0),MATCH(PDC!$J$1,PDC!$J$1:$L$1,0))</f>
        <v>Services</v>
      </c>
      <c r="F1429">
        <v>8417</v>
      </c>
      <c r="G1429">
        <v>78</v>
      </c>
      <c r="H1429" t="s">
        <v>6</v>
      </c>
      <c r="I1429" s="10">
        <v>1114</v>
      </c>
      <c r="J1429" s="10">
        <v>1377434</v>
      </c>
      <c r="K1429">
        <v>63</v>
      </c>
      <c r="L1429">
        <v>2</v>
      </c>
      <c r="M1429">
        <v>95</v>
      </c>
      <c r="O1429">
        <v>3477</v>
      </c>
      <c r="P1429">
        <v>89.428136810174777</v>
      </c>
      <c r="Q1429">
        <v>45.737218624999997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</row>
    <row r="1430" spans="1:28" x14ac:dyDescent="0.35">
      <c r="A1430" t="str">
        <f t="shared" si="126"/>
        <v>8417_Industrie chimique</v>
      </c>
      <c r="B1430" t="str">
        <f t="shared" si="127"/>
        <v>HC_8417</v>
      </c>
      <c r="C1430" t="str">
        <f t="shared" si="128"/>
        <v>HC</v>
      </c>
      <c r="D1430">
        <f t="shared" si="130"/>
        <v>8</v>
      </c>
      <c r="E1430" t="str">
        <f>INDEX(PDC!$J$1:$L$90,MATCH(H1430,PDC!$L:$L,0),MATCH(PDC!$J$1,PDC!$J$1:$L$1,0))</f>
        <v>Industrie</v>
      </c>
      <c r="F1430">
        <v>8417</v>
      </c>
      <c r="G1430">
        <v>20</v>
      </c>
      <c r="H1430" t="s">
        <v>40</v>
      </c>
      <c r="I1430" s="10">
        <v>46</v>
      </c>
      <c r="J1430" s="10">
        <v>66411</v>
      </c>
      <c r="K1430">
        <v>3</v>
      </c>
      <c r="O1430">
        <v>414</v>
      </c>
      <c r="P1430">
        <v>69.75930712545572</v>
      </c>
      <c r="Q1430">
        <v>45.173239373000001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</row>
    <row r="1431" spans="1:28" x14ac:dyDescent="0.35">
      <c r="A1431" t="str">
        <f t="shared" si="126"/>
        <v>8417_Réparation et installation de machines et d'équipements</v>
      </c>
      <c r="B1431" t="str">
        <f t="shared" si="127"/>
        <v>HC_8417</v>
      </c>
      <c r="C1431" t="str">
        <f t="shared" si="128"/>
        <v>HC</v>
      </c>
      <c r="D1431">
        <f t="shared" si="130"/>
        <v>10</v>
      </c>
      <c r="E1431" t="str">
        <f>INDEX(PDC!$J$1:$L$90,MATCH(H1431,PDC!$L:$L,0),MATCH(PDC!$J$1,PDC!$J$1:$L$1,0))</f>
        <v>Industrie</v>
      </c>
      <c r="F1431">
        <v>8417</v>
      </c>
      <c r="G1431">
        <v>33</v>
      </c>
      <c r="H1431" t="s">
        <v>23</v>
      </c>
      <c r="I1431" s="10">
        <v>141</v>
      </c>
      <c r="J1431" s="10">
        <v>225486</v>
      </c>
      <c r="K1431">
        <v>10</v>
      </c>
      <c r="O1431">
        <v>274</v>
      </c>
      <c r="P1431">
        <v>65.421363908628649</v>
      </c>
      <c r="Q1431">
        <v>44.348651357999998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</row>
    <row r="1432" spans="1:28" x14ac:dyDescent="0.35">
      <c r="A1432" t="str">
        <f t="shared" si="126"/>
        <v>8417_Enquêtes et sécurité</v>
      </c>
      <c r="B1432" t="str">
        <f t="shared" si="127"/>
        <v>HC_8417</v>
      </c>
      <c r="C1432" t="str">
        <f t="shared" si="128"/>
        <v>HC</v>
      </c>
      <c r="D1432">
        <f t="shared" si="130"/>
        <v>3</v>
      </c>
      <c r="E1432" t="str">
        <f>INDEX(PDC!$J$1:$L$90,MATCH(H1432,PDC!$L:$L,0),MATCH(PDC!$J$1,PDC!$J$1:$L$1,0))</f>
        <v>Services</v>
      </c>
      <c r="F1432">
        <v>8417</v>
      </c>
      <c r="G1432">
        <v>80</v>
      </c>
      <c r="H1432" t="s">
        <v>15</v>
      </c>
      <c r="I1432" s="10">
        <v>31</v>
      </c>
      <c r="J1432" s="10">
        <v>71425</v>
      </c>
      <c r="K1432">
        <v>3</v>
      </c>
      <c r="L1432">
        <v>1</v>
      </c>
      <c r="M1432">
        <v>10</v>
      </c>
      <c r="O1432">
        <v>890</v>
      </c>
      <c r="P1432">
        <v>88.377625347506125</v>
      </c>
      <c r="Q1432">
        <v>42.002100104999997</v>
      </c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</row>
    <row r="1433" spans="1:28" x14ac:dyDescent="0.35">
      <c r="A1433" t="str">
        <f t="shared" si="126"/>
        <v>8417_Collecte, traitement et élimination des déchets ; récupération</v>
      </c>
      <c r="B1433" t="str">
        <f t="shared" si="127"/>
        <v>HC_8417</v>
      </c>
      <c r="C1433" t="str">
        <f t="shared" si="128"/>
        <v>HC</v>
      </c>
      <c r="D1433">
        <f t="shared" si="130"/>
        <v>27</v>
      </c>
      <c r="E1433" t="str">
        <f>INDEX(PDC!$J$1:$L$90,MATCH(H1433,PDC!$L:$L,0),MATCH(PDC!$J$1,PDC!$J$1:$L$1,0))</f>
        <v>Industrie</v>
      </c>
      <c r="F1433">
        <v>8417</v>
      </c>
      <c r="G1433">
        <v>38</v>
      </c>
      <c r="H1433" t="s">
        <v>4</v>
      </c>
      <c r="I1433" s="10">
        <v>47</v>
      </c>
      <c r="J1433" s="10">
        <v>78172</v>
      </c>
      <c r="K1433">
        <v>3</v>
      </c>
      <c r="L1433">
        <v>1</v>
      </c>
      <c r="M1433">
        <v>15</v>
      </c>
      <c r="O1433">
        <v>111</v>
      </c>
      <c r="P1433">
        <v>34.288645308897429</v>
      </c>
      <c r="Q1433">
        <v>38.376912449000002</v>
      </c>
      <c r="R1433" s="10"/>
      <c r="S1433" s="10"/>
      <c r="T1433" s="10"/>
      <c r="AA1433" s="10"/>
      <c r="AB1433" s="10"/>
    </row>
    <row r="1434" spans="1:28" x14ac:dyDescent="0.35">
      <c r="A1434" t="str">
        <f t="shared" si="126"/>
        <v>8417_Fabrication de produits en caoutchouc et en plastique</v>
      </c>
      <c r="B1434" t="str">
        <f t="shared" si="127"/>
        <v>11_8417</v>
      </c>
      <c r="C1434">
        <f t="shared" si="128"/>
        <v>11</v>
      </c>
      <c r="D1434">
        <f t="shared" si="130"/>
        <v>11</v>
      </c>
      <c r="E1434" t="str">
        <f>INDEX(PDC!$J$1:$L$90,MATCH(H1434,PDC!$L:$L,0),MATCH(PDC!$J$1,PDC!$J$1:$L$1,0))</f>
        <v>Industrie</v>
      </c>
      <c r="F1434">
        <v>8417</v>
      </c>
      <c r="G1434">
        <v>22</v>
      </c>
      <c r="H1434" t="s">
        <v>25</v>
      </c>
      <c r="I1434" s="10">
        <v>844</v>
      </c>
      <c r="J1434" s="10">
        <v>1352553</v>
      </c>
      <c r="K1434">
        <v>50</v>
      </c>
      <c r="L1434">
        <v>2</v>
      </c>
      <c r="M1434">
        <v>18</v>
      </c>
      <c r="O1434">
        <v>2167</v>
      </c>
      <c r="P1434">
        <v>65.097335261608805</v>
      </c>
      <c r="Q1434">
        <v>36.967128090000003</v>
      </c>
      <c r="R1434" s="10"/>
      <c r="S1434" s="10"/>
      <c r="U1434" s="10"/>
      <c r="V1434" s="10"/>
      <c r="W1434" s="10"/>
      <c r="X1434" s="10"/>
      <c r="Y1434" s="10"/>
      <c r="Z1434" s="10"/>
      <c r="AA1434" s="10"/>
      <c r="AB1434" s="10"/>
    </row>
    <row r="1435" spans="1:28" x14ac:dyDescent="0.35">
      <c r="A1435" t="str">
        <f t="shared" si="126"/>
        <v>8417_Industries alimentaires</v>
      </c>
      <c r="B1435" t="str">
        <f t="shared" si="127"/>
        <v>18_8417</v>
      </c>
      <c r="C1435">
        <f t="shared" si="128"/>
        <v>18</v>
      </c>
      <c r="D1435">
        <f t="shared" si="130"/>
        <v>18</v>
      </c>
      <c r="E1435" t="str">
        <f>INDEX(PDC!$J$1:$L$90,MATCH(H1435,PDC!$L:$L,0),MATCH(PDC!$J$1,PDC!$J$1:$L$1,0))</f>
        <v>Industrie</v>
      </c>
      <c r="F1435">
        <v>8417</v>
      </c>
      <c r="G1435">
        <v>10</v>
      </c>
      <c r="H1435" t="s">
        <v>14</v>
      </c>
      <c r="I1435" s="10">
        <v>485</v>
      </c>
      <c r="J1435" s="10">
        <v>792808</v>
      </c>
      <c r="K1435">
        <v>29</v>
      </c>
      <c r="L1435">
        <v>2</v>
      </c>
      <c r="M1435">
        <v>55</v>
      </c>
      <c r="O1435">
        <v>1568</v>
      </c>
      <c r="P1435">
        <v>45.164610530749869</v>
      </c>
      <c r="Q1435">
        <v>36.578843806000002</v>
      </c>
      <c r="R1435" s="10"/>
      <c r="S1435" s="10"/>
      <c r="T1435" s="10"/>
      <c r="AA1435" s="10"/>
      <c r="AB1435" s="10"/>
    </row>
    <row r="1436" spans="1:28" x14ac:dyDescent="0.35">
      <c r="A1436" t="str">
        <f t="shared" si="126"/>
        <v>8417_Métallurgie</v>
      </c>
      <c r="B1436" t="str">
        <f t="shared" si="127"/>
        <v>HC_8417</v>
      </c>
      <c r="C1436" t="str">
        <f t="shared" si="128"/>
        <v>HC</v>
      </c>
      <c r="D1436">
        <f t="shared" si="130"/>
        <v>4</v>
      </c>
      <c r="E1436" t="str">
        <f>INDEX(PDC!$J$1:$L$90,MATCH(H1436,PDC!$L:$L,0),MATCH(PDC!$J$1,PDC!$J$1:$L$1,0))</f>
        <v>Industrie</v>
      </c>
      <c r="F1436">
        <v>8417</v>
      </c>
      <c r="G1436">
        <v>24</v>
      </c>
      <c r="H1436" t="s">
        <v>26</v>
      </c>
      <c r="I1436" s="10">
        <v>75</v>
      </c>
      <c r="J1436" s="10">
        <v>116449</v>
      </c>
      <c r="K1436">
        <v>4</v>
      </c>
      <c r="O1436">
        <v>64</v>
      </c>
      <c r="P1436">
        <v>84.825288472147705</v>
      </c>
      <c r="Q1436">
        <v>34.349801200999998</v>
      </c>
      <c r="R1436" s="10"/>
      <c r="S1436" s="10"/>
      <c r="U1436" s="10"/>
      <c r="V1436" s="10"/>
      <c r="W1436" s="10"/>
      <c r="X1436" s="10"/>
      <c r="Y1436" s="10"/>
      <c r="Z1436" s="10"/>
      <c r="AA1436" s="10"/>
      <c r="AB1436" s="10"/>
    </row>
    <row r="1437" spans="1:28" x14ac:dyDescent="0.35">
      <c r="A1437" t="str">
        <f t="shared" si="126"/>
        <v>8417_Hébergement médico-social et social</v>
      </c>
      <c r="B1437" t="str">
        <f t="shared" si="127"/>
        <v>13_8417</v>
      </c>
      <c r="C1437">
        <f t="shared" si="128"/>
        <v>13</v>
      </c>
      <c r="D1437">
        <f t="shared" si="130"/>
        <v>13</v>
      </c>
      <c r="E1437" t="str">
        <f>INDEX(PDC!$J$1:$L$90,MATCH(H1437,PDC!$L:$L,0),MATCH(PDC!$J$1,PDC!$J$1:$L$1,0))</f>
        <v>Services</v>
      </c>
      <c r="F1437">
        <v>8417</v>
      </c>
      <c r="G1437">
        <v>87</v>
      </c>
      <c r="H1437" t="s">
        <v>2</v>
      </c>
      <c r="I1437" s="10">
        <v>879</v>
      </c>
      <c r="J1437" s="10">
        <v>1296850</v>
      </c>
      <c r="K1437">
        <v>43</v>
      </c>
      <c r="L1437">
        <v>3</v>
      </c>
      <c r="M1437">
        <v>22</v>
      </c>
      <c r="O1437">
        <v>2062</v>
      </c>
      <c r="P1437">
        <v>57.696941614174307</v>
      </c>
      <c r="Q1437">
        <v>33.157265682000002</v>
      </c>
      <c r="R1437" s="10"/>
      <c r="S1437" s="10"/>
      <c r="T1437" s="10"/>
      <c r="AA1437" s="10"/>
      <c r="AB1437" s="10"/>
    </row>
    <row r="1438" spans="1:28" x14ac:dyDescent="0.35">
      <c r="A1438" t="str">
        <f t="shared" si="126"/>
        <v>8417_Industrie du papier et du carton</v>
      </c>
      <c r="B1438" t="str">
        <f t="shared" si="127"/>
        <v>25_8417</v>
      </c>
      <c r="C1438">
        <f t="shared" si="128"/>
        <v>25</v>
      </c>
      <c r="D1438">
        <f t="shared" si="130"/>
        <v>25</v>
      </c>
      <c r="E1438" t="str">
        <f>INDEX(PDC!$J$1:$L$90,MATCH(H1438,PDC!$L:$L,0),MATCH(PDC!$J$1,PDC!$J$1:$L$1,0))</f>
        <v>Industrie</v>
      </c>
      <c r="F1438">
        <v>8417</v>
      </c>
      <c r="G1438">
        <v>17</v>
      </c>
      <c r="H1438" t="s">
        <v>71</v>
      </c>
      <c r="I1438">
        <v>391</v>
      </c>
      <c r="J1438">
        <v>590245</v>
      </c>
      <c r="K1438">
        <v>18</v>
      </c>
      <c r="L1438">
        <v>1</v>
      </c>
      <c r="M1438">
        <v>5</v>
      </c>
      <c r="O1438">
        <v>1498</v>
      </c>
      <c r="P1438">
        <v>40.479982777141849</v>
      </c>
      <c r="Q1438">
        <v>30.495811062000001</v>
      </c>
      <c r="R1438" s="10"/>
      <c r="S1438" s="10"/>
      <c r="AA1438" s="10"/>
      <c r="AB1438" s="10"/>
    </row>
    <row r="1439" spans="1:28" x14ac:dyDescent="0.35">
      <c r="A1439" t="str">
        <f t="shared" si="126"/>
        <v>8417_Fabrication de produits métalliques, à l'exception des machines et des équipements</v>
      </c>
      <c r="B1439" t="str">
        <f t="shared" si="127"/>
        <v>19_8417</v>
      </c>
      <c r="C1439">
        <f t="shared" si="128"/>
        <v>19</v>
      </c>
      <c r="D1439">
        <f t="shared" si="130"/>
        <v>19</v>
      </c>
      <c r="E1439" t="str">
        <f>INDEX(PDC!$J$1:$L$90,MATCH(H1439,PDC!$L:$L,0),MATCH(PDC!$J$1,PDC!$J$1:$L$1,0))</f>
        <v>Industrie</v>
      </c>
      <c r="F1439">
        <v>8417</v>
      </c>
      <c r="G1439">
        <v>25</v>
      </c>
      <c r="H1439" t="s">
        <v>11</v>
      </c>
      <c r="I1439" s="10">
        <v>2090</v>
      </c>
      <c r="J1439" s="10">
        <v>3304236</v>
      </c>
      <c r="K1439">
        <v>100</v>
      </c>
      <c r="L1439">
        <v>10</v>
      </c>
      <c r="M1439">
        <v>51</v>
      </c>
      <c r="O1439">
        <v>3761</v>
      </c>
      <c r="P1439">
        <v>44.433315990116988</v>
      </c>
      <c r="Q1439">
        <v>30.264182097999999</v>
      </c>
      <c r="R1439" s="10"/>
      <c r="S1439" s="10"/>
      <c r="AA1439" s="10"/>
      <c r="AB1439" s="10"/>
    </row>
    <row r="1440" spans="1:28" x14ac:dyDescent="0.35">
      <c r="A1440" t="str">
        <f t="shared" si="126"/>
        <v>8417_Hébergement</v>
      </c>
      <c r="B1440" t="str">
        <f t="shared" si="127"/>
        <v>HC_8417</v>
      </c>
      <c r="C1440" t="str">
        <f t="shared" si="128"/>
        <v>HC</v>
      </c>
      <c r="D1440">
        <f t="shared" si="130"/>
        <v>22</v>
      </c>
      <c r="E1440" t="str">
        <f>INDEX(PDC!$J$1:$L$90,MATCH(H1440,PDC!$L:$L,0),MATCH(PDC!$J$1,PDC!$J$1:$L$1,0))</f>
        <v>Services</v>
      </c>
      <c r="F1440">
        <v>8417</v>
      </c>
      <c r="G1440">
        <v>55</v>
      </c>
      <c r="H1440" t="s">
        <v>20</v>
      </c>
      <c r="I1440">
        <v>202</v>
      </c>
      <c r="J1440">
        <v>331079</v>
      </c>
      <c r="K1440">
        <v>10</v>
      </c>
      <c r="M1440" s="10"/>
      <c r="O1440">
        <v>456</v>
      </c>
      <c r="P1440">
        <v>41.702246698619923</v>
      </c>
      <c r="Q1440">
        <v>30.204271488</v>
      </c>
      <c r="R1440" s="10"/>
      <c r="S1440" s="10"/>
      <c r="U1440" s="10"/>
      <c r="V1440" s="10"/>
      <c r="W1440" s="10"/>
      <c r="X1440" s="10"/>
      <c r="Y1440" s="10"/>
      <c r="Z1440" s="10"/>
      <c r="AA1440" s="10"/>
      <c r="AB1440" s="10"/>
    </row>
    <row r="1441" spans="1:28" x14ac:dyDescent="0.35">
      <c r="A1441" t="str">
        <f t="shared" si="126"/>
        <v>8417_Restauration</v>
      </c>
      <c r="B1441" t="str">
        <f t="shared" si="127"/>
        <v>20_8417</v>
      </c>
      <c r="C1441">
        <f t="shared" si="128"/>
        <v>20</v>
      </c>
      <c r="D1441">
        <f t="shared" si="130"/>
        <v>20</v>
      </c>
      <c r="E1441" t="str">
        <f>INDEX(PDC!$J$1:$L$90,MATCH(H1441,PDC!$L:$L,0),MATCH(PDC!$J$1,PDC!$J$1:$L$1,0))</f>
        <v>Services</v>
      </c>
      <c r="F1441">
        <v>8417</v>
      </c>
      <c r="G1441">
        <v>56</v>
      </c>
      <c r="H1441" t="s">
        <v>10</v>
      </c>
      <c r="I1441" s="10">
        <v>403</v>
      </c>
      <c r="J1441" s="10">
        <v>575550</v>
      </c>
      <c r="K1441" s="10">
        <v>17</v>
      </c>
      <c r="L1441">
        <v>1</v>
      </c>
      <c r="M1441" s="10">
        <v>8</v>
      </c>
      <c r="N1441" s="10"/>
      <c r="O1441" s="10">
        <v>830</v>
      </c>
      <c r="P1441" s="10">
        <v>43.381816734585001</v>
      </c>
      <c r="Q1441" s="10">
        <v>29.536964643000001</v>
      </c>
      <c r="R1441" s="10"/>
      <c r="S1441" s="10"/>
      <c r="T1441" s="10"/>
      <c r="AA1441" s="10"/>
      <c r="AB1441" s="10"/>
    </row>
    <row r="1442" spans="1:28" x14ac:dyDescent="0.35">
      <c r="A1442" t="str">
        <f t="shared" si="126"/>
        <v>8417_Action sociale sans hébergement</v>
      </c>
      <c r="B1442" t="str">
        <f t="shared" si="127"/>
        <v>31_8417</v>
      </c>
      <c r="C1442">
        <f t="shared" si="128"/>
        <v>31</v>
      </c>
      <c r="D1442">
        <f t="shared" si="130"/>
        <v>31</v>
      </c>
      <c r="E1442" t="str">
        <f>INDEX(PDC!$J$1:$L$90,MATCH(H1442,PDC!$L:$L,0),MATCH(PDC!$J$1,PDC!$J$1:$L$1,0))</f>
        <v>Services</v>
      </c>
      <c r="F1442">
        <v>8417</v>
      </c>
      <c r="G1442">
        <v>88</v>
      </c>
      <c r="H1442" t="s">
        <v>8</v>
      </c>
      <c r="I1442" s="10">
        <v>784</v>
      </c>
      <c r="J1442" s="10">
        <v>1220247</v>
      </c>
      <c r="K1442" s="10">
        <v>36</v>
      </c>
      <c r="L1442">
        <v>1</v>
      </c>
      <c r="M1442" s="10">
        <v>35</v>
      </c>
      <c r="N1442" s="10"/>
      <c r="O1442" s="10">
        <v>2949</v>
      </c>
      <c r="P1442" s="10">
        <v>23.651261355060498</v>
      </c>
      <c r="Q1442" s="10">
        <v>29.502223730000001</v>
      </c>
      <c r="R1442" s="10"/>
      <c r="S1442" s="10"/>
      <c r="AA1442" s="10"/>
      <c r="AB1442" s="10"/>
    </row>
    <row r="1443" spans="1:28" x14ac:dyDescent="0.35">
      <c r="A1443" t="str">
        <f t="shared" si="126"/>
        <v>8417_Commerce de détail, à l'exception des automobiles et des motocycles</v>
      </c>
      <c r="B1443" t="str">
        <f t="shared" si="127"/>
        <v>24_8417</v>
      </c>
      <c r="C1443">
        <f t="shared" si="128"/>
        <v>24</v>
      </c>
      <c r="D1443">
        <f t="shared" si="130"/>
        <v>24</v>
      </c>
      <c r="E1443" t="str">
        <f>INDEX(PDC!$J$1:$L$90,MATCH(H1443,PDC!$L:$L,0),MATCH(PDC!$J$1,PDC!$J$1:$L$1,0))</f>
        <v>Commerce</v>
      </c>
      <c r="F1443">
        <v>8417</v>
      </c>
      <c r="G1443">
        <v>47</v>
      </c>
      <c r="H1443" t="s">
        <v>16</v>
      </c>
      <c r="I1443" s="10">
        <v>1362</v>
      </c>
      <c r="J1443" s="10">
        <v>2120653</v>
      </c>
      <c r="K1443" s="10">
        <v>60</v>
      </c>
      <c r="L1443" s="10">
        <v>1</v>
      </c>
      <c r="M1443" s="10">
        <v>10</v>
      </c>
      <c r="N1443" s="10"/>
      <c r="O1443" s="10">
        <v>3147</v>
      </c>
      <c r="P1443" s="10">
        <v>40.756965297135324</v>
      </c>
      <c r="Q1443" s="10">
        <v>28.293171961999999</v>
      </c>
      <c r="R1443" s="10"/>
      <c r="S1443" s="10"/>
      <c r="U1443" s="10"/>
      <c r="V1443" s="10"/>
      <c r="W1443" s="10"/>
      <c r="X1443" s="10"/>
      <c r="Y1443" s="10"/>
      <c r="Z1443" s="10"/>
      <c r="AA1443" s="10"/>
      <c r="AB1443" s="10"/>
    </row>
    <row r="1444" spans="1:28" x14ac:dyDescent="0.35">
      <c r="A1444" t="str">
        <f t="shared" si="126"/>
        <v>8417_Fabrication d'équipements électriques</v>
      </c>
      <c r="B1444" t="str">
        <f t="shared" si="127"/>
        <v>HC_8417</v>
      </c>
      <c r="C1444" t="str">
        <f t="shared" si="128"/>
        <v>HC</v>
      </c>
      <c r="D1444">
        <f t="shared" si="130"/>
        <v>7</v>
      </c>
      <c r="E1444" t="str">
        <f>INDEX(PDC!$J$1:$L$90,MATCH(H1444,PDC!$L:$L,0),MATCH(PDC!$J$1,PDC!$J$1:$L$1,0))</f>
        <v>Industrie</v>
      </c>
      <c r="F1444">
        <v>8417</v>
      </c>
      <c r="G1444">
        <v>27</v>
      </c>
      <c r="H1444" t="s">
        <v>38</v>
      </c>
      <c r="I1444" s="10">
        <v>275</v>
      </c>
      <c r="J1444" s="10">
        <v>460565</v>
      </c>
      <c r="K1444" s="10">
        <v>13</v>
      </c>
      <c r="L1444" s="10">
        <v>1</v>
      </c>
      <c r="M1444" s="10">
        <v>7</v>
      </c>
      <c r="N1444" s="10"/>
      <c r="O1444" s="10">
        <v>512</v>
      </c>
      <c r="P1444" s="10">
        <v>70.827628456846938</v>
      </c>
      <c r="Q1444" s="10">
        <v>28.226200427999999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</row>
    <row r="1445" spans="1:28" x14ac:dyDescent="0.35">
      <c r="A1445" t="str">
        <f t="shared" si="126"/>
        <v>8417_Organisation de jeux de hasard et d'argent</v>
      </c>
      <c r="B1445" t="str">
        <f t="shared" si="127"/>
        <v>HC_8417</v>
      </c>
      <c r="C1445" t="str">
        <f t="shared" si="128"/>
        <v>HC</v>
      </c>
      <c r="D1445">
        <f t="shared" si="130"/>
        <v>23</v>
      </c>
      <c r="E1445" t="str">
        <f>INDEX(PDC!$J$1:$L$90,MATCH(H1445,PDC!$L:$L,0),MATCH(PDC!$J$1,PDC!$J$1:$L$1,0))</f>
        <v>Services</v>
      </c>
      <c r="F1445">
        <v>8417</v>
      </c>
      <c r="G1445">
        <v>92</v>
      </c>
      <c r="H1445" t="s">
        <v>91</v>
      </c>
      <c r="I1445" s="10">
        <v>42</v>
      </c>
      <c r="J1445" s="10">
        <v>76133</v>
      </c>
      <c r="K1445" s="10">
        <v>2</v>
      </c>
      <c r="L1445" s="10"/>
      <c r="M1445" s="10"/>
      <c r="N1445" s="10"/>
      <c r="O1445" s="10">
        <v>37</v>
      </c>
      <c r="P1445" s="10">
        <v>41.372659817874442</v>
      </c>
      <c r="Q1445" s="10">
        <v>26.269817292999999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</row>
    <row r="1446" spans="1:28" x14ac:dyDescent="0.35">
      <c r="A1446" t="str">
        <f t="shared" si="126"/>
        <v>8417_Fabrication de machines et équipements n.c.a.</v>
      </c>
      <c r="B1446" t="str">
        <f t="shared" si="127"/>
        <v>HC_8417</v>
      </c>
      <c r="C1446" t="str">
        <f t="shared" si="128"/>
        <v>HC</v>
      </c>
      <c r="D1446">
        <f t="shared" si="130"/>
        <v>15</v>
      </c>
      <c r="E1446" t="str">
        <f>INDEX(PDC!$J$1:$L$90,MATCH(H1446,PDC!$L:$L,0),MATCH(PDC!$J$1,PDC!$J$1:$L$1,0))</f>
        <v>Industrie</v>
      </c>
      <c r="F1446">
        <v>8417</v>
      </c>
      <c r="G1446">
        <v>28</v>
      </c>
      <c r="H1446" t="s">
        <v>29</v>
      </c>
      <c r="I1446" s="10">
        <v>194</v>
      </c>
      <c r="J1446" s="10">
        <v>240896</v>
      </c>
      <c r="K1446" s="10">
        <v>6</v>
      </c>
      <c r="L1446" s="10"/>
      <c r="M1446" s="10"/>
      <c r="N1446" s="10"/>
      <c r="O1446" s="10">
        <v>340</v>
      </c>
      <c r="P1446" s="10">
        <v>49.925601168692019</v>
      </c>
      <c r="Q1446" s="10">
        <v>24.907013814999999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</row>
    <row r="1447" spans="1:28" x14ac:dyDescent="0.35">
      <c r="A1447" t="str">
        <f t="shared" si="126"/>
        <v>8417_Fabrication d'autres matériels de transport</v>
      </c>
      <c r="B1447" t="str">
        <f t="shared" si="127"/>
        <v>HC_8417</v>
      </c>
      <c r="C1447" t="str">
        <f t="shared" si="128"/>
        <v>HC</v>
      </c>
      <c r="D1447">
        <f t="shared" si="130"/>
        <v>26</v>
      </c>
      <c r="E1447" t="str">
        <f>INDEX(PDC!$J$1:$L$90,MATCH(H1447,PDC!$L:$L,0),MATCH(PDC!$J$1,PDC!$J$1:$L$1,0))</f>
        <v>Industrie</v>
      </c>
      <c r="F1447">
        <v>8417</v>
      </c>
      <c r="G1447">
        <v>30</v>
      </c>
      <c r="H1447" t="s">
        <v>74</v>
      </c>
      <c r="I1447" s="10">
        <v>79</v>
      </c>
      <c r="J1447" s="10">
        <v>125673</v>
      </c>
      <c r="K1447" s="10">
        <v>3</v>
      </c>
      <c r="M1447" s="10"/>
      <c r="N1447" s="10"/>
      <c r="O1447" s="10">
        <v>99</v>
      </c>
      <c r="P1447" s="10">
        <v>39.151588727979039</v>
      </c>
      <c r="Q1447" s="10">
        <v>23.871475972999999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</row>
    <row r="1448" spans="1:28" x14ac:dyDescent="0.35">
      <c r="A1448" t="str">
        <f t="shared" si="126"/>
        <v>8417_Enseignement</v>
      </c>
      <c r="B1448" t="str">
        <f t="shared" si="127"/>
        <v>HC_8417</v>
      </c>
      <c r="C1448" t="str">
        <f t="shared" si="128"/>
        <v>HC</v>
      </c>
      <c r="D1448">
        <f t="shared" si="130"/>
        <v>41</v>
      </c>
      <c r="E1448" t="str">
        <f>INDEX(PDC!$J$1:$L$90,MATCH(H1448,PDC!$L:$L,0),MATCH(PDC!$J$1,PDC!$J$1:$L$1,0))</f>
        <v>Services</v>
      </c>
      <c r="F1448">
        <v>8417</v>
      </c>
      <c r="G1448">
        <v>85</v>
      </c>
      <c r="H1448" t="s">
        <v>34</v>
      </c>
      <c r="I1448" s="10">
        <v>205</v>
      </c>
      <c r="J1448" s="10">
        <v>345995</v>
      </c>
      <c r="K1448" s="10">
        <v>8</v>
      </c>
      <c r="L1448" s="10">
        <v>1</v>
      </c>
      <c r="M1448" s="10">
        <v>18</v>
      </c>
      <c r="N1448" s="10"/>
      <c r="O1448" s="10">
        <v>822</v>
      </c>
      <c r="P1448" s="10">
        <v>13.553171264341263</v>
      </c>
      <c r="Q1448" s="10">
        <v>23.121721411999999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</row>
    <row r="1449" spans="1:28" x14ac:dyDescent="0.35">
      <c r="A1449" t="str">
        <f t="shared" si="126"/>
        <v>8417_Transports terrestres et transport par conduites</v>
      </c>
      <c r="B1449" t="str">
        <f t="shared" si="127"/>
        <v>21_8417</v>
      </c>
      <c r="C1449">
        <f t="shared" si="128"/>
        <v>21</v>
      </c>
      <c r="D1449">
        <f t="shared" si="130"/>
        <v>21</v>
      </c>
      <c r="E1449" t="str">
        <f>INDEX(PDC!$J$1:$L$90,MATCH(H1449,PDC!$L:$L,0),MATCH(PDC!$J$1,PDC!$J$1:$L$1,0))</f>
        <v>Services</v>
      </c>
      <c r="F1449">
        <v>8417</v>
      </c>
      <c r="G1449">
        <v>49</v>
      </c>
      <c r="H1449" t="s">
        <v>5</v>
      </c>
      <c r="I1449" s="10">
        <v>524</v>
      </c>
      <c r="J1449" s="10">
        <v>984149</v>
      </c>
      <c r="K1449" s="10">
        <v>22</v>
      </c>
      <c r="L1449" s="10">
        <v>1</v>
      </c>
      <c r="M1449" s="10">
        <v>12</v>
      </c>
      <c r="N1449" s="10"/>
      <c r="O1449" s="10">
        <v>2502</v>
      </c>
      <c r="P1449" s="10">
        <v>42.182084904509665</v>
      </c>
      <c r="Q1449" s="10">
        <v>22.354338621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</row>
    <row r="1450" spans="1:28" x14ac:dyDescent="0.35">
      <c r="A1450" t="str">
        <f t="shared" si="126"/>
        <v>8417_Administration publique et défense ; sécurité sociale obligatoire</v>
      </c>
      <c r="B1450" t="str">
        <f t="shared" si="127"/>
        <v>28_8417</v>
      </c>
      <c r="C1450">
        <f t="shared" si="128"/>
        <v>28</v>
      </c>
      <c r="D1450">
        <f t="shared" si="130"/>
        <v>28</v>
      </c>
      <c r="E1450" t="str">
        <f>INDEX(PDC!$J$1:$L$90,MATCH(H1450,PDC!$L:$L,0),MATCH(PDC!$J$1,PDC!$J$1:$L$1,0))</f>
        <v>Services</v>
      </c>
      <c r="F1450">
        <v>8417</v>
      </c>
      <c r="G1450">
        <v>84</v>
      </c>
      <c r="H1450" t="s">
        <v>36</v>
      </c>
      <c r="I1450" s="10">
        <v>979</v>
      </c>
      <c r="J1450" s="10">
        <v>1103285</v>
      </c>
      <c r="K1450" s="10">
        <v>24</v>
      </c>
      <c r="L1450" s="10"/>
      <c r="M1450" s="10"/>
      <c r="N1450" s="10"/>
      <c r="O1450" s="10">
        <v>1463</v>
      </c>
      <c r="P1450" s="10">
        <v>32.067182064171838</v>
      </c>
      <c r="Q1450" s="10">
        <v>21.753218796999999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</row>
    <row r="1451" spans="1:28" x14ac:dyDescent="0.35">
      <c r="A1451" t="str">
        <f t="shared" si="126"/>
        <v>8417_Fabrication de textiles</v>
      </c>
      <c r="B1451" t="str">
        <f t="shared" si="127"/>
        <v>HC_8417</v>
      </c>
      <c r="C1451" t="str">
        <f t="shared" si="128"/>
        <v>HC</v>
      </c>
      <c r="D1451">
        <f t="shared" si="130"/>
        <v>29</v>
      </c>
      <c r="E1451" t="str">
        <f>INDEX(PDC!$J$1:$L$90,MATCH(H1451,PDC!$L:$L,0),MATCH(PDC!$J$1,PDC!$J$1:$L$1,0))</f>
        <v>Industrie</v>
      </c>
      <c r="F1451">
        <v>8417</v>
      </c>
      <c r="G1451">
        <v>13</v>
      </c>
      <c r="H1451" t="s">
        <v>19</v>
      </c>
      <c r="I1451" s="10">
        <v>229</v>
      </c>
      <c r="J1451" s="10">
        <v>393488</v>
      </c>
      <c r="K1451" s="10">
        <v>8</v>
      </c>
      <c r="L1451" s="10">
        <v>1</v>
      </c>
      <c r="M1451" s="10">
        <v>4</v>
      </c>
      <c r="N1451" s="10"/>
      <c r="O1451" s="10">
        <v>502</v>
      </c>
      <c r="P1451" s="10">
        <v>27.278280252412028</v>
      </c>
      <c r="Q1451" s="10">
        <v>20.330988493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</row>
    <row r="1452" spans="1:28" x14ac:dyDescent="0.35">
      <c r="A1452" t="str">
        <f t="shared" si="126"/>
        <v>8417_Industrie automobile</v>
      </c>
      <c r="B1452" t="str">
        <f t="shared" si="127"/>
        <v>HC_8417</v>
      </c>
      <c r="C1452" t="str">
        <f t="shared" si="128"/>
        <v>HC</v>
      </c>
      <c r="D1452">
        <f t="shared" si="130"/>
        <v>16</v>
      </c>
      <c r="E1452" t="str">
        <f>INDEX(PDC!$J$1:$L$90,MATCH(H1452,PDC!$L:$L,0),MATCH(PDC!$J$1,PDC!$J$1:$L$1,0))</f>
        <v>Industrie</v>
      </c>
      <c r="F1452">
        <v>8417</v>
      </c>
      <c r="G1452">
        <v>29</v>
      </c>
      <c r="H1452" t="s">
        <v>24</v>
      </c>
      <c r="I1452" s="10">
        <v>55</v>
      </c>
      <c r="J1452" s="10">
        <v>98701</v>
      </c>
      <c r="K1452" s="10">
        <v>2</v>
      </c>
      <c r="M1452" s="10"/>
      <c r="N1452" s="10"/>
      <c r="O1452" s="10">
        <v>158</v>
      </c>
      <c r="P1452" s="10">
        <v>46.311857929611371</v>
      </c>
      <c r="Q1452" s="10">
        <v>20.263219218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</row>
    <row r="1453" spans="1:28" x14ac:dyDescent="0.35">
      <c r="A1453" t="str">
        <f t="shared" si="126"/>
        <v>8417_Activités administratives et autres activités de soutien aux entreprises</v>
      </c>
      <c r="B1453" t="str">
        <f t="shared" si="127"/>
        <v>HC_8417</v>
      </c>
      <c r="C1453" t="str">
        <f t="shared" si="128"/>
        <v>HC</v>
      </c>
      <c r="D1453">
        <f t="shared" si="130"/>
        <v>17</v>
      </c>
      <c r="E1453" t="str">
        <f>INDEX(PDC!$J$1:$L$90,MATCH(H1453,PDC!$L:$L,0),MATCH(PDC!$J$1,PDC!$J$1:$L$1,0))</f>
        <v>Services</v>
      </c>
      <c r="F1453">
        <v>8417</v>
      </c>
      <c r="G1453">
        <v>82</v>
      </c>
      <c r="H1453" t="s">
        <v>35</v>
      </c>
      <c r="I1453" s="10">
        <v>67</v>
      </c>
      <c r="J1453" s="10">
        <v>106306</v>
      </c>
      <c r="K1453" s="10">
        <v>2</v>
      </c>
      <c r="M1453" s="10"/>
      <c r="N1453" s="10"/>
      <c r="O1453" s="10">
        <v>46</v>
      </c>
      <c r="P1453" s="10">
        <v>45.169713497024944</v>
      </c>
      <c r="Q1453" s="10">
        <v>18.813613531000001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</row>
    <row r="1454" spans="1:28" x14ac:dyDescent="0.35">
      <c r="A1454" t="str">
        <f t="shared" si="126"/>
        <v>8417_Génie civil</v>
      </c>
      <c r="B1454" t="str">
        <f t="shared" si="127"/>
        <v>HC_8417</v>
      </c>
      <c r="C1454" t="str">
        <f t="shared" si="128"/>
        <v>HC</v>
      </c>
      <c r="D1454">
        <f t="shared" si="130"/>
        <v>32</v>
      </c>
      <c r="E1454" t="str">
        <f>INDEX(PDC!$J$1:$L$90,MATCH(H1454,PDC!$L:$L,0),MATCH(PDC!$J$1,PDC!$J$1:$L$1,0))</f>
        <v>Construction</v>
      </c>
      <c r="F1454">
        <v>8417</v>
      </c>
      <c r="G1454">
        <v>42</v>
      </c>
      <c r="H1454" t="s">
        <v>22</v>
      </c>
      <c r="I1454" s="10">
        <v>128</v>
      </c>
      <c r="J1454" s="10">
        <v>189200</v>
      </c>
      <c r="K1454" s="10">
        <v>3</v>
      </c>
      <c r="L1454" s="10"/>
      <c r="M1454" s="10"/>
      <c r="N1454" s="10"/>
      <c r="O1454" s="10">
        <v>106</v>
      </c>
      <c r="P1454" s="10">
        <v>21.988622517350791</v>
      </c>
      <c r="Q1454" s="10">
        <v>15.856236786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</row>
    <row r="1455" spans="1:28" x14ac:dyDescent="0.35">
      <c r="A1455" t="str">
        <f t="shared" si="126"/>
        <v>8417_Activités pour la santé humaine</v>
      </c>
      <c r="B1455" t="str">
        <f t="shared" si="127"/>
        <v>30_8417</v>
      </c>
      <c r="C1455">
        <f t="shared" si="128"/>
        <v>30</v>
      </c>
      <c r="D1455">
        <f t="shared" si="130"/>
        <v>30</v>
      </c>
      <c r="E1455" t="str">
        <f>INDEX(PDC!$J$1:$L$90,MATCH(H1455,PDC!$L:$L,0),MATCH(PDC!$J$1,PDC!$J$1:$L$1,0))</f>
        <v>Services</v>
      </c>
      <c r="F1455">
        <v>8417</v>
      </c>
      <c r="G1455">
        <v>86</v>
      </c>
      <c r="H1455" t="s">
        <v>27</v>
      </c>
      <c r="I1455" s="10">
        <v>614</v>
      </c>
      <c r="J1455" s="10">
        <v>886099</v>
      </c>
      <c r="K1455" s="10">
        <v>13</v>
      </c>
      <c r="L1455" s="10"/>
      <c r="M1455" s="10"/>
      <c r="N1455" s="10"/>
      <c r="O1455" s="10">
        <v>696</v>
      </c>
      <c r="P1455" s="10">
        <v>24.665483425682226</v>
      </c>
      <c r="Q1455" s="10">
        <v>14.671046915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</row>
    <row r="1456" spans="1:28" x14ac:dyDescent="0.35">
      <c r="A1456" t="str">
        <f t="shared" si="126"/>
        <v>8417_Activités d'architecture et d'ingénierie ; activités de contrôle et analyses techniques</v>
      </c>
      <c r="B1456" t="str">
        <f t="shared" si="127"/>
        <v>HC_8417</v>
      </c>
      <c r="C1456" t="str">
        <f t="shared" si="128"/>
        <v>HC</v>
      </c>
      <c r="D1456">
        <f t="shared" si="130"/>
        <v>42</v>
      </c>
      <c r="E1456" t="str">
        <f>INDEX(PDC!$J$1:$L$90,MATCH(H1456,PDC!$L:$L,0),MATCH(PDC!$J$1,PDC!$J$1:$L$1,0))</f>
        <v>Services</v>
      </c>
      <c r="F1456">
        <v>8417</v>
      </c>
      <c r="G1456">
        <v>71</v>
      </c>
      <c r="H1456" t="s">
        <v>43</v>
      </c>
      <c r="I1456" s="10">
        <v>47</v>
      </c>
      <c r="J1456" s="10">
        <v>77860</v>
      </c>
      <c r="K1456" s="10">
        <v>1</v>
      </c>
      <c r="L1456" s="10"/>
      <c r="M1456" s="10"/>
      <c r="N1456" s="10"/>
      <c r="O1456" s="10">
        <v>172</v>
      </c>
      <c r="P1456" s="10">
        <v>11.090353657346506</v>
      </c>
      <c r="Q1456" s="10">
        <v>12.843565374000001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</row>
    <row r="1457" spans="1:28" x14ac:dyDescent="0.35">
      <c r="A1457" t="str">
        <f t="shared" si="126"/>
        <v>8417_Industrie pharmaceutique</v>
      </c>
      <c r="B1457" t="str">
        <f t="shared" si="127"/>
        <v>36_8417</v>
      </c>
      <c r="C1457">
        <f t="shared" si="128"/>
        <v>36</v>
      </c>
      <c r="D1457">
        <f t="shared" si="130"/>
        <v>36</v>
      </c>
      <c r="E1457" t="str">
        <f>INDEX(PDC!$J$1:$L$90,MATCH(H1457,PDC!$L:$L,0),MATCH(PDC!$J$1,PDC!$J$1:$L$1,0))</f>
        <v>Industrie</v>
      </c>
      <c r="F1457">
        <v>8417</v>
      </c>
      <c r="G1457">
        <v>21</v>
      </c>
      <c r="H1457" t="s">
        <v>39</v>
      </c>
      <c r="I1457" s="10">
        <v>865</v>
      </c>
      <c r="J1457" s="10">
        <v>1129103</v>
      </c>
      <c r="K1457" s="10">
        <v>14</v>
      </c>
      <c r="L1457" s="10"/>
      <c r="M1457" s="10"/>
      <c r="N1457" s="10"/>
      <c r="O1457" s="10">
        <v>1092</v>
      </c>
      <c r="P1457" s="10">
        <v>17.824096251540798</v>
      </c>
      <c r="Q1457" s="10">
        <v>12.3992231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</row>
    <row r="1458" spans="1:28" x14ac:dyDescent="0.35">
      <c r="A1458" t="str">
        <f t="shared" si="126"/>
        <v>8417_Commerce de gros, à l'exception des automobiles et des motocycles</v>
      </c>
      <c r="B1458" t="str">
        <f t="shared" si="127"/>
        <v>34_8417</v>
      </c>
      <c r="C1458">
        <f t="shared" si="128"/>
        <v>34</v>
      </c>
      <c r="D1458">
        <f t="shared" si="130"/>
        <v>34</v>
      </c>
      <c r="E1458" t="str">
        <f>INDEX(PDC!$J$1:$L$90,MATCH(H1458,PDC!$L:$L,0),MATCH(PDC!$J$1,PDC!$J$1:$L$1,0))</f>
        <v>Commerce</v>
      </c>
      <c r="F1458">
        <v>8417</v>
      </c>
      <c r="G1458">
        <v>46</v>
      </c>
      <c r="H1458" t="s">
        <v>28</v>
      </c>
      <c r="I1458" s="10">
        <v>562</v>
      </c>
      <c r="J1458" s="10">
        <v>924608</v>
      </c>
      <c r="K1458" s="10">
        <v>11</v>
      </c>
      <c r="M1458" s="10"/>
      <c r="N1458" s="10"/>
      <c r="O1458" s="10">
        <v>442</v>
      </c>
      <c r="P1458" s="10">
        <v>18.569277687219103</v>
      </c>
      <c r="Q1458" s="10">
        <v>11.896933619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</row>
    <row r="1459" spans="1:28" x14ac:dyDescent="0.35">
      <c r="A1459" t="str">
        <f t="shared" si="126"/>
        <v>8417_Fabrication d'autres produits minéraux non métalliques</v>
      </c>
      <c r="B1459" t="str">
        <f t="shared" si="127"/>
        <v>35_8417</v>
      </c>
      <c r="C1459">
        <f t="shared" si="128"/>
        <v>35</v>
      </c>
      <c r="D1459">
        <f t="shared" si="130"/>
        <v>35</v>
      </c>
      <c r="E1459" t="str">
        <f>INDEX(PDC!$J$1:$L$90,MATCH(H1459,PDC!$L:$L,0),MATCH(PDC!$J$1,PDC!$J$1:$L$1,0))</f>
        <v>Industrie</v>
      </c>
      <c r="F1459">
        <v>8417</v>
      </c>
      <c r="G1459">
        <v>23</v>
      </c>
      <c r="H1459" t="s">
        <v>18</v>
      </c>
      <c r="I1459" s="10">
        <v>371</v>
      </c>
      <c r="J1459" s="10">
        <v>507061</v>
      </c>
      <c r="K1459" s="10">
        <v>6</v>
      </c>
      <c r="L1459" s="10">
        <v>1</v>
      </c>
      <c r="M1459" s="10">
        <v>55</v>
      </c>
      <c r="N1459" s="10"/>
      <c r="O1459" s="10">
        <v>406</v>
      </c>
      <c r="P1459" s="10">
        <v>18.31086073068559</v>
      </c>
      <c r="Q1459" s="10">
        <v>11.832895844999999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</row>
    <row r="1460" spans="1:28" x14ac:dyDescent="0.35">
      <c r="A1460" t="str">
        <f t="shared" si="126"/>
        <v>8417_Commerce et réparation d'automobiles et de motocycles</v>
      </c>
      <c r="B1460" t="str">
        <f t="shared" si="127"/>
        <v>38_8417</v>
      </c>
      <c r="C1460">
        <f t="shared" si="128"/>
        <v>38</v>
      </c>
      <c r="D1460">
        <f t="shared" si="130"/>
        <v>38</v>
      </c>
      <c r="E1460" t="str">
        <f>INDEX(PDC!$J$1:$L$90,MATCH(H1460,PDC!$L:$L,0),MATCH(PDC!$J$1,PDC!$J$1:$L$1,0))</f>
        <v>Commerce</v>
      </c>
      <c r="F1460">
        <v>8417</v>
      </c>
      <c r="G1460">
        <v>45</v>
      </c>
      <c r="H1460" t="s">
        <v>21</v>
      </c>
      <c r="I1460" s="10">
        <v>374</v>
      </c>
      <c r="J1460" s="10">
        <v>638091</v>
      </c>
      <c r="K1460" s="10">
        <v>7</v>
      </c>
      <c r="L1460" s="10">
        <v>1</v>
      </c>
      <c r="M1460" s="10">
        <v>7</v>
      </c>
      <c r="N1460" s="10"/>
      <c r="O1460" s="10">
        <v>592</v>
      </c>
      <c r="P1460" s="10">
        <v>15.855003816782204</v>
      </c>
      <c r="Q1460" s="10">
        <v>10.970222116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</row>
    <row r="1461" spans="1:28" x14ac:dyDescent="0.35">
      <c r="A1461" t="str">
        <f t="shared" si="126"/>
        <v>8417_Industrie du cuir et de la chaussure</v>
      </c>
      <c r="B1461" t="str">
        <f t="shared" si="127"/>
        <v>40_8417</v>
      </c>
      <c r="C1461">
        <f t="shared" si="128"/>
        <v>40</v>
      </c>
      <c r="D1461">
        <f t="shared" si="130"/>
        <v>40</v>
      </c>
      <c r="E1461" t="str">
        <f>INDEX(PDC!$J$1:$L$90,MATCH(H1461,PDC!$L:$L,0),MATCH(PDC!$J$1,PDC!$J$1:$L$1,0))</f>
        <v>Industrie</v>
      </c>
      <c r="F1461">
        <v>8417</v>
      </c>
      <c r="G1461">
        <v>15</v>
      </c>
      <c r="H1461" t="s">
        <v>69</v>
      </c>
      <c r="I1461" s="10">
        <v>305</v>
      </c>
      <c r="J1461" s="10">
        <v>471766</v>
      </c>
      <c r="K1461" s="10">
        <v>5</v>
      </c>
      <c r="L1461" s="10"/>
      <c r="M1461" s="10"/>
      <c r="N1461" s="10"/>
      <c r="O1461" s="10">
        <v>192</v>
      </c>
      <c r="P1461" s="10">
        <v>13.739526368357931</v>
      </c>
      <c r="Q1461" s="10">
        <v>10.598474668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</row>
    <row r="1462" spans="1:28" x14ac:dyDescent="0.35">
      <c r="A1462" t="str">
        <f t="shared" si="126"/>
        <v>8417_Entreposage et services auxiliaires des transports</v>
      </c>
      <c r="B1462" t="str">
        <f t="shared" si="127"/>
        <v>HC_8417</v>
      </c>
      <c r="C1462" t="str">
        <f t="shared" si="128"/>
        <v>HC</v>
      </c>
      <c r="D1462">
        <f t="shared" si="130"/>
        <v>37</v>
      </c>
      <c r="E1462" t="str">
        <f>INDEX(PDC!$J$1:$L$90,MATCH(H1462,PDC!$L:$L,0),MATCH(PDC!$J$1,PDC!$J$1:$L$1,0))</f>
        <v>Services</v>
      </c>
      <c r="F1462">
        <v>8417</v>
      </c>
      <c r="G1462">
        <v>52</v>
      </c>
      <c r="H1462" t="s">
        <v>7</v>
      </c>
      <c r="I1462" s="10">
        <v>211</v>
      </c>
      <c r="J1462" s="10">
        <v>379000</v>
      </c>
      <c r="K1462" s="10">
        <v>3</v>
      </c>
      <c r="L1462" s="10"/>
      <c r="M1462" s="10"/>
      <c r="N1462" s="10"/>
      <c r="O1462" s="10">
        <v>115</v>
      </c>
      <c r="P1462" s="10">
        <v>15.878438775721655</v>
      </c>
      <c r="Q1462" s="10">
        <v>7.9155672822999996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</row>
    <row r="1463" spans="1:28" x14ac:dyDescent="0.35">
      <c r="A1463" t="str">
        <f t="shared" si="126"/>
        <v>8417_Autres services personnels</v>
      </c>
      <c r="B1463" t="str">
        <f t="shared" si="127"/>
        <v>HC_8417</v>
      </c>
      <c r="C1463" t="str">
        <f t="shared" si="128"/>
        <v>HC</v>
      </c>
      <c r="D1463">
        <f t="shared" si="130"/>
        <v>39</v>
      </c>
      <c r="E1463" t="str">
        <f>INDEX(PDC!$J$1:$L$90,MATCH(H1463,PDC!$L:$L,0),MATCH(PDC!$J$1,PDC!$J$1:$L$1,0))</f>
        <v>Services</v>
      </c>
      <c r="F1463">
        <v>8417</v>
      </c>
      <c r="G1463">
        <v>96</v>
      </c>
      <c r="H1463" t="s">
        <v>30</v>
      </c>
      <c r="I1463" s="10">
        <v>179</v>
      </c>
      <c r="J1463" s="10">
        <v>276046</v>
      </c>
      <c r="K1463" s="10">
        <v>2</v>
      </c>
      <c r="L1463" s="10">
        <v>1</v>
      </c>
      <c r="M1463" s="10">
        <v>12</v>
      </c>
      <c r="N1463" s="10"/>
      <c r="O1463" s="10">
        <v>103</v>
      </c>
      <c r="P1463" s="10">
        <v>14.313413756351192</v>
      </c>
      <c r="Q1463" s="10">
        <v>7.2451692834000001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</row>
    <row r="1464" spans="1:28" x14ac:dyDescent="0.35">
      <c r="A1464" t="str">
        <f t="shared" si="126"/>
        <v>8417_Autres industries manufacturières</v>
      </c>
      <c r="B1464" t="str">
        <f t="shared" si="127"/>
        <v>HC_8417</v>
      </c>
      <c r="C1464" t="str">
        <f t="shared" si="128"/>
        <v>HC</v>
      </c>
      <c r="D1464">
        <f t="shared" si="130"/>
        <v>43</v>
      </c>
      <c r="E1464" t="str">
        <f>INDEX(PDC!$J$1:$L$90,MATCH(H1464,PDC!$L:$L,0),MATCH(PDC!$J$1,PDC!$J$1:$L$1,0))</f>
        <v>Industrie</v>
      </c>
      <c r="F1464">
        <v>8417</v>
      </c>
      <c r="G1464">
        <v>32</v>
      </c>
      <c r="H1464" t="s">
        <v>37</v>
      </c>
      <c r="I1464" s="10">
        <v>117</v>
      </c>
      <c r="J1464" s="10">
        <v>187983</v>
      </c>
      <c r="K1464" s="10">
        <v>1</v>
      </c>
      <c r="L1464" s="10"/>
      <c r="M1464" s="10"/>
      <c r="N1464" s="10"/>
      <c r="O1464" s="10">
        <v>10</v>
      </c>
      <c r="P1464" s="10">
        <v>7.9636635006624434</v>
      </c>
      <c r="Q1464" s="10">
        <v>5.3196299665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</row>
    <row r="1465" spans="1:28" x14ac:dyDescent="0.35">
      <c r="A1465" t="str">
        <f t="shared" si="126"/>
        <v>8417_Activités des sièges sociaux ; conseil de gestion</v>
      </c>
      <c r="B1465" t="str">
        <f t="shared" si="127"/>
        <v>HC_8417</v>
      </c>
      <c r="C1465" t="str">
        <f t="shared" si="128"/>
        <v>HC</v>
      </c>
      <c r="D1465">
        <f t="shared" si="130"/>
        <v>44</v>
      </c>
      <c r="E1465" t="str">
        <f>INDEX(PDC!$J$1:$L$90,MATCH(H1465,PDC!$L:$L,0),MATCH(PDC!$J$1,PDC!$J$1:$L$1,0))</f>
        <v>Services</v>
      </c>
      <c r="F1465">
        <v>8417</v>
      </c>
      <c r="G1465">
        <v>70</v>
      </c>
      <c r="H1465" t="s">
        <v>44</v>
      </c>
      <c r="I1465" s="10">
        <v>135</v>
      </c>
      <c r="J1465" s="10">
        <v>229532</v>
      </c>
      <c r="K1465" s="10">
        <v>1</v>
      </c>
      <c r="L1465" s="10"/>
      <c r="M1465" s="10"/>
      <c r="N1465" s="10"/>
      <c r="O1465" s="10">
        <v>7</v>
      </c>
      <c r="P1465" s="10">
        <v>7.3219566956532542</v>
      </c>
      <c r="Q1465" s="10">
        <v>4.3566910060000001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</row>
    <row r="1466" spans="1:28" x14ac:dyDescent="0.35">
      <c r="A1466" t="str">
        <f t="shared" si="126"/>
        <v>8417_Réparation d'ordinateurs et de biens personnels et domestiques</v>
      </c>
      <c r="B1466" t="str">
        <f t="shared" si="127"/>
        <v>HC_8417</v>
      </c>
      <c r="C1466" t="str">
        <f t="shared" si="128"/>
        <v>HC</v>
      </c>
      <c r="D1466">
        <f t="shared" si="130"/>
        <v>45</v>
      </c>
      <c r="E1466" t="str">
        <f>INDEX(PDC!$J$1:$L$90,MATCH(H1466,PDC!$L:$L,0),MATCH(PDC!$J$1,PDC!$J$1:$L$1,0))</f>
        <v>Services</v>
      </c>
      <c r="F1466">
        <v>8417</v>
      </c>
      <c r="G1466">
        <v>95</v>
      </c>
      <c r="H1466" t="s">
        <v>92</v>
      </c>
      <c r="I1466" s="10">
        <v>3</v>
      </c>
      <c r="J1466" s="10">
        <v>3390</v>
      </c>
      <c r="K1466" s="10"/>
      <c r="L1466" s="10"/>
      <c r="M1466" s="10"/>
      <c r="N1466" s="10"/>
      <c r="O1466" s="10"/>
      <c r="P1466" s="10">
        <v>0</v>
      </c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</row>
    <row r="1467" spans="1:28" x14ac:dyDescent="0.35">
      <c r="A1467" t="str">
        <f t="shared" si="126"/>
        <v>8417_Activités sportives, récréatives et de loisirs</v>
      </c>
      <c r="B1467" t="str">
        <f t="shared" si="127"/>
        <v>HC_8417</v>
      </c>
      <c r="C1467" t="str">
        <f t="shared" si="128"/>
        <v>HC</v>
      </c>
      <c r="D1467">
        <f t="shared" si="130"/>
        <v>45</v>
      </c>
      <c r="E1467" t="str">
        <f>INDEX(PDC!$J$1:$L$90,MATCH(H1467,PDC!$L:$L,0),MATCH(PDC!$J$1,PDC!$J$1:$L$1,0))</f>
        <v>Services</v>
      </c>
      <c r="F1467">
        <v>8417</v>
      </c>
      <c r="G1467">
        <v>93</v>
      </c>
      <c r="H1467" t="s">
        <v>12</v>
      </c>
      <c r="I1467" s="10">
        <v>86</v>
      </c>
      <c r="J1467" s="10">
        <v>89021</v>
      </c>
      <c r="K1467" s="10"/>
      <c r="L1467" s="10"/>
      <c r="M1467" s="10"/>
      <c r="N1467" s="10"/>
      <c r="O1467" s="10"/>
      <c r="P1467" s="10">
        <v>0</v>
      </c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</row>
    <row r="1468" spans="1:28" x14ac:dyDescent="0.35">
      <c r="A1468" t="str">
        <f t="shared" si="126"/>
        <v>8417_Bibliothèques, archives, musées et autres activités culturelles</v>
      </c>
      <c r="B1468" t="str">
        <f t="shared" si="127"/>
        <v>HC_8417</v>
      </c>
      <c r="C1468" t="str">
        <f t="shared" si="128"/>
        <v>HC</v>
      </c>
      <c r="D1468">
        <f t="shared" si="130"/>
        <v>45</v>
      </c>
      <c r="E1468" t="str">
        <f>INDEX(PDC!$J$1:$L$90,MATCH(H1468,PDC!$L:$L,0),MATCH(PDC!$J$1,PDC!$J$1:$L$1,0))</f>
        <v>Services</v>
      </c>
      <c r="F1468">
        <v>8417</v>
      </c>
      <c r="G1468">
        <v>91</v>
      </c>
      <c r="H1468" t="s">
        <v>90</v>
      </c>
      <c r="I1468" s="10">
        <v>32</v>
      </c>
      <c r="J1468" s="10">
        <v>49658</v>
      </c>
      <c r="K1468" s="10"/>
      <c r="L1468" s="10"/>
      <c r="M1468" s="10"/>
      <c r="N1468" s="10"/>
      <c r="O1468" s="10"/>
      <c r="P1468" s="10">
        <v>0</v>
      </c>
      <c r="Q1468" s="10"/>
      <c r="T1468" s="10"/>
      <c r="U1468" s="10"/>
      <c r="V1468" s="10"/>
      <c r="W1468" s="10"/>
      <c r="X1468" s="10"/>
      <c r="Y1468" s="10"/>
      <c r="Z1468" s="10"/>
    </row>
    <row r="1469" spans="1:28" x14ac:dyDescent="0.35">
      <c r="A1469" t="str">
        <f t="shared" si="126"/>
        <v>8417_Activités créatives, artistiques et de spectacle</v>
      </c>
      <c r="B1469" t="str">
        <f t="shared" si="127"/>
        <v>HC_8417</v>
      </c>
      <c r="C1469" t="str">
        <f t="shared" si="128"/>
        <v>HC</v>
      </c>
      <c r="D1469">
        <f t="shared" si="130"/>
        <v>45</v>
      </c>
      <c r="E1469" t="str">
        <f>INDEX(PDC!$J$1:$L$90,MATCH(H1469,PDC!$L:$L,0),MATCH(PDC!$J$1,PDC!$J$1:$L$1,0))</f>
        <v>Services</v>
      </c>
      <c r="F1469">
        <v>8417</v>
      </c>
      <c r="G1469">
        <v>90</v>
      </c>
      <c r="H1469" t="s">
        <v>42</v>
      </c>
      <c r="I1469" s="10">
        <v>53</v>
      </c>
      <c r="J1469" s="10">
        <v>40438</v>
      </c>
      <c r="K1469" s="10"/>
      <c r="L1469" s="10"/>
      <c r="M1469" s="10"/>
      <c r="N1469" s="10"/>
      <c r="O1469" s="10"/>
      <c r="P1469" s="10">
        <v>0</v>
      </c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</row>
    <row r="1470" spans="1:28" x14ac:dyDescent="0.35">
      <c r="A1470" t="str">
        <f t="shared" si="126"/>
        <v>8417_Services relatifs aux bâtiments et aménagement paysager</v>
      </c>
      <c r="B1470" t="str">
        <f t="shared" si="127"/>
        <v>HC_8417</v>
      </c>
      <c r="C1470" t="str">
        <f t="shared" si="128"/>
        <v>HC</v>
      </c>
      <c r="D1470">
        <f t="shared" si="130"/>
        <v>45</v>
      </c>
      <c r="E1470" t="str">
        <f>INDEX(PDC!$J$1:$L$90,MATCH(H1470,PDC!$L:$L,0),MATCH(PDC!$J$1,PDC!$J$1:$L$1,0))</f>
        <v>Services</v>
      </c>
      <c r="F1470">
        <v>8417</v>
      </c>
      <c r="G1470">
        <v>81</v>
      </c>
      <c r="H1470" t="s">
        <v>9</v>
      </c>
      <c r="I1470" s="10">
        <v>56</v>
      </c>
      <c r="J1470" s="10">
        <v>82742</v>
      </c>
      <c r="K1470" s="10"/>
      <c r="M1470" s="10"/>
      <c r="N1470" s="10"/>
      <c r="O1470" s="10">
        <v>34</v>
      </c>
      <c r="P1470" s="10">
        <v>0</v>
      </c>
      <c r="Q1470" s="10"/>
      <c r="T1470" s="10"/>
      <c r="U1470" s="10"/>
      <c r="V1470" s="10"/>
      <c r="W1470" s="10"/>
      <c r="X1470" s="10"/>
      <c r="Y1470" s="10"/>
      <c r="Z1470" s="10"/>
    </row>
    <row r="1471" spans="1:28" x14ac:dyDescent="0.35">
      <c r="A1471" t="str">
        <f t="shared" si="126"/>
        <v>8417_Activités des agences de voyage, voyagistes, services de réservation et activités connexes</v>
      </c>
      <c r="B1471" t="str">
        <f t="shared" si="127"/>
        <v>HC_8417</v>
      </c>
      <c r="C1471" t="str">
        <f t="shared" si="128"/>
        <v>HC</v>
      </c>
      <c r="D1471">
        <f t="shared" si="130"/>
        <v>45</v>
      </c>
      <c r="E1471" t="str">
        <f>INDEX(PDC!$J$1:$L$90,MATCH(H1471,PDC!$L:$L,0),MATCH(PDC!$J$1,PDC!$J$1:$L$1,0))</f>
        <v>Services</v>
      </c>
      <c r="F1471">
        <v>8417</v>
      </c>
      <c r="G1471">
        <v>79</v>
      </c>
      <c r="H1471" t="s">
        <v>89</v>
      </c>
      <c r="I1471" s="10">
        <v>28</v>
      </c>
      <c r="J1471" s="10">
        <v>49811</v>
      </c>
      <c r="K1471" s="10"/>
      <c r="M1471" s="10"/>
      <c r="N1471" s="10"/>
      <c r="O1471" s="10"/>
      <c r="P1471" s="10">
        <v>0</v>
      </c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</row>
    <row r="1472" spans="1:28" x14ac:dyDescent="0.35">
      <c r="A1472" t="str">
        <f t="shared" si="126"/>
        <v>8417_Activités de location et location-bail</v>
      </c>
      <c r="B1472" t="str">
        <f t="shared" si="127"/>
        <v>HC_8417</v>
      </c>
      <c r="C1472" t="str">
        <f t="shared" si="128"/>
        <v>HC</v>
      </c>
      <c r="D1472">
        <f t="shared" si="130"/>
        <v>45</v>
      </c>
      <c r="E1472" t="str">
        <f>INDEX(PDC!$J$1:$L$90,MATCH(H1472,PDC!$L:$L,0),MATCH(PDC!$J$1,PDC!$J$1:$L$1,0))</f>
        <v>Services</v>
      </c>
      <c r="F1472">
        <v>8417</v>
      </c>
      <c r="G1472">
        <v>77</v>
      </c>
      <c r="H1472" t="s">
        <v>88</v>
      </c>
      <c r="I1472" s="10">
        <v>6</v>
      </c>
      <c r="J1472" s="10">
        <v>9487</v>
      </c>
      <c r="K1472" s="10"/>
      <c r="L1472">
        <v>1</v>
      </c>
      <c r="M1472" s="10">
        <v>8</v>
      </c>
      <c r="N1472" s="10"/>
      <c r="O1472" s="10">
        <v>122</v>
      </c>
      <c r="P1472" s="10">
        <v>0</v>
      </c>
      <c r="Q1472" s="10"/>
      <c r="T1472" s="10"/>
      <c r="U1472" s="10"/>
      <c r="V1472" s="10"/>
      <c r="W1472" s="10"/>
      <c r="X1472" s="10"/>
      <c r="Y1472" s="10"/>
      <c r="Z1472" s="10"/>
    </row>
    <row r="1473" spans="1:28" x14ac:dyDescent="0.35">
      <c r="A1473" t="str">
        <f t="shared" si="126"/>
        <v>8417_Activités vétérinaires</v>
      </c>
      <c r="B1473" t="str">
        <f t="shared" si="127"/>
        <v>HC_8417</v>
      </c>
      <c r="C1473" t="str">
        <f t="shared" si="128"/>
        <v>HC</v>
      </c>
      <c r="D1473">
        <f t="shared" si="130"/>
        <v>45</v>
      </c>
      <c r="E1473" t="str">
        <f>INDEX(PDC!$J$1:$L$90,MATCH(H1473,PDC!$L:$L,0),MATCH(PDC!$J$1,PDC!$J$1:$L$1,0))</f>
        <v>Services</v>
      </c>
      <c r="F1473">
        <v>8417</v>
      </c>
      <c r="G1473">
        <v>75</v>
      </c>
      <c r="H1473" t="s">
        <v>87</v>
      </c>
      <c r="I1473" s="10">
        <v>26</v>
      </c>
      <c r="J1473" s="10">
        <v>44107</v>
      </c>
      <c r="K1473" s="10"/>
      <c r="L1473" s="10"/>
      <c r="M1473" s="10"/>
      <c r="N1473" s="10"/>
      <c r="O1473" s="10"/>
      <c r="P1473" s="10">
        <v>0</v>
      </c>
      <c r="Q1473" s="10"/>
      <c r="T1473" s="10"/>
      <c r="U1473" s="10"/>
      <c r="V1473" s="10"/>
      <c r="W1473" s="10"/>
      <c r="X1473" s="10"/>
      <c r="Y1473" s="10"/>
      <c r="Z1473" s="10"/>
    </row>
    <row r="1474" spans="1:28" x14ac:dyDescent="0.35">
      <c r="A1474" t="str">
        <f t="shared" si="126"/>
        <v>8417_Autres activités spécialisées, scientifiques et techniques</v>
      </c>
      <c r="B1474" t="str">
        <f t="shared" si="127"/>
        <v>HC_8417</v>
      </c>
      <c r="C1474" t="str">
        <f t="shared" si="128"/>
        <v>HC</v>
      </c>
      <c r="D1474">
        <f t="shared" si="130"/>
        <v>45</v>
      </c>
      <c r="E1474" t="str">
        <f>INDEX(PDC!$J$1:$L$90,MATCH(H1474,PDC!$L:$L,0),MATCH(PDC!$J$1,PDC!$J$1:$L$1,0))</f>
        <v>Services</v>
      </c>
      <c r="F1474">
        <v>8417</v>
      </c>
      <c r="G1474">
        <v>74</v>
      </c>
      <c r="H1474" t="s">
        <v>86</v>
      </c>
      <c r="I1474" s="10">
        <v>8</v>
      </c>
      <c r="J1474" s="10">
        <v>6197</v>
      </c>
      <c r="K1474" s="10"/>
      <c r="L1474" s="10"/>
      <c r="M1474" s="10"/>
      <c r="N1474" s="10"/>
      <c r="O1474" s="10"/>
      <c r="P1474" s="10">
        <v>0</v>
      </c>
      <c r="Q1474" s="10"/>
      <c r="T1474" s="10"/>
      <c r="U1474" s="10"/>
      <c r="V1474" s="10"/>
      <c r="W1474" s="10"/>
      <c r="X1474" s="10"/>
      <c r="Y1474" s="10"/>
      <c r="Z1474" s="10"/>
    </row>
    <row r="1475" spans="1:28" x14ac:dyDescent="0.35">
      <c r="A1475" t="str">
        <f t="shared" si="126"/>
        <v>8417_Publicité et études de marché</v>
      </c>
      <c r="B1475" t="str">
        <f t="shared" si="127"/>
        <v>HC_8417</v>
      </c>
      <c r="C1475" t="str">
        <f t="shared" si="128"/>
        <v>HC</v>
      </c>
      <c r="D1475">
        <f t="shared" si="130"/>
        <v>45</v>
      </c>
      <c r="E1475" t="str">
        <f>INDEX(PDC!$J$1:$L$90,MATCH(H1475,PDC!$L:$L,0),MATCH(PDC!$J$1,PDC!$J$1:$L$1,0))</f>
        <v>Services</v>
      </c>
      <c r="F1475">
        <v>8417</v>
      </c>
      <c r="G1475">
        <v>73</v>
      </c>
      <c r="H1475" t="s">
        <v>33</v>
      </c>
      <c r="I1475" s="10">
        <v>5</v>
      </c>
      <c r="J1475" s="10">
        <v>8370</v>
      </c>
      <c r="K1475" s="10"/>
      <c r="M1475" s="10"/>
      <c r="N1475" s="10"/>
      <c r="O1475" s="10"/>
      <c r="P1475" s="10">
        <v>0</v>
      </c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</row>
    <row r="1476" spans="1:28" x14ac:dyDescent="0.35">
      <c r="A1476" t="str">
        <f t="shared" ref="A1476:A1539" si="131">F1476&amp;"_"&amp;H1476</f>
        <v>8417_Recherche-développement scientifique</v>
      </c>
      <c r="B1476" t="str">
        <f t="shared" ref="B1476:B1539" si="132">C1476&amp;"_"&amp;F1476</f>
        <v>HC_8417</v>
      </c>
      <c r="C1476" t="str">
        <f t="shared" si="128"/>
        <v>HC</v>
      </c>
      <c r="D1476">
        <f t="shared" si="130"/>
        <v>45</v>
      </c>
      <c r="E1476" t="str">
        <f>INDEX(PDC!$J$1:$L$90,MATCH(H1476,PDC!$L:$L,0),MATCH(PDC!$J$1,PDC!$J$1:$L$1,0))</f>
        <v>Services</v>
      </c>
      <c r="F1476">
        <v>8417</v>
      </c>
      <c r="G1476">
        <v>72</v>
      </c>
      <c r="H1476" t="s">
        <v>46</v>
      </c>
      <c r="I1476" s="10">
        <v>9</v>
      </c>
      <c r="J1476" s="10">
        <v>15667</v>
      </c>
      <c r="K1476" s="10"/>
      <c r="L1476" s="10"/>
      <c r="M1476" s="10"/>
      <c r="N1476" s="10"/>
      <c r="O1476" s="10"/>
      <c r="P1476" s="10">
        <v>0</v>
      </c>
      <c r="Q1476" s="10"/>
      <c r="T1476" s="10"/>
      <c r="U1476" s="10"/>
      <c r="V1476" s="10"/>
      <c r="W1476" s="10"/>
      <c r="X1476" s="10"/>
      <c r="Y1476" s="10"/>
      <c r="Z1476" s="10"/>
    </row>
    <row r="1477" spans="1:28" x14ac:dyDescent="0.35">
      <c r="A1477" t="str">
        <f t="shared" si="131"/>
        <v>8417_Activités juridiques et comptables</v>
      </c>
      <c r="B1477" t="str">
        <f t="shared" si="132"/>
        <v>HC_8417</v>
      </c>
      <c r="C1477" t="str">
        <f t="shared" ref="C1477:C1540" si="133">IF(OR(G1477=93,G1477=78,G1477=53),"HC",IF(I1477&lt;300,"HC",D1477))</f>
        <v>HC</v>
      </c>
      <c r="D1477">
        <f t="shared" si="130"/>
        <v>45</v>
      </c>
      <c r="E1477" t="str">
        <f>INDEX(PDC!$J$1:$L$90,MATCH(H1477,PDC!$L:$L,0),MATCH(PDC!$J$1,PDC!$J$1:$L$1,0))</f>
        <v>Services</v>
      </c>
      <c r="F1477">
        <v>8417</v>
      </c>
      <c r="G1477">
        <v>69</v>
      </c>
      <c r="H1477" t="s">
        <v>51</v>
      </c>
      <c r="I1477" s="10">
        <v>183</v>
      </c>
      <c r="J1477" s="10">
        <v>312972</v>
      </c>
      <c r="K1477" s="10"/>
      <c r="L1477" s="10"/>
      <c r="M1477" s="10"/>
      <c r="N1477" s="10"/>
      <c r="O1477" s="10"/>
      <c r="P1477" s="10">
        <v>0</v>
      </c>
      <c r="Q1477" s="10"/>
      <c r="T1477" s="10"/>
      <c r="U1477" s="10"/>
      <c r="V1477" s="10"/>
      <c r="W1477" s="10"/>
      <c r="X1477" s="10"/>
      <c r="Y1477" s="10"/>
      <c r="Z1477" s="10"/>
    </row>
    <row r="1478" spans="1:28" x14ac:dyDescent="0.35">
      <c r="A1478" t="str">
        <f t="shared" si="131"/>
        <v>8417_Activités immobilières</v>
      </c>
      <c r="B1478" t="str">
        <f t="shared" si="132"/>
        <v>HC_8417</v>
      </c>
      <c r="C1478" t="str">
        <f t="shared" si="133"/>
        <v>HC</v>
      </c>
      <c r="D1478">
        <f t="shared" si="130"/>
        <v>45</v>
      </c>
      <c r="E1478" t="str">
        <f>INDEX(PDC!$J$1:$L$90,MATCH(H1478,PDC!$L:$L,0),MATCH(PDC!$J$1,PDC!$J$1:$L$1,0))</f>
        <v>Services</v>
      </c>
      <c r="F1478">
        <v>8417</v>
      </c>
      <c r="G1478">
        <v>68</v>
      </c>
      <c r="H1478" t="s">
        <v>31</v>
      </c>
      <c r="I1478" s="10">
        <v>50</v>
      </c>
      <c r="J1478" s="10">
        <v>57566</v>
      </c>
      <c r="K1478" s="10"/>
      <c r="L1478" s="10">
        <v>1</v>
      </c>
      <c r="M1478" s="10">
        <v>5</v>
      </c>
      <c r="N1478" s="10"/>
      <c r="O1478" s="10">
        <v>96</v>
      </c>
      <c r="P1478" s="10">
        <v>0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</row>
    <row r="1479" spans="1:28" x14ac:dyDescent="0.35">
      <c r="A1479" t="str">
        <f t="shared" si="131"/>
        <v>8417_Activités auxiliaires de services financiers et d'assurance</v>
      </c>
      <c r="B1479" t="str">
        <f t="shared" si="132"/>
        <v>HC_8417</v>
      </c>
      <c r="C1479" t="str">
        <f t="shared" si="133"/>
        <v>HC</v>
      </c>
      <c r="D1479">
        <f t="shared" si="130"/>
        <v>45</v>
      </c>
      <c r="E1479" t="str">
        <f>INDEX(PDC!$J$1:$L$90,MATCH(H1479,PDC!$L:$L,0),MATCH(PDC!$J$1,PDC!$J$1:$L$1,0))</f>
        <v>Services</v>
      </c>
      <c r="F1479">
        <v>8417</v>
      </c>
      <c r="G1479">
        <v>66</v>
      </c>
      <c r="H1479" t="s">
        <v>48</v>
      </c>
      <c r="I1479" s="10">
        <v>93</v>
      </c>
      <c r="J1479" s="10">
        <v>148753</v>
      </c>
      <c r="K1479" s="10"/>
      <c r="L1479" s="10"/>
      <c r="M1479" s="10"/>
      <c r="N1479" s="10"/>
      <c r="O1479" s="10">
        <v>0</v>
      </c>
      <c r="P1479" s="10">
        <v>0</v>
      </c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</row>
    <row r="1480" spans="1:28" x14ac:dyDescent="0.35">
      <c r="A1480" t="str">
        <f t="shared" si="131"/>
        <v>8417_Assurance</v>
      </c>
      <c r="B1480" t="str">
        <f t="shared" si="132"/>
        <v>HC_8417</v>
      </c>
      <c r="C1480" t="str">
        <f t="shared" si="133"/>
        <v>HC</v>
      </c>
      <c r="D1480">
        <f t="shared" si="130"/>
        <v>45</v>
      </c>
      <c r="E1480" t="str">
        <f>INDEX(PDC!$J$1:$L$90,MATCH(H1480,PDC!$L:$L,0),MATCH(PDC!$J$1,PDC!$J$1:$L$1,0))</f>
        <v>Services</v>
      </c>
      <c r="F1480">
        <v>8417</v>
      </c>
      <c r="G1480">
        <v>65</v>
      </c>
      <c r="H1480" t="s">
        <v>45</v>
      </c>
      <c r="I1480" s="10">
        <v>20</v>
      </c>
      <c r="J1480" s="10">
        <v>26417</v>
      </c>
      <c r="K1480" s="10"/>
      <c r="L1480" s="10"/>
      <c r="M1480" s="10"/>
      <c r="N1480" s="10"/>
      <c r="O1480" s="10"/>
      <c r="P1480" s="10">
        <v>0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</row>
    <row r="1481" spans="1:28" x14ac:dyDescent="0.35">
      <c r="A1481" t="str">
        <f t="shared" si="131"/>
        <v>8417_Activités des services financiers, hors assurance et caisses de retraite</v>
      </c>
      <c r="B1481" t="str">
        <f t="shared" si="132"/>
        <v>HC_8417</v>
      </c>
      <c r="C1481" t="str">
        <f t="shared" si="133"/>
        <v>HC</v>
      </c>
      <c r="D1481">
        <f t="shared" si="130"/>
        <v>45</v>
      </c>
      <c r="E1481" t="str">
        <f>INDEX(PDC!$J$1:$L$90,MATCH(H1481,PDC!$L:$L,0),MATCH(PDC!$J$1,PDC!$J$1:$L$1,0))</f>
        <v>Services</v>
      </c>
      <c r="F1481">
        <v>8417</v>
      </c>
      <c r="G1481">
        <v>64</v>
      </c>
      <c r="H1481" t="s">
        <v>47</v>
      </c>
      <c r="I1481" s="10">
        <v>213</v>
      </c>
      <c r="J1481" s="10">
        <v>320507</v>
      </c>
      <c r="K1481" s="10"/>
      <c r="M1481" s="10"/>
      <c r="N1481" s="10"/>
      <c r="O1481" s="10"/>
      <c r="P1481" s="10">
        <v>0</v>
      </c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</row>
    <row r="1482" spans="1:28" x14ac:dyDescent="0.35">
      <c r="A1482" t="str">
        <f t="shared" si="131"/>
        <v>8417_Services d'information</v>
      </c>
      <c r="B1482" t="str">
        <f t="shared" si="132"/>
        <v>HC_8417</v>
      </c>
      <c r="C1482" t="str">
        <f t="shared" si="133"/>
        <v>HC</v>
      </c>
      <c r="D1482">
        <f t="shared" si="130"/>
        <v>45</v>
      </c>
      <c r="E1482" t="str">
        <f>INDEX(PDC!$J$1:$L$90,MATCH(H1482,PDC!$L:$L,0),MATCH(PDC!$J$1,PDC!$J$1:$L$1,0))</f>
        <v>Services</v>
      </c>
      <c r="F1482">
        <v>8417</v>
      </c>
      <c r="G1482">
        <v>63</v>
      </c>
      <c r="H1482" t="s">
        <v>85</v>
      </c>
      <c r="I1482" s="10">
        <v>2</v>
      </c>
      <c r="J1482" s="10">
        <v>2439</v>
      </c>
      <c r="K1482" s="10"/>
      <c r="M1482" s="10"/>
      <c r="N1482" s="10"/>
      <c r="O1482" s="10"/>
      <c r="P1482" s="10">
        <v>0</v>
      </c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</row>
    <row r="1483" spans="1:28" x14ac:dyDescent="0.35">
      <c r="A1483" t="str">
        <f t="shared" si="131"/>
        <v>8417_Programmation, conseil et autres activités informatiques</v>
      </c>
      <c r="B1483" t="str">
        <f t="shared" si="132"/>
        <v>HC_8417</v>
      </c>
      <c r="C1483" t="str">
        <f t="shared" si="133"/>
        <v>HC</v>
      </c>
      <c r="D1483">
        <f t="shared" si="130"/>
        <v>45</v>
      </c>
      <c r="E1483" t="str">
        <f>INDEX(PDC!$J$1:$L$90,MATCH(H1483,PDC!$L:$L,0),MATCH(PDC!$J$1,PDC!$J$1:$L$1,0))</f>
        <v>Services</v>
      </c>
      <c r="F1483">
        <v>8417</v>
      </c>
      <c r="G1483">
        <v>62</v>
      </c>
      <c r="H1483" t="s">
        <v>50</v>
      </c>
      <c r="I1483" s="10">
        <v>13</v>
      </c>
      <c r="J1483" s="10">
        <v>18291</v>
      </c>
      <c r="K1483" s="10"/>
      <c r="L1483" s="10"/>
      <c r="M1483" s="10"/>
      <c r="N1483" s="10"/>
      <c r="O1483" s="10"/>
      <c r="P1483" s="10">
        <v>0</v>
      </c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</row>
    <row r="1484" spans="1:28" x14ac:dyDescent="0.35">
      <c r="A1484" t="str">
        <f t="shared" si="131"/>
        <v>8417_Télécommunications</v>
      </c>
      <c r="B1484" t="str">
        <f t="shared" si="132"/>
        <v>HC_8417</v>
      </c>
      <c r="C1484" t="str">
        <f t="shared" si="133"/>
        <v>HC</v>
      </c>
      <c r="D1484">
        <f t="shared" si="130"/>
        <v>45</v>
      </c>
      <c r="E1484" t="str">
        <f>INDEX(PDC!$J$1:$L$90,MATCH(H1484,PDC!$L:$L,0),MATCH(PDC!$J$1,PDC!$J$1:$L$1,0))</f>
        <v>Services</v>
      </c>
      <c r="F1484">
        <v>8417</v>
      </c>
      <c r="G1484">
        <v>61</v>
      </c>
      <c r="H1484" t="s">
        <v>84</v>
      </c>
      <c r="I1484" s="10">
        <v>1</v>
      </c>
      <c r="J1484" s="10">
        <v>1820</v>
      </c>
      <c r="K1484" s="10"/>
      <c r="M1484" s="10"/>
      <c r="N1484" s="10"/>
      <c r="O1484" s="10"/>
      <c r="P1484" s="10">
        <v>0</v>
      </c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</row>
    <row r="1485" spans="1:28" x14ac:dyDescent="0.35">
      <c r="A1485" t="str">
        <f t="shared" si="131"/>
        <v>8417_Production de films cinématographiques, de vidéo et de programmes de télévision ; enregistrement sonore et édition musicale</v>
      </c>
      <c r="B1485" t="str">
        <f t="shared" si="132"/>
        <v>HC_8417</v>
      </c>
      <c r="C1485" t="str">
        <f t="shared" si="133"/>
        <v>HC</v>
      </c>
      <c r="D1485">
        <f t="shared" si="130"/>
        <v>45</v>
      </c>
      <c r="E1485" t="str">
        <f>INDEX(PDC!$J$1:$L$90,MATCH(H1485,PDC!$L:$L,0),MATCH(PDC!$J$1,PDC!$J$1:$L$1,0))</f>
        <v>Services</v>
      </c>
      <c r="F1485">
        <v>8417</v>
      </c>
      <c r="G1485">
        <v>59</v>
      </c>
      <c r="H1485" t="s">
        <v>82</v>
      </c>
      <c r="I1485" s="10">
        <v>8</v>
      </c>
      <c r="J1485" s="10">
        <v>9609</v>
      </c>
      <c r="K1485" s="10"/>
      <c r="L1485" s="10"/>
      <c r="M1485" s="10"/>
      <c r="N1485" s="10"/>
      <c r="O1485" s="10"/>
      <c r="P1485" s="10">
        <v>0</v>
      </c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</row>
    <row r="1486" spans="1:28" x14ac:dyDescent="0.35">
      <c r="A1486" t="str">
        <f t="shared" si="131"/>
        <v>8417_Édition</v>
      </c>
      <c r="B1486" t="str">
        <f t="shared" si="132"/>
        <v>HC_8417</v>
      </c>
      <c r="C1486" t="str">
        <f t="shared" si="133"/>
        <v>HC</v>
      </c>
      <c r="D1486">
        <f t="shared" si="130"/>
        <v>45</v>
      </c>
      <c r="E1486" t="str">
        <f>INDEX(PDC!$J$1:$L$90,MATCH(H1486,PDC!$L:$L,0),MATCH(PDC!$J$1,PDC!$J$1:$L$1,0))</f>
        <v>Services</v>
      </c>
      <c r="F1486">
        <v>8417</v>
      </c>
      <c r="G1486">
        <v>58</v>
      </c>
      <c r="H1486" t="s">
        <v>49</v>
      </c>
      <c r="I1486" s="10">
        <v>19</v>
      </c>
      <c r="J1486" s="10">
        <v>26935</v>
      </c>
      <c r="K1486" s="10"/>
      <c r="M1486" s="10"/>
      <c r="N1486" s="10"/>
      <c r="O1486" s="10">
        <v>0</v>
      </c>
      <c r="P1486" s="10">
        <v>0</v>
      </c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</row>
    <row r="1487" spans="1:28" x14ac:dyDescent="0.35">
      <c r="A1487" t="str">
        <f t="shared" si="131"/>
        <v>8417_Activités de poste et de courrier</v>
      </c>
      <c r="B1487" t="str">
        <f t="shared" si="132"/>
        <v>HC_8417</v>
      </c>
      <c r="C1487" t="str">
        <f t="shared" si="133"/>
        <v>HC</v>
      </c>
      <c r="D1487">
        <f t="shared" ref="D1487:D1494" si="134">IF(COUNTBLANK(P1487)=0,RANK(P1487,P$1422:P$1494),"NC")</f>
        <v>45</v>
      </c>
      <c r="E1487" t="str">
        <f>INDEX(PDC!$J$1:$L$90,MATCH(H1487,PDC!$L:$L,0),MATCH(PDC!$J$1,PDC!$J$1:$L$1,0))</f>
        <v>Services</v>
      </c>
      <c r="F1487">
        <v>8417</v>
      </c>
      <c r="G1487">
        <v>53</v>
      </c>
      <c r="H1487" t="s">
        <v>13</v>
      </c>
      <c r="I1487" s="10">
        <v>118</v>
      </c>
      <c r="J1487" s="10">
        <v>181500</v>
      </c>
      <c r="K1487" s="10"/>
      <c r="L1487">
        <v>1</v>
      </c>
      <c r="M1487" s="10">
        <v>10</v>
      </c>
      <c r="N1487" s="10"/>
      <c r="O1487" s="10">
        <v>375</v>
      </c>
      <c r="P1487" s="10">
        <v>0</v>
      </c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</row>
    <row r="1488" spans="1:28" x14ac:dyDescent="0.35">
      <c r="A1488" t="str">
        <f t="shared" si="131"/>
        <v>8417_Dépollution et autres services de gestion des déchets</v>
      </c>
      <c r="B1488" t="str">
        <f t="shared" si="132"/>
        <v>HC_8417</v>
      </c>
      <c r="C1488" t="str">
        <f t="shared" si="133"/>
        <v>HC</v>
      </c>
      <c r="D1488">
        <f t="shared" si="134"/>
        <v>45</v>
      </c>
      <c r="E1488" t="str">
        <f>INDEX(PDC!$J$1:$L$90,MATCH(H1488,PDC!$L:$L,0),MATCH(PDC!$J$1,PDC!$J$1:$L$1,0))</f>
        <v>Industrie</v>
      </c>
      <c r="F1488">
        <v>8417</v>
      </c>
      <c r="G1488">
        <v>39</v>
      </c>
      <c r="H1488" t="s">
        <v>79</v>
      </c>
      <c r="I1488" s="10">
        <v>8</v>
      </c>
      <c r="J1488" s="10">
        <v>14938</v>
      </c>
      <c r="K1488" s="10"/>
      <c r="M1488" s="10"/>
      <c r="N1488" s="10"/>
      <c r="O1488" s="10"/>
      <c r="P1488" s="10">
        <v>0</v>
      </c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</row>
    <row r="1489" spans="1:28" x14ac:dyDescent="0.35">
      <c r="A1489" t="str">
        <f t="shared" si="131"/>
        <v>8417_Collecte et traitement des eaux usées</v>
      </c>
      <c r="B1489" t="str">
        <f t="shared" si="132"/>
        <v>HC_8417</v>
      </c>
      <c r="C1489" t="str">
        <f t="shared" si="133"/>
        <v>HC</v>
      </c>
      <c r="D1489">
        <f t="shared" si="134"/>
        <v>45</v>
      </c>
      <c r="E1489" t="str">
        <f>INDEX(PDC!$J$1:$L$90,MATCH(H1489,PDC!$L:$L,0),MATCH(PDC!$J$1,PDC!$J$1:$L$1,0))</f>
        <v>Industrie</v>
      </c>
      <c r="F1489">
        <v>8417</v>
      </c>
      <c r="G1489">
        <v>37</v>
      </c>
      <c r="H1489" t="s">
        <v>78</v>
      </c>
      <c r="I1489" s="10">
        <v>3</v>
      </c>
      <c r="J1489" s="10">
        <v>2805</v>
      </c>
      <c r="K1489" s="10"/>
      <c r="L1489" s="10"/>
      <c r="M1489" s="10"/>
      <c r="N1489" s="10"/>
      <c r="O1489" s="10"/>
      <c r="P1489" s="10">
        <v>0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</row>
    <row r="1490" spans="1:28" x14ac:dyDescent="0.35">
      <c r="A1490" t="str">
        <f t="shared" si="131"/>
        <v>8417_Captage, traitement et distribution d'eau</v>
      </c>
      <c r="B1490" t="str">
        <f t="shared" si="132"/>
        <v>HC_8417</v>
      </c>
      <c r="C1490" t="str">
        <f t="shared" si="133"/>
        <v>HC</v>
      </c>
      <c r="D1490">
        <f t="shared" si="134"/>
        <v>45</v>
      </c>
      <c r="E1490" t="str">
        <f>INDEX(PDC!$J$1:$L$90,MATCH(H1490,PDC!$L:$L,0),MATCH(PDC!$J$1,PDC!$J$1:$L$1,0))</f>
        <v>Industrie</v>
      </c>
      <c r="F1490">
        <v>8417</v>
      </c>
      <c r="G1490">
        <v>36</v>
      </c>
      <c r="H1490" t="s">
        <v>77</v>
      </c>
      <c r="I1490" s="10">
        <v>5</v>
      </c>
      <c r="J1490" s="10">
        <v>7040</v>
      </c>
      <c r="K1490" s="10"/>
      <c r="M1490" s="10"/>
      <c r="N1490" s="10"/>
      <c r="O1490" s="10"/>
      <c r="P1490" s="10">
        <v>0</v>
      </c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</row>
    <row r="1491" spans="1:28" x14ac:dyDescent="0.35">
      <c r="A1491" t="str">
        <f t="shared" si="131"/>
        <v>8417_Production et distribution d'électricité, de gaz, de vapeur et d'air conditionné</v>
      </c>
      <c r="B1491" t="str">
        <f t="shared" si="132"/>
        <v>HC_8417</v>
      </c>
      <c r="C1491" t="str">
        <f t="shared" si="133"/>
        <v>HC</v>
      </c>
      <c r="D1491">
        <f t="shared" si="134"/>
        <v>45</v>
      </c>
      <c r="E1491" t="str">
        <f>INDEX(PDC!$J$1:$L$90,MATCH(H1491,PDC!$L:$L,0),MATCH(PDC!$J$1,PDC!$J$1:$L$1,0))</f>
        <v>Industrie</v>
      </c>
      <c r="F1491">
        <v>8417</v>
      </c>
      <c r="G1491">
        <v>35</v>
      </c>
      <c r="H1491" t="s">
        <v>76</v>
      </c>
      <c r="I1491" s="10">
        <v>11</v>
      </c>
      <c r="J1491" s="10">
        <v>6616</v>
      </c>
      <c r="K1491" s="10"/>
      <c r="M1491" s="10"/>
      <c r="N1491" s="10"/>
      <c r="O1491" s="10"/>
      <c r="P1491" s="10">
        <v>0</v>
      </c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</row>
    <row r="1492" spans="1:28" x14ac:dyDescent="0.35">
      <c r="A1492" t="str">
        <f t="shared" si="131"/>
        <v>8417_Fabrication de produits informatiques, électroniques et optiques</v>
      </c>
      <c r="B1492" t="str">
        <f t="shared" si="132"/>
        <v>HC_8417</v>
      </c>
      <c r="C1492" t="str">
        <f t="shared" si="133"/>
        <v>HC</v>
      </c>
      <c r="D1492">
        <f t="shared" si="134"/>
        <v>45</v>
      </c>
      <c r="E1492" t="str">
        <f>INDEX(PDC!$J$1:$L$90,MATCH(H1492,PDC!$L:$L,0),MATCH(PDC!$J$1,PDC!$J$1:$L$1,0))</f>
        <v>Industrie</v>
      </c>
      <c r="F1492">
        <v>8417</v>
      </c>
      <c r="G1492">
        <v>26</v>
      </c>
      <c r="H1492" t="s">
        <v>41</v>
      </c>
      <c r="I1492" s="10">
        <v>52</v>
      </c>
      <c r="J1492" s="10">
        <v>78708</v>
      </c>
      <c r="K1492" s="10"/>
      <c r="M1492" s="10"/>
      <c r="N1492" s="10"/>
      <c r="O1492" s="10">
        <v>0</v>
      </c>
      <c r="P1492" s="10">
        <v>0</v>
      </c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</row>
    <row r="1493" spans="1:28" x14ac:dyDescent="0.35">
      <c r="A1493" t="str">
        <f t="shared" si="131"/>
        <v>8417_Industrie de l'habillement</v>
      </c>
      <c r="B1493" t="str">
        <f t="shared" si="132"/>
        <v>HC_8417</v>
      </c>
      <c r="C1493" t="str">
        <f t="shared" si="133"/>
        <v>HC</v>
      </c>
      <c r="D1493">
        <f t="shared" si="134"/>
        <v>45</v>
      </c>
      <c r="E1493" t="str">
        <f>INDEX(PDC!$J$1:$L$90,MATCH(H1493,PDC!$L:$L,0),MATCH(PDC!$J$1,PDC!$J$1:$L$1,0))</f>
        <v>Industrie</v>
      </c>
      <c r="F1493">
        <v>8417</v>
      </c>
      <c r="G1493">
        <v>14</v>
      </c>
      <c r="H1493" t="s">
        <v>68</v>
      </c>
      <c r="I1493" s="10">
        <v>20</v>
      </c>
      <c r="J1493" s="10">
        <v>30562</v>
      </c>
      <c r="K1493" s="10"/>
      <c r="M1493" s="10"/>
      <c r="N1493" s="10"/>
      <c r="O1493" s="10"/>
      <c r="P1493" s="10">
        <v>0</v>
      </c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</row>
    <row r="1494" spans="1:28" x14ac:dyDescent="0.35">
      <c r="A1494" t="str">
        <f t="shared" si="131"/>
        <v>8417_Autres industries extractives</v>
      </c>
      <c r="B1494" t="str">
        <f t="shared" si="132"/>
        <v>HC_8417</v>
      </c>
      <c r="C1494" t="str">
        <f t="shared" si="133"/>
        <v>HC</v>
      </c>
      <c r="D1494">
        <f t="shared" si="134"/>
        <v>45</v>
      </c>
      <c r="E1494" t="str">
        <f>INDEX(PDC!$J$1:$L$90,MATCH(H1494,PDC!$L:$L,0),MATCH(PDC!$J$1,PDC!$J$1:$L$1,0))</f>
        <v>Industrie</v>
      </c>
      <c r="F1494">
        <v>8417</v>
      </c>
      <c r="G1494">
        <v>8</v>
      </c>
      <c r="H1494" t="s">
        <v>64</v>
      </c>
      <c r="I1494" s="10">
        <v>38</v>
      </c>
      <c r="J1494" s="10">
        <v>65643</v>
      </c>
      <c r="K1494" s="10"/>
      <c r="L1494" s="10"/>
      <c r="M1494" s="10"/>
      <c r="N1494" s="10"/>
      <c r="O1494" s="10">
        <v>0</v>
      </c>
      <c r="P1494" s="10">
        <v>0</v>
      </c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</row>
    <row r="1495" spans="1:28" x14ac:dyDescent="0.35">
      <c r="A1495" t="str">
        <f t="shared" si="131"/>
        <v>8418_Fabrication de meubles</v>
      </c>
      <c r="B1495" t="str">
        <f t="shared" si="132"/>
        <v>HC_8418</v>
      </c>
      <c r="C1495" t="str">
        <f t="shared" si="133"/>
        <v>HC</v>
      </c>
      <c r="D1495">
        <f>IF(COUNTBLANK(P1495)=0,RANK(P1495,P$1495:P$1563),"NC")</f>
        <v>3</v>
      </c>
      <c r="E1495" t="str">
        <f>INDEX(PDC!$J$1:$L$90,MATCH(H1495,PDC!$L:$L,0),MATCH(PDC!$J$1,PDC!$J$1:$L$1,0))</f>
        <v>Industrie</v>
      </c>
      <c r="F1495">
        <v>8418</v>
      </c>
      <c r="G1495">
        <v>31</v>
      </c>
      <c r="H1495" t="s">
        <v>75</v>
      </c>
      <c r="I1495" s="10">
        <v>6</v>
      </c>
      <c r="J1495" s="10">
        <v>8634</v>
      </c>
      <c r="K1495" s="10">
        <v>1</v>
      </c>
      <c r="M1495" s="10"/>
      <c r="N1495" s="10"/>
      <c r="O1495" s="10">
        <v>28</v>
      </c>
      <c r="P1495" s="10">
        <v>130.55060488144528</v>
      </c>
      <c r="Q1495" s="10">
        <v>115.82117211000001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</row>
    <row r="1496" spans="1:28" x14ac:dyDescent="0.35">
      <c r="A1496" t="str">
        <f t="shared" si="131"/>
        <v>8418_Enquêtes et sécurité</v>
      </c>
      <c r="B1496" t="str">
        <f t="shared" si="132"/>
        <v>HC_8418</v>
      </c>
      <c r="C1496" t="str">
        <f t="shared" si="133"/>
        <v>HC</v>
      </c>
      <c r="D1496">
        <f t="shared" ref="D1496:D1559" si="135">IF(COUNTBLANK(P1496)=0,RANK(P1496,P$1495:P$1563),"NC")</f>
        <v>9</v>
      </c>
      <c r="E1496" t="str">
        <f>INDEX(PDC!$J$1:$L$90,MATCH(H1496,PDC!$L:$L,0),MATCH(PDC!$J$1,PDC!$J$1:$L$1,0))</f>
        <v>Services</v>
      </c>
      <c r="F1496">
        <v>8418</v>
      </c>
      <c r="G1496">
        <v>80</v>
      </c>
      <c r="H1496" t="s">
        <v>15</v>
      </c>
      <c r="I1496" s="10">
        <v>31</v>
      </c>
      <c r="J1496" s="10">
        <v>50698</v>
      </c>
      <c r="K1496" s="10">
        <v>5</v>
      </c>
      <c r="M1496" s="10"/>
      <c r="N1496" s="10"/>
      <c r="O1496" s="10">
        <v>745</v>
      </c>
      <c r="P1496" s="10">
        <v>83.218130331252894</v>
      </c>
      <c r="Q1496" s="10">
        <v>98.623219851000002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</row>
    <row r="1497" spans="1:28" x14ac:dyDescent="0.35">
      <c r="A1497" t="str">
        <f t="shared" si="131"/>
        <v>8418_Réparation d'ordinateurs et de biens personnels et domestiques</v>
      </c>
      <c r="B1497" t="str">
        <f t="shared" si="132"/>
        <v>HC_8418</v>
      </c>
      <c r="C1497" t="str">
        <f t="shared" si="133"/>
        <v>HC</v>
      </c>
      <c r="D1497">
        <f t="shared" si="135"/>
        <v>12</v>
      </c>
      <c r="E1497" t="str">
        <f>INDEX(PDC!$J$1:$L$90,MATCH(H1497,PDC!$L:$L,0),MATCH(PDC!$J$1,PDC!$J$1:$L$1,0))</f>
        <v>Services</v>
      </c>
      <c r="F1497">
        <v>8418</v>
      </c>
      <c r="G1497">
        <v>95</v>
      </c>
      <c r="H1497" t="s">
        <v>92</v>
      </c>
      <c r="I1497" s="10">
        <v>10</v>
      </c>
      <c r="J1497" s="10">
        <v>13048</v>
      </c>
      <c r="K1497" s="10">
        <v>1</v>
      </c>
      <c r="L1497" s="10"/>
      <c r="M1497" s="10"/>
      <c r="N1497" s="10"/>
      <c r="O1497" s="10">
        <v>10</v>
      </c>
      <c r="P1497" s="10">
        <v>61.73717462911366</v>
      </c>
      <c r="Q1497" s="10">
        <v>76.640098098999999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</row>
    <row r="1498" spans="1:28" x14ac:dyDescent="0.35">
      <c r="A1498" t="str">
        <f t="shared" si="131"/>
        <v>8418_Activités de poste et de courrier</v>
      </c>
      <c r="B1498" t="str">
        <f t="shared" si="132"/>
        <v>HC_8418</v>
      </c>
      <c r="C1498" t="str">
        <f t="shared" si="133"/>
        <v>HC</v>
      </c>
      <c r="D1498">
        <f t="shared" si="135"/>
        <v>5</v>
      </c>
      <c r="E1498" t="str">
        <f>INDEX(PDC!$J$1:$L$90,MATCH(H1498,PDC!$L:$L,0),MATCH(PDC!$J$1,PDC!$J$1:$L$1,0))</f>
        <v>Services</v>
      </c>
      <c r="F1498">
        <v>8418</v>
      </c>
      <c r="G1498">
        <v>53</v>
      </c>
      <c r="H1498" t="s">
        <v>13</v>
      </c>
      <c r="I1498" s="10">
        <v>108</v>
      </c>
      <c r="J1498" s="10">
        <v>159489</v>
      </c>
      <c r="K1498" s="10">
        <v>12</v>
      </c>
      <c r="M1498" s="10"/>
      <c r="N1498" s="10"/>
      <c r="O1498" s="10">
        <v>640</v>
      </c>
      <c r="P1498" s="10">
        <v>111.0420372370594</v>
      </c>
      <c r="Q1498" s="10">
        <v>75.240298703999997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</row>
    <row r="1499" spans="1:28" x14ac:dyDescent="0.35">
      <c r="A1499" t="str">
        <f t="shared" si="131"/>
        <v>8418_Activités sportives, récréatives et de loisirs</v>
      </c>
      <c r="B1499" t="str">
        <f t="shared" si="132"/>
        <v>HC_8418</v>
      </c>
      <c r="C1499" t="str">
        <f t="shared" si="133"/>
        <v>HC</v>
      </c>
      <c r="D1499">
        <f t="shared" si="135"/>
        <v>2</v>
      </c>
      <c r="E1499" t="str">
        <f>INDEX(PDC!$J$1:$L$90,MATCH(H1499,PDC!$L:$L,0),MATCH(PDC!$J$1,PDC!$J$1:$L$1,0))</f>
        <v>Services</v>
      </c>
      <c r="F1499">
        <v>8418</v>
      </c>
      <c r="G1499">
        <v>93</v>
      </c>
      <c r="H1499" t="s">
        <v>12</v>
      </c>
      <c r="I1499" s="10">
        <v>250</v>
      </c>
      <c r="J1499" s="10">
        <v>375717</v>
      </c>
      <c r="K1499" s="10">
        <v>25</v>
      </c>
      <c r="L1499">
        <v>1</v>
      </c>
      <c r="M1499" s="10">
        <v>3</v>
      </c>
      <c r="N1499" s="10"/>
      <c r="O1499" s="10">
        <v>1086</v>
      </c>
      <c r="P1499" s="10">
        <v>143.53304744126223</v>
      </c>
      <c r="Q1499" s="10">
        <v>66.539443250999994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</row>
    <row r="1500" spans="1:28" x14ac:dyDescent="0.35">
      <c r="A1500" t="str">
        <f t="shared" si="131"/>
        <v>8418_Construction de bâtiments</v>
      </c>
      <c r="B1500" t="str">
        <f t="shared" si="132"/>
        <v>HC_8418</v>
      </c>
      <c r="C1500" t="str">
        <f t="shared" si="133"/>
        <v>HC</v>
      </c>
      <c r="D1500">
        <f t="shared" si="135"/>
        <v>7</v>
      </c>
      <c r="E1500" t="str">
        <f>INDEX(PDC!$J$1:$L$90,MATCH(H1500,PDC!$L:$L,0),MATCH(PDC!$J$1,PDC!$J$1:$L$1,0))</f>
        <v>Construction</v>
      </c>
      <c r="F1500">
        <v>8418</v>
      </c>
      <c r="G1500">
        <v>41</v>
      </c>
      <c r="H1500" t="s">
        <v>17</v>
      </c>
      <c r="I1500" s="10">
        <v>84</v>
      </c>
      <c r="J1500" s="10">
        <v>137402</v>
      </c>
      <c r="K1500" s="10">
        <v>9</v>
      </c>
      <c r="M1500" s="10"/>
      <c r="N1500" s="10"/>
      <c r="O1500" s="10">
        <v>131</v>
      </c>
      <c r="P1500" s="10">
        <v>97.728727551143351</v>
      </c>
      <c r="Q1500" s="10">
        <v>65.501229968000004</v>
      </c>
      <c r="R1500" s="10"/>
      <c r="S1500" s="10"/>
      <c r="T1500" s="10"/>
      <c r="AA1500" s="10"/>
      <c r="AB1500" s="10"/>
    </row>
    <row r="1501" spans="1:28" x14ac:dyDescent="0.35">
      <c r="A1501" t="str">
        <f t="shared" si="131"/>
        <v>8418_Travaux de construction spécialisés</v>
      </c>
      <c r="B1501" t="str">
        <f t="shared" si="132"/>
        <v>4_8418</v>
      </c>
      <c r="C1501">
        <f t="shared" si="133"/>
        <v>4</v>
      </c>
      <c r="D1501">
        <f t="shared" si="135"/>
        <v>4</v>
      </c>
      <c r="E1501" t="str">
        <f>INDEX(PDC!$J$1:$L$90,MATCH(H1501,PDC!$L:$L,0),MATCH(PDC!$J$1,PDC!$J$1:$L$1,0))</f>
        <v>Construction</v>
      </c>
      <c r="F1501">
        <v>8418</v>
      </c>
      <c r="G1501">
        <v>43</v>
      </c>
      <c r="H1501" t="s">
        <v>3</v>
      </c>
      <c r="I1501" s="10">
        <v>1978</v>
      </c>
      <c r="J1501" s="10">
        <v>3358562</v>
      </c>
      <c r="K1501" s="10">
        <v>201</v>
      </c>
      <c r="L1501">
        <v>7</v>
      </c>
      <c r="M1501" s="10">
        <v>57</v>
      </c>
      <c r="N1501" s="10"/>
      <c r="O1501" s="10">
        <v>9758</v>
      </c>
      <c r="P1501" s="10">
        <v>121.68277788377188</v>
      </c>
      <c r="Q1501" s="10">
        <v>59.847041679999997</v>
      </c>
      <c r="R1501" s="10"/>
      <c r="S1501" s="10"/>
      <c r="AA1501" s="10"/>
      <c r="AB1501" s="10"/>
    </row>
    <row r="1502" spans="1:28" x14ac:dyDescent="0.35">
      <c r="A1502" t="str">
        <f t="shared" si="131"/>
        <v>8418_Industrie chimique</v>
      </c>
      <c r="B1502" t="str">
        <f t="shared" si="132"/>
        <v>HC_8418</v>
      </c>
      <c r="C1502" t="str">
        <f t="shared" si="133"/>
        <v>HC</v>
      </c>
      <c r="D1502">
        <f t="shared" si="135"/>
        <v>1</v>
      </c>
      <c r="E1502" t="str">
        <f>INDEX(PDC!$J$1:$L$90,MATCH(H1502,PDC!$L:$L,0),MATCH(PDC!$J$1,PDC!$J$1:$L$1,0))</f>
        <v>Industrie</v>
      </c>
      <c r="F1502">
        <v>8418</v>
      </c>
      <c r="G1502">
        <v>20</v>
      </c>
      <c r="H1502" t="s">
        <v>40</v>
      </c>
      <c r="I1502" s="10">
        <v>20</v>
      </c>
      <c r="J1502" s="10">
        <v>37682</v>
      </c>
      <c r="K1502" s="10">
        <v>2</v>
      </c>
      <c r="L1502">
        <v>1</v>
      </c>
      <c r="M1502" s="10">
        <v>5</v>
      </c>
      <c r="N1502" s="10"/>
      <c r="O1502" s="10">
        <v>137</v>
      </c>
      <c r="P1502" s="10">
        <v>171.35269763883846</v>
      </c>
      <c r="Q1502" s="10">
        <v>53.075739079999998</v>
      </c>
      <c r="R1502" s="10"/>
      <c r="S1502" s="10"/>
      <c r="AA1502" s="10"/>
      <c r="AB1502" s="10"/>
    </row>
    <row r="1503" spans="1:28" x14ac:dyDescent="0.35">
      <c r="A1503" t="str">
        <f t="shared" si="131"/>
        <v>8418_Hébergement médico-social et social</v>
      </c>
      <c r="B1503" t="str">
        <f t="shared" si="132"/>
        <v>11_8418</v>
      </c>
      <c r="C1503">
        <f t="shared" si="133"/>
        <v>11</v>
      </c>
      <c r="D1503">
        <f t="shared" si="135"/>
        <v>11</v>
      </c>
      <c r="E1503" t="str">
        <f>INDEX(PDC!$J$1:$L$90,MATCH(H1503,PDC!$L:$L,0),MATCH(PDC!$J$1,PDC!$J$1:$L$1,0))</f>
        <v>Services</v>
      </c>
      <c r="F1503">
        <v>8418</v>
      </c>
      <c r="G1503">
        <v>87</v>
      </c>
      <c r="H1503" t="s">
        <v>2</v>
      </c>
      <c r="I1503" s="10">
        <v>402</v>
      </c>
      <c r="J1503" s="10">
        <v>647544</v>
      </c>
      <c r="K1503" s="10">
        <v>29</v>
      </c>
      <c r="L1503">
        <v>5</v>
      </c>
      <c r="M1503" s="10">
        <v>35</v>
      </c>
      <c r="N1503" s="10"/>
      <c r="O1503" s="10">
        <v>715</v>
      </c>
      <c r="P1503" s="10">
        <v>73.979508902308197</v>
      </c>
      <c r="Q1503" s="10">
        <v>44.784601510000002</v>
      </c>
      <c r="R1503" s="10"/>
      <c r="S1503" s="10"/>
      <c r="U1503" s="10"/>
      <c r="V1503" s="10"/>
      <c r="W1503" s="10"/>
      <c r="X1503" s="10"/>
      <c r="Y1503" s="10"/>
      <c r="Z1503" s="10"/>
      <c r="AA1503" s="10"/>
      <c r="AB1503" s="10"/>
    </row>
    <row r="1504" spans="1:28" x14ac:dyDescent="0.35">
      <c r="A1504" t="str">
        <f t="shared" si="131"/>
        <v>8418_Captage, traitement et distribution d'eau</v>
      </c>
      <c r="B1504" t="str">
        <f t="shared" si="132"/>
        <v>HC_8418</v>
      </c>
      <c r="C1504" t="str">
        <f t="shared" si="133"/>
        <v>HC</v>
      </c>
      <c r="D1504">
        <f t="shared" si="135"/>
        <v>10</v>
      </c>
      <c r="E1504" t="str">
        <f>INDEX(PDC!$J$1:$L$90,MATCH(H1504,PDC!$L:$L,0),MATCH(PDC!$J$1,PDC!$J$1:$L$1,0))</f>
        <v>Industrie</v>
      </c>
      <c r="F1504">
        <v>8418</v>
      </c>
      <c r="G1504">
        <v>36</v>
      </c>
      <c r="H1504" t="s">
        <v>77</v>
      </c>
      <c r="I1504" s="10">
        <v>34</v>
      </c>
      <c r="J1504" s="10">
        <v>47676</v>
      </c>
      <c r="K1504" s="10">
        <v>2</v>
      </c>
      <c r="L1504" s="10"/>
      <c r="M1504" s="10"/>
      <c r="N1504" s="10"/>
      <c r="O1504" s="10">
        <v>54</v>
      </c>
      <c r="P1504" s="10">
        <v>81.930317220101173</v>
      </c>
      <c r="Q1504" s="10">
        <v>41.949828005999997</v>
      </c>
      <c r="R1504" s="10"/>
      <c r="S1504" s="10"/>
      <c r="T1504" s="10"/>
      <c r="AA1504" s="10"/>
      <c r="AB1504" s="10"/>
    </row>
    <row r="1505" spans="1:28" x14ac:dyDescent="0.35">
      <c r="A1505" t="str">
        <f t="shared" si="131"/>
        <v>8418_Action sociale sans hébergement</v>
      </c>
      <c r="B1505" t="str">
        <f t="shared" si="132"/>
        <v>27_8418</v>
      </c>
      <c r="C1505">
        <f t="shared" si="133"/>
        <v>27</v>
      </c>
      <c r="D1505">
        <f t="shared" si="135"/>
        <v>27</v>
      </c>
      <c r="E1505" t="str">
        <f>INDEX(PDC!$J$1:$L$90,MATCH(H1505,PDC!$L:$L,0),MATCH(PDC!$J$1,PDC!$J$1:$L$1,0))</f>
        <v>Services</v>
      </c>
      <c r="F1505">
        <v>8418</v>
      </c>
      <c r="G1505">
        <v>88</v>
      </c>
      <c r="H1505" t="s">
        <v>8</v>
      </c>
      <c r="I1505" s="10">
        <v>330</v>
      </c>
      <c r="J1505" s="10">
        <v>475817</v>
      </c>
      <c r="K1505" s="10">
        <v>18</v>
      </c>
      <c r="L1505">
        <v>1</v>
      </c>
      <c r="M1505" s="10">
        <v>3</v>
      </c>
      <c r="N1505" s="10"/>
      <c r="O1505" s="10">
        <v>1359</v>
      </c>
      <c r="P1505" s="10">
        <v>25.659187353461341</v>
      </c>
      <c r="Q1505" s="10">
        <v>37.829669809999999</v>
      </c>
      <c r="R1505" s="10"/>
      <c r="S1505" s="10"/>
      <c r="AA1505" s="10"/>
      <c r="AB1505" s="10"/>
    </row>
    <row r="1506" spans="1:28" x14ac:dyDescent="0.35">
      <c r="A1506" t="str">
        <f t="shared" si="131"/>
        <v>8418_Activités liées à l'emploi</v>
      </c>
      <c r="B1506" t="str">
        <f t="shared" si="132"/>
        <v>HC_8418</v>
      </c>
      <c r="C1506" t="str">
        <f t="shared" si="133"/>
        <v>HC</v>
      </c>
      <c r="D1506">
        <f t="shared" si="135"/>
        <v>6</v>
      </c>
      <c r="E1506" t="str">
        <f>INDEX(PDC!$J$1:$L$90,MATCH(H1506,PDC!$L:$L,0),MATCH(PDC!$J$1,PDC!$J$1:$L$1,0))</f>
        <v>Services</v>
      </c>
      <c r="F1506">
        <v>8418</v>
      </c>
      <c r="G1506">
        <v>78</v>
      </c>
      <c r="H1506" t="s">
        <v>6</v>
      </c>
      <c r="I1506" s="10">
        <v>868</v>
      </c>
      <c r="J1506" s="10">
        <v>957810</v>
      </c>
      <c r="K1506" s="10">
        <v>34</v>
      </c>
      <c r="L1506" s="10">
        <v>1</v>
      </c>
      <c r="M1506" s="10">
        <v>15</v>
      </c>
      <c r="N1506" s="10"/>
      <c r="O1506" s="10">
        <v>3436</v>
      </c>
      <c r="P1506" s="10">
        <v>99.635285964678815</v>
      </c>
      <c r="Q1506" s="10">
        <v>35.497645671000001</v>
      </c>
      <c r="R1506" s="10"/>
      <c r="S1506" s="10"/>
      <c r="U1506" s="10"/>
      <c r="V1506" s="10"/>
      <c r="W1506" s="10"/>
      <c r="X1506" s="10"/>
      <c r="Y1506" s="10"/>
      <c r="Z1506" s="10"/>
      <c r="AA1506" s="10"/>
      <c r="AB1506" s="10"/>
    </row>
    <row r="1507" spans="1:28" x14ac:dyDescent="0.35">
      <c r="A1507" t="str">
        <f t="shared" si="131"/>
        <v>8418_Transports terrestres et transport par conduites</v>
      </c>
      <c r="B1507" t="str">
        <f t="shared" si="132"/>
        <v>15_8418</v>
      </c>
      <c r="C1507">
        <f t="shared" si="133"/>
        <v>15</v>
      </c>
      <c r="D1507">
        <f t="shared" si="135"/>
        <v>15</v>
      </c>
      <c r="E1507" t="str">
        <f>INDEX(PDC!$J$1:$L$90,MATCH(H1507,PDC!$L:$L,0),MATCH(PDC!$J$1,PDC!$J$1:$L$1,0))</f>
        <v>Services</v>
      </c>
      <c r="F1507">
        <v>8418</v>
      </c>
      <c r="G1507">
        <v>49</v>
      </c>
      <c r="H1507" t="s">
        <v>5</v>
      </c>
      <c r="I1507" s="10">
        <v>1292</v>
      </c>
      <c r="J1507" s="10">
        <v>2179080</v>
      </c>
      <c r="K1507" s="10">
        <v>77</v>
      </c>
      <c r="L1507">
        <v>6</v>
      </c>
      <c r="M1507" s="10">
        <v>147</v>
      </c>
      <c r="N1507" s="10">
        <v>1</v>
      </c>
      <c r="O1507" s="10">
        <v>6179</v>
      </c>
      <c r="P1507" s="10">
        <v>49.019362184607132</v>
      </c>
      <c r="Q1507" s="10">
        <v>35.336013362999999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</row>
    <row r="1508" spans="1:28" x14ac:dyDescent="0.35">
      <c r="A1508" t="str">
        <f t="shared" si="131"/>
        <v>8418_Génie civil</v>
      </c>
      <c r="B1508" t="str">
        <f t="shared" si="132"/>
        <v>HC_8418</v>
      </c>
      <c r="C1508" t="str">
        <f t="shared" si="133"/>
        <v>HC</v>
      </c>
      <c r="D1508">
        <f t="shared" si="135"/>
        <v>14</v>
      </c>
      <c r="E1508" t="str">
        <f>INDEX(PDC!$J$1:$L$90,MATCH(H1508,PDC!$L:$L,0),MATCH(PDC!$J$1,PDC!$J$1:$L$1,0))</f>
        <v>Construction</v>
      </c>
      <c r="F1508">
        <v>8418</v>
      </c>
      <c r="G1508">
        <v>42</v>
      </c>
      <c r="H1508" t="s">
        <v>22</v>
      </c>
      <c r="I1508" s="10">
        <v>145</v>
      </c>
      <c r="J1508" s="10">
        <v>219114</v>
      </c>
      <c r="K1508">
        <v>7</v>
      </c>
      <c r="L1508">
        <v>2</v>
      </c>
      <c r="M1508" s="10">
        <v>6</v>
      </c>
      <c r="O1508">
        <v>442</v>
      </c>
      <c r="P1508">
        <v>50.622459229527763</v>
      </c>
      <c r="Q1508">
        <v>31.946840457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</row>
    <row r="1509" spans="1:28" x14ac:dyDescent="0.35">
      <c r="A1509" t="str">
        <f t="shared" si="131"/>
        <v>8418_Production de films cinématographiques, de vidéo et de programmes de télévision ; enregistrement sonore et édition musicale</v>
      </c>
      <c r="B1509" t="str">
        <f t="shared" si="132"/>
        <v>HC_8418</v>
      </c>
      <c r="C1509" t="str">
        <f t="shared" si="133"/>
        <v>HC</v>
      </c>
      <c r="D1509">
        <f t="shared" si="135"/>
        <v>8</v>
      </c>
      <c r="E1509" t="str">
        <f>INDEX(PDC!$J$1:$L$90,MATCH(H1509,PDC!$L:$L,0),MATCH(PDC!$J$1,PDC!$J$1:$L$1,0))</f>
        <v>Services</v>
      </c>
      <c r="F1509">
        <v>8418</v>
      </c>
      <c r="G1509">
        <v>59</v>
      </c>
      <c r="H1509" t="s">
        <v>82</v>
      </c>
      <c r="I1509">
        <v>23</v>
      </c>
      <c r="J1509">
        <v>35082</v>
      </c>
      <c r="K1509">
        <v>1</v>
      </c>
      <c r="O1509">
        <v>10</v>
      </c>
      <c r="P1509">
        <v>97.150349450530754</v>
      </c>
      <c r="Q1509">
        <v>28.504646257000001</v>
      </c>
      <c r="R1509" s="10"/>
      <c r="S1509" s="10"/>
      <c r="T1509" s="10"/>
      <c r="AA1509" s="10"/>
      <c r="AB1509" s="10"/>
    </row>
    <row r="1510" spans="1:28" x14ac:dyDescent="0.35">
      <c r="A1510" t="str">
        <f t="shared" si="131"/>
        <v>8418_Services relatifs aux bâtiments et aménagement paysager</v>
      </c>
      <c r="B1510" t="str">
        <f t="shared" si="132"/>
        <v>20_8418</v>
      </c>
      <c r="C1510">
        <f t="shared" si="133"/>
        <v>20</v>
      </c>
      <c r="D1510">
        <f t="shared" si="135"/>
        <v>20</v>
      </c>
      <c r="E1510" t="str">
        <f>INDEX(PDC!$J$1:$L$90,MATCH(H1510,PDC!$L:$L,0),MATCH(PDC!$J$1,PDC!$J$1:$L$1,0))</f>
        <v>Services</v>
      </c>
      <c r="F1510">
        <v>8418</v>
      </c>
      <c r="G1510">
        <v>81</v>
      </c>
      <c r="H1510" t="s">
        <v>9</v>
      </c>
      <c r="I1510" s="10">
        <v>437</v>
      </c>
      <c r="J1510" s="10">
        <v>495455</v>
      </c>
      <c r="K1510">
        <v>14</v>
      </c>
      <c r="L1510">
        <v>5</v>
      </c>
      <c r="M1510" s="10">
        <v>30</v>
      </c>
      <c r="O1510">
        <v>1232</v>
      </c>
      <c r="P1510">
        <v>36.016352519043672</v>
      </c>
      <c r="Q1510">
        <v>28.25685481</v>
      </c>
      <c r="R1510" s="10"/>
      <c r="S1510" s="10"/>
      <c r="AA1510" s="10"/>
      <c r="AB1510" s="10"/>
    </row>
    <row r="1511" spans="1:28" x14ac:dyDescent="0.35">
      <c r="A1511" t="str">
        <f t="shared" si="131"/>
        <v>8418_Administration publique et défense ; sécurité sociale obligatoire</v>
      </c>
      <c r="B1511" t="str">
        <f t="shared" si="132"/>
        <v>24_8418</v>
      </c>
      <c r="C1511">
        <f t="shared" si="133"/>
        <v>24</v>
      </c>
      <c r="D1511">
        <f t="shared" si="135"/>
        <v>24</v>
      </c>
      <c r="E1511" t="str">
        <f>INDEX(PDC!$J$1:$L$90,MATCH(H1511,PDC!$L:$L,0),MATCH(PDC!$J$1,PDC!$J$1:$L$1,0))</f>
        <v>Services</v>
      </c>
      <c r="F1511">
        <v>8418</v>
      </c>
      <c r="G1511">
        <v>84</v>
      </c>
      <c r="H1511" t="s">
        <v>36</v>
      </c>
      <c r="I1511" s="10">
        <v>877</v>
      </c>
      <c r="J1511" s="10">
        <v>918210</v>
      </c>
      <c r="K1511">
        <v>24</v>
      </c>
      <c r="O1511">
        <v>1371</v>
      </c>
      <c r="P1511">
        <v>27.746222378650277</v>
      </c>
      <c r="Q1511">
        <v>26.137811612</v>
      </c>
      <c r="R1511" s="10"/>
      <c r="S1511" s="10"/>
      <c r="AA1511" s="10"/>
      <c r="AB1511" s="10"/>
    </row>
    <row r="1512" spans="1:28" x14ac:dyDescent="0.35">
      <c r="A1512" t="str">
        <f t="shared" si="131"/>
        <v>8418_Commerce et réparation d'automobiles et de motocycles</v>
      </c>
      <c r="B1512" t="str">
        <f t="shared" si="132"/>
        <v>17_8418</v>
      </c>
      <c r="C1512">
        <f t="shared" si="133"/>
        <v>17</v>
      </c>
      <c r="D1512">
        <f t="shared" si="135"/>
        <v>17</v>
      </c>
      <c r="E1512" t="str">
        <f>INDEX(PDC!$J$1:$L$90,MATCH(H1512,PDC!$L:$L,0),MATCH(PDC!$J$1,PDC!$J$1:$L$1,0))</f>
        <v>Commerce</v>
      </c>
      <c r="F1512">
        <v>8418</v>
      </c>
      <c r="G1512">
        <v>45</v>
      </c>
      <c r="H1512" t="s">
        <v>21</v>
      </c>
      <c r="I1512" s="10">
        <v>383</v>
      </c>
      <c r="J1512" s="10">
        <v>672864</v>
      </c>
      <c r="K1512">
        <v>16</v>
      </c>
      <c r="L1512">
        <v>2</v>
      </c>
      <c r="M1512" s="10">
        <v>24</v>
      </c>
      <c r="O1512">
        <v>1067</v>
      </c>
      <c r="P1512">
        <v>47.908571263437423</v>
      </c>
      <c r="Q1512">
        <v>23.778950872999999</v>
      </c>
      <c r="R1512" s="10"/>
      <c r="S1512" s="10"/>
      <c r="AA1512" s="10"/>
      <c r="AB1512" s="10"/>
    </row>
    <row r="1513" spans="1:28" x14ac:dyDescent="0.35">
      <c r="A1513" t="str">
        <f t="shared" si="131"/>
        <v>8418_Fabrication de produits métalliques, à l'exception des machines et des équipements</v>
      </c>
      <c r="B1513" t="str">
        <f t="shared" si="132"/>
        <v>21_8418</v>
      </c>
      <c r="C1513">
        <f t="shared" si="133"/>
        <v>21</v>
      </c>
      <c r="D1513">
        <f t="shared" si="135"/>
        <v>21</v>
      </c>
      <c r="E1513" t="str">
        <f>INDEX(PDC!$J$1:$L$90,MATCH(H1513,PDC!$L:$L,0),MATCH(PDC!$J$1,PDC!$J$1:$L$1,0))</f>
        <v>Industrie</v>
      </c>
      <c r="F1513">
        <v>8418</v>
      </c>
      <c r="G1513">
        <v>25</v>
      </c>
      <c r="H1513" t="s">
        <v>11</v>
      </c>
      <c r="I1513" s="10">
        <v>427</v>
      </c>
      <c r="J1513" s="10">
        <v>718615</v>
      </c>
      <c r="K1513">
        <v>17</v>
      </c>
      <c r="O1513">
        <v>322</v>
      </c>
      <c r="P1513">
        <v>35.980660369653194</v>
      </c>
      <c r="Q1513">
        <v>23.656617242999999</v>
      </c>
      <c r="R1513" s="10"/>
      <c r="S1513" s="10"/>
      <c r="AA1513" s="10"/>
      <c r="AB1513" s="10"/>
    </row>
    <row r="1514" spans="1:28" x14ac:dyDescent="0.35">
      <c r="A1514" t="str">
        <f t="shared" si="131"/>
        <v>8418_Commerce de gros, à l'exception des automobiles et des motocycles</v>
      </c>
      <c r="B1514" t="str">
        <f t="shared" si="132"/>
        <v>19_8418</v>
      </c>
      <c r="C1514">
        <f t="shared" si="133"/>
        <v>19</v>
      </c>
      <c r="D1514">
        <f t="shared" si="135"/>
        <v>19</v>
      </c>
      <c r="E1514" t="str">
        <f>INDEX(PDC!$J$1:$L$90,MATCH(H1514,PDC!$L:$L,0),MATCH(PDC!$J$1,PDC!$J$1:$L$1,0))</f>
        <v>Commerce</v>
      </c>
      <c r="F1514">
        <v>8418</v>
      </c>
      <c r="G1514">
        <v>46</v>
      </c>
      <c r="H1514" t="s">
        <v>28</v>
      </c>
      <c r="I1514" s="10">
        <v>733</v>
      </c>
      <c r="J1514" s="10">
        <v>1163049</v>
      </c>
      <c r="K1514">
        <v>25</v>
      </c>
      <c r="L1514">
        <v>1</v>
      </c>
      <c r="M1514">
        <v>3</v>
      </c>
      <c r="O1514">
        <v>1728</v>
      </c>
      <c r="P1514">
        <v>40.028741775332342</v>
      </c>
      <c r="Q1514">
        <v>21.495225050999998</v>
      </c>
      <c r="R1514" s="10"/>
      <c r="S1514" s="10"/>
      <c r="AA1514" s="10"/>
      <c r="AB1514" s="10"/>
    </row>
    <row r="1515" spans="1:28" x14ac:dyDescent="0.35">
      <c r="A1515" t="str">
        <f t="shared" si="131"/>
        <v>8418_Restauration</v>
      </c>
      <c r="B1515" t="str">
        <f t="shared" si="132"/>
        <v>16_8418</v>
      </c>
      <c r="C1515">
        <f t="shared" si="133"/>
        <v>16</v>
      </c>
      <c r="D1515">
        <f t="shared" si="135"/>
        <v>16</v>
      </c>
      <c r="E1515" t="str">
        <f>INDEX(PDC!$J$1:$L$90,MATCH(H1515,PDC!$L:$L,0),MATCH(PDC!$J$1,PDC!$J$1:$L$1,0))</f>
        <v>Services</v>
      </c>
      <c r="F1515">
        <v>8418</v>
      </c>
      <c r="G1515">
        <v>56</v>
      </c>
      <c r="H1515" t="s">
        <v>10</v>
      </c>
      <c r="I1515" s="10">
        <v>1952</v>
      </c>
      <c r="J1515" s="10">
        <v>3225264</v>
      </c>
      <c r="K1515">
        <v>62</v>
      </c>
      <c r="L1515">
        <v>1</v>
      </c>
      <c r="M1515">
        <v>3</v>
      </c>
      <c r="O1515">
        <v>2143</v>
      </c>
      <c r="P1515">
        <v>48.114805289110336</v>
      </c>
      <c r="Q1515">
        <v>19.223232579000001</v>
      </c>
      <c r="R1515" s="10"/>
      <c r="S1515" s="10"/>
      <c r="U1515" s="10"/>
      <c r="V1515" s="10"/>
      <c r="W1515" s="10"/>
      <c r="X1515" s="10"/>
      <c r="Y1515" s="10"/>
      <c r="Z1515" s="10"/>
      <c r="AA1515" s="10"/>
      <c r="AB1515" s="10"/>
    </row>
    <row r="1516" spans="1:28" x14ac:dyDescent="0.35">
      <c r="A1516" t="str">
        <f t="shared" si="131"/>
        <v>8418_Hébergement</v>
      </c>
      <c r="B1516" t="str">
        <f t="shared" si="132"/>
        <v>18_8418</v>
      </c>
      <c r="C1516">
        <f t="shared" si="133"/>
        <v>18</v>
      </c>
      <c r="D1516">
        <f t="shared" si="135"/>
        <v>18</v>
      </c>
      <c r="E1516" t="str">
        <f>INDEX(PDC!$J$1:$L$90,MATCH(H1516,PDC!$L:$L,0),MATCH(PDC!$J$1,PDC!$J$1:$L$1,0))</f>
        <v>Services</v>
      </c>
      <c r="F1516">
        <v>8418</v>
      </c>
      <c r="G1516">
        <v>55</v>
      </c>
      <c r="H1516" t="s">
        <v>20</v>
      </c>
      <c r="I1516" s="10">
        <v>2161</v>
      </c>
      <c r="J1516" s="10">
        <v>3565347</v>
      </c>
      <c r="K1516">
        <v>68</v>
      </c>
      <c r="L1516" s="10">
        <v>3</v>
      </c>
      <c r="M1516" s="10">
        <v>21</v>
      </c>
      <c r="O1516">
        <v>3508</v>
      </c>
      <c r="P1516">
        <v>45.864348271776279</v>
      </c>
      <c r="Q1516">
        <v>19.072477376999998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</row>
    <row r="1517" spans="1:28" x14ac:dyDescent="0.35">
      <c r="A1517" t="str">
        <f t="shared" si="131"/>
        <v>8418_Autres industries extractives</v>
      </c>
      <c r="B1517" t="str">
        <f t="shared" si="132"/>
        <v>HC_8418</v>
      </c>
      <c r="C1517" t="str">
        <f t="shared" si="133"/>
        <v>HC</v>
      </c>
      <c r="D1517">
        <f t="shared" si="135"/>
        <v>13</v>
      </c>
      <c r="E1517" t="str">
        <f>INDEX(PDC!$J$1:$L$90,MATCH(H1517,PDC!$L:$L,0),MATCH(PDC!$J$1,PDC!$J$1:$L$1,0))</f>
        <v>Industrie</v>
      </c>
      <c r="F1517">
        <v>8418</v>
      </c>
      <c r="G1517">
        <v>8</v>
      </c>
      <c r="H1517" t="s">
        <v>64</v>
      </c>
      <c r="I1517" s="10">
        <v>29</v>
      </c>
      <c r="J1517" s="10">
        <v>53918</v>
      </c>
      <c r="K1517">
        <v>1</v>
      </c>
      <c r="O1517">
        <v>4</v>
      </c>
      <c r="P1517">
        <v>56.289726351238606</v>
      </c>
      <c r="Q1517">
        <v>18.546681999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</row>
    <row r="1518" spans="1:28" x14ac:dyDescent="0.35">
      <c r="A1518" t="str">
        <f t="shared" si="131"/>
        <v>8418_Commerce de détail, à l'exception des automobiles et des motocycles</v>
      </c>
      <c r="B1518" t="str">
        <f t="shared" si="132"/>
        <v>23_8418</v>
      </c>
      <c r="C1518">
        <f t="shared" si="133"/>
        <v>23</v>
      </c>
      <c r="D1518">
        <f t="shared" si="135"/>
        <v>23</v>
      </c>
      <c r="E1518" t="str">
        <f>INDEX(PDC!$J$1:$L$90,MATCH(H1518,PDC!$L:$L,0),MATCH(PDC!$J$1,PDC!$J$1:$L$1,0))</f>
        <v>Commerce</v>
      </c>
      <c r="F1518">
        <v>8418</v>
      </c>
      <c r="G1518">
        <v>47</v>
      </c>
      <c r="H1518" t="s">
        <v>16</v>
      </c>
      <c r="I1518" s="10">
        <v>2799</v>
      </c>
      <c r="J1518" s="10">
        <v>4388765</v>
      </c>
      <c r="K1518">
        <v>77</v>
      </c>
      <c r="L1518">
        <v>2</v>
      </c>
      <c r="M1518">
        <v>18</v>
      </c>
      <c r="O1518">
        <v>3118</v>
      </c>
      <c r="P1518">
        <v>27.870838180700094</v>
      </c>
      <c r="Q1518">
        <v>17.544799049000002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</row>
    <row r="1519" spans="1:28" x14ac:dyDescent="0.35">
      <c r="A1519" t="str">
        <f t="shared" si="131"/>
        <v>8418_Activités des sièges sociaux ; conseil de gestion</v>
      </c>
      <c r="B1519" t="str">
        <f t="shared" si="132"/>
        <v>HC_8418</v>
      </c>
      <c r="C1519" t="str">
        <f t="shared" si="133"/>
        <v>HC</v>
      </c>
      <c r="D1519">
        <f t="shared" si="135"/>
        <v>22</v>
      </c>
      <c r="E1519" t="str">
        <f>INDEX(PDC!$J$1:$L$90,MATCH(H1519,PDC!$L:$L,0),MATCH(PDC!$J$1,PDC!$J$1:$L$1,0))</f>
        <v>Services</v>
      </c>
      <c r="F1519">
        <v>8418</v>
      </c>
      <c r="G1519">
        <v>70</v>
      </c>
      <c r="H1519" t="s">
        <v>44</v>
      </c>
      <c r="I1519">
        <v>198</v>
      </c>
      <c r="J1519">
        <v>312891</v>
      </c>
      <c r="K1519">
        <v>5</v>
      </c>
      <c r="O1519">
        <v>330</v>
      </c>
      <c r="P1519">
        <v>33.000682156110827</v>
      </c>
      <c r="Q1519">
        <v>15.980005817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</row>
    <row r="1520" spans="1:28" x14ac:dyDescent="0.35">
      <c r="A1520" t="str">
        <f t="shared" si="131"/>
        <v>8418_Activités pour la santé humaine</v>
      </c>
      <c r="B1520" t="str">
        <f t="shared" si="132"/>
        <v>25_8418</v>
      </c>
      <c r="C1520">
        <f t="shared" si="133"/>
        <v>25</v>
      </c>
      <c r="D1520">
        <f t="shared" si="135"/>
        <v>25</v>
      </c>
      <c r="E1520" t="str">
        <f>INDEX(PDC!$J$1:$L$90,MATCH(H1520,PDC!$L:$L,0),MATCH(PDC!$J$1,PDC!$J$1:$L$1,0))</f>
        <v>Services</v>
      </c>
      <c r="F1520">
        <v>8418</v>
      </c>
      <c r="G1520">
        <v>86</v>
      </c>
      <c r="H1520" t="s">
        <v>27</v>
      </c>
      <c r="I1520">
        <v>946</v>
      </c>
      <c r="J1520">
        <v>1525236</v>
      </c>
      <c r="K1520">
        <v>24</v>
      </c>
      <c r="L1520">
        <v>2</v>
      </c>
      <c r="M1520" s="10">
        <v>17</v>
      </c>
      <c r="O1520">
        <v>1532</v>
      </c>
      <c r="P1520">
        <v>27.684015764619314</v>
      </c>
      <c r="Q1520">
        <v>15.735269820999999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</row>
    <row r="1521" spans="1:28" x14ac:dyDescent="0.35">
      <c r="A1521" t="str">
        <f t="shared" si="131"/>
        <v>8418_Organisation de jeux de hasard et d'argent</v>
      </c>
      <c r="B1521" t="str">
        <f t="shared" si="132"/>
        <v>HC_8418</v>
      </c>
      <c r="C1521" t="str">
        <f t="shared" si="133"/>
        <v>HC</v>
      </c>
      <c r="D1521">
        <f t="shared" si="135"/>
        <v>26</v>
      </c>
      <c r="E1521" t="str">
        <f>INDEX(PDC!$J$1:$L$90,MATCH(H1521,PDC!$L:$L,0),MATCH(PDC!$J$1,PDC!$J$1:$L$1,0))</f>
        <v>Services</v>
      </c>
      <c r="F1521">
        <v>8418</v>
      </c>
      <c r="G1521">
        <v>92</v>
      </c>
      <c r="H1521" t="s">
        <v>91</v>
      </c>
      <c r="I1521" s="10">
        <v>95</v>
      </c>
      <c r="J1521" s="10">
        <v>149454</v>
      </c>
      <c r="K1521" s="10">
        <v>2</v>
      </c>
      <c r="L1521" s="10"/>
      <c r="M1521" s="10"/>
      <c r="N1521" s="10"/>
      <c r="O1521" s="10">
        <v>635</v>
      </c>
      <c r="P1521" s="10">
        <v>26.371570521451783</v>
      </c>
      <c r="Q1521" s="10">
        <v>13.382043973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</row>
    <row r="1522" spans="1:28" x14ac:dyDescent="0.35">
      <c r="A1522" t="str">
        <f t="shared" si="131"/>
        <v>8418_Industries alimentaires</v>
      </c>
      <c r="B1522" t="str">
        <f t="shared" si="132"/>
        <v>29_8418</v>
      </c>
      <c r="C1522">
        <f t="shared" si="133"/>
        <v>29</v>
      </c>
      <c r="D1522">
        <f t="shared" si="135"/>
        <v>29</v>
      </c>
      <c r="E1522" t="str">
        <f>INDEX(PDC!$J$1:$L$90,MATCH(H1522,PDC!$L:$L,0),MATCH(PDC!$J$1,PDC!$J$1:$L$1,0))</f>
        <v>Industrie</v>
      </c>
      <c r="F1522">
        <v>8418</v>
      </c>
      <c r="G1522">
        <v>10</v>
      </c>
      <c r="H1522" t="s">
        <v>14</v>
      </c>
      <c r="I1522" s="10">
        <v>340</v>
      </c>
      <c r="J1522" s="10">
        <v>574413</v>
      </c>
      <c r="K1522" s="10">
        <v>6</v>
      </c>
      <c r="L1522" s="10"/>
      <c r="M1522" s="10"/>
      <c r="N1522" s="10"/>
      <c r="O1522" s="10">
        <v>42</v>
      </c>
      <c r="P1522" s="10">
        <v>18.155698560907016</v>
      </c>
      <c r="Q1522" s="10">
        <v>10.445446047000001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</row>
    <row r="1523" spans="1:28" x14ac:dyDescent="0.35">
      <c r="A1523" t="str">
        <f t="shared" si="131"/>
        <v>8418_Activités administratives et autres activités de soutien aux entreprises</v>
      </c>
      <c r="B1523" t="str">
        <f t="shared" si="132"/>
        <v>HC_8418</v>
      </c>
      <c r="C1523" t="str">
        <f t="shared" si="133"/>
        <v>HC</v>
      </c>
      <c r="D1523">
        <f t="shared" si="135"/>
        <v>30</v>
      </c>
      <c r="E1523" t="str">
        <f>INDEX(PDC!$J$1:$L$90,MATCH(H1523,PDC!$L:$L,0),MATCH(PDC!$J$1,PDC!$J$1:$L$1,0))</f>
        <v>Services</v>
      </c>
      <c r="F1523">
        <v>8418</v>
      </c>
      <c r="G1523">
        <v>82</v>
      </c>
      <c r="H1523" t="s">
        <v>35</v>
      </c>
      <c r="I1523" s="10">
        <v>67</v>
      </c>
      <c r="J1523" s="10">
        <v>102055</v>
      </c>
      <c r="K1523" s="10">
        <v>1</v>
      </c>
      <c r="L1523" s="10"/>
      <c r="M1523" s="10"/>
      <c r="N1523" s="10"/>
      <c r="O1523" s="10">
        <v>6</v>
      </c>
      <c r="P1523" s="10">
        <v>14.568944302714577</v>
      </c>
      <c r="Q1523" s="10">
        <v>9.7986379892999995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</row>
    <row r="1524" spans="1:28" x14ac:dyDescent="0.35">
      <c r="A1524" t="str">
        <f t="shared" si="131"/>
        <v>8418_Collecte, traitement et élimination des déchets ; récupération</v>
      </c>
      <c r="B1524" t="str">
        <f t="shared" si="132"/>
        <v>HC_8418</v>
      </c>
      <c r="C1524" t="str">
        <f t="shared" si="133"/>
        <v>HC</v>
      </c>
      <c r="D1524">
        <f t="shared" si="135"/>
        <v>28</v>
      </c>
      <c r="E1524" t="str">
        <f>INDEX(PDC!$J$1:$L$90,MATCH(H1524,PDC!$L:$L,0),MATCH(PDC!$J$1,PDC!$J$1:$L$1,0))</f>
        <v>Industrie</v>
      </c>
      <c r="F1524">
        <v>8418</v>
      </c>
      <c r="G1524">
        <v>38</v>
      </c>
      <c r="H1524" t="s">
        <v>4</v>
      </c>
      <c r="I1524" s="10">
        <v>65</v>
      </c>
      <c r="J1524" s="10">
        <v>104217</v>
      </c>
      <c r="K1524" s="10">
        <v>1</v>
      </c>
      <c r="L1524" s="10"/>
      <c r="M1524" s="10"/>
      <c r="N1524" s="10"/>
      <c r="O1524" s="10">
        <v>21</v>
      </c>
      <c r="P1524" s="10">
        <v>18.635560637941978</v>
      </c>
      <c r="Q1524" s="10">
        <v>9.5953635202999994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</row>
    <row r="1525" spans="1:28" x14ac:dyDescent="0.35">
      <c r="A1525" t="str">
        <f t="shared" si="131"/>
        <v>8418_Autres services personnels</v>
      </c>
      <c r="B1525" t="str">
        <f t="shared" si="132"/>
        <v>HC_8418</v>
      </c>
      <c r="C1525" t="str">
        <f t="shared" si="133"/>
        <v>HC</v>
      </c>
      <c r="D1525">
        <f t="shared" si="135"/>
        <v>31</v>
      </c>
      <c r="E1525" t="str">
        <f>INDEX(PDC!$J$1:$L$90,MATCH(H1525,PDC!$L:$L,0),MATCH(PDC!$J$1,PDC!$J$1:$L$1,0))</f>
        <v>Services</v>
      </c>
      <c r="F1525">
        <v>8418</v>
      </c>
      <c r="G1525">
        <v>96</v>
      </c>
      <c r="H1525" t="s">
        <v>30</v>
      </c>
      <c r="I1525" s="10">
        <v>292</v>
      </c>
      <c r="J1525" s="10">
        <v>433524</v>
      </c>
      <c r="K1525" s="10">
        <v>4</v>
      </c>
      <c r="L1525" s="10"/>
      <c r="M1525" s="10"/>
      <c r="N1525" s="10"/>
      <c r="O1525" s="10">
        <v>199</v>
      </c>
      <c r="P1525" s="10">
        <v>13.567886747229858</v>
      </c>
      <c r="Q1525" s="10">
        <v>9.2267094786000001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</row>
    <row r="1526" spans="1:28" x14ac:dyDescent="0.35">
      <c r="A1526" t="str">
        <f t="shared" si="131"/>
        <v>8418_Activités auxiliaires de services financiers et d'assurance</v>
      </c>
      <c r="B1526" t="str">
        <f t="shared" si="132"/>
        <v>HC_8418</v>
      </c>
      <c r="C1526" t="str">
        <f t="shared" si="133"/>
        <v>HC</v>
      </c>
      <c r="D1526">
        <f t="shared" si="135"/>
        <v>36</v>
      </c>
      <c r="E1526" t="str">
        <f>INDEX(PDC!$J$1:$L$90,MATCH(H1526,PDC!$L:$L,0),MATCH(PDC!$J$1,PDC!$J$1:$L$1,0))</f>
        <v>Services</v>
      </c>
      <c r="F1526">
        <v>8418</v>
      </c>
      <c r="G1526">
        <v>66</v>
      </c>
      <c r="H1526" t="s">
        <v>48</v>
      </c>
      <c r="I1526" s="10">
        <v>82</v>
      </c>
      <c r="J1526" s="10">
        <v>127099</v>
      </c>
      <c r="K1526" s="10">
        <v>1</v>
      </c>
      <c r="M1526" s="10"/>
      <c r="N1526" s="10"/>
      <c r="O1526" s="10">
        <v>81</v>
      </c>
      <c r="P1526" s="10">
        <v>5.5507896623535649</v>
      </c>
      <c r="Q1526" s="10">
        <v>7.8678825167999999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</row>
    <row r="1527" spans="1:28" x14ac:dyDescent="0.35">
      <c r="A1527" t="str">
        <f t="shared" si="131"/>
        <v>8418_Autres industries manufacturières</v>
      </c>
      <c r="B1527" t="str">
        <f t="shared" si="132"/>
        <v>32_8418</v>
      </c>
      <c r="C1527">
        <f t="shared" si="133"/>
        <v>32</v>
      </c>
      <c r="D1527">
        <f t="shared" si="135"/>
        <v>32</v>
      </c>
      <c r="E1527" t="str">
        <f>INDEX(PDC!$J$1:$L$90,MATCH(H1527,PDC!$L:$L,0),MATCH(PDC!$J$1,PDC!$J$1:$L$1,0))</f>
        <v>Industrie</v>
      </c>
      <c r="F1527">
        <v>8418</v>
      </c>
      <c r="G1527">
        <v>32</v>
      </c>
      <c r="H1527" t="s">
        <v>37</v>
      </c>
      <c r="I1527" s="10">
        <v>610</v>
      </c>
      <c r="J1527" s="10">
        <v>945050</v>
      </c>
      <c r="K1527" s="10">
        <v>7</v>
      </c>
      <c r="M1527" s="10"/>
      <c r="N1527" s="10"/>
      <c r="O1527" s="10">
        <v>804</v>
      </c>
      <c r="P1527" s="10">
        <v>12.470152153046373</v>
      </c>
      <c r="Q1527" s="10">
        <v>7.4070155018000001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</row>
    <row r="1528" spans="1:28" x14ac:dyDescent="0.35">
      <c r="A1528" t="str">
        <f t="shared" si="131"/>
        <v>8418_Enseignement</v>
      </c>
      <c r="B1528" t="str">
        <f t="shared" si="132"/>
        <v>HC_8418</v>
      </c>
      <c r="C1528" t="str">
        <f t="shared" si="133"/>
        <v>HC</v>
      </c>
      <c r="D1528">
        <f t="shared" si="135"/>
        <v>39</v>
      </c>
      <c r="E1528" t="str">
        <f>INDEX(PDC!$J$1:$L$90,MATCH(H1528,PDC!$L:$L,0),MATCH(PDC!$J$1,PDC!$J$1:$L$1,0))</f>
        <v>Services</v>
      </c>
      <c r="F1528">
        <v>8418</v>
      </c>
      <c r="G1528">
        <v>85</v>
      </c>
      <c r="H1528" t="s">
        <v>34</v>
      </c>
      <c r="I1528" s="10">
        <v>212</v>
      </c>
      <c r="J1528" s="10">
        <v>288516</v>
      </c>
      <c r="K1528" s="10">
        <v>2</v>
      </c>
      <c r="L1528">
        <v>1</v>
      </c>
      <c r="M1528" s="10">
        <v>10</v>
      </c>
      <c r="N1528" s="10"/>
      <c r="O1528" s="10">
        <v>21</v>
      </c>
      <c r="P1528" s="10">
        <v>2.9099015927759604</v>
      </c>
      <c r="Q1528" s="10">
        <v>6.9320245671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</row>
    <row r="1529" spans="1:28" x14ac:dyDescent="0.35">
      <c r="A1529" t="str">
        <f t="shared" si="131"/>
        <v>8418_Activités des services financiers, hors assurance et caisses de retraite</v>
      </c>
      <c r="B1529" t="str">
        <f t="shared" si="132"/>
        <v>34_8418</v>
      </c>
      <c r="C1529">
        <f t="shared" si="133"/>
        <v>34</v>
      </c>
      <c r="D1529">
        <f t="shared" si="135"/>
        <v>34</v>
      </c>
      <c r="E1529" t="str">
        <f>INDEX(PDC!$J$1:$L$90,MATCH(H1529,PDC!$L:$L,0),MATCH(PDC!$J$1,PDC!$J$1:$L$1,0))</f>
        <v>Services</v>
      </c>
      <c r="F1529">
        <v>8418</v>
      </c>
      <c r="G1529">
        <v>64</v>
      </c>
      <c r="H1529" t="s">
        <v>47</v>
      </c>
      <c r="I1529" s="10">
        <v>310</v>
      </c>
      <c r="J1529" s="10">
        <v>489663</v>
      </c>
      <c r="K1529" s="10">
        <v>2</v>
      </c>
      <c r="M1529" s="10"/>
      <c r="N1529" s="10"/>
      <c r="O1529" s="10">
        <v>80</v>
      </c>
      <c r="P1529" s="10">
        <v>6.0339746523360347</v>
      </c>
      <c r="Q1529" s="10">
        <v>4.0844417486999998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</row>
    <row r="1530" spans="1:28" x14ac:dyDescent="0.35">
      <c r="A1530" t="str">
        <f t="shared" si="131"/>
        <v>8418_Activités d'architecture et d'ingénierie ; activités de contrôle et analyses techniques</v>
      </c>
      <c r="B1530" t="str">
        <f t="shared" si="132"/>
        <v>HC_8418</v>
      </c>
      <c r="C1530" t="str">
        <f t="shared" si="133"/>
        <v>HC</v>
      </c>
      <c r="D1530">
        <f t="shared" si="135"/>
        <v>33</v>
      </c>
      <c r="E1530" t="str">
        <f>INDEX(PDC!$J$1:$L$90,MATCH(H1530,PDC!$L:$L,0),MATCH(PDC!$J$1,PDC!$J$1:$L$1,0))</f>
        <v>Services</v>
      </c>
      <c r="F1530">
        <v>8418</v>
      </c>
      <c r="G1530">
        <v>71</v>
      </c>
      <c r="H1530" t="s">
        <v>43</v>
      </c>
      <c r="I1530" s="10">
        <v>171</v>
      </c>
      <c r="J1530" s="10">
        <v>284130</v>
      </c>
      <c r="K1530" s="10">
        <v>1</v>
      </c>
      <c r="L1530" s="10"/>
      <c r="M1530" s="10"/>
      <c r="N1530" s="10"/>
      <c r="O1530" s="10">
        <v>7</v>
      </c>
      <c r="P1530" s="10">
        <v>8.3984219368875905</v>
      </c>
      <c r="Q1530" s="10">
        <v>3.5195157145999998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</row>
    <row r="1531" spans="1:28" x14ac:dyDescent="0.35">
      <c r="A1531" t="str">
        <f t="shared" si="131"/>
        <v>8418_Fabrication d'autres produits minéraux non métalliques</v>
      </c>
      <c r="B1531" t="str">
        <f t="shared" si="132"/>
        <v>HC_8418</v>
      </c>
      <c r="C1531" t="str">
        <f t="shared" si="133"/>
        <v>HC</v>
      </c>
      <c r="D1531">
        <f t="shared" si="135"/>
        <v>35</v>
      </c>
      <c r="E1531" t="str">
        <f>INDEX(PDC!$J$1:$L$90,MATCH(H1531,PDC!$L:$L,0),MATCH(PDC!$J$1,PDC!$J$1:$L$1,0))</f>
        <v>Industrie</v>
      </c>
      <c r="F1531">
        <v>8418</v>
      </c>
      <c r="G1531">
        <v>23</v>
      </c>
      <c r="H1531" t="s">
        <v>18</v>
      </c>
      <c r="I1531" s="10">
        <v>206</v>
      </c>
      <c r="J1531" s="10">
        <v>305596</v>
      </c>
      <c r="K1531" s="10">
        <v>1</v>
      </c>
      <c r="L1531" s="10"/>
      <c r="M1531" s="10"/>
      <c r="N1531" s="10"/>
      <c r="O1531" s="10">
        <v>357</v>
      </c>
      <c r="P1531" s="10">
        <v>5.8606536081523632</v>
      </c>
      <c r="Q1531" s="10">
        <v>3.2722941400000001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</row>
    <row r="1532" spans="1:28" x14ac:dyDescent="0.35">
      <c r="A1532" t="str">
        <f t="shared" si="131"/>
        <v>8418_Activités immobilières</v>
      </c>
      <c r="B1532" t="str">
        <f t="shared" si="132"/>
        <v>38_8418</v>
      </c>
      <c r="C1532">
        <f t="shared" si="133"/>
        <v>38</v>
      </c>
      <c r="D1532">
        <f t="shared" si="135"/>
        <v>38</v>
      </c>
      <c r="E1532" t="str">
        <f>INDEX(PDC!$J$1:$L$90,MATCH(H1532,PDC!$L:$L,0),MATCH(PDC!$J$1,PDC!$J$1:$L$1,0))</f>
        <v>Services</v>
      </c>
      <c r="F1532">
        <v>8418</v>
      </c>
      <c r="G1532">
        <v>68</v>
      </c>
      <c r="H1532" t="s">
        <v>31</v>
      </c>
      <c r="I1532" s="10">
        <v>474</v>
      </c>
      <c r="J1532" s="10">
        <v>711365</v>
      </c>
      <c r="K1532" s="10">
        <v>2</v>
      </c>
      <c r="L1532" s="10"/>
      <c r="M1532" s="10"/>
      <c r="N1532" s="10"/>
      <c r="O1532" s="10">
        <v>22</v>
      </c>
      <c r="P1532" s="10">
        <v>3.7455971594423128</v>
      </c>
      <c r="Q1532" s="10">
        <v>2.8114962079999999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</row>
    <row r="1533" spans="1:28" x14ac:dyDescent="0.35">
      <c r="A1533" t="str">
        <f t="shared" si="131"/>
        <v>8418_Activités juridiques et comptables</v>
      </c>
      <c r="B1533" t="str">
        <f t="shared" si="132"/>
        <v>HC_8418</v>
      </c>
      <c r="C1533" t="str">
        <f t="shared" si="133"/>
        <v>HC</v>
      </c>
      <c r="D1533">
        <f t="shared" si="135"/>
        <v>37</v>
      </c>
      <c r="E1533" t="str">
        <f>INDEX(PDC!$J$1:$L$90,MATCH(H1533,PDC!$L:$L,0),MATCH(PDC!$J$1,PDC!$J$1:$L$1,0))</f>
        <v>Services</v>
      </c>
      <c r="F1533">
        <v>8418</v>
      </c>
      <c r="G1533">
        <v>69</v>
      </c>
      <c r="H1533" t="s">
        <v>51</v>
      </c>
      <c r="I1533" s="10">
        <v>293</v>
      </c>
      <c r="J1533" s="10">
        <v>490620</v>
      </c>
      <c r="K1533" s="10">
        <v>1</v>
      </c>
      <c r="L1533" s="10"/>
      <c r="M1533" s="10"/>
      <c r="N1533" s="10"/>
      <c r="O1533" s="10">
        <v>62</v>
      </c>
      <c r="P1533" s="10">
        <v>3.8713211608885176</v>
      </c>
      <c r="Q1533" s="10">
        <v>2.0382373324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</row>
    <row r="1534" spans="1:28" x14ac:dyDescent="0.35">
      <c r="A1534" t="str">
        <f t="shared" si="131"/>
        <v>8418_Activités des organisations associatives</v>
      </c>
      <c r="B1534" t="str">
        <f t="shared" si="132"/>
        <v>HC_8418</v>
      </c>
      <c r="C1534" t="str">
        <f t="shared" si="133"/>
        <v>HC</v>
      </c>
      <c r="D1534">
        <f t="shared" si="135"/>
        <v>40</v>
      </c>
      <c r="E1534" t="str">
        <f>INDEX(PDC!$J$1:$L$90,MATCH(H1534,PDC!$L:$L,0),MATCH(PDC!$J$1,PDC!$J$1:$L$1,0))</f>
        <v>Services</v>
      </c>
      <c r="F1534">
        <v>8418</v>
      </c>
      <c r="G1534">
        <v>94</v>
      </c>
      <c r="H1534" t="s">
        <v>32</v>
      </c>
      <c r="I1534" s="10">
        <v>146</v>
      </c>
      <c r="J1534" s="10">
        <v>215797</v>
      </c>
      <c r="K1534" s="10"/>
      <c r="L1534" s="10"/>
      <c r="M1534" s="10"/>
      <c r="N1534" s="10"/>
      <c r="O1534" s="10"/>
      <c r="P1534" s="10">
        <v>0</v>
      </c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</row>
    <row r="1535" spans="1:28" x14ac:dyDescent="0.35">
      <c r="A1535" t="str">
        <f t="shared" si="131"/>
        <v>8418_Bibliothèques, archives, musées et autres activités culturelles</v>
      </c>
      <c r="B1535" t="str">
        <f t="shared" si="132"/>
        <v>HC_8418</v>
      </c>
      <c r="C1535" t="str">
        <f t="shared" si="133"/>
        <v>HC</v>
      </c>
      <c r="D1535">
        <f t="shared" si="135"/>
        <v>40</v>
      </c>
      <c r="E1535" t="str">
        <f>INDEX(PDC!$J$1:$L$90,MATCH(H1535,PDC!$L:$L,0),MATCH(PDC!$J$1,PDC!$J$1:$L$1,0))</f>
        <v>Services</v>
      </c>
      <c r="F1535">
        <v>8418</v>
      </c>
      <c r="G1535">
        <v>91</v>
      </c>
      <c r="H1535" t="s">
        <v>90</v>
      </c>
      <c r="I1535" s="10">
        <v>13</v>
      </c>
      <c r="J1535" s="10">
        <v>19216</v>
      </c>
      <c r="K1535" s="10"/>
      <c r="M1535" s="10"/>
      <c r="N1535" s="10"/>
      <c r="O1535" s="10"/>
      <c r="P1535" s="10">
        <v>0</v>
      </c>
      <c r="Q1535" s="10"/>
      <c r="T1535" s="10"/>
      <c r="U1535" s="10"/>
      <c r="V1535" s="10"/>
      <c r="W1535" s="10"/>
      <c r="X1535" s="10"/>
      <c r="Y1535" s="10"/>
      <c r="Z1535" s="10"/>
    </row>
    <row r="1536" spans="1:28" x14ac:dyDescent="0.35">
      <c r="A1536" t="str">
        <f t="shared" si="131"/>
        <v>8418_Activités créatives, artistiques et de spectacle</v>
      </c>
      <c r="B1536" t="str">
        <f t="shared" si="132"/>
        <v>HC_8418</v>
      </c>
      <c r="C1536" t="str">
        <f t="shared" si="133"/>
        <v>HC</v>
      </c>
      <c r="D1536">
        <f t="shared" si="135"/>
        <v>40</v>
      </c>
      <c r="E1536" t="str">
        <f>INDEX(PDC!$J$1:$L$90,MATCH(H1536,PDC!$L:$L,0),MATCH(PDC!$J$1,PDC!$J$1:$L$1,0))</f>
        <v>Services</v>
      </c>
      <c r="F1536">
        <v>8418</v>
      </c>
      <c r="G1536">
        <v>90</v>
      </c>
      <c r="H1536" t="s">
        <v>42</v>
      </c>
      <c r="I1536" s="10">
        <v>147</v>
      </c>
      <c r="J1536" s="10">
        <v>53469</v>
      </c>
      <c r="K1536" s="10"/>
      <c r="L1536" s="10"/>
      <c r="M1536" s="10"/>
      <c r="N1536" s="10"/>
      <c r="O1536" s="10"/>
      <c r="P1536" s="10">
        <v>0</v>
      </c>
      <c r="Q1536" s="10"/>
      <c r="T1536" s="10"/>
      <c r="U1536" s="10"/>
      <c r="V1536" s="10"/>
      <c r="W1536" s="10"/>
      <c r="X1536" s="10"/>
      <c r="Y1536" s="10"/>
      <c r="Z1536" s="10"/>
    </row>
    <row r="1537" spans="1:28" x14ac:dyDescent="0.35">
      <c r="A1537" t="str">
        <f t="shared" si="131"/>
        <v>8418_Activités des agences de voyage, voyagistes, services de réservation et activités connexes</v>
      </c>
      <c r="B1537" t="str">
        <f t="shared" si="132"/>
        <v>HC_8418</v>
      </c>
      <c r="C1537" t="str">
        <f t="shared" si="133"/>
        <v>HC</v>
      </c>
      <c r="D1537">
        <f t="shared" si="135"/>
        <v>40</v>
      </c>
      <c r="E1537" t="str">
        <f>INDEX(PDC!$J$1:$L$90,MATCH(H1537,PDC!$L:$L,0),MATCH(PDC!$J$1,PDC!$J$1:$L$1,0))</f>
        <v>Services</v>
      </c>
      <c r="F1537">
        <v>8418</v>
      </c>
      <c r="G1537">
        <v>79</v>
      </c>
      <c r="H1537" t="s">
        <v>89</v>
      </c>
      <c r="I1537" s="10">
        <v>189</v>
      </c>
      <c r="J1537" s="10">
        <v>283317</v>
      </c>
      <c r="K1537" s="10"/>
      <c r="L1537" s="10"/>
      <c r="M1537" s="10"/>
      <c r="N1537" s="10"/>
      <c r="O1537" s="10">
        <v>22</v>
      </c>
      <c r="P1537" s="10">
        <v>0</v>
      </c>
      <c r="Q1537" s="10"/>
      <c r="T1537" s="10"/>
      <c r="U1537" s="10"/>
      <c r="V1537" s="10"/>
      <c r="W1537" s="10"/>
      <c r="X1537" s="10"/>
      <c r="Y1537" s="10"/>
      <c r="Z1537" s="10"/>
    </row>
    <row r="1538" spans="1:28" x14ac:dyDescent="0.35">
      <c r="A1538" t="str">
        <f t="shared" si="131"/>
        <v>8418_Activités de location et location-bail</v>
      </c>
      <c r="B1538" t="str">
        <f t="shared" si="132"/>
        <v>HC_8418</v>
      </c>
      <c r="C1538" t="str">
        <f t="shared" si="133"/>
        <v>HC</v>
      </c>
      <c r="D1538">
        <f t="shared" si="135"/>
        <v>40</v>
      </c>
      <c r="E1538" t="str">
        <f>INDEX(PDC!$J$1:$L$90,MATCH(H1538,PDC!$L:$L,0),MATCH(PDC!$J$1,PDC!$J$1:$L$1,0))</f>
        <v>Services</v>
      </c>
      <c r="F1538">
        <v>8418</v>
      </c>
      <c r="G1538">
        <v>77</v>
      </c>
      <c r="H1538" t="s">
        <v>88</v>
      </c>
      <c r="I1538" s="10">
        <v>78</v>
      </c>
      <c r="J1538" s="10">
        <v>107512</v>
      </c>
      <c r="K1538" s="10"/>
      <c r="L1538" s="10"/>
      <c r="M1538" s="10"/>
      <c r="N1538" s="10"/>
      <c r="O1538" s="10"/>
      <c r="P1538" s="10">
        <v>0</v>
      </c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</row>
    <row r="1539" spans="1:28" x14ac:dyDescent="0.35">
      <c r="A1539" t="str">
        <f t="shared" si="131"/>
        <v>8418_Activités vétérinaires</v>
      </c>
      <c r="B1539" t="str">
        <f t="shared" si="132"/>
        <v>HC_8418</v>
      </c>
      <c r="C1539" t="str">
        <f t="shared" si="133"/>
        <v>HC</v>
      </c>
      <c r="D1539">
        <f t="shared" si="135"/>
        <v>40</v>
      </c>
      <c r="E1539" t="str">
        <f>INDEX(PDC!$J$1:$L$90,MATCH(H1539,PDC!$L:$L,0),MATCH(PDC!$J$1,PDC!$J$1:$L$1,0))</f>
        <v>Services</v>
      </c>
      <c r="F1539">
        <v>8418</v>
      </c>
      <c r="G1539">
        <v>75</v>
      </c>
      <c r="H1539" t="s">
        <v>87</v>
      </c>
      <c r="I1539" s="10">
        <v>11</v>
      </c>
      <c r="J1539" s="10">
        <v>19197</v>
      </c>
      <c r="K1539" s="10"/>
      <c r="L1539" s="10">
        <v>1</v>
      </c>
      <c r="M1539" s="10">
        <v>7</v>
      </c>
      <c r="N1539" s="10"/>
      <c r="O1539" s="10">
        <v>0</v>
      </c>
      <c r="P1539" s="10">
        <v>0</v>
      </c>
      <c r="Q1539" s="10"/>
      <c r="T1539" s="10"/>
      <c r="U1539" s="10"/>
      <c r="V1539" s="10"/>
      <c r="W1539" s="10"/>
      <c r="X1539" s="10"/>
      <c r="Y1539" s="10"/>
      <c r="Z1539" s="10"/>
    </row>
    <row r="1540" spans="1:28" x14ac:dyDescent="0.35">
      <c r="A1540" t="str">
        <f t="shared" ref="A1540:A1603" si="136">F1540&amp;"_"&amp;H1540</f>
        <v>8418_Autres activités spécialisées, scientifiques et techniques</v>
      </c>
      <c r="B1540" t="str">
        <f t="shared" ref="B1540:B1603" si="137">C1540&amp;"_"&amp;F1540</f>
        <v>HC_8418</v>
      </c>
      <c r="C1540" t="str">
        <f t="shared" si="133"/>
        <v>HC</v>
      </c>
      <c r="D1540">
        <f t="shared" si="135"/>
        <v>40</v>
      </c>
      <c r="E1540" t="str">
        <f>INDEX(PDC!$J$1:$L$90,MATCH(H1540,PDC!$L:$L,0),MATCH(PDC!$J$1,PDC!$J$1:$L$1,0))</f>
        <v>Services</v>
      </c>
      <c r="F1540">
        <v>8418</v>
      </c>
      <c r="G1540">
        <v>74</v>
      </c>
      <c r="H1540" t="s">
        <v>86</v>
      </c>
      <c r="I1540" s="10">
        <v>60</v>
      </c>
      <c r="J1540" s="10">
        <v>81603</v>
      </c>
      <c r="K1540" s="10"/>
      <c r="L1540" s="10"/>
      <c r="M1540" s="10"/>
      <c r="N1540" s="10"/>
      <c r="O1540" s="10"/>
      <c r="P1540" s="10">
        <v>0</v>
      </c>
      <c r="Q1540" s="10"/>
      <c r="T1540" s="10"/>
      <c r="U1540" s="10"/>
      <c r="V1540" s="10"/>
      <c r="W1540" s="10"/>
      <c r="X1540" s="10"/>
      <c r="Y1540" s="10"/>
      <c r="Z1540" s="10"/>
    </row>
    <row r="1541" spans="1:28" x14ac:dyDescent="0.35">
      <c r="A1541" t="str">
        <f t="shared" si="136"/>
        <v>8418_Publicité et études de marché</v>
      </c>
      <c r="B1541" t="str">
        <f t="shared" si="137"/>
        <v>HC_8418</v>
      </c>
      <c r="C1541" t="str">
        <f t="shared" ref="C1541:C1604" si="138">IF(OR(G1541=93,G1541=78,G1541=53),"HC",IF(I1541&lt;300,"HC",D1541))</f>
        <v>HC</v>
      </c>
      <c r="D1541">
        <f t="shared" si="135"/>
        <v>40</v>
      </c>
      <c r="E1541" t="str">
        <f>INDEX(PDC!$J$1:$L$90,MATCH(H1541,PDC!$L:$L,0),MATCH(PDC!$J$1,PDC!$J$1:$L$1,0))</f>
        <v>Services</v>
      </c>
      <c r="F1541">
        <v>8418</v>
      </c>
      <c r="G1541">
        <v>73</v>
      </c>
      <c r="H1541" t="s">
        <v>33</v>
      </c>
      <c r="I1541" s="10">
        <v>18</v>
      </c>
      <c r="J1541" s="10">
        <v>29600</v>
      </c>
      <c r="K1541" s="10"/>
      <c r="L1541" s="10"/>
      <c r="M1541" s="10"/>
      <c r="N1541" s="10"/>
      <c r="O1541" s="10"/>
      <c r="P1541" s="10">
        <v>0</v>
      </c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</row>
    <row r="1542" spans="1:28" x14ac:dyDescent="0.35">
      <c r="A1542" t="str">
        <f t="shared" si="136"/>
        <v>8418_Recherche-développement scientifique</v>
      </c>
      <c r="B1542" t="str">
        <f t="shared" si="137"/>
        <v>HC_8418</v>
      </c>
      <c r="C1542" t="str">
        <f t="shared" si="138"/>
        <v>HC</v>
      </c>
      <c r="D1542">
        <f t="shared" si="135"/>
        <v>40</v>
      </c>
      <c r="E1542" t="str">
        <f>INDEX(PDC!$J$1:$L$90,MATCH(H1542,PDC!$L:$L,0),MATCH(PDC!$J$1,PDC!$J$1:$L$1,0))</f>
        <v>Services</v>
      </c>
      <c r="F1542">
        <v>8418</v>
      </c>
      <c r="G1542">
        <v>72</v>
      </c>
      <c r="H1542" t="s">
        <v>46</v>
      </c>
      <c r="I1542" s="10">
        <v>4</v>
      </c>
      <c r="J1542" s="10">
        <v>7628</v>
      </c>
      <c r="K1542" s="10"/>
      <c r="L1542" s="10"/>
      <c r="M1542" s="10"/>
      <c r="N1542" s="10"/>
      <c r="O1542" s="10">
        <v>0</v>
      </c>
      <c r="P1542" s="10">
        <v>0</v>
      </c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</row>
    <row r="1543" spans="1:28" x14ac:dyDescent="0.35">
      <c r="A1543" t="str">
        <f t="shared" si="136"/>
        <v>8418_Assurance</v>
      </c>
      <c r="B1543" t="str">
        <f t="shared" si="137"/>
        <v>HC_8418</v>
      </c>
      <c r="C1543" t="str">
        <f t="shared" si="138"/>
        <v>HC</v>
      </c>
      <c r="D1543">
        <f t="shared" si="135"/>
        <v>40</v>
      </c>
      <c r="E1543" t="str">
        <f>INDEX(PDC!$J$1:$L$90,MATCH(H1543,PDC!$L:$L,0),MATCH(PDC!$J$1,PDC!$J$1:$L$1,0))</f>
        <v>Services</v>
      </c>
      <c r="F1543">
        <v>8418</v>
      </c>
      <c r="G1543">
        <v>65</v>
      </c>
      <c r="H1543" t="s">
        <v>45</v>
      </c>
      <c r="I1543" s="10">
        <v>13</v>
      </c>
      <c r="J1543" s="10">
        <v>17028</v>
      </c>
      <c r="K1543" s="10"/>
      <c r="L1543" s="10"/>
      <c r="M1543" s="10"/>
      <c r="N1543" s="10"/>
      <c r="O1543" s="10"/>
      <c r="P1543" s="10">
        <v>0</v>
      </c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</row>
    <row r="1544" spans="1:28" x14ac:dyDescent="0.35">
      <c r="A1544" t="str">
        <f t="shared" si="136"/>
        <v>8418_Services d'information</v>
      </c>
      <c r="B1544" t="str">
        <f t="shared" si="137"/>
        <v>HC_8418</v>
      </c>
      <c r="C1544" t="str">
        <f t="shared" si="138"/>
        <v>HC</v>
      </c>
      <c r="D1544">
        <f t="shared" si="135"/>
        <v>40</v>
      </c>
      <c r="E1544" t="str">
        <f>INDEX(PDC!$J$1:$L$90,MATCH(H1544,PDC!$L:$L,0),MATCH(PDC!$J$1,PDC!$J$1:$L$1,0))</f>
        <v>Services</v>
      </c>
      <c r="F1544">
        <v>8418</v>
      </c>
      <c r="G1544">
        <v>63</v>
      </c>
      <c r="H1544" t="s">
        <v>85</v>
      </c>
      <c r="I1544" s="10">
        <v>3</v>
      </c>
      <c r="J1544" s="10">
        <v>3466</v>
      </c>
      <c r="K1544" s="10"/>
      <c r="M1544" s="10"/>
      <c r="N1544" s="10"/>
      <c r="O1544" s="10"/>
      <c r="P1544" s="10">
        <v>0</v>
      </c>
      <c r="Q1544" s="10"/>
      <c r="T1544" s="10"/>
      <c r="U1544" s="10"/>
      <c r="V1544" s="10"/>
      <c r="W1544" s="10"/>
      <c r="X1544" s="10"/>
      <c r="Y1544" s="10"/>
      <c r="Z1544" s="10"/>
    </row>
    <row r="1545" spans="1:28" x14ac:dyDescent="0.35">
      <c r="A1545" t="str">
        <f t="shared" si="136"/>
        <v>8418_Programmation, conseil et autres activités informatiques</v>
      </c>
      <c r="B1545" t="str">
        <f t="shared" si="137"/>
        <v>HC_8418</v>
      </c>
      <c r="C1545" t="str">
        <f t="shared" si="138"/>
        <v>HC</v>
      </c>
      <c r="D1545">
        <f t="shared" si="135"/>
        <v>40</v>
      </c>
      <c r="E1545" t="str">
        <f>INDEX(PDC!$J$1:$L$90,MATCH(H1545,PDC!$L:$L,0),MATCH(PDC!$J$1,PDC!$J$1:$L$1,0))</f>
        <v>Services</v>
      </c>
      <c r="F1545">
        <v>8418</v>
      </c>
      <c r="G1545">
        <v>62</v>
      </c>
      <c r="H1545" t="s">
        <v>50</v>
      </c>
      <c r="I1545" s="10">
        <v>13</v>
      </c>
      <c r="J1545" s="10">
        <v>14667</v>
      </c>
      <c r="K1545" s="10"/>
      <c r="L1545" s="10"/>
      <c r="M1545" s="10"/>
      <c r="N1545" s="10"/>
      <c r="O1545" s="10"/>
      <c r="P1545" s="10">
        <v>0</v>
      </c>
      <c r="Q1545" s="10"/>
      <c r="T1545" s="10"/>
      <c r="U1545" s="10"/>
      <c r="V1545" s="10"/>
      <c r="W1545" s="10"/>
      <c r="X1545" s="10"/>
      <c r="Y1545" s="10"/>
      <c r="Z1545" s="10"/>
    </row>
    <row r="1546" spans="1:28" x14ac:dyDescent="0.35">
      <c r="A1546" t="str">
        <f t="shared" si="136"/>
        <v>8418_Télécommunications</v>
      </c>
      <c r="B1546" t="str">
        <f t="shared" si="137"/>
        <v>HC_8418</v>
      </c>
      <c r="C1546" t="str">
        <f t="shared" si="138"/>
        <v>HC</v>
      </c>
      <c r="D1546">
        <f t="shared" si="135"/>
        <v>40</v>
      </c>
      <c r="E1546" t="str">
        <f>INDEX(PDC!$J$1:$L$90,MATCH(H1546,PDC!$L:$L,0),MATCH(PDC!$J$1,PDC!$J$1:$L$1,0))</f>
        <v>Services</v>
      </c>
      <c r="F1546">
        <v>8418</v>
      </c>
      <c r="G1546">
        <v>61</v>
      </c>
      <c r="H1546" t="s">
        <v>84</v>
      </c>
      <c r="I1546" s="10">
        <v>5</v>
      </c>
      <c r="J1546" s="10">
        <v>7076</v>
      </c>
      <c r="K1546" s="10"/>
      <c r="M1546" s="10"/>
      <c r="N1546" s="10"/>
      <c r="O1546" s="10"/>
      <c r="P1546" s="10">
        <v>0</v>
      </c>
      <c r="Q1546" s="10"/>
      <c r="T1546" s="10"/>
      <c r="U1546" s="10"/>
      <c r="V1546" s="10"/>
      <c r="W1546" s="10"/>
      <c r="X1546" s="10"/>
      <c r="Y1546" s="10"/>
      <c r="Z1546" s="10"/>
    </row>
    <row r="1547" spans="1:28" x14ac:dyDescent="0.35">
      <c r="A1547" t="str">
        <f t="shared" si="136"/>
        <v>8418_Édition</v>
      </c>
      <c r="B1547" t="str">
        <f t="shared" si="137"/>
        <v>HC_8418</v>
      </c>
      <c r="C1547" t="str">
        <f t="shared" si="138"/>
        <v>HC</v>
      </c>
      <c r="D1547">
        <f t="shared" si="135"/>
        <v>40</v>
      </c>
      <c r="E1547" t="str">
        <f>INDEX(PDC!$J$1:$L$90,MATCH(H1547,PDC!$L:$L,0),MATCH(PDC!$J$1,PDC!$J$1:$L$1,0))</f>
        <v>Services</v>
      </c>
      <c r="F1547">
        <v>8418</v>
      </c>
      <c r="G1547">
        <v>58</v>
      </c>
      <c r="H1547" t="s">
        <v>49</v>
      </c>
      <c r="I1547" s="10">
        <v>87</v>
      </c>
      <c r="J1547" s="10">
        <v>129040</v>
      </c>
      <c r="K1547" s="10"/>
      <c r="L1547" s="10"/>
      <c r="M1547" s="10"/>
      <c r="N1547" s="10"/>
      <c r="O1547" s="10"/>
      <c r="P1547" s="10">
        <v>0</v>
      </c>
      <c r="Q1547" s="10"/>
      <c r="T1547" s="10"/>
      <c r="U1547" s="10"/>
      <c r="V1547" s="10"/>
      <c r="W1547" s="10"/>
      <c r="X1547" s="10"/>
      <c r="Y1547" s="10"/>
      <c r="Z1547" s="10"/>
    </row>
    <row r="1548" spans="1:28" x14ac:dyDescent="0.35">
      <c r="A1548" t="str">
        <f t="shared" si="136"/>
        <v>8418_Entreposage et services auxiliaires des transports</v>
      </c>
      <c r="B1548" t="str">
        <f t="shared" si="137"/>
        <v>HC_8418</v>
      </c>
      <c r="C1548" t="str">
        <f t="shared" si="138"/>
        <v>HC</v>
      </c>
      <c r="D1548">
        <f t="shared" si="135"/>
        <v>40</v>
      </c>
      <c r="E1548" t="str">
        <f>INDEX(PDC!$J$1:$L$90,MATCH(H1548,PDC!$L:$L,0),MATCH(PDC!$J$1,PDC!$J$1:$L$1,0))</f>
        <v>Services</v>
      </c>
      <c r="F1548">
        <v>8418</v>
      </c>
      <c r="G1548">
        <v>52</v>
      </c>
      <c r="H1548" t="s">
        <v>7</v>
      </c>
      <c r="I1548" s="10">
        <v>7</v>
      </c>
      <c r="J1548" s="10">
        <v>6101</v>
      </c>
      <c r="K1548" s="10"/>
      <c r="L1548" s="10"/>
      <c r="M1548" s="10"/>
      <c r="N1548" s="10"/>
      <c r="O1548" s="10"/>
      <c r="P1548" s="10">
        <v>0</v>
      </c>
      <c r="Q1548" s="10"/>
      <c r="T1548" s="10"/>
      <c r="U1548" s="10"/>
      <c r="V1548" s="10"/>
      <c r="W1548" s="10"/>
      <c r="X1548" s="10"/>
      <c r="Y1548" s="10"/>
      <c r="Z1548" s="10"/>
    </row>
    <row r="1549" spans="1:28" x14ac:dyDescent="0.35">
      <c r="A1549" t="str">
        <f t="shared" si="136"/>
        <v>8418_Transports aériens</v>
      </c>
      <c r="B1549" t="str">
        <f t="shared" si="137"/>
        <v>HC_8418</v>
      </c>
      <c r="C1549" t="str">
        <f t="shared" si="138"/>
        <v>HC</v>
      </c>
      <c r="D1549">
        <f t="shared" si="135"/>
        <v>40</v>
      </c>
      <c r="E1549" t="str">
        <f>INDEX(PDC!$J$1:$L$90,MATCH(H1549,PDC!$L:$L,0),MATCH(PDC!$J$1,PDC!$J$1:$L$1,0))</f>
        <v>Services</v>
      </c>
      <c r="F1549">
        <v>8418</v>
      </c>
      <c r="G1549">
        <v>51</v>
      </c>
      <c r="H1549" t="s">
        <v>81</v>
      </c>
      <c r="I1549" s="10">
        <v>9</v>
      </c>
      <c r="J1549" s="10">
        <v>16906</v>
      </c>
      <c r="K1549" s="10"/>
      <c r="L1549" s="10"/>
      <c r="M1549" s="10"/>
      <c r="N1549" s="10"/>
      <c r="O1549" s="10"/>
      <c r="P1549" s="10">
        <v>0</v>
      </c>
      <c r="Q1549" s="10"/>
      <c r="T1549" s="10"/>
      <c r="U1549" s="10"/>
      <c r="V1549" s="10"/>
      <c r="W1549" s="10"/>
      <c r="X1549" s="10"/>
      <c r="Y1549" s="10"/>
      <c r="Z1549" s="10"/>
    </row>
    <row r="1550" spans="1:28" x14ac:dyDescent="0.35">
      <c r="A1550" t="str">
        <f t="shared" si="136"/>
        <v>8418_Collecte et traitement des eaux usées</v>
      </c>
      <c r="B1550" t="str">
        <f t="shared" si="137"/>
        <v>HC_8418</v>
      </c>
      <c r="C1550" t="str">
        <f t="shared" si="138"/>
        <v>HC</v>
      </c>
      <c r="D1550">
        <f t="shared" si="135"/>
        <v>40</v>
      </c>
      <c r="E1550" t="str">
        <f>INDEX(PDC!$J$1:$L$90,MATCH(H1550,PDC!$L:$L,0),MATCH(PDC!$J$1,PDC!$J$1:$L$1,0))</f>
        <v>Industrie</v>
      </c>
      <c r="F1550">
        <v>8418</v>
      </c>
      <c r="G1550">
        <v>37</v>
      </c>
      <c r="H1550" t="s">
        <v>78</v>
      </c>
      <c r="I1550" s="10">
        <v>19</v>
      </c>
      <c r="J1550" s="10">
        <v>30898</v>
      </c>
      <c r="K1550" s="10"/>
      <c r="L1550" s="10"/>
      <c r="M1550" s="10"/>
      <c r="N1550" s="10"/>
      <c r="O1550" s="10"/>
      <c r="P1550" s="10">
        <v>0</v>
      </c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</row>
    <row r="1551" spans="1:28" x14ac:dyDescent="0.35">
      <c r="A1551" t="str">
        <f t="shared" si="136"/>
        <v>8418_Production et distribution d'électricité, de gaz, de vapeur et d'air conditionné</v>
      </c>
      <c r="B1551" t="str">
        <f t="shared" si="137"/>
        <v>HC_8418</v>
      </c>
      <c r="C1551" t="str">
        <f t="shared" si="138"/>
        <v>HC</v>
      </c>
      <c r="D1551">
        <f t="shared" si="135"/>
        <v>40</v>
      </c>
      <c r="E1551" t="str">
        <f>INDEX(PDC!$J$1:$L$90,MATCH(H1551,PDC!$L:$L,0),MATCH(PDC!$J$1,PDC!$J$1:$L$1,0))</f>
        <v>Industrie</v>
      </c>
      <c r="F1551">
        <v>8418</v>
      </c>
      <c r="G1551">
        <v>35</v>
      </c>
      <c r="H1551" t="s">
        <v>76</v>
      </c>
      <c r="I1551" s="10">
        <v>28</v>
      </c>
      <c r="J1551" s="10">
        <v>47571</v>
      </c>
      <c r="K1551" s="10"/>
      <c r="M1551" s="10"/>
      <c r="N1551" s="10"/>
      <c r="O1551" s="10">
        <v>0</v>
      </c>
      <c r="P1551" s="10">
        <v>0</v>
      </c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</row>
    <row r="1552" spans="1:28" x14ac:dyDescent="0.35">
      <c r="A1552" t="str">
        <f t="shared" si="136"/>
        <v>8418_Réparation et installation de machines et d'équipements</v>
      </c>
      <c r="B1552" t="str">
        <f t="shared" si="137"/>
        <v>HC_8418</v>
      </c>
      <c r="C1552" t="str">
        <f t="shared" si="138"/>
        <v>HC</v>
      </c>
      <c r="D1552">
        <f t="shared" si="135"/>
        <v>40</v>
      </c>
      <c r="E1552" t="str">
        <f>INDEX(PDC!$J$1:$L$90,MATCH(H1552,PDC!$L:$L,0),MATCH(PDC!$J$1,PDC!$J$1:$L$1,0))</f>
        <v>Industrie</v>
      </c>
      <c r="F1552">
        <v>8418</v>
      </c>
      <c r="G1552">
        <v>33</v>
      </c>
      <c r="H1552" t="s">
        <v>23</v>
      </c>
      <c r="I1552" s="10">
        <v>2</v>
      </c>
      <c r="J1552" s="10">
        <v>2839</v>
      </c>
      <c r="K1552" s="10"/>
      <c r="M1552" s="10"/>
      <c r="N1552" s="10"/>
      <c r="O1552" s="10"/>
      <c r="P1552" s="10">
        <v>0</v>
      </c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</row>
    <row r="1553" spans="1:28" x14ac:dyDescent="0.35">
      <c r="A1553" t="str">
        <f t="shared" si="136"/>
        <v>8418_Industrie automobile</v>
      </c>
      <c r="B1553" t="str">
        <f t="shared" si="137"/>
        <v>HC_8418</v>
      </c>
      <c r="C1553" t="str">
        <f t="shared" si="138"/>
        <v>HC</v>
      </c>
      <c r="D1553">
        <f t="shared" si="135"/>
        <v>40</v>
      </c>
      <c r="E1553" t="str">
        <f>INDEX(PDC!$J$1:$L$90,MATCH(H1553,PDC!$L:$L,0),MATCH(PDC!$J$1,PDC!$J$1:$L$1,0))</f>
        <v>Industrie</v>
      </c>
      <c r="F1553">
        <v>8418</v>
      </c>
      <c r="G1553">
        <v>29</v>
      </c>
      <c r="H1553" t="s">
        <v>24</v>
      </c>
      <c r="I1553" s="10">
        <v>5</v>
      </c>
      <c r="J1553" s="10">
        <v>8472</v>
      </c>
      <c r="K1553" s="10"/>
      <c r="L1553" s="10"/>
      <c r="M1553" s="10"/>
      <c r="N1553" s="10"/>
      <c r="O1553" s="10"/>
      <c r="P1553" s="10">
        <v>0</v>
      </c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</row>
    <row r="1554" spans="1:28" x14ac:dyDescent="0.35">
      <c r="A1554" t="str">
        <f t="shared" si="136"/>
        <v>8418_Fabrication d'équipements électriques</v>
      </c>
      <c r="B1554" t="str">
        <f t="shared" si="137"/>
        <v>HC_8418</v>
      </c>
      <c r="C1554" t="str">
        <f t="shared" si="138"/>
        <v>HC</v>
      </c>
      <c r="D1554">
        <f t="shared" si="135"/>
        <v>40</v>
      </c>
      <c r="E1554" t="str">
        <f>INDEX(PDC!$J$1:$L$90,MATCH(H1554,PDC!$L:$L,0),MATCH(PDC!$J$1,PDC!$J$1:$L$1,0))</f>
        <v>Industrie</v>
      </c>
      <c r="F1554">
        <v>8418</v>
      </c>
      <c r="G1554">
        <v>27</v>
      </c>
      <c r="H1554" t="s">
        <v>38</v>
      </c>
      <c r="I1554" s="10">
        <v>88</v>
      </c>
      <c r="J1554" s="10">
        <v>168160</v>
      </c>
      <c r="K1554" s="10"/>
      <c r="L1554" s="10"/>
      <c r="M1554" s="10"/>
      <c r="N1554" s="10"/>
      <c r="O1554" s="10">
        <v>0</v>
      </c>
      <c r="P1554" s="10">
        <v>0</v>
      </c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</row>
    <row r="1555" spans="1:28" x14ac:dyDescent="0.35">
      <c r="A1555" t="str">
        <f t="shared" si="136"/>
        <v>8418_Fabrication de produits informatiques, électroniques et optiques</v>
      </c>
      <c r="B1555" t="str">
        <f t="shared" si="137"/>
        <v>HC_8418</v>
      </c>
      <c r="C1555" t="str">
        <f t="shared" si="138"/>
        <v>HC</v>
      </c>
      <c r="D1555">
        <f t="shared" si="135"/>
        <v>40</v>
      </c>
      <c r="E1555" t="str">
        <f>INDEX(PDC!$J$1:$L$90,MATCH(H1555,PDC!$L:$L,0),MATCH(PDC!$J$1,PDC!$J$1:$L$1,0))</f>
        <v>Industrie</v>
      </c>
      <c r="F1555">
        <v>8418</v>
      </c>
      <c r="G1555">
        <v>26</v>
      </c>
      <c r="H1555" t="s">
        <v>41</v>
      </c>
      <c r="I1555" s="10">
        <v>5</v>
      </c>
      <c r="J1555" s="10">
        <v>9523</v>
      </c>
      <c r="K1555" s="10"/>
      <c r="M1555" s="10"/>
      <c r="N1555" s="10"/>
      <c r="O1555" s="10"/>
      <c r="P1555" s="10">
        <v>0</v>
      </c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</row>
    <row r="1556" spans="1:28" x14ac:dyDescent="0.35">
      <c r="A1556" t="str">
        <f t="shared" si="136"/>
        <v>8418_Imprimerie et reproduction d'enregistrements</v>
      </c>
      <c r="B1556" t="str">
        <f t="shared" si="137"/>
        <v>HC_8418</v>
      </c>
      <c r="C1556" t="str">
        <f t="shared" si="138"/>
        <v>HC</v>
      </c>
      <c r="D1556">
        <f t="shared" si="135"/>
        <v>40</v>
      </c>
      <c r="E1556" t="str">
        <f>INDEX(PDC!$J$1:$L$90,MATCH(H1556,PDC!$L:$L,0),MATCH(PDC!$J$1,PDC!$J$1:$L$1,0))</f>
        <v>Industrie</v>
      </c>
      <c r="F1556">
        <v>8418</v>
      </c>
      <c r="G1556">
        <v>18</v>
      </c>
      <c r="H1556" t="s">
        <v>72</v>
      </c>
      <c r="I1556" s="10">
        <v>26</v>
      </c>
      <c r="J1556" s="10">
        <v>44827</v>
      </c>
      <c r="K1556" s="10"/>
      <c r="M1556" s="10"/>
      <c r="N1556" s="10"/>
      <c r="O1556" s="10"/>
      <c r="P1556" s="10">
        <v>0</v>
      </c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</row>
    <row r="1557" spans="1:28" x14ac:dyDescent="0.35">
      <c r="A1557" t="str">
        <f t="shared" si="136"/>
        <v>8418_Industrie du papier et du carton</v>
      </c>
      <c r="B1557" t="str">
        <f t="shared" si="137"/>
        <v>HC_8418</v>
      </c>
      <c r="C1557" t="str">
        <f t="shared" si="138"/>
        <v>HC</v>
      </c>
      <c r="D1557">
        <f t="shared" si="135"/>
        <v>40</v>
      </c>
      <c r="E1557" t="str">
        <f>INDEX(PDC!$J$1:$L$90,MATCH(H1557,PDC!$L:$L,0),MATCH(PDC!$J$1,PDC!$J$1:$L$1,0))</f>
        <v>Industrie</v>
      </c>
      <c r="F1557">
        <v>8418</v>
      </c>
      <c r="G1557">
        <v>17</v>
      </c>
      <c r="H1557" t="s">
        <v>71</v>
      </c>
      <c r="I1557" s="10">
        <v>2</v>
      </c>
      <c r="J1557" s="10">
        <v>4056</v>
      </c>
      <c r="K1557" s="10"/>
      <c r="L1557" s="10"/>
      <c r="M1557" s="10"/>
      <c r="N1557" s="10"/>
      <c r="O1557" s="10"/>
      <c r="P1557" s="10">
        <v>0</v>
      </c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</row>
    <row r="1558" spans="1:28" x14ac:dyDescent="0.35">
      <c r="A1558" t="str">
        <f t="shared" si="136"/>
        <v>8418_Travail du bois et fabrication d'articles en bois et en liège, à l'exception des meubles ; fabrication d'articles en vannerie et sparterie</v>
      </c>
      <c r="B1558" t="str">
        <f t="shared" si="137"/>
        <v>HC_8418</v>
      </c>
      <c r="C1558" t="str">
        <f t="shared" si="138"/>
        <v>HC</v>
      </c>
      <c r="D1558">
        <f t="shared" si="135"/>
        <v>40</v>
      </c>
      <c r="E1558" t="str">
        <f>INDEX(PDC!$J$1:$L$90,MATCH(H1558,PDC!$L:$L,0),MATCH(PDC!$J$1,PDC!$J$1:$L$1,0))</f>
        <v>Industrie</v>
      </c>
      <c r="F1558">
        <v>8418</v>
      </c>
      <c r="G1558">
        <v>16</v>
      </c>
      <c r="H1558" t="s">
        <v>70</v>
      </c>
      <c r="I1558" s="10">
        <v>10</v>
      </c>
      <c r="J1558" s="10">
        <v>11325</v>
      </c>
      <c r="K1558" s="10"/>
      <c r="L1558" s="10"/>
      <c r="M1558" s="10"/>
      <c r="N1558" s="10"/>
      <c r="O1558" s="10"/>
      <c r="P1558" s="10">
        <v>0</v>
      </c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</row>
    <row r="1559" spans="1:28" x14ac:dyDescent="0.35">
      <c r="A1559" t="str">
        <f t="shared" si="136"/>
        <v>8418_Industrie du cuir et de la chaussure</v>
      </c>
      <c r="B1559" t="str">
        <f t="shared" si="137"/>
        <v>HC_8418</v>
      </c>
      <c r="C1559" t="str">
        <f t="shared" si="138"/>
        <v>HC</v>
      </c>
      <c r="D1559">
        <f t="shared" si="135"/>
        <v>40</v>
      </c>
      <c r="E1559" t="str">
        <f>INDEX(PDC!$J$1:$L$90,MATCH(H1559,PDC!$L:$L,0),MATCH(PDC!$J$1,PDC!$J$1:$L$1,0))</f>
        <v>Industrie</v>
      </c>
      <c r="F1559">
        <v>8418</v>
      </c>
      <c r="G1559">
        <v>15</v>
      </c>
      <c r="H1559" t="s">
        <v>69</v>
      </c>
      <c r="I1559" s="10">
        <v>8</v>
      </c>
      <c r="J1559" s="10">
        <v>12736</v>
      </c>
      <c r="K1559" s="10"/>
      <c r="L1559" s="10"/>
      <c r="M1559" s="10"/>
      <c r="N1559" s="10"/>
      <c r="O1559" s="10"/>
      <c r="P1559" s="10">
        <v>0</v>
      </c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</row>
    <row r="1560" spans="1:28" x14ac:dyDescent="0.35">
      <c r="A1560" t="str">
        <f t="shared" si="136"/>
        <v>8418_Industrie de l'habillement</v>
      </c>
      <c r="B1560" t="str">
        <f t="shared" si="137"/>
        <v>HC_8418</v>
      </c>
      <c r="C1560" t="str">
        <f t="shared" si="138"/>
        <v>HC</v>
      </c>
      <c r="D1560">
        <f t="shared" ref="D1560:D1563" si="139">IF(COUNTBLANK(P1560)=0,RANK(P1560,P$1495:P$1563),"NC")</f>
        <v>40</v>
      </c>
      <c r="E1560" t="str">
        <f>INDEX(PDC!$J$1:$L$90,MATCH(H1560,PDC!$L:$L,0),MATCH(PDC!$J$1,PDC!$J$1:$L$1,0))</f>
        <v>Industrie</v>
      </c>
      <c r="F1560">
        <v>8418</v>
      </c>
      <c r="G1560">
        <v>14</v>
      </c>
      <c r="H1560" t="s">
        <v>68</v>
      </c>
      <c r="I1560" s="10">
        <v>1</v>
      </c>
      <c r="J1560" s="10">
        <v>364</v>
      </c>
      <c r="K1560" s="10"/>
      <c r="M1560" s="10"/>
      <c r="N1560" s="10"/>
      <c r="O1560" s="10"/>
      <c r="P1560" s="10">
        <v>0</v>
      </c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</row>
    <row r="1561" spans="1:28" x14ac:dyDescent="0.35">
      <c r="A1561" t="str">
        <f t="shared" si="136"/>
        <v>8418_Fabrication de textiles</v>
      </c>
      <c r="B1561" t="str">
        <f t="shared" si="137"/>
        <v>HC_8418</v>
      </c>
      <c r="C1561" t="str">
        <f t="shared" si="138"/>
        <v>HC</v>
      </c>
      <c r="D1561">
        <f t="shared" si="139"/>
        <v>40</v>
      </c>
      <c r="E1561" t="str">
        <f>INDEX(PDC!$J$1:$L$90,MATCH(H1561,PDC!$L:$L,0),MATCH(PDC!$J$1,PDC!$J$1:$L$1,0))</f>
        <v>Industrie</v>
      </c>
      <c r="F1561">
        <v>8418</v>
      </c>
      <c r="G1561">
        <v>13</v>
      </c>
      <c r="H1561" t="s">
        <v>19</v>
      </c>
      <c r="I1561" s="10">
        <v>6</v>
      </c>
      <c r="J1561" s="10">
        <v>6394</v>
      </c>
      <c r="K1561" s="10"/>
      <c r="M1561" s="10"/>
      <c r="N1561" s="10"/>
      <c r="O1561" s="10"/>
      <c r="P1561" s="10">
        <v>0</v>
      </c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</row>
    <row r="1562" spans="1:28" x14ac:dyDescent="0.35">
      <c r="A1562" t="str">
        <f t="shared" si="136"/>
        <v>8418_Fabrication de boissons</v>
      </c>
      <c r="B1562" t="str">
        <f t="shared" si="137"/>
        <v>HC_8418</v>
      </c>
      <c r="C1562" t="str">
        <f t="shared" si="138"/>
        <v>HC</v>
      </c>
      <c r="D1562">
        <f t="shared" si="139"/>
        <v>40</v>
      </c>
      <c r="E1562" t="str">
        <f>INDEX(PDC!$J$1:$L$90,MATCH(H1562,PDC!$L:$L,0),MATCH(PDC!$J$1,PDC!$J$1:$L$1,0))</f>
        <v>Industrie</v>
      </c>
      <c r="F1562">
        <v>8418</v>
      </c>
      <c r="G1562">
        <v>11</v>
      </c>
      <c r="H1562" t="s">
        <v>66</v>
      </c>
      <c r="I1562" s="10"/>
      <c r="J1562" s="10"/>
      <c r="K1562" s="10"/>
      <c r="L1562" s="10"/>
      <c r="M1562" s="10"/>
      <c r="N1562" s="10"/>
      <c r="O1562" s="10"/>
      <c r="P1562" s="10">
        <v>0</v>
      </c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</row>
    <row r="1563" spans="1:28" x14ac:dyDescent="0.35">
      <c r="A1563" t="str">
        <f t="shared" si="136"/>
        <v>8418_Sylviculture et exploitation forestière</v>
      </c>
      <c r="B1563" t="str">
        <f t="shared" si="137"/>
        <v>HC_8418</v>
      </c>
      <c r="C1563" t="str">
        <f t="shared" si="138"/>
        <v>HC</v>
      </c>
      <c r="D1563">
        <f t="shared" si="139"/>
        <v>40</v>
      </c>
      <c r="E1563" t="str">
        <f>INDEX(PDC!$J$1:$L$90,MATCH(H1563,PDC!$L:$L,0),MATCH(PDC!$J$1,PDC!$J$1:$L$1,0))</f>
        <v>Agriculture</v>
      </c>
      <c r="F1563">
        <v>8418</v>
      </c>
      <c r="G1563">
        <v>2</v>
      </c>
      <c r="H1563" t="s">
        <v>63</v>
      </c>
      <c r="I1563" s="10">
        <v>1</v>
      </c>
      <c r="J1563" s="10">
        <v>832</v>
      </c>
      <c r="K1563" s="10"/>
      <c r="M1563" s="10"/>
      <c r="N1563" s="10"/>
      <c r="O1563" s="10"/>
      <c r="P1563" s="10">
        <v>0</v>
      </c>
      <c r="Q1563" s="10"/>
      <c r="R1563" s="10"/>
      <c r="S1563" s="10"/>
      <c r="T1563" s="10"/>
      <c r="AA1563" s="10"/>
      <c r="AB1563" s="10"/>
    </row>
    <row r="1564" spans="1:28" x14ac:dyDescent="0.35">
      <c r="A1564" t="str">
        <f t="shared" si="136"/>
        <v>8419_Collecte, traitement et élimination des déchets ; récupération</v>
      </c>
      <c r="B1564" t="str">
        <f t="shared" si="137"/>
        <v>HC_8419</v>
      </c>
      <c r="C1564" t="str">
        <f t="shared" si="138"/>
        <v>HC</v>
      </c>
      <c r="D1564">
        <f>IF(COUNTBLANK(P1564)=0,RANK(P1564,P$1564:P$1635),"NC")</f>
        <v>1</v>
      </c>
      <c r="E1564" t="str">
        <f>INDEX(PDC!$J$1:$L$90,MATCH(H1564,PDC!$L:$L,0),MATCH(PDC!$J$1,PDC!$J$1:$L$1,0))</f>
        <v>Industrie</v>
      </c>
      <c r="F1564">
        <v>8419</v>
      </c>
      <c r="G1564">
        <v>38</v>
      </c>
      <c r="H1564" t="s">
        <v>4</v>
      </c>
      <c r="I1564" s="10">
        <v>118</v>
      </c>
      <c r="J1564" s="10">
        <v>180327</v>
      </c>
      <c r="K1564" s="10">
        <v>19</v>
      </c>
      <c r="M1564" s="10"/>
      <c r="N1564" s="10"/>
      <c r="O1564" s="10">
        <v>1474</v>
      </c>
      <c r="P1564" s="10">
        <v>254.47467111530608</v>
      </c>
      <c r="Q1564" s="10">
        <v>105.36414403000001</v>
      </c>
      <c r="R1564" s="10"/>
      <c r="S1564" s="10"/>
      <c r="AA1564" s="10"/>
      <c r="AB1564" s="10"/>
    </row>
    <row r="1565" spans="1:28" x14ac:dyDescent="0.35">
      <c r="A1565" t="str">
        <f t="shared" si="136"/>
        <v>8419_Travail du bois et fabrication d'articles en bois et en liège, à l'exception des meubles ; fabrication d'articles en vannerie et sparterie</v>
      </c>
      <c r="B1565" t="str">
        <f t="shared" si="137"/>
        <v>HC_8419</v>
      </c>
      <c r="C1565" t="str">
        <f t="shared" si="138"/>
        <v>HC</v>
      </c>
      <c r="D1565">
        <f t="shared" ref="D1565:D1628" si="140">IF(COUNTBLANK(P1565)=0,RANK(P1565,P$1564:P$1635),"NC")</f>
        <v>28</v>
      </c>
      <c r="E1565" t="str">
        <f>INDEX(PDC!$J$1:$L$90,MATCH(H1565,PDC!$L:$L,0),MATCH(PDC!$J$1,PDC!$J$1:$L$1,0))</f>
        <v>Industrie</v>
      </c>
      <c r="F1565">
        <v>8419</v>
      </c>
      <c r="G1565">
        <v>16</v>
      </c>
      <c r="H1565" t="s">
        <v>70</v>
      </c>
      <c r="I1565" s="10">
        <v>65</v>
      </c>
      <c r="J1565" s="10">
        <v>105838</v>
      </c>
      <c r="K1565" s="10">
        <v>7</v>
      </c>
      <c r="L1565" s="10">
        <v>1</v>
      </c>
      <c r="M1565" s="10">
        <v>10</v>
      </c>
      <c r="N1565" s="10"/>
      <c r="O1565" s="10">
        <v>555</v>
      </c>
      <c r="P1565" s="10">
        <v>31.465341826516177</v>
      </c>
      <c r="Q1565" s="10">
        <v>66.138815926000007</v>
      </c>
      <c r="R1565" s="10"/>
      <c r="S1565" s="10"/>
      <c r="AA1565" s="10"/>
      <c r="AB1565" s="10"/>
    </row>
    <row r="1566" spans="1:28" x14ac:dyDescent="0.35">
      <c r="A1566" t="str">
        <f t="shared" si="136"/>
        <v>8419_Activités de location et location-bail</v>
      </c>
      <c r="B1566" t="str">
        <f t="shared" si="137"/>
        <v>HC_8419</v>
      </c>
      <c r="C1566" t="str">
        <f t="shared" si="138"/>
        <v>HC</v>
      </c>
      <c r="D1566">
        <f t="shared" si="140"/>
        <v>2</v>
      </c>
      <c r="E1566" t="str">
        <f>INDEX(PDC!$J$1:$L$90,MATCH(H1566,PDC!$L:$L,0),MATCH(PDC!$J$1,PDC!$J$1:$L$1,0))</f>
        <v>Services</v>
      </c>
      <c r="F1566">
        <v>8419</v>
      </c>
      <c r="G1566">
        <v>77</v>
      </c>
      <c r="H1566" t="s">
        <v>88</v>
      </c>
      <c r="I1566" s="10">
        <v>54</v>
      </c>
      <c r="J1566" s="10">
        <v>86793</v>
      </c>
      <c r="K1566" s="10">
        <v>5</v>
      </c>
      <c r="M1566" s="10"/>
      <c r="N1566" s="10"/>
      <c r="O1566" s="10">
        <v>129</v>
      </c>
      <c r="P1566" s="10">
        <v>195.61054104573472</v>
      </c>
      <c r="Q1566" s="10">
        <v>57.608332468999997</v>
      </c>
      <c r="R1566" s="10"/>
      <c r="S1566" s="10"/>
      <c r="AA1566" s="10"/>
      <c r="AB1566" s="10"/>
    </row>
    <row r="1567" spans="1:28" x14ac:dyDescent="0.35">
      <c r="A1567" t="str">
        <f t="shared" si="136"/>
        <v>8419_Collecte et traitement des eaux usées</v>
      </c>
      <c r="B1567" t="str">
        <f t="shared" si="137"/>
        <v>HC_8419</v>
      </c>
      <c r="C1567" t="str">
        <f t="shared" si="138"/>
        <v>HC</v>
      </c>
      <c r="D1567">
        <f t="shared" si="140"/>
        <v>18</v>
      </c>
      <c r="E1567" t="str">
        <f>INDEX(PDC!$J$1:$L$90,MATCH(H1567,PDC!$L:$L,0),MATCH(PDC!$J$1,PDC!$J$1:$L$1,0))</f>
        <v>Industrie</v>
      </c>
      <c r="F1567">
        <v>8419</v>
      </c>
      <c r="G1567">
        <v>37</v>
      </c>
      <c r="H1567" t="s">
        <v>78</v>
      </c>
      <c r="I1567" s="10">
        <v>11</v>
      </c>
      <c r="J1567" s="10">
        <v>17815</v>
      </c>
      <c r="K1567" s="10">
        <v>1</v>
      </c>
      <c r="L1567" s="10"/>
      <c r="M1567" s="10"/>
      <c r="N1567" s="10"/>
      <c r="O1567" s="10">
        <v>20</v>
      </c>
      <c r="P1567" s="10">
        <v>40.591565572883823</v>
      </c>
      <c r="Q1567" s="10">
        <v>56.132472634999999</v>
      </c>
      <c r="R1567" s="10"/>
      <c r="S1567" s="10"/>
      <c r="AA1567" s="10"/>
      <c r="AB1567" s="10"/>
    </row>
    <row r="1568" spans="1:28" x14ac:dyDescent="0.35">
      <c r="A1568" t="str">
        <f t="shared" si="136"/>
        <v>8419_Travaux de construction spécialisés</v>
      </c>
      <c r="B1568" t="str">
        <f t="shared" si="137"/>
        <v>4_8419</v>
      </c>
      <c r="C1568">
        <f t="shared" si="138"/>
        <v>4</v>
      </c>
      <c r="D1568">
        <f t="shared" si="140"/>
        <v>4</v>
      </c>
      <c r="E1568" t="str">
        <f>INDEX(PDC!$J$1:$L$90,MATCH(H1568,PDC!$L:$L,0),MATCH(PDC!$J$1,PDC!$J$1:$L$1,0))</f>
        <v>Construction</v>
      </c>
      <c r="F1568">
        <v>8419</v>
      </c>
      <c r="G1568">
        <v>43</v>
      </c>
      <c r="H1568" t="s">
        <v>3</v>
      </c>
      <c r="I1568" s="10">
        <v>2204</v>
      </c>
      <c r="J1568" s="10">
        <v>3418711</v>
      </c>
      <c r="K1568" s="10">
        <v>171</v>
      </c>
      <c r="L1568">
        <v>11</v>
      </c>
      <c r="M1568" s="10">
        <v>85</v>
      </c>
      <c r="N1568" s="10"/>
      <c r="O1568" s="10">
        <v>11235</v>
      </c>
      <c r="P1568" s="10">
        <v>78.350264775379628</v>
      </c>
      <c r="Q1568" s="10">
        <v>50.018852135000003</v>
      </c>
      <c r="R1568" s="10"/>
      <c r="S1568" s="10"/>
      <c r="AA1568" s="10"/>
      <c r="AB1568" s="10"/>
    </row>
    <row r="1569" spans="1:28" x14ac:dyDescent="0.35">
      <c r="A1569" t="str">
        <f t="shared" si="136"/>
        <v>8419_Activités liées à l'emploi</v>
      </c>
      <c r="B1569" t="str">
        <f t="shared" si="137"/>
        <v>HC_8419</v>
      </c>
      <c r="C1569" t="str">
        <f t="shared" si="138"/>
        <v>HC</v>
      </c>
      <c r="D1569">
        <f t="shared" si="140"/>
        <v>3</v>
      </c>
      <c r="E1569" t="str">
        <f>INDEX(PDC!$J$1:$L$90,MATCH(H1569,PDC!$L:$L,0),MATCH(PDC!$J$1,PDC!$J$1:$L$1,0))</f>
        <v>Services</v>
      </c>
      <c r="F1569">
        <v>8419</v>
      </c>
      <c r="G1569">
        <v>78</v>
      </c>
      <c r="H1569" t="s">
        <v>6</v>
      </c>
      <c r="I1569" s="10">
        <v>740</v>
      </c>
      <c r="J1569" s="10">
        <v>1016859</v>
      </c>
      <c r="K1569" s="10">
        <v>46</v>
      </c>
      <c r="L1569">
        <v>2</v>
      </c>
      <c r="M1569" s="10">
        <v>11</v>
      </c>
      <c r="N1569" s="10"/>
      <c r="O1569" s="10">
        <v>2163</v>
      </c>
      <c r="P1569" s="10">
        <v>85.489936161782367</v>
      </c>
      <c r="Q1569" s="10">
        <v>45.237343623999998</v>
      </c>
      <c r="R1569" s="10"/>
      <c r="S1569" s="10"/>
      <c r="AA1569" s="10"/>
      <c r="AB1569" s="10"/>
    </row>
    <row r="1570" spans="1:28" x14ac:dyDescent="0.35">
      <c r="A1570" t="str">
        <f t="shared" si="136"/>
        <v>8419_Industrie pharmaceutique</v>
      </c>
      <c r="B1570" t="str">
        <f t="shared" si="137"/>
        <v>HC_8419</v>
      </c>
      <c r="C1570" t="str">
        <f t="shared" si="138"/>
        <v>HC</v>
      </c>
      <c r="D1570">
        <f t="shared" si="140"/>
        <v>41</v>
      </c>
      <c r="E1570" t="str">
        <f>INDEX(PDC!$J$1:$L$90,MATCH(H1570,PDC!$L:$L,0),MATCH(PDC!$J$1,PDC!$J$1:$L$1,0))</f>
        <v>Industrie</v>
      </c>
      <c r="F1570">
        <v>8419</v>
      </c>
      <c r="G1570">
        <v>21</v>
      </c>
      <c r="H1570" t="s">
        <v>39</v>
      </c>
      <c r="I1570" s="10">
        <v>15</v>
      </c>
      <c r="J1570" s="10">
        <v>24367</v>
      </c>
      <c r="K1570" s="10">
        <v>1</v>
      </c>
      <c r="L1570" s="10">
        <v>1</v>
      </c>
      <c r="M1570" s="10">
        <v>8</v>
      </c>
      <c r="N1570" s="10"/>
      <c r="O1570" s="10">
        <v>392</v>
      </c>
      <c r="P1570" s="10">
        <v>9.6375545316820865</v>
      </c>
      <c r="Q1570" s="10">
        <v>41.039110272000002</v>
      </c>
      <c r="R1570" s="10"/>
      <c r="S1570" s="10"/>
      <c r="U1570" s="10"/>
      <c r="V1570" s="10"/>
      <c r="W1570" s="10"/>
      <c r="X1570" s="10"/>
      <c r="Y1570" s="10"/>
      <c r="Z1570" s="10"/>
      <c r="AA1570" s="10"/>
      <c r="AB1570" s="10"/>
    </row>
    <row r="1571" spans="1:28" x14ac:dyDescent="0.35">
      <c r="A1571" t="str">
        <f t="shared" si="136"/>
        <v>8419_Autres industries extractives</v>
      </c>
      <c r="B1571" t="str">
        <f t="shared" si="137"/>
        <v>HC_8419</v>
      </c>
      <c r="C1571" t="str">
        <f t="shared" si="138"/>
        <v>HC</v>
      </c>
      <c r="D1571">
        <f t="shared" si="140"/>
        <v>11</v>
      </c>
      <c r="E1571" t="str">
        <f>INDEX(PDC!$J$1:$L$90,MATCH(H1571,PDC!$L:$L,0),MATCH(PDC!$J$1,PDC!$J$1:$L$1,0))</f>
        <v>Industrie</v>
      </c>
      <c r="F1571">
        <v>8419</v>
      </c>
      <c r="G1571">
        <v>8</v>
      </c>
      <c r="H1571" t="s">
        <v>64</v>
      </c>
      <c r="I1571" s="10">
        <v>48</v>
      </c>
      <c r="J1571" s="10">
        <v>73270</v>
      </c>
      <c r="K1571" s="10">
        <v>3</v>
      </c>
      <c r="L1571">
        <v>1</v>
      </c>
      <c r="M1571" s="10">
        <v>99</v>
      </c>
      <c r="N1571" s="10">
        <v>1</v>
      </c>
      <c r="O1571" s="10">
        <v>315</v>
      </c>
      <c r="P1571" s="10">
        <v>50.158922679588287</v>
      </c>
      <c r="Q1571" s="10">
        <v>40.944452026999997</v>
      </c>
      <c r="R1571" s="10"/>
      <c r="S1571" s="10"/>
      <c r="T1571" s="10"/>
      <c r="AA1571" s="10"/>
      <c r="AB1571" s="10"/>
    </row>
    <row r="1572" spans="1:28" x14ac:dyDescent="0.35">
      <c r="A1572" t="str">
        <f t="shared" si="136"/>
        <v>8419_Fabrication de produits métalliques, à l'exception des machines et des équipements</v>
      </c>
      <c r="B1572" t="str">
        <f t="shared" si="137"/>
        <v>6_8419</v>
      </c>
      <c r="C1572">
        <f t="shared" si="138"/>
        <v>6</v>
      </c>
      <c r="D1572">
        <f t="shared" si="140"/>
        <v>6</v>
      </c>
      <c r="E1572" t="str">
        <f>INDEX(PDC!$J$1:$L$90,MATCH(H1572,PDC!$L:$L,0),MATCH(PDC!$J$1,PDC!$J$1:$L$1,0))</f>
        <v>Industrie</v>
      </c>
      <c r="F1572">
        <v>8419</v>
      </c>
      <c r="G1572">
        <v>25</v>
      </c>
      <c r="H1572" t="s">
        <v>11</v>
      </c>
      <c r="I1572" s="10">
        <v>539</v>
      </c>
      <c r="J1572" s="10">
        <v>859719</v>
      </c>
      <c r="K1572" s="10">
        <v>33</v>
      </c>
      <c r="L1572" s="10">
        <v>1</v>
      </c>
      <c r="M1572" s="10">
        <v>20</v>
      </c>
      <c r="N1572" s="10"/>
      <c r="O1572" s="10">
        <v>1987</v>
      </c>
      <c r="P1572" s="10">
        <v>64.767717418593975</v>
      </c>
      <c r="Q1572" s="10">
        <v>38.384634980000001</v>
      </c>
      <c r="R1572" s="10"/>
      <c r="S1572" s="10"/>
      <c r="AA1572" s="10"/>
      <c r="AB1572" s="10"/>
    </row>
    <row r="1573" spans="1:28" x14ac:dyDescent="0.35">
      <c r="A1573" t="str">
        <f t="shared" si="136"/>
        <v>8419_Activités de poste et de courrier</v>
      </c>
      <c r="B1573" t="str">
        <f t="shared" si="137"/>
        <v>HC_8419</v>
      </c>
      <c r="C1573" t="str">
        <f t="shared" si="138"/>
        <v>HC</v>
      </c>
      <c r="D1573">
        <f t="shared" si="140"/>
        <v>7</v>
      </c>
      <c r="E1573" t="str">
        <f>INDEX(PDC!$J$1:$L$90,MATCH(H1573,PDC!$L:$L,0),MATCH(PDC!$J$1,PDC!$J$1:$L$1,0))</f>
        <v>Services</v>
      </c>
      <c r="F1573">
        <v>8419</v>
      </c>
      <c r="G1573">
        <v>53</v>
      </c>
      <c r="H1573" t="s">
        <v>13</v>
      </c>
      <c r="I1573" s="10">
        <v>209</v>
      </c>
      <c r="J1573" s="10">
        <v>325285</v>
      </c>
      <c r="K1573" s="10">
        <v>12</v>
      </c>
      <c r="M1573" s="10"/>
      <c r="N1573" s="10"/>
      <c r="O1573" s="10">
        <v>337</v>
      </c>
      <c r="P1573" s="10">
        <v>57.741810418182958</v>
      </c>
      <c r="Q1573" s="10">
        <v>36.890726594</v>
      </c>
      <c r="R1573" s="10"/>
      <c r="S1573" s="10"/>
      <c r="AA1573" s="10"/>
      <c r="AB1573" s="10"/>
    </row>
    <row r="1574" spans="1:28" x14ac:dyDescent="0.35">
      <c r="A1574" t="str">
        <f t="shared" si="136"/>
        <v>8419_Restauration</v>
      </c>
      <c r="B1574" t="str">
        <f t="shared" si="137"/>
        <v>9_8419</v>
      </c>
      <c r="C1574">
        <f t="shared" si="138"/>
        <v>9</v>
      </c>
      <c r="D1574">
        <f t="shared" si="140"/>
        <v>9</v>
      </c>
      <c r="E1574" t="str">
        <f>INDEX(PDC!$J$1:$L$90,MATCH(H1574,PDC!$L:$L,0),MATCH(PDC!$J$1,PDC!$J$1:$L$1,0))</f>
        <v>Services</v>
      </c>
      <c r="F1574">
        <v>8419</v>
      </c>
      <c r="G1574">
        <v>56</v>
      </c>
      <c r="H1574" t="s">
        <v>10</v>
      </c>
      <c r="I1574" s="10">
        <v>742</v>
      </c>
      <c r="J1574" s="10">
        <v>1117638</v>
      </c>
      <c r="K1574" s="10">
        <v>41</v>
      </c>
      <c r="L1574">
        <v>2</v>
      </c>
      <c r="M1574" s="10">
        <v>9</v>
      </c>
      <c r="N1574" s="10"/>
      <c r="O1574" s="10">
        <v>1240</v>
      </c>
      <c r="P1574" s="10">
        <v>52.362064460089904</v>
      </c>
      <c r="Q1574" s="10">
        <v>36.684507863999997</v>
      </c>
      <c r="R1574" s="10"/>
      <c r="S1574" s="10"/>
      <c r="AA1574" s="10"/>
      <c r="AB1574" s="10"/>
    </row>
    <row r="1575" spans="1:28" x14ac:dyDescent="0.35">
      <c r="A1575" t="str">
        <f t="shared" si="136"/>
        <v>8419_Production et distribution d'électricité, de gaz, de vapeur et d'air conditionné</v>
      </c>
      <c r="B1575" t="str">
        <f t="shared" si="137"/>
        <v>HC_8419</v>
      </c>
      <c r="C1575" t="str">
        <f t="shared" si="138"/>
        <v>HC</v>
      </c>
      <c r="D1575">
        <f t="shared" si="140"/>
        <v>47</v>
      </c>
      <c r="E1575" t="str">
        <f>INDEX(PDC!$J$1:$L$90,MATCH(H1575,PDC!$L:$L,0),MATCH(PDC!$J$1,PDC!$J$1:$L$1,0))</f>
        <v>Industrie</v>
      </c>
      <c r="F1575">
        <v>8419</v>
      </c>
      <c r="G1575">
        <v>35</v>
      </c>
      <c r="H1575" t="s">
        <v>76</v>
      </c>
      <c r="I1575" s="10">
        <v>43</v>
      </c>
      <c r="J1575" s="10">
        <v>58919</v>
      </c>
      <c r="K1575" s="10">
        <v>2</v>
      </c>
      <c r="M1575" s="10"/>
      <c r="N1575" s="10"/>
      <c r="O1575" s="10">
        <v>196</v>
      </c>
      <c r="P1575" s="10">
        <v>6.7765757102534598</v>
      </c>
      <c r="Q1575" s="10">
        <v>33.944907415000003</v>
      </c>
      <c r="R1575" s="10"/>
      <c r="S1575" s="10"/>
      <c r="AA1575" s="10"/>
      <c r="AB1575" s="10"/>
    </row>
    <row r="1576" spans="1:28" x14ac:dyDescent="0.35">
      <c r="A1576" t="str">
        <f t="shared" si="136"/>
        <v>8419_Entreposage et services auxiliaires des transports</v>
      </c>
      <c r="B1576" t="str">
        <f t="shared" si="137"/>
        <v>HC_8419</v>
      </c>
      <c r="C1576" t="str">
        <f t="shared" si="138"/>
        <v>HC</v>
      </c>
      <c r="D1576">
        <f t="shared" si="140"/>
        <v>17</v>
      </c>
      <c r="E1576" t="str">
        <f>INDEX(PDC!$J$1:$L$90,MATCH(H1576,PDC!$L:$L,0),MATCH(PDC!$J$1,PDC!$J$1:$L$1,0))</f>
        <v>Services</v>
      </c>
      <c r="F1576">
        <v>8419</v>
      </c>
      <c r="G1576">
        <v>52</v>
      </c>
      <c r="H1576" t="s">
        <v>7</v>
      </c>
      <c r="I1576" s="10">
        <v>86</v>
      </c>
      <c r="J1576" s="10">
        <v>149464</v>
      </c>
      <c r="K1576" s="10">
        <v>5</v>
      </c>
      <c r="L1576">
        <v>1</v>
      </c>
      <c r="M1576" s="10">
        <v>2</v>
      </c>
      <c r="N1576" s="10"/>
      <c r="O1576" s="10">
        <v>168</v>
      </c>
      <c r="P1576" s="10">
        <v>41.175595245944336</v>
      </c>
      <c r="Q1576" s="10">
        <v>33.452871594000001</v>
      </c>
      <c r="R1576" s="10"/>
      <c r="S1576" s="10"/>
      <c r="AA1576" s="10"/>
      <c r="AB1576" s="10"/>
    </row>
    <row r="1577" spans="1:28" x14ac:dyDescent="0.35">
      <c r="A1577" t="str">
        <f t="shared" si="136"/>
        <v>8419_Réparation et installation de machines et d'équipements</v>
      </c>
      <c r="B1577" t="str">
        <f t="shared" si="137"/>
        <v>HC_8419</v>
      </c>
      <c r="C1577" t="str">
        <f t="shared" si="138"/>
        <v>HC</v>
      </c>
      <c r="D1577">
        <f t="shared" si="140"/>
        <v>23</v>
      </c>
      <c r="E1577" t="str">
        <f>INDEX(PDC!$J$1:$L$90,MATCH(H1577,PDC!$L:$L,0),MATCH(PDC!$J$1,PDC!$J$1:$L$1,0))</f>
        <v>Industrie</v>
      </c>
      <c r="F1577">
        <v>8419</v>
      </c>
      <c r="G1577">
        <v>33</v>
      </c>
      <c r="H1577" t="s">
        <v>23</v>
      </c>
      <c r="I1577" s="10">
        <v>104</v>
      </c>
      <c r="J1577" s="10">
        <v>160538</v>
      </c>
      <c r="K1577" s="10">
        <v>5</v>
      </c>
      <c r="M1577" s="10"/>
      <c r="N1577" s="10"/>
      <c r="O1577" s="10">
        <v>403</v>
      </c>
      <c r="P1577" s="10">
        <v>37.906169167479973</v>
      </c>
      <c r="Q1577" s="10">
        <v>31.145274015999998</v>
      </c>
      <c r="R1577" s="10"/>
      <c r="S1577" s="10"/>
      <c r="U1577" s="10"/>
      <c r="V1577" s="10"/>
      <c r="W1577" s="10"/>
      <c r="X1577" s="10"/>
      <c r="Y1577" s="10"/>
      <c r="Z1577" s="10"/>
      <c r="AA1577" s="10"/>
      <c r="AB1577" s="10"/>
    </row>
    <row r="1578" spans="1:28" x14ac:dyDescent="0.35">
      <c r="A1578" t="str">
        <f t="shared" si="136"/>
        <v>8419_Hébergement</v>
      </c>
      <c r="B1578" t="str">
        <f t="shared" si="137"/>
        <v>8_8419</v>
      </c>
      <c r="C1578">
        <f t="shared" si="138"/>
        <v>8</v>
      </c>
      <c r="D1578">
        <f t="shared" si="140"/>
        <v>8</v>
      </c>
      <c r="E1578" t="str">
        <f>INDEX(PDC!$J$1:$L$90,MATCH(H1578,PDC!$L:$L,0),MATCH(PDC!$J$1,PDC!$J$1:$L$1,0))</f>
        <v>Services</v>
      </c>
      <c r="F1578">
        <v>8419</v>
      </c>
      <c r="G1578">
        <v>55</v>
      </c>
      <c r="H1578" t="s">
        <v>20</v>
      </c>
      <c r="I1578" s="10">
        <v>317</v>
      </c>
      <c r="J1578" s="10">
        <v>552840</v>
      </c>
      <c r="K1578">
        <v>17</v>
      </c>
      <c r="O1578">
        <v>692</v>
      </c>
      <c r="P1578">
        <v>52.904213325532425</v>
      </c>
      <c r="Q1578">
        <v>30.750307502999998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</row>
    <row r="1579" spans="1:28" x14ac:dyDescent="0.35">
      <c r="A1579" t="str">
        <f t="shared" si="136"/>
        <v>8419_Imprimerie et reproduction d'enregistrements</v>
      </c>
      <c r="B1579" t="str">
        <f t="shared" si="137"/>
        <v>HC_8419</v>
      </c>
      <c r="C1579" t="str">
        <f t="shared" si="138"/>
        <v>HC</v>
      </c>
      <c r="D1579">
        <f t="shared" si="140"/>
        <v>5</v>
      </c>
      <c r="E1579" t="str">
        <f>INDEX(PDC!$J$1:$L$90,MATCH(H1579,PDC!$L:$L,0),MATCH(PDC!$J$1,PDC!$J$1:$L$1,0))</f>
        <v>Industrie</v>
      </c>
      <c r="F1579">
        <v>8419</v>
      </c>
      <c r="G1579">
        <v>18</v>
      </c>
      <c r="H1579" t="s">
        <v>72</v>
      </c>
      <c r="I1579" s="10">
        <v>22</v>
      </c>
      <c r="J1579" s="10">
        <v>33656</v>
      </c>
      <c r="K1579">
        <v>1</v>
      </c>
      <c r="O1579">
        <v>144</v>
      </c>
      <c r="P1579">
        <v>75.432021035239501</v>
      </c>
      <c r="Q1579">
        <v>29.712384122</v>
      </c>
      <c r="R1579" s="10"/>
      <c r="S1579" s="10"/>
      <c r="T1579" s="10"/>
      <c r="AA1579" s="10"/>
      <c r="AB1579" s="10"/>
    </row>
    <row r="1580" spans="1:28" x14ac:dyDescent="0.35">
      <c r="A1580" t="str">
        <f t="shared" si="136"/>
        <v>8419_Commerce de gros, à l'exception des automobiles et des motocycles</v>
      </c>
      <c r="B1580" t="str">
        <f t="shared" si="137"/>
        <v>15_8419</v>
      </c>
      <c r="C1580">
        <f t="shared" si="138"/>
        <v>15</v>
      </c>
      <c r="D1580">
        <f t="shared" si="140"/>
        <v>15</v>
      </c>
      <c r="E1580" t="str">
        <f>INDEX(PDC!$J$1:$L$90,MATCH(H1580,PDC!$L:$L,0),MATCH(PDC!$J$1,PDC!$J$1:$L$1,0))</f>
        <v>Commerce</v>
      </c>
      <c r="F1580">
        <v>8419</v>
      </c>
      <c r="G1580">
        <v>46</v>
      </c>
      <c r="H1580" t="s">
        <v>28</v>
      </c>
      <c r="I1580" s="10">
        <v>1030</v>
      </c>
      <c r="J1580" s="10">
        <v>1711930</v>
      </c>
      <c r="K1580">
        <v>48</v>
      </c>
      <c r="L1580">
        <v>2</v>
      </c>
      <c r="M1580">
        <v>104</v>
      </c>
      <c r="N1580">
        <v>1</v>
      </c>
      <c r="O1580">
        <v>2501</v>
      </c>
      <c r="P1580">
        <v>43.56577845320583</v>
      </c>
      <c r="Q1580">
        <v>28.038529613000001</v>
      </c>
      <c r="R1580" s="10"/>
      <c r="S1580" s="10"/>
      <c r="AA1580" s="10"/>
      <c r="AB1580" s="10"/>
    </row>
    <row r="1581" spans="1:28" x14ac:dyDescent="0.35">
      <c r="A1581" t="str">
        <f t="shared" si="136"/>
        <v>8419_Activités créatives, artistiques et de spectacle</v>
      </c>
      <c r="B1581" t="str">
        <f t="shared" si="137"/>
        <v>HC_8419</v>
      </c>
      <c r="C1581" t="str">
        <f t="shared" si="138"/>
        <v>HC</v>
      </c>
      <c r="D1581">
        <f t="shared" si="140"/>
        <v>21</v>
      </c>
      <c r="E1581" t="str">
        <f>INDEX(PDC!$J$1:$L$90,MATCH(H1581,PDC!$L:$L,0),MATCH(PDC!$J$1,PDC!$J$1:$L$1,0))</f>
        <v>Services</v>
      </c>
      <c r="F1581">
        <v>8419</v>
      </c>
      <c r="G1581">
        <v>90</v>
      </c>
      <c r="H1581" t="s">
        <v>42</v>
      </c>
      <c r="I1581" s="10">
        <v>105</v>
      </c>
      <c r="J1581" s="10">
        <v>71987</v>
      </c>
      <c r="K1581">
        <v>2</v>
      </c>
      <c r="M1581" s="10"/>
      <c r="O1581">
        <v>121</v>
      </c>
      <c r="P1581">
        <v>39.583037957529669</v>
      </c>
      <c r="Q1581">
        <v>27.782794116000002</v>
      </c>
      <c r="R1581" s="10"/>
      <c r="S1581" s="10"/>
      <c r="AA1581" s="10"/>
      <c r="AB1581" s="10"/>
    </row>
    <row r="1582" spans="1:28" x14ac:dyDescent="0.35">
      <c r="A1582" t="str">
        <f t="shared" si="136"/>
        <v>8419_Fabrication de machines et équipements n.c.a.</v>
      </c>
      <c r="B1582" t="str">
        <f t="shared" si="137"/>
        <v>HC_8419</v>
      </c>
      <c r="C1582" t="str">
        <f t="shared" si="138"/>
        <v>HC</v>
      </c>
      <c r="D1582">
        <f t="shared" si="140"/>
        <v>24</v>
      </c>
      <c r="E1582" t="str">
        <f>INDEX(PDC!$J$1:$L$90,MATCH(H1582,PDC!$L:$L,0),MATCH(PDC!$J$1,PDC!$J$1:$L$1,0))</f>
        <v>Industrie</v>
      </c>
      <c r="F1582">
        <v>8419</v>
      </c>
      <c r="G1582">
        <v>28</v>
      </c>
      <c r="H1582" t="s">
        <v>29</v>
      </c>
      <c r="I1582" s="10">
        <v>21</v>
      </c>
      <c r="J1582" s="10">
        <v>36288</v>
      </c>
      <c r="K1582">
        <v>1</v>
      </c>
      <c r="O1582">
        <v>3</v>
      </c>
      <c r="P1582">
        <v>36.99329187202521</v>
      </c>
      <c r="Q1582">
        <v>27.557319224</v>
      </c>
      <c r="R1582" s="10"/>
      <c r="S1582" s="10"/>
      <c r="U1582" s="10"/>
      <c r="V1582" s="10"/>
      <c r="W1582" s="10"/>
      <c r="X1582" s="10"/>
      <c r="Y1582" s="10"/>
      <c r="Z1582" s="10"/>
      <c r="AA1582" s="10"/>
      <c r="AB1582" s="10"/>
    </row>
    <row r="1583" spans="1:28" x14ac:dyDescent="0.35">
      <c r="A1583" t="str">
        <f t="shared" si="136"/>
        <v>8419_Activités sportives, récréatives et de loisirs</v>
      </c>
      <c r="B1583" t="str">
        <f t="shared" si="137"/>
        <v>HC_8419</v>
      </c>
      <c r="C1583" t="str">
        <f t="shared" si="138"/>
        <v>HC</v>
      </c>
      <c r="D1583">
        <f t="shared" si="140"/>
        <v>25</v>
      </c>
      <c r="E1583" t="str">
        <f>INDEX(PDC!$J$1:$L$90,MATCH(H1583,PDC!$L:$L,0),MATCH(PDC!$J$1,PDC!$J$1:$L$1,0))</f>
        <v>Services</v>
      </c>
      <c r="F1583">
        <v>8419</v>
      </c>
      <c r="G1583">
        <v>93</v>
      </c>
      <c r="H1583" t="s">
        <v>12</v>
      </c>
      <c r="I1583" s="10">
        <v>211</v>
      </c>
      <c r="J1583" s="10">
        <v>255065</v>
      </c>
      <c r="K1583">
        <v>7</v>
      </c>
      <c r="O1583">
        <v>478</v>
      </c>
      <c r="P1583">
        <v>36.597618610764357</v>
      </c>
      <c r="Q1583">
        <v>27.443984867000001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</row>
    <row r="1584" spans="1:28" x14ac:dyDescent="0.35">
      <c r="A1584" t="str">
        <f t="shared" si="136"/>
        <v>8419_Autres industries manufacturières</v>
      </c>
      <c r="B1584" t="str">
        <f t="shared" si="137"/>
        <v>HC_8419</v>
      </c>
      <c r="C1584" t="str">
        <f t="shared" si="138"/>
        <v>HC</v>
      </c>
      <c r="D1584">
        <f t="shared" si="140"/>
        <v>19</v>
      </c>
      <c r="E1584" t="str">
        <f>INDEX(PDC!$J$1:$L$90,MATCH(H1584,PDC!$L:$L,0),MATCH(PDC!$J$1,PDC!$J$1:$L$1,0))</f>
        <v>Industrie</v>
      </c>
      <c r="F1584">
        <v>8419</v>
      </c>
      <c r="G1584">
        <v>32</v>
      </c>
      <c r="H1584" t="s">
        <v>37</v>
      </c>
      <c r="I1584" s="10">
        <v>177</v>
      </c>
      <c r="J1584" s="10">
        <v>295144</v>
      </c>
      <c r="K1584">
        <v>8</v>
      </c>
      <c r="L1584">
        <v>2</v>
      </c>
      <c r="M1584" s="10">
        <v>12</v>
      </c>
      <c r="O1584">
        <v>377</v>
      </c>
      <c r="P1584">
        <v>40.415924737327543</v>
      </c>
      <c r="Q1584">
        <v>27.105412951000002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</row>
    <row r="1585" spans="1:28" x14ac:dyDescent="0.35">
      <c r="A1585" t="str">
        <f t="shared" si="136"/>
        <v>8419_Hébergement médico-social et social</v>
      </c>
      <c r="B1585" t="str">
        <f t="shared" si="137"/>
        <v>22_8419</v>
      </c>
      <c r="C1585">
        <f t="shared" si="138"/>
        <v>22</v>
      </c>
      <c r="D1585">
        <f t="shared" si="140"/>
        <v>22</v>
      </c>
      <c r="E1585" t="str">
        <f>INDEX(PDC!$J$1:$L$90,MATCH(H1585,PDC!$L:$L,0),MATCH(PDC!$J$1,PDC!$J$1:$L$1,0))</f>
        <v>Services</v>
      </c>
      <c r="F1585">
        <v>8419</v>
      </c>
      <c r="G1585">
        <v>87</v>
      </c>
      <c r="H1585" t="s">
        <v>2</v>
      </c>
      <c r="I1585" s="10">
        <v>1788</v>
      </c>
      <c r="J1585" s="10">
        <v>2833023</v>
      </c>
      <c r="K1585">
        <v>72</v>
      </c>
      <c r="L1585">
        <v>4</v>
      </c>
      <c r="M1585" s="10">
        <v>42</v>
      </c>
      <c r="O1585">
        <v>6751</v>
      </c>
      <c r="P1585">
        <v>38.378442450208418</v>
      </c>
      <c r="Q1585">
        <v>25.414548346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</row>
    <row r="1586" spans="1:28" x14ac:dyDescent="0.35">
      <c r="A1586" t="str">
        <f t="shared" si="136"/>
        <v>8419_Autres activités spécialisées, scientifiques et techniques</v>
      </c>
      <c r="B1586" t="str">
        <f t="shared" si="137"/>
        <v>HC_8419</v>
      </c>
      <c r="C1586" t="str">
        <f t="shared" si="138"/>
        <v>HC</v>
      </c>
      <c r="D1586">
        <f t="shared" si="140"/>
        <v>20</v>
      </c>
      <c r="E1586" t="str">
        <f>INDEX(PDC!$J$1:$L$90,MATCH(H1586,PDC!$L:$L,0),MATCH(PDC!$J$1,PDC!$J$1:$L$1,0))</f>
        <v>Services</v>
      </c>
      <c r="F1586">
        <v>8419</v>
      </c>
      <c r="G1586">
        <v>74</v>
      </c>
      <c r="H1586" t="s">
        <v>86</v>
      </c>
      <c r="I1586" s="10">
        <v>23</v>
      </c>
      <c r="J1586" s="10">
        <v>39353</v>
      </c>
      <c r="K1586">
        <v>1</v>
      </c>
      <c r="M1586" s="10"/>
      <c r="O1586">
        <v>13</v>
      </c>
      <c r="P1586">
        <v>39.797275556454387</v>
      </c>
      <c r="Q1586">
        <v>25.411023302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</row>
    <row r="1587" spans="1:28" x14ac:dyDescent="0.35">
      <c r="A1587" t="str">
        <f t="shared" si="136"/>
        <v>8419_Génie civil</v>
      </c>
      <c r="B1587" t="str">
        <f t="shared" si="137"/>
        <v>HC_8419</v>
      </c>
      <c r="C1587" t="str">
        <f t="shared" si="138"/>
        <v>HC</v>
      </c>
      <c r="D1587">
        <f t="shared" si="140"/>
        <v>12</v>
      </c>
      <c r="E1587" t="str">
        <f>INDEX(PDC!$J$1:$L$90,MATCH(H1587,PDC!$L:$L,0),MATCH(PDC!$J$1,PDC!$J$1:$L$1,0))</f>
        <v>Construction</v>
      </c>
      <c r="F1587">
        <v>8419</v>
      </c>
      <c r="G1587">
        <v>42</v>
      </c>
      <c r="H1587" t="s">
        <v>22</v>
      </c>
      <c r="I1587" s="10">
        <v>249</v>
      </c>
      <c r="J1587" s="10">
        <v>363568</v>
      </c>
      <c r="K1587">
        <v>9</v>
      </c>
      <c r="O1587">
        <v>600</v>
      </c>
      <c r="P1587">
        <v>47.20292172113389</v>
      </c>
      <c r="Q1587">
        <v>24.754653874999999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</row>
    <row r="1588" spans="1:28" x14ac:dyDescent="0.35">
      <c r="A1588" t="str">
        <f t="shared" si="136"/>
        <v>8419_Fabrication de meubles</v>
      </c>
      <c r="B1588" t="str">
        <f t="shared" si="137"/>
        <v>HC_8419</v>
      </c>
      <c r="C1588" t="str">
        <f t="shared" si="138"/>
        <v>HC</v>
      </c>
      <c r="D1588">
        <f t="shared" si="140"/>
        <v>13</v>
      </c>
      <c r="E1588" t="str">
        <f>INDEX(PDC!$J$1:$L$90,MATCH(H1588,PDC!$L:$L,0),MATCH(PDC!$J$1,PDC!$J$1:$L$1,0))</f>
        <v>Industrie</v>
      </c>
      <c r="F1588">
        <v>8419</v>
      </c>
      <c r="G1588">
        <v>31</v>
      </c>
      <c r="H1588" t="s">
        <v>75</v>
      </c>
      <c r="I1588" s="10">
        <v>108</v>
      </c>
      <c r="J1588" s="10">
        <v>162096</v>
      </c>
      <c r="K1588">
        <v>4</v>
      </c>
      <c r="O1588">
        <v>404</v>
      </c>
      <c r="P1588">
        <v>44.861292588410791</v>
      </c>
      <c r="Q1588">
        <v>24.676734774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</row>
    <row r="1589" spans="1:28" x14ac:dyDescent="0.35">
      <c r="A1589" t="str">
        <f t="shared" si="136"/>
        <v>8419_Activités pour la santé humaine</v>
      </c>
      <c r="B1589" t="str">
        <f t="shared" si="137"/>
        <v>16_8419</v>
      </c>
      <c r="C1589">
        <f t="shared" si="138"/>
        <v>16</v>
      </c>
      <c r="D1589">
        <f t="shared" si="140"/>
        <v>16</v>
      </c>
      <c r="E1589" t="str">
        <f>INDEX(PDC!$J$1:$L$90,MATCH(H1589,PDC!$L:$L,0),MATCH(PDC!$J$1,PDC!$J$1:$L$1,0))</f>
        <v>Services</v>
      </c>
      <c r="F1589">
        <v>8419</v>
      </c>
      <c r="G1589">
        <v>86</v>
      </c>
      <c r="H1589" t="s">
        <v>27</v>
      </c>
      <c r="I1589" s="10">
        <v>2130</v>
      </c>
      <c r="J1589" s="10">
        <v>3567650</v>
      </c>
      <c r="K1589">
        <v>87</v>
      </c>
      <c r="L1589">
        <v>3</v>
      </c>
      <c r="M1589">
        <v>10</v>
      </c>
      <c r="O1589">
        <v>7244</v>
      </c>
      <c r="P1589">
        <v>41.48834681924064</v>
      </c>
      <c r="Q1589">
        <v>24.385800177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</row>
    <row r="1590" spans="1:28" x14ac:dyDescent="0.35">
      <c r="A1590" t="str">
        <f t="shared" si="136"/>
        <v>8419_Construction de bâtiments</v>
      </c>
      <c r="B1590" t="str">
        <f t="shared" si="137"/>
        <v>HC_8419</v>
      </c>
      <c r="C1590" t="str">
        <f t="shared" si="138"/>
        <v>HC</v>
      </c>
      <c r="D1590">
        <f t="shared" si="140"/>
        <v>10</v>
      </c>
      <c r="E1590" t="str">
        <f>INDEX(PDC!$J$1:$L$90,MATCH(H1590,PDC!$L:$L,0),MATCH(PDC!$J$1,PDC!$J$1:$L$1,0))</f>
        <v>Construction</v>
      </c>
      <c r="F1590">
        <v>8419</v>
      </c>
      <c r="G1590">
        <v>41</v>
      </c>
      <c r="H1590" t="s">
        <v>17</v>
      </c>
      <c r="I1590" s="10">
        <v>133</v>
      </c>
      <c r="J1590" s="10">
        <v>205251</v>
      </c>
      <c r="K1590">
        <v>5</v>
      </c>
      <c r="L1590">
        <v>5</v>
      </c>
      <c r="M1590">
        <v>60</v>
      </c>
      <c r="O1590">
        <v>897</v>
      </c>
      <c r="P1590">
        <v>52.134341287739574</v>
      </c>
      <c r="Q1590">
        <v>24.360417245000001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</row>
    <row r="1591" spans="1:28" x14ac:dyDescent="0.35">
      <c r="A1591" t="str">
        <f t="shared" si="136"/>
        <v>8419_Fabrication d'autres produits minéraux non métalliques</v>
      </c>
      <c r="B1591" t="str">
        <f t="shared" si="137"/>
        <v>HC_8419</v>
      </c>
      <c r="C1591" t="str">
        <f t="shared" si="138"/>
        <v>HC</v>
      </c>
      <c r="D1591">
        <f t="shared" si="140"/>
        <v>14</v>
      </c>
      <c r="E1591" t="str">
        <f>INDEX(PDC!$J$1:$L$90,MATCH(H1591,PDC!$L:$L,0),MATCH(PDC!$J$1,PDC!$J$1:$L$1,0))</f>
        <v>Industrie</v>
      </c>
      <c r="F1591">
        <v>8419</v>
      </c>
      <c r="G1591">
        <v>23</v>
      </c>
      <c r="H1591" t="s">
        <v>18</v>
      </c>
      <c r="I1591">
        <v>161</v>
      </c>
      <c r="J1591">
        <v>258971</v>
      </c>
      <c r="K1591">
        <v>6</v>
      </c>
      <c r="O1591">
        <v>552</v>
      </c>
      <c r="P1591">
        <v>44.402672334428011</v>
      </c>
      <c r="Q1591">
        <v>23.168617336000001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</row>
    <row r="1592" spans="1:28" x14ac:dyDescent="0.35">
      <c r="A1592" t="str">
        <f t="shared" si="136"/>
        <v>8419_Industries alimentaires</v>
      </c>
      <c r="B1592" t="str">
        <f t="shared" si="137"/>
        <v>29_8419</v>
      </c>
      <c r="C1592">
        <f t="shared" si="138"/>
        <v>29</v>
      </c>
      <c r="D1592">
        <f t="shared" si="140"/>
        <v>29</v>
      </c>
      <c r="E1592" t="str">
        <f>INDEX(PDC!$J$1:$L$90,MATCH(H1592,PDC!$L:$L,0),MATCH(PDC!$J$1,PDC!$J$1:$L$1,0))</f>
        <v>Industrie</v>
      </c>
      <c r="F1592">
        <v>8419</v>
      </c>
      <c r="G1592">
        <v>10</v>
      </c>
      <c r="H1592" t="s">
        <v>14</v>
      </c>
      <c r="I1592">
        <v>1092</v>
      </c>
      <c r="J1592">
        <v>1739704</v>
      </c>
      <c r="K1592">
        <v>40</v>
      </c>
      <c r="L1592">
        <v>2</v>
      </c>
      <c r="M1592">
        <v>18</v>
      </c>
      <c r="O1592">
        <v>2774</v>
      </c>
      <c r="P1592">
        <v>31.388954642623659</v>
      </c>
      <c r="Q1592">
        <v>22.992417101000001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</row>
    <row r="1593" spans="1:28" x14ac:dyDescent="0.35">
      <c r="A1593" t="str">
        <f t="shared" si="136"/>
        <v>8419_Action sociale sans hébergement</v>
      </c>
      <c r="B1593" t="str">
        <f t="shared" si="137"/>
        <v>33_8419</v>
      </c>
      <c r="C1593">
        <f t="shared" si="138"/>
        <v>33</v>
      </c>
      <c r="D1593">
        <f t="shared" si="140"/>
        <v>33</v>
      </c>
      <c r="E1593" t="str">
        <f>INDEX(PDC!$J$1:$L$90,MATCH(H1593,PDC!$L:$L,0),MATCH(PDC!$J$1,PDC!$J$1:$L$1,0))</f>
        <v>Services</v>
      </c>
      <c r="F1593">
        <v>8419</v>
      </c>
      <c r="G1593">
        <v>88</v>
      </c>
      <c r="H1593" t="s">
        <v>8</v>
      </c>
      <c r="I1593" s="10">
        <v>1633</v>
      </c>
      <c r="J1593" s="10">
        <v>2397845</v>
      </c>
      <c r="K1593">
        <v>53</v>
      </c>
      <c r="L1593">
        <v>1</v>
      </c>
      <c r="M1593">
        <v>5</v>
      </c>
      <c r="O1593">
        <v>5195</v>
      </c>
      <c r="P1593">
        <v>25.314139590880838</v>
      </c>
      <c r="Q1593">
        <v>22.103180147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</row>
    <row r="1594" spans="1:28" x14ac:dyDescent="0.35">
      <c r="A1594" t="str">
        <f t="shared" si="136"/>
        <v>8419_Transports terrestres et transport par conduites</v>
      </c>
      <c r="B1594" t="str">
        <f t="shared" si="137"/>
        <v>30_8419</v>
      </c>
      <c r="C1594">
        <f t="shared" si="138"/>
        <v>30</v>
      </c>
      <c r="D1594">
        <f t="shared" si="140"/>
        <v>30</v>
      </c>
      <c r="E1594" t="str">
        <f>INDEX(PDC!$J$1:$L$90,MATCH(H1594,PDC!$L:$L,0),MATCH(PDC!$J$1,PDC!$J$1:$L$1,0))</f>
        <v>Services</v>
      </c>
      <c r="F1594">
        <v>8419</v>
      </c>
      <c r="G1594">
        <v>49</v>
      </c>
      <c r="H1594" t="s">
        <v>5</v>
      </c>
      <c r="I1594" s="10">
        <v>704</v>
      </c>
      <c r="J1594" s="10">
        <v>1271225</v>
      </c>
      <c r="K1594">
        <v>27</v>
      </c>
      <c r="L1594">
        <v>2</v>
      </c>
      <c r="M1594">
        <v>8</v>
      </c>
      <c r="O1594">
        <v>1500</v>
      </c>
      <c r="P1594">
        <v>30.3062375342571</v>
      </c>
      <c r="Q1594">
        <v>21.239355740000001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</row>
    <row r="1595" spans="1:28" x14ac:dyDescent="0.35">
      <c r="A1595" t="str">
        <f t="shared" si="136"/>
        <v>8419_Commerce de détail, à l'exception des automobiles et des motocycles</v>
      </c>
      <c r="B1595" t="str">
        <f t="shared" si="137"/>
        <v>27_8419</v>
      </c>
      <c r="C1595">
        <f t="shared" si="138"/>
        <v>27</v>
      </c>
      <c r="D1595">
        <f t="shared" si="140"/>
        <v>27</v>
      </c>
      <c r="E1595" t="str">
        <f>INDEX(PDC!$J$1:$L$90,MATCH(H1595,PDC!$L:$L,0),MATCH(PDC!$J$1,PDC!$J$1:$L$1,0))</f>
        <v>Commerce</v>
      </c>
      <c r="F1595">
        <v>8419</v>
      </c>
      <c r="G1595">
        <v>47</v>
      </c>
      <c r="H1595" t="s">
        <v>16</v>
      </c>
      <c r="I1595" s="10">
        <v>2442</v>
      </c>
      <c r="J1595" s="10">
        <v>3859949</v>
      </c>
      <c r="K1595">
        <v>81</v>
      </c>
      <c r="L1595">
        <v>3</v>
      </c>
      <c r="M1595" s="10">
        <v>27</v>
      </c>
      <c r="O1595">
        <v>4773</v>
      </c>
      <c r="P1595">
        <v>32.086481468670399</v>
      </c>
      <c r="Q1595">
        <v>20.984733217999999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</row>
    <row r="1596" spans="1:28" x14ac:dyDescent="0.35">
      <c r="A1596" t="str">
        <f t="shared" si="136"/>
        <v>8419_Fabrication de produits en caoutchouc et en plastique</v>
      </c>
      <c r="B1596" t="str">
        <f t="shared" si="137"/>
        <v>32_8419</v>
      </c>
      <c r="C1596">
        <f t="shared" si="138"/>
        <v>32</v>
      </c>
      <c r="D1596">
        <f t="shared" si="140"/>
        <v>32</v>
      </c>
      <c r="E1596" t="str">
        <f>INDEX(PDC!$J$1:$L$90,MATCH(H1596,PDC!$L:$L,0),MATCH(PDC!$J$1,PDC!$J$1:$L$1,0))</f>
        <v>Industrie</v>
      </c>
      <c r="F1596">
        <v>8419</v>
      </c>
      <c r="G1596">
        <v>22</v>
      </c>
      <c r="H1596" t="s">
        <v>25</v>
      </c>
      <c r="I1596">
        <v>1035</v>
      </c>
      <c r="J1596">
        <v>1662961</v>
      </c>
      <c r="K1596">
        <v>31</v>
      </c>
      <c r="L1596">
        <v>2</v>
      </c>
      <c r="M1596">
        <v>17</v>
      </c>
      <c r="O1596">
        <v>1767</v>
      </c>
      <c r="P1596">
        <v>26.286961783321917</v>
      </c>
      <c r="Q1596">
        <v>18.641447394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</row>
    <row r="1597" spans="1:28" x14ac:dyDescent="0.35">
      <c r="A1597" t="str">
        <f t="shared" si="136"/>
        <v>8419_Commerce et réparation d'automobiles et de motocycles</v>
      </c>
      <c r="B1597" t="str">
        <f t="shared" si="137"/>
        <v>31_8419</v>
      </c>
      <c r="C1597">
        <f t="shared" si="138"/>
        <v>31</v>
      </c>
      <c r="D1597">
        <f t="shared" si="140"/>
        <v>31</v>
      </c>
      <c r="E1597" t="str">
        <f>INDEX(PDC!$J$1:$L$90,MATCH(H1597,PDC!$L:$L,0),MATCH(PDC!$J$1,PDC!$J$1:$L$1,0))</f>
        <v>Commerce</v>
      </c>
      <c r="F1597">
        <v>8419</v>
      </c>
      <c r="G1597">
        <v>45</v>
      </c>
      <c r="H1597" t="s">
        <v>21</v>
      </c>
      <c r="I1597" s="10">
        <v>740</v>
      </c>
      <c r="J1597" s="10">
        <v>1184006</v>
      </c>
      <c r="K1597">
        <v>22</v>
      </c>
      <c r="L1597">
        <v>3</v>
      </c>
      <c r="M1597" s="10">
        <v>24</v>
      </c>
      <c r="O1597">
        <v>1314</v>
      </c>
      <c r="P1597">
        <v>28.055772650543371</v>
      </c>
      <c r="Q1597">
        <v>18.580986921000001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</row>
    <row r="1598" spans="1:28" x14ac:dyDescent="0.35">
      <c r="A1598" t="str">
        <f t="shared" si="136"/>
        <v>8419_Fabrication de textiles</v>
      </c>
      <c r="B1598" t="str">
        <f t="shared" si="137"/>
        <v>HC_8419</v>
      </c>
      <c r="C1598" t="str">
        <f t="shared" si="138"/>
        <v>HC</v>
      </c>
      <c r="D1598">
        <f t="shared" si="140"/>
        <v>26</v>
      </c>
      <c r="E1598" t="str">
        <f>INDEX(PDC!$J$1:$L$90,MATCH(H1598,PDC!$L:$L,0),MATCH(PDC!$J$1,PDC!$J$1:$L$1,0))</f>
        <v>Industrie</v>
      </c>
      <c r="F1598">
        <v>8419</v>
      </c>
      <c r="G1598">
        <v>13</v>
      </c>
      <c r="H1598" t="s">
        <v>19</v>
      </c>
      <c r="I1598">
        <v>144</v>
      </c>
      <c r="J1598">
        <v>241600</v>
      </c>
      <c r="K1598">
        <v>4</v>
      </c>
      <c r="L1598">
        <v>2</v>
      </c>
      <c r="M1598" s="10">
        <v>16</v>
      </c>
      <c r="O1598">
        <v>471</v>
      </c>
      <c r="P1598">
        <v>35.269300998839775</v>
      </c>
      <c r="Q1598">
        <v>16.556291390999998</v>
      </c>
      <c r="T1598" s="10"/>
      <c r="U1598" s="10"/>
      <c r="V1598" s="10"/>
      <c r="W1598" s="10"/>
      <c r="X1598" s="10"/>
      <c r="Y1598" s="10"/>
      <c r="Z1598" s="10"/>
    </row>
    <row r="1599" spans="1:28" x14ac:dyDescent="0.35">
      <c r="A1599" t="str">
        <f t="shared" si="136"/>
        <v>8419_Industrie du papier et du carton</v>
      </c>
      <c r="B1599" t="str">
        <f t="shared" si="137"/>
        <v>HC_8419</v>
      </c>
      <c r="C1599" t="str">
        <f t="shared" si="138"/>
        <v>HC</v>
      </c>
      <c r="D1599">
        <f t="shared" si="140"/>
        <v>34</v>
      </c>
      <c r="E1599" t="str">
        <f>INDEX(PDC!$J$1:$L$90,MATCH(H1599,PDC!$L:$L,0),MATCH(PDC!$J$1,PDC!$J$1:$L$1,0))</f>
        <v>Industrie</v>
      </c>
      <c r="F1599">
        <v>8419</v>
      </c>
      <c r="G1599">
        <v>17</v>
      </c>
      <c r="H1599" t="s">
        <v>71</v>
      </c>
      <c r="I1599" s="10">
        <v>137</v>
      </c>
      <c r="J1599" s="10">
        <v>194630</v>
      </c>
      <c r="K1599" s="10">
        <v>3</v>
      </c>
      <c r="M1599" s="10"/>
      <c r="N1599" s="10"/>
      <c r="O1599" s="10">
        <v>108</v>
      </c>
      <c r="P1599" s="10">
        <v>22.060440751125586</v>
      </c>
      <c r="Q1599" s="10">
        <v>15.413862200000001</v>
      </c>
      <c r="T1599" s="10"/>
      <c r="U1599" s="10"/>
      <c r="V1599" s="10"/>
      <c r="W1599" s="10"/>
      <c r="X1599" s="10"/>
      <c r="Y1599" s="10"/>
      <c r="Z1599" s="10"/>
    </row>
    <row r="1600" spans="1:28" x14ac:dyDescent="0.35">
      <c r="A1600" t="str">
        <f t="shared" si="136"/>
        <v>8419_Services relatifs aux bâtiments et aménagement paysager</v>
      </c>
      <c r="B1600" t="str">
        <f t="shared" si="137"/>
        <v>HC_8419</v>
      </c>
      <c r="C1600" t="str">
        <f t="shared" si="138"/>
        <v>HC</v>
      </c>
      <c r="D1600">
        <f t="shared" si="140"/>
        <v>40</v>
      </c>
      <c r="E1600" t="str">
        <f>INDEX(PDC!$J$1:$L$90,MATCH(H1600,PDC!$L:$L,0),MATCH(PDC!$J$1,PDC!$J$1:$L$1,0))</f>
        <v>Services</v>
      </c>
      <c r="F1600">
        <v>8419</v>
      </c>
      <c r="G1600">
        <v>81</v>
      </c>
      <c r="H1600" t="s">
        <v>9</v>
      </c>
      <c r="I1600" s="10">
        <v>172</v>
      </c>
      <c r="J1600" s="10">
        <v>208613</v>
      </c>
      <c r="K1600" s="10">
        <v>3</v>
      </c>
      <c r="M1600" s="10"/>
      <c r="N1600" s="10"/>
      <c r="O1600" s="10">
        <v>163</v>
      </c>
      <c r="P1600" s="10">
        <v>13.557100638160398</v>
      </c>
      <c r="Q1600" s="10">
        <v>14.380695355</v>
      </c>
      <c r="T1600" s="10"/>
      <c r="U1600" s="10"/>
      <c r="V1600" s="10"/>
      <c r="W1600" s="10"/>
      <c r="X1600" s="10"/>
      <c r="Y1600" s="10"/>
      <c r="Z1600" s="10"/>
    </row>
    <row r="1601" spans="1:28" x14ac:dyDescent="0.35">
      <c r="A1601" t="str">
        <f t="shared" si="136"/>
        <v>8419_Enseignement</v>
      </c>
      <c r="B1601" t="str">
        <f t="shared" si="137"/>
        <v>42_8419</v>
      </c>
      <c r="C1601">
        <f t="shared" si="138"/>
        <v>42</v>
      </c>
      <c r="D1601">
        <f t="shared" si="140"/>
        <v>42</v>
      </c>
      <c r="E1601" t="str">
        <f>INDEX(PDC!$J$1:$L$90,MATCH(H1601,PDC!$L:$L,0),MATCH(PDC!$J$1,PDC!$J$1:$L$1,0))</f>
        <v>Services</v>
      </c>
      <c r="F1601">
        <v>8419</v>
      </c>
      <c r="G1601">
        <v>85</v>
      </c>
      <c r="H1601" t="s">
        <v>34</v>
      </c>
      <c r="I1601" s="10">
        <v>590</v>
      </c>
      <c r="J1601" s="10">
        <v>909995</v>
      </c>
      <c r="K1601" s="10">
        <v>12</v>
      </c>
      <c r="L1601" s="10">
        <v>1</v>
      </c>
      <c r="M1601" s="10">
        <v>99</v>
      </c>
      <c r="N1601" s="10">
        <v>1</v>
      </c>
      <c r="O1601" s="10">
        <v>558</v>
      </c>
      <c r="P1601" s="10">
        <v>9.1574401091248916</v>
      </c>
      <c r="Q1601" s="10">
        <v>13.186885642</v>
      </c>
      <c r="T1601" s="10"/>
      <c r="U1601" s="10"/>
      <c r="V1601" s="10"/>
      <c r="W1601" s="10"/>
      <c r="X1601" s="10"/>
      <c r="Y1601" s="10"/>
      <c r="Z1601" s="10"/>
    </row>
    <row r="1602" spans="1:28" x14ac:dyDescent="0.35">
      <c r="A1602" t="str">
        <f t="shared" si="136"/>
        <v>8419_Activités immobilières</v>
      </c>
      <c r="B1602" t="str">
        <f t="shared" si="137"/>
        <v>HC_8419</v>
      </c>
      <c r="C1602" t="str">
        <f t="shared" si="138"/>
        <v>HC</v>
      </c>
      <c r="D1602">
        <f t="shared" si="140"/>
        <v>35</v>
      </c>
      <c r="E1602" t="str">
        <f>INDEX(PDC!$J$1:$L$90,MATCH(H1602,PDC!$L:$L,0),MATCH(PDC!$J$1,PDC!$J$1:$L$1,0))</f>
        <v>Services</v>
      </c>
      <c r="F1602">
        <v>8419</v>
      </c>
      <c r="G1602">
        <v>68</v>
      </c>
      <c r="H1602" t="s">
        <v>31</v>
      </c>
      <c r="I1602" s="10">
        <v>256</v>
      </c>
      <c r="J1602" s="10">
        <v>408925</v>
      </c>
      <c r="K1602" s="10">
        <v>5</v>
      </c>
      <c r="M1602" s="10"/>
      <c r="N1602" s="10"/>
      <c r="O1602" s="10">
        <v>116</v>
      </c>
      <c r="P1602" s="10">
        <v>18.439341932003355</v>
      </c>
      <c r="Q1602" s="10">
        <v>12.227181023</v>
      </c>
      <c r="T1602" s="10"/>
      <c r="U1602" s="10"/>
      <c r="V1602" s="10"/>
      <c r="W1602" s="10"/>
      <c r="X1602" s="10"/>
      <c r="Y1602" s="10"/>
      <c r="Z1602" s="10"/>
    </row>
    <row r="1603" spans="1:28" x14ac:dyDescent="0.35">
      <c r="A1603" t="str">
        <f t="shared" si="136"/>
        <v>8419_Autres services personnels</v>
      </c>
      <c r="B1603" t="str">
        <f t="shared" si="137"/>
        <v>HC_8419</v>
      </c>
      <c r="C1603" t="str">
        <f t="shared" si="138"/>
        <v>HC</v>
      </c>
      <c r="D1603">
        <f t="shared" si="140"/>
        <v>37</v>
      </c>
      <c r="E1603" t="str">
        <f>INDEX(PDC!$J$1:$L$90,MATCH(H1603,PDC!$L:$L,0),MATCH(PDC!$J$1,PDC!$J$1:$L$1,0))</f>
        <v>Services</v>
      </c>
      <c r="F1603">
        <v>8419</v>
      </c>
      <c r="G1603">
        <v>96</v>
      </c>
      <c r="H1603" t="s">
        <v>30</v>
      </c>
      <c r="I1603" s="10">
        <v>238</v>
      </c>
      <c r="J1603" s="10">
        <v>336437</v>
      </c>
      <c r="K1603" s="10">
        <v>4</v>
      </c>
      <c r="M1603" s="10"/>
      <c r="N1603" s="10"/>
      <c r="O1603" s="10">
        <v>358</v>
      </c>
      <c r="P1603" s="10">
        <v>16.949063151146554</v>
      </c>
      <c r="Q1603" s="10">
        <v>11.889298738999999</v>
      </c>
      <c r="T1603" s="10"/>
      <c r="U1603" s="10"/>
      <c r="V1603" s="10"/>
      <c r="W1603" s="10"/>
      <c r="X1603" s="10"/>
      <c r="Y1603" s="10"/>
      <c r="Z1603" s="10"/>
    </row>
    <row r="1604" spans="1:28" x14ac:dyDescent="0.35">
      <c r="A1604" t="str">
        <f t="shared" ref="A1604:A1667" si="141">F1604&amp;"_"&amp;H1604</f>
        <v>8419_Administration publique et défense ; sécurité sociale obligatoire</v>
      </c>
      <c r="B1604" t="str">
        <f t="shared" ref="B1604:B1667" si="142">C1604&amp;"_"&amp;F1604</f>
        <v>38_8419</v>
      </c>
      <c r="C1604">
        <f t="shared" si="138"/>
        <v>38</v>
      </c>
      <c r="D1604">
        <f t="shared" si="140"/>
        <v>38</v>
      </c>
      <c r="E1604" t="str">
        <f>INDEX(PDC!$J$1:$L$90,MATCH(H1604,PDC!$L:$L,0),MATCH(PDC!$J$1,PDC!$J$1:$L$1,0))</f>
        <v>Services</v>
      </c>
      <c r="F1604">
        <v>8419</v>
      </c>
      <c r="G1604">
        <v>84</v>
      </c>
      <c r="H1604" t="s">
        <v>36</v>
      </c>
      <c r="I1604" s="10">
        <v>2146</v>
      </c>
      <c r="J1604" s="10">
        <v>2570633</v>
      </c>
      <c r="K1604" s="10">
        <v>29</v>
      </c>
      <c r="L1604" s="10">
        <v>3</v>
      </c>
      <c r="M1604" s="10">
        <v>26</v>
      </c>
      <c r="N1604" s="10"/>
      <c r="O1604" s="10">
        <v>2126</v>
      </c>
      <c r="P1604" s="10">
        <v>16.931567280034979</v>
      </c>
      <c r="Q1604" s="10">
        <v>11.281268077</v>
      </c>
      <c r="T1604" s="10"/>
      <c r="U1604" s="10"/>
      <c r="V1604" s="10"/>
      <c r="W1604" s="10"/>
      <c r="X1604" s="10"/>
      <c r="Y1604" s="10"/>
      <c r="Z1604" s="10"/>
    </row>
    <row r="1605" spans="1:28" x14ac:dyDescent="0.35">
      <c r="A1605" t="str">
        <f t="shared" si="141"/>
        <v>8419_Industrie du cuir et de la chaussure</v>
      </c>
      <c r="B1605" t="str">
        <f t="shared" si="142"/>
        <v>39_8419</v>
      </c>
      <c r="C1605">
        <f t="shared" ref="C1605:C1668" si="143">IF(OR(G1605=93,G1605=78,G1605=53),"HC",IF(I1605&lt;300,"HC",D1605))</f>
        <v>39</v>
      </c>
      <c r="D1605">
        <f t="shared" si="140"/>
        <v>39</v>
      </c>
      <c r="E1605" t="str">
        <f>INDEX(PDC!$J$1:$L$90,MATCH(H1605,PDC!$L:$L,0),MATCH(PDC!$J$1,PDC!$J$1:$L$1,0))</f>
        <v>Industrie</v>
      </c>
      <c r="F1605">
        <v>8419</v>
      </c>
      <c r="G1605">
        <v>15</v>
      </c>
      <c r="H1605" t="s">
        <v>69</v>
      </c>
      <c r="I1605" s="10">
        <v>473</v>
      </c>
      <c r="J1605" s="10">
        <v>655852</v>
      </c>
      <c r="K1605" s="10">
        <v>7</v>
      </c>
      <c r="L1605" s="10"/>
      <c r="M1605" s="10"/>
      <c r="N1605" s="10"/>
      <c r="O1605" s="10">
        <v>467</v>
      </c>
      <c r="P1605" s="10">
        <v>16.743280410106067</v>
      </c>
      <c r="Q1605" s="10">
        <v>10.673139672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</row>
    <row r="1606" spans="1:28" x14ac:dyDescent="0.35">
      <c r="A1606" t="str">
        <f t="shared" si="141"/>
        <v>8419_Activités des sièges sociaux ; conseil de gestion</v>
      </c>
      <c r="B1606" t="str">
        <f t="shared" si="142"/>
        <v>HC_8419</v>
      </c>
      <c r="C1606" t="str">
        <f t="shared" si="143"/>
        <v>HC</v>
      </c>
      <c r="D1606">
        <f t="shared" si="140"/>
        <v>36</v>
      </c>
      <c r="E1606" t="str">
        <f>INDEX(PDC!$J$1:$L$90,MATCH(H1606,PDC!$L:$L,0),MATCH(PDC!$J$1,PDC!$J$1:$L$1,0))</f>
        <v>Services</v>
      </c>
      <c r="F1606">
        <v>8419</v>
      </c>
      <c r="G1606">
        <v>70</v>
      </c>
      <c r="H1606" t="s">
        <v>44</v>
      </c>
      <c r="I1606" s="10">
        <v>121</v>
      </c>
      <c r="J1606" s="10">
        <v>199477</v>
      </c>
      <c r="K1606" s="10">
        <v>2</v>
      </c>
      <c r="L1606" s="10"/>
      <c r="M1606" s="10"/>
      <c r="N1606" s="10"/>
      <c r="O1606" s="10">
        <v>26</v>
      </c>
      <c r="P1606" s="10">
        <v>17.600178300647897</v>
      </c>
      <c r="Q1606" s="10">
        <v>10.026218562</v>
      </c>
      <c r="T1606" s="10"/>
      <c r="U1606" s="10"/>
      <c r="V1606" s="10"/>
      <c r="W1606" s="10"/>
      <c r="X1606" s="10"/>
      <c r="Y1606" s="10"/>
      <c r="Z1606" s="10"/>
    </row>
    <row r="1607" spans="1:28" x14ac:dyDescent="0.35">
      <c r="A1607" t="str">
        <f t="shared" si="141"/>
        <v>8419_Édition</v>
      </c>
      <c r="B1607" t="str">
        <f t="shared" si="142"/>
        <v>HC_8419</v>
      </c>
      <c r="C1607" t="str">
        <f t="shared" si="143"/>
        <v>HC</v>
      </c>
      <c r="D1607">
        <f t="shared" si="140"/>
        <v>45</v>
      </c>
      <c r="E1607" t="str">
        <f>INDEX(PDC!$J$1:$L$90,MATCH(H1607,PDC!$L:$L,0),MATCH(PDC!$J$1,PDC!$J$1:$L$1,0))</f>
        <v>Services</v>
      </c>
      <c r="F1607">
        <v>8419</v>
      </c>
      <c r="G1607">
        <v>58</v>
      </c>
      <c r="H1607" t="s">
        <v>49</v>
      </c>
      <c r="I1607" s="10">
        <v>106</v>
      </c>
      <c r="J1607" s="10">
        <v>110300</v>
      </c>
      <c r="K1607" s="10">
        <v>1</v>
      </c>
      <c r="M1607" s="10"/>
      <c r="N1607" s="10"/>
      <c r="O1607" s="10">
        <v>10</v>
      </c>
      <c r="P1607" s="10">
        <v>7.3670322908928956</v>
      </c>
      <c r="Q1607" s="10">
        <v>9.0661831368999994</v>
      </c>
      <c r="T1607" s="10"/>
      <c r="U1607" s="10"/>
      <c r="V1607" s="10"/>
      <c r="W1607" s="10"/>
      <c r="X1607" s="10"/>
      <c r="Y1607" s="10"/>
      <c r="Z1607" s="10"/>
    </row>
    <row r="1608" spans="1:28" x14ac:dyDescent="0.35">
      <c r="A1608" t="str">
        <f t="shared" si="141"/>
        <v>8419_Activités des organisations associatives</v>
      </c>
      <c r="B1608" t="str">
        <f t="shared" si="142"/>
        <v>46_8419</v>
      </c>
      <c r="C1608">
        <f t="shared" si="143"/>
        <v>46</v>
      </c>
      <c r="D1608">
        <f t="shared" si="140"/>
        <v>46</v>
      </c>
      <c r="E1608" t="str">
        <f>INDEX(PDC!$J$1:$L$90,MATCH(H1608,PDC!$L:$L,0),MATCH(PDC!$J$1,PDC!$J$1:$L$1,0))</f>
        <v>Services</v>
      </c>
      <c r="F1608">
        <v>8419</v>
      </c>
      <c r="G1608">
        <v>94</v>
      </c>
      <c r="H1608" t="s">
        <v>32</v>
      </c>
      <c r="I1608" s="10">
        <v>420</v>
      </c>
      <c r="J1608" s="10">
        <v>607471</v>
      </c>
      <c r="K1608" s="10">
        <v>5</v>
      </c>
      <c r="M1608" s="10"/>
      <c r="N1608" s="10"/>
      <c r="O1608" s="10">
        <v>509</v>
      </c>
      <c r="P1608" s="10">
        <v>7.2596016257716389</v>
      </c>
      <c r="Q1608" s="10">
        <v>8.2308455876999993</v>
      </c>
      <c r="T1608" s="10"/>
      <c r="U1608" s="10"/>
      <c r="V1608" s="10"/>
      <c r="W1608" s="10"/>
      <c r="X1608" s="10"/>
      <c r="Y1608" s="10"/>
      <c r="Z1608" s="10"/>
    </row>
    <row r="1609" spans="1:28" x14ac:dyDescent="0.35">
      <c r="A1609" t="str">
        <f t="shared" si="141"/>
        <v>8419_Activités administratives et autres activités de soutien aux entreprises</v>
      </c>
      <c r="B1609" t="str">
        <f t="shared" si="142"/>
        <v>HC_8419</v>
      </c>
      <c r="C1609" t="str">
        <f t="shared" si="143"/>
        <v>HC</v>
      </c>
      <c r="D1609">
        <f t="shared" si="140"/>
        <v>44</v>
      </c>
      <c r="E1609" t="str">
        <f>INDEX(PDC!$J$1:$L$90,MATCH(H1609,PDC!$L:$L,0),MATCH(PDC!$J$1,PDC!$J$1:$L$1,0))</f>
        <v>Services</v>
      </c>
      <c r="F1609">
        <v>8419</v>
      </c>
      <c r="G1609">
        <v>82</v>
      </c>
      <c r="H1609" t="s">
        <v>35</v>
      </c>
      <c r="I1609" s="10">
        <v>101</v>
      </c>
      <c r="J1609" s="10">
        <v>137390</v>
      </c>
      <c r="K1609" s="10">
        <v>1</v>
      </c>
      <c r="M1609" s="10"/>
      <c r="N1609" s="10"/>
      <c r="O1609" s="10">
        <v>8</v>
      </c>
      <c r="P1609" s="10">
        <v>7.4905328449362392</v>
      </c>
      <c r="Q1609" s="10">
        <v>7.2785501127999996</v>
      </c>
      <c r="T1609" s="10"/>
      <c r="U1609" s="10"/>
      <c r="V1609" s="10"/>
      <c r="W1609" s="10"/>
      <c r="X1609" s="10"/>
      <c r="Y1609" s="10"/>
      <c r="Z1609" s="10"/>
    </row>
    <row r="1610" spans="1:28" x14ac:dyDescent="0.35">
      <c r="A1610" t="str">
        <f t="shared" si="141"/>
        <v>8419_Activités auxiliaires de services financiers et d'assurance</v>
      </c>
      <c r="B1610" t="str">
        <f t="shared" si="142"/>
        <v>HC_8419</v>
      </c>
      <c r="C1610" t="str">
        <f t="shared" si="143"/>
        <v>HC</v>
      </c>
      <c r="D1610">
        <f t="shared" si="140"/>
        <v>48</v>
      </c>
      <c r="E1610" t="str">
        <f>INDEX(PDC!$J$1:$L$90,MATCH(H1610,PDC!$L:$L,0),MATCH(PDC!$J$1,PDC!$J$1:$L$1,0))</f>
        <v>Services</v>
      </c>
      <c r="F1610">
        <v>8419</v>
      </c>
      <c r="G1610">
        <v>66</v>
      </c>
      <c r="H1610" t="s">
        <v>48</v>
      </c>
      <c r="I1610" s="10">
        <v>111</v>
      </c>
      <c r="J1610" s="10">
        <v>180228</v>
      </c>
      <c r="K1610" s="10">
        <v>1</v>
      </c>
      <c r="M1610" s="10"/>
      <c r="N1610" s="10"/>
      <c r="O1610" s="10">
        <v>10</v>
      </c>
      <c r="P1610" s="10">
        <v>6.6401907568661658</v>
      </c>
      <c r="Q1610" s="10">
        <v>5.5485274208000002</v>
      </c>
      <c r="T1610" s="10"/>
      <c r="U1610" s="10"/>
      <c r="V1610" s="10"/>
      <c r="W1610" s="10"/>
      <c r="X1610" s="10"/>
      <c r="Y1610" s="10"/>
      <c r="Z1610" s="10"/>
    </row>
    <row r="1611" spans="1:28" x14ac:dyDescent="0.35">
      <c r="A1611" t="str">
        <f t="shared" si="141"/>
        <v>8419_Activités d'architecture et d'ingénierie ; activités de contrôle et analyses techniques</v>
      </c>
      <c r="B1611" t="str">
        <f t="shared" si="142"/>
        <v>HC_8419</v>
      </c>
      <c r="C1611" t="str">
        <f t="shared" si="143"/>
        <v>HC</v>
      </c>
      <c r="D1611">
        <f t="shared" si="140"/>
        <v>49</v>
      </c>
      <c r="E1611" t="str">
        <f>INDEX(PDC!$J$1:$L$90,MATCH(H1611,PDC!$L:$L,0),MATCH(PDC!$J$1,PDC!$J$1:$L$1,0))</f>
        <v>Services</v>
      </c>
      <c r="F1611">
        <v>8419</v>
      </c>
      <c r="G1611">
        <v>71</v>
      </c>
      <c r="H1611" t="s">
        <v>43</v>
      </c>
      <c r="I1611" s="10">
        <v>152</v>
      </c>
      <c r="J1611" s="10">
        <v>240028</v>
      </c>
      <c r="K1611" s="10">
        <v>1</v>
      </c>
      <c r="M1611" s="10"/>
      <c r="N1611" s="10"/>
      <c r="O1611" s="10">
        <v>10</v>
      </c>
      <c r="P1611" s="10">
        <v>5.6262068977904978</v>
      </c>
      <c r="Q1611" s="10">
        <v>4.1661806122999998</v>
      </c>
      <c r="T1611" s="10"/>
      <c r="U1611" s="10"/>
      <c r="V1611" s="10"/>
      <c r="W1611" s="10"/>
      <c r="X1611" s="10"/>
      <c r="Y1611" s="10"/>
      <c r="Z1611" s="10"/>
    </row>
    <row r="1612" spans="1:28" x14ac:dyDescent="0.35">
      <c r="A1612" t="str">
        <f t="shared" si="141"/>
        <v>8419_Industrie chimique</v>
      </c>
      <c r="B1612" t="str">
        <f t="shared" si="142"/>
        <v>HC_8419</v>
      </c>
      <c r="C1612" t="str">
        <f t="shared" si="143"/>
        <v>HC</v>
      </c>
      <c r="D1612">
        <f t="shared" si="140"/>
        <v>43</v>
      </c>
      <c r="E1612" t="str">
        <f>INDEX(PDC!$J$1:$L$90,MATCH(H1612,PDC!$L:$L,0),MATCH(PDC!$J$1,PDC!$J$1:$L$1,0))</f>
        <v>Industrie</v>
      </c>
      <c r="F1612">
        <v>8419</v>
      </c>
      <c r="G1612">
        <v>20</v>
      </c>
      <c r="H1612" t="s">
        <v>40</v>
      </c>
      <c r="I1612" s="10">
        <v>158</v>
      </c>
      <c r="J1612" s="10">
        <v>281378</v>
      </c>
      <c r="K1612" s="10">
        <v>1</v>
      </c>
      <c r="L1612">
        <v>1</v>
      </c>
      <c r="M1612" s="10">
        <v>5</v>
      </c>
      <c r="N1612" s="10"/>
      <c r="O1612" s="10">
        <v>0</v>
      </c>
      <c r="P1612" s="10">
        <v>7.8504005335232048</v>
      </c>
      <c r="Q1612" s="10">
        <v>3.5539381188000001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</row>
    <row r="1613" spans="1:28" x14ac:dyDescent="0.35">
      <c r="A1613" t="str">
        <f t="shared" si="141"/>
        <v>8419_Fabrication de produits informatiques, électroniques et optiques</v>
      </c>
      <c r="B1613" t="str">
        <f t="shared" si="142"/>
        <v>50_8419</v>
      </c>
      <c r="C1613">
        <f t="shared" si="143"/>
        <v>50</v>
      </c>
      <c r="D1613">
        <f t="shared" si="140"/>
        <v>50</v>
      </c>
      <c r="E1613" t="str">
        <f>INDEX(PDC!$J$1:$L$90,MATCH(H1613,PDC!$L:$L,0),MATCH(PDC!$J$1,PDC!$J$1:$L$1,0))</f>
        <v>Industrie</v>
      </c>
      <c r="F1613">
        <v>8419</v>
      </c>
      <c r="G1613">
        <v>26</v>
      </c>
      <c r="H1613" t="s">
        <v>41</v>
      </c>
      <c r="I1613" s="10">
        <v>306</v>
      </c>
      <c r="J1613" s="10">
        <v>535612</v>
      </c>
      <c r="K1613" s="10">
        <v>1</v>
      </c>
      <c r="M1613" s="10"/>
      <c r="N1613" s="10"/>
      <c r="O1613" s="10">
        <v>15</v>
      </c>
      <c r="P1613" s="10">
        <v>3.4296513077490371</v>
      </c>
      <c r="Q1613" s="10">
        <v>1.8670231436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</row>
    <row r="1614" spans="1:28" x14ac:dyDescent="0.35">
      <c r="A1614" t="str">
        <f t="shared" si="141"/>
        <v>8419_Réparation d'ordinateurs et de biens personnels et domestiques</v>
      </c>
      <c r="B1614" t="str">
        <f t="shared" si="142"/>
        <v>HC_8419</v>
      </c>
      <c r="C1614" t="str">
        <f t="shared" si="143"/>
        <v>HC</v>
      </c>
      <c r="D1614">
        <f t="shared" si="140"/>
        <v>51</v>
      </c>
      <c r="E1614" t="str">
        <f>INDEX(PDC!$J$1:$L$90,MATCH(H1614,PDC!$L:$L,0),MATCH(PDC!$J$1,PDC!$J$1:$L$1,0))</f>
        <v>Services</v>
      </c>
      <c r="F1614">
        <v>8419</v>
      </c>
      <c r="G1614">
        <v>95</v>
      </c>
      <c r="H1614" t="s">
        <v>92</v>
      </c>
      <c r="I1614" s="10">
        <v>17</v>
      </c>
      <c r="J1614" s="10">
        <v>24015</v>
      </c>
      <c r="K1614" s="10"/>
      <c r="L1614" s="10"/>
      <c r="M1614" s="10"/>
      <c r="N1614" s="10"/>
      <c r="O1614" s="10">
        <v>340</v>
      </c>
      <c r="P1614" s="10">
        <v>0</v>
      </c>
      <c r="Q1614" s="10"/>
      <c r="T1614" s="10"/>
      <c r="U1614" s="10"/>
      <c r="V1614" s="10"/>
      <c r="W1614" s="10"/>
      <c r="X1614" s="10"/>
      <c r="Y1614" s="10"/>
      <c r="Z1614" s="10"/>
    </row>
    <row r="1615" spans="1:28" x14ac:dyDescent="0.35">
      <c r="A1615" t="str">
        <f t="shared" si="141"/>
        <v>8419_Bibliothèques, archives, musées et autres activités culturelles</v>
      </c>
      <c r="B1615" t="str">
        <f t="shared" si="142"/>
        <v>HC_8419</v>
      </c>
      <c r="C1615" t="str">
        <f t="shared" si="143"/>
        <v>HC</v>
      </c>
      <c r="D1615">
        <f t="shared" si="140"/>
        <v>51</v>
      </c>
      <c r="E1615" t="str">
        <f>INDEX(PDC!$J$1:$L$90,MATCH(H1615,PDC!$L:$L,0),MATCH(PDC!$J$1,PDC!$J$1:$L$1,0))</f>
        <v>Services</v>
      </c>
      <c r="F1615">
        <v>8419</v>
      </c>
      <c r="G1615">
        <v>91</v>
      </c>
      <c r="H1615" t="s">
        <v>90</v>
      </c>
      <c r="I1615" s="10">
        <v>10</v>
      </c>
      <c r="J1615" s="10">
        <v>6780</v>
      </c>
      <c r="K1615" s="10"/>
      <c r="L1615" s="10"/>
      <c r="M1615" s="10"/>
      <c r="N1615" s="10"/>
      <c r="O1615" s="10"/>
      <c r="P1615" s="10">
        <v>0</v>
      </c>
      <c r="Q1615" s="10"/>
      <c r="T1615" s="10"/>
      <c r="U1615" s="10"/>
      <c r="V1615" s="10"/>
      <c r="W1615" s="10"/>
      <c r="X1615" s="10"/>
      <c r="Y1615" s="10"/>
      <c r="Z1615" s="10"/>
    </row>
    <row r="1616" spans="1:28" x14ac:dyDescent="0.35">
      <c r="A1616" t="str">
        <f t="shared" si="141"/>
        <v>8419_Enquêtes et sécurité</v>
      </c>
      <c r="B1616" t="str">
        <f t="shared" si="142"/>
        <v>HC_8419</v>
      </c>
      <c r="C1616" t="str">
        <f t="shared" si="143"/>
        <v>HC</v>
      </c>
      <c r="D1616">
        <f t="shared" si="140"/>
        <v>51</v>
      </c>
      <c r="E1616" t="str">
        <f>INDEX(PDC!$J$1:$L$90,MATCH(H1616,PDC!$L:$L,0),MATCH(PDC!$J$1,PDC!$J$1:$L$1,0))</f>
        <v>Services</v>
      </c>
      <c r="F1616">
        <v>8419</v>
      </c>
      <c r="G1616">
        <v>80</v>
      </c>
      <c r="H1616" t="s">
        <v>15</v>
      </c>
      <c r="I1616" s="10">
        <v>5</v>
      </c>
      <c r="J1616" s="10">
        <v>9047</v>
      </c>
      <c r="K1616" s="10"/>
      <c r="M1616" s="10"/>
      <c r="N1616" s="10"/>
      <c r="O1616" s="10"/>
      <c r="P1616" s="10">
        <v>0</v>
      </c>
      <c r="Q1616" s="10"/>
      <c r="T1616" s="10"/>
      <c r="U1616" s="10"/>
      <c r="V1616" s="10"/>
      <c r="W1616" s="10"/>
      <c r="X1616" s="10"/>
      <c r="Y1616" s="10"/>
      <c r="Z1616" s="10"/>
    </row>
    <row r="1617" spans="1:28" x14ac:dyDescent="0.35">
      <c r="A1617" t="str">
        <f t="shared" si="141"/>
        <v>8419_Activités des agences de voyage, voyagistes, services de réservation et activités connexes</v>
      </c>
      <c r="B1617" t="str">
        <f t="shared" si="142"/>
        <v>HC_8419</v>
      </c>
      <c r="C1617" t="str">
        <f t="shared" si="143"/>
        <v>HC</v>
      </c>
      <c r="D1617">
        <f t="shared" si="140"/>
        <v>51</v>
      </c>
      <c r="E1617" t="str">
        <f>INDEX(PDC!$J$1:$L$90,MATCH(H1617,PDC!$L:$L,0),MATCH(PDC!$J$1,PDC!$J$1:$L$1,0))</f>
        <v>Services</v>
      </c>
      <c r="F1617">
        <v>8419</v>
      </c>
      <c r="G1617">
        <v>79</v>
      </c>
      <c r="H1617" t="s">
        <v>89</v>
      </c>
      <c r="I1617" s="10">
        <v>64</v>
      </c>
      <c r="J1617" s="10">
        <v>110307</v>
      </c>
      <c r="K1617" s="10"/>
      <c r="L1617" s="10"/>
      <c r="M1617" s="10"/>
      <c r="N1617" s="10"/>
      <c r="O1617" s="10">
        <v>0</v>
      </c>
      <c r="P1617" s="10">
        <v>0</v>
      </c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</row>
    <row r="1618" spans="1:28" x14ac:dyDescent="0.35">
      <c r="A1618" t="str">
        <f t="shared" si="141"/>
        <v>8419_Activités vétérinaires</v>
      </c>
      <c r="B1618" t="str">
        <f t="shared" si="142"/>
        <v>HC_8419</v>
      </c>
      <c r="C1618" t="str">
        <f t="shared" si="143"/>
        <v>HC</v>
      </c>
      <c r="D1618">
        <f t="shared" si="140"/>
        <v>51</v>
      </c>
      <c r="E1618" t="str">
        <f>INDEX(PDC!$J$1:$L$90,MATCH(H1618,PDC!$L:$L,0),MATCH(PDC!$J$1,PDC!$J$1:$L$1,0))</f>
        <v>Services</v>
      </c>
      <c r="F1618">
        <v>8419</v>
      </c>
      <c r="G1618">
        <v>75</v>
      </c>
      <c r="H1618" t="s">
        <v>87</v>
      </c>
      <c r="I1618" s="10">
        <v>30</v>
      </c>
      <c r="J1618" s="10">
        <v>51620</v>
      </c>
      <c r="K1618" s="10"/>
      <c r="M1618" s="10"/>
      <c r="N1618" s="10"/>
      <c r="O1618" s="10"/>
      <c r="P1618" s="10">
        <v>0</v>
      </c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</row>
    <row r="1619" spans="1:28" x14ac:dyDescent="0.35">
      <c r="A1619" t="str">
        <f t="shared" si="141"/>
        <v>8419_Publicité et études de marché</v>
      </c>
      <c r="B1619" t="str">
        <f t="shared" si="142"/>
        <v>HC_8419</v>
      </c>
      <c r="C1619" t="str">
        <f t="shared" si="143"/>
        <v>HC</v>
      </c>
      <c r="D1619">
        <f t="shared" si="140"/>
        <v>51</v>
      </c>
      <c r="E1619" t="str">
        <f>INDEX(PDC!$J$1:$L$90,MATCH(H1619,PDC!$L:$L,0),MATCH(PDC!$J$1,PDC!$J$1:$L$1,0))</f>
        <v>Services</v>
      </c>
      <c r="F1619">
        <v>8419</v>
      </c>
      <c r="G1619">
        <v>73</v>
      </c>
      <c r="H1619" t="s">
        <v>33</v>
      </c>
      <c r="I1619" s="10">
        <v>62</v>
      </c>
      <c r="J1619" s="10">
        <v>96620</v>
      </c>
      <c r="K1619" s="10"/>
      <c r="L1619" s="10"/>
      <c r="M1619" s="10"/>
      <c r="N1619" s="10"/>
      <c r="O1619" s="10"/>
      <c r="P1619" s="10">
        <v>0</v>
      </c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</row>
    <row r="1620" spans="1:28" x14ac:dyDescent="0.35">
      <c r="A1620" t="str">
        <f t="shared" si="141"/>
        <v>8419_Recherche-développement scientifique</v>
      </c>
      <c r="B1620" t="str">
        <f t="shared" si="142"/>
        <v>HC_8419</v>
      </c>
      <c r="C1620" t="str">
        <f t="shared" si="143"/>
        <v>HC</v>
      </c>
      <c r="D1620">
        <f t="shared" si="140"/>
        <v>51</v>
      </c>
      <c r="E1620" t="str">
        <f>INDEX(PDC!$J$1:$L$90,MATCH(H1620,PDC!$L:$L,0),MATCH(PDC!$J$1,PDC!$J$1:$L$1,0))</f>
        <v>Services</v>
      </c>
      <c r="F1620">
        <v>8419</v>
      </c>
      <c r="G1620">
        <v>72</v>
      </c>
      <c r="H1620" t="s">
        <v>46</v>
      </c>
      <c r="I1620" s="10">
        <v>2</v>
      </c>
      <c r="J1620" s="10">
        <v>1940</v>
      </c>
      <c r="K1620" s="10"/>
      <c r="M1620" s="10"/>
      <c r="N1620" s="10"/>
      <c r="O1620" s="10"/>
      <c r="P1620" s="10">
        <v>0</v>
      </c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</row>
    <row r="1621" spans="1:28" x14ac:dyDescent="0.35">
      <c r="A1621" t="str">
        <f t="shared" si="141"/>
        <v>8419_Activités juridiques et comptables</v>
      </c>
      <c r="B1621" t="str">
        <f t="shared" si="142"/>
        <v>51_8419</v>
      </c>
      <c r="C1621">
        <f t="shared" si="143"/>
        <v>51</v>
      </c>
      <c r="D1621">
        <f t="shared" si="140"/>
        <v>51</v>
      </c>
      <c r="E1621" t="str">
        <f>INDEX(PDC!$J$1:$L$90,MATCH(H1621,PDC!$L:$L,0),MATCH(PDC!$J$1,PDC!$J$1:$L$1,0))</f>
        <v>Services</v>
      </c>
      <c r="F1621">
        <v>8419</v>
      </c>
      <c r="G1621">
        <v>69</v>
      </c>
      <c r="H1621" t="s">
        <v>51</v>
      </c>
      <c r="I1621" s="10">
        <v>321</v>
      </c>
      <c r="J1621" s="10">
        <v>535762</v>
      </c>
      <c r="K1621" s="10"/>
      <c r="L1621" s="10"/>
      <c r="M1621" s="10"/>
      <c r="N1621" s="10"/>
      <c r="O1621" s="10"/>
      <c r="P1621" s="10">
        <v>0</v>
      </c>
      <c r="Q1621" s="10"/>
      <c r="R1621" s="10"/>
      <c r="S1621" s="10"/>
      <c r="T1621" s="10"/>
      <c r="AA1621" s="10"/>
      <c r="AB1621" s="10"/>
    </row>
    <row r="1622" spans="1:28" x14ac:dyDescent="0.35">
      <c r="A1622" t="str">
        <f t="shared" si="141"/>
        <v>8419_Assurance</v>
      </c>
      <c r="B1622" t="str">
        <f t="shared" si="142"/>
        <v>HC_8419</v>
      </c>
      <c r="C1622" t="str">
        <f t="shared" si="143"/>
        <v>HC</v>
      </c>
      <c r="D1622">
        <f t="shared" si="140"/>
        <v>51</v>
      </c>
      <c r="E1622" t="str">
        <f>INDEX(PDC!$J$1:$L$90,MATCH(H1622,PDC!$L:$L,0),MATCH(PDC!$J$1,PDC!$J$1:$L$1,0))</f>
        <v>Services</v>
      </c>
      <c r="F1622">
        <v>8419</v>
      </c>
      <c r="G1622">
        <v>65</v>
      </c>
      <c r="H1622" t="s">
        <v>45</v>
      </c>
      <c r="I1622" s="10">
        <v>95</v>
      </c>
      <c r="J1622" s="10">
        <v>144084</v>
      </c>
      <c r="K1622" s="10"/>
      <c r="L1622" s="10"/>
      <c r="M1622" s="10"/>
      <c r="N1622" s="10"/>
      <c r="O1622" s="10"/>
      <c r="P1622" s="10">
        <v>0</v>
      </c>
      <c r="Q1622" s="10"/>
      <c r="R1622" s="10"/>
      <c r="S1622" s="10"/>
      <c r="AA1622" s="10"/>
      <c r="AB1622" s="10"/>
    </row>
    <row r="1623" spans="1:28" x14ac:dyDescent="0.35">
      <c r="A1623" t="str">
        <f t="shared" si="141"/>
        <v>8419_Activités des services financiers, hors assurance et caisses de retraite</v>
      </c>
      <c r="B1623" t="str">
        <f t="shared" si="142"/>
        <v>HC_8419</v>
      </c>
      <c r="C1623" t="str">
        <f t="shared" si="143"/>
        <v>HC</v>
      </c>
      <c r="D1623">
        <f t="shared" si="140"/>
        <v>51</v>
      </c>
      <c r="E1623" t="str">
        <f>INDEX(PDC!$J$1:$L$90,MATCH(H1623,PDC!$L:$L,0),MATCH(PDC!$J$1,PDC!$J$1:$L$1,0))</f>
        <v>Services</v>
      </c>
      <c r="F1623">
        <v>8419</v>
      </c>
      <c r="G1623">
        <v>64</v>
      </c>
      <c r="H1623" t="s">
        <v>47</v>
      </c>
      <c r="I1623" s="10">
        <v>286</v>
      </c>
      <c r="J1623" s="10">
        <v>462032</v>
      </c>
      <c r="K1623" s="10"/>
      <c r="L1623" s="10"/>
      <c r="M1623" s="10"/>
      <c r="N1623" s="10"/>
      <c r="O1623" s="10"/>
      <c r="P1623" s="10">
        <v>0</v>
      </c>
      <c r="Q1623" s="10"/>
      <c r="R1623" s="10"/>
      <c r="S1623" s="10"/>
      <c r="AA1623" s="10"/>
      <c r="AB1623" s="10"/>
    </row>
    <row r="1624" spans="1:28" x14ac:dyDescent="0.35">
      <c r="A1624" t="str">
        <f t="shared" si="141"/>
        <v>8419_Services d'information</v>
      </c>
      <c r="B1624" t="str">
        <f t="shared" si="142"/>
        <v>HC_8419</v>
      </c>
      <c r="C1624" t="str">
        <f t="shared" si="143"/>
        <v>HC</v>
      </c>
      <c r="D1624">
        <f t="shared" si="140"/>
        <v>51</v>
      </c>
      <c r="E1624" t="str">
        <f>INDEX(PDC!$J$1:$L$90,MATCH(H1624,PDC!$L:$L,0),MATCH(PDC!$J$1,PDC!$J$1:$L$1,0))</f>
        <v>Services</v>
      </c>
      <c r="F1624">
        <v>8419</v>
      </c>
      <c r="G1624">
        <v>63</v>
      </c>
      <c r="H1624" t="s">
        <v>85</v>
      </c>
      <c r="I1624" s="10">
        <v>4</v>
      </c>
      <c r="J1624" s="10">
        <v>6786</v>
      </c>
      <c r="K1624" s="10"/>
      <c r="L1624" s="10"/>
      <c r="M1624" s="10"/>
      <c r="N1624" s="10"/>
      <c r="O1624" s="10"/>
      <c r="P1624" s="10">
        <v>0</v>
      </c>
      <c r="Q1624" s="10"/>
      <c r="R1624" s="10"/>
      <c r="S1624" s="10"/>
      <c r="U1624" s="10"/>
      <c r="V1624" s="10"/>
      <c r="W1624" s="10"/>
      <c r="X1624" s="10"/>
      <c r="Y1624" s="10"/>
      <c r="Z1624" s="10"/>
      <c r="AA1624" s="10"/>
      <c r="AB1624" s="10"/>
    </row>
    <row r="1625" spans="1:28" x14ac:dyDescent="0.35">
      <c r="A1625" t="str">
        <f t="shared" si="141"/>
        <v>8419_Programmation, conseil et autres activités informatiques</v>
      </c>
      <c r="B1625" t="str">
        <f t="shared" si="142"/>
        <v>HC_8419</v>
      </c>
      <c r="C1625" t="str">
        <f t="shared" si="143"/>
        <v>HC</v>
      </c>
      <c r="D1625">
        <f t="shared" si="140"/>
        <v>51</v>
      </c>
      <c r="E1625" t="str">
        <f>INDEX(PDC!$J$1:$L$90,MATCH(H1625,PDC!$L:$L,0),MATCH(PDC!$J$1,PDC!$J$1:$L$1,0))</f>
        <v>Services</v>
      </c>
      <c r="F1625">
        <v>8419</v>
      </c>
      <c r="G1625">
        <v>62</v>
      </c>
      <c r="H1625" t="s">
        <v>50</v>
      </c>
      <c r="I1625" s="10">
        <v>136</v>
      </c>
      <c r="J1625" s="10">
        <v>217052</v>
      </c>
      <c r="K1625" s="10"/>
      <c r="M1625" s="10"/>
      <c r="N1625" s="10"/>
      <c r="O1625" s="10">
        <v>366</v>
      </c>
      <c r="P1625" s="10">
        <v>0</v>
      </c>
      <c r="Q1625" s="10"/>
      <c r="R1625" s="10"/>
      <c r="S1625" s="10"/>
      <c r="T1625" s="10"/>
      <c r="AA1625" s="10"/>
      <c r="AB1625" s="10"/>
    </row>
    <row r="1626" spans="1:28" x14ac:dyDescent="0.35">
      <c r="A1626" t="str">
        <f t="shared" si="141"/>
        <v>8419_Télécommunications</v>
      </c>
      <c r="B1626" t="str">
        <f t="shared" si="142"/>
        <v>HC_8419</v>
      </c>
      <c r="C1626" t="str">
        <f t="shared" si="143"/>
        <v>HC</v>
      </c>
      <c r="D1626">
        <f t="shared" si="140"/>
        <v>51</v>
      </c>
      <c r="E1626" t="str">
        <f>INDEX(PDC!$J$1:$L$90,MATCH(H1626,PDC!$L:$L,0),MATCH(PDC!$J$1,PDC!$J$1:$L$1,0))</f>
        <v>Services</v>
      </c>
      <c r="F1626">
        <v>8419</v>
      </c>
      <c r="G1626">
        <v>61</v>
      </c>
      <c r="H1626" t="s">
        <v>84</v>
      </c>
      <c r="I1626" s="10">
        <v>25</v>
      </c>
      <c r="J1626" s="10">
        <v>44521</v>
      </c>
      <c r="K1626" s="10"/>
      <c r="M1626" s="10"/>
      <c r="N1626" s="10"/>
      <c r="O1626" s="10"/>
      <c r="P1626" s="10">
        <v>0</v>
      </c>
      <c r="Q1626" s="10"/>
      <c r="R1626" s="10"/>
      <c r="S1626" s="10"/>
      <c r="U1626" s="10"/>
      <c r="V1626" s="10"/>
      <c r="W1626" s="10"/>
      <c r="X1626" s="10"/>
      <c r="Y1626" s="10"/>
      <c r="Z1626" s="10"/>
      <c r="AA1626" s="10"/>
      <c r="AB1626" s="10"/>
    </row>
    <row r="1627" spans="1:28" x14ac:dyDescent="0.35">
      <c r="A1627" t="str">
        <f t="shared" si="141"/>
        <v>8419_Programmation et diffusion</v>
      </c>
      <c r="B1627" t="str">
        <f t="shared" si="142"/>
        <v>HC_8419</v>
      </c>
      <c r="C1627" t="str">
        <f t="shared" si="143"/>
        <v>HC</v>
      </c>
      <c r="D1627">
        <f t="shared" si="140"/>
        <v>51</v>
      </c>
      <c r="E1627" t="str">
        <f>INDEX(PDC!$J$1:$L$90,MATCH(H1627,PDC!$L:$L,0),MATCH(PDC!$J$1,PDC!$J$1:$L$1,0))</f>
        <v>Services</v>
      </c>
      <c r="F1627">
        <v>8419</v>
      </c>
      <c r="G1627">
        <v>60</v>
      </c>
      <c r="H1627" t="s">
        <v>83</v>
      </c>
      <c r="I1627" s="10">
        <v>7</v>
      </c>
      <c r="J1627" s="10">
        <v>14684</v>
      </c>
      <c r="K1627" s="10"/>
      <c r="M1627" s="10"/>
      <c r="N1627" s="10"/>
      <c r="O1627" s="10"/>
      <c r="P1627" s="10">
        <v>0</v>
      </c>
      <c r="Q1627" s="10"/>
      <c r="R1627" s="10"/>
      <c r="S1627" s="10"/>
      <c r="T1627" s="10"/>
      <c r="AA1627" s="10"/>
      <c r="AB1627" s="10"/>
    </row>
    <row r="1628" spans="1:28" x14ac:dyDescent="0.35">
      <c r="A1628" t="str">
        <f t="shared" si="141"/>
        <v>8419_Production de films cinématographiques, de vidéo et de programmes de télévision ; enregistrement sonore et édition musicale</v>
      </c>
      <c r="B1628" t="str">
        <f t="shared" si="142"/>
        <v>HC_8419</v>
      </c>
      <c r="C1628" t="str">
        <f t="shared" si="143"/>
        <v>HC</v>
      </c>
      <c r="D1628">
        <f t="shared" si="140"/>
        <v>51</v>
      </c>
      <c r="E1628" t="str">
        <f>INDEX(PDC!$J$1:$L$90,MATCH(H1628,PDC!$L:$L,0),MATCH(PDC!$J$1,PDC!$J$1:$L$1,0))</f>
        <v>Services</v>
      </c>
      <c r="F1628">
        <v>8419</v>
      </c>
      <c r="G1628">
        <v>59</v>
      </c>
      <c r="H1628" t="s">
        <v>82</v>
      </c>
      <c r="I1628" s="10">
        <v>38</v>
      </c>
      <c r="J1628" s="10">
        <v>33934</v>
      </c>
      <c r="K1628" s="10"/>
      <c r="L1628" s="10"/>
      <c r="M1628" s="10"/>
      <c r="N1628" s="10"/>
      <c r="O1628" s="10">
        <v>348</v>
      </c>
      <c r="P1628" s="10">
        <v>0</v>
      </c>
      <c r="Q1628" s="10"/>
      <c r="R1628" s="10"/>
      <c r="S1628" s="10"/>
      <c r="AA1628" s="10"/>
      <c r="AB1628" s="10"/>
    </row>
    <row r="1629" spans="1:28" x14ac:dyDescent="0.35">
      <c r="A1629" t="str">
        <f t="shared" si="141"/>
        <v>8419_Transports aériens</v>
      </c>
      <c r="B1629" t="str">
        <f t="shared" si="142"/>
        <v>HC_8419</v>
      </c>
      <c r="C1629" t="str">
        <f t="shared" si="143"/>
        <v>HC</v>
      </c>
      <c r="D1629">
        <f t="shared" ref="D1629:D1635" si="144">IF(COUNTBLANK(P1629)=0,RANK(P1629,P$1564:P$1635),"NC")</f>
        <v>51</v>
      </c>
      <c r="E1629" t="str">
        <f>INDEX(PDC!$J$1:$L$90,MATCH(H1629,PDC!$L:$L,0),MATCH(PDC!$J$1,PDC!$J$1:$L$1,0))</f>
        <v>Services</v>
      </c>
      <c r="F1629">
        <v>8419</v>
      </c>
      <c r="G1629">
        <v>51</v>
      </c>
      <c r="H1629" t="s">
        <v>81</v>
      </c>
      <c r="I1629" s="10">
        <v>7</v>
      </c>
      <c r="J1629" s="10">
        <v>12470</v>
      </c>
      <c r="K1629" s="10"/>
      <c r="M1629" s="10"/>
      <c r="N1629" s="10"/>
      <c r="O1629" s="10"/>
      <c r="P1629" s="10">
        <v>0</v>
      </c>
      <c r="Q1629" s="10"/>
      <c r="R1629" s="10"/>
      <c r="S1629" s="10"/>
      <c r="U1629" s="10"/>
      <c r="V1629" s="10"/>
      <c r="W1629" s="10"/>
      <c r="X1629" s="10"/>
      <c r="Y1629" s="10"/>
      <c r="Z1629" s="10"/>
      <c r="AA1629" s="10"/>
      <c r="AB1629" s="10"/>
    </row>
    <row r="1630" spans="1:28" x14ac:dyDescent="0.35">
      <c r="A1630" t="str">
        <f t="shared" si="141"/>
        <v>8419_Captage, traitement et distribution d'eau</v>
      </c>
      <c r="B1630" t="str">
        <f t="shared" si="142"/>
        <v>HC_8419</v>
      </c>
      <c r="C1630" t="str">
        <f t="shared" si="143"/>
        <v>HC</v>
      </c>
      <c r="D1630">
        <f t="shared" si="144"/>
        <v>51</v>
      </c>
      <c r="E1630" t="str">
        <f>INDEX(PDC!$J$1:$L$90,MATCH(H1630,PDC!$L:$L,0),MATCH(PDC!$J$1,PDC!$J$1:$L$1,0))</f>
        <v>Industrie</v>
      </c>
      <c r="F1630">
        <v>8419</v>
      </c>
      <c r="G1630">
        <v>36</v>
      </c>
      <c r="H1630" t="s">
        <v>77</v>
      </c>
      <c r="I1630" s="10">
        <v>16</v>
      </c>
      <c r="J1630" s="10">
        <v>14259</v>
      </c>
      <c r="K1630" s="10"/>
      <c r="L1630" s="10"/>
      <c r="M1630" s="10"/>
      <c r="N1630" s="10"/>
      <c r="O1630" s="10"/>
      <c r="P1630" s="10">
        <v>0</v>
      </c>
      <c r="Q1630" s="10"/>
      <c r="R1630" s="10"/>
      <c r="S1630" s="10"/>
      <c r="T1630" s="10"/>
      <c r="AA1630" s="10"/>
      <c r="AB1630" s="10"/>
    </row>
    <row r="1631" spans="1:28" x14ac:dyDescent="0.35">
      <c r="A1631" t="str">
        <f t="shared" si="141"/>
        <v>8419_Industrie automobile</v>
      </c>
      <c r="B1631" t="str">
        <f t="shared" si="142"/>
        <v>HC_8419</v>
      </c>
      <c r="C1631" t="str">
        <f t="shared" si="143"/>
        <v>HC</v>
      </c>
      <c r="D1631">
        <f t="shared" si="144"/>
        <v>51</v>
      </c>
      <c r="E1631" t="str">
        <f>INDEX(PDC!$J$1:$L$90,MATCH(H1631,PDC!$L:$L,0),MATCH(PDC!$J$1,PDC!$J$1:$L$1,0))</f>
        <v>Industrie</v>
      </c>
      <c r="F1631">
        <v>8419</v>
      </c>
      <c r="G1631">
        <v>29</v>
      </c>
      <c r="H1631" t="s">
        <v>24</v>
      </c>
      <c r="I1631" s="10">
        <v>12</v>
      </c>
      <c r="J1631" s="10">
        <v>19555</v>
      </c>
      <c r="K1631" s="10"/>
      <c r="M1631" s="10"/>
      <c r="N1631" s="10"/>
      <c r="O1631" s="10"/>
      <c r="P1631" s="10">
        <v>0</v>
      </c>
      <c r="Q1631" s="10"/>
      <c r="R1631" s="10"/>
      <c r="S1631" s="10"/>
      <c r="AA1631" s="10"/>
      <c r="AB1631" s="10"/>
    </row>
    <row r="1632" spans="1:28" x14ac:dyDescent="0.35">
      <c r="A1632" t="str">
        <f t="shared" si="141"/>
        <v>8419_Fabrication d'équipements électriques</v>
      </c>
      <c r="B1632" t="str">
        <f t="shared" si="142"/>
        <v>HC_8419</v>
      </c>
      <c r="C1632" t="str">
        <f t="shared" si="143"/>
        <v>HC</v>
      </c>
      <c r="D1632">
        <f t="shared" si="144"/>
        <v>51</v>
      </c>
      <c r="E1632" t="str">
        <f>INDEX(PDC!$J$1:$L$90,MATCH(H1632,PDC!$L:$L,0),MATCH(PDC!$J$1,PDC!$J$1:$L$1,0))</f>
        <v>Industrie</v>
      </c>
      <c r="F1632">
        <v>8419</v>
      </c>
      <c r="G1632">
        <v>27</v>
      </c>
      <c r="H1632" t="s">
        <v>38</v>
      </c>
      <c r="I1632" s="10">
        <v>2</v>
      </c>
      <c r="J1632" s="10">
        <v>1929</v>
      </c>
      <c r="K1632" s="10"/>
      <c r="M1632" s="10"/>
      <c r="N1632" s="10"/>
      <c r="O1632" s="10"/>
      <c r="P1632" s="10">
        <v>0</v>
      </c>
      <c r="Q1632" s="10"/>
      <c r="R1632" s="10"/>
      <c r="S1632" s="10"/>
      <c r="AA1632" s="10"/>
      <c r="AB1632" s="10"/>
    </row>
    <row r="1633" spans="1:28" x14ac:dyDescent="0.35">
      <c r="A1633" t="str">
        <f t="shared" si="141"/>
        <v>8419_Industrie de l'habillement</v>
      </c>
      <c r="B1633" t="str">
        <f t="shared" si="142"/>
        <v>HC_8419</v>
      </c>
      <c r="C1633" t="str">
        <f t="shared" si="143"/>
        <v>HC</v>
      </c>
      <c r="D1633">
        <f t="shared" si="144"/>
        <v>51</v>
      </c>
      <c r="E1633" t="str">
        <f>INDEX(PDC!$J$1:$L$90,MATCH(H1633,PDC!$L:$L,0),MATCH(PDC!$J$1,PDC!$J$1:$L$1,0))</f>
        <v>Industrie</v>
      </c>
      <c r="F1633">
        <v>8419</v>
      </c>
      <c r="G1633">
        <v>14</v>
      </c>
      <c r="H1633" t="s">
        <v>68</v>
      </c>
      <c r="I1633" s="10">
        <v>24</v>
      </c>
      <c r="J1633" s="10">
        <v>37303</v>
      </c>
      <c r="K1633" s="10"/>
      <c r="M1633" s="10"/>
      <c r="N1633" s="10"/>
      <c r="O1633" s="10"/>
      <c r="P1633" s="10">
        <v>0</v>
      </c>
      <c r="Q1633" s="10"/>
      <c r="R1633" s="10"/>
      <c r="S1633" s="10"/>
      <c r="AA1633" s="10"/>
      <c r="AB1633" s="10"/>
    </row>
    <row r="1634" spans="1:28" x14ac:dyDescent="0.35">
      <c r="A1634" t="str">
        <f t="shared" si="141"/>
        <v>8419_Fabrication de boissons</v>
      </c>
      <c r="B1634" t="str">
        <f t="shared" si="142"/>
        <v>HC_8419</v>
      </c>
      <c r="C1634" t="str">
        <f t="shared" si="143"/>
        <v>HC</v>
      </c>
      <c r="D1634">
        <f t="shared" si="144"/>
        <v>51</v>
      </c>
      <c r="E1634" t="str">
        <f>INDEX(PDC!$J$1:$L$90,MATCH(H1634,PDC!$L:$L,0),MATCH(PDC!$J$1,PDC!$J$1:$L$1,0))</f>
        <v>Industrie</v>
      </c>
      <c r="F1634">
        <v>8419</v>
      </c>
      <c r="G1634">
        <v>11</v>
      </c>
      <c r="H1634" t="s">
        <v>66</v>
      </c>
      <c r="I1634" s="10">
        <v>10</v>
      </c>
      <c r="J1634" s="10">
        <v>13716</v>
      </c>
      <c r="K1634" s="10"/>
      <c r="M1634" s="10"/>
      <c r="N1634" s="10"/>
      <c r="O1634" s="10"/>
      <c r="P1634" s="10">
        <v>0</v>
      </c>
      <c r="Q1634" s="10"/>
      <c r="R1634" s="10"/>
      <c r="S1634" s="10"/>
      <c r="AA1634" s="10"/>
      <c r="AB1634" s="10"/>
    </row>
    <row r="1635" spans="1:28" x14ac:dyDescent="0.35">
      <c r="A1635" t="str">
        <f t="shared" si="141"/>
        <v>8419_Sylviculture et exploitation forestière</v>
      </c>
      <c r="B1635" t="str">
        <f t="shared" si="142"/>
        <v>HC_8419</v>
      </c>
      <c r="C1635" t="str">
        <f t="shared" si="143"/>
        <v>HC</v>
      </c>
      <c r="D1635">
        <f t="shared" si="144"/>
        <v>51</v>
      </c>
      <c r="E1635" t="str">
        <f>INDEX(PDC!$J$1:$L$90,MATCH(H1635,PDC!$L:$L,0),MATCH(PDC!$J$1,PDC!$J$1:$L$1,0))</f>
        <v>Agriculture</v>
      </c>
      <c r="F1635">
        <v>8419</v>
      </c>
      <c r="G1635">
        <v>2</v>
      </c>
      <c r="H1635" t="s">
        <v>63</v>
      </c>
      <c r="I1635" s="10">
        <v>3</v>
      </c>
      <c r="J1635" s="10">
        <v>2289</v>
      </c>
      <c r="K1635" s="10"/>
      <c r="M1635" s="10"/>
      <c r="N1635" s="10"/>
      <c r="O1635" s="10"/>
      <c r="P1635" s="10">
        <v>0</v>
      </c>
      <c r="Q1635" s="10"/>
      <c r="R1635" s="10"/>
      <c r="S1635" s="10"/>
      <c r="AA1635" s="10"/>
      <c r="AB1635" s="10"/>
    </row>
    <row r="1636" spans="1:28" x14ac:dyDescent="0.35">
      <c r="A1636" t="str">
        <f t="shared" si="141"/>
        <v>8420_Industrie du papier et du carton</v>
      </c>
      <c r="B1636" t="str">
        <f t="shared" si="142"/>
        <v>HC_8420</v>
      </c>
      <c r="C1636" t="str">
        <f t="shared" si="143"/>
        <v>HC</v>
      </c>
      <c r="D1636">
        <f>IF(COUNTBLANK(P1636)=0,RANK(P1636,P$1636:P$1705),"NC")</f>
        <v>2</v>
      </c>
      <c r="E1636" t="str">
        <f>INDEX(PDC!$J$1:$L$90,MATCH(H1636,PDC!$L:$L,0),MATCH(PDC!$J$1,PDC!$J$1:$L$1,0))</f>
        <v>Industrie</v>
      </c>
      <c r="F1636">
        <v>8420</v>
      </c>
      <c r="G1636">
        <v>17</v>
      </c>
      <c r="H1636" t="s">
        <v>71</v>
      </c>
      <c r="I1636" s="10">
        <v>7</v>
      </c>
      <c r="J1636" s="10">
        <v>9670</v>
      </c>
      <c r="K1636" s="10">
        <v>2</v>
      </c>
      <c r="L1636" s="10"/>
      <c r="M1636" s="10"/>
      <c r="N1636" s="10"/>
      <c r="O1636" s="10">
        <v>295</v>
      </c>
      <c r="P1636" s="10">
        <v>201.20462274423883</v>
      </c>
      <c r="Q1636" s="10">
        <v>206.82523268</v>
      </c>
      <c r="R1636" s="10"/>
      <c r="S1636" s="10"/>
      <c r="AA1636" s="10"/>
      <c r="AB1636" s="10"/>
    </row>
    <row r="1637" spans="1:28" x14ac:dyDescent="0.35">
      <c r="A1637" t="str">
        <f t="shared" si="141"/>
        <v>8420_Production et distribution d'électricité, de gaz, de vapeur et d'air conditionné</v>
      </c>
      <c r="B1637" t="str">
        <f t="shared" si="142"/>
        <v>HC_8420</v>
      </c>
      <c r="C1637" t="str">
        <f t="shared" si="143"/>
        <v>HC</v>
      </c>
      <c r="D1637">
        <f t="shared" ref="D1637:D1700" si="145">IF(COUNTBLANK(P1637)=0,RANK(P1637,P$1636:P$1705),"NC")</f>
        <v>48</v>
      </c>
      <c r="E1637" t="str">
        <f>INDEX(PDC!$J$1:$L$90,MATCH(H1637,PDC!$L:$L,0),MATCH(PDC!$J$1,PDC!$J$1:$L$1,0))</f>
        <v>Industrie</v>
      </c>
      <c r="F1637">
        <v>8420</v>
      </c>
      <c r="G1637">
        <v>35</v>
      </c>
      <c r="H1637" t="s">
        <v>76</v>
      </c>
      <c r="I1637" s="10">
        <v>12</v>
      </c>
      <c r="J1637" s="10">
        <v>10213</v>
      </c>
      <c r="K1637" s="10">
        <v>1</v>
      </c>
      <c r="M1637" s="10"/>
      <c r="N1637" s="10"/>
      <c r="O1637" s="10">
        <v>2</v>
      </c>
      <c r="P1637" s="10">
        <v>6.8120415526093225</v>
      </c>
      <c r="Q1637" s="10">
        <v>97.914422794000004</v>
      </c>
      <c r="R1637" s="10"/>
      <c r="S1637" s="10"/>
      <c r="AA1637" s="10"/>
      <c r="AB1637" s="10"/>
    </row>
    <row r="1638" spans="1:28" x14ac:dyDescent="0.35">
      <c r="A1638" t="str">
        <f t="shared" si="141"/>
        <v>8420_Autres industries extractives</v>
      </c>
      <c r="B1638" t="str">
        <f t="shared" si="142"/>
        <v>HC_8420</v>
      </c>
      <c r="C1638" t="str">
        <f t="shared" si="143"/>
        <v>HC</v>
      </c>
      <c r="D1638">
        <f t="shared" si="145"/>
        <v>1</v>
      </c>
      <c r="E1638" t="str">
        <f>INDEX(PDC!$J$1:$L$90,MATCH(H1638,PDC!$L:$L,0),MATCH(PDC!$J$1,PDC!$J$1:$L$1,0))</f>
        <v>Industrie</v>
      </c>
      <c r="F1638">
        <v>8420</v>
      </c>
      <c r="G1638">
        <v>8</v>
      </c>
      <c r="H1638" t="s">
        <v>64</v>
      </c>
      <c r="I1638" s="10">
        <v>25</v>
      </c>
      <c r="J1638" s="10">
        <v>41789</v>
      </c>
      <c r="K1638" s="10">
        <v>4</v>
      </c>
      <c r="M1638" s="10"/>
      <c r="N1638" s="10"/>
      <c r="O1638" s="10">
        <v>148</v>
      </c>
      <c r="P1638" s="10">
        <v>401.11961977975216</v>
      </c>
      <c r="Q1638" s="10">
        <v>95.718969107000007</v>
      </c>
      <c r="R1638" s="10"/>
      <c r="S1638" s="10"/>
      <c r="U1638" s="10"/>
      <c r="V1638" s="10"/>
      <c r="W1638" s="10"/>
      <c r="X1638" s="10"/>
      <c r="Y1638" s="10"/>
      <c r="Z1638" s="10"/>
      <c r="AA1638" s="10"/>
      <c r="AB1638" s="10"/>
    </row>
    <row r="1639" spans="1:28" x14ac:dyDescent="0.35">
      <c r="A1639" t="str">
        <f t="shared" si="141"/>
        <v>8420_Travail du bois et fabrication d'articles en bois et en liège, à l'exception des meubles ; fabrication d'articles en vannerie et sparterie</v>
      </c>
      <c r="B1639" t="str">
        <f t="shared" si="142"/>
        <v>HC_8420</v>
      </c>
      <c r="C1639" t="str">
        <f t="shared" si="143"/>
        <v>HC</v>
      </c>
      <c r="D1639">
        <f t="shared" si="145"/>
        <v>22</v>
      </c>
      <c r="E1639" t="str">
        <f>INDEX(PDC!$J$1:$L$90,MATCH(H1639,PDC!$L:$L,0),MATCH(PDC!$J$1,PDC!$J$1:$L$1,0))</f>
        <v>Industrie</v>
      </c>
      <c r="F1639">
        <v>8420</v>
      </c>
      <c r="G1639">
        <v>16</v>
      </c>
      <c r="H1639" t="s">
        <v>70</v>
      </c>
      <c r="I1639" s="10">
        <v>104</v>
      </c>
      <c r="J1639" s="10">
        <v>163600</v>
      </c>
      <c r="K1639" s="10">
        <v>11</v>
      </c>
      <c r="M1639" s="10"/>
      <c r="N1639" s="10"/>
      <c r="O1639" s="10">
        <v>336</v>
      </c>
      <c r="P1639" s="10">
        <v>38.789808646641347</v>
      </c>
      <c r="Q1639" s="10">
        <v>67.237163813999999</v>
      </c>
      <c r="R1639" s="10"/>
      <c r="S1639" s="10"/>
      <c r="T1639" s="10"/>
      <c r="AA1639" s="10"/>
      <c r="AB1639" s="10"/>
    </row>
    <row r="1640" spans="1:28" x14ac:dyDescent="0.35">
      <c r="A1640" t="str">
        <f t="shared" si="141"/>
        <v>8420_Activités créatives, artistiques et de spectacle</v>
      </c>
      <c r="B1640" t="str">
        <f t="shared" si="142"/>
        <v>HC_8420</v>
      </c>
      <c r="C1640" t="str">
        <f t="shared" si="143"/>
        <v>HC</v>
      </c>
      <c r="D1640">
        <f t="shared" si="145"/>
        <v>32</v>
      </c>
      <c r="E1640" t="str">
        <f>INDEX(PDC!$J$1:$L$90,MATCH(H1640,PDC!$L:$L,0),MATCH(PDC!$J$1,PDC!$J$1:$L$1,0))</f>
        <v>Services</v>
      </c>
      <c r="F1640">
        <v>8420</v>
      </c>
      <c r="G1640">
        <v>90</v>
      </c>
      <c r="H1640" t="s">
        <v>42</v>
      </c>
      <c r="I1640" s="10">
        <v>39</v>
      </c>
      <c r="J1640" s="10">
        <v>18327</v>
      </c>
      <c r="K1640" s="10">
        <v>1</v>
      </c>
      <c r="M1640" s="10"/>
      <c r="N1640" s="10"/>
      <c r="O1640" s="10">
        <v>8</v>
      </c>
      <c r="P1640" s="10">
        <v>22.534086021228202</v>
      </c>
      <c r="Q1640" s="10">
        <v>54.564304032000003</v>
      </c>
      <c r="R1640" s="10"/>
      <c r="S1640" s="10"/>
      <c r="AA1640" s="10"/>
      <c r="AB1640" s="10"/>
    </row>
    <row r="1641" spans="1:28" x14ac:dyDescent="0.35">
      <c r="A1641" t="str">
        <f t="shared" si="141"/>
        <v>8420_Activités liées à l'emploi</v>
      </c>
      <c r="B1641" t="str">
        <f t="shared" si="142"/>
        <v>HC_8420</v>
      </c>
      <c r="C1641" t="str">
        <f t="shared" si="143"/>
        <v>HC</v>
      </c>
      <c r="D1641">
        <f t="shared" si="145"/>
        <v>3</v>
      </c>
      <c r="E1641" t="str">
        <f>INDEX(PDC!$J$1:$L$90,MATCH(H1641,PDC!$L:$L,0),MATCH(PDC!$J$1,PDC!$J$1:$L$1,0))</f>
        <v>Services</v>
      </c>
      <c r="F1641">
        <v>8420</v>
      </c>
      <c r="G1641">
        <v>78</v>
      </c>
      <c r="H1641" t="s">
        <v>6</v>
      </c>
      <c r="I1641" s="10">
        <v>1352</v>
      </c>
      <c r="J1641" s="10">
        <v>1783881</v>
      </c>
      <c r="K1641" s="10">
        <v>92</v>
      </c>
      <c r="L1641">
        <v>5</v>
      </c>
      <c r="M1641" s="10">
        <v>55</v>
      </c>
      <c r="N1641" s="10"/>
      <c r="O1641" s="10">
        <v>4723</v>
      </c>
      <c r="P1641" s="10">
        <v>119.79670525057568</v>
      </c>
      <c r="Q1641" s="10">
        <v>51.572946850000001</v>
      </c>
      <c r="R1641" s="10"/>
      <c r="S1641" s="10"/>
      <c r="U1641" s="10"/>
      <c r="V1641" s="10"/>
      <c r="W1641" s="10"/>
      <c r="X1641" s="10"/>
      <c r="Y1641" s="10"/>
      <c r="Z1641" s="10"/>
      <c r="AA1641" s="10"/>
      <c r="AB1641" s="10"/>
    </row>
    <row r="1642" spans="1:28" x14ac:dyDescent="0.35">
      <c r="A1642" t="str">
        <f t="shared" si="141"/>
        <v>8420_Fabrication d'autres produits minéraux non métalliques</v>
      </c>
      <c r="B1642" t="str">
        <f t="shared" si="142"/>
        <v>HC_8420</v>
      </c>
      <c r="C1642" t="str">
        <f t="shared" si="143"/>
        <v>HC</v>
      </c>
      <c r="D1642">
        <f t="shared" si="145"/>
        <v>10</v>
      </c>
      <c r="E1642" t="str">
        <f>INDEX(PDC!$J$1:$L$90,MATCH(H1642,PDC!$L:$L,0),MATCH(PDC!$J$1,PDC!$J$1:$L$1,0))</f>
        <v>Industrie</v>
      </c>
      <c r="F1642">
        <v>8420</v>
      </c>
      <c r="G1642">
        <v>23</v>
      </c>
      <c r="H1642" t="s">
        <v>18</v>
      </c>
      <c r="I1642" s="10">
        <v>94</v>
      </c>
      <c r="J1642" s="10">
        <v>126390</v>
      </c>
      <c r="K1642">
        <v>6</v>
      </c>
      <c r="M1642" s="10"/>
      <c r="O1642">
        <v>368</v>
      </c>
      <c r="P1642">
        <v>62.993302457088866</v>
      </c>
      <c r="Q1642">
        <v>47.472110135000001</v>
      </c>
      <c r="R1642" s="10"/>
      <c r="S1642" s="10"/>
      <c r="T1642" s="10"/>
      <c r="AA1642" s="10"/>
      <c r="AB1642" s="10"/>
    </row>
    <row r="1643" spans="1:28" x14ac:dyDescent="0.35">
      <c r="A1643" t="str">
        <f t="shared" si="141"/>
        <v>8420_Réparation et installation de machines et d'équipements</v>
      </c>
      <c r="B1643" t="str">
        <f t="shared" si="142"/>
        <v>HC_8420</v>
      </c>
      <c r="C1643" t="str">
        <f t="shared" si="143"/>
        <v>HC</v>
      </c>
      <c r="D1643">
        <f t="shared" si="145"/>
        <v>5</v>
      </c>
      <c r="E1643" t="str">
        <f>INDEX(PDC!$J$1:$L$90,MATCH(H1643,PDC!$L:$L,0),MATCH(PDC!$J$1,PDC!$J$1:$L$1,0))</f>
        <v>Industrie</v>
      </c>
      <c r="F1643">
        <v>8420</v>
      </c>
      <c r="G1643">
        <v>33</v>
      </c>
      <c r="H1643" t="s">
        <v>23</v>
      </c>
      <c r="I1643" s="10">
        <v>176</v>
      </c>
      <c r="J1643" s="10">
        <v>286748</v>
      </c>
      <c r="K1643">
        <v>12</v>
      </c>
      <c r="L1643">
        <v>1</v>
      </c>
      <c r="M1643" s="10">
        <v>2</v>
      </c>
      <c r="O1643">
        <v>739</v>
      </c>
      <c r="P1643">
        <v>78.324892253820778</v>
      </c>
      <c r="Q1643">
        <v>41.848591794999997</v>
      </c>
      <c r="R1643" s="10"/>
      <c r="S1643" s="10"/>
      <c r="AA1643" s="10"/>
      <c r="AB1643" s="10"/>
    </row>
    <row r="1644" spans="1:28" x14ac:dyDescent="0.35">
      <c r="A1644" t="str">
        <f t="shared" si="141"/>
        <v>8420_Collecte, traitement et élimination des déchets ; récupération</v>
      </c>
      <c r="B1644" t="str">
        <f t="shared" si="142"/>
        <v>HC_8420</v>
      </c>
      <c r="C1644" t="str">
        <f t="shared" si="143"/>
        <v>HC</v>
      </c>
      <c r="D1644">
        <f t="shared" si="145"/>
        <v>9</v>
      </c>
      <c r="E1644" t="str">
        <f>INDEX(PDC!$J$1:$L$90,MATCH(H1644,PDC!$L:$L,0),MATCH(PDC!$J$1,PDC!$J$1:$L$1,0))</f>
        <v>Industrie</v>
      </c>
      <c r="F1644">
        <v>8420</v>
      </c>
      <c r="G1644">
        <v>38</v>
      </c>
      <c r="H1644" t="s">
        <v>4</v>
      </c>
      <c r="I1644">
        <v>93</v>
      </c>
      <c r="J1644">
        <v>151154</v>
      </c>
      <c r="K1644">
        <v>6</v>
      </c>
      <c r="L1644">
        <v>2</v>
      </c>
      <c r="M1644">
        <v>105</v>
      </c>
      <c r="N1644">
        <v>1</v>
      </c>
      <c r="O1644">
        <v>858</v>
      </c>
      <c r="P1644">
        <v>63.221377647353528</v>
      </c>
      <c r="Q1644">
        <v>39.694616087</v>
      </c>
      <c r="R1644" s="10"/>
      <c r="S1644" s="10"/>
      <c r="AA1644" s="10"/>
      <c r="AB1644" s="10"/>
    </row>
    <row r="1645" spans="1:28" x14ac:dyDescent="0.35">
      <c r="A1645" t="str">
        <f t="shared" si="141"/>
        <v>8420_Travaux de construction spécialisés</v>
      </c>
      <c r="B1645" t="str">
        <f t="shared" si="142"/>
        <v>7_8420</v>
      </c>
      <c r="C1645">
        <f t="shared" si="143"/>
        <v>7</v>
      </c>
      <c r="D1645">
        <f t="shared" si="145"/>
        <v>7</v>
      </c>
      <c r="E1645" t="str">
        <f>INDEX(PDC!$J$1:$L$90,MATCH(H1645,PDC!$L:$L,0),MATCH(PDC!$J$1,PDC!$J$1:$L$1,0))</f>
        <v>Construction</v>
      </c>
      <c r="F1645">
        <v>8420</v>
      </c>
      <c r="G1645">
        <v>43</v>
      </c>
      <c r="H1645" t="s">
        <v>3</v>
      </c>
      <c r="I1645" s="10">
        <v>1602</v>
      </c>
      <c r="J1645" s="10">
        <v>2516678</v>
      </c>
      <c r="K1645">
        <v>99</v>
      </c>
      <c r="L1645">
        <v>15</v>
      </c>
      <c r="M1645" s="10">
        <v>188</v>
      </c>
      <c r="O1645">
        <v>7488</v>
      </c>
      <c r="P1645">
        <v>63.599192370044982</v>
      </c>
      <c r="Q1645">
        <v>39.337571195000002</v>
      </c>
      <c r="R1645" s="10"/>
      <c r="S1645" s="10"/>
      <c r="AA1645" s="10"/>
      <c r="AB1645" s="10"/>
    </row>
    <row r="1646" spans="1:28" x14ac:dyDescent="0.35">
      <c r="A1646" t="str">
        <f t="shared" si="141"/>
        <v>8420_Imprimerie et reproduction d'enregistrements</v>
      </c>
      <c r="B1646" t="str">
        <f t="shared" si="142"/>
        <v>HC_8420</v>
      </c>
      <c r="C1646" t="str">
        <f t="shared" si="143"/>
        <v>HC</v>
      </c>
      <c r="D1646">
        <f t="shared" si="145"/>
        <v>12</v>
      </c>
      <c r="E1646" t="str">
        <f>INDEX(PDC!$J$1:$L$90,MATCH(H1646,PDC!$L:$L,0),MATCH(PDC!$J$1,PDC!$J$1:$L$1,0))</f>
        <v>Industrie</v>
      </c>
      <c r="F1646">
        <v>8420</v>
      </c>
      <c r="G1646">
        <v>18</v>
      </c>
      <c r="H1646" t="s">
        <v>72</v>
      </c>
      <c r="I1646" s="10">
        <v>91</v>
      </c>
      <c r="J1646" s="10">
        <v>157779</v>
      </c>
      <c r="K1646">
        <v>6</v>
      </c>
      <c r="O1646">
        <v>229</v>
      </c>
      <c r="P1646">
        <v>53.958596440676821</v>
      </c>
      <c r="Q1646">
        <v>38.027874431999997</v>
      </c>
      <c r="R1646" s="10"/>
      <c r="S1646" s="10"/>
      <c r="AA1646" s="10"/>
      <c r="AB1646" s="10"/>
    </row>
    <row r="1647" spans="1:28" x14ac:dyDescent="0.35">
      <c r="A1647" t="str">
        <f t="shared" si="141"/>
        <v>8420_Hébergement médico-social et social</v>
      </c>
      <c r="B1647" t="str">
        <f t="shared" si="142"/>
        <v>18_8420</v>
      </c>
      <c r="C1647">
        <f t="shared" si="143"/>
        <v>18</v>
      </c>
      <c r="D1647">
        <f t="shared" si="145"/>
        <v>18</v>
      </c>
      <c r="E1647" t="str">
        <f>INDEX(PDC!$J$1:$L$90,MATCH(H1647,PDC!$L:$L,0),MATCH(PDC!$J$1,PDC!$J$1:$L$1,0))</f>
        <v>Services</v>
      </c>
      <c r="F1647">
        <v>8420</v>
      </c>
      <c r="G1647">
        <v>87</v>
      </c>
      <c r="H1647" t="s">
        <v>2</v>
      </c>
      <c r="I1647" s="10">
        <v>683</v>
      </c>
      <c r="J1647" s="10">
        <v>1078875</v>
      </c>
      <c r="K1647">
        <v>41</v>
      </c>
      <c r="L1647">
        <v>2</v>
      </c>
      <c r="M1647">
        <v>25</v>
      </c>
      <c r="O1647">
        <v>2963</v>
      </c>
      <c r="P1647">
        <v>41.787219085537409</v>
      </c>
      <c r="Q1647">
        <v>38.002548951000001</v>
      </c>
      <c r="R1647" s="10"/>
      <c r="S1647" s="10"/>
      <c r="AA1647" s="10"/>
      <c r="AB1647" s="10"/>
    </row>
    <row r="1648" spans="1:28" x14ac:dyDescent="0.35">
      <c r="A1648" t="str">
        <f t="shared" si="141"/>
        <v>8420_Industrie automobile</v>
      </c>
      <c r="B1648" t="str">
        <f t="shared" si="142"/>
        <v>HC_8420</v>
      </c>
      <c r="C1648" t="str">
        <f t="shared" si="143"/>
        <v>HC</v>
      </c>
      <c r="D1648">
        <f t="shared" si="145"/>
        <v>6</v>
      </c>
      <c r="E1648" t="str">
        <f>INDEX(PDC!$J$1:$L$90,MATCH(H1648,PDC!$L:$L,0),MATCH(PDC!$J$1,PDC!$J$1:$L$1,0))</f>
        <v>Industrie</v>
      </c>
      <c r="F1648">
        <v>8420</v>
      </c>
      <c r="G1648">
        <v>29</v>
      </c>
      <c r="H1648" t="s">
        <v>24</v>
      </c>
      <c r="I1648" s="10">
        <v>130</v>
      </c>
      <c r="J1648" s="10">
        <v>211364</v>
      </c>
      <c r="K1648">
        <v>8</v>
      </c>
      <c r="L1648">
        <v>2</v>
      </c>
      <c r="M1648">
        <v>8</v>
      </c>
      <c r="O1648">
        <v>375</v>
      </c>
      <c r="P1648">
        <v>67.0098847966362</v>
      </c>
      <c r="Q1648">
        <v>37.849397248000002</v>
      </c>
      <c r="R1648" s="10"/>
      <c r="S1648" s="10"/>
      <c r="AA1648" s="10"/>
      <c r="AB1648" s="10"/>
    </row>
    <row r="1649" spans="1:28" x14ac:dyDescent="0.35">
      <c r="A1649" t="str">
        <f t="shared" si="141"/>
        <v>8420_Hébergement</v>
      </c>
      <c r="B1649" t="str">
        <f t="shared" si="142"/>
        <v>HC_8420</v>
      </c>
      <c r="C1649" t="str">
        <f t="shared" si="143"/>
        <v>HC</v>
      </c>
      <c r="D1649">
        <f t="shared" si="145"/>
        <v>4</v>
      </c>
      <c r="E1649" t="str">
        <f>INDEX(PDC!$J$1:$L$90,MATCH(H1649,PDC!$L:$L,0),MATCH(PDC!$J$1,PDC!$J$1:$L$1,0))</f>
        <v>Services</v>
      </c>
      <c r="F1649">
        <v>8420</v>
      </c>
      <c r="G1649">
        <v>55</v>
      </c>
      <c r="H1649" t="s">
        <v>20</v>
      </c>
      <c r="I1649" s="10">
        <v>211</v>
      </c>
      <c r="J1649" s="10">
        <v>320884</v>
      </c>
      <c r="K1649">
        <v>12</v>
      </c>
      <c r="L1649">
        <v>2</v>
      </c>
      <c r="M1649">
        <v>9</v>
      </c>
      <c r="O1649">
        <v>476</v>
      </c>
      <c r="P1649">
        <v>101.22071064452992</v>
      </c>
      <c r="Q1649">
        <v>37.396691638999997</v>
      </c>
      <c r="R1649" s="10"/>
      <c r="S1649" s="10"/>
      <c r="AA1649" s="10"/>
      <c r="AB1649" s="10"/>
    </row>
    <row r="1650" spans="1:28" x14ac:dyDescent="0.35">
      <c r="A1650" t="str">
        <f t="shared" si="141"/>
        <v>8420_Génie civil</v>
      </c>
      <c r="B1650" t="str">
        <f t="shared" si="142"/>
        <v>HC_8420</v>
      </c>
      <c r="C1650" t="str">
        <f t="shared" si="143"/>
        <v>HC</v>
      </c>
      <c r="D1650">
        <f t="shared" si="145"/>
        <v>20</v>
      </c>
      <c r="E1650" t="str">
        <f>INDEX(PDC!$J$1:$L$90,MATCH(H1650,PDC!$L:$L,0),MATCH(PDC!$J$1,PDC!$J$1:$L$1,0))</f>
        <v>Construction</v>
      </c>
      <c r="F1650">
        <v>8420</v>
      </c>
      <c r="G1650">
        <v>42</v>
      </c>
      <c r="H1650" t="s">
        <v>22</v>
      </c>
      <c r="I1650" s="10">
        <v>129</v>
      </c>
      <c r="J1650" s="10">
        <v>189282</v>
      </c>
      <c r="K1650">
        <v>7</v>
      </c>
      <c r="O1650">
        <v>207</v>
      </c>
      <c r="P1650">
        <v>39.456030878480959</v>
      </c>
      <c r="Q1650">
        <v>36.981857757</v>
      </c>
      <c r="R1650" s="10"/>
      <c r="S1650" s="10"/>
      <c r="AA1650" s="10"/>
      <c r="AB1650" s="10"/>
    </row>
    <row r="1651" spans="1:28" x14ac:dyDescent="0.35">
      <c r="A1651" t="str">
        <f t="shared" si="141"/>
        <v>8420_Services relatifs aux bâtiments et aménagement paysager</v>
      </c>
      <c r="B1651" t="str">
        <f t="shared" si="142"/>
        <v>HC_8420</v>
      </c>
      <c r="C1651" t="str">
        <f t="shared" si="143"/>
        <v>HC</v>
      </c>
      <c r="D1651">
        <f t="shared" si="145"/>
        <v>41</v>
      </c>
      <c r="E1651" t="str">
        <f>INDEX(PDC!$J$1:$L$90,MATCH(H1651,PDC!$L:$L,0),MATCH(PDC!$J$1,PDC!$J$1:$L$1,0))</f>
        <v>Services</v>
      </c>
      <c r="F1651">
        <v>8420</v>
      </c>
      <c r="G1651">
        <v>81</v>
      </c>
      <c r="H1651" t="s">
        <v>9</v>
      </c>
      <c r="I1651" s="10">
        <v>44</v>
      </c>
      <c r="J1651" s="10">
        <v>59860</v>
      </c>
      <c r="K1651">
        <v>2</v>
      </c>
      <c r="O1651">
        <v>575</v>
      </c>
      <c r="P1651">
        <v>15.344847978769073</v>
      </c>
      <c r="Q1651">
        <v>33.411293016999998</v>
      </c>
      <c r="R1651" s="10"/>
      <c r="S1651" s="10"/>
      <c r="U1651" s="10"/>
      <c r="V1651" s="10"/>
      <c r="W1651" s="10"/>
      <c r="X1651" s="10"/>
      <c r="Y1651" s="10"/>
      <c r="Z1651" s="10"/>
      <c r="AA1651" s="10"/>
      <c r="AB1651" s="10"/>
    </row>
    <row r="1652" spans="1:28" x14ac:dyDescent="0.35">
      <c r="A1652" t="str">
        <f t="shared" si="141"/>
        <v>8420_Industries alimentaires</v>
      </c>
      <c r="B1652" t="str">
        <f t="shared" si="142"/>
        <v>16_8420</v>
      </c>
      <c r="C1652">
        <f t="shared" si="143"/>
        <v>16</v>
      </c>
      <c r="D1652">
        <f t="shared" si="145"/>
        <v>16</v>
      </c>
      <c r="E1652" t="str">
        <f>INDEX(PDC!$J$1:$L$90,MATCH(H1652,PDC!$L:$L,0),MATCH(PDC!$J$1,PDC!$J$1:$L$1,0))</f>
        <v>Industrie</v>
      </c>
      <c r="F1652">
        <v>8420</v>
      </c>
      <c r="G1652">
        <v>10</v>
      </c>
      <c r="H1652" t="s">
        <v>14</v>
      </c>
      <c r="I1652" s="10">
        <v>1070</v>
      </c>
      <c r="J1652" s="10">
        <v>1645118</v>
      </c>
      <c r="K1652">
        <v>52</v>
      </c>
      <c r="L1652">
        <v>4</v>
      </c>
      <c r="M1652">
        <v>18</v>
      </c>
      <c r="O1652">
        <v>3381</v>
      </c>
      <c r="P1652">
        <v>42.7218076749133</v>
      </c>
      <c r="Q1652">
        <v>31.608674878999999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</row>
    <row r="1653" spans="1:28" x14ac:dyDescent="0.35">
      <c r="A1653" t="str">
        <f t="shared" si="141"/>
        <v>8420_Fabrication de meubles</v>
      </c>
      <c r="B1653" t="str">
        <f t="shared" si="142"/>
        <v>HC_8420</v>
      </c>
      <c r="C1653" t="str">
        <f t="shared" si="143"/>
        <v>HC</v>
      </c>
      <c r="D1653">
        <f t="shared" si="145"/>
        <v>8</v>
      </c>
      <c r="E1653" t="str">
        <f>INDEX(PDC!$J$1:$L$90,MATCH(H1653,PDC!$L:$L,0),MATCH(PDC!$J$1,PDC!$J$1:$L$1,0))</f>
        <v>Industrie</v>
      </c>
      <c r="F1653">
        <v>8420</v>
      </c>
      <c r="G1653">
        <v>31</v>
      </c>
      <c r="H1653" t="s">
        <v>75</v>
      </c>
      <c r="I1653" s="10">
        <v>54</v>
      </c>
      <c r="J1653" s="10">
        <v>95292</v>
      </c>
      <c r="K1653">
        <v>3</v>
      </c>
      <c r="L1653">
        <v>1</v>
      </c>
      <c r="M1653" s="10">
        <v>3</v>
      </c>
      <c r="O1653">
        <v>39</v>
      </c>
      <c r="P1653">
        <v>63.240940648490799</v>
      </c>
      <c r="Q1653">
        <v>31.482181086000001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</row>
    <row r="1654" spans="1:28" x14ac:dyDescent="0.35">
      <c r="A1654" t="str">
        <f t="shared" si="141"/>
        <v>8420_Fabrication de produits métalliques, à l'exception des machines et des équipements</v>
      </c>
      <c r="B1654" t="str">
        <f t="shared" si="142"/>
        <v>13_8420</v>
      </c>
      <c r="C1654">
        <f t="shared" si="143"/>
        <v>13</v>
      </c>
      <c r="D1654">
        <f t="shared" si="145"/>
        <v>13</v>
      </c>
      <c r="E1654" t="str">
        <f>INDEX(PDC!$J$1:$L$90,MATCH(H1654,PDC!$L:$L,0),MATCH(PDC!$J$1,PDC!$J$1:$L$1,0))</f>
        <v>Industrie</v>
      </c>
      <c r="F1654">
        <v>8420</v>
      </c>
      <c r="G1654">
        <v>25</v>
      </c>
      <c r="H1654" t="s">
        <v>11</v>
      </c>
      <c r="I1654" s="10">
        <v>956</v>
      </c>
      <c r="J1654" s="10">
        <v>1524354</v>
      </c>
      <c r="K1654">
        <v>47</v>
      </c>
      <c r="L1654">
        <v>5</v>
      </c>
      <c r="M1654">
        <v>48</v>
      </c>
      <c r="O1654">
        <v>2853</v>
      </c>
      <c r="P1654">
        <v>48.716501138957184</v>
      </c>
      <c r="Q1654">
        <v>30.832733079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</row>
    <row r="1655" spans="1:28" x14ac:dyDescent="0.35">
      <c r="A1655" t="str">
        <f t="shared" si="141"/>
        <v>8420_Activités sportives, récréatives et de loisirs</v>
      </c>
      <c r="B1655" t="str">
        <f t="shared" si="142"/>
        <v>HC_8420</v>
      </c>
      <c r="C1655" t="str">
        <f t="shared" si="143"/>
        <v>HC</v>
      </c>
      <c r="D1655">
        <f t="shared" si="145"/>
        <v>24</v>
      </c>
      <c r="E1655" t="str">
        <f>INDEX(PDC!$J$1:$L$90,MATCH(H1655,PDC!$L:$L,0),MATCH(PDC!$J$1,PDC!$J$1:$L$1,0))</f>
        <v>Services</v>
      </c>
      <c r="F1655">
        <v>8420</v>
      </c>
      <c r="G1655">
        <v>93</v>
      </c>
      <c r="H1655" t="s">
        <v>12</v>
      </c>
      <c r="I1655" s="10">
        <v>145</v>
      </c>
      <c r="J1655" s="10">
        <v>177611</v>
      </c>
      <c r="K1655">
        <v>5</v>
      </c>
      <c r="O1655">
        <v>162</v>
      </c>
      <c r="P1655">
        <v>37.08115548992361</v>
      </c>
      <c r="Q1655">
        <v>28.151409541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</row>
    <row r="1656" spans="1:28" x14ac:dyDescent="0.35">
      <c r="A1656" t="str">
        <f t="shared" si="141"/>
        <v>8420_Construction de bâtiments</v>
      </c>
      <c r="B1656" t="str">
        <f t="shared" si="142"/>
        <v>HC_8420</v>
      </c>
      <c r="C1656" t="str">
        <f t="shared" si="143"/>
        <v>HC</v>
      </c>
      <c r="D1656">
        <f t="shared" si="145"/>
        <v>19</v>
      </c>
      <c r="E1656" t="str">
        <f>INDEX(PDC!$J$1:$L$90,MATCH(H1656,PDC!$L:$L,0),MATCH(PDC!$J$1,PDC!$J$1:$L$1,0))</f>
        <v>Construction</v>
      </c>
      <c r="F1656">
        <v>8420</v>
      </c>
      <c r="G1656">
        <v>41</v>
      </c>
      <c r="H1656" t="s">
        <v>17</v>
      </c>
      <c r="I1656" s="10">
        <v>23</v>
      </c>
      <c r="J1656" s="10">
        <v>36009</v>
      </c>
      <c r="K1656">
        <v>1</v>
      </c>
      <c r="O1656">
        <v>20</v>
      </c>
      <c r="P1656">
        <v>40.049136376732648</v>
      </c>
      <c r="Q1656">
        <v>27.770835069</v>
      </c>
      <c r="T1656" s="10"/>
      <c r="U1656" s="10"/>
      <c r="V1656" s="10"/>
      <c r="W1656" s="10"/>
      <c r="X1656" s="10"/>
      <c r="Y1656" s="10"/>
      <c r="Z1656" s="10"/>
    </row>
    <row r="1657" spans="1:28" x14ac:dyDescent="0.35">
      <c r="A1657" t="str">
        <f t="shared" si="141"/>
        <v>8420_Fabrication de textiles</v>
      </c>
      <c r="B1657" t="str">
        <f t="shared" si="142"/>
        <v>11_8420</v>
      </c>
      <c r="C1657">
        <f t="shared" si="143"/>
        <v>11</v>
      </c>
      <c r="D1657">
        <f t="shared" si="145"/>
        <v>11</v>
      </c>
      <c r="E1657" t="str">
        <f>INDEX(PDC!$J$1:$L$90,MATCH(H1657,PDC!$L:$L,0),MATCH(PDC!$J$1,PDC!$J$1:$L$1,0))</f>
        <v>Industrie</v>
      </c>
      <c r="F1657">
        <v>8420</v>
      </c>
      <c r="G1657">
        <v>13</v>
      </c>
      <c r="H1657" t="s">
        <v>19</v>
      </c>
      <c r="I1657" s="10">
        <v>790</v>
      </c>
      <c r="J1657" s="10">
        <v>1322359</v>
      </c>
      <c r="K1657">
        <v>35</v>
      </c>
      <c r="L1657">
        <v>1</v>
      </c>
      <c r="M1657">
        <v>5</v>
      </c>
      <c r="O1657">
        <v>1170</v>
      </c>
      <c r="P1657">
        <v>56.051594969423256</v>
      </c>
      <c r="Q1657">
        <v>26.467850258999999</v>
      </c>
      <c r="T1657" s="10"/>
      <c r="U1657" s="10"/>
      <c r="V1657" s="10"/>
      <c r="W1657" s="10"/>
      <c r="X1657" s="10"/>
      <c r="Y1657" s="10"/>
      <c r="Z1657" s="10"/>
    </row>
    <row r="1658" spans="1:28" x14ac:dyDescent="0.35">
      <c r="A1658" t="str">
        <f t="shared" si="141"/>
        <v>8420_Fabrication de produits en caoutchouc et en plastique</v>
      </c>
      <c r="B1658" t="str">
        <f t="shared" si="142"/>
        <v>14_8420</v>
      </c>
      <c r="C1658">
        <f t="shared" si="143"/>
        <v>14</v>
      </c>
      <c r="D1658">
        <f t="shared" si="145"/>
        <v>14</v>
      </c>
      <c r="E1658" t="str">
        <f>INDEX(PDC!$J$1:$L$90,MATCH(H1658,PDC!$L:$L,0),MATCH(PDC!$J$1,PDC!$J$1:$L$1,0))</f>
        <v>Industrie</v>
      </c>
      <c r="F1658">
        <v>8420</v>
      </c>
      <c r="G1658">
        <v>22</v>
      </c>
      <c r="H1658" t="s">
        <v>25</v>
      </c>
      <c r="I1658" s="10">
        <v>2004</v>
      </c>
      <c r="J1658" s="10">
        <v>3438097</v>
      </c>
      <c r="K1658">
        <v>90</v>
      </c>
      <c r="L1658">
        <v>8</v>
      </c>
      <c r="M1658">
        <v>83</v>
      </c>
      <c r="O1658">
        <v>6925</v>
      </c>
      <c r="P1658">
        <v>45.377917552788993</v>
      </c>
      <c r="Q1658">
        <v>26.177271904000001</v>
      </c>
      <c r="T1658" s="10"/>
      <c r="U1658" s="10"/>
      <c r="V1658" s="10"/>
      <c r="W1658" s="10"/>
      <c r="X1658" s="10"/>
      <c r="Y1658" s="10"/>
      <c r="Z1658" s="10"/>
    </row>
    <row r="1659" spans="1:28" x14ac:dyDescent="0.35">
      <c r="A1659" t="str">
        <f t="shared" si="141"/>
        <v>8420_Activités pour la santé humaine</v>
      </c>
      <c r="B1659" t="str">
        <f t="shared" si="142"/>
        <v>21_8420</v>
      </c>
      <c r="C1659">
        <f t="shared" si="143"/>
        <v>21</v>
      </c>
      <c r="D1659">
        <f t="shared" si="145"/>
        <v>21</v>
      </c>
      <c r="E1659" t="str">
        <f>INDEX(PDC!$J$1:$L$90,MATCH(H1659,PDC!$L:$L,0),MATCH(PDC!$J$1,PDC!$J$1:$L$1,0))</f>
        <v>Services</v>
      </c>
      <c r="F1659">
        <v>8420</v>
      </c>
      <c r="G1659">
        <v>86</v>
      </c>
      <c r="H1659" t="s">
        <v>27</v>
      </c>
      <c r="I1659" s="10">
        <v>632</v>
      </c>
      <c r="J1659" s="10">
        <v>962486</v>
      </c>
      <c r="K1659">
        <v>25</v>
      </c>
      <c r="L1659">
        <v>1</v>
      </c>
      <c r="M1659">
        <v>5</v>
      </c>
      <c r="O1659">
        <v>1953</v>
      </c>
      <c r="P1659">
        <v>38.963760882135844</v>
      </c>
      <c r="Q1659">
        <v>25.974403784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</row>
    <row r="1660" spans="1:28" x14ac:dyDescent="0.35">
      <c r="A1660" t="str">
        <f t="shared" si="141"/>
        <v>8420_Commerce de détail, à l'exception des automobiles et des motocycles</v>
      </c>
      <c r="B1660" t="str">
        <f t="shared" si="142"/>
        <v>23_8420</v>
      </c>
      <c r="C1660">
        <f t="shared" si="143"/>
        <v>23</v>
      </c>
      <c r="D1660">
        <f t="shared" si="145"/>
        <v>23</v>
      </c>
      <c r="E1660" t="str">
        <f>INDEX(PDC!$J$1:$L$90,MATCH(H1660,PDC!$L:$L,0),MATCH(PDC!$J$1,PDC!$J$1:$L$1,0))</f>
        <v>Commerce</v>
      </c>
      <c r="F1660">
        <v>8420</v>
      </c>
      <c r="G1660">
        <v>47</v>
      </c>
      <c r="H1660" t="s">
        <v>16</v>
      </c>
      <c r="I1660" s="10">
        <v>1350</v>
      </c>
      <c r="J1660" s="10">
        <v>2044529</v>
      </c>
      <c r="K1660">
        <v>49</v>
      </c>
      <c r="L1660">
        <v>2</v>
      </c>
      <c r="M1660">
        <v>12</v>
      </c>
      <c r="O1660">
        <v>3282</v>
      </c>
      <c r="P1660">
        <v>37.531487074591482</v>
      </c>
      <c r="Q1660">
        <v>23.966400085</v>
      </c>
      <c r="T1660" s="10"/>
      <c r="U1660" s="10"/>
      <c r="V1660" s="10"/>
      <c r="W1660" s="10"/>
      <c r="X1660" s="10"/>
      <c r="Y1660" s="10"/>
      <c r="Z1660" s="10"/>
    </row>
    <row r="1661" spans="1:28" x14ac:dyDescent="0.35">
      <c r="A1661" t="str">
        <f t="shared" si="141"/>
        <v>8420_Activités vétérinaires</v>
      </c>
      <c r="B1661" t="str">
        <f t="shared" si="142"/>
        <v>HC_8420</v>
      </c>
      <c r="C1661" t="str">
        <f t="shared" si="143"/>
        <v>HC</v>
      </c>
      <c r="D1661">
        <f t="shared" si="145"/>
        <v>25</v>
      </c>
      <c r="E1661" t="str">
        <f>INDEX(PDC!$J$1:$L$90,MATCH(H1661,PDC!$L:$L,0),MATCH(PDC!$J$1,PDC!$J$1:$L$1,0))</f>
        <v>Services</v>
      </c>
      <c r="F1661">
        <v>8420</v>
      </c>
      <c r="G1661">
        <v>75</v>
      </c>
      <c r="H1661" t="s">
        <v>87</v>
      </c>
      <c r="I1661">
        <v>25</v>
      </c>
      <c r="J1661">
        <v>44776</v>
      </c>
      <c r="K1661">
        <v>1</v>
      </c>
      <c r="L1661">
        <v>1</v>
      </c>
      <c r="M1661">
        <v>17</v>
      </c>
      <c r="O1661">
        <v>140</v>
      </c>
      <c r="P1661">
        <v>29.553320611684654</v>
      </c>
      <c r="Q1661">
        <v>22.333392888999999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</row>
    <row r="1662" spans="1:28" x14ac:dyDescent="0.35">
      <c r="A1662" t="str">
        <f t="shared" si="141"/>
        <v>8420_Action sociale sans hébergement</v>
      </c>
      <c r="B1662" t="str">
        <f t="shared" si="142"/>
        <v>36_8420</v>
      </c>
      <c r="C1662">
        <f t="shared" si="143"/>
        <v>36</v>
      </c>
      <c r="D1662">
        <f t="shared" si="145"/>
        <v>36</v>
      </c>
      <c r="E1662" t="str">
        <f>INDEX(PDC!$J$1:$L$90,MATCH(H1662,PDC!$L:$L,0),MATCH(PDC!$J$1,PDC!$J$1:$L$1,0))</f>
        <v>Services</v>
      </c>
      <c r="F1662">
        <v>8420</v>
      </c>
      <c r="G1662">
        <v>88</v>
      </c>
      <c r="H1662" t="s">
        <v>8</v>
      </c>
      <c r="I1662" s="10">
        <v>775</v>
      </c>
      <c r="J1662" s="10">
        <v>1185313</v>
      </c>
      <c r="K1662">
        <v>25</v>
      </c>
      <c r="L1662">
        <v>3</v>
      </c>
      <c r="M1662" s="10">
        <v>23</v>
      </c>
      <c r="O1662">
        <v>2714</v>
      </c>
      <c r="P1662">
        <v>17.343518978809797</v>
      </c>
      <c r="Q1662">
        <v>21.091475416000002</v>
      </c>
      <c r="T1662" s="10"/>
      <c r="U1662" s="10"/>
      <c r="V1662" s="10"/>
      <c r="W1662" s="10"/>
      <c r="X1662" s="10"/>
      <c r="Y1662" s="10"/>
      <c r="Z1662" s="10"/>
    </row>
    <row r="1663" spans="1:28" x14ac:dyDescent="0.35">
      <c r="A1663" t="str">
        <f t="shared" si="141"/>
        <v>8420_Entreposage et services auxiliaires des transports</v>
      </c>
      <c r="B1663" t="str">
        <f t="shared" si="142"/>
        <v>HC_8420</v>
      </c>
      <c r="C1663" t="str">
        <f t="shared" si="143"/>
        <v>HC</v>
      </c>
      <c r="D1663">
        <f t="shared" si="145"/>
        <v>39</v>
      </c>
      <c r="E1663" t="str">
        <f>INDEX(PDC!$J$1:$L$90,MATCH(H1663,PDC!$L:$L,0),MATCH(PDC!$J$1,PDC!$J$1:$L$1,0))</f>
        <v>Services</v>
      </c>
      <c r="F1663">
        <v>8420</v>
      </c>
      <c r="G1663">
        <v>52</v>
      </c>
      <c r="H1663" t="s">
        <v>7</v>
      </c>
      <c r="I1663" s="10">
        <v>27</v>
      </c>
      <c r="J1663" s="10">
        <v>48975</v>
      </c>
      <c r="K1663">
        <v>1</v>
      </c>
      <c r="M1663" s="10"/>
      <c r="O1663">
        <v>10</v>
      </c>
      <c r="P1663">
        <v>15.613863853186302</v>
      </c>
      <c r="Q1663">
        <v>20.418580908999999</v>
      </c>
      <c r="T1663" s="10"/>
      <c r="U1663" s="10"/>
      <c r="V1663" s="10"/>
      <c r="W1663" s="10"/>
      <c r="X1663" s="10"/>
      <c r="Y1663" s="10"/>
      <c r="Z1663" s="10"/>
    </row>
    <row r="1664" spans="1:28" x14ac:dyDescent="0.35">
      <c r="A1664" t="str">
        <f t="shared" si="141"/>
        <v>8420_Enquêtes et sécurité</v>
      </c>
      <c r="B1664" t="str">
        <f t="shared" si="142"/>
        <v>HC_8420</v>
      </c>
      <c r="C1664" t="str">
        <f t="shared" si="143"/>
        <v>HC</v>
      </c>
      <c r="D1664">
        <f t="shared" si="145"/>
        <v>17</v>
      </c>
      <c r="E1664" t="str">
        <f>INDEX(PDC!$J$1:$L$90,MATCH(H1664,PDC!$L:$L,0),MATCH(PDC!$J$1,PDC!$J$1:$L$1,0))</f>
        <v>Services</v>
      </c>
      <c r="F1664">
        <v>8420</v>
      </c>
      <c r="G1664">
        <v>80</v>
      </c>
      <c r="H1664" t="s">
        <v>15</v>
      </c>
      <c r="I1664" s="10">
        <v>30</v>
      </c>
      <c r="J1664" s="10">
        <v>54070</v>
      </c>
      <c r="K1664">
        <v>1</v>
      </c>
      <c r="O1664">
        <v>30</v>
      </c>
      <c r="P1664">
        <v>42.441066439547072</v>
      </c>
      <c r="Q1664">
        <v>18.494544109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</row>
    <row r="1665" spans="1:28" x14ac:dyDescent="0.35">
      <c r="A1665" t="str">
        <f t="shared" si="141"/>
        <v>8420_Activités administratives et autres activités de soutien aux entreprises</v>
      </c>
      <c r="B1665" t="str">
        <f t="shared" si="142"/>
        <v>HC_8420</v>
      </c>
      <c r="C1665" t="str">
        <f t="shared" si="143"/>
        <v>HC</v>
      </c>
      <c r="D1665">
        <f t="shared" si="145"/>
        <v>15</v>
      </c>
      <c r="E1665" t="str">
        <f>INDEX(PDC!$J$1:$L$90,MATCH(H1665,PDC!$L:$L,0),MATCH(PDC!$J$1,PDC!$J$1:$L$1,0))</f>
        <v>Services</v>
      </c>
      <c r="F1665">
        <v>8420</v>
      </c>
      <c r="G1665">
        <v>82</v>
      </c>
      <c r="H1665" t="s">
        <v>35</v>
      </c>
      <c r="I1665" s="10">
        <v>146</v>
      </c>
      <c r="J1665" s="10">
        <v>228125</v>
      </c>
      <c r="K1665">
        <v>4</v>
      </c>
      <c r="O1665">
        <v>181</v>
      </c>
      <c r="P1665">
        <v>45.365453212215101</v>
      </c>
      <c r="Q1665">
        <v>17.534246575000001</v>
      </c>
      <c r="T1665" s="10"/>
      <c r="U1665" s="10"/>
      <c r="V1665" s="10"/>
      <c r="W1665" s="10"/>
      <c r="X1665" s="10"/>
      <c r="Y1665" s="10"/>
      <c r="Z1665" s="10"/>
    </row>
    <row r="1666" spans="1:28" x14ac:dyDescent="0.35">
      <c r="A1666" t="str">
        <f t="shared" si="141"/>
        <v>8420_Commerce et réparation d'automobiles et de motocycles</v>
      </c>
      <c r="B1666" t="str">
        <f t="shared" si="142"/>
        <v>27_8420</v>
      </c>
      <c r="C1666">
        <f t="shared" si="143"/>
        <v>27</v>
      </c>
      <c r="D1666">
        <f t="shared" si="145"/>
        <v>27</v>
      </c>
      <c r="E1666" t="str">
        <f>INDEX(PDC!$J$1:$L$90,MATCH(H1666,PDC!$L:$L,0),MATCH(PDC!$J$1,PDC!$J$1:$L$1,0))</f>
        <v>Commerce</v>
      </c>
      <c r="F1666">
        <v>8420</v>
      </c>
      <c r="G1666">
        <v>45</v>
      </c>
      <c r="H1666" t="s">
        <v>21</v>
      </c>
      <c r="I1666" s="10">
        <v>349</v>
      </c>
      <c r="J1666" s="10">
        <v>579506</v>
      </c>
      <c r="K1666">
        <v>10</v>
      </c>
      <c r="L1666">
        <v>1</v>
      </c>
      <c r="M1666">
        <v>6</v>
      </c>
      <c r="O1666">
        <v>819</v>
      </c>
      <c r="P1666">
        <v>26.788291798465195</v>
      </c>
      <c r="Q1666">
        <v>17.256076727</v>
      </c>
      <c r="T1666" s="10"/>
      <c r="U1666" s="10"/>
      <c r="V1666" s="10"/>
      <c r="W1666" s="10"/>
      <c r="X1666" s="10"/>
      <c r="Y1666" s="10"/>
      <c r="Z1666" s="10"/>
    </row>
    <row r="1667" spans="1:28" x14ac:dyDescent="0.35">
      <c r="A1667" t="str">
        <f t="shared" si="141"/>
        <v>8420_Fabrication de machines et équipements n.c.a.</v>
      </c>
      <c r="B1667" t="str">
        <f t="shared" si="142"/>
        <v>HC_8420</v>
      </c>
      <c r="C1667" t="str">
        <f t="shared" si="143"/>
        <v>HC</v>
      </c>
      <c r="D1667">
        <f t="shared" si="145"/>
        <v>26</v>
      </c>
      <c r="E1667" t="str">
        <f>INDEX(PDC!$J$1:$L$90,MATCH(H1667,PDC!$L:$L,0),MATCH(PDC!$J$1,PDC!$J$1:$L$1,0))</f>
        <v>Industrie</v>
      </c>
      <c r="F1667">
        <v>8420</v>
      </c>
      <c r="G1667">
        <v>28</v>
      </c>
      <c r="H1667" t="s">
        <v>29</v>
      </c>
      <c r="I1667">
        <v>199</v>
      </c>
      <c r="J1667">
        <v>358914</v>
      </c>
      <c r="K1667">
        <v>6</v>
      </c>
      <c r="L1667">
        <v>1</v>
      </c>
      <c r="M1667">
        <v>26</v>
      </c>
      <c r="O1667">
        <v>349</v>
      </c>
      <c r="P1667">
        <v>27.240106738489583</v>
      </c>
      <c r="Q1667">
        <v>16.717096574999999</v>
      </c>
      <c r="T1667" s="10"/>
      <c r="U1667" s="10"/>
      <c r="V1667" s="10"/>
      <c r="W1667" s="10"/>
      <c r="X1667" s="10"/>
      <c r="Y1667" s="10"/>
      <c r="Z1667" s="10"/>
    </row>
    <row r="1668" spans="1:28" x14ac:dyDescent="0.35">
      <c r="A1668" t="str">
        <f t="shared" ref="A1668:A1731" si="146">F1668&amp;"_"&amp;H1668</f>
        <v>8420_Autres services personnels</v>
      </c>
      <c r="B1668" t="str">
        <f t="shared" ref="B1668:B1731" si="147">C1668&amp;"_"&amp;F1668</f>
        <v>HC_8420</v>
      </c>
      <c r="C1668" t="str">
        <f t="shared" si="143"/>
        <v>HC</v>
      </c>
      <c r="D1668">
        <f t="shared" si="145"/>
        <v>33</v>
      </c>
      <c r="E1668" t="str">
        <f>INDEX(PDC!$J$1:$L$90,MATCH(H1668,PDC!$L:$L,0),MATCH(PDC!$J$1,PDC!$J$1:$L$1,0))</f>
        <v>Services</v>
      </c>
      <c r="F1668">
        <v>8420</v>
      </c>
      <c r="G1668">
        <v>96</v>
      </c>
      <c r="H1668" t="s">
        <v>30</v>
      </c>
      <c r="I1668">
        <v>133</v>
      </c>
      <c r="J1668">
        <v>181976</v>
      </c>
      <c r="K1668">
        <v>3</v>
      </c>
      <c r="O1668">
        <v>476</v>
      </c>
      <c r="P1668">
        <v>20.29866102817714</v>
      </c>
      <c r="Q1668">
        <v>16.485690421000001</v>
      </c>
      <c r="T1668" s="10"/>
      <c r="U1668" s="10"/>
      <c r="V1668" s="10"/>
      <c r="W1668" s="10"/>
      <c r="X1668" s="10"/>
      <c r="Y1668" s="10"/>
      <c r="Z1668" s="10"/>
    </row>
    <row r="1669" spans="1:28" x14ac:dyDescent="0.35">
      <c r="A1669" t="str">
        <f t="shared" si="146"/>
        <v>8420_Activités immobilières</v>
      </c>
      <c r="B1669" t="str">
        <f t="shared" si="147"/>
        <v>HC_8420</v>
      </c>
      <c r="C1669" t="str">
        <f t="shared" ref="C1669:C1732" si="148">IF(OR(G1669=93,G1669=78,G1669=53),"HC",IF(I1669&lt;300,"HC",D1669))</f>
        <v>HC</v>
      </c>
      <c r="D1669">
        <f t="shared" si="145"/>
        <v>45</v>
      </c>
      <c r="E1669" t="str">
        <f>INDEX(PDC!$J$1:$L$90,MATCH(H1669,PDC!$L:$L,0),MATCH(PDC!$J$1,PDC!$J$1:$L$1,0))</f>
        <v>Services</v>
      </c>
      <c r="F1669">
        <v>8420</v>
      </c>
      <c r="G1669">
        <v>68</v>
      </c>
      <c r="H1669" t="s">
        <v>31</v>
      </c>
      <c r="I1669">
        <v>47</v>
      </c>
      <c r="J1669">
        <v>60875</v>
      </c>
      <c r="K1669">
        <v>1</v>
      </c>
      <c r="L1669">
        <v>1</v>
      </c>
      <c r="M1669" s="10">
        <v>3</v>
      </c>
      <c r="O1669">
        <v>50</v>
      </c>
      <c r="P1669">
        <v>9.6257427077363609</v>
      </c>
      <c r="Q1669">
        <v>16.427104722999999</v>
      </c>
      <c r="T1669" s="10"/>
      <c r="U1669" s="10"/>
      <c r="V1669" s="10"/>
      <c r="W1669" s="10"/>
      <c r="X1669" s="10"/>
      <c r="Y1669" s="10"/>
      <c r="Z1669" s="10"/>
    </row>
    <row r="1670" spans="1:28" x14ac:dyDescent="0.35">
      <c r="A1670" t="str">
        <f t="shared" si="146"/>
        <v>8420_Activités des services financiers, hors assurance et caisses de retraite</v>
      </c>
      <c r="B1670" t="str">
        <f t="shared" si="147"/>
        <v>35_8420</v>
      </c>
      <c r="C1670">
        <f t="shared" si="148"/>
        <v>35</v>
      </c>
      <c r="D1670">
        <f t="shared" si="145"/>
        <v>35</v>
      </c>
      <c r="E1670" t="str">
        <f>INDEX(PDC!$J$1:$L$90,MATCH(H1670,PDC!$L:$L,0),MATCH(PDC!$J$1,PDC!$J$1:$L$1,0))</f>
        <v>Services</v>
      </c>
      <c r="F1670">
        <v>8420</v>
      </c>
      <c r="G1670">
        <v>64</v>
      </c>
      <c r="H1670" t="s">
        <v>47</v>
      </c>
      <c r="I1670" s="10">
        <v>427</v>
      </c>
      <c r="J1670" s="10">
        <v>653479</v>
      </c>
      <c r="K1670" s="10">
        <v>10</v>
      </c>
      <c r="L1670">
        <v>2</v>
      </c>
      <c r="M1670" s="10">
        <v>8</v>
      </c>
      <c r="N1670" s="10"/>
      <c r="O1670" s="10">
        <v>976</v>
      </c>
      <c r="P1670" s="10">
        <v>18.999761977403868</v>
      </c>
      <c r="Q1670" s="10">
        <v>15.302710569</v>
      </c>
      <c r="T1670" s="10"/>
      <c r="U1670" s="10"/>
      <c r="V1670" s="10"/>
      <c r="W1670" s="10"/>
      <c r="X1670" s="10"/>
      <c r="Y1670" s="10"/>
      <c r="Z1670" s="10"/>
    </row>
    <row r="1671" spans="1:28" x14ac:dyDescent="0.35">
      <c r="A1671" t="str">
        <f t="shared" si="146"/>
        <v>8420_Commerce de gros, à l'exception des automobiles et des motocycles</v>
      </c>
      <c r="B1671" t="str">
        <f t="shared" si="147"/>
        <v>29_8420</v>
      </c>
      <c r="C1671">
        <f t="shared" si="148"/>
        <v>29</v>
      </c>
      <c r="D1671">
        <f t="shared" si="145"/>
        <v>29</v>
      </c>
      <c r="E1671" t="str">
        <f>INDEX(PDC!$J$1:$L$90,MATCH(H1671,PDC!$L:$L,0),MATCH(PDC!$J$1,PDC!$J$1:$L$1,0))</f>
        <v>Commerce</v>
      </c>
      <c r="F1671">
        <v>8420</v>
      </c>
      <c r="G1671">
        <v>46</v>
      </c>
      <c r="H1671" t="s">
        <v>28</v>
      </c>
      <c r="I1671" s="10">
        <v>686</v>
      </c>
      <c r="J1671" s="10">
        <v>1196648</v>
      </c>
      <c r="K1671" s="10">
        <v>18</v>
      </c>
      <c r="M1671" s="10"/>
      <c r="N1671" s="10"/>
      <c r="O1671" s="10">
        <v>1487</v>
      </c>
      <c r="P1671" s="10">
        <v>26.565849500803456</v>
      </c>
      <c r="Q1671" s="10">
        <v>15.042017369</v>
      </c>
      <c r="T1671" s="10"/>
      <c r="U1671" s="10"/>
      <c r="V1671" s="10"/>
      <c r="W1671" s="10"/>
      <c r="X1671" s="10"/>
      <c r="Y1671" s="10"/>
      <c r="Z1671" s="10"/>
    </row>
    <row r="1672" spans="1:28" x14ac:dyDescent="0.35">
      <c r="A1672" t="str">
        <f t="shared" si="146"/>
        <v>8420_Enseignement</v>
      </c>
      <c r="B1672" t="str">
        <f t="shared" si="147"/>
        <v>44_8420</v>
      </c>
      <c r="C1672">
        <f t="shared" si="148"/>
        <v>44</v>
      </c>
      <c r="D1672">
        <f t="shared" si="145"/>
        <v>44</v>
      </c>
      <c r="E1672" t="str">
        <f>INDEX(PDC!$J$1:$L$90,MATCH(H1672,PDC!$L:$L,0),MATCH(PDC!$J$1,PDC!$J$1:$L$1,0))</f>
        <v>Services</v>
      </c>
      <c r="F1672">
        <v>8420</v>
      </c>
      <c r="G1672">
        <v>85</v>
      </c>
      <c r="H1672" t="s">
        <v>34</v>
      </c>
      <c r="I1672" s="10">
        <v>352</v>
      </c>
      <c r="J1672" s="10">
        <v>574698</v>
      </c>
      <c r="K1672" s="10">
        <v>8</v>
      </c>
      <c r="L1672">
        <v>1</v>
      </c>
      <c r="M1672" s="10">
        <v>10</v>
      </c>
      <c r="N1672" s="10"/>
      <c r="O1672" s="10">
        <v>1000</v>
      </c>
      <c r="P1672" s="10">
        <v>10.015247359553941</v>
      </c>
      <c r="Q1672" s="10">
        <v>13.920354691</v>
      </c>
      <c r="T1672" s="10"/>
      <c r="U1672" s="10"/>
      <c r="V1672" s="10"/>
      <c r="W1672" s="10"/>
      <c r="X1672" s="10"/>
      <c r="Y1672" s="10"/>
      <c r="Z1672" s="10"/>
    </row>
    <row r="1673" spans="1:28" x14ac:dyDescent="0.35">
      <c r="A1673" t="str">
        <f t="shared" si="146"/>
        <v>8420_Restauration</v>
      </c>
      <c r="B1673" t="str">
        <f t="shared" si="147"/>
        <v>30_8420</v>
      </c>
      <c r="C1673">
        <f t="shared" si="148"/>
        <v>30</v>
      </c>
      <c r="D1673">
        <f t="shared" si="145"/>
        <v>30</v>
      </c>
      <c r="E1673" t="str">
        <f>INDEX(PDC!$J$1:$L$90,MATCH(H1673,PDC!$L:$L,0),MATCH(PDC!$J$1,PDC!$J$1:$L$1,0))</f>
        <v>Services</v>
      </c>
      <c r="F1673">
        <v>8420</v>
      </c>
      <c r="G1673">
        <v>56</v>
      </c>
      <c r="H1673" t="s">
        <v>10</v>
      </c>
      <c r="I1673" s="10">
        <v>374</v>
      </c>
      <c r="J1673" s="10">
        <v>582333</v>
      </c>
      <c r="K1673" s="10">
        <v>8</v>
      </c>
      <c r="M1673" s="10"/>
      <c r="N1673" s="10"/>
      <c r="O1673" s="10">
        <v>477</v>
      </c>
      <c r="P1673" s="10">
        <v>24.423135133464871</v>
      </c>
      <c r="Q1673" s="10">
        <v>13.737844153999999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</row>
    <row r="1674" spans="1:28" x14ac:dyDescent="0.35">
      <c r="A1674" t="str">
        <f t="shared" si="146"/>
        <v>8420_Fabrication de produits informatiques, électroniques et optiques</v>
      </c>
      <c r="B1674" t="str">
        <f t="shared" si="147"/>
        <v>HC_8420</v>
      </c>
      <c r="C1674" t="str">
        <f t="shared" si="148"/>
        <v>HC</v>
      </c>
      <c r="D1674">
        <f t="shared" si="145"/>
        <v>37</v>
      </c>
      <c r="E1674" t="str">
        <f>INDEX(PDC!$J$1:$L$90,MATCH(H1674,PDC!$L:$L,0),MATCH(PDC!$J$1,PDC!$J$1:$L$1,0))</f>
        <v>Industrie</v>
      </c>
      <c r="F1674">
        <v>8420</v>
      </c>
      <c r="G1674">
        <v>26</v>
      </c>
      <c r="H1674" t="s">
        <v>41</v>
      </c>
      <c r="I1674" s="10">
        <v>185</v>
      </c>
      <c r="J1674" s="10">
        <v>315331</v>
      </c>
      <c r="K1674" s="10">
        <v>4</v>
      </c>
      <c r="L1674" s="10"/>
      <c r="M1674" s="10"/>
      <c r="N1674" s="10"/>
      <c r="O1674" s="10">
        <v>44</v>
      </c>
      <c r="P1674" s="10">
        <v>16.764651401217492</v>
      </c>
      <c r="Q1674" s="10">
        <v>12.685083293</v>
      </c>
      <c r="T1674" s="10"/>
      <c r="U1674" s="10"/>
      <c r="V1674" s="10"/>
      <c r="W1674" s="10"/>
      <c r="X1674" s="10"/>
      <c r="Y1674" s="10"/>
      <c r="Z1674" s="10"/>
    </row>
    <row r="1675" spans="1:28" x14ac:dyDescent="0.35">
      <c r="A1675" t="str">
        <f t="shared" si="146"/>
        <v>8420_Activités d'architecture et d'ingénierie ; activités de contrôle et analyses techniques</v>
      </c>
      <c r="B1675" t="str">
        <f t="shared" si="147"/>
        <v>HC_8420</v>
      </c>
      <c r="C1675" t="str">
        <f t="shared" si="148"/>
        <v>HC</v>
      </c>
      <c r="D1675">
        <f t="shared" si="145"/>
        <v>28</v>
      </c>
      <c r="E1675" t="str">
        <f>INDEX(PDC!$J$1:$L$90,MATCH(H1675,PDC!$L:$L,0),MATCH(PDC!$J$1,PDC!$J$1:$L$1,0))</f>
        <v>Services</v>
      </c>
      <c r="F1675">
        <v>8420</v>
      </c>
      <c r="G1675">
        <v>71</v>
      </c>
      <c r="H1675" t="s">
        <v>43</v>
      </c>
      <c r="I1675" s="10">
        <v>101</v>
      </c>
      <c r="J1675" s="10">
        <v>158007</v>
      </c>
      <c r="K1675" s="10">
        <v>2</v>
      </c>
      <c r="M1675" s="10"/>
      <c r="N1675" s="10"/>
      <c r="O1675" s="10">
        <v>215</v>
      </c>
      <c r="P1675" s="10">
        <v>26.639756738395349</v>
      </c>
      <c r="Q1675" s="10">
        <v>12.657667065</v>
      </c>
      <c r="T1675" s="10"/>
      <c r="U1675" s="10"/>
      <c r="V1675" s="10"/>
      <c r="W1675" s="10"/>
      <c r="X1675" s="10"/>
      <c r="Y1675" s="10"/>
      <c r="Z1675" s="10"/>
    </row>
    <row r="1676" spans="1:28" x14ac:dyDescent="0.35">
      <c r="A1676" t="str">
        <f t="shared" si="146"/>
        <v>8420_Industrie de l'habillement</v>
      </c>
      <c r="B1676" t="str">
        <f t="shared" si="147"/>
        <v>HC_8420</v>
      </c>
      <c r="C1676" t="str">
        <f t="shared" si="148"/>
        <v>HC</v>
      </c>
      <c r="D1676">
        <f t="shared" si="145"/>
        <v>34</v>
      </c>
      <c r="E1676" t="str">
        <f>INDEX(PDC!$J$1:$L$90,MATCH(H1676,PDC!$L:$L,0),MATCH(PDC!$J$1,PDC!$J$1:$L$1,0))</f>
        <v>Industrie</v>
      </c>
      <c r="F1676">
        <v>8420</v>
      </c>
      <c r="G1676">
        <v>14</v>
      </c>
      <c r="H1676" t="s">
        <v>68</v>
      </c>
      <c r="I1676" s="10">
        <v>115</v>
      </c>
      <c r="J1676" s="10">
        <v>187620</v>
      </c>
      <c r="K1676" s="10">
        <v>2</v>
      </c>
      <c r="L1676" s="10"/>
      <c r="M1676" s="10"/>
      <c r="N1676" s="10"/>
      <c r="O1676" s="10">
        <v>18</v>
      </c>
      <c r="P1676" s="10">
        <v>19.000112981891832</v>
      </c>
      <c r="Q1676" s="10">
        <v>10.659844366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</row>
    <row r="1677" spans="1:28" x14ac:dyDescent="0.35">
      <c r="A1677" t="str">
        <f t="shared" si="146"/>
        <v>8420_Autres industries manufacturières</v>
      </c>
      <c r="B1677" t="str">
        <f t="shared" si="147"/>
        <v>40_8420</v>
      </c>
      <c r="C1677">
        <f t="shared" si="148"/>
        <v>40</v>
      </c>
      <c r="D1677">
        <f t="shared" si="145"/>
        <v>40</v>
      </c>
      <c r="E1677" t="str">
        <f>INDEX(PDC!$J$1:$L$90,MATCH(H1677,PDC!$L:$L,0),MATCH(PDC!$J$1,PDC!$J$1:$L$1,0))</f>
        <v>Industrie</v>
      </c>
      <c r="F1677">
        <v>8420</v>
      </c>
      <c r="G1677">
        <v>32</v>
      </c>
      <c r="H1677" t="s">
        <v>37</v>
      </c>
      <c r="I1677" s="10">
        <v>358</v>
      </c>
      <c r="J1677" s="10">
        <v>510921</v>
      </c>
      <c r="K1677" s="10">
        <v>5</v>
      </c>
      <c r="L1677">
        <v>2</v>
      </c>
      <c r="M1677" s="10">
        <v>62</v>
      </c>
      <c r="N1677" s="10"/>
      <c r="O1677" s="10">
        <v>773</v>
      </c>
      <c r="P1677" s="10">
        <v>15.383122847297653</v>
      </c>
      <c r="Q1677" s="10">
        <v>9.7862487547000008</v>
      </c>
      <c r="T1677" s="10"/>
      <c r="U1677" s="10"/>
      <c r="V1677" s="10"/>
      <c r="W1677" s="10"/>
      <c r="X1677" s="10"/>
      <c r="Y1677" s="10"/>
      <c r="Z1677" s="10"/>
    </row>
    <row r="1678" spans="1:28" x14ac:dyDescent="0.35">
      <c r="A1678" t="str">
        <f t="shared" si="146"/>
        <v>8420_Transports terrestres et transport par conduites</v>
      </c>
      <c r="B1678" t="str">
        <f t="shared" si="147"/>
        <v>31_8420</v>
      </c>
      <c r="C1678">
        <f t="shared" si="148"/>
        <v>31</v>
      </c>
      <c r="D1678">
        <f t="shared" si="145"/>
        <v>31</v>
      </c>
      <c r="E1678" t="str">
        <f>INDEX(PDC!$J$1:$L$90,MATCH(H1678,PDC!$L:$L,0),MATCH(PDC!$J$1,PDC!$J$1:$L$1,0))</f>
        <v>Services</v>
      </c>
      <c r="F1678">
        <v>8420</v>
      </c>
      <c r="G1678">
        <v>49</v>
      </c>
      <c r="H1678" t="s">
        <v>5</v>
      </c>
      <c r="I1678" s="10">
        <v>492</v>
      </c>
      <c r="J1678" s="10">
        <v>1029091</v>
      </c>
      <c r="K1678" s="10">
        <v>10</v>
      </c>
      <c r="L1678" s="10">
        <v>3</v>
      </c>
      <c r="M1678" s="10">
        <v>21</v>
      </c>
      <c r="N1678" s="10"/>
      <c r="O1678" s="10">
        <v>1771</v>
      </c>
      <c r="P1678" s="10">
        <v>24.111737154622769</v>
      </c>
      <c r="Q1678" s="10">
        <v>9.7173136291999995</v>
      </c>
      <c r="T1678" s="10"/>
      <c r="U1678" s="10"/>
      <c r="V1678" s="10"/>
      <c r="W1678" s="10"/>
      <c r="X1678" s="10"/>
      <c r="Y1678" s="10"/>
      <c r="Z1678" s="10"/>
    </row>
    <row r="1679" spans="1:28" x14ac:dyDescent="0.35">
      <c r="A1679" t="str">
        <f t="shared" si="146"/>
        <v>8420_Industrie du cuir et de la chaussure</v>
      </c>
      <c r="B1679" t="str">
        <f t="shared" si="147"/>
        <v>HC_8420</v>
      </c>
      <c r="C1679" t="str">
        <f t="shared" si="148"/>
        <v>HC</v>
      </c>
      <c r="D1679">
        <f t="shared" si="145"/>
        <v>43</v>
      </c>
      <c r="E1679" t="str">
        <f>INDEX(PDC!$J$1:$L$90,MATCH(H1679,PDC!$L:$L,0),MATCH(PDC!$J$1,PDC!$J$1:$L$1,0))</f>
        <v>Industrie</v>
      </c>
      <c r="F1679">
        <v>8420</v>
      </c>
      <c r="G1679">
        <v>15</v>
      </c>
      <c r="H1679" t="s">
        <v>69</v>
      </c>
      <c r="I1679" s="10">
        <v>141</v>
      </c>
      <c r="J1679" s="10">
        <v>209540</v>
      </c>
      <c r="K1679" s="10">
        <v>2</v>
      </c>
      <c r="L1679" s="10"/>
      <c r="M1679" s="10"/>
      <c r="N1679" s="10"/>
      <c r="O1679" s="10">
        <v>243</v>
      </c>
      <c r="P1679" s="10">
        <v>12.258641873367177</v>
      </c>
      <c r="Q1679" s="10">
        <v>9.5447169991000003</v>
      </c>
      <c r="T1679" s="10"/>
      <c r="U1679" s="10"/>
      <c r="V1679" s="10"/>
      <c r="W1679" s="10"/>
      <c r="X1679" s="10"/>
      <c r="Y1679" s="10"/>
      <c r="Z1679" s="10"/>
    </row>
    <row r="1680" spans="1:28" x14ac:dyDescent="0.35">
      <c r="A1680" t="str">
        <f t="shared" si="146"/>
        <v>8420_Administration publique et défense ; sécurité sociale obligatoire</v>
      </c>
      <c r="B1680" t="str">
        <f t="shared" si="147"/>
        <v>47_8420</v>
      </c>
      <c r="C1680">
        <f t="shared" si="148"/>
        <v>47</v>
      </c>
      <c r="D1680">
        <f t="shared" si="145"/>
        <v>47</v>
      </c>
      <c r="E1680" t="str">
        <f>INDEX(PDC!$J$1:$L$90,MATCH(H1680,PDC!$L:$L,0),MATCH(PDC!$J$1,PDC!$J$1:$L$1,0))</f>
        <v>Services</v>
      </c>
      <c r="F1680">
        <v>8420</v>
      </c>
      <c r="G1680">
        <v>84</v>
      </c>
      <c r="H1680" t="s">
        <v>36</v>
      </c>
      <c r="I1680" s="10">
        <v>717</v>
      </c>
      <c r="J1680" s="10">
        <v>639698</v>
      </c>
      <c r="K1680" s="10">
        <v>6</v>
      </c>
      <c r="L1680" s="10">
        <v>3</v>
      </c>
      <c r="M1680" s="10">
        <v>47</v>
      </c>
      <c r="N1680" s="10"/>
      <c r="O1680" s="10">
        <v>248</v>
      </c>
      <c r="P1680" s="10">
        <v>8.9598120136441626</v>
      </c>
      <c r="Q1680" s="10">
        <v>9.3794259166000007</v>
      </c>
      <c r="T1680" s="10"/>
      <c r="U1680" s="10"/>
      <c r="V1680" s="10"/>
      <c r="W1680" s="10"/>
      <c r="X1680" s="10"/>
      <c r="Y1680" s="10"/>
      <c r="Z1680" s="10"/>
    </row>
    <row r="1681" spans="1:28" x14ac:dyDescent="0.35">
      <c r="A1681" t="str">
        <f t="shared" si="146"/>
        <v>8420_Fabrication d'équipements électriques</v>
      </c>
      <c r="B1681" t="str">
        <f t="shared" si="147"/>
        <v>HC_8420</v>
      </c>
      <c r="C1681" t="str">
        <f t="shared" si="148"/>
        <v>HC</v>
      </c>
      <c r="D1681">
        <f t="shared" si="145"/>
        <v>38</v>
      </c>
      <c r="E1681" t="str">
        <f>INDEX(PDC!$J$1:$L$90,MATCH(H1681,PDC!$L:$L,0),MATCH(PDC!$J$1,PDC!$J$1:$L$1,0))</f>
        <v>Industrie</v>
      </c>
      <c r="F1681">
        <v>8420</v>
      </c>
      <c r="G1681">
        <v>27</v>
      </c>
      <c r="H1681" t="s">
        <v>38</v>
      </c>
      <c r="I1681" s="10">
        <v>126</v>
      </c>
      <c r="J1681" s="10">
        <v>214616</v>
      </c>
      <c r="K1681" s="10">
        <v>2</v>
      </c>
      <c r="L1681" s="10"/>
      <c r="M1681" s="10"/>
      <c r="N1681" s="10"/>
      <c r="O1681" s="10">
        <v>22</v>
      </c>
      <c r="P1681" s="10">
        <v>16.685861753873041</v>
      </c>
      <c r="Q1681" s="10">
        <v>9.3189696946999998</v>
      </c>
      <c r="T1681" s="10"/>
      <c r="U1681" s="10"/>
      <c r="V1681" s="10"/>
      <c r="W1681" s="10"/>
      <c r="X1681" s="10"/>
      <c r="Y1681" s="10"/>
      <c r="Z1681" s="10"/>
    </row>
    <row r="1682" spans="1:28" x14ac:dyDescent="0.35">
      <c r="A1682" t="str">
        <f t="shared" si="146"/>
        <v>8420_Activités des sièges sociaux ; conseil de gestion</v>
      </c>
      <c r="B1682" t="str">
        <f t="shared" si="147"/>
        <v>HC_8420</v>
      </c>
      <c r="C1682" t="str">
        <f t="shared" si="148"/>
        <v>HC</v>
      </c>
      <c r="D1682">
        <f t="shared" si="145"/>
        <v>46</v>
      </c>
      <c r="E1682" t="str">
        <f>INDEX(PDC!$J$1:$L$90,MATCH(H1682,PDC!$L:$L,0),MATCH(PDC!$J$1,PDC!$J$1:$L$1,0))</f>
        <v>Services</v>
      </c>
      <c r="F1682">
        <v>8420</v>
      </c>
      <c r="G1682">
        <v>70</v>
      </c>
      <c r="H1682" t="s">
        <v>44</v>
      </c>
      <c r="I1682" s="10">
        <v>88</v>
      </c>
      <c r="J1682" s="10">
        <v>134780</v>
      </c>
      <c r="K1682" s="10">
        <v>1</v>
      </c>
      <c r="L1682" s="10"/>
      <c r="M1682" s="10"/>
      <c r="N1682" s="10"/>
      <c r="O1682" s="10">
        <v>2</v>
      </c>
      <c r="P1682" s="10">
        <v>9.5284919899339044</v>
      </c>
      <c r="Q1682" s="10">
        <v>7.4194984419000001</v>
      </c>
      <c r="T1682" s="10"/>
      <c r="U1682" s="10"/>
      <c r="V1682" s="10"/>
      <c r="W1682" s="10"/>
      <c r="X1682" s="10"/>
      <c r="Y1682" s="10"/>
      <c r="Z1682" s="10"/>
    </row>
    <row r="1683" spans="1:28" x14ac:dyDescent="0.35">
      <c r="A1683" t="str">
        <f t="shared" si="146"/>
        <v>8420_Industrie chimique</v>
      </c>
      <c r="B1683" t="str">
        <f t="shared" si="147"/>
        <v>HC_8420</v>
      </c>
      <c r="C1683" t="str">
        <f t="shared" si="148"/>
        <v>HC</v>
      </c>
      <c r="D1683">
        <f t="shared" si="145"/>
        <v>42</v>
      </c>
      <c r="E1683" t="str">
        <f>INDEX(PDC!$J$1:$L$90,MATCH(H1683,PDC!$L:$L,0),MATCH(PDC!$J$1,PDC!$J$1:$L$1,0))</f>
        <v>Industrie</v>
      </c>
      <c r="F1683">
        <v>8420</v>
      </c>
      <c r="G1683">
        <v>20</v>
      </c>
      <c r="H1683" t="s">
        <v>40</v>
      </c>
      <c r="I1683" s="10">
        <v>185</v>
      </c>
      <c r="J1683" s="10">
        <v>313350</v>
      </c>
      <c r="K1683" s="10">
        <v>2</v>
      </c>
      <c r="L1683" s="10"/>
      <c r="M1683" s="10"/>
      <c r="N1683" s="10"/>
      <c r="O1683" s="10">
        <v>198</v>
      </c>
      <c r="P1683" s="10">
        <v>12.567902042604871</v>
      </c>
      <c r="Q1683" s="10">
        <v>6.3826392212999998</v>
      </c>
      <c r="T1683" s="10"/>
      <c r="U1683" s="10"/>
      <c r="V1683" s="10"/>
      <c r="W1683" s="10"/>
      <c r="X1683" s="10"/>
      <c r="Y1683" s="10"/>
      <c r="Z1683" s="10"/>
    </row>
    <row r="1684" spans="1:28" x14ac:dyDescent="0.35">
      <c r="A1684" t="str">
        <f t="shared" si="146"/>
        <v>8420_Activités de poste et de courrier</v>
      </c>
      <c r="B1684" t="str">
        <f t="shared" si="147"/>
        <v>HC_8420</v>
      </c>
      <c r="C1684" t="str">
        <f t="shared" si="148"/>
        <v>HC</v>
      </c>
      <c r="D1684">
        <f t="shared" si="145"/>
        <v>49</v>
      </c>
      <c r="E1684" t="str">
        <f>INDEX(PDC!$J$1:$L$90,MATCH(H1684,PDC!$L:$L,0),MATCH(PDC!$J$1,PDC!$J$1:$L$1,0))</f>
        <v>Services</v>
      </c>
      <c r="F1684">
        <v>8420</v>
      </c>
      <c r="G1684">
        <v>53</v>
      </c>
      <c r="H1684" t="s">
        <v>13</v>
      </c>
      <c r="I1684" s="10">
        <v>162</v>
      </c>
      <c r="J1684" s="10">
        <v>248010</v>
      </c>
      <c r="K1684" s="10">
        <v>1</v>
      </c>
      <c r="L1684" s="10"/>
      <c r="M1684" s="10"/>
      <c r="N1684" s="10"/>
      <c r="O1684" s="10">
        <v>7</v>
      </c>
      <c r="P1684" s="10">
        <v>5.7780997832664003</v>
      </c>
      <c r="Q1684" s="10">
        <v>4.0320954799999997</v>
      </c>
      <c r="T1684" s="10"/>
      <c r="U1684" s="10"/>
      <c r="V1684" s="10"/>
      <c r="W1684" s="10"/>
      <c r="X1684" s="10"/>
      <c r="Y1684" s="10"/>
      <c r="Z1684" s="10"/>
    </row>
    <row r="1685" spans="1:28" x14ac:dyDescent="0.35">
      <c r="A1685" t="str">
        <f t="shared" si="146"/>
        <v>8420_Réparation d'ordinateurs et de biens personnels et domestiques</v>
      </c>
      <c r="B1685" t="str">
        <f t="shared" si="147"/>
        <v>HC_8420</v>
      </c>
      <c r="C1685" t="str">
        <f t="shared" si="148"/>
        <v>HC</v>
      </c>
      <c r="D1685">
        <f t="shared" si="145"/>
        <v>50</v>
      </c>
      <c r="E1685" t="str">
        <f>INDEX(PDC!$J$1:$L$90,MATCH(H1685,PDC!$L:$L,0),MATCH(PDC!$J$1,PDC!$J$1:$L$1,0))</f>
        <v>Services</v>
      </c>
      <c r="F1685">
        <v>8420</v>
      </c>
      <c r="G1685">
        <v>95</v>
      </c>
      <c r="H1685" t="s">
        <v>92</v>
      </c>
      <c r="I1685" s="10">
        <v>8</v>
      </c>
      <c r="J1685" s="10">
        <v>9121</v>
      </c>
      <c r="K1685" s="10"/>
      <c r="M1685" s="10"/>
      <c r="N1685" s="10"/>
      <c r="O1685" s="10"/>
      <c r="P1685" s="10">
        <v>0</v>
      </c>
      <c r="Q1685" s="10"/>
      <c r="T1685" s="10"/>
      <c r="U1685" s="10"/>
      <c r="V1685" s="10"/>
      <c r="W1685" s="10"/>
      <c r="X1685" s="10"/>
      <c r="Y1685" s="10"/>
      <c r="Z1685" s="10"/>
    </row>
    <row r="1686" spans="1:28" x14ac:dyDescent="0.35">
      <c r="A1686" t="str">
        <f t="shared" si="146"/>
        <v>8420_Activités des organisations associatives</v>
      </c>
      <c r="B1686" t="str">
        <f t="shared" si="147"/>
        <v>HC_8420</v>
      </c>
      <c r="C1686" t="str">
        <f t="shared" si="148"/>
        <v>HC</v>
      </c>
      <c r="D1686">
        <f t="shared" si="145"/>
        <v>50</v>
      </c>
      <c r="E1686" t="str">
        <f>INDEX(PDC!$J$1:$L$90,MATCH(H1686,PDC!$L:$L,0),MATCH(PDC!$J$1,PDC!$J$1:$L$1,0))</f>
        <v>Services</v>
      </c>
      <c r="F1686">
        <v>8420</v>
      </c>
      <c r="G1686">
        <v>94</v>
      </c>
      <c r="H1686" t="s">
        <v>32</v>
      </c>
      <c r="I1686" s="10">
        <v>98</v>
      </c>
      <c r="J1686" s="10">
        <v>148674</v>
      </c>
      <c r="K1686" s="10"/>
      <c r="M1686" s="10"/>
      <c r="N1686" s="10"/>
      <c r="O1686" s="10">
        <v>0</v>
      </c>
      <c r="P1686" s="10">
        <v>0</v>
      </c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</row>
    <row r="1687" spans="1:28" x14ac:dyDescent="0.35">
      <c r="A1687" t="str">
        <f t="shared" si="146"/>
        <v>8420_Bibliothèques, archives, musées et autres activités culturelles</v>
      </c>
      <c r="B1687" t="str">
        <f t="shared" si="147"/>
        <v>HC_8420</v>
      </c>
      <c r="C1687" t="str">
        <f t="shared" si="148"/>
        <v>HC</v>
      </c>
      <c r="D1687">
        <f t="shared" si="145"/>
        <v>50</v>
      </c>
      <c r="E1687" t="str">
        <f>INDEX(PDC!$J$1:$L$90,MATCH(H1687,PDC!$L:$L,0),MATCH(PDC!$J$1,PDC!$J$1:$L$1,0))</f>
        <v>Services</v>
      </c>
      <c r="F1687">
        <v>8420</v>
      </c>
      <c r="G1687">
        <v>91</v>
      </c>
      <c r="H1687" t="s">
        <v>90</v>
      </c>
      <c r="I1687" s="10">
        <v>15</v>
      </c>
      <c r="J1687" s="10">
        <v>19333</v>
      </c>
      <c r="K1687" s="10"/>
      <c r="L1687" s="10"/>
      <c r="M1687" s="10"/>
      <c r="N1687" s="10"/>
      <c r="O1687" s="10"/>
      <c r="P1687" s="10">
        <v>0</v>
      </c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</row>
    <row r="1688" spans="1:28" x14ac:dyDescent="0.35">
      <c r="A1688" t="str">
        <f t="shared" si="146"/>
        <v>8420_Activités des agences de voyage, voyagistes, services de réservation et activités connexes</v>
      </c>
      <c r="B1688" t="str">
        <f t="shared" si="147"/>
        <v>HC_8420</v>
      </c>
      <c r="C1688" t="str">
        <f t="shared" si="148"/>
        <v>HC</v>
      </c>
      <c r="D1688">
        <f t="shared" si="145"/>
        <v>50</v>
      </c>
      <c r="E1688" t="str">
        <f>INDEX(PDC!$J$1:$L$90,MATCH(H1688,PDC!$L:$L,0),MATCH(PDC!$J$1,PDC!$J$1:$L$1,0))</f>
        <v>Services</v>
      </c>
      <c r="F1688">
        <v>8420</v>
      </c>
      <c r="G1688">
        <v>79</v>
      </c>
      <c r="H1688" t="s">
        <v>89</v>
      </c>
      <c r="I1688" s="10">
        <v>23</v>
      </c>
      <c r="J1688" s="10">
        <v>40568</v>
      </c>
      <c r="K1688" s="10"/>
      <c r="M1688" s="10"/>
      <c r="N1688" s="10"/>
      <c r="O1688" s="10"/>
      <c r="P1688" s="10">
        <v>0</v>
      </c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</row>
    <row r="1689" spans="1:28" x14ac:dyDescent="0.35">
      <c r="A1689" t="str">
        <f t="shared" si="146"/>
        <v>8420_Activités de location et location-bail</v>
      </c>
      <c r="B1689" t="str">
        <f t="shared" si="147"/>
        <v>HC_8420</v>
      </c>
      <c r="C1689" t="str">
        <f t="shared" si="148"/>
        <v>HC</v>
      </c>
      <c r="D1689">
        <f t="shared" si="145"/>
        <v>50</v>
      </c>
      <c r="E1689" t="str">
        <f>INDEX(PDC!$J$1:$L$90,MATCH(H1689,PDC!$L:$L,0),MATCH(PDC!$J$1,PDC!$J$1:$L$1,0))</f>
        <v>Services</v>
      </c>
      <c r="F1689">
        <v>8420</v>
      </c>
      <c r="G1689">
        <v>77</v>
      </c>
      <c r="H1689" t="s">
        <v>88</v>
      </c>
      <c r="I1689" s="10">
        <v>10</v>
      </c>
      <c r="J1689" s="10">
        <v>12916</v>
      </c>
      <c r="K1689" s="10"/>
      <c r="L1689" s="10"/>
      <c r="M1689" s="10"/>
      <c r="N1689" s="10"/>
      <c r="O1689" s="10"/>
      <c r="P1689" s="10">
        <v>0</v>
      </c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</row>
    <row r="1690" spans="1:28" x14ac:dyDescent="0.35">
      <c r="A1690" t="str">
        <f t="shared" si="146"/>
        <v>8420_Autres activités spécialisées, scientifiques et techniques</v>
      </c>
      <c r="B1690" t="str">
        <f t="shared" si="147"/>
        <v>HC_8420</v>
      </c>
      <c r="C1690" t="str">
        <f t="shared" si="148"/>
        <v>HC</v>
      </c>
      <c r="D1690">
        <f t="shared" si="145"/>
        <v>50</v>
      </c>
      <c r="E1690" t="str">
        <f>INDEX(PDC!$J$1:$L$90,MATCH(H1690,PDC!$L:$L,0),MATCH(PDC!$J$1,PDC!$J$1:$L$1,0))</f>
        <v>Services</v>
      </c>
      <c r="F1690">
        <v>8420</v>
      </c>
      <c r="G1690">
        <v>74</v>
      </c>
      <c r="H1690" t="s">
        <v>86</v>
      </c>
      <c r="I1690" s="10">
        <v>21</v>
      </c>
      <c r="J1690" s="10">
        <v>29393</v>
      </c>
      <c r="K1690" s="10"/>
      <c r="L1690" s="10"/>
      <c r="M1690" s="10"/>
      <c r="N1690" s="10"/>
      <c r="O1690" s="10"/>
      <c r="P1690" s="10">
        <v>0</v>
      </c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</row>
    <row r="1691" spans="1:28" x14ac:dyDescent="0.35">
      <c r="A1691" t="str">
        <f t="shared" si="146"/>
        <v>8420_Publicité et études de marché</v>
      </c>
      <c r="B1691" t="str">
        <f t="shared" si="147"/>
        <v>HC_8420</v>
      </c>
      <c r="C1691" t="str">
        <f t="shared" si="148"/>
        <v>HC</v>
      </c>
      <c r="D1691">
        <f t="shared" si="145"/>
        <v>50</v>
      </c>
      <c r="E1691" t="str">
        <f>INDEX(PDC!$J$1:$L$90,MATCH(H1691,PDC!$L:$L,0),MATCH(PDC!$J$1,PDC!$J$1:$L$1,0))</f>
        <v>Services</v>
      </c>
      <c r="F1691">
        <v>8420</v>
      </c>
      <c r="G1691">
        <v>73</v>
      </c>
      <c r="H1691" t="s">
        <v>33</v>
      </c>
      <c r="I1691" s="10">
        <v>1</v>
      </c>
      <c r="J1691" s="10">
        <v>978</v>
      </c>
      <c r="K1691" s="10"/>
      <c r="L1691" s="10"/>
      <c r="M1691" s="10"/>
      <c r="N1691" s="10"/>
      <c r="O1691" s="10"/>
      <c r="P1691" s="10">
        <v>0</v>
      </c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</row>
    <row r="1692" spans="1:28" x14ac:dyDescent="0.35">
      <c r="A1692" t="str">
        <f t="shared" si="146"/>
        <v>8420_Recherche-développement scientifique</v>
      </c>
      <c r="B1692" t="str">
        <f t="shared" si="147"/>
        <v>HC_8420</v>
      </c>
      <c r="C1692" t="str">
        <f t="shared" si="148"/>
        <v>HC</v>
      </c>
      <c r="D1692">
        <f t="shared" si="145"/>
        <v>50</v>
      </c>
      <c r="E1692" t="str">
        <f>INDEX(PDC!$J$1:$L$90,MATCH(H1692,PDC!$L:$L,0),MATCH(PDC!$J$1,PDC!$J$1:$L$1,0))</f>
        <v>Services</v>
      </c>
      <c r="F1692">
        <v>8420</v>
      </c>
      <c r="G1692">
        <v>72</v>
      </c>
      <c r="H1692" t="s">
        <v>46</v>
      </c>
      <c r="I1692" s="10">
        <v>4</v>
      </c>
      <c r="J1692" s="10">
        <v>4494</v>
      </c>
      <c r="K1692" s="10"/>
      <c r="M1692" s="10"/>
      <c r="N1692" s="10"/>
      <c r="O1692" s="10"/>
      <c r="P1692" s="10">
        <v>0</v>
      </c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</row>
    <row r="1693" spans="1:28" x14ac:dyDescent="0.35">
      <c r="A1693" t="str">
        <f t="shared" si="146"/>
        <v>8420_Activités juridiques et comptables</v>
      </c>
      <c r="B1693" t="str">
        <f t="shared" si="147"/>
        <v>HC_8420</v>
      </c>
      <c r="C1693" t="str">
        <f t="shared" si="148"/>
        <v>HC</v>
      </c>
      <c r="D1693">
        <f t="shared" si="145"/>
        <v>50</v>
      </c>
      <c r="E1693" t="str">
        <f>INDEX(PDC!$J$1:$L$90,MATCH(H1693,PDC!$L:$L,0),MATCH(PDC!$J$1,PDC!$J$1:$L$1,0))</f>
        <v>Services</v>
      </c>
      <c r="F1693">
        <v>8420</v>
      </c>
      <c r="G1693">
        <v>69</v>
      </c>
      <c r="H1693" t="s">
        <v>51</v>
      </c>
      <c r="I1693" s="10">
        <v>123</v>
      </c>
      <c r="J1693" s="10">
        <v>213490</v>
      </c>
      <c r="K1693" s="10"/>
      <c r="L1693" s="10"/>
      <c r="M1693" s="10"/>
      <c r="N1693" s="10"/>
      <c r="O1693" s="10"/>
      <c r="P1693" s="10">
        <v>0</v>
      </c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</row>
    <row r="1694" spans="1:28" x14ac:dyDescent="0.35">
      <c r="A1694" t="str">
        <f t="shared" si="146"/>
        <v>8420_Activités auxiliaires de services financiers et d'assurance</v>
      </c>
      <c r="B1694" t="str">
        <f t="shared" si="147"/>
        <v>HC_8420</v>
      </c>
      <c r="C1694" t="str">
        <f t="shared" si="148"/>
        <v>HC</v>
      </c>
      <c r="D1694">
        <f t="shared" si="145"/>
        <v>50</v>
      </c>
      <c r="E1694" t="str">
        <f>INDEX(PDC!$J$1:$L$90,MATCH(H1694,PDC!$L:$L,0),MATCH(PDC!$J$1,PDC!$J$1:$L$1,0))</f>
        <v>Services</v>
      </c>
      <c r="F1694">
        <v>8420</v>
      </c>
      <c r="G1694">
        <v>66</v>
      </c>
      <c r="H1694" t="s">
        <v>48</v>
      </c>
      <c r="I1694" s="10">
        <v>61</v>
      </c>
      <c r="J1694" s="10">
        <v>92551</v>
      </c>
      <c r="K1694" s="10"/>
      <c r="M1694" s="10"/>
      <c r="N1694" s="10"/>
      <c r="O1694" s="10"/>
      <c r="P1694" s="10">
        <v>0</v>
      </c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</row>
    <row r="1695" spans="1:28" x14ac:dyDescent="0.35">
      <c r="A1695" t="str">
        <f t="shared" si="146"/>
        <v>8420_Assurance</v>
      </c>
      <c r="B1695" t="str">
        <f t="shared" si="147"/>
        <v>HC_8420</v>
      </c>
      <c r="C1695" t="str">
        <f t="shared" si="148"/>
        <v>HC</v>
      </c>
      <c r="D1695">
        <f t="shared" si="145"/>
        <v>50</v>
      </c>
      <c r="E1695" t="str">
        <f>INDEX(PDC!$J$1:$L$90,MATCH(H1695,PDC!$L:$L,0),MATCH(PDC!$J$1,PDC!$J$1:$L$1,0))</f>
        <v>Services</v>
      </c>
      <c r="F1695">
        <v>8420</v>
      </c>
      <c r="G1695">
        <v>65</v>
      </c>
      <c r="H1695" t="s">
        <v>45</v>
      </c>
      <c r="I1695" s="10">
        <v>3</v>
      </c>
      <c r="J1695" s="10">
        <v>6894</v>
      </c>
      <c r="K1695" s="10"/>
      <c r="L1695" s="10"/>
      <c r="M1695" s="10"/>
      <c r="N1695" s="10"/>
      <c r="O1695" s="10"/>
      <c r="P1695" s="10">
        <v>0</v>
      </c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</row>
    <row r="1696" spans="1:28" x14ac:dyDescent="0.35">
      <c r="A1696" t="str">
        <f t="shared" si="146"/>
        <v>8420_Services d'information</v>
      </c>
      <c r="B1696" t="str">
        <f t="shared" si="147"/>
        <v>HC_8420</v>
      </c>
      <c r="C1696" t="str">
        <f t="shared" si="148"/>
        <v>HC</v>
      </c>
      <c r="D1696">
        <f t="shared" si="145"/>
        <v>50</v>
      </c>
      <c r="E1696" t="str">
        <f>INDEX(PDC!$J$1:$L$90,MATCH(H1696,PDC!$L:$L,0),MATCH(PDC!$J$1,PDC!$J$1:$L$1,0))</f>
        <v>Services</v>
      </c>
      <c r="F1696">
        <v>8420</v>
      </c>
      <c r="G1696">
        <v>63</v>
      </c>
      <c r="H1696" t="s">
        <v>85</v>
      </c>
      <c r="I1696" s="10">
        <v>4</v>
      </c>
      <c r="J1696" s="10">
        <v>6357</v>
      </c>
      <c r="K1696" s="10"/>
      <c r="M1696" s="10"/>
      <c r="N1696" s="10"/>
      <c r="O1696" s="10"/>
      <c r="P1696" s="10">
        <v>0</v>
      </c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</row>
    <row r="1697" spans="1:28" x14ac:dyDescent="0.35">
      <c r="A1697" t="str">
        <f t="shared" si="146"/>
        <v>8420_Programmation, conseil et autres activités informatiques</v>
      </c>
      <c r="B1697" t="str">
        <f t="shared" si="147"/>
        <v>HC_8420</v>
      </c>
      <c r="C1697" t="str">
        <f t="shared" si="148"/>
        <v>HC</v>
      </c>
      <c r="D1697">
        <f t="shared" si="145"/>
        <v>50</v>
      </c>
      <c r="E1697" t="str">
        <f>INDEX(PDC!$J$1:$L$90,MATCH(H1697,PDC!$L:$L,0),MATCH(PDC!$J$1,PDC!$J$1:$L$1,0))</f>
        <v>Services</v>
      </c>
      <c r="F1697">
        <v>8420</v>
      </c>
      <c r="G1697">
        <v>62</v>
      </c>
      <c r="H1697" t="s">
        <v>50</v>
      </c>
      <c r="I1697" s="10">
        <v>18</v>
      </c>
      <c r="J1697" s="10">
        <v>28917</v>
      </c>
      <c r="K1697" s="10"/>
      <c r="M1697" s="10"/>
      <c r="N1697" s="10"/>
      <c r="O1697" s="10"/>
      <c r="P1697" s="10">
        <v>0</v>
      </c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</row>
    <row r="1698" spans="1:28" x14ac:dyDescent="0.35">
      <c r="A1698" t="str">
        <f t="shared" si="146"/>
        <v>8420_Programmation et diffusion</v>
      </c>
      <c r="B1698" t="str">
        <f t="shared" si="147"/>
        <v>HC_8420</v>
      </c>
      <c r="C1698" t="str">
        <f t="shared" si="148"/>
        <v>HC</v>
      </c>
      <c r="D1698">
        <f t="shared" si="145"/>
        <v>50</v>
      </c>
      <c r="E1698" t="str">
        <f>INDEX(PDC!$J$1:$L$90,MATCH(H1698,PDC!$L:$L,0),MATCH(PDC!$J$1,PDC!$J$1:$L$1,0))</f>
        <v>Services</v>
      </c>
      <c r="F1698">
        <v>8420</v>
      </c>
      <c r="G1698">
        <v>60</v>
      </c>
      <c r="H1698" t="s">
        <v>83</v>
      </c>
      <c r="I1698" s="10">
        <v>5</v>
      </c>
      <c r="J1698" s="10">
        <v>8530</v>
      </c>
      <c r="K1698" s="10"/>
      <c r="M1698" s="10"/>
      <c r="N1698" s="10"/>
      <c r="O1698" s="10"/>
      <c r="P1698" s="10">
        <v>0</v>
      </c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</row>
    <row r="1699" spans="1:28" x14ac:dyDescent="0.35">
      <c r="A1699" t="str">
        <f t="shared" si="146"/>
        <v>8420_Production de films cinématographiques, de vidéo et de programmes de télévision ; enregistrement sonore et édition musicale</v>
      </c>
      <c r="B1699" t="str">
        <f t="shared" si="147"/>
        <v>HC_8420</v>
      </c>
      <c r="C1699" t="str">
        <f t="shared" si="148"/>
        <v>HC</v>
      </c>
      <c r="D1699">
        <f t="shared" si="145"/>
        <v>50</v>
      </c>
      <c r="E1699" t="str">
        <f>INDEX(PDC!$J$1:$L$90,MATCH(H1699,PDC!$L:$L,0),MATCH(PDC!$J$1,PDC!$J$1:$L$1,0))</f>
        <v>Services</v>
      </c>
      <c r="F1699">
        <v>8420</v>
      </c>
      <c r="G1699">
        <v>59</v>
      </c>
      <c r="H1699" t="s">
        <v>82</v>
      </c>
      <c r="I1699" s="10">
        <v>9</v>
      </c>
      <c r="J1699" s="10">
        <v>10723</v>
      </c>
      <c r="K1699" s="10"/>
      <c r="M1699" s="10"/>
      <c r="N1699" s="10"/>
      <c r="O1699" s="10"/>
      <c r="P1699" s="10">
        <v>0</v>
      </c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</row>
    <row r="1700" spans="1:28" x14ac:dyDescent="0.35">
      <c r="A1700" t="str">
        <f t="shared" si="146"/>
        <v>8420_Édition</v>
      </c>
      <c r="B1700" t="str">
        <f t="shared" si="147"/>
        <v>HC_8420</v>
      </c>
      <c r="C1700" t="str">
        <f t="shared" si="148"/>
        <v>HC</v>
      </c>
      <c r="D1700">
        <f t="shared" si="145"/>
        <v>50</v>
      </c>
      <c r="E1700" t="str">
        <f>INDEX(PDC!$J$1:$L$90,MATCH(H1700,PDC!$L:$L,0),MATCH(PDC!$J$1,PDC!$J$1:$L$1,0))</f>
        <v>Services</v>
      </c>
      <c r="F1700">
        <v>8420</v>
      </c>
      <c r="G1700">
        <v>58</v>
      </c>
      <c r="H1700" t="s">
        <v>49</v>
      </c>
      <c r="I1700" s="10">
        <v>33</v>
      </c>
      <c r="J1700" s="10">
        <v>51842</v>
      </c>
      <c r="K1700" s="10"/>
      <c r="M1700" s="10"/>
      <c r="N1700" s="10"/>
      <c r="O1700" s="10"/>
      <c r="P1700" s="10">
        <v>0</v>
      </c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</row>
    <row r="1701" spans="1:28" x14ac:dyDescent="0.35">
      <c r="A1701" t="str">
        <f t="shared" si="146"/>
        <v>8420_Transports par eau</v>
      </c>
      <c r="B1701" t="str">
        <f t="shared" si="147"/>
        <v>HC_8420</v>
      </c>
      <c r="C1701" t="str">
        <f t="shared" si="148"/>
        <v>HC</v>
      </c>
      <c r="D1701">
        <f t="shared" ref="D1701:D1705" si="149">IF(COUNTBLANK(P1701)=0,RANK(P1701,P$1636:P$1705),"NC")</f>
        <v>50</v>
      </c>
      <c r="E1701" t="str">
        <f>INDEX(PDC!$J$1:$L$90,MATCH(H1701,PDC!$L:$L,0),MATCH(PDC!$J$1,PDC!$J$1:$L$1,0))</f>
        <v>Services</v>
      </c>
      <c r="F1701">
        <v>8420</v>
      </c>
      <c r="G1701">
        <v>50</v>
      </c>
      <c r="H1701" t="s">
        <v>80</v>
      </c>
      <c r="I1701" s="10">
        <v>1</v>
      </c>
      <c r="J1701" s="10">
        <v>980</v>
      </c>
      <c r="K1701" s="10"/>
      <c r="M1701" s="10"/>
      <c r="N1701" s="10"/>
      <c r="O1701" s="10"/>
      <c r="P1701" s="10">
        <v>0</v>
      </c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</row>
    <row r="1702" spans="1:28" x14ac:dyDescent="0.35">
      <c r="A1702" t="str">
        <f t="shared" si="146"/>
        <v>8420_Captage, traitement et distribution d'eau</v>
      </c>
      <c r="B1702" t="str">
        <f t="shared" si="147"/>
        <v>HC_8420</v>
      </c>
      <c r="C1702" t="str">
        <f t="shared" si="148"/>
        <v>HC</v>
      </c>
      <c r="D1702">
        <f t="shared" si="149"/>
        <v>50</v>
      </c>
      <c r="E1702" t="str">
        <f>INDEX(PDC!$J$1:$L$90,MATCH(H1702,PDC!$L:$L,0),MATCH(PDC!$J$1,PDC!$J$1:$L$1,0))</f>
        <v>Industrie</v>
      </c>
      <c r="F1702">
        <v>8420</v>
      </c>
      <c r="G1702">
        <v>36</v>
      </c>
      <c r="H1702" t="s">
        <v>77</v>
      </c>
      <c r="I1702" s="10">
        <v>12</v>
      </c>
      <c r="J1702" s="10">
        <v>13799</v>
      </c>
      <c r="K1702" s="10"/>
      <c r="L1702" s="10"/>
      <c r="M1702" s="10"/>
      <c r="N1702" s="10"/>
      <c r="O1702" s="10"/>
      <c r="P1702" s="10">
        <v>0</v>
      </c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</row>
    <row r="1703" spans="1:28" x14ac:dyDescent="0.35">
      <c r="A1703" t="str">
        <f t="shared" si="146"/>
        <v>8420_Métallurgie</v>
      </c>
      <c r="B1703" t="str">
        <f t="shared" si="147"/>
        <v>HC_8420</v>
      </c>
      <c r="C1703" t="str">
        <f t="shared" si="148"/>
        <v>HC</v>
      </c>
      <c r="D1703">
        <f t="shared" si="149"/>
        <v>50</v>
      </c>
      <c r="E1703" t="str">
        <f>INDEX(PDC!$J$1:$L$90,MATCH(H1703,PDC!$L:$L,0),MATCH(PDC!$J$1,PDC!$J$1:$L$1,0))</f>
        <v>Industrie</v>
      </c>
      <c r="F1703">
        <v>8420</v>
      </c>
      <c r="G1703">
        <v>24</v>
      </c>
      <c r="H1703" t="s">
        <v>26</v>
      </c>
      <c r="I1703" s="10">
        <v>3</v>
      </c>
      <c r="J1703" s="10">
        <v>5007</v>
      </c>
      <c r="K1703" s="10"/>
      <c r="M1703" s="10"/>
      <c r="N1703" s="10"/>
      <c r="O1703" s="10"/>
      <c r="P1703" s="10">
        <v>0</v>
      </c>
      <c r="Q1703" s="10"/>
      <c r="R1703" s="10"/>
      <c r="S1703" s="10"/>
      <c r="T1703" s="10"/>
      <c r="AA1703" s="10"/>
      <c r="AB1703" s="10"/>
    </row>
    <row r="1704" spans="1:28" x14ac:dyDescent="0.35">
      <c r="A1704" t="str">
        <f t="shared" si="146"/>
        <v>8420_Fabrication de boissons</v>
      </c>
      <c r="B1704" t="str">
        <f t="shared" si="147"/>
        <v>HC_8420</v>
      </c>
      <c r="C1704" t="str">
        <f t="shared" si="148"/>
        <v>HC</v>
      </c>
      <c r="D1704">
        <f t="shared" si="149"/>
        <v>50</v>
      </c>
      <c r="E1704" t="str">
        <f>INDEX(PDC!$J$1:$L$90,MATCH(H1704,PDC!$L:$L,0),MATCH(PDC!$J$1,PDC!$J$1:$L$1,0))</f>
        <v>Industrie</v>
      </c>
      <c r="F1704">
        <v>8420</v>
      </c>
      <c r="G1704">
        <v>11</v>
      </c>
      <c r="H1704" t="s">
        <v>66</v>
      </c>
      <c r="I1704" s="10">
        <v>29</v>
      </c>
      <c r="J1704" s="10">
        <v>45903</v>
      </c>
      <c r="K1704" s="10"/>
      <c r="M1704" s="10"/>
      <c r="N1704" s="10"/>
      <c r="O1704" s="10"/>
      <c r="P1704" s="10">
        <v>0</v>
      </c>
      <c r="Q1704" s="10"/>
      <c r="R1704" s="10"/>
      <c r="S1704" s="10"/>
      <c r="AA1704" s="10"/>
      <c r="AB1704" s="10"/>
    </row>
    <row r="1705" spans="1:28" x14ac:dyDescent="0.35">
      <c r="A1705" t="str">
        <f t="shared" si="146"/>
        <v>8420_Sylviculture et exploitation forestière</v>
      </c>
      <c r="B1705" t="str">
        <f t="shared" si="147"/>
        <v>HC_8420</v>
      </c>
      <c r="C1705" t="str">
        <f t="shared" si="148"/>
        <v>HC</v>
      </c>
      <c r="D1705">
        <f t="shared" si="149"/>
        <v>50</v>
      </c>
      <c r="E1705" t="str">
        <f>INDEX(PDC!$J$1:$L$90,MATCH(H1705,PDC!$L:$L,0),MATCH(PDC!$J$1,PDC!$J$1:$L$1,0))</f>
        <v>Agriculture</v>
      </c>
      <c r="F1705">
        <v>8420</v>
      </c>
      <c r="G1705">
        <v>2</v>
      </c>
      <c r="H1705" t="s">
        <v>63</v>
      </c>
      <c r="I1705" s="10">
        <v>1</v>
      </c>
      <c r="J1705" s="10">
        <v>1969</v>
      </c>
      <c r="K1705" s="10"/>
      <c r="M1705" s="10"/>
      <c r="N1705" s="10"/>
      <c r="O1705" s="10"/>
      <c r="P1705" s="10">
        <v>0</v>
      </c>
      <c r="Q1705" s="10"/>
      <c r="R1705" s="10"/>
      <c r="S1705" s="10"/>
      <c r="U1705" s="10"/>
      <c r="V1705" s="10"/>
      <c r="W1705" s="10"/>
      <c r="X1705" s="10"/>
      <c r="Y1705" s="10"/>
      <c r="Z1705" s="10"/>
      <c r="AA1705" s="10"/>
      <c r="AB1705" s="10"/>
    </row>
    <row r="1706" spans="1:28" x14ac:dyDescent="0.35">
      <c r="A1706" t="str">
        <f t="shared" si="146"/>
        <v>8421_Hébergement médico-social et social</v>
      </c>
      <c r="B1706" t="str">
        <f t="shared" si="147"/>
        <v>3_8421</v>
      </c>
      <c r="C1706">
        <f t="shared" si="148"/>
        <v>3</v>
      </c>
      <c r="D1706">
        <f>IF(COUNTBLANK(P1706)=0,RANK(P1706,P$1706:P$1785),"NC")</f>
        <v>3</v>
      </c>
      <c r="E1706" t="str">
        <f>INDEX(PDC!$J$1:$L$90,MATCH(H1706,PDC!$L:$L,0),MATCH(PDC!$J$1,PDC!$J$1:$L$1,0))</f>
        <v>Services</v>
      </c>
      <c r="F1706">
        <v>8421</v>
      </c>
      <c r="G1706">
        <v>87</v>
      </c>
      <c r="H1706" t="s">
        <v>2</v>
      </c>
      <c r="I1706" s="10">
        <v>9555</v>
      </c>
      <c r="J1706" s="10">
        <v>14587818</v>
      </c>
      <c r="K1706" s="10">
        <v>945</v>
      </c>
      <c r="L1706">
        <v>43</v>
      </c>
      <c r="M1706" s="10">
        <v>337</v>
      </c>
      <c r="N1706" s="10"/>
      <c r="O1706" s="10">
        <v>69308</v>
      </c>
      <c r="P1706" s="10">
        <v>70.023035343077638</v>
      </c>
      <c r="Q1706" s="10">
        <v>64.780078829999994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</row>
    <row r="1707" spans="1:28" x14ac:dyDescent="0.35">
      <c r="A1707" t="str">
        <f t="shared" si="146"/>
        <v>8421_Activités sportives, récréatives et de loisirs</v>
      </c>
      <c r="B1707" t="str">
        <f t="shared" si="147"/>
        <v>HC_8421</v>
      </c>
      <c r="C1707" t="str">
        <f t="shared" si="148"/>
        <v>HC</v>
      </c>
      <c r="D1707">
        <f t="shared" ref="D1707:D1770" si="150">IF(COUNTBLANK(P1707)=0,RANK(P1707,P$1706:P$1785),"NC")</f>
        <v>15</v>
      </c>
      <c r="E1707" t="str">
        <f>INDEX(PDC!$J$1:$L$90,MATCH(H1707,PDC!$L:$L,0),MATCH(PDC!$J$1,PDC!$J$1:$L$1,0))</f>
        <v>Services</v>
      </c>
      <c r="F1707">
        <v>8421</v>
      </c>
      <c r="G1707">
        <v>93</v>
      </c>
      <c r="H1707" t="s">
        <v>12</v>
      </c>
      <c r="I1707" s="10">
        <v>2731</v>
      </c>
      <c r="J1707" s="10">
        <v>3557946</v>
      </c>
      <c r="K1707" s="10">
        <v>181</v>
      </c>
      <c r="L1707">
        <v>4</v>
      </c>
      <c r="M1707" s="10">
        <v>24</v>
      </c>
      <c r="N1707" s="10"/>
      <c r="O1707" s="10">
        <v>7693</v>
      </c>
      <c r="P1707" s="10">
        <v>47.158415380053121</v>
      </c>
      <c r="Q1707" s="10">
        <v>50.872048086</v>
      </c>
      <c r="R1707" s="10"/>
      <c r="S1707" s="10"/>
      <c r="T1707" s="10"/>
      <c r="AA1707" s="10"/>
      <c r="AB1707" s="10"/>
    </row>
    <row r="1708" spans="1:28" x14ac:dyDescent="0.35">
      <c r="A1708" t="str">
        <f t="shared" si="146"/>
        <v>8421_Activités de poste et de courrier</v>
      </c>
      <c r="B1708" t="str">
        <f t="shared" si="147"/>
        <v>HC_8421</v>
      </c>
      <c r="C1708" t="str">
        <f t="shared" si="148"/>
        <v>HC</v>
      </c>
      <c r="D1708">
        <f t="shared" si="150"/>
        <v>12</v>
      </c>
      <c r="E1708" t="str">
        <f>INDEX(PDC!$J$1:$L$90,MATCH(H1708,PDC!$L:$L,0),MATCH(PDC!$J$1,PDC!$J$1:$L$1,0))</f>
        <v>Services</v>
      </c>
      <c r="F1708">
        <v>8421</v>
      </c>
      <c r="G1708">
        <v>53</v>
      </c>
      <c r="H1708" t="s">
        <v>13</v>
      </c>
      <c r="I1708" s="10">
        <v>2563</v>
      </c>
      <c r="J1708" s="10">
        <v>3707435</v>
      </c>
      <c r="K1708" s="10">
        <v>181</v>
      </c>
      <c r="L1708">
        <v>8</v>
      </c>
      <c r="M1708" s="10">
        <v>64</v>
      </c>
      <c r="N1708" s="10"/>
      <c r="O1708" s="10">
        <v>13859</v>
      </c>
      <c r="P1708" s="10">
        <v>50.578613717197662</v>
      </c>
      <c r="Q1708" s="10">
        <v>48.820815469000003</v>
      </c>
      <c r="R1708" s="10"/>
      <c r="S1708" s="10"/>
      <c r="U1708" s="10"/>
      <c r="V1708" s="10"/>
      <c r="W1708" s="10"/>
      <c r="X1708" s="10"/>
      <c r="Y1708" s="10"/>
      <c r="Z1708" s="10"/>
      <c r="AA1708" s="10"/>
      <c r="AB1708" s="10"/>
    </row>
    <row r="1709" spans="1:28" x14ac:dyDescent="0.35">
      <c r="A1709" t="str">
        <f t="shared" si="146"/>
        <v>8421_Entreposage et services auxiliaires des transports</v>
      </c>
      <c r="B1709" t="str">
        <f t="shared" si="147"/>
        <v>4_8421</v>
      </c>
      <c r="C1709">
        <f t="shared" si="148"/>
        <v>4</v>
      </c>
      <c r="D1709">
        <f t="shared" si="150"/>
        <v>4</v>
      </c>
      <c r="E1709" t="str">
        <f>INDEX(PDC!$J$1:$L$90,MATCH(H1709,PDC!$L:$L,0),MATCH(PDC!$J$1,PDC!$J$1:$L$1,0))</f>
        <v>Services</v>
      </c>
      <c r="F1709">
        <v>8421</v>
      </c>
      <c r="G1709">
        <v>52</v>
      </c>
      <c r="H1709" t="s">
        <v>7</v>
      </c>
      <c r="I1709" s="10">
        <v>11306</v>
      </c>
      <c r="J1709" s="10">
        <v>18118758</v>
      </c>
      <c r="K1709">
        <v>845</v>
      </c>
      <c r="L1709">
        <v>61</v>
      </c>
      <c r="M1709">
        <v>471</v>
      </c>
      <c r="O1709">
        <v>65520</v>
      </c>
      <c r="P1709">
        <v>65.302105760535738</v>
      </c>
      <c r="Q1709">
        <v>46.636750708999998</v>
      </c>
      <c r="R1709" s="10"/>
      <c r="S1709" s="10"/>
      <c r="T1709" s="10"/>
      <c r="AA1709" s="10"/>
      <c r="AB1709" s="10"/>
    </row>
    <row r="1710" spans="1:28" x14ac:dyDescent="0.35">
      <c r="A1710" t="str">
        <f t="shared" si="146"/>
        <v>8421_Activités liées à l'emploi</v>
      </c>
      <c r="B1710" t="str">
        <f t="shared" si="147"/>
        <v>HC_8421</v>
      </c>
      <c r="C1710" t="str">
        <f t="shared" si="148"/>
        <v>HC</v>
      </c>
      <c r="D1710">
        <f t="shared" si="150"/>
        <v>7</v>
      </c>
      <c r="E1710" t="str">
        <f>INDEX(PDC!$J$1:$L$90,MATCH(H1710,PDC!$L:$L,0),MATCH(PDC!$J$1,PDC!$J$1:$L$1,0))</f>
        <v>Services</v>
      </c>
      <c r="F1710">
        <v>8421</v>
      </c>
      <c r="G1710">
        <v>78</v>
      </c>
      <c r="H1710" t="s">
        <v>6</v>
      </c>
      <c r="I1710" s="10">
        <v>19959</v>
      </c>
      <c r="J1710" s="10">
        <v>23050733</v>
      </c>
      <c r="K1710">
        <v>1057</v>
      </c>
      <c r="L1710">
        <v>58</v>
      </c>
      <c r="M1710">
        <v>419</v>
      </c>
      <c r="O1710">
        <v>76407</v>
      </c>
      <c r="P1710">
        <v>58.06558131834916</v>
      </c>
      <c r="Q1710">
        <v>45.855374750999999</v>
      </c>
      <c r="R1710" s="10"/>
      <c r="S1710" s="10"/>
      <c r="AA1710" s="10"/>
      <c r="AB1710" s="10"/>
    </row>
    <row r="1711" spans="1:28" x14ac:dyDescent="0.35">
      <c r="A1711" t="str">
        <f t="shared" si="146"/>
        <v>8421_Fabrication de meubles</v>
      </c>
      <c r="B1711" t="str">
        <f t="shared" si="147"/>
        <v>2_8421</v>
      </c>
      <c r="C1711">
        <f t="shared" si="148"/>
        <v>2</v>
      </c>
      <c r="D1711">
        <f t="shared" si="150"/>
        <v>2</v>
      </c>
      <c r="E1711" t="str">
        <f>INDEX(PDC!$J$1:$L$90,MATCH(H1711,PDC!$L:$L,0),MATCH(PDC!$J$1,PDC!$J$1:$L$1,0))</f>
        <v>Industrie</v>
      </c>
      <c r="F1711">
        <v>8421</v>
      </c>
      <c r="G1711">
        <v>31</v>
      </c>
      <c r="H1711" t="s">
        <v>75</v>
      </c>
      <c r="I1711" s="10">
        <v>789</v>
      </c>
      <c r="J1711" s="10">
        <v>1307436</v>
      </c>
      <c r="K1711">
        <v>59</v>
      </c>
      <c r="L1711">
        <v>8</v>
      </c>
      <c r="M1711">
        <v>56</v>
      </c>
      <c r="O1711">
        <v>5580</v>
      </c>
      <c r="P1711">
        <v>79.908330546829745</v>
      </c>
      <c r="Q1711">
        <v>45.126491850999997</v>
      </c>
      <c r="R1711" s="10"/>
      <c r="S1711" s="10"/>
      <c r="AA1711" s="10"/>
      <c r="AB1711" s="10"/>
    </row>
    <row r="1712" spans="1:28" x14ac:dyDescent="0.35">
      <c r="A1712" t="str">
        <f t="shared" si="146"/>
        <v>8421_Travail du bois et fabrication d'articles en bois et en liège, à l'exception des meubles ; fabrication d'articles en vannerie et sparterie</v>
      </c>
      <c r="B1712" t="str">
        <f t="shared" si="147"/>
        <v>5_8421</v>
      </c>
      <c r="C1712">
        <f t="shared" si="148"/>
        <v>5</v>
      </c>
      <c r="D1712">
        <f t="shared" si="150"/>
        <v>5</v>
      </c>
      <c r="E1712" t="str">
        <f>INDEX(PDC!$J$1:$L$90,MATCH(H1712,PDC!$L:$L,0),MATCH(PDC!$J$1,PDC!$J$1:$L$1,0))</f>
        <v>Industrie</v>
      </c>
      <c r="F1712">
        <v>8421</v>
      </c>
      <c r="G1712">
        <v>16</v>
      </c>
      <c r="H1712" t="s">
        <v>70</v>
      </c>
      <c r="I1712" s="10">
        <v>660</v>
      </c>
      <c r="J1712" s="10">
        <v>998081</v>
      </c>
      <c r="K1712">
        <v>45</v>
      </c>
      <c r="L1712">
        <v>8</v>
      </c>
      <c r="M1712" s="10">
        <v>76</v>
      </c>
      <c r="O1712">
        <v>3568</v>
      </c>
      <c r="P1712">
        <v>62.426963563574304</v>
      </c>
      <c r="Q1712">
        <v>45.086521034</v>
      </c>
      <c r="R1712" s="10"/>
      <c r="S1712" s="10"/>
      <c r="AA1712" s="10"/>
      <c r="AB1712" s="10"/>
    </row>
    <row r="1713" spans="1:28" x14ac:dyDescent="0.35">
      <c r="A1713" t="str">
        <f t="shared" si="146"/>
        <v>8421_Transports terrestres et transport par conduites</v>
      </c>
      <c r="B1713" t="str">
        <f t="shared" si="147"/>
        <v>10_8421</v>
      </c>
      <c r="C1713">
        <f t="shared" si="148"/>
        <v>10</v>
      </c>
      <c r="D1713">
        <f t="shared" si="150"/>
        <v>10</v>
      </c>
      <c r="E1713" t="str">
        <f>INDEX(PDC!$J$1:$L$90,MATCH(H1713,PDC!$L:$L,0),MATCH(PDC!$J$1,PDC!$J$1:$L$1,0))</f>
        <v>Services</v>
      </c>
      <c r="F1713">
        <v>8421</v>
      </c>
      <c r="G1713">
        <v>49</v>
      </c>
      <c r="H1713" t="s">
        <v>5</v>
      </c>
      <c r="I1713" s="10">
        <v>17231</v>
      </c>
      <c r="J1713" s="10">
        <v>30687541</v>
      </c>
      <c r="K1713">
        <v>1379</v>
      </c>
      <c r="L1713">
        <v>142</v>
      </c>
      <c r="M1713">
        <v>1598</v>
      </c>
      <c r="N1713">
        <v>1</v>
      </c>
      <c r="O1713">
        <v>146312</v>
      </c>
      <c r="P1713">
        <v>53.280102306933252</v>
      </c>
      <c r="Q1713">
        <v>44.936803505999997</v>
      </c>
      <c r="R1713" s="10"/>
      <c r="S1713" s="10"/>
      <c r="AA1713" s="10"/>
      <c r="AB1713" s="10"/>
    </row>
    <row r="1714" spans="1:28" x14ac:dyDescent="0.35">
      <c r="A1714" t="str">
        <f t="shared" si="146"/>
        <v>8421_Action sociale sans hébergement</v>
      </c>
      <c r="B1714" t="str">
        <f t="shared" si="147"/>
        <v>36_8421</v>
      </c>
      <c r="C1714">
        <f t="shared" si="148"/>
        <v>36</v>
      </c>
      <c r="D1714">
        <f t="shared" si="150"/>
        <v>36</v>
      </c>
      <c r="E1714" t="str">
        <f>INDEX(PDC!$J$1:$L$90,MATCH(H1714,PDC!$L:$L,0),MATCH(PDC!$J$1,PDC!$J$1:$L$1,0))</f>
        <v>Services</v>
      </c>
      <c r="F1714">
        <v>8421</v>
      </c>
      <c r="G1714">
        <v>88</v>
      </c>
      <c r="H1714" t="s">
        <v>8</v>
      </c>
      <c r="I1714" s="10">
        <v>18288</v>
      </c>
      <c r="J1714" s="10">
        <v>17503768</v>
      </c>
      <c r="K1714">
        <v>673</v>
      </c>
      <c r="L1714" s="10">
        <v>36</v>
      </c>
      <c r="M1714" s="10">
        <v>339</v>
      </c>
      <c r="O1714">
        <v>54809</v>
      </c>
      <c r="P1714">
        <v>20.117295977668121</v>
      </c>
      <c r="Q1714">
        <v>38.448864266999998</v>
      </c>
      <c r="R1714" s="10"/>
      <c r="S1714" s="10"/>
      <c r="U1714" s="10"/>
      <c r="V1714" s="10"/>
      <c r="W1714" s="10"/>
      <c r="X1714" s="10"/>
      <c r="Y1714" s="10"/>
      <c r="Z1714" s="10"/>
      <c r="AA1714" s="10"/>
      <c r="AB1714" s="10"/>
    </row>
    <row r="1715" spans="1:28" x14ac:dyDescent="0.35">
      <c r="A1715" t="str">
        <f t="shared" si="146"/>
        <v>8421_Travaux de construction spécialisés</v>
      </c>
      <c r="B1715" t="str">
        <f t="shared" si="147"/>
        <v>6_8421</v>
      </c>
      <c r="C1715">
        <f t="shared" si="148"/>
        <v>6</v>
      </c>
      <c r="D1715">
        <f t="shared" si="150"/>
        <v>6</v>
      </c>
      <c r="E1715" t="str">
        <f>INDEX(PDC!$J$1:$L$90,MATCH(H1715,PDC!$L:$L,0),MATCH(PDC!$J$1,PDC!$J$1:$L$1,0))</f>
        <v>Construction</v>
      </c>
      <c r="F1715">
        <v>8421</v>
      </c>
      <c r="G1715">
        <v>43</v>
      </c>
      <c r="H1715" t="s">
        <v>3</v>
      </c>
      <c r="I1715" s="10">
        <v>32733</v>
      </c>
      <c r="J1715" s="10">
        <v>51281680</v>
      </c>
      <c r="K1715">
        <v>1917</v>
      </c>
      <c r="L1715">
        <v>168</v>
      </c>
      <c r="M1715">
        <v>1963</v>
      </c>
      <c r="N1715">
        <v>4</v>
      </c>
      <c r="O1715">
        <v>160617</v>
      </c>
      <c r="P1715">
        <v>60.909240301574833</v>
      </c>
      <c r="Q1715">
        <v>37.381770643999999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</row>
    <row r="1716" spans="1:28" x14ac:dyDescent="0.35">
      <c r="A1716" t="str">
        <f t="shared" si="146"/>
        <v>8421_Restauration</v>
      </c>
      <c r="B1716" t="str">
        <f t="shared" si="147"/>
        <v>23_8421</v>
      </c>
      <c r="C1716">
        <f t="shared" si="148"/>
        <v>23</v>
      </c>
      <c r="D1716">
        <f t="shared" si="150"/>
        <v>23</v>
      </c>
      <c r="E1716" t="str">
        <f>INDEX(PDC!$J$1:$L$90,MATCH(H1716,PDC!$L:$L,0),MATCH(PDC!$J$1,PDC!$J$1:$L$1,0))</f>
        <v>Services</v>
      </c>
      <c r="F1716">
        <v>8421</v>
      </c>
      <c r="G1716">
        <v>56</v>
      </c>
      <c r="H1716" t="s">
        <v>10</v>
      </c>
      <c r="I1716" s="10">
        <v>10904</v>
      </c>
      <c r="J1716" s="10">
        <v>16630877</v>
      </c>
      <c r="K1716">
        <v>621</v>
      </c>
      <c r="L1716">
        <v>31</v>
      </c>
      <c r="M1716">
        <v>262</v>
      </c>
      <c r="O1716">
        <v>45211</v>
      </c>
      <c r="P1716">
        <v>30.208323575015175</v>
      </c>
      <c r="Q1716">
        <v>37.340183562999997</v>
      </c>
      <c r="R1716" s="10"/>
      <c r="S1716" s="10"/>
      <c r="T1716" s="10"/>
      <c r="AA1716" s="10"/>
      <c r="AB1716" s="10"/>
    </row>
    <row r="1717" spans="1:28" x14ac:dyDescent="0.35">
      <c r="A1717" t="str">
        <f t="shared" si="146"/>
        <v>8421_Métallurgie</v>
      </c>
      <c r="B1717" t="str">
        <f t="shared" si="147"/>
        <v>13_8421</v>
      </c>
      <c r="C1717">
        <f t="shared" si="148"/>
        <v>13</v>
      </c>
      <c r="D1717">
        <f t="shared" si="150"/>
        <v>13</v>
      </c>
      <c r="E1717" t="str">
        <f>INDEX(PDC!$J$1:$L$90,MATCH(H1717,PDC!$L:$L,0),MATCH(PDC!$J$1,PDC!$J$1:$L$1,0))</f>
        <v>Industrie</v>
      </c>
      <c r="F1717">
        <v>8421</v>
      </c>
      <c r="G1717">
        <v>24</v>
      </c>
      <c r="H1717" t="s">
        <v>26</v>
      </c>
      <c r="I1717" s="10">
        <v>1222</v>
      </c>
      <c r="J1717" s="10">
        <v>1900003</v>
      </c>
      <c r="K1717">
        <v>68</v>
      </c>
      <c r="L1717">
        <v>6</v>
      </c>
      <c r="M1717" s="10">
        <v>39</v>
      </c>
      <c r="O1717">
        <v>6284</v>
      </c>
      <c r="P1717">
        <v>49.000283515280124</v>
      </c>
      <c r="Q1717">
        <v>35.789417174999997</v>
      </c>
      <c r="R1717" s="10"/>
      <c r="S1717" s="10"/>
      <c r="AA1717" s="10"/>
      <c r="AB1717" s="10"/>
    </row>
    <row r="1718" spans="1:28" x14ac:dyDescent="0.35">
      <c r="A1718" t="str">
        <f t="shared" si="146"/>
        <v>8421_Services relatifs aux bâtiments et aménagement paysager</v>
      </c>
      <c r="B1718" t="str">
        <f t="shared" si="147"/>
        <v>11_8421</v>
      </c>
      <c r="C1718">
        <f t="shared" si="148"/>
        <v>11</v>
      </c>
      <c r="D1718">
        <f t="shared" si="150"/>
        <v>11</v>
      </c>
      <c r="E1718" t="str">
        <f>INDEX(PDC!$J$1:$L$90,MATCH(H1718,PDC!$L:$L,0),MATCH(PDC!$J$1,PDC!$J$1:$L$1,0))</f>
        <v>Services</v>
      </c>
      <c r="F1718">
        <v>8421</v>
      </c>
      <c r="G1718">
        <v>81</v>
      </c>
      <c r="H1718" t="s">
        <v>9</v>
      </c>
      <c r="I1718" s="10">
        <v>11804</v>
      </c>
      <c r="J1718" s="10">
        <v>17463468</v>
      </c>
      <c r="K1718">
        <v>622</v>
      </c>
      <c r="L1718">
        <v>74</v>
      </c>
      <c r="M1718">
        <v>546</v>
      </c>
      <c r="O1718">
        <v>76687</v>
      </c>
      <c r="P1718">
        <v>50.796375310764347</v>
      </c>
      <c r="Q1718">
        <v>35.617209594000002</v>
      </c>
      <c r="R1718" s="10"/>
      <c r="S1718" s="10"/>
      <c r="AA1718" s="10"/>
      <c r="AB1718" s="10"/>
    </row>
    <row r="1719" spans="1:28" x14ac:dyDescent="0.35">
      <c r="A1719" t="str">
        <f t="shared" si="146"/>
        <v>8421_Collecte, traitement et élimination des déchets ; récupération</v>
      </c>
      <c r="B1719" t="str">
        <f t="shared" si="147"/>
        <v>8_8421</v>
      </c>
      <c r="C1719">
        <f t="shared" si="148"/>
        <v>8</v>
      </c>
      <c r="D1719">
        <f t="shared" si="150"/>
        <v>8</v>
      </c>
      <c r="E1719" t="str">
        <f>INDEX(PDC!$J$1:$L$90,MATCH(H1719,PDC!$L:$L,0),MATCH(PDC!$J$1,PDC!$J$1:$L$1,0))</f>
        <v>Industrie</v>
      </c>
      <c r="F1719">
        <v>8421</v>
      </c>
      <c r="G1719">
        <v>38</v>
      </c>
      <c r="H1719" t="s">
        <v>4</v>
      </c>
      <c r="I1719" s="10">
        <v>2672</v>
      </c>
      <c r="J1719" s="10">
        <v>4225718</v>
      </c>
      <c r="K1719">
        <v>143</v>
      </c>
      <c r="L1719">
        <v>20</v>
      </c>
      <c r="M1719">
        <v>283</v>
      </c>
      <c r="O1719">
        <v>16251</v>
      </c>
      <c r="P1719">
        <v>56.672213747571881</v>
      </c>
      <c r="Q1719">
        <v>33.84040298</v>
      </c>
      <c r="R1719" s="10"/>
      <c r="S1719" s="10"/>
      <c r="AA1719" s="10"/>
      <c r="AB1719" s="10"/>
    </row>
    <row r="1720" spans="1:28" x14ac:dyDescent="0.35">
      <c r="A1720" t="str">
        <f t="shared" si="146"/>
        <v>8421_Fabrication de produits métalliques, à l'exception des machines et des équipements</v>
      </c>
      <c r="B1720" t="str">
        <f t="shared" si="147"/>
        <v>14_8421</v>
      </c>
      <c r="C1720">
        <f t="shared" si="148"/>
        <v>14</v>
      </c>
      <c r="D1720">
        <f t="shared" si="150"/>
        <v>14</v>
      </c>
      <c r="E1720" t="str">
        <f>INDEX(PDC!$J$1:$L$90,MATCH(H1720,PDC!$L:$L,0),MATCH(PDC!$J$1,PDC!$J$1:$L$1,0))</f>
        <v>Industrie</v>
      </c>
      <c r="F1720">
        <v>8421</v>
      </c>
      <c r="G1720">
        <v>25</v>
      </c>
      <c r="H1720" t="s">
        <v>11</v>
      </c>
      <c r="I1720" s="10">
        <v>7793</v>
      </c>
      <c r="J1720" s="10">
        <v>12746945</v>
      </c>
      <c r="K1720">
        <v>419</v>
      </c>
      <c r="L1720">
        <v>43</v>
      </c>
      <c r="M1720">
        <v>368</v>
      </c>
      <c r="O1720">
        <v>33376</v>
      </c>
      <c r="P1720">
        <v>47.97354925057617</v>
      </c>
      <c r="Q1720">
        <v>32.870621157000002</v>
      </c>
      <c r="R1720" s="10"/>
      <c r="S1720" s="10"/>
      <c r="AA1720" s="10"/>
      <c r="AB1720" s="10"/>
    </row>
    <row r="1721" spans="1:28" x14ac:dyDescent="0.35">
      <c r="A1721" t="str">
        <f t="shared" si="146"/>
        <v>8421_Collecte et traitement des eaux usées</v>
      </c>
      <c r="B1721" t="str">
        <f t="shared" si="147"/>
        <v>17_8421</v>
      </c>
      <c r="C1721">
        <f t="shared" si="148"/>
        <v>17</v>
      </c>
      <c r="D1721">
        <f t="shared" si="150"/>
        <v>17</v>
      </c>
      <c r="E1721" t="str">
        <f>INDEX(PDC!$J$1:$L$90,MATCH(H1721,PDC!$L:$L,0),MATCH(PDC!$J$1,PDC!$J$1:$L$1,0))</f>
        <v>Industrie</v>
      </c>
      <c r="F1721">
        <v>8421</v>
      </c>
      <c r="G1721">
        <v>37</v>
      </c>
      <c r="H1721" t="s">
        <v>78</v>
      </c>
      <c r="I1721" s="10">
        <v>525</v>
      </c>
      <c r="J1721" s="10">
        <v>834211</v>
      </c>
      <c r="K1721">
        <v>27</v>
      </c>
      <c r="L1721">
        <v>3</v>
      </c>
      <c r="M1721">
        <v>18</v>
      </c>
      <c r="O1721">
        <v>3270</v>
      </c>
      <c r="P1721">
        <v>42.163727677262784</v>
      </c>
      <c r="Q1721">
        <v>32.365912221000002</v>
      </c>
      <c r="R1721" s="10"/>
      <c r="S1721" s="10"/>
      <c r="AA1721" s="10"/>
      <c r="AB1721" s="10"/>
    </row>
    <row r="1722" spans="1:28" x14ac:dyDescent="0.35">
      <c r="A1722" t="str">
        <f t="shared" si="146"/>
        <v>8421_Commerce de détail, à l'exception des automobiles et des motocycles</v>
      </c>
      <c r="B1722" t="str">
        <f t="shared" si="147"/>
        <v>22_8421</v>
      </c>
      <c r="C1722">
        <f t="shared" si="148"/>
        <v>22</v>
      </c>
      <c r="D1722">
        <f t="shared" si="150"/>
        <v>22</v>
      </c>
      <c r="E1722" t="str">
        <f>INDEX(PDC!$J$1:$L$90,MATCH(H1722,PDC!$L:$L,0),MATCH(PDC!$J$1,PDC!$J$1:$L$1,0))</f>
        <v>Commerce</v>
      </c>
      <c r="F1722">
        <v>8421</v>
      </c>
      <c r="G1722">
        <v>47</v>
      </c>
      <c r="H1722" t="s">
        <v>16</v>
      </c>
      <c r="I1722">
        <v>30992</v>
      </c>
      <c r="J1722">
        <v>43568048</v>
      </c>
      <c r="K1722">
        <v>1337</v>
      </c>
      <c r="L1722">
        <v>96</v>
      </c>
      <c r="M1722">
        <v>704</v>
      </c>
      <c r="O1722">
        <v>109365</v>
      </c>
      <c r="P1722">
        <v>30.305426807634223</v>
      </c>
      <c r="Q1722">
        <v>30.687626859000002</v>
      </c>
      <c r="R1722" s="10"/>
      <c r="S1722" s="10"/>
      <c r="AA1722" s="10"/>
      <c r="AB1722" s="10"/>
    </row>
    <row r="1723" spans="1:28" x14ac:dyDescent="0.35">
      <c r="A1723" t="str">
        <f t="shared" si="146"/>
        <v>8421_Activités de location et location-bail</v>
      </c>
      <c r="B1723" t="str">
        <f t="shared" si="147"/>
        <v>16_8421</v>
      </c>
      <c r="C1723">
        <f t="shared" si="148"/>
        <v>16</v>
      </c>
      <c r="D1723">
        <f t="shared" si="150"/>
        <v>16</v>
      </c>
      <c r="E1723" t="str">
        <f>INDEX(PDC!$J$1:$L$90,MATCH(H1723,PDC!$L:$L,0),MATCH(PDC!$J$1,PDC!$J$1:$L$1,0))</f>
        <v>Services</v>
      </c>
      <c r="F1723">
        <v>8421</v>
      </c>
      <c r="G1723">
        <v>77</v>
      </c>
      <c r="H1723" t="s">
        <v>88</v>
      </c>
      <c r="I1723" s="10">
        <v>3327</v>
      </c>
      <c r="J1723" s="10">
        <v>5313222</v>
      </c>
      <c r="K1723">
        <v>159</v>
      </c>
      <c r="L1723">
        <v>12</v>
      </c>
      <c r="M1723">
        <v>86</v>
      </c>
      <c r="O1723">
        <v>10614</v>
      </c>
      <c r="P1723">
        <v>43.667781720570872</v>
      </c>
      <c r="Q1723">
        <v>29.925344733999999</v>
      </c>
      <c r="R1723" s="10"/>
      <c r="S1723" s="10"/>
      <c r="AA1723" s="10"/>
      <c r="AB1723" s="10"/>
    </row>
    <row r="1724" spans="1:28" x14ac:dyDescent="0.35">
      <c r="A1724" t="str">
        <f t="shared" si="146"/>
        <v>8421_Dépollution et autres services de gestion des déchets</v>
      </c>
      <c r="B1724" t="str">
        <f t="shared" si="147"/>
        <v>1_8421</v>
      </c>
      <c r="C1724">
        <f t="shared" si="148"/>
        <v>1</v>
      </c>
      <c r="D1724">
        <f t="shared" si="150"/>
        <v>1</v>
      </c>
      <c r="E1724" t="str">
        <f>INDEX(PDC!$J$1:$L$90,MATCH(H1724,PDC!$L:$L,0),MATCH(PDC!$J$1,PDC!$J$1:$L$1,0))</f>
        <v>Industrie</v>
      </c>
      <c r="F1724">
        <v>8421</v>
      </c>
      <c r="G1724">
        <v>39</v>
      </c>
      <c r="H1724" t="s">
        <v>79</v>
      </c>
      <c r="I1724" s="10">
        <v>798</v>
      </c>
      <c r="J1724" s="10">
        <v>1120744</v>
      </c>
      <c r="K1724">
        <v>33</v>
      </c>
      <c r="L1724">
        <v>3</v>
      </c>
      <c r="M1724">
        <v>29</v>
      </c>
      <c r="O1724">
        <v>3053</v>
      </c>
      <c r="P1724">
        <v>90.756763631927242</v>
      </c>
      <c r="Q1724">
        <v>29.444726003</v>
      </c>
      <c r="R1724" s="10"/>
      <c r="S1724" s="10"/>
      <c r="AA1724" s="10"/>
      <c r="AB1724" s="10"/>
    </row>
    <row r="1725" spans="1:28" x14ac:dyDescent="0.35">
      <c r="A1725" t="str">
        <f t="shared" si="146"/>
        <v>8421_Hébergement</v>
      </c>
      <c r="B1725" t="str">
        <f t="shared" si="147"/>
        <v>34_8421</v>
      </c>
      <c r="C1725">
        <f t="shared" si="148"/>
        <v>34</v>
      </c>
      <c r="D1725">
        <f t="shared" si="150"/>
        <v>34</v>
      </c>
      <c r="E1725" t="str">
        <f>INDEX(PDC!$J$1:$L$90,MATCH(H1725,PDC!$L:$L,0),MATCH(PDC!$J$1,PDC!$J$1:$L$1,0))</f>
        <v>Services</v>
      </c>
      <c r="F1725">
        <v>8421</v>
      </c>
      <c r="G1725">
        <v>55</v>
      </c>
      <c r="H1725" t="s">
        <v>20</v>
      </c>
      <c r="I1725" s="10">
        <v>2416</v>
      </c>
      <c r="J1725" s="10">
        <v>4073512</v>
      </c>
      <c r="K1725">
        <v>107</v>
      </c>
      <c r="L1725">
        <v>10</v>
      </c>
      <c r="M1725">
        <v>72</v>
      </c>
      <c r="O1725">
        <v>9913</v>
      </c>
      <c r="P1725">
        <v>20.715000620154072</v>
      </c>
      <c r="Q1725">
        <v>26.267260289999999</v>
      </c>
      <c r="R1725" s="10"/>
      <c r="S1725" s="10"/>
      <c r="U1725" s="10"/>
      <c r="V1725" s="10"/>
      <c r="W1725" s="10"/>
      <c r="X1725" s="10"/>
      <c r="Y1725" s="10"/>
      <c r="Z1725" s="10"/>
      <c r="AA1725" s="10"/>
      <c r="AB1725" s="10"/>
    </row>
    <row r="1726" spans="1:28" x14ac:dyDescent="0.35">
      <c r="A1726" t="str">
        <f t="shared" si="146"/>
        <v>8421_Industries alimentaires</v>
      </c>
      <c r="B1726" t="str">
        <f t="shared" si="147"/>
        <v>24_8421</v>
      </c>
      <c r="C1726">
        <f t="shared" si="148"/>
        <v>24</v>
      </c>
      <c r="D1726">
        <f t="shared" si="150"/>
        <v>24</v>
      </c>
      <c r="E1726" t="str">
        <f>INDEX(PDC!$J$1:$L$90,MATCH(H1726,PDC!$L:$L,0),MATCH(PDC!$J$1,PDC!$J$1:$L$1,0))</f>
        <v>Industrie</v>
      </c>
      <c r="F1726">
        <v>8421</v>
      </c>
      <c r="G1726">
        <v>10</v>
      </c>
      <c r="H1726" t="s">
        <v>14</v>
      </c>
      <c r="I1726" s="10">
        <v>5737</v>
      </c>
      <c r="J1726" s="10">
        <v>8357108</v>
      </c>
      <c r="K1726">
        <v>214</v>
      </c>
      <c r="L1726">
        <v>22</v>
      </c>
      <c r="M1726">
        <v>200</v>
      </c>
      <c r="O1726">
        <v>14873</v>
      </c>
      <c r="P1726">
        <v>29.096414049780865</v>
      </c>
      <c r="Q1726">
        <v>25.606944412000001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</row>
    <row r="1727" spans="1:28" x14ac:dyDescent="0.35">
      <c r="A1727" t="str">
        <f t="shared" si="146"/>
        <v>8421_Fabrication de produits en caoutchouc et en plastique</v>
      </c>
      <c r="B1727" t="str">
        <f t="shared" si="147"/>
        <v>20_8421</v>
      </c>
      <c r="C1727">
        <f t="shared" si="148"/>
        <v>20</v>
      </c>
      <c r="D1727">
        <f t="shared" si="150"/>
        <v>20</v>
      </c>
      <c r="E1727" t="str">
        <f>INDEX(PDC!$J$1:$L$90,MATCH(H1727,PDC!$L:$L,0),MATCH(PDC!$J$1,PDC!$J$1:$L$1,0))</f>
        <v>Industrie</v>
      </c>
      <c r="F1727">
        <v>8421</v>
      </c>
      <c r="G1727">
        <v>22</v>
      </c>
      <c r="H1727" t="s">
        <v>25</v>
      </c>
      <c r="I1727" s="10">
        <v>2821</v>
      </c>
      <c r="J1727" s="10">
        <v>4359911</v>
      </c>
      <c r="K1727">
        <v>107</v>
      </c>
      <c r="L1727">
        <v>7</v>
      </c>
      <c r="M1727" s="10">
        <v>65</v>
      </c>
      <c r="O1727">
        <v>7678</v>
      </c>
      <c r="P1727">
        <v>31.429804620386747</v>
      </c>
      <c r="Q1727">
        <v>24.541785371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</row>
    <row r="1728" spans="1:28" x14ac:dyDescent="0.35">
      <c r="A1728" t="str">
        <f t="shared" si="146"/>
        <v>8421_Construction de bâtiments</v>
      </c>
      <c r="B1728" t="str">
        <f t="shared" si="147"/>
        <v>35_8421</v>
      </c>
      <c r="C1728">
        <f t="shared" si="148"/>
        <v>35</v>
      </c>
      <c r="D1728">
        <f t="shared" si="150"/>
        <v>35</v>
      </c>
      <c r="E1728" t="str">
        <f>INDEX(PDC!$J$1:$L$90,MATCH(H1728,PDC!$L:$L,0),MATCH(PDC!$J$1,PDC!$J$1:$L$1,0))</f>
        <v>Construction</v>
      </c>
      <c r="F1728">
        <v>8421</v>
      </c>
      <c r="G1728">
        <v>41</v>
      </c>
      <c r="H1728" t="s">
        <v>17</v>
      </c>
      <c r="I1728" s="10">
        <v>2460</v>
      </c>
      <c r="J1728" s="10">
        <v>3827003</v>
      </c>
      <c r="K1728">
        <v>89</v>
      </c>
      <c r="L1728">
        <v>11</v>
      </c>
      <c r="M1728">
        <v>84</v>
      </c>
      <c r="O1728">
        <v>11056</v>
      </c>
      <c r="P1728">
        <v>20.26377178880686</v>
      </c>
      <c r="Q1728">
        <v>23.255795722999999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</row>
    <row r="1729" spans="1:28" x14ac:dyDescent="0.35">
      <c r="A1729" t="str">
        <f t="shared" si="146"/>
        <v>8421_Enquêtes et sécurité</v>
      </c>
      <c r="B1729" t="str">
        <f t="shared" si="147"/>
        <v>9_8421</v>
      </c>
      <c r="C1729">
        <f t="shared" si="148"/>
        <v>9</v>
      </c>
      <c r="D1729">
        <f t="shared" si="150"/>
        <v>9</v>
      </c>
      <c r="E1729" t="str">
        <f>INDEX(PDC!$J$1:$L$90,MATCH(H1729,PDC!$L:$L,0),MATCH(PDC!$J$1,PDC!$J$1:$L$1,0))</f>
        <v>Services</v>
      </c>
      <c r="F1729">
        <v>8421</v>
      </c>
      <c r="G1729">
        <v>80</v>
      </c>
      <c r="H1729" t="s">
        <v>15</v>
      </c>
      <c r="I1729" s="10">
        <v>7887</v>
      </c>
      <c r="J1729" s="10">
        <v>11922293</v>
      </c>
      <c r="K1729">
        <v>275</v>
      </c>
      <c r="L1729">
        <v>21</v>
      </c>
      <c r="M1729">
        <v>199</v>
      </c>
      <c r="O1729">
        <v>32651</v>
      </c>
      <c r="P1729">
        <v>53.331573663942926</v>
      </c>
      <c r="Q1729">
        <v>23.066032683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</row>
    <row r="1730" spans="1:28" x14ac:dyDescent="0.35">
      <c r="A1730" t="str">
        <f t="shared" si="146"/>
        <v>8421_Commerce et réparation d'automobiles et de motocycles</v>
      </c>
      <c r="B1730" t="str">
        <f t="shared" si="147"/>
        <v>19_8421</v>
      </c>
      <c r="C1730">
        <f t="shared" si="148"/>
        <v>19</v>
      </c>
      <c r="D1730">
        <f t="shared" si="150"/>
        <v>19</v>
      </c>
      <c r="E1730" t="str">
        <f>INDEX(PDC!$J$1:$L$90,MATCH(H1730,PDC!$L:$L,0),MATCH(PDC!$J$1,PDC!$J$1:$L$1,0))</f>
        <v>Commerce</v>
      </c>
      <c r="F1730">
        <v>8421</v>
      </c>
      <c r="G1730">
        <v>45</v>
      </c>
      <c r="H1730" t="s">
        <v>21</v>
      </c>
      <c r="I1730">
        <v>10437</v>
      </c>
      <c r="J1730">
        <v>16166164</v>
      </c>
      <c r="K1730">
        <v>348</v>
      </c>
      <c r="L1730">
        <v>26</v>
      </c>
      <c r="M1730">
        <v>270</v>
      </c>
      <c r="O1730">
        <v>25461</v>
      </c>
      <c r="P1730">
        <v>31.868166946462154</v>
      </c>
      <c r="Q1730">
        <v>21.526442512999999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</row>
    <row r="1731" spans="1:28" x14ac:dyDescent="0.35">
      <c r="A1731" t="str">
        <f t="shared" si="146"/>
        <v>8421_Activités pour la santé humaine</v>
      </c>
      <c r="B1731" t="str">
        <f t="shared" si="147"/>
        <v>37_8421</v>
      </c>
      <c r="C1731">
        <f t="shared" si="148"/>
        <v>37</v>
      </c>
      <c r="D1731">
        <f t="shared" si="150"/>
        <v>37</v>
      </c>
      <c r="E1731" t="str">
        <f>INDEX(PDC!$J$1:$L$90,MATCH(H1731,PDC!$L:$L,0),MATCH(PDC!$J$1,PDC!$J$1:$L$1,0))</f>
        <v>Services</v>
      </c>
      <c r="F1731">
        <v>8421</v>
      </c>
      <c r="G1731">
        <v>86</v>
      </c>
      <c r="H1731" t="s">
        <v>27</v>
      </c>
      <c r="I1731" s="10">
        <v>16411</v>
      </c>
      <c r="J1731" s="10">
        <v>23971655</v>
      </c>
      <c r="K1731">
        <v>508</v>
      </c>
      <c r="L1731">
        <v>36</v>
      </c>
      <c r="M1731" s="10">
        <v>210</v>
      </c>
      <c r="O1731">
        <v>44710</v>
      </c>
      <c r="P1731">
        <v>19.42475093442777</v>
      </c>
      <c r="Q1731">
        <v>21.191694941000002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</row>
    <row r="1732" spans="1:28" x14ac:dyDescent="0.35">
      <c r="A1732" t="str">
        <f t="shared" ref="A1732:A1795" si="151">F1732&amp;"_"&amp;H1732</f>
        <v>8421_Industrie du papier et du carton</v>
      </c>
      <c r="B1732" t="str">
        <f t="shared" ref="B1732:B1795" si="152">C1732&amp;"_"&amp;F1732</f>
        <v>25_8421</v>
      </c>
      <c r="C1732">
        <f t="shared" si="148"/>
        <v>25</v>
      </c>
      <c r="D1732">
        <f t="shared" si="150"/>
        <v>25</v>
      </c>
      <c r="E1732" t="str">
        <f>INDEX(PDC!$J$1:$L$90,MATCH(H1732,PDC!$L:$L,0),MATCH(PDC!$J$1,PDC!$J$1:$L$1,0))</f>
        <v>Industrie</v>
      </c>
      <c r="F1732">
        <v>8421</v>
      </c>
      <c r="G1732">
        <v>17</v>
      </c>
      <c r="H1732" t="s">
        <v>71</v>
      </c>
      <c r="I1732" s="10">
        <v>991</v>
      </c>
      <c r="J1732" s="10">
        <v>1523213</v>
      </c>
      <c r="K1732">
        <v>32</v>
      </c>
      <c r="L1732">
        <v>6</v>
      </c>
      <c r="M1732">
        <v>57</v>
      </c>
      <c r="O1732">
        <v>2628</v>
      </c>
      <c r="P1732">
        <v>27.371496438159529</v>
      </c>
      <c r="Q1732">
        <v>21.008224063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</row>
    <row r="1733" spans="1:28" x14ac:dyDescent="0.35">
      <c r="A1733" t="str">
        <f t="shared" si="151"/>
        <v>8421_Organisation de jeux de hasard et d'argent</v>
      </c>
      <c r="B1733" t="str">
        <f t="shared" si="152"/>
        <v>HC_8421</v>
      </c>
      <c r="C1733" t="str">
        <f t="shared" ref="C1733:C1796" si="153">IF(OR(G1733=93,G1733=78,G1733=53),"HC",IF(I1733&lt;300,"HC",D1733))</f>
        <v>HC</v>
      </c>
      <c r="D1733">
        <f t="shared" si="150"/>
        <v>28</v>
      </c>
      <c r="E1733" t="str">
        <f>INDEX(PDC!$J$1:$L$90,MATCH(H1733,PDC!$L:$L,0),MATCH(PDC!$J$1,PDC!$J$1:$L$1,0))</f>
        <v>Services</v>
      </c>
      <c r="F1733">
        <v>8421</v>
      </c>
      <c r="G1733">
        <v>92</v>
      </c>
      <c r="H1733" t="s">
        <v>91</v>
      </c>
      <c r="I1733" s="10">
        <v>289</v>
      </c>
      <c r="J1733" s="10">
        <v>435454</v>
      </c>
      <c r="K1733">
        <v>9</v>
      </c>
      <c r="L1733">
        <v>1</v>
      </c>
      <c r="M1733">
        <v>7</v>
      </c>
      <c r="O1733">
        <v>542</v>
      </c>
      <c r="P1733">
        <v>25.375122226458771</v>
      </c>
      <c r="Q1733">
        <v>20.668084344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</row>
    <row r="1734" spans="1:28" x14ac:dyDescent="0.35">
      <c r="A1734" t="str">
        <f t="shared" si="151"/>
        <v>8421_Génie civil</v>
      </c>
      <c r="B1734" t="str">
        <f t="shared" si="152"/>
        <v>21_8421</v>
      </c>
      <c r="C1734">
        <f t="shared" si="153"/>
        <v>21</v>
      </c>
      <c r="D1734">
        <f t="shared" si="150"/>
        <v>21</v>
      </c>
      <c r="E1734" t="str">
        <f>INDEX(PDC!$J$1:$L$90,MATCH(H1734,PDC!$L:$L,0),MATCH(PDC!$J$1,PDC!$J$1:$L$1,0))</f>
        <v>Construction</v>
      </c>
      <c r="F1734">
        <v>8421</v>
      </c>
      <c r="G1734">
        <v>42</v>
      </c>
      <c r="H1734" t="s">
        <v>22</v>
      </c>
      <c r="I1734" s="10">
        <v>6436</v>
      </c>
      <c r="J1734" s="10">
        <v>9554217</v>
      </c>
      <c r="K1734">
        <v>181</v>
      </c>
      <c r="L1734">
        <v>23</v>
      </c>
      <c r="M1734">
        <v>174</v>
      </c>
      <c r="O1734">
        <v>18991</v>
      </c>
      <c r="P1734">
        <v>30.663713799299142</v>
      </c>
      <c r="Q1734">
        <v>18.944514239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</row>
    <row r="1735" spans="1:28" x14ac:dyDescent="0.35">
      <c r="A1735" t="str">
        <f t="shared" si="151"/>
        <v>8421_Commerce de gros, à l'exception des automobiles et des motocycles</v>
      </c>
      <c r="B1735" t="str">
        <f t="shared" si="152"/>
        <v>27_8421</v>
      </c>
      <c r="C1735">
        <f t="shared" si="153"/>
        <v>27</v>
      </c>
      <c r="D1735">
        <f t="shared" si="150"/>
        <v>27</v>
      </c>
      <c r="E1735" t="str">
        <f>INDEX(PDC!$J$1:$L$90,MATCH(H1735,PDC!$L:$L,0),MATCH(PDC!$J$1,PDC!$J$1:$L$1,0))</f>
        <v>Commerce</v>
      </c>
      <c r="F1735">
        <v>8421</v>
      </c>
      <c r="G1735">
        <v>46</v>
      </c>
      <c r="H1735" t="s">
        <v>28</v>
      </c>
      <c r="I1735" s="10">
        <v>36466</v>
      </c>
      <c r="J1735" s="10">
        <v>55010715</v>
      </c>
      <c r="K1735">
        <v>1023</v>
      </c>
      <c r="L1735">
        <v>75</v>
      </c>
      <c r="M1735">
        <v>781</v>
      </c>
      <c r="O1735">
        <v>76008</v>
      </c>
      <c r="P1735">
        <v>25.916568735507134</v>
      </c>
      <c r="Q1735">
        <v>18.596377088000001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</row>
    <row r="1736" spans="1:28" x14ac:dyDescent="0.35">
      <c r="A1736" t="str">
        <f t="shared" si="151"/>
        <v>8421_Activités immobilières</v>
      </c>
      <c r="B1736" t="str">
        <f t="shared" si="152"/>
        <v>54_8421</v>
      </c>
      <c r="C1736">
        <f t="shared" si="153"/>
        <v>54</v>
      </c>
      <c r="D1736">
        <f t="shared" si="150"/>
        <v>54</v>
      </c>
      <c r="E1736" t="str">
        <f>INDEX(PDC!$J$1:$L$90,MATCH(H1736,PDC!$L:$L,0),MATCH(PDC!$J$1,PDC!$J$1:$L$1,0))</f>
        <v>Services</v>
      </c>
      <c r="F1736">
        <v>8421</v>
      </c>
      <c r="G1736">
        <v>68</v>
      </c>
      <c r="H1736" t="s">
        <v>31</v>
      </c>
      <c r="I1736" s="10">
        <v>3043</v>
      </c>
      <c r="J1736" s="10">
        <v>4283819</v>
      </c>
      <c r="K1736">
        <v>79</v>
      </c>
      <c r="L1736">
        <v>6</v>
      </c>
      <c r="M1736">
        <v>43</v>
      </c>
      <c r="O1736">
        <v>6600</v>
      </c>
      <c r="P1736">
        <v>7.2825134851850892</v>
      </c>
      <c r="Q1736">
        <v>18.441488774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</row>
    <row r="1737" spans="1:28" x14ac:dyDescent="0.35">
      <c r="A1737" t="str">
        <f t="shared" si="151"/>
        <v>8421_Imprimerie et reproduction d'enregistrements</v>
      </c>
      <c r="B1737" t="str">
        <f t="shared" si="152"/>
        <v>26_8421</v>
      </c>
      <c r="C1737">
        <f t="shared" si="153"/>
        <v>26</v>
      </c>
      <c r="D1737">
        <f t="shared" si="150"/>
        <v>26</v>
      </c>
      <c r="E1737" t="str">
        <f>INDEX(PDC!$J$1:$L$90,MATCH(H1737,PDC!$L:$L,0),MATCH(PDC!$J$1,PDC!$J$1:$L$1,0))</f>
        <v>Industrie</v>
      </c>
      <c r="F1737">
        <v>8421</v>
      </c>
      <c r="G1737">
        <v>18</v>
      </c>
      <c r="H1737" t="s">
        <v>72</v>
      </c>
      <c r="I1737">
        <v>1432</v>
      </c>
      <c r="J1737">
        <v>2370881</v>
      </c>
      <c r="K1737">
        <v>42</v>
      </c>
      <c r="L1737">
        <v>4</v>
      </c>
      <c r="M1737">
        <v>14</v>
      </c>
      <c r="O1737">
        <v>2957</v>
      </c>
      <c r="P1737">
        <v>26.969141397347926</v>
      </c>
      <c r="Q1737">
        <v>17.714933815999999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</row>
    <row r="1738" spans="1:28" x14ac:dyDescent="0.35">
      <c r="A1738" t="str">
        <f t="shared" si="151"/>
        <v>8421_Fabrication de textiles</v>
      </c>
      <c r="B1738" t="str">
        <f t="shared" si="152"/>
        <v>29_8421</v>
      </c>
      <c r="C1738">
        <f t="shared" si="153"/>
        <v>29</v>
      </c>
      <c r="D1738">
        <f t="shared" si="150"/>
        <v>29</v>
      </c>
      <c r="E1738" t="str">
        <f>INDEX(PDC!$J$1:$L$90,MATCH(H1738,PDC!$L:$L,0),MATCH(PDC!$J$1,PDC!$J$1:$L$1,0))</f>
        <v>Industrie</v>
      </c>
      <c r="F1738">
        <v>8421</v>
      </c>
      <c r="G1738">
        <v>13</v>
      </c>
      <c r="H1738" t="s">
        <v>19</v>
      </c>
      <c r="I1738" s="10">
        <v>1566</v>
      </c>
      <c r="J1738" s="10">
        <v>2259255</v>
      </c>
      <c r="K1738">
        <v>39</v>
      </c>
      <c r="L1738">
        <v>3</v>
      </c>
      <c r="M1738">
        <v>61</v>
      </c>
      <c r="O1738">
        <v>3619</v>
      </c>
      <c r="P1738">
        <v>24.483665586713649</v>
      </c>
      <c r="Q1738">
        <v>17.262327626000001</v>
      </c>
      <c r="T1738" s="10"/>
      <c r="U1738" s="10"/>
      <c r="V1738" s="10"/>
      <c r="W1738" s="10"/>
      <c r="X1738" s="10"/>
      <c r="Y1738" s="10"/>
      <c r="Z1738" s="10"/>
    </row>
    <row r="1739" spans="1:28" x14ac:dyDescent="0.35">
      <c r="A1739" t="str">
        <f t="shared" si="151"/>
        <v>8421_Réparation et installation de machines et d'équipements</v>
      </c>
      <c r="B1739" t="str">
        <f t="shared" si="152"/>
        <v>18_8421</v>
      </c>
      <c r="C1739">
        <f t="shared" si="153"/>
        <v>18</v>
      </c>
      <c r="D1739">
        <f t="shared" si="150"/>
        <v>18</v>
      </c>
      <c r="E1739" t="str">
        <f>INDEX(PDC!$J$1:$L$90,MATCH(H1739,PDC!$L:$L,0),MATCH(PDC!$J$1,PDC!$J$1:$L$1,0))</f>
        <v>Industrie</v>
      </c>
      <c r="F1739">
        <v>8421</v>
      </c>
      <c r="G1739">
        <v>33</v>
      </c>
      <c r="H1739" t="s">
        <v>23</v>
      </c>
      <c r="I1739">
        <v>8120</v>
      </c>
      <c r="J1739">
        <v>13167834</v>
      </c>
      <c r="K1739">
        <v>219</v>
      </c>
      <c r="L1739">
        <v>28</v>
      </c>
      <c r="M1739">
        <v>367</v>
      </c>
      <c r="N1739">
        <v>1</v>
      </c>
      <c r="O1739">
        <v>14130</v>
      </c>
      <c r="P1739">
        <v>35.870834914303934</v>
      </c>
      <c r="Q1739">
        <v>16.631436878999999</v>
      </c>
      <c r="T1739" s="10"/>
      <c r="U1739" s="10"/>
      <c r="V1739" s="10"/>
      <c r="W1739" s="10"/>
      <c r="X1739" s="10"/>
      <c r="Y1739" s="10"/>
      <c r="Z1739" s="10"/>
    </row>
    <row r="1740" spans="1:28" x14ac:dyDescent="0.35">
      <c r="A1740" t="str">
        <f t="shared" si="151"/>
        <v>8421_Publicité et études de marché</v>
      </c>
      <c r="B1740" t="str">
        <f t="shared" si="152"/>
        <v>42_8421</v>
      </c>
      <c r="C1740">
        <f t="shared" si="153"/>
        <v>42</v>
      </c>
      <c r="D1740">
        <f t="shared" si="150"/>
        <v>42</v>
      </c>
      <c r="E1740" t="str">
        <f>INDEX(PDC!$J$1:$L$90,MATCH(H1740,PDC!$L:$L,0),MATCH(PDC!$J$1,PDC!$J$1:$L$1,0))</f>
        <v>Services</v>
      </c>
      <c r="F1740">
        <v>8421</v>
      </c>
      <c r="G1740">
        <v>73</v>
      </c>
      <c r="H1740" t="s">
        <v>33</v>
      </c>
      <c r="I1740" s="10">
        <v>3040</v>
      </c>
      <c r="J1740" s="10">
        <v>4445636</v>
      </c>
      <c r="K1740">
        <v>70</v>
      </c>
      <c r="L1740">
        <v>3</v>
      </c>
      <c r="M1740">
        <v>16</v>
      </c>
      <c r="O1740">
        <v>4736</v>
      </c>
      <c r="P1740">
        <v>15.835870406143298</v>
      </c>
      <c r="Q1740">
        <v>15.745778557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</row>
    <row r="1741" spans="1:28" x14ac:dyDescent="0.35">
      <c r="A1741" t="str">
        <f t="shared" si="151"/>
        <v>8421_Transports aériens</v>
      </c>
      <c r="B1741" t="str">
        <f t="shared" si="152"/>
        <v>46_8421</v>
      </c>
      <c r="C1741">
        <f t="shared" si="153"/>
        <v>46</v>
      </c>
      <c r="D1741">
        <f t="shared" si="150"/>
        <v>46</v>
      </c>
      <c r="E1741" t="str">
        <f>INDEX(PDC!$J$1:$L$90,MATCH(H1741,PDC!$L:$L,0),MATCH(PDC!$J$1,PDC!$J$1:$L$1,0))</f>
        <v>Services</v>
      </c>
      <c r="F1741">
        <v>8421</v>
      </c>
      <c r="G1741">
        <v>51</v>
      </c>
      <c r="H1741" t="s">
        <v>81</v>
      </c>
      <c r="I1741">
        <v>695</v>
      </c>
      <c r="J1741">
        <v>1088001</v>
      </c>
      <c r="K1741">
        <v>17</v>
      </c>
      <c r="L1741">
        <v>1</v>
      </c>
      <c r="M1741">
        <v>5</v>
      </c>
      <c r="O1741">
        <v>1432</v>
      </c>
      <c r="P1741">
        <v>14.306323548633166</v>
      </c>
      <c r="Q1741">
        <v>15.624985639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</row>
    <row r="1742" spans="1:28" x14ac:dyDescent="0.35">
      <c r="A1742" t="str">
        <f t="shared" si="151"/>
        <v>8421_Fabrication d'autres produits minéraux non métalliques</v>
      </c>
      <c r="B1742" t="str">
        <f t="shared" si="152"/>
        <v>31_8421</v>
      </c>
      <c r="C1742">
        <f t="shared" si="153"/>
        <v>31</v>
      </c>
      <c r="D1742">
        <f t="shared" si="150"/>
        <v>31</v>
      </c>
      <c r="E1742" t="str">
        <f>INDEX(PDC!$J$1:$L$90,MATCH(H1742,PDC!$L:$L,0),MATCH(PDC!$J$1,PDC!$J$1:$L$1,0))</f>
        <v>Industrie</v>
      </c>
      <c r="F1742">
        <v>8421</v>
      </c>
      <c r="G1742">
        <v>23</v>
      </c>
      <c r="H1742" t="s">
        <v>18</v>
      </c>
      <c r="I1742">
        <v>1820</v>
      </c>
      <c r="J1742">
        <v>2766902</v>
      </c>
      <c r="K1742">
        <v>43</v>
      </c>
      <c r="L1742">
        <v>6</v>
      </c>
      <c r="M1742" s="10">
        <v>23</v>
      </c>
      <c r="O1742">
        <v>5559</v>
      </c>
      <c r="P1742">
        <v>22.433102161008549</v>
      </c>
      <c r="Q1742">
        <v>15.540846767</v>
      </c>
      <c r="T1742" s="10"/>
      <c r="U1742" s="10"/>
      <c r="V1742" s="10"/>
      <c r="W1742" s="10"/>
      <c r="X1742" s="10"/>
      <c r="Y1742" s="10"/>
      <c r="Z1742" s="10"/>
    </row>
    <row r="1743" spans="1:28" x14ac:dyDescent="0.35">
      <c r="A1743" t="str">
        <f t="shared" si="151"/>
        <v>8421_Fabrication de machines et équipements n.c.a.</v>
      </c>
      <c r="B1743" t="str">
        <f t="shared" si="152"/>
        <v>33_8421</v>
      </c>
      <c r="C1743">
        <f t="shared" si="153"/>
        <v>33</v>
      </c>
      <c r="D1743">
        <f t="shared" si="150"/>
        <v>33</v>
      </c>
      <c r="E1743" t="str">
        <f>INDEX(PDC!$J$1:$L$90,MATCH(H1743,PDC!$L:$L,0),MATCH(PDC!$J$1,PDC!$J$1:$L$1,0))</f>
        <v>Industrie</v>
      </c>
      <c r="F1743">
        <v>8421</v>
      </c>
      <c r="G1743">
        <v>28</v>
      </c>
      <c r="H1743" t="s">
        <v>29</v>
      </c>
      <c r="I1743" s="10">
        <v>9004</v>
      </c>
      <c r="J1743" s="10">
        <v>13319074</v>
      </c>
      <c r="K1743" s="10">
        <v>202</v>
      </c>
      <c r="L1743">
        <v>24</v>
      </c>
      <c r="M1743" s="10">
        <v>179</v>
      </c>
      <c r="N1743" s="10"/>
      <c r="O1743" s="10">
        <v>14463</v>
      </c>
      <c r="P1743" s="10">
        <v>21.348284497597533</v>
      </c>
      <c r="Q1743" s="10">
        <v>15.166219513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</row>
    <row r="1744" spans="1:28" x14ac:dyDescent="0.35">
      <c r="A1744" t="str">
        <f t="shared" si="151"/>
        <v>8421_Transports par eau</v>
      </c>
      <c r="B1744" t="str">
        <f t="shared" si="152"/>
        <v>HC_8421</v>
      </c>
      <c r="C1744" t="str">
        <f t="shared" si="153"/>
        <v>HC</v>
      </c>
      <c r="D1744">
        <f t="shared" si="150"/>
        <v>38</v>
      </c>
      <c r="E1744" t="str">
        <f>INDEX(PDC!$J$1:$L$90,MATCH(H1744,PDC!$L:$L,0),MATCH(PDC!$J$1,PDC!$J$1:$L$1,0))</f>
        <v>Services</v>
      </c>
      <c r="F1744">
        <v>8421</v>
      </c>
      <c r="G1744">
        <v>50</v>
      </c>
      <c r="H1744" t="s">
        <v>80</v>
      </c>
      <c r="I1744" s="10">
        <v>90</v>
      </c>
      <c r="J1744" s="10">
        <v>265820</v>
      </c>
      <c r="K1744" s="10">
        <v>4</v>
      </c>
      <c r="M1744" s="10"/>
      <c r="N1744" s="10"/>
      <c r="O1744" s="10">
        <v>151</v>
      </c>
      <c r="P1744" s="10">
        <v>18.73874869195172</v>
      </c>
      <c r="Q1744" s="10">
        <v>15.047776690999999</v>
      </c>
      <c r="T1744" s="10"/>
      <c r="U1744" s="10"/>
      <c r="V1744" s="10"/>
      <c r="W1744" s="10"/>
      <c r="X1744" s="10"/>
      <c r="Y1744" s="10"/>
      <c r="Z1744" s="10"/>
    </row>
    <row r="1745" spans="1:28" x14ac:dyDescent="0.35">
      <c r="A1745" t="str">
        <f t="shared" si="151"/>
        <v>8421_Autres services personnels</v>
      </c>
      <c r="B1745" t="str">
        <f t="shared" si="152"/>
        <v>44_8421</v>
      </c>
      <c r="C1745">
        <f t="shared" si="153"/>
        <v>44</v>
      </c>
      <c r="D1745">
        <f t="shared" si="150"/>
        <v>44</v>
      </c>
      <c r="E1745" t="str">
        <f>INDEX(PDC!$J$1:$L$90,MATCH(H1745,PDC!$L:$L,0),MATCH(PDC!$J$1,PDC!$J$1:$L$1,0))</f>
        <v>Services</v>
      </c>
      <c r="F1745">
        <v>8421</v>
      </c>
      <c r="G1745">
        <v>96</v>
      </c>
      <c r="H1745" t="s">
        <v>30</v>
      </c>
      <c r="I1745" s="10">
        <v>3344</v>
      </c>
      <c r="J1745" s="10">
        <v>5098886</v>
      </c>
      <c r="K1745" s="10">
        <v>73</v>
      </c>
      <c r="L1745">
        <v>3</v>
      </c>
      <c r="M1745" s="10">
        <v>19</v>
      </c>
      <c r="N1745" s="10"/>
      <c r="O1745" s="10">
        <v>6064</v>
      </c>
      <c r="P1745" s="10">
        <v>14.324683106261384</v>
      </c>
      <c r="Q1745" s="10">
        <v>14.31685274</v>
      </c>
      <c r="T1745" s="10"/>
      <c r="U1745" s="10"/>
      <c r="V1745" s="10"/>
      <c r="W1745" s="10"/>
      <c r="X1745" s="10"/>
      <c r="Y1745" s="10"/>
      <c r="Z1745" s="10"/>
    </row>
    <row r="1746" spans="1:28" x14ac:dyDescent="0.35">
      <c r="A1746" t="str">
        <f t="shared" si="151"/>
        <v>8421_Activités des organisations associatives</v>
      </c>
      <c r="B1746" t="str">
        <f t="shared" si="152"/>
        <v>60_8421</v>
      </c>
      <c r="C1746">
        <f t="shared" si="153"/>
        <v>60</v>
      </c>
      <c r="D1746">
        <f t="shared" si="150"/>
        <v>60</v>
      </c>
      <c r="E1746" t="str">
        <f>INDEX(PDC!$J$1:$L$90,MATCH(H1746,PDC!$L:$L,0),MATCH(PDC!$J$1,PDC!$J$1:$L$1,0))</f>
        <v>Services</v>
      </c>
      <c r="F1746">
        <v>8421</v>
      </c>
      <c r="G1746">
        <v>94</v>
      </c>
      <c r="H1746" t="s">
        <v>32</v>
      </c>
      <c r="I1746" s="10">
        <v>2721</v>
      </c>
      <c r="J1746" s="10">
        <v>3752052</v>
      </c>
      <c r="K1746" s="10">
        <v>53</v>
      </c>
      <c r="L1746">
        <v>5</v>
      </c>
      <c r="M1746" s="10">
        <v>79</v>
      </c>
      <c r="N1746" s="10"/>
      <c r="O1746" s="10">
        <v>4078</v>
      </c>
      <c r="P1746" s="10">
        <v>4.6428084311618276</v>
      </c>
      <c r="Q1746" s="10">
        <v>14.125603803000001</v>
      </c>
      <c r="T1746" s="10"/>
      <c r="U1746" s="10"/>
      <c r="V1746" s="10"/>
      <c r="W1746" s="10"/>
      <c r="X1746" s="10"/>
      <c r="Y1746" s="10"/>
      <c r="Z1746" s="10"/>
    </row>
    <row r="1747" spans="1:28" x14ac:dyDescent="0.35">
      <c r="A1747" t="str">
        <f t="shared" si="151"/>
        <v>8421_Réparation d'ordinateurs et de biens personnels et domestiques</v>
      </c>
      <c r="B1747" t="str">
        <f t="shared" si="152"/>
        <v>30_8421</v>
      </c>
      <c r="C1747">
        <f t="shared" si="153"/>
        <v>30</v>
      </c>
      <c r="D1747">
        <f t="shared" si="150"/>
        <v>30</v>
      </c>
      <c r="E1747" t="str">
        <f>INDEX(PDC!$J$1:$L$90,MATCH(H1747,PDC!$L:$L,0),MATCH(PDC!$J$1,PDC!$J$1:$L$1,0))</f>
        <v>Services</v>
      </c>
      <c r="F1747">
        <v>8421</v>
      </c>
      <c r="G1747">
        <v>95</v>
      </c>
      <c r="H1747" t="s">
        <v>92</v>
      </c>
      <c r="I1747" s="10">
        <v>1206</v>
      </c>
      <c r="J1747" s="10">
        <v>1909699</v>
      </c>
      <c r="K1747" s="10">
        <v>25</v>
      </c>
      <c r="L1747">
        <v>1</v>
      </c>
      <c r="M1747" s="10">
        <v>2</v>
      </c>
      <c r="N1747" s="10"/>
      <c r="O1747" s="10">
        <v>2319</v>
      </c>
      <c r="P1747" s="10">
        <v>23.154376909224421</v>
      </c>
      <c r="Q1747" s="10">
        <v>13.091068278</v>
      </c>
      <c r="T1747" s="10"/>
      <c r="U1747" s="10"/>
      <c r="V1747" s="10"/>
      <c r="W1747" s="10"/>
      <c r="X1747" s="10"/>
      <c r="Y1747" s="10"/>
      <c r="Z1747" s="10"/>
    </row>
    <row r="1748" spans="1:28" x14ac:dyDescent="0.35">
      <c r="A1748" t="str">
        <f t="shared" si="151"/>
        <v>8421_Autres activités spécialisées, scientifiques et techniques</v>
      </c>
      <c r="B1748" t="str">
        <f t="shared" si="152"/>
        <v>48_8421</v>
      </c>
      <c r="C1748">
        <f t="shared" si="153"/>
        <v>48</v>
      </c>
      <c r="D1748">
        <f t="shared" si="150"/>
        <v>48</v>
      </c>
      <c r="E1748" t="str">
        <f>INDEX(PDC!$J$1:$L$90,MATCH(H1748,PDC!$L:$L,0),MATCH(PDC!$J$1,PDC!$J$1:$L$1,0))</f>
        <v>Services</v>
      </c>
      <c r="F1748">
        <v>8421</v>
      </c>
      <c r="G1748">
        <v>74</v>
      </c>
      <c r="H1748" t="s">
        <v>86</v>
      </c>
      <c r="I1748" s="10">
        <v>1459</v>
      </c>
      <c r="J1748" s="10">
        <v>2235198</v>
      </c>
      <c r="K1748" s="10">
        <v>29</v>
      </c>
      <c r="L1748">
        <v>2</v>
      </c>
      <c r="M1748" s="10">
        <v>9</v>
      </c>
      <c r="N1748" s="10"/>
      <c r="O1748" s="10">
        <v>2713</v>
      </c>
      <c r="P1748" s="10">
        <v>13.47309246002075</v>
      </c>
      <c r="Q1748" s="10">
        <v>12.974242103</v>
      </c>
      <c r="T1748" s="10"/>
      <c r="U1748" s="10"/>
      <c r="V1748" s="10"/>
      <c r="W1748" s="10"/>
      <c r="X1748" s="10"/>
      <c r="Y1748" s="10"/>
      <c r="Z1748" s="10"/>
    </row>
    <row r="1749" spans="1:28" x14ac:dyDescent="0.35">
      <c r="A1749" t="str">
        <f t="shared" si="151"/>
        <v>8421_Autres industries manufacturières</v>
      </c>
      <c r="B1749" t="str">
        <f t="shared" si="152"/>
        <v>41_8421</v>
      </c>
      <c r="C1749">
        <f t="shared" si="153"/>
        <v>41</v>
      </c>
      <c r="D1749">
        <f t="shared" si="150"/>
        <v>41</v>
      </c>
      <c r="E1749" t="str">
        <f>INDEX(PDC!$J$1:$L$90,MATCH(H1749,PDC!$L:$L,0),MATCH(PDC!$J$1,PDC!$J$1:$L$1,0))</f>
        <v>Industrie</v>
      </c>
      <c r="F1749">
        <v>8421</v>
      </c>
      <c r="G1749">
        <v>32</v>
      </c>
      <c r="H1749" t="s">
        <v>37</v>
      </c>
      <c r="I1749" s="10">
        <v>3379</v>
      </c>
      <c r="J1749" s="10">
        <v>5165123</v>
      </c>
      <c r="K1749" s="10">
        <v>66</v>
      </c>
      <c r="L1749" s="10">
        <v>5</v>
      </c>
      <c r="M1749" s="10">
        <v>43</v>
      </c>
      <c r="N1749" s="10"/>
      <c r="O1749" s="10">
        <v>4260</v>
      </c>
      <c r="P1749" s="10">
        <v>16.506588613098213</v>
      </c>
      <c r="Q1749" s="10">
        <v>12.778011288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</row>
    <row r="1750" spans="1:28" x14ac:dyDescent="0.35">
      <c r="A1750" t="str">
        <f t="shared" si="151"/>
        <v>8421_Industrie de l'habillement</v>
      </c>
      <c r="B1750" t="str">
        <f t="shared" si="152"/>
        <v>52_8421</v>
      </c>
      <c r="C1750">
        <f t="shared" si="153"/>
        <v>52</v>
      </c>
      <c r="D1750">
        <f t="shared" si="150"/>
        <v>52</v>
      </c>
      <c r="E1750" t="str">
        <f>INDEX(PDC!$J$1:$L$90,MATCH(H1750,PDC!$L:$L,0),MATCH(PDC!$J$1,PDC!$J$1:$L$1,0))</f>
        <v>Industrie</v>
      </c>
      <c r="F1750">
        <v>8421</v>
      </c>
      <c r="G1750">
        <v>14</v>
      </c>
      <c r="H1750" t="s">
        <v>68</v>
      </c>
      <c r="I1750" s="10">
        <v>485</v>
      </c>
      <c r="J1750" s="10">
        <v>706692</v>
      </c>
      <c r="K1750" s="10">
        <v>9</v>
      </c>
      <c r="L1750" s="10"/>
      <c r="M1750" s="10"/>
      <c r="N1750" s="10"/>
      <c r="O1750" s="10">
        <v>887</v>
      </c>
      <c r="P1750" s="10">
        <v>9.2197424143027753</v>
      </c>
      <c r="Q1750" s="10">
        <v>12.735392505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</row>
    <row r="1751" spans="1:28" x14ac:dyDescent="0.35">
      <c r="A1751" t="str">
        <f t="shared" si="151"/>
        <v>8421_Activités administratives et autres activités de soutien aux entreprises</v>
      </c>
      <c r="B1751" t="str">
        <f t="shared" si="152"/>
        <v>47_8421</v>
      </c>
      <c r="C1751">
        <f t="shared" si="153"/>
        <v>47</v>
      </c>
      <c r="D1751">
        <f t="shared" si="150"/>
        <v>47</v>
      </c>
      <c r="E1751" t="str">
        <f>INDEX(PDC!$J$1:$L$90,MATCH(H1751,PDC!$L:$L,0),MATCH(PDC!$J$1,PDC!$J$1:$L$1,0))</f>
        <v>Services</v>
      </c>
      <c r="F1751">
        <v>8421</v>
      </c>
      <c r="G1751">
        <v>82</v>
      </c>
      <c r="H1751" t="s">
        <v>35</v>
      </c>
      <c r="I1751" s="10">
        <v>7192</v>
      </c>
      <c r="J1751" s="10">
        <v>10264176</v>
      </c>
      <c r="K1751" s="10">
        <v>130</v>
      </c>
      <c r="L1751" s="10">
        <v>9</v>
      </c>
      <c r="M1751" s="10">
        <v>43</v>
      </c>
      <c r="N1751" s="10"/>
      <c r="O1751" s="10">
        <v>8953</v>
      </c>
      <c r="P1751" s="10">
        <v>13.589010500108119</v>
      </c>
      <c r="Q1751" s="10">
        <v>12.665410258</v>
      </c>
      <c r="T1751" s="10"/>
      <c r="U1751" s="10"/>
      <c r="V1751" s="10"/>
      <c r="W1751" s="10"/>
      <c r="X1751" s="10"/>
      <c r="Y1751" s="10"/>
      <c r="Z1751" s="10"/>
    </row>
    <row r="1752" spans="1:28" x14ac:dyDescent="0.35">
      <c r="A1752" t="str">
        <f t="shared" si="151"/>
        <v>8421_Industrie automobile</v>
      </c>
      <c r="B1752" t="str">
        <f t="shared" si="152"/>
        <v>39_8421</v>
      </c>
      <c r="C1752">
        <f t="shared" si="153"/>
        <v>39</v>
      </c>
      <c r="D1752">
        <f t="shared" si="150"/>
        <v>39</v>
      </c>
      <c r="E1752" t="str">
        <f>INDEX(PDC!$J$1:$L$90,MATCH(H1752,PDC!$L:$L,0),MATCH(PDC!$J$1,PDC!$J$1:$L$1,0))</f>
        <v>Industrie</v>
      </c>
      <c r="F1752">
        <v>8421</v>
      </c>
      <c r="G1752">
        <v>29</v>
      </c>
      <c r="H1752" t="s">
        <v>24</v>
      </c>
      <c r="I1752" s="10">
        <v>7290</v>
      </c>
      <c r="J1752" s="10">
        <v>10742623</v>
      </c>
      <c r="K1752" s="10">
        <v>131</v>
      </c>
      <c r="L1752" s="10">
        <v>11</v>
      </c>
      <c r="M1752" s="10">
        <v>65</v>
      </c>
      <c r="N1752" s="10"/>
      <c r="O1752" s="10">
        <v>8590</v>
      </c>
      <c r="P1752" s="10">
        <v>18.028020310335975</v>
      </c>
      <c r="Q1752" s="10">
        <v>12.194414716000001</v>
      </c>
      <c r="T1752" s="10"/>
      <c r="U1752" s="10"/>
      <c r="V1752" s="10"/>
      <c r="W1752" s="10"/>
      <c r="X1752" s="10"/>
      <c r="Y1752" s="10"/>
      <c r="Z1752" s="10"/>
    </row>
    <row r="1753" spans="1:28" x14ac:dyDescent="0.35">
      <c r="A1753" t="str">
        <f t="shared" si="151"/>
        <v>8421_Industrie du cuir et de la chaussure</v>
      </c>
      <c r="B1753" t="str">
        <f t="shared" si="152"/>
        <v>40_8421</v>
      </c>
      <c r="C1753">
        <f t="shared" si="153"/>
        <v>40</v>
      </c>
      <c r="D1753">
        <f t="shared" si="150"/>
        <v>40</v>
      </c>
      <c r="E1753" t="str">
        <f>INDEX(PDC!$J$1:$L$90,MATCH(H1753,PDC!$L:$L,0),MATCH(PDC!$J$1,PDC!$J$1:$L$1,0))</f>
        <v>Industrie</v>
      </c>
      <c r="F1753">
        <v>8421</v>
      </c>
      <c r="G1753">
        <v>15</v>
      </c>
      <c r="H1753" t="s">
        <v>69</v>
      </c>
      <c r="I1753" s="10">
        <v>396</v>
      </c>
      <c r="J1753" s="10">
        <v>578146</v>
      </c>
      <c r="K1753" s="10">
        <v>7</v>
      </c>
      <c r="M1753" s="10"/>
      <c r="N1753" s="10"/>
      <c r="O1753" s="10">
        <v>893</v>
      </c>
      <c r="P1753" s="10">
        <v>17.040663765747954</v>
      </c>
      <c r="Q1753" s="10">
        <v>12.107668305000001</v>
      </c>
      <c r="T1753" s="10"/>
      <c r="U1753" s="10"/>
      <c r="V1753" s="10"/>
      <c r="W1753" s="10"/>
      <c r="X1753" s="10"/>
      <c r="Y1753" s="10"/>
      <c r="Z1753" s="10"/>
    </row>
    <row r="1754" spans="1:28" x14ac:dyDescent="0.35">
      <c r="A1754" t="str">
        <f t="shared" si="151"/>
        <v>8421_Autres industries extractives</v>
      </c>
      <c r="B1754" t="str">
        <f t="shared" si="152"/>
        <v>HC_8421</v>
      </c>
      <c r="C1754" t="str">
        <f t="shared" si="153"/>
        <v>HC</v>
      </c>
      <c r="D1754">
        <f t="shared" si="150"/>
        <v>32</v>
      </c>
      <c r="E1754" t="str">
        <f>INDEX(PDC!$J$1:$L$90,MATCH(H1754,PDC!$L:$L,0),MATCH(PDC!$J$1,PDC!$J$1:$L$1,0))</f>
        <v>Industrie</v>
      </c>
      <c r="F1754">
        <v>8421</v>
      </c>
      <c r="G1754">
        <v>8</v>
      </c>
      <c r="H1754" t="s">
        <v>64</v>
      </c>
      <c r="I1754" s="10">
        <v>262</v>
      </c>
      <c r="J1754" s="10">
        <v>414935</v>
      </c>
      <c r="K1754" s="10">
        <v>5</v>
      </c>
      <c r="L1754">
        <v>1</v>
      </c>
      <c r="M1754" s="10">
        <v>8</v>
      </c>
      <c r="N1754" s="10"/>
      <c r="O1754" s="10">
        <v>151</v>
      </c>
      <c r="P1754" s="10">
        <v>21.599786384022362</v>
      </c>
      <c r="Q1754" s="10">
        <v>12.050080133</v>
      </c>
      <c r="T1754" s="10"/>
      <c r="U1754" s="10"/>
      <c r="V1754" s="10"/>
      <c r="W1754" s="10"/>
      <c r="X1754" s="10"/>
      <c r="Y1754" s="10"/>
      <c r="Z1754" s="10"/>
    </row>
    <row r="1755" spans="1:28" x14ac:dyDescent="0.35">
      <c r="A1755" t="str">
        <f t="shared" si="151"/>
        <v>8421_Fabrication d'équipements électriques</v>
      </c>
      <c r="B1755" t="str">
        <f t="shared" si="152"/>
        <v>45_8421</v>
      </c>
      <c r="C1755">
        <f t="shared" si="153"/>
        <v>45</v>
      </c>
      <c r="D1755">
        <f t="shared" si="150"/>
        <v>45</v>
      </c>
      <c r="E1755" t="str">
        <f>INDEX(PDC!$J$1:$L$90,MATCH(H1755,PDC!$L:$L,0),MATCH(PDC!$J$1,PDC!$J$1:$L$1,0))</f>
        <v>Industrie</v>
      </c>
      <c r="F1755">
        <v>8421</v>
      </c>
      <c r="G1755">
        <v>27</v>
      </c>
      <c r="H1755" t="s">
        <v>38</v>
      </c>
      <c r="I1755" s="10">
        <v>4602</v>
      </c>
      <c r="J1755" s="10">
        <v>6668684</v>
      </c>
      <c r="K1755" s="10">
        <v>77</v>
      </c>
      <c r="L1755">
        <v>7</v>
      </c>
      <c r="M1755" s="10">
        <v>53</v>
      </c>
      <c r="N1755" s="10"/>
      <c r="O1755" s="10">
        <v>6287</v>
      </c>
      <c r="P1755" s="10">
        <v>14.311085753035174</v>
      </c>
      <c r="Q1755" s="10">
        <v>11.546506027</v>
      </c>
      <c r="T1755" s="10"/>
      <c r="U1755" s="10"/>
      <c r="V1755" s="10"/>
      <c r="W1755" s="10"/>
      <c r="X1755" s="10"/>
      <c r="Y1755" s="10"/>
      <c r="Z1755" s="10"/>
    </row>
    <row r="1756" spans="1:28" x14ac:dyDescent="0.35">
      <c r="A1756" t="str">
        <f t="shared" si="151"/>
        <v>8421_Assurance</v>
      </c>
      <c r="B1756" t="str">
        <f t="shared" si="152"/>
        <v>65_8421</v>
      </c>
      <c r="C1756">
        <f t="shared" si="153"/>
        <v>65</v>
      </c>
      <c r="D1756">
        <f t="shared" si="150"/>
        <v>65</v>
      </c>
      <c r="E1756" t="str">
        <f>INDEX(PDC!$J$1:$L$90,MATCH(H1756,PDC!$L:$L,0),MATCH(PDC!$J$1,PDC!$J$1:$L$1,0))</f>
        <v>Services</v>
      </c>
      <c r="F1756">
        <v>8421</v>
      </c>
      <c r="G1756">
        <v>65</v>
      </c>
      <c r="H1756" t="s">
        <v>45</v>
      </c>
      <c r="I1756" s="10">
        <v>1591</v>
      </c>
      <c r="J1756" s="10">
        <v>2355870</v>
      </c>
      <c r="K1756" s="10">
        <v>26</v>
      </c>
      <c r="L1756">
        <v>3</v>
      </c>
      <c r="M1756" s="10">
        <v>10</v>
      </c>
      <c r="N1756" s="10"/>
      <c r="O1756" s="10">
        <v>2961</v>
      </c>
      <c r="P1756" s="10">
        <v>4.1422301003581143</v>
      </c>
      <c r="Q1756" s="10">
        <v>11.036262612</v>
      </c>
      <c r="T1756" s="10"/>
      <c r="U1756" s="10"/>
      <c r="V1756" s="10"/>
      <c r="W1756" s="10"/>
      <c r="X1756" s="10"/>
      <c r="Y1756" s="10"/>
      <c r="Z1756" s="10"/>
    </row>
    <row r="1757" spans="1:28" x14ac:dyDescent="0.35">
      <c r="A1757" t="str">
        <f t="shared" si="151"/>
        <v>8421_Enseignement</v>
      </c>
      <c r="B1757" t="str">
        <f t="shared" si="152"/>
        <v>61_8421</v>
      </c>
      <c r="C1757">
        <f t="shared" si="153"/>
        <v>61</v>
      </c>
      <c r="D1757">
        <f t="shared" si="150"/>
        <v>61</v>
      </c>
      <c r="E1757" t="str">
        <f>INDEX(PDC!$J$1:$L$90,MATCH(H1757,PDC!$L:$L,0),MATCH(PDC!$J$1,PDC!$J$1:$L$1,0))</f>
        <v>Services</v>
      </c>
      <c r="F1757">
        <v>8421</v>
      </c>
      <c r="G1757">
        <v>85</v>
      </c>
      <c r="H1757" t="s">
        <v>34</v>
      </c>
      <c r="I1757" s="10">
        <v>9300</v>
      </c>
      <c r="J1757" s="10">
        <v>10898634</v>
      </c>
      <c r="K1757" s="10">
        <v>118</v>
      </c>
      <c r="L1757" s="10">
        <v>5</v>
      </c>
      <c r="M1757" s="10">
        <v>28</v>
      </c>
      <c r="N1757" s="10"/>
      <c r="O1757" s="10">
        <v>7248</v>
      </c>
      <c r="P1757" s="10">
        <v>4.5135760331765091</v>
      </c>
      <c r="Q1757" s="10">
        <v>10.827044931</v>
      </c>
      <c r="T1757" s="10"/>
      <c r="U1757" s="10"/>
      <c r="V1757" s="10"/>
      <c r="W1757" s="10"/>
      <c r="X1757" s="10"/>
      <c r="Y1757" s="10"/>
      <c r="Z1757" s="10"/>
    </row>
    <row r="1758" spans="1:28" x14ac:dyDescent="0.35">
      <c r="A1758" t="str">
        <f t="shared" si="151"/>
        <v>8421_Télécommunications</v>
      </c>
      <c r="B1758" t="str">
        <f t="shared" si="152"/>
        <v>55_8421</v>
      </c>
      <c r="C1758">
        <f t="shared" si="153"/>
        <v>55</v>
      </c>
      <c r="D1758">
        <f t="shared" si="150"/>
        <v>55</v>
      </c>
      <c r="E1758" t="str">
        <f>INDEX(PDC!$J$1:$L$90,MATCH(H1758,PDC!$L:$L,0),MATCH(PDC!$J$1,PDC!$J$1:$L$1,0))</f>
        <v>Services</v>
      </c>
      <c r="F1758">
        <v>8421</v>
      </c>
      <c r="G1758">
        <v>61</v>
      </c>
      <c r="H1758" t="s">
        <v>84</v>
      </c>
      <c r="I1758" s="10">
        <v>1983</v>
      </c>
      <c r="J1758" s="10">
        <v>3090155</v>
      </c>
      <c r="K1758" s="10">
        <v>31</v>
      </c>
      <c r="L1758" s="10">
        <v>2</v>
      </c>
      <c r="M1758" s="10">
        <v>28</v>
      </c>
      <c r="N1758" s="10"/>
      <c r="O1758" s="10">
        <v>2175</v>
      </c>
      <c r="P1758" s="10">
        <v>6.8915120564264054</v>
      </c>
      <c r="Q1758" s="10">
        <v>10.031859243</v>
      </c>
      <c r="T1758" s="10"/>
      <c r="U1758" s="10"/>
      <c r="V1758" s="10"/>
      <c r="W1758" s="10"/>
      <c r="X1758" s="10"/>
      <c r="Y1758" s="10"/>
      <c r="Z1758" s="10"/>
    </row>
    <row r="1759" spans="1:28" x14ac:dyDescent="0.35">
      <c r="A1759" t="str">
        <f t="shared" si="151"/>
        <v>8421_Administration publique et défense ; sécurité sociale obligatoire</v>
      </c>
      <c r="B1759" t="str">
        <f t="shared" si="152"/>
        <v>49_8421</v>
      </c>
      <c r="C1759">
        <f t="shared" si="153"/>
        <v>49</v>
      </c>
      <c r="D1759">
        <f t="shared" si="150"/>
        <v>49</v>
      </c>
      <c r="E1759" t="str">
        <f>INDEX(PDC!$J$1:$L$90,MATCH(H1759,PDC!$L:$L,0),MATCH(PDC!$J$1,PDC!$J$1:$L$1,0))</f>
        <v>Services</v>
      </c>
      <c r="F1759">
        <v>8421</v>
      </c>
      <c r="G1759">
        <v>84</v>
      </c>
      <c r="H1759" t="s">
        <v>36</v>
      </c>
      <c r="I1759" s="10">
        <v>21174</v>
      </c>
      <c r="J1759" s="10">
        <v>24613158</v>
      </c>
      <c r="K1759" s="10">
        <v>239</v>
      </c>
      <c r="L1759" s="10">
        <v>15</v>
      </c>
      <c r="M1759" s="10">
        <v>84</v>
      </c>
      <c r="N1759" s="10"/>
      <c r="O1759" s="10">
        <v>15090</v>
      </c>
      <c r="P1759" s="10">
        <v>10.771177830915596</v>
      </c>
      <c r="Q1759" s="10">
        <v>9.7102533531000006</v>
      </c>
      <c r="T1759" s="10"/>
      <c r="U1759" s="10"/>
      <c r="V1759" s="10"/>
      <c r="W1759" s="10"/>
      <c r="X1759" s="10"/>
      <c r="Y1759" s="10"/>
      <c r="Z1759" s="10"/>
    </row>
    <row r="1760" spans="1:28" x14ac:dyDescent="0.35">
      <c r="A1760" t="str">
        <f t="shared" si="151"/>
        <v>8421_Industrie pharmaceutique</v>
      </c>
      <c r="B1760" t="str">
        <f t="shared" si="152"/>
        <v>51_8421</v>
      </c>
      <c r="C1760">
        <f t="shared" si="153"/>
        <v>51</v>
      </c>
      <c r="D1760">
        <f t="shared" si="150"/>
        <v>51</v>
      </c>
      <c r="E1760" t="str">
        <f>INDEX(PDC!$J$1:$L$90,MATCH(H1760,PDC!$L:$L,0),MATCH(PDC!$J$1,PDC!$J$1:$L$1,0))</f>
        <v>Industrie</v>
      </c>
      <c r="F1760">
        <v>8421</v>
      </c>
      <c r="G1760">
        <v>21</v>
      </c>
      <c r="H1760" t="s">
        <v>39</v>
      </c>
      <c r="I1760" s="10">
        <v>7331</v>
      </c>
      <c r="J1760" s="10">
        <v>9620196</v>
      </c>
      <c r="K1760" s="10">
        <v>93</v>
      </c>
      <c r="L1760" s="10">
        <v>3</v>
      </c>
      <c r="M1760" s="10">
        <v>16</v>
      </c>
      <c r="N1760" s="10"/>
      <c r="O1760" s="10">
        <v>7290</v>
      </c>
      <c r="P1760" s="10">
        <v>9.692024806586172</v>
      </c>
      <c r="Q1760" s="10">
        <v>9.6671627064999992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</row>
    <row r="1761" spans="1:28" x14ac:dyDescent="0.35">
      <c r="A1761" t="str">
        <f t="shared" si="151"/>
        <v>8421_Fabrication de produits informatiques, électroniques et optiques</v>
      </c>
      <c r="B1761" t="str">
        <f t="shared" si="152"/>
        <v>43_8421</v>
      </c>
      <c r="C1761">
        <f t="shared" si="153"/>
        <v>43</v>
      </c>
      <c r="D1761">
        <f t="shared" si="150"/>
        <v>43</v>
      </c>
      <c r="E1761" t="str">
        <f>INDEX(PDC!$J$1:$L$90,MATCH(H1761,PDC!$L:$L,0),MATCH(PDC!$J$1,PDC!$J$1:$L$1,0))</f>
        <v>Industrie</v>
      </c>
      <c r="F1761">
        <v>8421</v>
      </c>
      <c r="G1761">
        <v>26</v>
      </c>
      <c r="H1761" t="s">
        <v>41</v>
      </c>
      <c r="I1761" s="10">
        <v>2591</v>
      </c>
      <c r="J1761" s="10">
        <v>3734867</v>
      </c>
      <c r="K1761" s="10">
        <v>31</v>
      </c>
      <c r="L1761" s="10">
        <v>4</v>
      </c>
      <c r="M1761" s="10">
        <v>16</v>
      </c>
      <c r="N1761" s="10"/>
      <c r="O1761" s="10">
        <v>1802</v>
      </c>
      <c r="P1761" s="10">
        <v>15.102190900746409</v>
      </c>
      <c r="Q1761" s="10">
        <v>8.3001616924999997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</row>
    <row r="1762" spans="1:28" x14ac:dyDescent="0.35">
      <c r="A1762" t="str">
        <f t="shared" si="151"/>
        <v>8421_Services d'information</v>
      </c>
      <c r="B1762" t="str">
        <f t="shared" si="152"/>
        <v>63_8421</v>
      </c>
      <c r="C1762">
        <f t="shared" si="153"/>
        <v>63</v>
      </c>
      <c r="D1762">
        <f t="shared" si="150"/>
        <v>63</v>
      </c>
      <c r="E1762" t="str">
        <f>INDEX(PDC!$J$1:$L$90,MATCH(H1762,PDC!$L:$L,0),MATCH(PDC!$J$1,PDC!$J$1:$L$1,0))</f>
        <v>Services</v>
      </c>
      <c r="F1762">
        <v>8421</v>
      </c>
      <c r="G1762">
        <v>63</v>
      </c>
      <c r="H1762" t="s">
        <v>85</v>
      </c>
      <c r="I1762" s="10">
        <v>1078</v>
      </c>
      <c r="J1762" s="10">
        <v>1603916</v>
      </c>
      <c r="K1762" s="10">
        <v>13</v>
      </c>
      <c r="M1762" s="10"/>
      <c r="N1762" s="10"/>
      <c r="O1762" s="10">
        <v>618</v>
      </c>
      <c r="P1762" s="10">
        <v>4.3810830151613667</v>
      </c>
      <c r="Q1762" s="10">
        <v>8.1051626144999993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</row>
    <row r="1763" spans="1:28" x14ac:dyDescent="0.35">
      <c r="A1763" t="str">
        <f t="shared" si="151"/>
        <v>8421_Fabrication de boissons</v>
      </c>
      <c r="B1763" t="str">
        <f t="shared" si="152"/>
        <v>HC_8421</v>
      </c>
      <c r="C1763" t="str">
        <f t="shared" si="153"/>
        <v>HC</v>
      </c>
      <c r="D1763">
        <f t="shared" si="150"/>
        <v>57</v>
      </c>
      <c r="E1763" t="str">
        <f>INDEX(PDC!$J$1:$L$90,MATCH(H1763,PDC!$L:$L,0),MATCH(PDC!$J$1,PDC!$J$1:$L$1,0))</f>
        <v>Industrie</v>
      </c>
      <c r="F1763">
        <v>8421</v>
      </c>
      <c r="G1763">
        <v>11</v>
      </c>
      <c r="H1763" t="s">
        <v>66</v>
      </c>
      <c r="I1763" s="10">
        <v>209</v>
      </c>
      <c r="J1763" s="10">
        <v>278264</v>
      </c>
      <c r="K1763" s="10">
        <v>2</v>
      </c>
      <c r="M1763" s="10"/>
      <c r="N1763" s="10"/>
      <c r="O1763" s="10">
        <v>559</v>
      </c>
      <c r="P1763" s="10">
        <v>6.4260092060478797</v>
      </c>
      <c r="Q1763" s="10">
        <v>7.1874191415000004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</row>
    <row r="1764" spans="1:28" x14ac:dyDescent="0.35">
      <c r="A1764" t="str">
        <f t="shared" si="151"/>
        <v>8421_Activités créatives, artistiques et de spectacle</v>
      </c>
      <c r="B1764" t="str">
        <f t="shared" si="152"/>
        <v>66_8421</v>
      </c>
      <c r="C1764">
        <f t="shared" si="153"/>
        <v>66</v>
      </c>
      <c r="D1764">
        <f t="shared" si="150"/>
        <v>66</v>
      </c>
      <c r="E1764" t="str">
        <f>INDEX(PDC!$J$1:$L$90,MATCH(H1764,PDC!$L:$L,0),MATCH(PDC!$J$1,PDC!$J$1:$L$1,0))</f>
        <v>Services</v>
      </c>
      <c r="F1764">
        <v>8421</v>
      </c>
      <c r="G1764">
        <v>90</v>
      </c>
      <c r="H1764" t="s">
        <v>42</v>
      </c>
      <c r="I1764" s="10">
        <v>2435</v>
      </c>
      <c r="J1764" s="10">
        <v>2234917</v>
      </c>
      <c r="K1764" s="10">
        <v>16</v>
      </c>
      <c r="L1764" s="10">
        <v>4</v>
      </c>
      <c r="M1764" s="10">
        <v>32</v>
      </c>
      <c r="N1764" s="10"/>
      <c r="O1764" s="10">
        <v>1097</v>
      </c>
      <c r="P1764" s="10">
        <v>4.1278101664428881</v>
      </c>
      <c r="Q1764" s="10">
        <v>7.1591025528000003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</row>
    <row r="1765" spans="1:28" x14ac:dyDescent="0.35">
      <c r="A1765" t="str">
        <f t="shared" si="151"/>
        <v>8421_Bibliothèques, archives, musées et autres activités culturelles</v>
      </c>
      <c r="B1765" t="str">
        <f t="shared" si="152"/>
        <v>HC_8421</v>
      </c>
      <c r="C1765" t="str">
        <f t="shared" si="153"/>
        <v>HC</v>
      </c>
      <c r="D1765">
        <f t="shared" si="150"/>
        <v>70</v>
      </c>
      <c r="E1765" t="str">
        <f>INDEX(PDC!$J$1:$L$90,MATCH(H1765,PDC!$L:$L,0),MATCH(PDC!$J$1,PDC!$J$1:$L$1,0))</f>
        <v>Services</v>
      </c>
      <c r="F1765">
        <v>8421</v>
      </c>
      <c r="G1765">
        <v>91</v>
      </c>
      <c r="H1765" t="s">
        <v>90</v>
      </c>
      <c r="I1765" s="10">
        <v>100</v>
      </c>
      <c r="J1765" s="10">
        <v>166896</v>
      </c>
      <c r="K1765" s="10">
        <v>1</v>
      </c>
      <c r="M1765" s="10"/>
      <c r="N1765" s="10"/>
      <c r="O1765" s="10">
        <v>375</v>
      </c>
      <c r="P1765" s="10">
        <v>2.2653177724040945</v>
      </c>
      <c r="Q1765" s="10">
        <v>5.9917553445999996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</row>
    <row r="1766" spans="1:28" x14ac:dyDescent="0.35">
      <c r="A1766" t="str">
        <f t="shared" si="151"/>
        <v>8421_Activités vétérinaires</v>
      </c>
      <c r="B1766" t="str">
        <f t="shared" si="152"/>
        <v>HC_8421</v>
      </c>
      <c r="C1766" t="str">
        <f t="shared" si="153"/>
        <v>HC</v>
      </c>
      <c r="D1766">
        <f t="shared" si="150"/>
        <v>53</v>
      </c>
      <c r="E1766" t="str">
        <f>INDEX(PDC!$J$1:$L$90,MATCH(H1766,PDC!$L:$L,0),MATCH(PDC!$J$1,PDC!$J$1:$L$1,0))</f>
        <v>Services</v>
      </c>
      <c r="F1766">
        <v>8421</v>
      </c>
      <c r="G1766">
        <v>75</v>
      </c>
      <c r="H1766" t="s">
        <v>87</v>
      </c>
      <c r="I1766" s="10">
        <v>206</v>
      </c>
      <c r="J1766" s="10">
        <v>335267</v>
      </c>
      <c r="K1766" s="10">
        <v>2</v>
      </c>
      <c r="M1766" s="10"/>
      <c r="N1766" s="10"/>
      <c r="O1766" s="10">
        <v>13</v>
      </c>
      <c r="P1766" s="10">
        <v>7.7554196142020118</v>
      </c>
      <c r="Q1766" s="10">
        <v>5.9653947451000002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</row>
    <row r="1767" spans="1:28" x14ac:dyDescent="0.35">
      <c r="A1767" t="str">
        <f t="shared" si="151"/>
        <v>8421_Production et distribution d'électricité, de gaz, de vapeur et d'air conditionné</v>
      </c>
      <c r="B1767" t="str">
        <f t="shared" si="152"/>
        <v>75_8421</v>
      </c>
      <c r="C1767">
        <f t="shared" si="153"/>
        <v>75</v>
      </c>
      <c r="D1767">
        <f t="shared" si="150"/>
        <v>75</v>
      </c>
      <c r="E1767" t="str">
        <f>INDEX(PDC!$J$1:$L$90,MATCH(H1767,PDC!$L:$L,0),MATCH(PDC!$J$1,PDC!$J$1:$L$1,0))</f>
        <v>Industrie</v>
      </c>
      <c r="F1767">
        <v>8421</v>
      </c>
      <c r="G1767">
        <v>35</v>
      </c>
      <c r="H1767" t="s">
        <v>76</v>
      </c>
      <c r="I1767" s="10">
        <v>928</v>
      </c>
      <c r="J1767" s="10">
        <v>1486324</v>
      </c>
      <c r="K1767" s="10">
        <v>8</v>
      </c>
      <c r="L1767" s="10">
        <v>2</v>
      </c>
      <c r="M1767" s="10">
        <v>11</v>
      </c>
      <c r="N1767" s="10"/>
      <c r="O1767" s="10">
        <v>1064</v>
      </c>
      <c r="P1767" s="10">
        <v>0.92475784365780178</v>
      </c>
      <c r="Q1767" s="10">
        <v>5.3824065277999997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</row>
    <row r="1768" spans="1:28" x14ac:dyDescent="0.35">
      <c r="A1768" t="str">
        <f t="shared" si="151"/>
        <v>8421_Captage, traitement et distribution d'eau</v>
      </c>
      <c r="B1768" t="str">
        <f t="shared" si="152"/>
        <v>58_8421</v>
      </c>
      <c r="C1768">
        <f t="shared" si="153"/>
        <v>58</v>
      </c>
      <c r="D1768">
        <f t="shared" si="150"/>
        <v>58</v>
      </c>
      <c r="E1768" t="str">
        <f>INDEX(PDC!$J$1:$L$90,MATCH(H1768,PDC!$L:$L,0),MATCH(PDC!$J$1,PDC!$J$1:$L$1,0))</f>
        <v>Industrie</v>
      </c>
      <c r="F1768">
        <v>8421</v>
      </c>
      <c r="G1768">
        <v>36</v>
      </c>
      <c r="H1768" t="s">
        <v>77</v>
      </c>
      <c r="I1768" s="10">
        <v>1032</v>
      </c>
      <c r="J1768" s="10">
        <v>1546688</v>
      </c>
      <c r="K1768" s="10">
        <v>8</v>
      </c>
      <c r="L1768" s="10"/>
      <c r="M1768" s="10"/>
      <c r="N1768" s="10"/>
      <c r="O1768" s="10">
        <v>992</v>
      </c>
      <c r="P1768" s="10">
        <v>5.5511379599670132</v>
      </c>
      <c r="Q1768" s="10">
        <v>5.1723424504000004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</row>
    <row r="1769" spans="1:28" x14ac:dyDescent="0.35">
      <c r="A1769" t="str">
        <f t="shared" si="151"/>
        <v>8421_Industrie chimique</v>
      </c>
      <c r="B1769" t="str">
        <f t="shared" si="152"/>
        <v>56_8421</v>
      </c>
      <c r="C1769">
        <f t="shared" si="153"/>
        <v>56</v>
      </c>
      <c r="D1769">
        <f t="shared" si="150"/>
        <v>56</v>
      </c>
      <c r="E1769" t="str">
        <f>INDEX(PDC!$J$1:$L$90,MATCH(H1769,PDC!$L:$L,0),MATCH(PDC!$J$1,PDC!$J$1:$L$1,0))</f>
        <v>Industrie</v>
      </c>
      <c r="F1769">
        <v>8421</v>
      </c>
      <c r="G1769">
        <v>20</v>
      </c>
      <c r="H1769" t="s">
        <v>40</v>
      </c>
      <c r="I1769" s="10">
        <v>8239</v>
      </c>
      <c r="J1769" s="10">
        <v>12236155</v>
      </c>
      <c r="K1769" s="10">
        <v>63</v>
      </c>
      <c r="L1769">
        <v>7</v>
      </c>
      <c r="M1769" s="10">
        <v>57</v>
      </c>
      <c r="N1769" s="10"/>
      <c r="O1769" s="10">
        <v>5225</v>
      </c>
      <c r="P1769" s="10">
        <v>6.5949880607762408</v>
      </c>
      <c r="Q1769" s="10">
        <v>5.1486761977000004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</row>
    <row r="1770" spans="1:28" x14ac:dyDescent="0.35">
      <c r="A1770" t="str">
        <f t="shared" si="151"/>
        <v>8421_Fabrication d'autres matériels de transport</v>
      </c>
      <c r="B1770" t="str">
        <f t="shared" si="152"/>
        <v>50_8421</v>
      </c>
      <c r="C1770">
        <f t="shared" si="153"/>
        <v>50</v>
      </c>
      <c r="D1770">
        <f t="shared" si="150"/>
        <v>50</v>
      </c>
      <c r="E1770" t="str">
        <f>INDEX(PDC!$J$1:$L$90,MATCH(H1770,PDC!$L:$L,0),MATCH(PDC!$J$1,PDC!$J$1:$L$1,0))</f>
        <v>Industrie</v>
      </c>
      <c r="F1770">
        <v>8421</v>
      </c>
      <c r="G1770">
        <v>30</v>
      </c>
      <c r="H1770" t="s">
        <v>74</v>
      </c>
      <c r="I1770" s="10">
        <v>1289</v>
      </c>
      <c r="J1770" s="10">
        <v>2001360</v>
      </c>
      <c r="K1770" s="10">
        <v>10</v>
      </c>
      <c r="M1770" s="10"/>
      <c r="N1770" s="10"/>
      <c r="O1770" s="10">
        <v>789</v>
      </c>
      <c r="P1770" s="10">
        <v>9.7129010737459058</v>
      </c>
      <c r="Q1770" s="10">
        <v>4.9966023104000001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</row>
    <row r="1771" spans="1:28" x14ac:dyDescent="0.35">
      <c r="A1771" t="str">
        <f t="shared" si="151"/>
        <v>8421_Production de films cinématographiques, de vidéo et de programmes de télévision ; enregistrement sonore et édition musicale</v>
      </c>
      <c r="B1771" t="str">
        <f t="shared" si="152"/>
        <v>69_8421</v>
      </c>
      <c r="C1771">
        <f t="shared" si="153"/>
        <v>69</v>
      </c>
      <c r="D1771">
        <f t="shared" ref="D1771:D1785" si="154">IF(COUNTBLANK(P1771)=0,RANK(P1771,P$1706:P$1785),"NC")</f>
        <v>69</v>
      </c>
      <c r="E1771" t="str">
        <f>INDEX(PDC!$J$1:$L$90,MATCH(H1771,PDC!$L:$L,0),MATCH(PDC!$J$1,PDC!$J$1:$L$1,0))</f>
        <v>Services</v>
      </c>
      <c r="F1771">
        <v>8421</v>
      </c>
      <c r="G1771">
        <v>59</v>
      </c>
      <c r="H1771" t="s">
        <v>82</v>
      </c>
      <c r="I1771" s="10">
        <v>438</v>
      </c>
      <c r="J1771" s="10">
        <v>664892</v>
      </c>
      <c r="K1771" s="10">
        <v>3</v>
      </c>
      <c r="L1771" s="10"/>
      <c r="M1771" s="10"/>
      <c r="N1771" s="10"/>
      <c r="O1771" s="10">
        <v>268</v>
      </c>
      <c r="P1771" s="10">
        <v>2.3586600207404569</v>
      </c>
      <c r="Q1771" s="10">
        <v>4.5120109731999998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</row>
    <row r="1772" spans="1:28" x14ac:dyDescent="0.35">
      <c r="A1772" t="str">
        <f t="shared" si="151"/>
        <v>8421_Activités auxiliaires de services financiers et d'assurance</v>
      </c>
      <c r="B1772" t="str">
        <f t="shared" si="152"/>
        <v>68_8421</v>
      </c>
      <c r="C1772">
        <f t="shared" si="153"/>
        <v>68</v>
      </c>
      <c r="D1772">
        <f t="shared" si="154"/>
        <v>68</v>
      </c>
      <c r="E1772" t="str">
        <f>INDEX(PDC!$J$1:$L$90,MATCH(H1772,PDC!$L:$L,0),MATCH(PDC!$J$1,PDC!$J$1:$L$1,0))</f>
        <v>Services</v>
      </c>
      <c r="F1772">
        <v>8421</v>
      </c>
      <c r="G1772">
        <v>66</v>
      </c>
      <c r="H1772" t="s">
        <v>48</v>
      </c>
      <c r="I1772" s="10">
        <v>2081</v>
      </c>
      <c r="J1772" s="10">
        <v>3162646</v>
      </c>
      <c r="K1772" s="10">
        <v>14</v>
      </c>
      <c r="L1772" s="10">
        <v>1</v>
      </c>
      <c r="M1772" s="10">
        <v>1</v>
      </c>
      <c r="N1772" s="10"/>
      <c r="O1772" s="10">
        <v>766</v>
      </c>
      <c r="P1772" s="10">
        <v>2.3691587801834766</v>
      </c>
      <c r="Q1772" s="10">
        <v>4.4266731085000002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</row>
    <row r="1773" spans="1:28" x14ac:dyDescent="0.35">
      <c r="A1773" t="str">
        <f t="shared" si="151"/>
        <v>8421_Activités d'architecture et d'ingénierie ; activités de contrôle et analyses techniques</v>
      </c>
      <c r="B1773" t="str">
        <f t="shared" si="152"/>
        <v>59_8421</v>
      </c>
      <c r="C1773">
        <f t="shared" si="153"/>
        <v>59</v>
      </c>
      <c r="D1773">
        <f t="shared" si="154"/>
        <v>59</v>
      </c>
      <c r="E1773" t="str">
        <f>INDEX(PDC!$J$1:$L$90,MATCH(H1773,PDC!$L:$L,0),MATCH(PDC!$J$1,PDC!$J$1:$L$1,0))</f>
        <v>Services</v>
      </c>
      <c r="F1773">
        <v>8421</v>
      </c>
      <c r="G1773">
        <v>71</v>
      </c>
      <c r="H1773" t="s">
        <v>43</v>
      </c>
      <c r="I1773" s="10">
        <v>14807</v>
      </c>
      <c r="J1773" s="10">
        <v>22598559</v>
      </c>
      <c r="K1773" s="10">
        <v>96</v>
      </c>
      <c r="L1773">
        <v>5</v>
      </c>
      <c r="M1773" s="10">
        <v>35</v>
      </c>
      <c r="N1773" s="10"/>
      <c r="O1773" s="10">
        <v>6477</v>
      </c>
      <c r="P1773" s="10">
        <v>4.8919415454786952</v>
      </c>
      <c r="Q1773" s="10">
        <v>4.2480584713000002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</row>
    <row r="1774" spans="1:28" x14ac:dyDescent="0.35">
      <c r="A1774" t="str">
        <f t="shared" si="151"/>
        <v>8421_Recherche-développement scientifique</v>
      </c>
      <c r="B1774" t="str">
        <f t="shared" si="152"/>
        <v>64_8421</v>
      </c>
      <c r="C1774">
        <f t="shared" si="153"/>
        <v>64</v>
      </c>
      <c r="D1774">
        <f t="shared" si="154"/>
        <v>64</v>
      </c>
      <c r="E1774" t="str">
        <f>INDEX(PDC!$J$1:$L$90,MATCH(H1774,PDC!$L:$L,0),MATCH(PDC!$J$1,PDC!$J$1:$L$1,0))</f>
        <v>Services</v>
      </c>
      <c r="F1774">
        <v>8421</v>
      </c>
      <c r="G1774">
        <v>72</v>
      </c>
      <c r="H1774" t="s">
        <v>46</v>
      </c>
      <c r="I1774" s="10">
        <v>3701</v>
      </c>
      <c r="J1774" s="10">
        <v>5525492</v>
      </c>
      <c r="K1774" s="10">
        <v>23</v>
      </c>
      <c r="L1774">
        <v>2</v>
      </c>
      <c r="M1774" s="10">
        <v>8</v>
      </c>
      <c r="N1774" s="10"/>
      <c r="O1774" s="10">
        <v>1050</v>
      </c>
      <c r="P1774" s="10">
        <v>4.3316212212619254</v>
      </c>
      <c r="Q1774" s="10">
        <v>4.1625252557000003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</row>
    <row r="1775" spans="1:28" x14ac:dyDescent="0.35">
      <c r="A1775" t="str">
        <f t="shared" si="151"/>
        <v>8421_Activités des sièges sociaux ; conseil de gestion</v>
      </c>
      <c r="B1775" t="str">
        <f t="shared" si="152"/>
        <v>67_8421</v>
      </c>
      <c r="C1775">
        <f t="shared" si="153"/>
        <v>67</v>
      </c>
      <c r="D1775">
        <f t="shared" si="154"/>
        <v>67</v>
      </c>
      <c r="E1775" t="str">
        <f>INDEX(PDC!$J$1:$L$90,MATCH(H1775,PDC!$L:$L,0),MATCH(PDC!$J$1,PDC!$J$1:$L$1,0))</f>
        <v>Services</v>
      </c>
      <c r="F1775">
        <v>8421</v>
      </c>
      <c r="G1775">
        <v>70</v>
      </c>
      <c r="H1775" t="s">
        <v>44</v>
      </c>
      <c r="I1775" s="10">
        <v>7775</v>
      </c>
      <c r="J1775" s="10">
        <v>11447952</v>
      </c>
      <c r="K1775" s="10">
        <v>45</v>
      </c>
      <c r="L1775">
        <v>7</v>
      </c>
      <c r="M1775" s="10">
        <v>48</v>
      </c>
      <c r="N1775" s="10"/>
      <c r="O1775" s="10">
        <v>4344</v>
      </c>
      <c r="P1775" s="10">
        <v>3.1604408281163789</v>
      </c>
      <c r="Q1775" s="10">
        <v>3.9308340915</v>
      </c>
      <c r="R1775" s="10"/>
      <c r="S1775" s="10"/>
      <c r="T1775" s="10"/>
      <c r="AA1775" s="10"/>
      <c r="AB1775" s="10"/>
    </row>
    <row r="1776" spans="1:28" x14ac:dyDescent="0.35">
      <c r="A1776" t="str">
        <f t="shared" si="151"/>
        <v>8421_Cokéfaction et raffinage</v>
      </c>
      <c r="B1776" t="str">
        <f t="shared" si="152"/>
        <v>62_8421</v>
      </c>
      <c r="C1776">
        <f t="shared" si="153"/>
        <v>62</v>
      </c>
      <c r="D1776">
        <f t="shared" si="154"/>
        <v>62</v>
      </c>
      <c r="E1776" t="str">
        <f>INDEX(PDC!$J$1:$L$90,MATCH(H1776,PDC!$L:$L,0),MATCH(PDC!$J$1,PDC!$J$1:$L$1,0))</f>
        <v>Industrie</v>
      </c>
      <c r="F1776">
        <v>8421</v>
      </c>
      <c r="G1776">
        <v>19</v>
      </c>
      <c r="H1776" t="s">
        <v>73</v>
      </c>
      <c r="I1776" s="10">
        <v>998</v>
      </c>
      <c r="J1776" s="10">
        <v>1492427</v>
      </c>
      <c r="K1776" s="10">
        <v>4</v>
      </c>
      <c r="L1776" s="10"/>
      <c r="M1776" s="10"/>
      <c r="N1776" s="10"/>
      <c r="O1776" s="10">
        <v>793</v>
      </c>
      <c r="P1776" s="10">
        <v>4.4649306686372805</v>
      </c>
      <c r="Q1776" s="10">
        <v>2.6801980934</v>
      </c>
      <c r="R1776" s="10"/>
      <c r="S1776" s="10"/>
      <c r="U1776" s="10"/>
      <c r="V1776" s="10"/>
      <c r="W1776" s="10"/>
      <c r="X1776" s="10"/>
      <c r="Y1776" s="10"/>
      <c r="Z1776" s="10"/>
      <c r="AA1776" s="10"/>
      <c r="AB1776" s="10"/>
    </row>
    <row r="1777" spans="1:28" x14ac:dyDescent="0.35">
      <c r="A1777" t="str">
        <f t="shared" si="151"/>
        <v>8421_Activités des services financiers, hors assurance et caisses de retraite</v>
      </c>
      <c r="B1777" t="str">
        <f t="shared" si="152"/>
        <v>73_8421</v>
      </c>
      <c r="C1777">
        <f t="shared" si="153"/>
        <v>73</v>
      </c>
      <c r="D1777">
        <f t="shared" si="154"/>
        <v>73</v>
      </c>
      <c r="E1777" t="str">
        <f>INDEX(PDC!$J$1:$L$90,MATCH(H1777,PDC!$L:$L,0),MATCH(PDC!$J$1,PDC!$J$1:$L$1,0))</f>
        <v>Services</v>
      </c>
      <c r="F1777">
        <v>8421</v>
      </c>
      <c r="G1777">
        <v>64</v>
      </c>
      <c r="H1777" t="s">
        <v>47</v>
      </c>
      <c r="I1777" s="10">
        <v>5438</v>
      </c>
      <c r="J1777" s="10">
        <v>8174543</v>
      </c>
      <c r="K1777" s="10">
        <v>21</v>
      </c>
      <c r="L1777">
        <v>2</v>
      </c>
      <c r="M1777" s="10">
        <v>27</v>
      </c>
      <c r="N1777" s="10"/>
      <c r="O1777" s="10">
        <v>1679</v>
      </c>
      <c r="P1777" s="10">
        <v>1.2493622867437417</v>
      </c>
      <c r="Q1777" s="10">
        <v>2.5689509493</v>
      </c>
      <c r="R1777" s="10"/>
      <c r="S1777" s="10"/>
      <c r="T1777" s="10"/>
      <c r="AA1777" s="10"/>
      <c r="AB1777" s="10"/>
    </row>
    <row r="1778" spans="1:28" x14ac:dyDescent="0.35">
      <c r="A1778" t="str">
        <f t="shared" si="151"/>
        <v>8421_Programmation, conseil et autres activités informatiques</v>
      </c>
      <c r="B1778" t="str">
        <f t="shared" si="152"/>
        <v>72_8421</v>
      </c>
      <c r="C1778">
        <f t="shared" si="153"/>
        <v>72</v>
      </c>
      <c r="D1778">
        <f t="shared" si="154"/>
        <v>72</v>
      </c>
      <c r="E1778" t="str">
        <f>INDEX(PDC!$J$1:$L$90,MATCH(H1778,PDC!$L:$L,0),MATCH(PDC!$J$1,PDC!$J$1:$L$1,0))</f>
        <v>Services</v>
      </c>
      <c r="F1778">
        <v>8421</v>
      </c>
      <c r="G1778">
        <v>62</v>
      </c>
      <c r="H1778" t="s">
        <v>50</v>
      </c>
      <c r="I1778" s="10">
        <v>9563</v>
      </c>
      <c r="J1778" s="10">
        <v>13607425</v>
      </c>
      <c r="K1778" s="10">
        <v>28</v>
      </c>
      <c r="L1778" s="10">
        <v>2</v>
      </c>
      <c r="M1778" s="10">
        <v>15</v>
      </c>
      <c r="N1778" s="10"/>
      <c r="O1778" s="10">
        <v>1870</v>
      </c>
      <c r="P1778" s="10">
        <v>1.365654438599132</v>
      </c>
      <c r="Q1778" s="10">
        <v>2.0577001158999999</v>
      </c>
      <c r="R1778" s="10"/>
      <c r="S1778" s="10"/>
      <c r="AA1778" s="10"/>
      <c r="AB1778" s="10"/>
    </row>
    <row r="1779" spans="1:28" x14ac:dyDescent="0.35">
      <c r="A1779" t="str">
        <f t="shared" si="151"/>
        <v>8421_Édition</v>
      </c>
      <c r="B1779" t="str">
        <f t="shared" si="152"/>
        <v>71_8421</v>
      </c>
      <c r="C1779">
        <f t="shared" si="153"/>
        <v>71</v>
      </c>
      <c r="D1779">
        <f t="shared" si="154"/>
        <v>71</v>
      </c>
      <c r="E1779" t="str">
        <f>INDEX(PDC!$J$1:$L$90,MATCH(H1779,PDC!$L:$L,0),MATCH(PDC!$J$1,PDC!$J$1:$L$1,0))</f>
        <v>Services</v>
      </c>
      <c r="F1779">
        <v>8421</v>
      </c>
      <c r="G1779">
        <v>58</v>
      </c>
      <c r="H1779" t="s">
        <v>49</v>
      </c>
      <c r="I1779" s="10">
        <v>2359</v>
      </c>
      <c r="J1779" s="10">
        <v>3456840</v>
      </c>
      <c r="K1779" s="10">
        <v>7</v>
      </c>
      <c r="L1779">
        <v>3</v>
      </c>
      <c r="M1779" s="10">
        <v>18</v>
      </c>
      <c r="N1779" s="10"/>
      <c r="O1779" s="10">
        <v>316</v>
      </c>
      <c r="P1779" s="10">
        <v>1.5401318816562801</v>
      </c>
      <c r="Q1779" s="10">
        <v>2.0249707826000001</v>
      </c>
      <c r="R1779" s="10"/>
      <c r="S1779" s="10"/>
      <c r="AA1779" s="10"/>
      <c r="AB1779" s="10"/>
    </row>
    <row r="1780" spans="1:28" x14ac:dyDescent="0.35">
      <c r="A1780" t="str">
        <f t="shared" si="151"/>
        <v>8421_Activités des agences de voyage, voyagistes, services de réservation et activités connexes</v>
      </c>
      <c r="B1780" t="str">
        <f t="shared" si="152"/>
        <v>76_8421</v>
      </c>
      <c r="C1780">
        <f t="shared" si="153"/>
        <v>76</v>
      </c>
      <c r="D1780">
        <f t="shared" si="154"/>
        <v>76</v>
      </c>
      <c r="E1780" t="str">
        <f>INDEX(PDC!$J$1:$L$90,MATCH(H1780,PDC!$L:$L,0),MATCH(PDC!$J$1,PDC!$J$1:$L$1,0))</f>
        <v>Services</v>
      </c>
      <c r="F1780">
        <v>8421</v>
      </c>
      <c r="G1780">
        <v>79</v>
      </c>
      <c r="H1780" t="s">
        <v>89</v>
      </c>
      <c r="I1780" s="10">
        <v>339</v>
      </c>
      <c r="J1780" s="10">
        <v>520407</v>
      </c>
      <c r="K1780" s="10">
        <v>1</v>
      </c>
      <c r="L1780" s="10"/>
      <c r="M1780" s="10"/>
      <c r="N1780" s="10"/>
      <c r="O1780" s="10">
        <v>1</v>
      </c>
      <c r="P1780" s="10">
        <v>0.55656319067145699</v>
      </c>
      <c r="Q1780" s="10">
        <v>1.9215729227</v>
      </c>
      <c r="R1780" s="10"/>
      <c r="S1780" s="10"/>
      <c r="U1780" s="10"/>
      <c r="V1780" s="10"/>
      <c r="W1780" s="10"/>
      <c r="X1780" s="10"/>
      <c r="Y1780" s="10"/>
      <c r="Z1780" s="10"/>
      <c r="AA1780" s="10"/>
      <c r="AB1780" s="10"/>
    </row>
    <row r="1781" spans="1:28" x14ac:dyDescent="0.35">
      <c r="A1781" t="str">
        <f t="shared" si="151"/>
        <v>8421_Activités juridiques et comptables</v>
      </c>
      <c r="B1781" t="str">
        <f t="shared" si="152"/>
        <v>74_8421</v>
      </c>
      <c r="C1781">
        <f t="shared" si="153"/>
        <v>74</v>
      </c>
      <c r="D1781">
        <f t="shared" si="154"/>
        <v>74</v>
      </c>
      <c r="E1781" t="str">
        <f>INDEX(PDC!$J$1:$L$90,MATCH(H1781,PDC!$L:$L,0),MATCH(PDC!$J$1,PDC!$J$1:$L$1,0))</f>
        <v>Services</v>
      </c>
      <c r="F1781">
        <v>8421</v>
      </c>
      <c r="G1781">
        <v>69</v>
      </c>
      <c r="H1781" t="s">
        <v>51</v>
      </c>
      <c r="I1781" s="10">
        <v>3696</v>
      </c>
      <c r="J1781" s="10">
        <v>6042283</v>
      </c>
      <c r="K1781" s="10">
        <v>11</v>
      </c>
      <c r="L1781" s="10">
        <v>1</v>
      </c>
      <c r="M1781" s="10">
        <v>3</v>
      </c>
      <c r="N1781" s="10"/>
      <c r="O1781" s="10">
        <v>843</v>
      </c>
      <c r="P1781" s="10">
        <v>1.2290230605060564</v>
      </c>
      <c r="Q1781" s="10">
        <v>1.8205039386999999</v>
      </c>
      <c r="R1781" s="10"/>
      <c r="S1781" s="10"/>
      <c r="T1781" s="10"/>
      <c r="AA1781" s="10"/>
      <c r="AB1781" s="10"/>
    </row>
    <row r="1782" spans="1:28" x14ac:dyDescent="0.35">
      <c r="A1782" t="str">
        <f t="shared" si="151"/>
        <v>8421_Activités des organisations et organismes extraterritoriaux</v>
      </c>
      <c r="B1782" t="str">
        <f t="shared" si="152"/>
        <v>HC_8421</v>
      </c>
      <c r="C1782" t="str">
        <f t="shared" si="153"/>
        <v>HC</v>
      </c>
      <c r="D1782">
        <f t="shared" si="154"/>
        <v>77</v>
      </c>
      <c r="E1782" t="str">
        <f>INDEX(PDC!$J$1:$L$90,MATCH(H1782,PDC!$L:$L,0),MATCH(PDC!$J$1,PDC!$J$1:$L$1,0))</f>
        <v>Services</v>
      </c>
      <c r="F1782">
        <v>8421</v>
      </c>
      <c r="G1782">
        <v>99</v>
      </c>
      <c r="H1782" t="s">
        <v>93</v>
      </c>
      <c r="I1782" s="10">
        <v>25</v>
      </c>
      <c r="J1782" s="10">
        <v>42366</v>
      </c>
      <c r="K1782" s="10"/>
      <c r="M1782" s="10"/>
      <c r="N1782" s="10"/>
      <c r="O1782" s="10">
        <v>366</v>
      </c>
      <c r="P1782" s="10">
        <v>0</v>
      </c>
      <c r="Q1782" s="10"/>
      <c r="R1782" s="10"/>
      <c r="S1782" s="10"/>
      <c r="AA1782" s="10"/>
      <c r="AB1782" s="10"/>
    </row>
    <row r="1783" spans="1:28" x14ac:dyDescent="0.35">
      <c r="A1783" t="str">
        <f t="shared" si="151"/>
        <v>8421_Programmation et diffusion</v>
      </c>
      <c r="B1783" t="str">
        <f t="shared" si="152"/>
        <v>HC_8421</v>
      </c>
      <c r="C1783" t="str">
        <f t="shared" si="153"/>
        <v>HC</v>
      </c>
      <c r="D1783">
        <f t="shared" si="154"/>
        <v>77</v>
      </c>
      <c r="E1783" t="str">
        <f>INDEX(PDC!$J$1:$L$90,MATCH(H1783,PDC!$L:$L,0),MATCH(PDC!$J$1,PDC!$J$1:$L$1,0))</f>
        <v>Services</v>
      </c>
      <c r="F1783">
        <v>8421</v>
      </c>
      <c r="G1783">
        <v>60</v>
      </c>
      <c r="H1783" t="s">
        <v>83</v>
      </c>
      <c r="I1783" s="10">
        <v>67</v>
      </c>
      <c r="J1783" s="10">
        <v>111600</v>
      </c>
      <c r="K1783" s="10"/>
      <c r="M1783" s="10"/>
      <c r="N1783" s="10"/>
      <c r="O1783" s="10">
        <v>0</v>
      </c>
      <c r="P1783" s="10">
        <v>0</v>
      </c>
      <c r="Q1783" s="10"/>
      <c r="R1783" s="10"/>
      <c r="S1783" s="10"/>
      <c r="AA1783" s="10"/>
      <c r="AB1783" s="10"/>
    </row>
    <row r="1784" spans="1:28" x14ac:dyDescent="0.35">
      <c r="A1784" t="str">
        <f t="shared" si="151"/>
        <v>8421_Sylviculture et exploitation forestière</v>
      </c>
      <c r="B1784" t="str">
        <f t="shared" si="152"/>
        <v>HC_8421</v>
      </c>
      <c r="C1784" t="str">
        <f t="shared" si="153"/>
        <v>HC</v>
      </c>
      <c r="D1784">
        <f t="shared" si="154"/>
        <v>77</v>
      </c>
      <c r="E1784" t="str">
        <f>INDEX(PDC!$J$1:$L$90,MATCH(H1784,PDC!$L:$L,0),MATCH(PDC!$J$1,PDC!$J$1:$L$1,0))</f>
        <v>Agriculture</v>
      </c>
      <c r="F1784">
        <v>8421</v>
      </c>
      <c r="G1784">
        <v>2</v>
      </c>
      <c r="H1784" t="s">
        <v>63</v>
      </c>
      <c r="I1784" s="10">
        <v>3</v>
      </c>
      <c r="J1784" s="10">
        <v>5125</v>
      </c>
      <c r="K1784" s="10"/>
      <c r="M1784" s="10"/>
      <c r="N1784" s="10"/>
      <c r="O1784" s="10"/>
      <c r="P1784" s="10">
        <v>0</v>
      </c>
      <c r="Q1784" s="10"/>
      <c r="R1784" s="10"/>
      <c r="S1784" s="10"/>
      <c r="AA1784" s="10"/>
      <c r="AB1784" s="10"/>
    </row>
    <row r="1785" spans="1:28" x14ac:dyDescent="0.35">
      <c r="A1785" t="str">
        <f t="shared" si="151"/>
        <v>8421_Culture et production animale, chasse et services annexes</v>
      </c>
      <c r="B1785" t="str">
        <f t="shared" si="152"/>
        <v>HC_8421</v>
      </c>
      <c r="C1785" t="str">
        <f t="shared" si="153"/>
        <v>HC</v>
      </c>
      <c r="D1785">
        <f t="shared" si="154"/>
        <v>77</v>
      </c>
      <c r="E1785" t="str">
        <f>INDEX(PDC!$J$1:$L$90,MATCH(H1785,PDC!$L:$L,0),MATCH(PDC!$J$1,PDC!$J$1:$L$1,0))</f>
        <v>Agriculture</v>
      </c>
      <c r="F1785">
        <v>8421</v>
      </c>
      <c r="G1785">
        <v>1</v>
      </c>
      <c r="H1785" t="s">
        <v>62</v>
      </c>
      <c r="I1785" s="10">
        <v>90</v>
      </c>
      <c r="J1785" s="10">
        <v>168704</v>
      </c>
      <c r="K1785" s="10"/>
      <c r="L1785" s="10"/>
      <c r="M1785" s="10"/>
      <c r="N1785" s="10"/>
      <c r="O1785" s="10"/>
      <c r="P1785" s="10">
        <v>0</v>
      </c>
      <c r="Q1785" s="10"/>
      <c r="R1785" s="10"/>
      <c r="S1785" s="10"/>
      <c r="AA1785" s="10"/>
      <c r="AB1785" s="10"/>
    </row>
    <row r="1786" spans="1:28" x14ac:dyDescent="0.35">
      <c r="A1786" t="str">
        <f t="shared" si="151"/>
        <v>8422_Industrie automobile</v>
      </c>
      <c r="B1786" t="str">
        <f t="shared" si="152"/>
        <v>HC_8422</v>
      </c>
      <c r="C1786" t="str">
        <f t="shared" si="153"/>
        <v>HC</v>
      </c>
      <c r="D1786">
        <f>IF(COUNTBLANK(P1786)=0,RANK(P1786,P$1786:P$1858),"NC")</f>
        <v>17</v>
      </c>
      <c r="E1786" t="str">
        <f>INDEX(PDC!$J$1:$L$90,MATCH(H1786,PDC!$L:$L,0),MATCH(PDC!$J$1,PDC!$J$1:$L$1,0))</f>
        <v>Industrie</v>
      </c>
      <c r="F1786">
        <v>8422</v>
      </c>
      <c r="G1786">
        <v>29</v>
      </c>
      <c r="H1786" t="s">
        <v>24</v>
      </c>
      <c r="I1786" s="10">
        <v>8</v>
      </c>
      <c r="J1786" s="10">
        <v>12160</v>
      </c>
      <c r="K1786" s="10">
        <v>2</v>
      </c>
      <c r="M1786" s="10"/>
      <c r="N1786" s="10"/>
      <c r="O1786" s="10">
        <v>28</v>
      </c>
      <c r="P1786" s="10">
        <v>54.877766171034501</v>
      </c>
      <c r="Q1786" s="10">
        <v>164.47368420999999</v>
      </c>
      <c r="R1786" s="10"/>
      <c r="S1786" s="10"/>
      <c r="AA1786" s="10"/>
      <c r="AB1786" s="10"/>
    </row>
    <row r="1787" spans="1:28" x14ac:dyDescent="0.35">
      <c r="A1787" t="str">
        <f t="shared" si="151"/>
        <v>8422_Fabrication de produits en caoutchouc et en plastique</v>
      </c>
      <c r="B1787" t="str">
        <f t="shared" si="152"/>
        <v>HC_8422</v>
      </c>
      <c r="C1787" t="str">
        <f t="shared" si="153"/>
        <v>HC</v>
      </c>
      <c r="D1787">
        <f t="shared" ref="D1787:D1850" si="155">IF(COUNTBLANK(P1787)=0,RANK(P1787,P$1786:P$1858),"NC")</f>
        <v>2</v>
      </c>
      <c r="E1787" t="str">
        <f>INDEX(PDC!$J$1:$L$90,MATCH(H1787,PDC!$L:$L,0),MATCH(PDC!$J$1,PDC!$J$1:$L$1,0))</f>
        <v>Industrie</v>
      </c>
      <c r="F1787">
        <v>8422</v>
      </c>
      <c r="G1787">
        <v>22</v>
      </c>
      <c r="H1787" t="s">
        <v>25</v>
      </c>
      <c r="I1787" s="10">
        <v>119</v>
      </c>
      <c r="J1787" s="10">
        <v>184220</v>
      </c>
      <c r="K1787" s="10">
        <v>17</v>
      </c>
      <c r="L1787">
        <v>3</v>
      </c>
      <c r="M1787" s="10">
        <v>11</v>
      </c>
      <c r="N1787" s="10"/>
      <c r="O1787" s="10">
        <v>869</v>
      </c>
      <c r="P1787" s="10">
        <v>136.44403869854142</v>
      </c>
      <c r="Q1787" s="10">
        <v>92.280968407000003</v>
      </c>
      <c r="R1787" s="10"/>
      <c r="S1787" s="10"/>
      <c r="AA1787" s="10"/>
      <c r="AB1787" s="10"/>
    </row>
    <row r="1788" spans="1:28" x14ac:dyDescent="0.35">
      <c r="A1788" t="str">
        <f t="shared" si="151"/>
        <v>8422_Industrie chimique</v>
      </c>
      <c r="B1788" t="str">
        <f t="shared" si="152"/>
        <v>HC_8422</v>
      </c>
      <c r="C1788" t="str">
        <f t="shared" si="153"/>
        <v>HC</v>
      </c>
      <c r="D1788">
        <f t="shared" si="155"/>
        <v>30</v>
      </c>
      <c r="E1788" t="str">
        <f>INDEX(PDC!$J$1:$L$90,MATCH(H1788,PDC!$L:$L,0),MATCH(PDC!$J$1,PDC!$J$1:$L$1,0))</f>
        <v>Industrie</v>
      </c>
      <c r="F1788">
        <v>8422</v>
      </c>
      <c r="G1788">
        <v>20</v>
      </c>
      <c r="H1788" t="s">
        <v>40</v>
      </c>
      <c r="I1788" s="10">
        <v>16</v>
      </c>
      <c r="J1788" s="10">
        <v>23013</v>
      </c>
      <c r="K1788" s="10">
        <v>2</v>
      </c>
      <c r="L1788" s="10"/>
      <c r="M1788" s="10"/>
      <c r="N1788" s="10"/>
      <c r="O1788" s="10">
        <v>225</v>
      </c>
      <c r="P1788" s="10">
        <v>25.32307037291843</v>
      </c>
      <c r="Q1788" s="10">
        <v>86.907400164999999</v>
      </c>
      <c r="R1788" s="10"/>
      <c r="S1788" s="10"/>
      <c r="U1788" s="10"/>
      <c r="V1788" s="10"/>
      <c r="W1788" s="10"/>
      <c r="X1788" s="10"/>
      <c r="Y1788" s="10"/>
      <c r="Z1788" s="10"/>
      <c r="AA1788" s="10"/>
      <c r="AB1788" s="10"/>
    </row>
    <row r="1789" spans="1:28" x14ac:dyDescent="0.35">
      <c r="A1789" t="str">
        <f t="shared" si="151"/>
        <v>8422_Entreposage et services auxiliaires des transports</v>
      </c>
      <c r="B1789" t="str">
        <f t="shared" si="152"/>
        <v>4_8422</v>
      </c>
      <c r="C1789">
        <f t="shared" si="153"/>
        <v>4</v>
      </c>
      <c r="D1789">
        <f t="shared" si="155"/>
        <v>4</v>
      </c>
      <c r="E1789" t="str">
        <f>INDEX(PDC!$J$1:$L$90,MATCH(H1789,PDC!$L:$L,0),MATCH(PDC!$J$1,PDC!$J$1:$L$1,0))</f>
        <v>Services</v>
      </c>
      <c r="F1789">
        <v>8422</v>
      </c>
      <c r="G1789">
        <v>52</v>
      </c>
      <c r="H1789" t="s">
        <v>7</v>
      </c>
      <c r="I1789" s="10">
        <v>1049</v>
      </c>
      <c r="J1789" s="10">
        <v>1409530</v>
      </c>
      <c r="K1789" s="10">
        <v>113</v>
      </c>
      <c r="L1789">
        <v>1</v>
      </c>
      <c r="M1789" s="10">
        <v>29</v>
      </c>
      <c r="N1789" s="10"/>
      <c r="O1789" s="10">
        <v>6469</v>
      </c>
      <c r="P1789" s="10">
        <v>104.08930568693445</v>
      </c>
      <c r="Q1789" s="10">
        <v>80.168566827000006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</row>
    <row r="1790" spans="1:28" x14ac:dyDescent="0.35">
      <c r="A1790" t="str">
        <f t="shared" si="151"/>
        <v>8422_Hébergement médico-social et social</v>
      </c>
      <c r="B1790" t="str">
        <f t="shared" si="152"/>
        <v>8_8422</v>
      </c>
      <c r="C1790">
        <f t="shared" si="153"/>
        <v>8</v>
      </c>
      <c r="D1790">
        <f t="shared" si="155"/>
        <v>8</v>
      </c>
      <c r="E1790" t="str">
        <f>INDEX(PDC!$J$1:$L$90,MATCH(H1790,PDC!$L:$L,0),MATCH(PDC!$J$1,PDC!$J$1:$L$1,0))</f>
        <v>Services</v>
      </c>
      <c r="F1790">
        <v>8422</v>
      </c>
      <c r="G1790">
        <v>87</v>
      </c>
      <c r="H1790" t="s">
        <v>2</v>
      </c>
      <c r="I1790" s="10">
        <v>918</v>
      </c>
      <c r="J1790" s="10">
        <v>1402987</v>
      </c>
      <c r="K1790" s="10">
        <v>100</v>
      </c>
      <c r="L1790" s="10">
        <v>1</v>
      </c>
      <c r="M1790" s="10">
        <v>3</v>
      </c>
      <c r="N1790" s="10"/>
      <c r="O1790" s="10">
        <v>7408</v>
      </c>
      <c r="P1790" s="10">
        <v>87.509704941134459</v>
      </c>
      <c r="Q1790" s="10">
        <v>71.276497929000001</v>
      </c>
      <c r="R1790" s="10"/>
      <c r="S1790" s="10"/>
      <c r="T1790" s="10"/>
      <c r="AA1790" s="10"/>
      <c r="AB1790" s="10"/>
    </row>
    <row r="1791" spans="1:28" x14ac:dyDescent="0.35">
      <c r="A1791" t="str">
        <f t="shared" si="151"/>
        <v>8422_Fabrication de boissons</v>
      </c>
      <c r="B1791" t="str">
        <f t="shared" si="152"/>
        <v>HC_8422</v>
      </c>
      <c r="C1791" t="str">
        <f t="shared" si="153"/>
        <v>HC</v>
      </c>
      <c r="D1791">
        <f t="shared" si="155"/>
        <v>35</v>
      </c>
      <c r="E1791" t="str">
        <f>INDEX(PDC!$J$1:$L$90,MATCH(H1791,PDC!$L:$L,0),MATCH(PDC!$J$1,PDC!$J$1:$L$1,0))</f>
        <v>Industrie</v>
      </c>
      <c r="F1791">
        <v>8422</v>
      </c>
      <c r="G1791">
        <v>11</v>
      </c>
      <c r="H1791" t="s">
        <v>66</v>
      </c>
      <c r="I1791" s="10">
        <v>10</v>
      </c>
      <c r="J1791" s="10">
        <v>14537</v>
      </c>
      <c r="K1791" s="10">
        <v>1</v>
      </c>
      <c r="L1791">
        <v>1</v>
      </c>
      <c r="M1791" s="10">
        <v>5</v>
      </c>
      <c r="N1791" s="10"/>
      <c r="O1791" s="10">
        <v>595</v>
      </c>
      <c r="P1791" s="10">
        <v>22.046866485619354</v>
      </c>
      <c r="Q1791" s="10">
        <v>68.789984177999997</v>
      </c>
      <c r="R1791" s="10"/>
      <c r="S1791" s="10"/>
      <c r="U1791" s="10"/>
      <c r="V1791" s="10"/>
      <c r="W1791" s="10"/>
      <c r="X1791" s="10"/>
      <c r="Y1791" s="10"/>
      <c r="Z1791" s="10"/>
      <c r="AA1791" s="10"/>
      <c r="AB1791" s="10"/>
    </row>
    <row r="1792" spans="1:28" x14ac:dyDescent="0.35">
      <c r="A1792" t="str">
        <f t="shared" si="151"/>
        <v>8422_Bibliothèques, archives, musées et autres activités culturelles</v>
      </c>
      <c r="B1792" t="str">
        <f t="shared" si="152"/>
        <v>HC_8422</v>
      </c>
      <c r="C1792" t="str">
        <f t="shared" si="153"/>
        <v>HC</v>
      </c>
      <c r="D1792">
        <f t="shared" si="155"/>
        <v>6</v>
      </c>
      <c r="E1792" t="str">
        <f>INDEX(PDC!$J$1:$L$90,MATCH(H1792,PDC!$L:$L,0),MATCH(PDC!$J$1,PDC!$J$1:$L$1,0))</f>
        <v>Services</v>
      </c>
      <c r="F1792">
        <v>8422</v>
      </c>
      <c r="G1792">
        <v>91</v>
      </c>
      <c r="H1792" t="s">
        <v>90</v>
      </c>
      <c r="I1792" s="10">
        <v>19</v>
      </c>
      <c r="J1792" s="10">
        <v>29393</v>
      </c>
      <c r="K1792" s="10">
        <v>2</v>
      </c>
      <c r="M1792" s="10"/>
      <c r="N1792" s="10"/>
      <c r="O1792" s="10">
        <v>28</v>
      </c>
      <c r="P1792" s="10">
        <v>91.312660644069638</v>
      </c>
      <c r="Q1792" s="10">
        <v>68.043411696999996</v>
      </c>
      <c r="R1792" s="10"/>
      <c r="S1792" s="10"/>
      <c r="T1792" s="10"/>
      <c r="AA1792" s="10"/>
      <c r="AB1792" s="10"/>
    </row>
    <row r="1793" spans="1:28" x14ac:dyDescent="0.35">
      <c r="A1793" t="str">
        <f t="shared" si="151"/>
        <v>8422_Réparation et installation de machines et d'équipements</v>
      </c>
      <c r="B1793" t="str">
        <f t="shared" si="152"/>
        <v>HC_8422</v>
      </c>
      <c r="C1793" t="str">
        <f t="shared" si="153"/>
        <v>HC</v>
      </c>
      <c r="D1793">
        <f t="shared" si="155"/>
        <v>14</v>
      </c>
      <c r="E1793" t="str">
        <f>INDEX(PDC!$J$1:$L$90,MATCH(H1793,PDC!$L:$L,0),MATCH(PDC!$J$1,PDC!$J$1:$L$1,0))</f>
        <v>Industrie</v>
      </c>
      <c r="F1793">
        <v>8422</v>
      </c>
      <c r="G1793">
        <v>33</v>
      </c>
      <c r="H1793" t="s">
        <v>23</v>
      </c>
      <c r="I1793" s="10">
        <v>137</v>
      </c>
      <c r="J1793" s="10">
        <v>216031</v>
      </c>
      <c r="K1793">
        <v>14</v>
      </c>
      <c r="M1793" s="10"/>
      <c r="O1793">
        <v>805</v>
      </c>
      <c r="P1793">
        <v>57.357195349166282</v>
      </c>
      <c r="Q1793">
        <v>64.805514023000001</v>
      </c>
      <c r="R1793" s="10"/>
      <c r="S1793" s="10"/>
      <c r="AA1793" s="10"/>
      <c r="AB1793" s="10"/>
    </row>
    <row r="1794" spans="1:28" x14ac:dyDescent="0.35">
      <c r="A1794" t="str">
        <f t="shared" si="151"/>
        <v>8422_Dépollution et autres services de gestion des déchets</v>
      </c>
      <c r="B1794" t="str">
        <f t="shared" si="152"/>
        <v>HC_8422</v>
      </c>
      <c r="C1794" t="str">
        <f t="shared" si="153"/>
        <v>HC</v>
      </c>
      <c r="D1794">
        <f t="shared" si="155"/>
        <v>1</v>
      </c>
      <c r="E1794" t="str">
        <f>INDEX(PDC!$J$1:$L$90,MATCH(H1794,PDC!$L:$L,0),MATCH(PDC!$J$1,PDC!$J$1:$L$1,0))</f>
        <v>Industrie</v>
      </c>
      <c r="F1794">
        <v>8422</v>
      </c>
      <c r="G1794">
        <v>39</v>
      </c>
      <c r="H1794" t="s">
        <v>79</v>
      </c>
      <c r="I1794" s="10">
        <v>98</v>
      </c>
      <c r="J1794" s="10">
        <v>149525</v>
      </c>
      <c r="K1794">
        <v>9</v>
      </c>
      <c r="M1794" s="10"/>
      <c r="O1794">
        <v>440</v>
      </c>
      <c r="P1794">
        <v>315.50644794978268</v>
      </c>
      <c r="Q1794">
        <v>60.190603578000001</v>
      </c>
      <c r="R1794" s="10"/>
      <c r="S1794" s="10"/>
      <c r="AA1794" s="10"/>
      <c r="AB1794" s="10"/>
    </row>
    <row r="1795" spans="1:28" x14ac:dyDescent="0.35">
      <c r="A1795" t="str">
        <f t="shared" si="151"/>
        <v>8422_Recherche-développement scientifique</v>
      </c>
      <c r="B1795" t="str">
        <f t="shared" si="152"/>
        <v>HC_8422</v>
      </c>
      <c r="C1795" t="str">
        <f t="shared" si="153"/>
        <v>HC</v>
      </c>
      <c r="D1795">
        <f t="shared" si="155"/>
        <v>28</v>
      </c>
      <c r="E1795" t="str">
        <f>INDEX(PDC!$J$1:$L$90,MATCH(H1795,PDC!$L:$L,0),MATCH(PDC!$J$1,PDC!$J$1:$L$1,0))</f>
        <v>Services</v>
      </c>
      <c r="F1795">
        <v>8422</v>
      </c>
      <c r="G1795">
        <v>72</v>
      </c>
      <c r="H1795" t="s">
        <v>46</v>
      </c>
      <c r="I1795" s="10">
        <v>15</v>
      </c>
      <c r="J1795" s="10">
        <v>17926</v>
      </c>
      <c r="K1795">
        <v>1</v>
      </c>
      <c r="O1795">
        <v>1</v>
      </c>
      <c r="P1795">
        <v>26.074629043419211</v>
      </c>
      <c r="Q1795">
        <v>55.784893451000002</v>
      </c>
      <c r="R1795" s="10"/>
      <c r="S1795" s="10"/>
      <c r="U1795" s="10"/>
      <c r="V1795" s="10"/>
      <c r="W1795" s="10"/>
      <c r="X1795" s="10"/>
      <c r="Y1795" s="10"/>
      <c r="Z1795" s="10"/>
      <c r="AA1795" s="10"/>
      <c r="AB1795" s="10"/>
    </row>
    <row r="1796" spans="1:28" x14ac:dyDescent="0.35">
      <c r="A1796" t="str">
        <f t="shared" ref="A1796:A1859" si="156">F1796&amp;"_"&amp;H1796</f>
        <v>8422_Activités de poste et de courrier</v>
      </c>
      <c r="B1796" t="str">
        <f t="shared" ref="B1796:B1859" si="157">C1796&amp;"_"&amp;F1796</f>
        <v>HC_8422</v>
      </c>
      <c r="C1796" t="str">
        <f t="shared" si="153"/>
        <v>HC</v>
      </c>
      <c r="D1796">
        <f t="shared" si="155"/>
        <v>3</v>
      </c>
      <c r="E1796" t="str">
        <f>INDEX(PDC!$J$1:$L$90,MATCH(H1796,PDC!$L:$L,0),MATCH(PDC!$J$1,PDC!$J$1:$L$1,0))</f>
        <v>Services</v>
      </c>
      <c r="F1796">
        <v>8422</v>
      </c>
      <c r="G1796">
        <v>53</v>
      </c>
      <c r="H1796" t="s">
        <v>13</v>
      </c>
      <c r="I1796" s="10">
        <v>170</v>
      </c>
      <c r="J1796" s="10">
        <v>263987</v>
      </c>
      <c r="K1796">
        <v>14</v>
      </c>
      <c r="O1796">
        <v>968</v>
      </c>
      <c r="P1796">
        <v>105.92330063098684</v>
      </c>
      <c r="Q1796">
        <v>53.032914499999997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</row>
    <row r="1797" spans="1:28" x14ac:dyDescent="0.35">
      <c r="A1797" t="str">
        <f t="shared" si="156"/>
        <v>8422_Travaux de construction spécialisés</v>
      </c>
      <c r="B1797" t="str">
        <f t="shared" si="157"/>
        <v>10_8422</v>
      </c>
      <c r="C1797">
        <f t="shared" ref="C1797:C1860" si="158">IF(OR(G1797=93,G1797=78,G1797=53),"HC",IF(I1797&lt;300,"HC",D1797))</f>
        <v>10</v>
      </c>
      <c r="D1797">
        <f t="shared" si="155"/>
        <v>10</v>
      </c>
      <c r="E1797" t="str">
        <f>INDEX(PDC!$J$1:$L$90,MATCH(H1797,PDC!$L:$L,0),MATCH(PDC!$J$1,PDC!$J$1:$L$1,0))</f>
        <v>Construction</v>
      </c>
      <c r="F1797">
        <v>8422</v>
      </c>
      <c r="G1797">
        <v>43</v>
      </c>
      <c r="H1797" t="s">
        <v>3</v>
      </c>
      <c r="I1797" s="10">
        <v>2033</v>
      </c>
      <c r="J1797" s="10">
        <v>3110987</v>
      </c>
      <c r="K1797">
        <v>152</v>
      </c>
      <c r="L1797">
        <v>13</v>
      </c>
      <c r="M1797" s="10">
        <v>132</v>
      </c>
      <c r="O1797">
        <v>10747</v>
      </c>
      <c r="P1797">
        <v>84.989384113299437</v>
      </c>
      <c r="Q1797">
        <v>48.859091986000003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</row>
    <row r="1798" spans="1:28" x14ac:dyDescent="0.35">
      <c r="A1798" t="str">
        <f t="shared" si="156"/>
        <v>8422_Action sociale sans hébergement</v>
      </c>
      <c r="B1798" t="str">
        <f t="shared" si="157"/>
        <v>27_8422</v>
      </c>
      <c r="C1798">
        <f t="shared" si="158"/>
        <v>27</v>
      </c>
      <c r="D1798">
        <f t="shared" si="155"/>
        <v>27</v>
      </c>
      <c r="E1798" t="str">
        <f>INDEX(PDC!$J$1:$L$90,MATCH(H1798,PDC!$L:$L,0),MATCH(PDC!$J$1,PDC!$J$1:$L$1,0))</f>
        <v>Services</v>
      </c>
      <c r="F1798">
        <v>8422</v>
      </c>
      <c r="G1798">
        <v>88</v>
      </c>
      <c r="H1798" t="s">
        <v>8</v>
      </c>
      <c r="I1798" s="10">
        <v>742</v>
      </c>
      <c r="J1798" s="10">
        <v>1099939</v>
      </c>
      <c r="K1798">
        <v>53</v>
      </c>
      <c r="L1798">
        <v>1</v>
      </c>
      <c r="M1798" s="10">
        <v>5</v>
      </c>
      <c r="O1798">
        <v>2033</v>
      </c>
      <c r="P1798">
        <v>28.09061267542025</v>
      </c>
      <c r="Q1798">
        <v>48.184490230999998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</row>
    <row r="1799" spans="1:28" x14ac:dyDescent="0.35">
      <c r="A1799" t="str">
        <f t="shared" si="156"/>
        <v>8422_Travail du bois et fabrication d'articles en bois et en liège, à l'exception des meubles ; fabrication d'articles en vannerie et sparterie</v>
      </c>
      <c r="B1799" t="str">
        <f t="shared" si="157"/>
        <v>HC_8422</v>
      </c>
      <c r="C1799" t="str">
        <f t="shared" si="158"/>
        <v>HC</v>
      </c>
      <c r="D1799">
        <f t="shared" si="155"/>
        <v>12</v>
      </c>
      <c r="E1799" t="str">
        <f>INDEX(PDC!$J$1:$L$90,MATCH(H1799,PDC!$L:$L,0),MATCH(PDC!$J$1,PDC!$J$1:$L$1,0))</f>
        <v>Industrie</v>
      </c>
      <c r="F1799">
        <v>8422</v>
      </c>
      <c r="G1799">
        <v>16</v>
      </c>
      <c r="H1799" t="s">
        <v>70</v>
      </c>
      <c r="I1799" s="10">
        <v>37</v>
      </c>
      <c r="J1799" s="10">
        <v>63749</v>
      </c>
      <c r="K1799">
        <v>3</v>
      </c>
      <c r="O1799">
        <v>90</v>
      </c>
      <c r="P1799">
        <v>70.682856016945422</v>
      </c>
      <c r="Q1799">
        <v>47.059561719000001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</row>
    <row r="1800" spans="1:28" x14ac:dyDescent="0.35">
      <c r="A1800" t="str">
        <f t="shared" si="156"/>
        <v>8422_Fabrication de produits métalliques, à l'exception des machines et des équipements</v>
      </c>
      <c r="B1800" t="str">
        <f t="shared" si="157"/>
        <v>HC_8422</v>
      </c>
      <c r="C1800" t="str">
        <f t="shared" si="158"/>
        <v>HC</v>
      </c>
      <c r="D1800">
        <f t="shared" si="155"/>
        <v>11</v>
      </c>
      <c r="E1800" t="str">
        <f>INDEX(PDC!$J$1:$L$90,MATCH(H1800,PDC!$L:$L,0),MATCH(PDC!$J$1,PDC!$J$1:$L$1,0))</f>
        <v>Industrie</v>
      </c>
      <c r="F1800">
        <v>8422</v>
      </c>
      <c r="G1800">
        <v>25</v>
      </c>
      <c r="H1800" t="s">
        <v>11</v>
      </c>
      <c r="I1800" s="10">
        <v>253</v>
      </c>
      <c r="J1800" s="10">
        <v>397565</v>
      </c>
      <c r="K1800">
        <v>16</v>
      </c>
      <c r="L1800">
        <v>2</v>
      </c>
      <c r="M1800" s="10">
        <v>27</v>
      </c>
      <c r="O1800">
        <v>666</v>
      </c>
      <c r="P1800">
        <v>75.351248797237659</v>
      </c>
      <c r="Q1800">
        <v>40.244991384999999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</row>
    <row r="1801" spans="1:28" x14ac:dyDescent="0.35">
      <c r="A1801" t="str">
        <f t="shared" si="156"/>
        <v>8422_Activités liées à l'emploi</v>
      </c>
      <c r="B1801" t="str">
        <f t="shared" si="157"/>
        <v>HC_8422</v>
      </c>
      <c r="C1801" t="str">
        <f t="shared" si="158"/>
        <v>HC</v>
      </c>
      <c r="D1801">
        <f t="shared" si="155"/>
        <v>5</v>
      </c>
      <c r="E1801" t="str">
        <f>INDEX(PDC!$J$1:$L$90,MATCH(H1801,PDC!$L:$L,0),MATCH(PDC!$J$1,PDC!$J$1:$L$1,0))</f>
        <v>Services</v>
      </c>
      <c r="F1801">
        <v>8422</v>
      </c>
      <c r="G1801">
        <v>78</v>
      </c>
      <c r="H1801" t="s">
        <v>6</v>
      </c>
      <c r="I1801" s="10">
        <v>1799</v>
      </c>
      <c r="J1801" s="10">
        <v>2335836</v>
      </c>
      <c r="K1801">
        <v>90</v>
      </c>
      <c r="L1801">
        <v>1</v>
      </c>
      <c r="M1801">
        <v>6</v>
      </c>
      <c r="O1801">
        <v>6528</v>
      </c>
      <c r="P1801">
        <v>93.974289123036939</v>
      </c>
      <c r="Q1801">
        <v>38.530102284999998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</row>
    <row r="1802" spans="1:28" x14ac:dyDescent="0.35">
      <c r="A1802" t="str">
        <f t="shared" si="156"/>
        <v>8422_Transports terrestres et transport par conduites</v>
      </c>
      <c r="B1802" t="str">
        <f t="shared" si="157"/>
        <v>9_8422</v>
      </c>
      <c r="C1802">
        <f t="shared" si="158"/>
        <v>9</v>
      </c>
      <c r="D1802">
        <f t="shared" si="155"/>
        <v>9</v>
      </c>
      <c r="E1802" t="str">
        <f>INDEX(PDC!$J$1:$L$90,MATCH(H1802,PDC!$L:$L,0),MATCH(PDC!$J$1,PDC!$J$1:$L$1,0))</f>
        <v>Services</v>
      </c>
      <c r="F1802">
        <v>8422</v>
      </c>
      <c r="G1802">
        <v>49</v>
      </c>
      <c r="H1802" t="s">
        <v>5</v>
      </c>
      <c r="I1802" s="10">
        <v>1828</v>
      </c>
      <c r="J1802" s="10">
        <v>3454311</v>
      </c>
      <c r="K1802">
        <v>127</v>
      </c>
      <c r="L1802">
        <v>14</v>
      </c>
      <c r="M1802">
        <v>148</v>
      </c>
      <c r="O1802">
        <v>14238</v>
      </c>
      <c r="P1802">
        <v>87.182994583571045</v>
      </c>
      <c r="Q1802">
        <v>36.765653122000003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</row>
    <row r="1803" spans="1:28" x14ac:dyDescent="0.35">
      <c r="A1803" t="str">
        <f t="shared" si="156"/>
        <v>8422_Fabrication de machines et équipements n.c.a.</v>
      </c>
      <c r="B1803" t="str">
        <f t="shared" si="157"/>
        <v>HC_8422</v>
      </c>
      <c r="C1803" t="str">
        <f t="shared" si="158"/>
        <v>HC</v>
      </c>
      <c r="D1803">
        <f t="shared" si="155"/>
        <v>20</v>
      </c>
      <c r="E1803" t="str">
        <f>INDEX(PDC!$J$1:$L$90,MATCH(H1803,PDC!$L:$L,0),MATCH(PDC!$J$1,PDC!$J$1:$L$1,0))</f>
        <v>Industrie</v>
      </c>
      <c r="F1803">
        <v>8422</v>
      </c>
      <c r="G1803">
        <v>28</v>
      </c>
      <c r="H1803" t="s">
        <v>29</v>
      </c>
      <c r="I1803" s="10">
        <v>154</v>
      </c>
      <c r="J1803" s="10">
        <v>265996</v>
      </c>
      <c r="K1803">
        <v>9</v>
      </c>
      <c r="L1803">
        <v>1</v>
      </c>
      <c r="M1803">
        <v>7</v>
      </c>
      <c r="O1803">
        <v>322</v>
      </c>
      <c r="P1803">
        <v>45.642622864457678</v>
      </c>
      <c r="Q1803">
        <v>33.835095265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</row>
    <row r="1804" spans="1:28" x14ac:dyDescent="0.35">
      <c r="A1804" t="str">
        <f t="shared" si="156"/>
        <v>8422_Industrie du papier et du carton</v>
      </c>
      <c r="B1804" t="str">
        <f t="shared" si="157"/>
        <v>16_8422</v>
      </c>
      <c r="C1804">
        <f t="shared" si="158"/>
        <v>16</v>
      </c>
      <c r="D1804">
        <f t="shared" si="155"/>
        <v>16</v>
      </c>
      <c r="E1804" t="str">
        <f>INDEX(PDC!$J$1:$L$90,MATCH(H1804,PDC!$L:$L,0),MATCH(PDC!$J$1,PDC!$J$1:$L$1,0))</f>
        <v>Industrie</v>
      </c>
      <c r="F1804">
        <v>8422</v>
      </c>
      <c r="G1804">
        <v>17</v>
      </c>
      <c r="H1804" t="s">
        <v>71</v>
      </c>
      <c r="I1804" s="10">
        <v>735</v>
      </c>
      <c r="J1804" s="10">
        <v>1077544</v>
      </c>
      <c r="K1804">
        <v>36</v>
      </c>
      <c r="L1804">
        <v>2</v>
      </c>
      <c r="M1804">
        <v>11</v>
      </c>
      <c r="O1804">
        <v>1843</v>
      </c>
      <c r="P1804">
        <v>56.229983502629068</v>
      </c>
      <c r="Q1804">
        <v>33.409308576000001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</row>
    <row r="1805" spans="1:28" x14ac:dyDescent="0.35">
      <c r="A1805" t="str">
        <f t="shared" si="156"/>
        <v>8422_Autres services personnels</v>
      </c>
      <c r="B1805" t="str">
        <f t="shared" si="157"/>
        <v>HC_8422</v>
      </c>
      <c r="C1805" t="str">
        <f t="shared" si="158"/>
        <v>HC</v>
      </c>
      <c r="D1805">
        <f t="shared" si="155"/>
        <v>15</v>
      </c>
      <c r="E1805" t="str">
        <f>INDEX(PDC!$J$1:$L$90,MATCH(H1805,PDC!$L:$L,0),MATCH(PDC!$J$1,PDC!$J$1:$L$1,0))</f>
        <v>Services</v>
      </c>
      <c r="F1805">
        <v>8422</v>
      </c>
      <c r="G1805">
        <v>96</v>
      </c>
      <c r="H1805" t="s">
        <v>30</v>
      </c>
      <c r="I1805" s="10">
        <v>277</v>
      </c>
      <c r="J1805" s="10">
        <v>436807</v>
      </c>
      <c r="K1805">
        <v>14</v>
      </c>
      <c r="O1805">
        <v>810</v>
      </c>
      <c r="P1805">
        <v>57.237376210217739</v>
      </c>
      <c r="Q1805">
        <v>32.050768417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</row>
    <row r="1806" spans="1:28" x14ac:dyDescent="0.35">
      <c r="A1806" t="str">
        <f t="shared" si="156"/>
        <v>8422_Restauration</v>
      </c>
      <c r="B1806" t="str">
        <f t="shared" si="157"/>
        <v>18_8422</v>
      </c>
      <c r="C1806">
        <f t="shared" si="158"/>
        <v>18</v>
      </c>
      <c r="D1806">
        <f t="shared" si="155"/>
        <v>18</v>
      </c>
      <c r="E1806" t="str">
        <f>INDEX(PDC!$J$1:$L$90,MATCH(H1806,PDC!$L:$L,0),MATCH(PDC!$J$1,PDC!$J$1:$L$1,0))</f>
        <v>Services</v>
      </c>
      <c r="F1806">
        <v>8422</v>
      </c>
      <c r="G1806">
        <v>56</v>
      </c>
      <c r="H1806" t="s">
        <v>10</v>
      </c>
      <c r="I1806" s="10">
        <v>1139</v>
      </c>
      <c r="J1806" s="10">
        <v>1596343</v>
      </c>
      <c r="K1806">
        <v>51</v>
      </c>
      <c r="M1806" s="10"/>
      <c r="O1806">
        <v>4781</v>
      </c>
      <c r="P1806">
        <v>51.807910727888839</v>
      </c>
      <c r="Q1806">
        <v>31.948021195999999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</row>
    <row r="1807" spans="1:28" x14ac:dyDescent="0.35">
      <c r="A1807" t="str">
        <f t="shared" si="156"/>
        <v>8422_Collecte, traitement et élimination des déchets ; récupération</v>
      </c>
      <c r="B1807" t="str">
        <f t="shared" si="157"/>
        <v>HC_8422</v>
      </c>
      <c r="C1807" t="str">
        <f t="shared" si="158"/>
        <v>HC</v>
      </c>
      <c r="D1807">
        <f t="shared" si="155"/>
        <v>13</v>
      </c>
      <c r="E1807" t="str">
        <f>INDEX(PDC!$J$1:$L$90,MATCH(H1807,PDC!$L:$L,0),MATCH(PDC!$J$1,PDC!$J$1:$L$1,0))</f>
        <v>Industrie</v>
      </c>
      <c r="F1807">
        <v>8422</v>
      </c>
      <c r="G1807">
        <v>38</v>
      </c>
      <c r="H1807" t="s">
        <v>4</v>
      </c>
      <c r="I1807" s="10">
        <v>115</v>
      </c>
      <c r="J1807" s="10">
        <v>196265</v>
      </c>
      <c r="K1807">
        <v>6</v>
      </c>
      <c r="M1807" s="10"/>
      <c r="O1807">
        <v>629</v>
      </c>
      <c r="P1807">
        <v>62.306760223721703</v>
      </c>
      <c r="Q1807">
        <v>30.570911776999999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</row>
    <row r="1808" spans="1:28" x14ac:dyDescent="0.35">
      <c r="A1808" t="str">
        <f t="shared" si="156"/>
        <v>8422_Services relatifs aux bâtiments et aménagement paysager</v>
      </c>
      <c r="B1808" t="str">
        <f t="shared" si="157"/>
        <v>HC_8422</v>
      </c>
      <c r="C1808" t="str">
        <f t="shared" si="158"/>
        <v>HC</v>
      </c>
      <c r="D1808">
        <f t="shared" si="155"/>
        <v>43</v>
      </c>
      <c r="E1808" t="str">
        <f>INDEX(PDC!$J$1:$L$90,MATCH(H1808,PDC!$L:$L,0),MATCH(PDC!$J$1,PDC!$J$1:$L$1,0))</f>
        <v>Services</v>
      </c>
      <c r="F1808">
        <v>8422</v>
      </c>
      <c r="G1808">
        <v>81</v>
      </c>
      <c r="H1808" t="s">
        <v>9</v>
      </c>
      <c r="I1808" s="10">
        <v>148</v>
      </c>
      <c r="J1808" s="10">
        <v>214555</v>
      </c>
      <c r="K1808">
        <v>6</v>
      </c>
      <c r="L1808">
        <v>1</v>
      </c>
      <c r="M1808">
        <v>11</v>
      </c>
      <c r="O1808">
        <v>409</v>
      </c>
      <c r="P1808">
        <v>11.715687270617929</v>
      </c>
      <c r="Q1808">
        <v>27.964857496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</row>
    <row r="1809" spans="1:28" x14ac:dyDescent="0.35">
      <c r="A1809" t="str">
        <f t="shared" si="156"/>
        <v>8422_Publicité et études de marché</v>
      </c>
      <c r="B1809" t="str">
        <f t="shared" si="157"/>
        <v>7_8422</v>
      </c>
      <c r="C1809">
        <f t="shared" si="158"/>
        <v>7</v>
      </c>
      <c r="D1809">
        <f t="shared" si="155"/>
        <v>7</v>
      </c>
      <c r="E1809" t="str">
        <f>INDEX(PDC!$J$1:$L$90,MATCH(H1809,PDC!$L:$L,0),MATCH(PDC!$J$1,PDC!$J$1:$L$1,0))</f>
        <v>Services</v>
      </c>
      <c r="F1809">
        <v>8422</v>
      </c>
      <c r="G1809">
        <v>73</v>
      </c>
      <c r="H1809" t="s">
        <v>33</v>
      </c>
      <c r="I1809" s="10">
        <v>379</v>
      </c>
      <c r="J1809" s="10">
        <v>444466</v>
      </c>
      <c r="K1809">
        <v>12</v>
      </c>
      <c r="O1809">
        <v>396</v>
      </c>
      <c r="P1809">
        <v>89.893574495997512</v>
      </c>
      <c r="Q1809">
        <v>26.998690564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</row>
    <row r="1810" spans="1:28" x14ac:dyDescent="0.35">
      <c r="A1810" t="str">
        <f t="shared" si="156"/>
        <v>8422_Commerce de détail, à l'exception des automobiles et des motocycles</v>
      </c>
      <c r="B1810" t="str">
        <f t="shared" si="157"/>
        <v>21_8422</v>
      </c>
      <c r="C1810">
        <f t="shared" si="158"/>
        <v>21</v>
      </c>
      <c r="D1810">
        <f t="shared" si="155"/>
        <v>21</v>
      </c>
      <c r="E1810" t="str">
        <f>INDEX(PDC!$J$1:$L$90,MATCH(H1810,PDC!$L:$L,0),MATCH(PDC!$J$1,PDC!$J$1:$L$1,0))</f>
        <v>Commerce</v>
      </c>
      <c r="F1810">
        <v>8422</v>
      </c>
      <c r="G1810">
        <v>47</v>
      </c>
      <c r="H1810" t="s">
        <v>16</v>
      </c>
      <c r="I1810">
        <v>2617</v>
      </c>
      <c r="J1810">
        <v>4206458</v>
      </c>
      <c r="K1810">
        <v>113</v>
      </c>
      <c r="L1810">
        <v>3</v>
      </c>
      <c r="M1810">
        <v>14</v>
      </c>
      <c r="O1810">
        <v>8144</v>
      </c>
      <c r="P1810">
        <v>42.120175423253166</v>
      </c>
      <c r="Q1810">
        <v>26.863456143000001</v>
      </c>
      <c r="T1810" s="10"/>
      <c r="U1810" s="10"/>
      <c r="V1810" s="10"/>
      <c r="W1810" s="10"/>
      <c r="X1810" s="10"/>
      <c r="Y1810" s="10"/>
      <c r="Z1810" s="10"/>
    </row>
    <row r="1811" spans="1:28" x14ac:dyDescent="0.35">
      <c r="A1811" t="str">
        <f t="shared" si="156"/>
        <v>8422_Génie civil</v>
      </c>
      <c r="B1811" t="str">
        <f t="shared" si="157"/>
        <v>19_8422</v>
      </c>
      <c r="C1811">
        <f t="shared" si="158"/>
        <v>19</v>
      </c>
      <c r="D1811">
        <f t="shared" si="155"/>
        <v>19</v>
      </c>
      <c r="E1811" t="str">
        <f>INDEX(PDC!$J$1:$L$90,MATCH(H1811,PDC!$L:$L,0),MATCH(PDC!$J$1,PDC!$J$1:$L$1,0))</f>
        <v>Construction</v>
      </c>
      <c r="F1811">
        <v>8422</v>
      </c>
      <c r="G1811">
        <v>42</v>
      </c>
      <c r="H1811" t="s">
        <v>22</v>
      </c>
      <c r="I1811">
        <v>373</v>
      </c>
      <c r="J1811">
        <v>569203</v>
      </c>
      <c r="K1811">
        <v>15</v>
      </c>
      <c r="L1811">
        <v>3</v>
      </c>
      <c r="M1811">
        <v>14</v>
      </c>
      <c r="O1811">
        <v>2252</v>
      </c>
      <c r="P1811">
        <v>47.219606430038993</v>
      </c>
      <c r="Q1811">
        <v>26.352636932999999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</row>
    <row r="1812" spans="1:28" x14ac:dyDescent="0.35">
      <c r="A1812" t="str">
        <f t="shared" si="156"/>
        <v>8422_Fabrication d'autres produits minéraux non métalliques</v>
      </c>
      <c r="B1812" t="str">
        <f t="shared" si="157"/>
        <v>22_8422</v>
      </c>
      <c r="C1812">
        <f t="shared" si="158"/>
        <v>22</v>
      </c>
      <c r="D1812">
        <f t="shared" si="155"/>
        <v>22</v>
      </c>
      <c r="E1812" t="str">
        <f>INDEX(PDC!$J$1:$L$90,MATCH(H1812,PDC!$L:$L,0),MATCH(PDC!$J$1,PDC!$J$1:$L$1,0))</f>
        <v>Industrie</v>
      </c>
      <c r="F1812">
        <v>8422</v>
      </c>
      <c r="G1812">
        <v>23</v>
      </c>
      <c r="H1812" t="s">
        <v>18</v>
      </c>
      <c r="I1812" s="10">
        <v>560</v>
      </c>
      <c r="J1812" s="10">
        <v>788208</v>
      </c>
      <c r="K1812">
        <v>19</v>
      </c>
      <c r="O1812">
        <v>1130</v>
      </c>
      <c r="P1812">
        <v>40.297602116624439</v>
      </c>
      <c r="Q1812">
        <v>24.105312303000002</v>
      </c>
      <c r="T1812" s="10"/>
      <c r="U1812" s="10"/>
      <c r="V1812" s="10"/>
      <c r="W1812" s="10"/>
      <c r="X1812" s="10"/>
      <c r="Y1812" s="10"/>
      <c r="Z1812" s="10"/>
    </row>
    <row r="1813" spans="1:28" x14ac:dyDescent="0.35">
      <c r="A1813" t="str">
        <f t="shared" si="156"/>
        <v>8422_Industrie pharmaceutique</v>
      </c>
      <c r="B1813" t="str">
        <f t="shared" si="157"/>
        <v>HC_8422</v>
      </c>
      <c r="C1813" t="str">
        <f t="shared" si="158"/>
        <v>HC</v>
      </c>
      <c r="D1813">
        <f t="shared" si="155"/>
        <v>36</v>
      </c>
      <c r="E1813" t="str">
        <f>INDEX(PDC!$J$1:$L$90,MATCH(H1813,PDC!$L:$L,0),MATCH(PDC!$J$1,PDC!$J$1:$L$1,0))</f>
        <v>Industrie</v>
      </c>
      <c r="F1813">
        <v>8422</v>
      </c>
      <c r="G1813">
        <v>21</v>
      </c>
      <c r="H1813" t="s">
        <v>39</v>
      </c>
      <c r="I1813" s="10">
        <v>62</v>
      </c>
      <c r="J1813" s="10">
        <v>83090</v>
      </c>
      <c r="K1813">
        <v>2</v>
      </c>
      <c r="O1813">
        <v>395</v>
      </c>
      <c r="P1813">
        <v>20.237186330862603</v>
      </c>
      <c r="Q1813">
        <v>24.070285233</v>
      </c>
      <c r="T1813" s="10"/>
      <c r="U1813" s="10"/>
      <c r="V1813" s="10"/>
      <c r="W1813" s="10"/>
      <c r="X1813" s="10"/>
      <c r="Y1813" s="10"/>
      <c r="Z1813" s="10"/>
    </row>
    <row r="1814" spans="1:28" x14ac:dyDescent="0.35">
      <c r="A1814" t="str">
        <f t="shared" si="156"/>
        <v>8422_Industries alimentaires</v>
      </c>
      <c r="B1814" t="str">
        <f t="shared" si="157"/>
        <v>24_8422</v>
      </c>
      <c r="C1814">
        <f t="shared" si="158"/>
        <v>24</v>
      </c>
      <c r="D1814">
        <f t="shared" si="155"/>
        <v>24</v>
      </c>
      <c r="E1814" t="str">
        <f>INDEX(PDC!$J$1:$L$90,MATCH(H1814,PDC!$L:$L,0),MATCH(PDC!$J$1,PDC!$J$1:$L$1,0))</f>
        <v>Industrie</v>
      </c>
      <c r="F1814">
        <v>8422</v>
      </c>
      <c r="G1814">
        <v>10</v>
      </c>
      <c r="H1814" t="s">
        <v>14</v>
      </c>
      <c r="I1814" s="10">
        <v>649</v>
      </c>
      <c r="J1814" s="10">
        <v>988313</v>
      </c>
      <c r="K1814">
        <v>22</v>
      </c>
      <c r="L1814">
        <v>2</v>
      </c>
      <c r="M1814">
        <v>19</v>
      </c>
      <c r="O1814">
        <v>1632</v>
      </c>
      <c r="P1814">
        <v>33.218948775971768</v>
      </c>
      <c r="Q1814">
        <v>22.260154425</v>
      </c>
      <c r="T1814" s="10"/>
      <c r="U1814" s="10"/>
      <c r="V1814" s="10"/>
      <c r="W1814" s="10"/>
      <c r="X1814" s="10"/>
      <c r="Y1814" s="10"/>
      <c r="Z1814" s="10"/>
    </row>
    <row r="1815" spans="1:28" x14ac:dyDescent="0.35">
      <c r="A1815" t="str">
        <f t="shared" si="156"/>
        <v>8422_Administration publique et défense ; sécurité sociale obligatoire</v>
      </c>
      <c r="B1815" t="str">
        <f t="shared" si="157"/>
        <v>34_8422</v>
      </c>
      <c r="C1815">
        <f t="shared" si="158"/>
        <v>34</v>
      </c>
      <c r="D1815">
        <f t="shared" si="155"/>
        <v>34</v>
      </c>
      <c r="E1815" t="str">
        <f>INDEX(PDC!$J$1:$L$90,MATCH(H1815,PDC!$L:$L,0),MATCH(PDC!$J$1,PDC!$J$1:$L$1,0))</f>
        <v>Services</v>
      </c>
      <c r="F1815">
        <v>8422</v>
      </c>
      <c r="G1815">
        <v>84</v>
      </c>
      <c r="H1815" t="s">
        <v>36</v>
      </c>
      <c r="I1815" s="10">
        <v>910</v>
      </c>
      <c r="J1815" s="10">
        <v>958900</v>
      </c>
      <c r="K1815">
        <v>19</v>
      </c>
      <c r="O1815">
        <v>924</v>
      </c>
      <c r="P1815">
        <v>23.277214756349359</v>
      </c>
      <c r="Q1815">
        <v>19.814370632999999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</row>
    <row r="1816" spans="1:28" x14ac:dyDescent="0.35">
      <c r="A1816" t="str">
        <f t="shared" si="156"/>
        <v>8422_Activités vétérinaires</v>
      </c>
      <c r="B1816" t="str">
        <f t="shared" si="157"/>
        <v>HC_8422</v>
      </c>
      <c r="C1816" t="str">
        <f t="shared" si="158"/>
        <v>HC</v>
      </c>
      <c r="D1816">
        <f t="shared" si="155"/>
        <v>23</v>
      </c>
      <c r="E1816" t="str">
        <f>INDEX(PDC!$J$1:$L$90,MATCH(H1816,PDC!$L:$L,0),MATCH(PDC!$J$1,PDC!$J$1:$L$1,0))</f>
        <v>Services</v>
      </c>
      <c r="F1816">
        <v>8422</v>
      </c>
      <c r="G1816">
        <v>75</v>
      </c>
      <c r="H1816" t="s">
        <v>87</v>
      </c>
      <c r="I1816">
        <v>30</v>
      </c>
      <c r="J1816">
        <v>50579</v>
      </c>
      <c r="K1816">
        <v>1</v>
      </c>
      <c r="O1816">
        <v>1</v>
      </c>
      <c r="P1816">
        <v>35.697462670495923</v>
      </c>
      <c r="Q1816">
        <v>19.771051227000001</v>
      </c>
      <c r="T1816" s="10"/>
      <c r="U1816" s="10"/>
      <c r="V1816" s="10"/>
      <c r="W1816" s="10"/>
      <c r="X1816" s="10"/>
      <c r="Y1816" s="10"/>
      <c r="Z1816" s="10"/>
    </row>
    <row r="1817" spans="1:28" x14ac:dyDescent="0.35">
      <c r="A1817" t="str">
        <f t="shared" si="156"/>
        <v>8422_Commerce et réparation d'automobiles et de motocycles</v>
      </c>
      <c r="B1817" t="str">
        <f t="shared" si="157"/>
        <v>25_8422</v>
      </c>
      <c r="C1817">
        <f t="shared" si="158"/>
        <v>25</v>
      </c>
      <c r="D1817">
        <f t="shared" si="155"/>
        <v>25</v>
      </c>
      <c r="E1817" t="str">
        <f>INDEX(PDC!$J$1:$L$90,MATCH(H1817,PDC!$L:$L,0),MATCH(PDC!$J$1,PDC!$J$1:$L$1,0))</f>
        <v>Commerce</v>
      </c>
      <c r="F1817">
        <v>8422</v>
      </c>
      <c r="G1817">
        <v>45</v>
      </c>
      <c r="H1817" t="s">
        <v>21</v>
      </c>
      <c r="I1817" s="10">
        <v>742</v>
      </c>
      <c r="J1817" s="10">
        <v>1228734</v>
      </c>
      <c r="K1817">
        <v>23</v>
      </c>
      <c r="L1817">
        <v>2</v>
      </c>
      <c r="M1817">
        <v>12</v>
      </c>
      <c r="O1817">
        <v>1492</v>
      </c>
      <c r="P1817">
        <v>29.666806312885786</v>
      </c>
      <c r="Q1817">
        <v>18.718453302</v>
      </c>
      <c r="T1817" s="10"/>
      <c r="U1817" s="10"/>
      <c r="V1817" s="10"/>
      <c r="W1817" s="10"/>
      <c r="X1817" s="10"/>
      <c r="Y1817" s="10"/>
      <c r="Z1817" s="10"/>
    </row>
    <row r="1818" spans="1:28" x14ac:dyDescent="0.35">
      <c r="A1818" t="str">
        <f t="shared" si="156"/>
        <v>8422_Enseignement</v>
      </c>
      <c r="B1818" t="str">
        <f t="shared" si="157"/>
        <v>HC_8422</v>
      </c>
      <c r="C1818" t="str">
        <f t="shared" si="158"/>
        <v>HC</v>
      </c>
      <c r="D1818">
        <f t="shared" si="155"/>
        <v>47</v>
      </c>
      <c r="E1818" t="str">
        <f>INDEX(PDC!$J$1:$L$90,MATCH(H1818,PDC!$L:$L,0),MATCH(PDC!$J$1,PDC!$J$1:$L$1,0))</f>
        <v>Services</v>
      </c>
      <c r="F1818">
        <v>8422</v>
      </c>
      <c r="G1818">
        <v>85</v>
      </c>
      <c r="H1818" t="s">
        <v>34</v>
      </c>
      <c r="I1818">
        <v>236</v>
      </c>
      <c r="J1818">
        <v>329953</v>
      </c>
      <c r="K1818">
        <v>6</v>
      </c>
      <c r="L1818">
        <v>1</v>
      </c>
      <c r="M1818" s="10">
        <v>99</v>
      </c>
      <c r="N1818">
        <v>1</v>
      </c>
      <c r="O1818">
        <v>188</v>
      </c>
      <c r="P1818">
        <v>7.9211577235083794</v>
      </c>
      <c r="Q1818">
        <v>18.184408082000001</v>
      </c>
      <c r="T1818" s="10"/>
      <c r="U1818" s="10"/>
      <c r="V1818" s="10"/>
      <c r="W1818" s="10"/>
      <c r="X1818" s="10"/>
      <c r="Y1818" s="10"/>
      <c r="Z1818" s="10"/>
    </row>
    <row r="1819" spans="1:28" x14ac:dyDescent="0.35">
      <c r="A1819" t="str">
        <f t="shared" si="156"/>
        <v>8422_Hébergement</v>
      </c>
      <c r="B1819" t="str">
        <f t="shared" si="157"/>
        <v>HC_8422</v>
      </c>
      <c r="C1819" t="str">
        <f t="shared" si="158"/>
        <v>HC</v>
      </c>
      <c r="D1819">
        <f t="shared" si="155"/>
        <v>26</v>
      </c>
      <c r="E1819" t="str">
        <f>INDEX(PDC!$J$1:$L$90,MATCH(H1819,PDC!$L:$L,0),MATCH(PDC!$J$1,PDC!$J$1:$L$1,0))</f>
        <v>Services</v>
      </c>
      <c r="F1819">
        <v>8422</v>
      </c>
      <c r="G1819">
        <v>55</v>
      </c>
      <c r="H1819" t="s">
        <v>20</v>
      </c>
      <c r="I1819" s="10">
        <v>277</v>
      </c>
      <c r="J1819" s="10">
        <v>462015</v>
      </c>
      <c r="K1819" s="10">
        <v>8</v>
      </c>
      <c r="L1819" s="10"/>
      <c r="M1819" s="10"/>
      <c r="N1819" s="10"/>
      <c r="O1819" s="10">
        <v>715</v>
      </c>
      <c r="P1819" s="10">
        <v>28.950625709471765</v>
      </c>
      <c r="Q1819" s="10">
        <v>17.315455126</v>
      </c>
      <c r="T1819" s="10"/>
      <c r="U1819" s="10"/>
      <c r="V1819" s="10"/>
      <c r="W1819" s="10"/>
      <c r="X1819" s="10"/>
      <c r="Y1819" s="10"/>
      <c r="Z1819" s="10"/>
    </row>
    <row r="1820" spans="1:28" x14ac:dyDescent="0.35">
      <c r="A1820" t="str">
        <f t="shared" si="156"/>
        <v>8422_Activités de location et location-bail</v>
      </c>
      <c r="B1820" t="str">
        <f t="shared" si="157"/>
        <v>HC_8422</v>
      </c>
      <c r="C1820" t="str">
        <f t="shared" si="158"/>
        <v>HC</v>
      </c>
      <c r="D1820">
        <f t="shared" si="155"/>
        <v>42</v>
      </c>
      <c r="E1820" t="str">
        <f>INDEX(PDC!$J$1:$L$90,MATCH(H1820,PDC!$L:$L,0),MATCH(PDC!$J$1,PDC!$J$1:$L$1,0))</f>
        <v>Services</v>
      </c>
      <c r="F1820">
        <v>8422</v>
      </c>
      <c r="G1820">
        <v>77</v>
      </c>
      <c r="H1820" t="s">
        <v>88</v>
      </c>
      <c r="I1820" s="10">
        <v>76</v>
      </c>
      <c r="J1820" s="10">
        <v>116038</v>
      </c>
      <c r="K1820" s="10">
        <v>2</v>
      </c>
      <c r="M1820" s="10"/>
      <c r="N1820" s="10"/>
      <c r="O1820" s="10">
        <v>258</v>
      </c>
      <c r="P1820" s="10">
        <v>12.237546697552734</v>
      </c>
      <c r="Q1820" s="10">
        <v>17.235733121999999</v>
      </c>
      <c r="T1820" s="10"/>
      <c r="U1820" s="10"/>
      <c r="V1820" s="10"/>
      <c r="W1820" s="10"/>
      <c r="X1820" s="10"/>
      <c r="Y1820" s="10"/>
      <c r="Z1820" s="10"/>
    </row>
    <row r="1821" spans="1:28" x14ac:dyDescent="0.35">
      <c r="A1821" t="str">
        <f t="shared" si="156"/>
        <v>8422_Commerce de gros, à l'exception des automobiles et des motocycles</v>
      </c>
      <c r="B1821" t="str">
        <f t="shared" si="157"/>
        <v>31_8422</v>
      </c>
      <c r="C1821">
        <f t="shared" si="158"/>
        <v>31</v>
      </c>
      <c r="D1821">
        <f t="shared" si="155"/>
        <v>31</v>
      </c>
      <c r="E1821" t="str">
        <f>INDEX(PDC!$J$1:$L$90,MATCH(H1821,PDC!$L:$L,0),MATCH(PDC!$J$1,PDC!$J$1:$L$1,0))</f>
        <v>Commerce</v>
      </c>
      <c r="F1821">
        <v>8422</v>
      </c>
      <c r="G1821">
        <v>46</v>
      </c>
      <c r="H1821" t="s">
        <v>28</v>
      </c>
      <c r="I1821" s="10">
        <v>1074</v>
      </c>
      <c r="J1821" s="10">
        <v>1753245</v>
      </c>
      <c r="K1821" s="10">
        <v>29</v>
      </c>
      <c r="L1821" s="10">
        <v>4</v>
      </c>
      <c r="M1821" s="10">
        <v>45</v>
      </c>
      <c r="N1821" s="10"/>
      <c r="O1821" s="10">
        <v>2796</v>
      </c>
      <c r="P1821" s="10">
        <v>24.832736738307634</v>
      </c>
      <c r="Q1821" s="10">
        <v>16.540757281000001</v>
      </c>
      <c r="T1821" s="10"/>
      <c r="U1821" s="10"/>
      <c r="V1821" s="10"/>
      <c r="W1821" s="10"/>
      <c r="X1821" s="10"/>
      <c r="Y1821" s="10"/>
      <c r="Z1821" s="10"/>
    </row>
    <row r="1822" spans="1:28" x14ac:dyDescent="0.35">
      <c r="A1822" t="str">
        <f t="shared" si="156"/>
        <v>8422_Activités des organisations associatives</v>
      </c>
      <c r="B1822" t="str">
        <f t="shared" si="157"/>
        <v>HC_8422</v>
      </c>
      <c r="C1822" t="str">
        <f t="shared" si="158"/>
        <v>HC</v>
      </c>
      <c r="D1822">
        <f t="shared" si="155"/>
        <v>37</v>
      </c>
      <c r="E1822" t="str">
        <f>INDEX(PDC!$J$1:$L$90,MATCH(H1822,PDC!$L:$L,0),MATCH(PDC!$J$1,PDC!$J$1:$L$1,0))</f>
        <v>Services</v>
      </c>
      <c r="F1822">
        <v>8422</v>
      </c>
      <c r="G1822">
        <v>94</v>
      </c>
      <c r="H1822" t="s">
        <v>32</v>
      </c>
      <c r="I1822" s="10">
        <v>257</v>
      </c>
      <c r="J1822" s="10">
        <v>374709</v>
      </c>
      <c r="K1822" s="10">
        <v>6</v>
      </c>
      <c r="L1822" s="10"/>
      <c r="M1822" s="10"/>
      <c r="N1822" s="10"/>
      <c r="O1822" s="10">
        <v>358</v>
      </c>
      <c r="P1822" s="10">
        <v>19.409223547523712</v>
      </c>
      <c r="Q1822" s="10">
        <v>16.012425642</v>
      </c>
      <c r="T1822" s="10"/>
      <c r="U1822" s="10"/>
      <c r="V1822" s="10"/>
      <c r="W1822" s="10"/>
      <c r="X1822" s="10"/>
      <c r="Y1822" s="10"/>
      <c r="Z1822" s="10"/>
    </row>
    <row r="1823" spans="1:28" x14ac:dyDescent="0.35">
      <c r="A1823" t="str">
        <f t="shared" si="156"/>
        <v>8422_Activités pour la santé humaine</v>
      </c>
      <c r="B1823" t="str">
        <f t="shared" si="157"/>
        <v>32_8422</v>
      </c>
      <c r="C1823">
        <f t="shared" si="158"/>
        <v>32</v>
      </c>
      <c r="D1823">
        <f t="shared" si="155"/>
        <v>32</v>
      </c>
      <c r="E1823" t="str">
        <f>INDEX(PDC!$J$1:$L$90,MATCH(H1823,PDC!$L:$L,0),MATCH(PDC!$J$1,PDC!$J$1:$L$1,0))</f>
        <v>Services</v>
      </c>
      <c r="F1823">
        <v>8422</v>
      </c>
      <c r="G1823">
        <v>86</v>
      </c>
      <c r="H1823" t="s">
        <v>27</v>
      </c>
      <c r="I1823" s="10">
        <v>1247</v>
      </c>
      <c r="J1823" s="10">
        <v>1862706</v>
      </c>
      <c r="K1823" s="10">
        <v>29</v>
      </c>
      <c r="L1823" s="10">
        <v>1</v>
      </c>
      <c r="M1823" s="10">
        <v>8</v>
      </c>
      <c r="N1823" s="10"/>
      <c r="O1823" s="10">
        <v>1827</v>
      </c>
      <c r="P1823" s="10">
        <v>24.46711772402838</v>
      </c>
      <c r="Q1823" s="10">
        <v>15.568747832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</row>
    <row r="1824" spans="1:28" x14ac:dyDescent="0.35">
      <c r="A1824" t="str">
        <f t="shared" si="156"/>
        <v>8422_Construction de bâtiments</v>
      </c>
      <c r="B1824" t="str">
        <f t="shared" si="157"/>
        <v>HC_8422</v>
      </c>
      <c r="C1824" t="str">
        <f t="shared" si="158"/>
        <v>HC</v>
      </c>
      <c r="D1824">
        <f t="shared" si="155"/>
        <v>33</v>
      </c>
      <c r="E1824" t="str">
        <f>INDEX(PDC!$J$1:$L$90,MATCH(H1824,PDC!$L:$L,0),MATCH(PDC!$J$1,PDC!$J$1:$L$1,0))</f>
        <v>Construction</v>
      </c>
      <c r="F1824">
        <v>8422</v>
      </c>
      <c r="G1824">
        <v>41</v>
      </c>
      <c r="H1824" t="s">
        <v>17</v>
      </c>
      <c r="I1824" s="10">
        <v>183</v>
      </c>
      <c r="J1824" s="10">
        <v>271784</v>
      </c>
      <c r="K1824" s="10">
        <v>4</v>
      </c>
      <c r="L1824" s="10"/>
      <c r="M1824" s="10"/>
      <c r="N1824" s="10"/>
      <c r="O1824" s="10">
        <v>47</v>
      </c>
      <c r="P1824" s="10">
        <v>23.848071945158683</v>
      </c>
      <c r="Q1824" s="10">
        <v>14.717569835000001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</row>
    <row r="1825" spans="1:28" x14ac:dyDescent="0.35">
      <c r="A1825" t="str">
        <f t="shared" si="156"/>
        <v>8422_Enquêtes et sécurité</v>
      </c>
      <c r="B1825" t="str">
        <f t="shared" si="157"/>
        <v>HC_8422</v>
      </c>
      <c r="C1825" t="str">
        <f t="shared" si="158"/>
        <v>HC</v>
      </c>
      <c r="D1825">
        <f t="shared" si="155"/>
        <v>45</v>
      </c>
      <c r="E1825" t="str">
        <f>INDEX(PDC!$J$1:$L$90,MATCH(H1825,PDC!$L:$L,0),MATCH(PDC!$J$1,PDC!$J$1:$L$1,0))</f>
        <v>Services</v>
      </c>
      <c r="F1825">
        <v>8422</v>
      </c>
      <c r="G1825">
        <v>80</v>
      </c>
      <c r="H1825" t="s">
        <v>15</v>
      </c>
      <c r="I1825" s="10">
        <v>48</v>
      </c>
      <c r="J1825" s="10">
        <v>80029</v>
      </c>
      <c r="K1825" s="10">
        <v>1</v>
      </c>
      <c r="L1825" s="10"/>
      <c r="M1825" s="10"/>
      <c r="N1825" s="10"/>
      <c r="O1825" s="10">
        <v>331</v>
      </c>
      <c r="P1825" s="10">
        <v>8.9395549049518337</v>
      </c>
      <c r="Q1825" s="10">
        <v>12.495470392</v>
      </c>
      <c r="T1825" s="10"/>
      <c r="U1825" s="10"/>
      <c r="V1825" s="10"/>
      <c r="W1825" s="10"/>
      <c r="X1825" s="10"/>
      <c r="Y1825" s="10"/>
      <c r="Z1825" s="10"/>
    </row>
    <row r="1826" spans="1:28" x14ac:dyDescent="0.35">
      <c r="A1826" t="str">
        <f t="shared" si="156"/>
        <v>8422_Télécommunications</v>
      </c>
      <c r="B1826" t="str">
        <f t="shared" si="157"/>
        <v>HC_8422</v>
      </c>
      <c r="C1826" t="str">
        <f t="shared" si="158"/>
        <v>HC</v>
      </c>
      <c r="D1826">
        <f t="shared" si="155"/>
        <v>40</v>
      </c>
      <c r="E1826" t="str">
        <f>INDEX(PDC!$J$1:$L$90,MATCH(H1826,PDC!$L:$L,0),MATCH(PDC!$J$1,PDC!$J$1:$L$1,0))</f>
        <v>Services</v>
      </c>
      <c r="F1826">
        <v>8422</v>
      </c>
      <c r="G1826">
        <v>61</v>
      </c>
      <c r="H1826" t="s">
        <v>84</v>
      </c>
      <c r="I1826" s="10">
        <v>49</v>
      </c>
      <c r="J1826" s="10">
        <v>89804</v>
      </c>
      <c r="K1826" s="10">
        <v>1</v>
      </c>
      <c r="L1826" s="10"/>
      <c r="M1826" s="10"/>
      <c r="N1826" s="10"/>
      <c r="O1826" s="10">
        <v>6</v>
      </c>
      <c r="P1826" s="10">
        <v>12.815317474543047</v>
      </c>
      <c r="Q1826" s="10">
        <v>11.135361454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</row>
    <row r="1827" spans="1:28" x14ac:dyDescent="0.35">
      <c r="A1827" t="str">
        <f t="shared" si="156"/>
        <v>8422_Imprimerie et reproduction d'enregistrements</v>
      </c>
      <c r="B1827" t="str">
        <f t="shared" si="157"/>
        <v>HC_8422</v>
      </c>
      <c r="C1827" t="str">
        <f t="shared" si="158"/>
        <v>HC</v>
      </c>
      <c r="D1827">
        <f t="shared" si="155"/>
        <v>44</v>
      </c>
      <c r="E1827" t="str">
        <f>INDEX(PDC!$J$1:$L$90,MATCH(H1827,PDC!$L:$L,0),MATCH(PDC!$J$1,PDC!$J$1:$L$1,0))</f>
        <v>Industrie</v>
      </c>
      <c r="F1827">
        <v>8422</v>
      </c>
      <c r="G1827">
        <v>18</v>
      </c>
      <c r="H1827" t="s">
        <v>72</v>
      </c>
      <c r="I1827" s="10">
        <v>119</v>
      </c>
      <c r="J1827" s="10">
        <v>184934</v>
      </c>
      <c r="K1827" s="10">
        <v>2</v>
      </c>
      <c r="L1827" s="10"/>
      <c r="M1827" s="10"/>
      <c r="N1827" s="10"/>
      <c r="O1827" s="10">
        <v>71</v>
      </c>
      <c r="P1827" s="10">
        <v>9.0830668646988446</v>
      </c>
      <c r="Q1827" s="10">
        <v>10.814669017</v>
      </c>
      <c r="T1827" s="10"/>
      <c r="U1827" s="10"/>
      <c r="V1827" s="10"/>
      <c r="W1827" s="10"/>
      <c r="X1827" s="10"/>
      <c r="Y1827" s="10"/>
      <c r="Z1827" s="10"/>
    </row>
    <row r="1828" spans="1:28" x14ac:dyDescent="0.35">
      <c r="A1828" t="str">
        <f t="shared" si="156"/>
        <v>8422_Fabrication d'équipements électriques</v>
      </c>
      <c r="B1828" t="str">
        <f t="shared" si="157"/>
        <v>HC_8422</v>
      </c>
      <c r="C1828" t="str">
        <f t="shared" si="158"/>
        <v>HC</v>
      </c>
      <c r="D1828">
        <f t="shared" si="155"/>
        <v>38</v>
      </c>
      <c r="E1828" t="str">
        <f>INDEX(PDC!$J$1:$L$90,MATCH(H1828,PDC!$L:$L,0),MATCH(PDC!$J$1,PDC!$J$1:$L$1,0))</f>
        <v>Industrie</v>
      </c>
      <c r="F1828">
        <v>8422</v>
      </c>
      <c r="G1828">
        <v>27</v>
      </c>
      <c r="H1828" t="s">
        <v>38</v>
      </c>
      <c r="I1828" s="10">
        <v>56</v>
      </c>
      <c r="J1828" s="10">
        <v>93381</v>
      </c>
      <c r="K1828" s="10">
        <v>1</v>
      </c>
      <c r="L1828" s="10"/>
      <c r="M1828" s="10"/>
      <c r="N1828" s="10"/>
      <c r="O1828" s="10">
        <v>69</v>
      </c>
      <c r="P1828" s="10">
        <v>18.695556451436609</v>
      </c>
      <c r="Q1828" s="10">
        <v>10.708816569</v>
      </c>
      <c r="T1828" s="10"/>
      <c r="U1828" s="10"/>
      <c r="V1828" s="10"/>
      <c r="W1828" s="10"/>
      <c r="X1828" s="10"/>
      <c r="Y1828" s="10"/>
      <c r="Z1828" s="10"/>
    </row>
    <row r="1829" spans="1:28" x14ac:dyDescent="0.35">
      <c r="A1829" t="str">
        <f t="shared" si="156"/>
        <v>8422_Activités administratives et autres activités de soutien aux entreprises</v>
      </c>
      <c r="B1829" t="str">
        <f t="shared" si="157"/>
        <v>HC_8422</v>
      </c>
      <c r="C1829" t="str">
        <f t="shared" si="158"/>
        <v>HC</v>
      </c>
      <c r="D1829">
        <f t="shared" si="155"/>
        <v>29</v>
      </c>
      <c r="E1829" t="str">
        <f>INDEX(PDC!$J$1:$L$90,MATCH(H1829,PDC!$L:$L,0),MATCH(PDC!$J$1,PDC!$J$1:$L$1,0))</f>
        <v>Services</v>
      </c>
      <c r="F1829">
        <v>8422</v>
      </c>
      <c r="G1829">
        <v>82</v>
      </c>
      <c r="H1829" t="s">
        <v>35</v>
      </c>
      <c r="I1829" s="10">
        <v>187</v>
      </c>
      <c r="J1829" s="10">
        <v>328532</v>
      </c>
      <c r="K1829" s="10">
        <v>3</v>
      </c>
      <c r="L1829" s="10"/>
      <c r="M1829" s="10"/>
      <c r="N1829" s="10"/>
      <c r="O1829" s="10">
        <v>82</v>
      </c>
      <c r="P1829" s="10">
        <v>26.040512000526476</v>
      </c>
      <c r="Q1829" s="10">
        <v>9.1315305663000004</v>
      </c>
      <c r="T1829" s="10"/>
      <c r="U1829" s="10"/>
      <c r="V1829" s="10"/>
      <c r="W1829" s="10"/>
      <c r="X1829" s="10"/>
      <c r="Y1829" s="10"/>
      <c r="Z1829" s="10"/>
    </row>
    <row r="1830" spans="1:28" x14ac:dyDescent="0.35">
      <c r="A1830" t="str">
        <f t="shared" si="156"/>
        <v>8422_Activités créatives, artistiques et de spectacle</v>
      </c>
      <c r="B1830" t="str">
        <f t="shared" si="157"/>
        <v>HC_8422</v>
      </c>
      <c r="C1830" t="str">
        <f t="shared" si="158"/>
        <v>HC</v>
      </c>
      <c r="D1830">
        <f t="shared" si="155"/>
        <v>41</v>
      </c>
      <c r="E1830" t="str">
        <f>INDEX(PDC!$J$1:$L$90,MATCH(H1830,PDC!$L:$L,0),MATCH(PDC!$J$1,PDC!$J$1:$L$1,0))</f>
        <v>Services</v>
      </c>
      <c r="F1830">
        <v>8422</v>
      </c>
      <c r="G1830">
        <v>90</v>
      </c>
      <c r="H1830" t="s">
        <v>42</v>
      </c>
      <c r="I1830" s="10">
        <v>156</v>
      </c>
      <c r="J1830" s="10">
        <v>115406</v>
      </c>
      <c r="K1830" s="10">
        <v>1</v>
      </c>
      <c r="L1830" s="10"/>
      <c r="M1830" s="10"/>
      <c r="N1830" s="10"/>
      <c r="O1830" s="10">
        <v>38</v>
      </c>
      <c r="P1830" s="10">
        <v>12.683661948106028</v>
      </c>
      <c r="Q1830" s="10">
        <v>8.6650607420999997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</row>
    <row r="1831" spans="1:28" x14ac:dyDescent="0.35">
      <c r="A1831" t="str">
        <f t="shared" si="156"/>
        <v>8422_Activités immobilières</v>
      </c>
      <c r="B1831" t="str">
        <f t="shared" si="157"/>
        <v>HC_8422</v>
      </c>
      <c r="C1831" t="str">
        <f t="shared" si="158"/>
        <v>HC</v>
      </c>
      <c r="D1831">
        <f t="shared" si="155"/>
        <v>46</v>
      </c>
      <c r="E1831" t="str">
        <f>INDEX(PDC!$J$1:$L$90,MATCH(H1831,PDC!$L:$L,0),MATCH(PDC!$J$1,PDC!$J$1:$L$1,0))</f>
        <v>Services</v>
      </c>
      <c r="F1831">
        <v>8422</v>
      </c>
      <c r="G1831">
        <v>68</v>
      </c>
      <c r="H1831" t="s">
        <v>31</v>
      </c>
      <c r="I1831" s="10">
        <v>207</v>
      </c>
      <c r="J1831" s="10">
        <v>288494</v>
      </c>
      <c r="K1831" s="10">
        <v>2</v>
      </c>
      <c r="M1831" s="10"/>
      <c r="N1831" s="10"/>
      <c r="O1831" s="10">
        <v>62</v>
      </c>
      <c r="P1831" s="10">
        <v>8.7198598115916202</v>
      </c>
      <c r="Q1831" s="10">
        <v>6.9325531900000001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</row>
    <row r="1832" spans="1:28" x14ac:dyDescent="0.35">
      <c r="A1832" t="str">
        <f t="shared" si="156"/>
        <v>8422_Activités des sièges sociaux ; conseil de gestion</v>
      </c>
      <c r="B1832" t="str">
        <f t="shared" si="157"/>
        <v>39_8422</v>
      </c>
      <c r="C1832">
        <f t="shared" si="158"/>
        <v>39</v>
      </c>
      <c r="D1832">
        <f t="shared" si="155"/>
        <v>39</v>
      </c>
      <c r="E1832" t="str">
        <f>INDEX(PDC!$J$1:$L$90,MATCH(H1832,PDC!$L:$L,0),MATCH(PDC!$J$1,PDC!$J$1:$L$1,0))</f>
        <v>Services</v>
      </c>
      <c r="F1832">
        <v>8422</v>
      </c>
      <c r="G1832">
        <v>70</v>
      </c>
      <c r="H1832" t="s">
        <v>44</v>
      </c>
      <c r="I1832" s="10">
        <v>406</v>
      </c>
      <c r="J1832" s="10">
        <v>657121</v>
      </c>
      <c r="K1832" s="10">
        <v>4</v>
      </c>
      <c r="L1832" s="10"/>
      <c r="M1832" s="10"/>
      <c r="N1832" s="10"/>
      <c r="O1832" s="10">
        <v>86</v>
      </c>
      <c r="P1832" s="10">
        <v>13.261041574555215</v>
      </c>
      <c r="Q1832" s="10">
        <v>6.0871589859000004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</row>
    <row r="1833" spans="1:28" x14ac:dyDescent="0.35">
      <c r="A1833" t="str">
        <f t="shared" si="156"/>
        <v>8422_Activités sportives, récréatives et de loisirs</v>
      </c>
      <c r="B1833" t="str">
        <f t="shared" si="157"/>
        <v>HC_8422</v>
      </c>
      <c r="C1833" t="str">
        <f t="shared" si="158"/>
        <v>HC</v>
      </c>
      <c r="D1833">
        <f t="shared" si="155"/>
        <v>48</v>
      </c>
      <c r="E1833" t="str">
        <f>INDEX(PDC!$J$1:$L$90,MATCH(H1833,PDC!$L:$L,0),MATCH(PDC!$J$1,PDC!$J$1:$L$1,0))</f>
        <v>Services</v>
      </c>
      <c r="F1833">
        <v>8422</v>
      </c>
      <c r="G1833">
        <v>93</v>
      </c>
      <c r="H1833" t="s">
        <v>12</v>
      </c>
      <c r="I1833" s="10">
        <v>148</v>
      </c>
      <c r="J1833" s="10">
        <v>183997</v>
      </c>
      <c r="K1833" s="10">
        <v>1</v>
      </c>
      <c r="L1833" s="10"/>
      <c r="M1833" s="10"/>
      <c r="N1833" s="10"/>
      <c r="O1833" s="10">
        <v>124</v>
      </c>
      <c r="P1833" s="10">
        <v>7.0675547169976634</v>
      </c>
      <c r="Q1833" s="10">
        <v>5.4348712206999998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</row>
    <row r="1834" spans="1:28" x14ac:dyDescent="0.35">
      <c r="A1834" t="str">
        <f t="shared" si="156"/>
        <v>8422_Activités auxiliaires de services financiers et d'assurance</v>
      </c>
      <c r="B1834" t="str">
        <f t="shared" si="157"/>
        <v>HC_8422</v>
      </c>
      <c r="C1834" t="str">
        <f t="shared" si="158"/>
        <v>HC</v>
      </c>
      <c r="D1834">
        <f t="shared" si="155"/>
        <v>49</v>
      </c>
      <c r="E1834" t="str">
        <f>INDEX(PDC!$J$1:$L$90,MATCH(H1834,PDC!$L:$L,0),MATCH(PDC!$J$1,PDC!$J$1:$L$1,0))</f>
        <v>Services</v>
      </c>
      <c r="F1834">
        <v>8422</v>
      </c>
      <c r="G1834">
        <v>66</v>
      </c>
      <c r="H1834" t="s">
        <v>48</v>
      </c>
      <c r="I1834" s="10">
        <v>157</v>
      </c>
      <c r="J1834" s="10">
        <v>251062</v>
      </c>
      <c r="K1834" s="10">
        <v>1</v>
      </c>
      <c r="M1834" s="10"/>
      <c r="N1834" s="10"/>
      <c r="O1834" s="10">
        <v>213</v>
      </c>
      <c r="P1834" s="10">
        <v>6.0460438861546653</v>
      </c>
      <c r="Q1834" s="10">
        <v>3.9830798767000002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</row>
    <row r="1835" spans="1:28" x14ac:dyDescent="0.35">
      <c r="A1835" t="str">
        <f t="shared" si="156"/>
        <v>8422_Activités d'architecture et d'ingénierie ; activités de contrôle et analyses techniques</v>
      </c>
      <c r="B1835" t="str">
        <f t="shared" si="157"/>
        <v>HC_8422</v>
      </c>
      <c r="C1835" t="str">
        <f t="shared" si="158"/>
        <v>HC</v>
      </c>
      <c r="D1835">
        <f t="shared" si="155"/>
        <v>51</v>
      </c>
      <c r="E1835" t="str">
        <f>INDEX(PDC!$J$1:$L$90,MATCH(H1835,PDC!$L:$L,0),MATCH(PDC!$J$1,PDC!$J$1:$L$1,0))</f>
        <v>Services</v>
      </c>
      <c r="F1835">
        <v>8422</v>
      </c>
      <c r="G1835">
        <v>71</v>
      </c>
      <c r="H1835" t="s">
        <v>43</v>
      </c>
      <c r="I1835" s="10">
        <v>221</v>
      </c>
      <c r="J1835" s="10">
        <v>341013</v>
      </c>
      <c r="K1835" s="10">
        <v>1</v>
      </c>
      <c r="L1835" s="10"/>
      <c r="M1835" s="10"/>
      <c r="N1835" s="10"/>
      <c r="O1835" s="10">
        <v>75</v>
      </c>
      <c r="P1835" s="10">
        <v>2.3918326274008157</v>
      </c>
      <c r="Q1835" s="10">
        <v>2.9324395258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</row>
    <row r="1836" spans="1:28" x14ac:dyDescent="0.35">
      <c r="A1836" t="str">
        <f t="shared" si="156"/>
        <v>8422_Activités juridiques et comptables</v>
      </c>
      <c r="B1836" t="str">
        <f t="shared" si="157"/>
        <v>HC_8422</v>
      </c>
      <c r="C1836" t="str">
        <f t="shared" si="158"/>
        <v>HC</v>
      </c>
      <c r="D1836">
        <f t="shared" si="155"/>
        <v>50</v>
      </c>
      <c r="E1836" t="str">
        <f>INDEX(PDC!$J$1:$L$90,MATCH(H1836,PDC!$L:$L,0),MATCH(PDC!$J$1,PDC!$J$1:$L$1,0))</f>
        <v>Services</v>
      </c>
      <c r="F1836">
        <v>8422</v>
      </c>
      <c r="G1836">
        <v>69</v>
      </c>
      <c r="H1836" t="s">
        <v>51</v>
      </c>
      <c r="I1836" s="10">
        <v>248</v>
      </c>
      <c r="J1836" s="10">
        <v>412669</v>
      </c>
      <c r="K1836" s="10">
        <v>1</v>
      </c>
      <c r="L1836" s="10"/>
      <c r="M1836" s="10"/>
      <c r="N1836" s="10"/>
      <c r="O1836" s="10">
        <v>4</v>
      </c>
      <c r="P1836" s="10">
        <v>4.1544236742655425</v>
      </c>
      <c r="Q1836" s="10">
        <v>2.4232496262000001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</row>
    <row r="1837" spans="1:28" x14ac:dyDescent="0.35">
      <c r="A1837" t="str">
        <f t="shared" si="156"/>
        <v>8422_Activités des ménages en tant qu'employeurs de personnel domestique</v>
      </c>
      <c r="B1837" t="str">
        <f t="shared" si="157"/>
        <v>HC_8422</v>
      </c>
      <c r="C1837" t="str">
        <f t="shared" si="158"/>
        <v>HC</v>
      </c>
      <c r="D1837">
        <f t="shared" si="155"/>
        <v>52</v>
      </c>
      <c r="E1837" t="str">
        <f>INDEX(PDC!$J$1:$L$90,MATCH(H1837,PDC!$L:$L,0),MATCH(PDC!$J$1,PDC!$J$1:$L$1,0))</f>
        <v>Services</v>
      </c>
      <c r="F1837">
        <v>8422</v>
      </c>
      <c r="G1837">
        <v>97</v>
      </c>
      <c r="H1837" t="s">
        <v>110</v>
      </c>
      <c r="I1837" s="10">
        <v>1</v>
      </c>
      <c r="J1837" s="10">
        <v>332</v>
      </c>
      <c r="K1837" s="10"/>
      <c r="L1837" s="10"/>
      <c r="M1837" s="10"/>
      <c r="N1837" s="10"/>
      <c r="O1837" s="10"/>
      <c r="P1837" s="10">
        <v>0</v>
      </c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</row>
    <row r="1838" spans="1:28" x14ac:dyDescent="0.35">
      <c r="A1838" t="str">
        <f t="shared" si="156"/>
        <v>8422_Réparation d'ordinateurs et de biens personnels et domestiques</v>
      </c>
      <c r="B1838" t="str">
        <f t="shared" si="157"/>
        <v>HC_8422</v>
      </c>
      <c r="C1838" t="str">
        <f t="shared" si="158"/>
        <v>HC</v>
      </c>
      <c r="D1838">
        <f t="shared" si="155"/>
        <v>52</v>
      </c>
      <c r="E1838" t="str">
        <f>INDEX(PDC!$J$1:$L$90,MATCH(H1838,PDC!$L:$L,0),MATCH(PDC!$J$1,PDC!$J$1:$L$1,0))</f>
        <v>Services</v>
      </c>
      <c r="F1838">
        <v>8422</v>
      </c>
      <c r="G1838">
        <v>95</v>
      </c>
      <c r="H1838" t="s">
        <v>92</v>
      </c>
      <c r="I1838" s="10">
        <v>17</v>
      </c>
      <c r="J1838" s="10">
        <v>24798</v>
      </c>
      <c r="K1838" s="10"/>
      <c r="L1838" s="10"/>
      <c r="M1838" s="10"/>
      <c r="N1838" s="10"/>
      <c r="O1838" s="10">
        <v>0</v>
      </c>
      <c r="P1838" s="10">
        <v>0</v>
      </c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</row>
    <row r="1839" spans="1:28" x14ac:dyDescent="0.35">
      <c r="A1839" t="str">
        <f t="shared" si="156"/>
        <v>8422_Activités des agences de voyage, voyagistes, services de réservation et activités connexes</v>
      </c>
      <c r="B1839" t="str">
        <f t="shared" si="157"/>
        <v>HC_8422</v>
      </c>
      <c r="C1839" t="str">
        <f t="shared" si="158"/>
        <v>HC</v>
      </c>
      <c r="D1839">
        <f t="shared" si="155"/>
        <v>52</v>
      </c>
      <c r="E1839" t="str">
        <f>INDEX(PDC!$J$1:$L$90,MATCH(H1839,PDC!$L:$L,0),MATCH(PDC!$J$1,PDC!$J$1:$L$1,0))</f>
        <v>Services</v>
      </c>
      <c r="F1839">
        <v>8422</v>
      </c>
      <c r="G1839">
        <v>79</v>
      </c>
      <c r="H1839" t="s">
        <v>89</v>
      </c>
      <c r="I1839" s="10">
        <v>47</v>
      </c>
      <c r="J1839" s="10">
        <v>75093</v>
      </c>
      <c r="K1839" s="10"/>
      <c r="L1839" s="10"/>
      <c r="M1839" s="10"/>
      <c r="N1839" s="10"/>
      <c r="O1839" s="10"/>
      <c r="P1839" s="10">
        <v>0</v>
      </c>
      <c r="Q1839" s="10"/>
      <c r="R1839" s="10"/>
      <c r="S1839" s="10"/>
      <c r="T1839" s="10"/>
      <c r="AA1839" s="10"/>
      <c r="AB1839" s="10"/>
    </row>
    <row r="1840" spans="1:28" x14ac:dyDescent="0.35">
      <c r="A1840" t="str">
        <f t="shared" si="156"/>
        <v>8422_Autres activités spécialisées, scientifiques et techniques</v>
      </c>
      <c r="B1840" t="str">
        <f t="shared" si="157"/>
        <v>HC_8422</v>
      </c>
      <c r="C1840" t="str">
        <f t="shared" si="158"/>
        <v>HC</v>
      </c>
      <c r="D1840">
        <f t="shared" si="155"/>
        <v>52</v>
      </c>
      <c r="E1840" t="str">
        <f>INDEX(PDC!$J$1:$L$90,MATCH(H1840,PDC!$L:$L,0),MATCH(PDC!$J$1,PDC!$J$1:$L$1,0))</f>
        <v>Services</v>
      </c>
      <c r="F1840">
        <v>8422</v>
      </c>
      <c r="G1840">
        <v>74</v>
      </c>
      <c r="H1840" t="s">
        <v>86</v>
      </c>
      <c r="I1840" s="10">
        <v>16</v>
      </c>
      <c r="J1840" s="10">
        <v>16184</v>
      </c>
      <c r="K1840" s="10"/>
      <c r="L1840" s="10"/>
      <c r="M1840" s="10"/>
      <c r="N1840" s="10"/>
      <c r="O1840" s="10"/>
      <c r="P1840" s="10">
        <v>0</v>
      </c>
      <c r="Q1840" s="10"/>
      <c r="R1840" s="10"/>
      <c r="S1840" s="10"/>
      <c r="AA1840" s="10"/>
      <c r="AB1840" s="10"/>
    </row>
    <row r="1841" spans="1:28" x14ac:dyDescent="0.35">
      <c r="A1841" t="str">
        <f t="shared" si="156"/>
        <v>8422_Assurance</v>
      </c>
      <c r="B1841" t="str">
        <f t="shared" si="157"/>
        <v>HC_8422</v>
      </c>
      <c r="C1841" t="str">
        <f t="shared" si="158"/>
        <v>HC</v>
      </c>
      <c r="D1841">
        <f t="shared" si="155"/>
        <v>52</v>
      </c>
      <c r="E1841" t="str">
        <f>INDEX(PDC!$J$1:$L$90,MATCH(H1841,PDC!$L:$L,0),MATCH(PDC!$J$1,PDC!$J$1:$L$1,0))</f>
        <v>Services</v>
      </c>
      <c r="F1841">
        <v>8422</v>
      </c>
      <c r="G1841">
        <v>65</v>
      </c>
      <c r="H1841" t="s">
        <v>45</v>
      </c>
      <c r="I1841" s="10">
        <v>75</v>
      </c>
      <c r="J1841" s="10">
        <v>115158</v>
      </c>
      <c r="K1841" s="10"/>
      <c r="L1841" s="10"/>
      <c r="M1841" s="10"/>
      <c r="N1841" s="10"/>
      <c r="O1841" s="10">
        <v>0</v>
      </c>
      <c r="P1841" s="10">
        <v>0</v>
      </c>
      <c r="Q1841" s="10"/>
      <c r="R1841" s="10"/>
      <c r="S1841" s="10"/>
      <c r="AA1841" s="10"/>
      <c r="AB1841" s="10"/>
    </row>
    <row r="1842" spans="1:28" x14ac:dyDescent="0.35">
      <c r="A1842" t="str">
        <f t="shared" si="156"/>
        <v>8422_Activités des services financiers, hors assurance et caisses de retraite</v>
      </c>
      <c r="B1842" t="str">
        <f t="shared" si="157"/>
        <v>52_8422</v>
      </c>
      <c r="C1842">
        <f t="shared" si="158"/>
        <v>52</v>
      </c>
      <c r="D1842">
        <f t="shared" si="155"/>
        <v>52</v>
      </c>
      <c r="E1842" t="str">
        <f>INDEX(PDC!$J$1:$L$90,MATCH(H1842,PDC!$L:$L,0),MATCH(PDC!$J$1,PDC!$J$1:$L$1,0))</f>
        <v>Services</v>
      </c>
      <c r="F1842">
        <v>8422</v>
      </c>
      <c r="G1842">
        <v>64</v>
      </c>
      <c r="H1842" t="s">
        <v>47</v>
      </c>
      <c r="I1842" s="10">
        <v>411</v>
      </c>
      <c r="J1842" s="10">
        <v>648208</v>
      </c>
      <c r="K1842" s="10"/>
      <c r="L1842">
        <v>1</v>
      </c>
      <c r="M1842" s="10">
        <v>3</v>
      </c>
      <c r="N1842" s="10"/>
      <c r="O1842" s="10">
        <v>0</v>
      </c>
      <c r="P1842" s="10">
        <v>0</v>
      </c>
      <c r="Q1842" s="10"/>
      <c r="R1842" s="10"/>
      <c r="S1842" s="10"/>
      <c r="AA1842" s="10"/>
      <c r="AB1842" s="10"/>
    </row>
    <row r="1843" spans="1:28" x14ac:dyDescent="0.35">
      <c r="A1843" t="str">
        <f t="shared" si="156"/>
        <v>8422_Services d'information</v>
      </c>
      <c r="B1843" t="str">
        <f t="shared" si="157"/>
        <v>HC_8422</v>
      </c>
      <c r="C1843" t="str">
        <f t="shared" si="158"/>
        <v>HC</v>
      </c>
      <c r="D1843">
        <f t="shared" si="155"/>
        <v>52</v>
      </c>
      <c r="E1843" t="str">
        <f>INDEX(PDC!$J$1:$L$90,MATCH(H1843,PDC!$L:$L,0),MATCH(PDC!$J$1,PDC!$J$1:$L$1,0))</f>
        <v>Services</v>
      </c>
      <c r="F1843">
        <v>8422</v>
      </c>
      <c r="G1843">
        <v>63</v>
      </c>
      <c r="H1843" t="s">
        <v>85</v>
      </c>
      <c r="I1843" s="10">
        <v>2</v>
      </c>
      <c r="J1843" s="10">
        <v>2942</v>
      </c>
      <c r="K1843" s="10"/>
      <c r="M1843" s="10"/>
      <c r="N1843" s="10"/>
      <c r="O1843" s="10"/>
      <c r="P1843" s="10">
        <v>0</v>
      </c>
      <c r="Q1843" s="10"/>
      <c r="R1843" s="10"/>
      <c r="S1843" s="10"/>
      <c r="AA1843" s="10"/>
      <c r="AB1843" s="10"/>
    </row>
    <row r="1844" spans="1:28" x14ac:dyDescent="0.35">
      <c r="A1844" t="str">
        <f t="shared" si="156"/>
        <v>8422_Programmation, conseil et autres activités informatiques</v>
      </c>
      <c r="B1844" t="str">
        <f t="shared" si="157"/>
        <v>HC_8422</v>
      </c>
      <c r="C1844" t="str">
        <f t="shared" si="158"/>
        <v>HC</v>
      </c>
      <c r="D1844">
        <f t="shared" si="155"/>
        <v>52</v>
      </c>
      <c r="E1844" t="str">
        <f>INDEX(PDC!$J$1:$L$90,MATCH(H1844,PDC!$L:$L,0),MATCH(PDC!$J$1,PDC!$J$1:$L$1,0))</f>
        <v>Services</v>
      </c>
      <c r="F1844">
        <v>8422</v>
      </c>
      <c r="G1844">
        <v>62</v>
      </c>
      <c r="H1844" t="s">
        <v>50</v>
      </c>
      <c r="I1844" s="10">
        <v>23</v>
      </c>
      <c r="J1844" s="10">
        <v>30368</v>
      </c>
      <c r="K1844" s="10"/>
      <c r="M1844" s="10"/>
      <c r="N1844" s="10"/>
      <c r="O1844" s="10"/>
      <c r="P1844" s="10">
        <v>0</v>
      </c>
      <c r="Q1844" s="10"/>
      <c r="R1844" s="10"/>
      <c r="S1844" s="10"/>
      <c r="AA1844" s="10"/>
      <c r="AB1844" s="10"/>
    </row>
    <row r="1845" spans="1:28" x14ac:dyDescent="0.35">
      <c r="A1845" t="str">
        <f t="shared" si="156"/>
        <v>8422_Programmation et diffusion</v>
      </c>
      <c r="B1845" t="str">
        <f t="shared" si="157"/>
        <v>HC_8422</v>
      </c>
      <c r="C1845" t="str">
        <f t="shared" si="158"/>
        <v>HC</v>
      </c>
      <c r="D1845">
        <f t="shared" si="155"/>
        <v>52</v>
      </c>
      <c r="E1845" t="str">
        <f>INDEX(PDC!$J$1:$L$90,MATCH(H1845,PDC!$L:$L,0),MATCH(PDC!$J$1,PDC!$J$1:$L$1,0))</f>
        <v>Services</v>
      </c>
      <c r="F1845">
        <v>8422</v>
      </c>
      <c r="G1845">
        <v>60</v>
      </c>
      <c r="H1845" t="s">
        <v>83</v>
      </c>
      <c r="I1845" s="10">
        <v>7</v>
      </c>
      <c r="J1845" s="10">
        <v>12622</v>
      </c>
      <c r="K1845" s="10"/>
      <c r="L1845" s="10"/>
      <c r="M1845" s="10"/>
      <c r="N1845" s="10"/>
      <c r="O1845" s="10"/>
      <c r="P1845" s="10">
        <v>0</v>
      </c>
      <c r="Q1845" s="10"/>
      <c r="R1845" s="10"/>
      <c r="S1845" s="10"/>
      <c r="U1845" s="10"/>
      <c r="V1845" s="10"/>
      <c r="W1845" s="10"/>
      <c r="X1845" s="10"/>
      <c r="Y1845" s="10"/>
      <c r="Z1845" s="10"/>
      <c r="AA1845" s="10"/>
      <c r="AB1845" s="10"/>
    </row>
    <row r="1846" spans="1:28" x14ac:dyDescent="0.35">
      <c r="A1846" t="str">
        <f t="shared" si="156"/>
        <v>8422_Production de films cinématographiques, de vidéo et de programmes de télévision ; enregistrement sonore et édition musicale</v>
      </c>
      <c r="B1846" t="str">
        <f t="shared" si="157"/>
        <v>HC_8422</v>
      </c>
      <c r="C1846" t="str">
        <f t="shared" si="158"/>
        <v>HC</v>
      </c>
      <c r="D1846">
        <f t="shared" si="155"/>
        <v>52</v>
      </c>
      <c r="E1846" t="str">
        <f>INDEX(PDC!$J$1:$L$90,MATCH(H1846,PDC!$L:$L,0),MATCH(PDC!$J$1,PDC!$J$1:$L$1,0))</f>
        <v>Services</v>
      </c>
      <c r="F1846">
        <v>8422</v>
      </c>
      <c r="G1846">
        <v>59</v>
      </c>
      <c r="H1846" t="s">
        <v>82</v>
      </c>
      <c r="I1846" s="10">
        <v>28</v>
      </c>
      <c r="J1846" s="10">
        <v>35446</v>
      </c>
      <c r="K1846" s="10"/>
      <c r="L1846" s="10"/>
      <c r="M1846" s="10"/>
      <c r="N1846" s="10"/>
      <c r="O1846" s="10"/>
      <c r="P1846" s="10">
        <v>0</v>
      </c>
      <c r="Q1846" s="10"/>
      <c r="R1846" s="10"/>
      <c r="S1846" s="10"/>
      <c r="T1846" s="10"/>
      <c r="AA1846" s="10"/>
      <c r="AB1846" s="10"/>
    </row>
    <row r="1847" spans="1:28" x14ac:dyDescent="0.35">
      <c r="A1847" t="str">
        <f t="shared" si="156"/>
        <v>8422_Édition</v>
      </c>
      <c r="B1847" t="str">
        <f t="shared" si="157"/>
        <v>HC_8422</v>
      </c>
      <c r="C1847" t="str">
        <f t="shared" si="158"/>
        <v>HC</v>
      </c>
      <c r="D1847">
        <f t="shared" si="155"/>
        <v>52</v>
      </c>
      <c r="E1847" t="str">
        <f>INDEX(PDC!$J$1:$L$90,MATCH(H1847,PDC!$L:$L,0),MATCH(PDC!$J$1,PDC!$J$1:$L$1,0))</f>
        <v>Services</v>
      </c>
      <c r="F1847">
        <v>8422</v>
      </c>
      <c r="G1847">
        <v>58</v>
      </c>
      <c r="H1847" t="s">
        <v>49</v>
      </c>
      <c r="I1847" s="10">
        <v>47</v>
      </c>
      <c r="J1847" s="10">
        <v>77612</v>
      </c>
      <c r="K1847" s="10"/>
      <c r="L1847" s="10"/>
      <c r="M1847" s="10"/>
      <c r="N1847" s="10"/>
      <c r="O1847" s="10"/>
      <c r="P1847" s="10">
        <v>0</v>
      </c>
      <c r="Q1847" s="10"/>
      <c r="R1847" s="10"/>
      <c r="S1847" s="10"/>
      <c r="AA1847" s="10"/>
      <c r="AB1847" s="10"/>
    </row>
    <row r="1848" spans="1:28" x14ac:dyDescent="0.35">
      <c r="A1848" t="str">
        <f t="shared" si="156"/>
        <v>8422_Collecte et traitement des eaux usées</v>
      </c>
      <c r="B1848" t="str">
        <f t="shared" si="157"/>
        <v>HC_8422</v>
      </c>
      <c r="C1848" t="str">
        <f t="shared" si="158"/>
        <v>HC</v>
      </c>
      <c r="D1848">
        <f t="shared" si="155"/>
        <v>52</v>
      </c>
      <c r="E1848" t="str">
        <f>INDEX(PDC!$J$1:$L$90,MATCH(H1848,PDC!$L:$L,0),MATCH(PDC!$J$1,PDC!$J$1:$L$1,0))</f>
        <v>Industrie</v>
      </c>
      <c r="F1848">
        <v>8422</v>
      </c>
      <c r="G1848">
        <v>37</v>
      </c>
      <c r="H1848" t="s">
        <v>78</v>
      </c>
      <c r="I1848" s="10">
        <v>1</v>
      </c>
      <c r="J1848" s="10">
        <v>1203</v>
      </c>
      <c r="K1848" s="10"/>
      <c r="L1848" s="10"/>
      <c r="M1848" s="10"/>
      <c r="N1848" s="10"/>
      <c r="O1848" s="10"/>
      <c r="P1848" s="10">
        <v>0</v>
      </c>
      <c r="Q1848" s="10"/>
      <c r="R1848" s="10"/>
      <c r="S1848" s="10"/>
      <c r="U1848" s="10"/>
      <c r="V1848" s="10"/>
      <c r="W1848" s="10"/>
      <c r="X1848" s="10"/>
      <c r="Y1848" s="10"/>
      <c r="Z1848" s="10"/>
      <c r="AA1848" s="10"/>
      <c r="AB1848" s="10"/>
    </row>
    <row r="1849" spans="1:28" x14ac:dyDescent="0.35">
      <c r="A1849" t="str">
        <f t="shared" si="156"/>
        <v>8422_Captage, traitement et distribution d'eau</v>
      </c>
      <c r="B1849" t="str">
        <f t="shared" si="157"/>
        <v>HC_8422</v>
      </c>
      <c r="C1849" t="str">
        <f t="shared" si="158"/>
        <v>HC</v>
      </c>
      <c r="D1849">
        <f t="shared" si="155"/>
        <v>52</v>
      </c>
      <c r="E1849" t="str">
        <f>INDEX(PDC!$J$1:$L$90,MATCH(H1849,PDC!$L:$L,0),MATCH(PDC!$J$1,PDC!$J$1:$L$1,0))</f>
        <v>Industrie</v>
      </c>
      <c r="F1849">
        <v>8422</v>
      </c>
      <c r="G1849">
        <v>36</v>
      </c>
      <c r="H1849" t="s">
        <v>77</v>
      </c>
      <c r="I1849" s="10">
        <v>63</v>
      </c>
      <c r="J1849" s="10">
        <v>103194</v>
      </c>
      <c r="K1849" s="10"/>
      <c r="L1849" s="10"/>
      <c r="M1849" s="10"/>
      <c r="N1849" s="10"/>
      <c r="O1849" s="10"/>
      <c r="P1849" s="10">
        <v>0</v>
      </c>
      <c r="Q1849" s="10"/>
      <c r="R1849" s="10"/>
      <c r="S1849" s="10"/>
      <c r="T1849" s="10"/>
      <c r="AA1849" s="10"/>
      <c r="AB1849" s="10"/>
    </row>
    <row r="1850" spans="1:28" x14ac:dyDescent="0.35">
      <c r="A1850" t="str">
        <f t="shared" si="156"/>
        <v>8422_Production et distribution d'électricité, de gaz, de vapeur et d'air conditionné</v>
      </c>
      <c r="B1850" t="str">
        <f t="shared" si="157"/>
        <v>HC_8422</v>
      </c>
      <c r="C1850" t="str">
        <f t="shared" si="158"/>
        <v>HC</v>
      </c>
      <c r="D1850">
        <f t="shared" si="155"/>
        <v>52</v>
      </c>
      <c r="E1850" t="str">
        <f>INDEX(PDC!$J$1:$L$90,MATCH(H1850,PDC!$L:$L,0),MATCH(PDC!$J$1,PDC!$J$1:$L$1,0))</f>
        <v>Industrie</v>
      </c>
      <c r="F1850">
        <v>8422</v>
      </c>
      <c r="G1850">
        <v>35</v>
      </c>
      <c r="H1850" t="s">
        <v>76</v>
      </c>
      <c r="I1850" s="10">
        <v>244</v>
      </c>
      <c r="J1850" s="10">
        <v>381959</v>
      </c>
      <c r="K1850" s="10"/>
      <c r="L1850" s="10"/>
      <c r="M1850" s="10"/>
      <c r="N1850" s="10"/>
      <c r="O1850" s="10">
        <v>0</v>
      </c>
      <c r="P1850" s="10">
        <v>0</v>
      </c>
      <c r="Q1850" s="10"/>
      <c r="R1850" s="10"/>
      <c r="S1850" s="10"/>
      <c r="AA1850" s="10"/>
      <c r="AB1850" s="10"/>
    </row>
    <row r="1851" spans="1:28" x14ac:dyDescent="0.35">
      <c r="A1851" t="str">
        <f t="shared" si="156"/>
        <v>8422_Autres industries manufacturières</v>
      </c>
      <c r="B1851" t="str">
        <f t="shared" si="157"/>
        <v>HC_8422</v>
      </c>
      <c r="C1851" t="str">
        <f t="shared" si="158"/>
        <v>HC</v>
      </c>
      <c r="D1851">
        <f t="shared" ref="D1851:D1858" si="159">IF(COUNTBLANK(P1851)=0,RANK(P1851,P$1786:P$1858),"NC")</f>
        <v>52</v>
      </c>
      <c r="E1851" t="str">
        <f>INDEX(PDC!$J$1:$L$90,MATCH(H1851,PDC!$L:$L,0),MATCH(PDC!$J$1,PDC!$J$1:$L$1,0))</f>
        <v>Industrie</v>
      </c>
      <c r="F1851">
        <v>8422</v>
      </c>
      <c r="G1851">
        <v>32</v>
      </c>
      <c r="H1851" t="s">
        <v>37</v>
      </c>
      <c r="I1851" s="10">
        <v>27</v>
      </c>
      <c r="J1851" s="10">
        <v>50502</v>
      </c>
      <c r="K1851" s="10"/>
      <c r="L1851" s="10"/>
      <c r="M1851" s="10"/>
      <c r="N1851" s="10"/>
      <c r="O1851" s="10"/>
      <c r="P1851" s="10">
        <v>0</v>
      </c>
      <c r="Q1851" s="10"/>
      <c r="R1851" s="10"/>
      <c r="S1851" s="10"/>
      <c r="AA1851" s="10"/>
      <c r="AB1851" s="10"/>
    </row>
    <row r="1852" spans="1:28" x14ac:dyDescent="0.35">
      <c r="A1852" t="str">
        <f t="shared" si="156"/>
        <v>8422_Fabrication de meubles</v>
      </c>
      <c r="B1852" t="str">
        <f t="shared" si="157"/>
        <v>HC_8422</v>
      </c>
      <c r="C1852" t="str">
        <f t="shared" si="158"/>
        <v>HC</v>
      </c>
      <c r="D1852">
        <f t="shared" si="159"/>
        <v>52</v>
      </c>
      <c r="E1852" t="str">
        <f>INDEX(PDC!$J$1:$L$90,MATCH(H1852,PDC!$L:$L,0),MATCH(PDC!$J$1,PDC!$J$1:$L$1,0))</f>
        <v>Industrie</v>
      </c>
      <c r="F1852">
        <v>8422</v>
      </c>
      <c r="G1852">
        <v>31</v>
      </c>
      <c r="H1852" t="s">
        <v>75</v>
      </c>
      <c r="I1852" s="10">
        <v>8</v>
      </c>
      <c r="J1852" s="10">
        <v>14107</v>
      </c>
      <c r="K1852" s="10"/>
      <c r="M1852" s="10"/>
      <c r="N1852" s="10"/>
      <c r="O1852" s="10"/>
      <c r="P1852" s="10">
        <v>0</v>
      </c>
      <c r="Q1852" s="10"/>
      <c r="R1852" s="10"/>
      <c r="S1852" s="10"/>
      <c r="AA1852" s="10"/>
      <c r="AB1852" s="10"/>
    </row>
    <row r="1853" spans="1:28" x14ac:dyDescent="0.35">
      <c r="A1853" t="str">
        <f t="shared" si="156"/>
        <v>8422_Fabrication d'autres matériels de transport</v>
      </c>
      <c r="B1853" t="str">
        <f t="shared" si="157"/>
        <v>HC_8422</v>
      </c>
      <c r="C1853" t="str">
        <f t="shared" si="158"/>
        <v>HC</v>
      </c>
      <c r="D1853">
        <f t="shared" si="159"/>
        <v>52</v>
      </c>
      <c r="E1853" t="str">
        <f>INDEX(PDC!$J$1:$L$90,MATCH(H1853,PDC!$L:$L,0),MATCH(PDC!$J$1,PDC!$J$1:$L$1,0))</f>
        <v>Industrie</v>
      </c>
      <c r="F1853">
        <v>8422</v>
      </c>
      <c r="G1853">
        <v>30</v>
      </c>
      <c r="H1853" t="s">
        <v>74</v>
      </c>
      <c r="I1853" s="10">
        <v>10</v>
      </c>
      <c r="J1853" s="10">
        <v>16176</v>
      </c>
      <c r="K1853" s="10"/>
      <c r="M1853" s="10"/>
      <c r="N1853" s="10"/>
      <c r="O1853" s="10"/>
      <c r="P1853" s="10">
        <v>0</v>
      </c>
      <c r="Q1853" s="10"/>
      <c r="R1853" s="10"/>
      <c r="S1853" s="10"/>
      <c r="AA1853" s="10"/>
      <c r="AB1853" s="10"/>
    </row>
    <row r="1854" spans="1:28" x14ac:dyDescent="0.35">
      <c r="A1854" t="str">
        <f t="shared" si="156"/>
        <v>8422_Fabrication de produits informatiques, électroniques et optiques</v>
      </c>
      <c r="B1854" t="str">
        <f t="shared" si="157"/>
        <v>HC_8422</v>
      </c>
      <c r="C1854" t="str">
        <f t="shared" si="158"/>
        <v>HC</v>
      </c>
      <c r="D1854">
        <f t="shared" si="159"/>
        <v>52</v>
      </c>
      <c r="E1854" t="str">
        <f>INDEX(PDC!$J$1:$L$90,MATCH(H1854,PDC!$L:$L,0),MATCH(PDC!$J$1,PDC!$J$1:$L$1,0))</f>
        <v>Industrie</v>
      </c>
      <c r="F1854">
        <v>8422</v>
      </c>
      <c r="G1854">
        <v>26</v>
      </c>
      <c r="H1854" t="s">
        <v>41</v>
      </c>
      <c r="I1854" s="10">
        <v>1</v>
      </c>
      <c r="J1854" s="10">
        <v>116</v>
      </c>
      <c r="K1854" s="10"/>
      <c r="M1854" s="10"/>
      <c r="N1854" s="10"/>
      <c r="O1854" s="10"/>
      <c r="P1854" s="10">
        <v>0</v>
      </c>
      <c r="Q1854" s="10"/>
      <c r="R1854" s="10"/>
      <c r="S1854" s="10"/>
      <c r="AA1854" s="10"/>
      <c r="AB1854" s="10"/>
    </row>
    <row r="1855" spans="1:28" x14ac:dyDescent="0.35">
      <c r="A1855" t="str">
        <f t="shared" si="156"/>
        <v>8422_Industrie du cuir et de la chaussure</v>
      </c>
      <c r="B1855" t="str">
        <f t="shared" si="157"/>
        <v>HC_8422</v>
      </c>
      <c r="C1855" t="str">
        <f t="shared" si="158"/>
        <v>HC</v>
      </c>
      <c r="D1855">
        <f t="shared" si="159"/>
        <v>52</v>
      </c>
      <c r="E1855" t="str">
        <f>INDEX(PDC!$J$1:$L$90,MATCH(H1855,PDC!$L:$L,0),MATCH(PDC!$J$1,PDC!$J$1:$L$1,0))</f>
        <v>Industrie</v>
      </c>
      <c r="F1855">
        <v>8422</v>
      </c>
      <c r="G1855">
        <v>15</v>
      </c>
      <c r="H1855" t="s">
        <v>69</v>
      </c>
      <c r="I1855" s="10">
        <v>5</v>
      </c>
      <c r="J1855" s="10">
        <v>8819</v>
      </c>
      <c r="K1855" s="10"/>
      <c r="M1855" s="10"/>
      <c r="N1855" s="10"/>
      <c r="O1855" s="10"/>
      <c r="P1855" s="10">
        <v>0</v>
      </c>
      <c r="Q1855" s="10"/>
      <c r="R1855" s="10"/>
      <c r="S1855" s="10"/>
      <c r="AA1855" s="10"/>
      <c r="AB1855" s="10"/>
    </row>
    <row r="1856" spans="1:28" x14ac:dyDescent="0.35">
      <c r="A1856" t="str">
        <f t="shared" si="156"/>
        <v>8422_Fabrication de textiles</v>
      </c>
      <c r="B1856" t="str">
        <f t="shared" si="157"/>
        <v>HC_8422</v>
      </c>
      <c r="C1856" t="str">
        <f t="shared" si="158"/>
        <v>HC</v>
      </c>
      <c r="D1856">
        <f t="shared" si="159"/>
        <v>52</v>
      </c>
      <c r="E1856" t="str">
        <f>INDEX(PDC!$J$1:$L$90,MATCH(H1856,PDC!$L:$L,0),MATCH(PDC!$J$1,PDC!$J$1:$L$1,0))</f>
        <v>Industrie</v>
      </c>
      <c r="F1856">
        <v>8422</v>
      </c>
      <c r="G1856">
        <v>13</v>
      </c>
      <c r="H1856" t="s">
        <v>19</v>
      </c>
      <c r="I1856" s="10">
        <v>1</v>
      </c>
      <c r="J1856" s="10">
        <v>780</v>
      </c>
      <c r="K1856" s="10"/>
      <c r="L1856" s="10"/>
      <c r="M1856" s="10"/>
      <c r="N1856" s="10"/>
      <c r="O1856" s="10"/>
      <c r="P1856" s="10">
        <v>0</v>
      </c>
      <c r="Q1856" s="10"/>
      <c r="R1856" s="10"/>
      <c r="S1856" s="10"/>
      <c r="AA1856" s="10"/>
      <c r="AB1856" s="10"/>
    </row>
    <row r="1857" spans="1:28" x14ac:dyDescent="0.35">
      <c r="A1857" t="str">
        <f t="shared" si="156"/>
        <v>8422_Autres industries extractives</v>
      </c>
      <c r="B1857" t="str">
        <f t="shared" si="157"/>
        <v>HC_8422</v>
      </c>
      <c r="C1857" t="str">
        <f t="shared" si="158"/>
        <v>HC</v>
      </c>
      <c r="D1857">
        <f t="shared" si="159"/>
        <v>52</v>
      </c>
      <c r="E1857" t="str">
        <f>INDEX(PDC!$J$1:$L$90,MATCH(H1857,PDC!$L:$L,0),MATCH(PDC!$J$1,PDC!$J$1:$L$1,0))</f>
        <v>Industrie</v>
      </c>
      <c r="F1857">
        <v>8422</v>
      </c>
      <c r="G1857">
        <v>8</v>
      </c>
      <c r="H1857" t="s">
        <v>64</v>
      </c>
      <c r="I1857" s="10">
        <v>30</v>
      </c>
      <c r="J1857" s="10">
        <v>40643</v>
      </c>
      <c r="K1857" s="10"/>
      <c r="M1857" s="10"/>
      <c r="N1857" s="10"/>
      <c r="O1857" s="10"/>
      <c r="P1857" s="10">
        <v>0</v>
      </c>
      <c r="Q1857" s="10"/>
      <c r="R1857" s="10"/>
      <c r="S1857" s="10"/>
      <c r="AA1857" s="10"/>
      <c r="AB1857" s="10"/>
    </row>
    <row r="1858" spans="1:28" x14ac:dyDescent="0.35">
      <c r="A1858" t="str">
        <f t="shared" si="156"/>
        <v>8422_Sylviculture et exploitation forestière</v>
      </c>
      <c r="B1858" t="str">
        <f t="shared" si="157"/>
        <v>HC_8422</v>
      </c>
      <c r="C1858" t="str">
        <f t="shared" si="158"/>
        <v>HC</v>
      </c>
      <c r="D1858">
        <f t="shared" si="159"/>
        <v>52</v>
      </c>
      <c r="E1858" t="str">
        <f>INDEX(PDC!$J$1:$L$90,MATCH(H1858,PDC!$L:$L,0),MATCH(PDC!$J$1,PDC!$J$1:$L$1,0))</f>
        <v>Agriculture</v>
      </c>
      <c r="F1858">
        <v>8422</v>
      </c>
      <c r="G1858">
        <v>2</v>
      </c>
      <c r="H1858" t="s">
        <v>63</v>
      </c>
      <c r="I1858" s="10">
        <v>1</v>
      </c>
      <c r="J1858" s="10">
        <v>3049</v>
      </c>
      <c r="K1858" s="10"/>
      <c r="M1858" s="10"/>
      <c r="N1858" s="10"/>
      <c r="O1858" s="10"/>
      <c r="P1858" s="10">
        <v>0</v>
      </c>
      <c r="Q1858" s="10"/>
      <c r="R1858" s="10"/>
      <c r="S1858" s="10"/>
      <c r="AA1858" s="10"/>
      <c r="AB1858" s="10"/>
    </row>
    <row r="1859" spans="1:28" x14ac:dyDescent="0.35">
      <c r="A1859" t="str">
        <f t="shared" si="156"/>
        <v>8423_Collecte, traitement et élimination des déchets ; récupération</v>
      </c>
      <c r="B1859" t="str">
        <f t="shared" si="157"/>
        <v>1_8423</v>
      </c>
      <c r="C1859">
        <f t="shared" si="158"/>
        <v>1</v>
      </c>
      <c r="D1859">
        <f>IF(COUNTBLANK(P1859)=0,RANK(P1859,P$1859:P$1928),"NC")</f>
        <v>1</v>
      </c>
      <c r="E1859" t="str">
        <f>INDEX(PDC!$J$1:$L$90,MATCH(H1859,PDC!$L:$L,0),MATCH(PDC!$J$1,PDC!$J$1:$L$1,0))</f>
        <v>Industrie</v>
      </c>
      <c r="F1859">
        <v>8423</v>
      </c>
      <c r="G1859">
        <v>38</v>
      </c>
      <c r="H1859" t="s">
        <v>4</v>
      </c>
      <c r="I1859" s="10">
        <v>318</v>
      </c>
      <c r="J1859" s="10">
        <v>422255</v>
      </c>
      <c r="K1859" s="10">
        <v>52</v>
      </c>
      <c r="L1859">
        <v>2</v>
      </c>
      <c r="M1859" s="10">
        <v>12</v>
      </c>
      <c r="N1859" s="10"/>
      <c r="O1859" s="10">
        <v>2557</v>
      </c>
      <c r="P1859" s="10">
        <v>237.62264640762996</v>
      </c>
      <c r="Q1859" s="10">
        <v>123.14833453999999</v>
      </c>
      <c r="R1859" s="10"/>
      <c r="S1859" s="10"/>
      <c r="AA1859" s="10"/>
      <c r="AB1859" s="10"/>
    </row>
    <row r="1860" spans="1:28" x14ac:dyDescent="0.35">
      <c r="A1860" t="str">
        <f t="shared" ref="A1860:A1923" si="160">F1860&amp;"_"&amp;H1860</f>
        <v>8423_Travaux de construction spécialisés</v>
      </c>
      <c r="B1860" t="str">
        <f t="shared" ref="B1860:B1923" si="161">C1860&amp;"_"&amp;F1860</f>
        <v>3_8423</v>
      </c>
      <c r="C1860">
        <f t="shared" si="158"/>
        <v>3</v>
      </c>
      <c r="D1860">
        <f t="shared" ref="D1860:D1923" si="162">IF(COUNTBLANK(P1860)=0,RANK(P1860,P$1859:P$1928),"NC")</f>
        <v>3</v>
      </c>
      <c r="E1860" t="str">
        <f>INDEX(PDC!$J$1:$L$90,MATCH(H1860,PDC!$L:$L,0),MATCH(PDC!$J$1,PDC!$J$1:$L$1,0))</f>
        <v>Construction</v>
      </c>
      <c r="F1860">
        <v>8423</v>
      </c>
      <c r="G1860">
        <v>43</v>
      </c>
      <c r="H1860" t="s">
        <v>3</v>
      </c>
      <c r="I1860" s="10">
        <v>1586</v>
      </c>
      <c r="J1860" s="10">
        <v>2436577</v>
      </c>
      <c r="K1860" s="10">
        <v>131</v>
      </c>
      <c r="L1860">
        <v>19</v>
      </c>
      <c r="M1860" s="10">
        <v>244</v>
      </c>
      <c r="N1860" s="10"/>
      <c r="O1860" s="10">
        <v>13369</v>
      </c>
      <c r="P1860" s="10">
        <v>84.849052128481645</v>
      </c>
      <c r="Q1860" s="10">
        <v>53.763948358999997</v>
      </c>
      <c r="R1860" s="10"/>
      <c r="S1860" s="10"/>
      <c r="AA1860" s="10"/>
      <c r="AB1860" s="10"/>
    </row>
    <row r="1861" spans="1:28" x14ac:dyDescent="0.35">
      <c r="A1861" t="str">
        <f t="shared" si="160"/>
        <v>8423_Travail du bois et fabrication d'articles en bois et en liège, à l'exception des meubles ; fabrication d'articles en vannerie et sparterie</v>
      </c>
      <c r="B1861" t="str">
        <f t="shared" si="161"/>
        <v>HC_8423</v>
      </c>
      <c r="C1861" t="str">
        <f t="shared" ref="C1861:C1924" si="163">IF(OR(G1861=93,G1861=78,G1861=53),"HC",IF(I1861&lt;300,"HC",D1861))</f>
        <v>HC</v>
      </c>
      <c r="D1861">
        <f t="shared" si="162"/>
        <v>16</v>
      </c>
      <c r="E1861" t="str">
        <f>INDEX(PDC!$J$1:$L$90,MATCH(H1861,PDC!$L:$L,0),MATCH(PDC!$J$1,PDC!$J$1:$L$1,0))</f>
        <v>Industrie</v>
      </c>
      <c r="F1861">
        <v>8423</v>
      </c>
      <c r="G1861">
        <v>16</v>
      </c>
      <c r="H1861" t="s">
        <v>70</v>
      </c>
      <c r="I1861" s="10">
        <v>157</v>
      </c>
      <c r="J1861" s="10">
        <v>200229</v>
      </c>
      <c r="K1861" s="10">
        <v>10</v>
      </c>
      <c r="M1861" s="10"/>
      <c r="N1861" s="10"/>
      <c r="O1861" s="10">
        <v>409</v>
      </c>
      <c r="P1861" s="10">
        <v>39.7442955234011</v>
      </c>
      <c r="Q1861" s="10">
        <v>49.942815476</v>
      </c>
      <c r="R1861" s="10"/>
      <c r="S1861" s="10"/>
      <c r="AA1861" s="10"/>
      <c r="AB1861" s="10"/>
    </row>
    <row r="1862" spans="1:28" x14ac:dyDescent="0.35">
      <c r="A1862" t="str">
        <f t="shared" si="160"/>
        <v>8423_Réparation et installation de machines et d'équipements</v>
      </c>
      <c r="B1862" t="str">
        <f t="shared" si="161"/>
        <v>HC_8423</v>
      </c>
      <c r="C1862" t="str">
        <f t="shared" si="163"/>
        <v>HC</v>
      </c>
      <c r="D1862">
        <f t="shared" si="162"/>
        <v>6</v>
      </c>
      <c r="E1862" t="str">
        <f>INDEX(PDC!$J$1:$L$90,MATCH(H1862,PDC!$L:$L,0),MATCH(PDC!$J$1,PDC!$J$1:$L$1,0))</f>
        <v>Industrie</v>
      </c>
      <c r="F1862">
        <v>8423</v>
      </c>
      <c r="G1862">
        <v>33</v>
      </c>
      <c r="H1862" t="s">
        <v>23</v>
      </c>
      <c r="I1862" s="10">
        <v>184</v>
      </c>
      <c r="J1862" s="10">
        <v>311857</v>
      </c>
      <c r="K1862" s="10">
        <v>15</v>
      </c>
      <c r="L1862">
        <v>2</v>
      </c>
      <c r="M1862" s="10">
        <v>15</v>
      </c>
      <c r="N1862" s="10"/>
      <c r="O1862" s="10">
        <v>1341</v>
      </c>
      <c r="P1862" s="10">
        <v>69.866753105267094</v>
      </c>
      <c r="Q1862" s="10">
        <v>48.098968437000003</v>
      </c>
      <c r="R1862" s="10"/>
      <c r="S1862" s="10"/>
      <c r="AA1862" s="10"/>
      <c r="AB1862" s="10"/>
    </row>
    <row r="1863" spans="1:28" x14ac:dyDescent="0.35">
      <c r="A1863" t="str">
        <f t="shared" si="160"/>
        <v>8423_Fabrication de produits métalliques, à l'exception des machines et des équipements</v>
      </c>
      <c r="B1863" t="str">
        <f t="shared" si="161"/>
        <v>4_8423</v>
      </c>
      <c r="C1863">
        <f t="shared" si="163"/>
        <v>4</v>
      </c>
      <c r="D1863">
        <f t="shared" si="162"/>
        <v>4</v>
      </c>
      <c r="E1863" t="str">
        <f>INDEX(PDC!$J$1:$L$90,MATCH(H1863,PDC!$L:$L,0),MATCH(PDC!$J$1,PDC!$J$1:$L$1,0))</f>
        <v>Industrie</v>
      </c>
      <c r="F1863">
        <v>8423</v>
      </c>
      <c r="G1863">
        <v>25</v>
      </c>
      <c r="H1863" t="s">
        <v>11</v>
      </c>
      <c r="I1863" s="10">
        <v>1026</v>
      </c>
      <c r="J1863" s="10">
        <v>1516126</v>
      </c>
      <c r="K1863" s="10">
        <v>71</v>
      </c>
      <c r="L1863">
        <v>16</v>
      </c>
      <c r="M1863" s="10">
        <v>145</v>
      </c>
      <c r="N1863" s="10"/>
      <c r="O1863" s="10">
        <v>6764</v>
      </c>
      <c r="P1863" s="10">
        <v>80.471013005863185</v>
      </c>
      <c r="Q1863" s="10">
        <v>46.829880893999999</v>
      </c>
      <c r="R1863" s="10"/>
      <c r="S1863" s="10"/>
      <c r="U1863" s="10"/>
      <c r="V1863" s="10"/>
      <c r="W1863" s="10"/>
      <c r="X1863" s="10"/>
      <c r="Y1863" s="10"/>
      <c r="Z1863" s="10"/>
      <c r="AA1863" s="10"/>
      <c r="AB1863" s="10"/>
    </row>
    <row r="1864" spans="1:28" x14ac:dyDescent="0.35">
      <c r="A1864" t="str">
        <f t="shared" si="160"/>
        <v>8423_Fabrication de produits en caoutchouc et en plastique</v>
      </c>
      <c r="B1864" t="str">
        <f t="shared" si="161"/>
        <v>5_8423</v>
      </c>
      <c r="C1864">
        <f t="shared" si="163"/>
        <v>5</v>
      </c>
      <c r="D1864">
        <f t="shared" si="162"/>
        <v>5</v>
      </c>
      <c r="E1864" t="str">
        <f>INDEX(PDC!$J$1:$L$90,MATCH(H1864,PDC!$L:$L,0),MATCH(PDC!$J$1,PDC!$J$1:$L$1,0))</f>
        <v>Industrie</v>
      </c>
      <c r="F1864">
        <v>8423</v>
      </c>
      <c r="G1864">
        <v>22</v>
      </c>
      <c r="H1864" t="s">
        <v>25</v>
      </c>
      <c r="I1864" s="10">
        <v>853</v>
      </c>
      <c r="J1864" s="10">
        <v>1416171</v>
      </c>
      <c r="K1864" s="10">
        <v>62</v>
      </c>
      <c r="L1864">
        <v>5</v>
      </c>
      <c r="M1864" s="10">
        <v>23</v>
      </c>
      <c r="N1864" s="10"/>
      <c r="O1864" s="10">
        <v>3658</v>
      </c>
      <c r="P1864" s="10">
        <v>72.174462052796784</v>
      </c>
      <c r="Q1864" s="10">
        <v>43.780023739999997</v>
      </c>
      <c r="R1864" s="10"/>
      <c r="S1864" s="10"/>
      <c r="T1864" s="10"/>
      <c r="AA1864" s="10"/>
      <c r="AB1864" s="10"/>
    </row>
    <row r="1865" spans="1:28" x14ac:dyDescent="0.35">
      <c r="A1865" t="str">
        <f t="shared" si="160"/>
        <v>8423_Action sociale sans hébergement</v>
      </c>
      <c r="B1865" t="str">
        <f t="shared" si="161"/>
        <v>20_8423</v>
      </c>
      <c r="C1865">
        <f t="shared" si="163"/>
        <v>20</v>
      </c>
      <c r="D1865">
        <f t="shared" si="162"/>
        <v>20</v>
      </c>
      <c r="E1865" t="str">
        <f>INDEX(PDC!$J$1:$L$90,MATCH(H1865,PDC!$L:$L,0),MATCH(PDC!$J$1,PDC!$J$1:$L$1,0))</f>
        <v>Services</v>
      </c>
      <c r="F1865">
        <v>8423</v>
      </c>
      <c r="G1865">
        <v>88</v>
      </c>
      <c r="H1865" t="s">
        <v>8</v>
      </c>
      <c r="I1865" s="10">
        <v>1302</v>
      </c>
      <c r="J1865" s="10">
        <v>1861105</v>
      </c>
      <c r="K1865" s="10">
        <v>80</v>
      </c>
      <c r="L1865" s="10">
        <v>14</v>
      </c>
      <c r="M1865" s="10">
        <v>87</v>
      </c>
      <c r="N1865" s="10"/>
      <c r="O1865" s="10">
        <v>7626</v>
      </c>
      <c r="P1865" s="10">
        <v>36.159948079579451</v>
      </c>
      <c r="Q1865" s="10">
        <v>42.985215771999997</v>
      </c>
      <c r="R1865" s="10"/>
      <c r="S1865" s="10"/>
      <c r="U1865" s="10"/>
      <c r="V1865" s="10"/>
      <c r="W1865" s="10"/>
      <c r="X1865" s="10"/>
      <c r="Y1865" s="10"/>
      <c r="Z1865" s="10"/>
      <c r="AA1865" s="10"/>
      <c r="AB1865" s="10"/>
    </row>
    <row r="1866" spans="1:28" x14ac:dyDescent="0.35">
      <c r="A1866" t="str">
        <f t="shared" si="160"/>
        <v>8423_Hébergement médico-social et social</v>
      </c>
      <c r="B1866" t="str">
        <f t="shared" si="161"/>
        <v>8_8423</v>
      </c>
      <c r="C1866">
        <f t="shared" si="163"/>
        <v>8</v>
      </c>
      <c r="D1866">
        <f t="shared" si="162"/>
        <v>8</v>
      </c>
      <c r="E1866" t="str">
        <f>INDEX(PDC!$J$1:$L$90,MATCH(H1866,PDC!$L:$L,0),MATCH(PDC!$J$1,PDC!$J$1:$L$1,0))</f>
        <v>Services</v>
      </c>
      <c r="F1866">
        <v>8423</v>
      </c>
      <c r="G1866">
        <v>87</v>
      </c>
      <c r="H1866" t="s">
        <v>2</v>
      </c>
      <c r="I1866" s="10">
        <v>1164</v>
      </c>
      <c r="J1866" s="10">
        <v>1745608</v>
      </c>
      <c r="K1866" s="10">
        <v>73</v>
      </c>
      <c r="L1866">
        <v>8</v>
      </c>
      <c r="M1866" s="10">
        <v>54</v>
      </c>
      <c r="N1866" s="10"/>
      <c r="O1866" s="10">
        <v>6165</v>
      </c>
      <c r="P1866" s="10">
        <v>62.174011379398095</v>
      </c>
      <c r="Q1866" s="10">
        <v>41.819240057999998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</row>
    <row r="1867" spans="1:28" x14ac:dyDescent="0.35">
      <c r="A1867" t="str">
        <f t="shared" si="160"/>
        <v>8423_Entreposage et services auxiliaires des transports</v>
      </c>
      <c r="B1867" t="str">
        <f t="shared" si="161"/>
        <v>HC_8423</v>
      </c>
      <c r="C1867" t="str">
        <f t="shared" si="163"/>
        <v>HC</v>
      </c>
      <c r="D1867">
        <f t="shared" si="162"/>
        <v>9</v>
      </c>
      <c r="E1867" t="str">
        <f>INDEX(PDC!$J$1:$L$90,MATCH(H1867,PDC!$L:$L,0),MATCH(PDC!$J$1,PDC!$J$1:$L$1,0))</f>
        <v>Services</v>
      </c>
      <c r="F1867">
        <v>8423</v>
      </c>
      <c r="G1867">
        <v>52</v>
      </c>
      <c r="H1867" t="s">
        <v>7</v>
      </c>
      <c r="I1867" s="10">
        <v>192</v>
      </c>
      <c r="J1867" s="10">
        <v>298271</v>
      </c>
      <c r="K1867" s="10">
        <v>11</v>
      </c>
      <c r="L1867">
        <v>2</v>
      </c>
      <c r="M1867" s="10">
        <v>16</v>
      </c>
      <c r="N1867" s="10"/>
      <c r="O1867" s="10">
        <v>326</v>
      </c>
      <c r="P1867" s="10">
        <v>53.066773444823696</v>
      </c>
      <c r="Q1867" s="10">
        <v>36.879213868999997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</row>
    <row r="1868" spans="1:28" x14ac:dyDescent="0.35">
      <c r="A1868" t="str">
        <f t="shared" si="160"/>
        <v>8423_Activités liées à l'emploi</v>
      </c>
      <c r="B1868" t="str">
        <f t="shared" si="161"/>
        <v>HC_8423</v>
      </c>
      <c r="C1868" t="str">
        <f t="shared" si="163"/>
        <v>HC</v>
      </c>
      <c r="D1868">
        <f t="shared" si="162"/>
        <v>7</v>
      </c>
      <c r="E1868" t="str">
        <f>INDEX(PDC!$J$1:$L$90,MATCH(H1868,PDC!$L:$L,0),MATCH(PDC!$J$1,PDC!$J$1:$L$1,0))</f>
        <v>Services</v>
      </c>
      <c r="F1868">
        <v>8423</v>
      </c>
      <c r="G1868">
        <v>78</v>
      </c>
      <c r="H1868" t="s">
        <v>6</v>
      </c>
      <c r="I1868" s="10">
        <v>1564</v>
      </c>
      <c r="J1868" s="10">
        <v>2079515</v>
      </c>
      <c r="K1868">
        <v>75</v>
      </c>
      <c r="L1868">
        <v>13</v>
      </c>
      <c r="M1868" s="10">
        <v>260</v>
      </c>
      <c r="N1868">
        <v>2</v>
      </c>
      <c r="O1868">
        <v>3545</v>
      </c>
      <c r="P1868">
        <v>67.897634527464731</v>
      </c>
      <c r="Q1868">
        <v>36.066101951999997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</row>
    <row r="1869" spans="1:28" x14ac:dyDescent="0.35">
      <c r="A1869" t="str">
        <f t="shared" si="160"/>
        <v>8423_Transports terrestres et transport par conduites</v>
      </c>
      <c r="B1869" t="str">
        <f t="shared" si="161"/>
        <v>12_8423</v>
      </c>
      <c r="C1869">
        <f t="shared" si="163"/>
        <v>12</v>
      </c>
      <c r="D1869">
        <f t="shared" si="162"/>
        <v>12</v>
      </c>
      <c r="E1869" t="str">
        <f>INDEX(PDC!$J$1:$L$90,MATCH(H1869,PDC!$L:$L,0),MATCH(PDC!$J$1,PDC!$J$1:$L$1,0))</f>
        <v>Services</v>
      </c>
      <c r="F1869">
        <v>8423</v>
      </c>
      <c r="G1869">
        <v>49</v>
      </c>
      <c r="H1869" t="s">
        <v>5</v>
      </c>
      <c r="I1869" s="10">
        <v>416</v>
      </c>
      <c r="J1869" s="10">
        <v>733068</v>
      </c>
      <c r="K1869">
        <v>25</v>
      </c>
      <c r="L1869">
        <v>2</v>
      </c>
      <c r="M1869">
        <v>24</v>
      </c>
      <c r="O1869">
        <v>2810</v>
      </c>
      <c r="P1869">
        <v>47.454540839130615</v>
      </c>
      <c r="Q1869">
        <v>34.103248266000001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</row>
    <row r="1870" spans="1:28" x14ac:dyDescent="0.35">
      <c r="A1870" t="str">
        <f t="shared" si="160"/>
        <v>8423_Services relatifs aux bâtiments et aménagement paysager</v>
      </c>
      <c r="B1870" t="str">
        <f t="shared" si="161"/>
        <v>13_8423</v>
      </c>
      <c r="C1870">
        <f t="shared" si="163"/>
        <v>13</v>
      </c>
      <c r="D1870">
        <f t="shared" si="162"/>
        <v>13</v>
      </c>
      <c r="E1870" t="str">
        <f>INDEX(PDC!$J$1:$L$90,MATCH(H1870,PDC!$L:$L,0),MATCH(PDC!$J$1,PDC!$J$1:$L$1,0))</f>
        <v>Services</v>
      </c>
      <c r="F1870">
        <v>8423</v>
      </c>
      <c r="G1870">
        <v>81</v>
      </c>
      <c r="H1870" t="s">
        <v>9</v>
      </c>
      <c r="I1870" s="10">
        <v>459</v>
      </c>
      <c r="J1870" s="10">
        <v>600149</v>
      </c>
      <c r="K1870">
        <v>19</v>
      </c>
      <c r="L1870">
        <v>1</v>
      </c>
      <c r="M1870" s="10">
        <v>10</v>
      </c>
      <c r="O1870">
        <v>2285</v>
      </c>
      <c r="P1870">
        <v>45.848029017658675</v>
      </c>
      <c r="Q1870">
        <v>31.65880473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</row>
    <row r="1871" spans="1:28" x14ac:dyDescent="0.35">
      <c r="A1871" t="str">
        <f t="shared" si="160"/>
        <v>8423_Métallurgie</v>
      </c>
      <c r="B1871" t="str">
        <f t="shared" si="161"/>
        <v>11_8423</v>
      </c>
      <c r="C1871">
        <f t="shared" si="163"/>
        <v>11</v>
      </c>
      <c r="D1871">
        <f t="shared" si="162"/>
        <v>11</v>
      </c>
      <c r="E1871" t="str">
        <f>INDEX(PDC!$J$1:$L$90,MATCH(H1871,PDC!$L:$L,0),MATCH(PDC!$J$1,PDC!$J$1:$L$1,0))</f>
        <v>Industrie</v>
      </c>
      <c r="F1871">
        <v>8423</v>
      </c>
      <c r="G1871">
        <v>24</v>
      </c>
      <c r="H1871" t="s">
        <v>26</v>
      </c>
      <c r="I1871" s="10">
        <v>645</v>
      </c>
      <c r="J1871" s="10">
        <v>1024711</v>
      </c>
      <c r="K1871">
        <v>31</v>
      </c>
      <c r="L1871">
        <v>5</v>
      </c>
      <c r="M1871">
        <v>29</v>
      </c>
      <c r="O1871">
        <v>4050</v>
      </c>
      <c r="P1871">
        <v>49.004303704553244</v>
      </c>
      <c r="Q1871">
        <v>30.252432149000001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</row>
    <row r="1872" spans="1:28" x14ac:dyDescent="0.35">
      <c r="A1872" t="str">
        <f t="shared" si="160"/>
        <v>8423_Collecte et traitement des eaux usées</v>
      </c>
      <c r="B1872" t="str">
        <f t="shared" si="161"/>
        <v>HC_8423</v>
      </c>
      <c r="C1872" t="str">
        <f t="shared" si="163"/>
        <v>HC</v>
      </c>
      <c r="D1872">
        <f t="shared" si="162"/>
        <v>10</v>
      </c>
      <c r="E1872" t="str">
        <f>INDEX(PDC!$J$1:$L$90,MATCH(H1872,PDC!$L:$L,0),MATCH(PDC!$J$1,PDC!$J$1:$L$1,0))</f>
        <v>Industrie</v>
      </c>
      <c r="F1872">
        <v>8423</v>
      </c>
      <c r="G1872">
        <v>37</v>
      </c>
      <c r="H1872" t="s">
        <v>78</v>
      </c>
      <c r="I1872" s="10">
        <v>19</v>
      </c>
      <c r="J1872" s="10">
        <v>33829</v>
      </c>
      <c r="K1872">
        <v>1</v>
      </c>
      <c r="O1872">
        <v>20</v>
      </c>
      <c r="P1872">
        <v>50.067476383522617</v>
      </c>
      <c r="Q1872">
        <v>29.560436312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</row>
    <row r="1873" spans="1:28" x14ac:dyDescent="0.35">
      <c r="A1873" t="str">
        <f t="shared" si="160"/>
        <v>8423_Activités de location et location-bail</v>
      </c>
      <c r="B1873" t="str">
        <f t="shared" si="161"/>
        <v>HC_8423</v>
      </c>
      <c r="C1873" t="str">
        <f t="shared" si="163"/>
        <v>HC</v>
      </c>
      <c r="D1873">
        <f t="shared" si="162"/>
        <v>2</v>
      </c>
      <c r="E1873" t="str">
        <f>INDEX(PDC!$J$1:$L$90,MATCH(H1873,PDC!$L:$L,0),MATCH(PDC!$J$1,PDC!$J$1:$L$1,0))</f>
        <v>Services</v>
      </c>
      <c r="F1873">
        <v>8423</v>
      </c>
      <c r="G1873">
        <v>77</v>
      </c>
      <c r="H1873" t="s">
        <v>88</v>
      </c>
      <c r="I1873" s="10">
        <v>68</v>
      </c>
      <c r="J1873" s="10">
        <v>103173</v>
      </c>
      <c r="K1873">
        <v>3</v>
      </c>
      <c r="O1873">
        <v>81</v>
      </c>
      <c r="P1873">
        <v>109.20384445057981</v>
      </c>
      <c r="Q1873">
        <v>29.077374894999998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</row>
    <row r="1874" spans="1:28" x14ac:dyDescent="0.35">
      <c r="A1874" t="str">
        <f t="shared" si="160"/>
        <v>8423_Activités sportives, récréatives et de loisirs</v>
      </c>
      <c r="B1874" t="str">
        <f t="shared" si="161"/>
        <v>HC_8423</v>
      </c>
      <c r="C1874" t="str">
        <f t="shared" si="163"/>
        <v>HC</v>
      </c>
      <c r="D1874">
        <f t="shared" si="162"/>
        <v>18</v>
      </c>
      <c r="E1874" t="str">
        <f>INDEX(PDC!$J$1:$L$90,MATCH(H1874,PDC!$L:$L,0),MATCH(PDC!$J$1,PDC!$J$1:$L$1,0))</f>
        <v>Services</v>
      </c>
      <c r="F1874">
        <v>8423</v>
      </c>
      <c r="G1874">
        <v>93</v>
      </c>
      <c r="H1874" t="s">
        <v>12</v>
      </c>
      <c r="I1874" s="10">
        <v>216</v>
      </c>
      <c r="J1874" s="10">
        <v>278934</v>
      </c>
      <c r="K1874">
        <v>8</v>
      </c>
      <c r="L1874">
        <v>2</v>
      </c>
      <c r="M1874" s="10">
        <v>20</v>
      </c>
      <c r="O1874">
        <v>1443</v>
      </c>
      <c r="P1874">
        <v>37.759151971193248</v>
      </c>
      <c r="Q1874">
        <v>28.680619788000001</v>
      </c>
      <c r="T1874" s="10"/>
      <c r="U1874" s="10"/>
      <c r="V1874" s="10"/>
      <c r="W1874" s="10"/>
      <c r="X1874" s="10"/>
      <c r="Y1874" s="10"/>
      <c r="Z1874" s="10"/>
    </row>
    <row r="1875" spans="1:28" x14ac:dyDescent="0.35">
      <c r="A1875" t="str">
        <f t="shared" si="160"/>
        <v>8423_Commerce et réparation d'automobiles et de motocycles</v>
      </c>
      <c r="B1875" t="str">
        <f t="shared" si="161"/>
        <v>14_8423</v>
      </c>
      <c r="C1875">
        <f t="shared" si="163"/>
        <v>14</v>
      </c>
      <c r="D1875">
        <f t="shared" si="162"/>
        <v>14</v>
      </c>
      <c r="E1875" t="str">
        <f>INDEX(PDC!$J$1:$L$90,MATCH(H1875,PDC!$L:$L,0),MATCH(PDC!$J$1,PDC!$J$1:$L$1,0))</f>
        <v>Commerce</v>
      </c>
      <c r="F1875">
        <v>8423</v>
      </c>
      <c r="G1875">
        <v>45</v>
      </c>
      <c r="H1875" t="s">
        <v>21</v>
      </c>
      <c r="I1875" s="10">
        <v>600</v>
      </c>
      <c r="J1875" s="10">
        <v>977392</v>
      </c>
      <c r="K1875">
        <v>28</v>
      </c>
      <c r="L1875">
        <v>2</v>
      </c>
      <c r="M1875">
        <v>35</v>
      </c>
      <c r="O1875">
        <v>1559</v>
      </c>
      <c r="P1875">
        <v>44.650724053691846</v>
      </c>
      <c r="Q1875">
        <v>28.647666442999999</v>
      </c>
      <c r="T1875" s="10"/>
      <c r="U1875" s="10"/>
      <c r="V1875" s="10"/>
      <c r="W1875" s="10"/>
      <c r="X1875" s="10"/>
      <c r="Y1875" s="10"/>
      <c r="Z1875" s="10"/>
    </row>
    <row r="1876" spans="1:28" x14ac:dyDescent="0.35">
      <c r="A1876" t="str">
        <f t="shared" si="160"/>
        <v>8423_Activités immobilières</v>
      </c>
      <c r="B1876" t="str">
        <f t="shared" si="161"/>
        <v>26_8423</v>
      </c>
      <c r="C1876">
        <f t="shared" si="163"/>
        <v>26</v>
      </c>
      <c r="D1876">
        <f t="shared" si="162"/>
        <v>26</v>
      </c>
      <c r="E1876" t="str">
        <f>INDEX(PDC!$J$1:$L$90,MATCH(H1876,PDC!$L:$L,0),MATCH(PDC!$J$1,PDC!$J$1:$L$1,0))</f>
        <v>Services</v>
      </c>
      <c r="F1876">
        <v>8423</v>
      </c>
      <c r="G1876">
        <v>68</v>
      </c>
      <c r="H1876" t="s">
        <v>31</v>
      </c>
      <c r="I1876" s="10">
        <v>337</v>
      </c>
      <c r="J1876" s="10">
        <v>469966</v>
      </c>
      <c r="K1876">
        <v>13</v>
      </c>
      <c r="L1876">
        <v>1</v>
      </c>
      <c r="M1876">
        <v>20</v>
      </c>
      <c r="O1876">
        <v>611</v>
      </c>
      <c r="P1876">
        <v>30.24824627780491</v>
      </c>
      <c r="Q1876">
        <v>27.661575517999999</v>
      </c>
      <c r="T1876" s="10"/>
      <c r="U1876" s="10"/>
      <c r="V1876" s="10"/>
      <c r="W1876" s="10"/>
      <c r="X1876" s="10"/>
      <c r="Y1876" s="10"/>
      <c r="Z1876" s="10"/>
    </row>
    <row r="1877" spans="1:28" x14ac:dyDescent="0.35">
      <c r="A1877" t="str">
        <f t="shared" si="160"/>
        <v>8423_Activités pour la santé humaine</v>
      </c>
      <c r="B1877" t="str">
        <f t="shared" si="161"/>
        <v>15_8423</v>
      </c>
      <c r="C1877">
        <f t="shared" si="163"/>
        <v>15</v>
      </c>
      <c r="D1877">
        <f t="shared" si="162"/>
        <v>15</v>
      </c>
      <c r="E1877" t="str">
        <f>INDEX(PDC!$J$1:$L$90,MATCH(H1877,PDC!$L:$L,0),MATCH(PDC!$J$1,PDC!$J$1:$L$1,0))</f>
        <v>Services</v>
      </c>
      <c r="F1877">
        <v>8423</v>
      </c>
      <c r="G1877">
        <v>86</v>
      </c>
      <c r="H1877" t="s">
        <v>27</v>
      </c>
      <c r="I1877" s="10">
        <v>1382</v>
      </c>
      <c r="J1877" s="10">
        <v>2102495</v>
      </c>
      <c r="K1877">
        <v>58</v>
      </c>
      <c r="L1877">
        <v>7</v>
      </c>
      <c r="M1877">
        <v>67</v>
      </c>
      <c r="O1877">
        <v>5025</v>
      </c>
      <c r="P1877">
        <v>43.147023848803492</v>
      </c>
      <c r="Q1877">
        <v>27.5862725</v>
      </c>
      <c r="T1877" s="10"/>
      <c r="U1877" s="10"/>
      <c r="V1877" s="10"/>
      <c r="W1877" s="10"/>
      <c r="X1877" s="10"/>
      <c r="Y1877" s="10"/>
      <c r="Z1877" s="10"/>
    </row>
    <row r="1878" spans="1:28" x14ac:dyDescent="0.35">
      <c r="A1878" t="str">
        <f t="shared" si="160"/>
        <v>8423_Hébergement</v>
      </c>
      <c r="B1878" t="str">
        <f t="shared" si="161"/>
        <v>HC_8423</v>
      </c>
      <c r="C1878" t="str">
        <f t="shared" si="163"/>
        <v>HC</v>
      </c>
      <c r="D1878">
        <f t="shared" si="162"/>
        <v>22</v>
      </c>
      <c r="E1878" t="str">
        <f>INDEX(PDC!$J$1:$L$90,MATCH(H1878,PDC!$L:$L,0),MATCH(PDC!$J$1,PDC!$J$1:$L$1,0))</f>
        <v>Services</v>
      </c>
      <c r="F1878">
        <v>8423</v>
      </c>
      <c r="G1878">
        <v>55</v>
      </c>
      <c r="H1878" t="s">
        <v>20</v>
      </c>
      <c r="I1878" s="10">
        <v>211</v>
      </c>
      <c r="J1878" s="10">
        <v>328214</v>
      </c>
      <c r="K1878">
        <v>9</v>
      </c>
      <c r="L1878">
        <v>1</v>
      </c>
      <c r="M1878">
        <v>20</v>
      </c>
      <c r="O1878">
        <v>723</v>
      </c>
      <c r="P1878">
        <v>35.401130778482383</v>
      </c>
      <c r="Q1878">
        <v>27.421133772000001</v>
      </c>
      <c r="T1878" s="10"/>
      <c r="U1878" s="10"/>
      <c r="V1878" s="10"/>
      <c r="W1878" s="10"/>
      <c r="X1878" s="10"/>
      <c r="Y1878" s="10"/>
      <c r="Z1878" s="10"/>
    </row>
    <row r="1879" spans="1:28" x14ac:dyDescent="0.35">
      <c r="A1879" t="str">
        <f t="shared" si="160"/>
        <v>8423_Restauration</v>
      </c>
      <c r="B1879" t="str">
        <f t="shared" si="161"/>
        <v>23_8423</v>
      </c>
      <c r="C1879">
        <f t="shared" si="163"/>
        <v>23</v>
      </c>
      <c r="D1879">
        <f t="shared" si="162"/>
        <v>23</v>
      </c>
      <c r="E1879" t="str">
        <f>INDEX(PDC!$J$1:$L$90,MATCH(H1879,PDC!$L:$L,0),MATCH(PDC!$J$1,PDC!$J$1:$L$1,0))</f>
        <v>Services</v>
      </c>
      <c r="F1879">
        <v>8423</v>
      </c>
      <c r="G1879">
        <v>56</v>
      </c>
      <c r="H1879" t="s">
        <v>10</v>
      </c>
      <c r="I1879" s="10">
        <v>827</v>
      </c>
      <c r="J1879" s="10">
        <v>1255779</v>
      </c>
      <c r="K1879">
        <v>34</v>
      </c>
      <c r="L1879">
        <v>5</v>
      </c>
      <c r="M1879">
        <v>83</v>
      </c>
      <c r="O1879">
        <v>2337</v>
      </c>
      <c r="P1879">
        <v>35.208559558746522</v>
      </c>
      <c r="Q1879">
        <v>27.074827657</v>
      </c>
      <c r="T1879" s="10"/>
      <c r="U1879" s="10"/>
      <c r="V1879" s="10"/>
      <c r="W1879" s="10"/>
      <c r="X1879" s="10"/>
      <c r="Y1879" s="10"/>
      <c r="Z1879" s="10"/>
    </row>
    <row r="1880" spans="1:28" x14ac:dyDescent="0.35">
      <c r="A1880" t="str">
        <f t="shared" si="160"/>
        <v>8423_Commerce de détail, à l'exception des automobiles et des motocycles</v>
      </c>
      <c r="B1880" t="str">
        <f t="shared" si="161"/>
        <v>24_8423</v>
      </c>
      <c r="C1880">
        <f t="shared" si="163"/>
        <v>24</v>
      </c>
      <c r="D1880">
        <f t="shared" si="162"/>
        <v>24</v>
      </c>
      <c r="E1880" t="str">
        <f>INDEX(PDC!$J$1:$L$90,MATCH(H1880,PDC!$L:$L,0),MATCH(PDC!$J$1,PDC!$J$1:$L$1,0))</f>
        <v>Commerce</v>
      </c>
      <c r="F1880">
        <v>8423</v>
      </c>
      <c r="G1880">
        <v>47</v>
      </c>
      <c r="H1880" t="s">
        <v>16</v>
      </c>
      <c r="I1880" s="10">
        <v>2875</v>
      </c>
      <c r="J1880" s="10">
        <v>4537703</v>
      </c>
      <c r="K1880">
        <v>109</v>
      </c>
      <c r="L1880">
        <v>16</v>
      </c>
      <c r="M1880">
        <v>107</v>
      </c>
      <c r="O1880">
        <v>9310</v>
      </c>
      <c r="P1880">
        <v>34.988778391129948</v>
      </c>
      <c r="Q1880">
        <v>24.020963910999999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</row>
    <row r="1881" spans="1:28" x14ac:dyDescent="0.35">
      <c r="A1881" t="str">
        <f t="shared" si="160"/>
        <v>8423_Industries alimentaires</v>
      </c>
      <c r="B1881" t="str">
        <f t="shared" si="161"/>
        <v>17_8423</v>
      </c>
      <c r="C1881">
        <f t="shared" si="163"/>
        <v>17</v>
      </c>
      <c r="D1881">
        <f t="shared" si="162"/>
        <v>17</v>
      </c>
      <c r="E1881" t="str">
        <f>INDEX(PDC!$J$1:$L$90,MATCH(H1881,PDC!$L:$L,0),MATCH(PDC!$J$1,PDC!$J$1:$L$1,0))</f>
        <v>Industrie</v>
      </c>
      <c r="F1881">
        <v>8423</v>
      </c>
      <c r="G1881">
        <v>10</v>
      </c>
      <c r="H1881" t="s">
        <v>14</v>
      </c>
      <c r="I1881" s="10">
        <v>1165</v>
      </c>
      <c r="J1881" s="10">
        <v>1978682</v>
      </c>
      <c r="K1881">
        <v>45</v>
      </c>
      <c r="L1881">
        <v>8</v>
      </c>
      <c r="M1881">
        <v>58</v>
      </c>
      <c r="O1881">
        <v>4701</v>
      </c>
      <c r="P1881">
        <v>39.238201113275188</v>
      </c>
      <c r="Q1881">
        <v>22.742411362999999</v>
      </c>
      <c r="T1881" s="10"/>
      <c r="U1881" s="10"/>
      <c r="V1881" s="10"/>
      <c r="W1881" s="10"/>
      <c r="X1881" s="10"/>
      <c r="Y1881" s="10"/>
      <c r="Z1881" s="10"/>
    </row>
    <row r="1882" spans="1:28" x14ac:dyDescent="0.35">
      <c r="A1882" t="str">
        <f t="shared" si="160"/>
        <v>8423_Autres services personnels</v>
      </c>
      <c r="B1882" t="str">
        <f t="shared" si="161"/>
        <v>19_8423</v>
      </c>
      <c r="C1882">
        <f t="shared" si="163"/>
        <v>19</v>
      </c>
      <c r="D1882">
        <f t="shared" si="162"/>
        <v>19</v>
      </c>
      <c r="E1882" t="str">
        <f>INDEX(PDC!$J$1:$L$90,MATCH(H1882,PDC!$L:$L,0),MATCH(PDC!$J$1,PDC!$J$1:$L$1,0))</f>
        <v>Services</v>
      </c>
      <c r="F1882">
        <v>8423</v>
      </c>
      <c r="G1882">
        <v>96</v>
      </c>
      <c r="H1882" t="s">
        <v>30</v>
      </c>
      <c r="I1882" s="10">
        <v>374</v>
      </c>
      <c r="J1882" s="10">
        <v>621793</v>
      </c>
      <c r="K1882">
        <v>14</v>
      </c>
      <c r="L1882">
        <v>4</v>
      </c>
      <c r="M1882" s="10">
        <v>26</v>
      </c>
      <c r="O1882">
        <v>1220</v>
      </c>
      <c r="P1882">
        <v>37.521824394280429</v>
      </c>
      <c r="Q1882">
        <v>22.515531696</v>
      </c>
      <c r="T1882" s="10"/>
      <c r="U1882" s="10"/>
      <c r="V1882" s="10"/>
      <c r="W1882" s="10"/>
      <c r="X1882" s="10"/>
      <c r="Y1882" s="10"/>
      <c r="Z1882" s="10"/>
    </row>
    <row r="1883" spans="1:28" x14ac:dyDescent="0.35">
      <c r="A1883" t="str">
        <f t="shared" si="160"/>
        <v>8423_Activités de poste et de courrier</v>
      </c>
      <c r="B1883" t="str">
        <f t="shared" si="161"/>
        <v>HC_8423</v>
      </c>
      <c r="C1883" t="str">
        <f t="shared" si="163"/>
        <v>HC</v>
      </c>
      <c r="D1883">
        <f t="shared" si="162"/>
        <v>25</v>
      </c>
      <c r="E1883" t="str">
        <f>INDEX(PDC!$J$1:$L$90,MATCH(H1883,PDC!$L:$L,0),MATCH(PDC!$J$1,PDC!$J$1:$L$1,0))</f>
        <v>Services</v>
      </c>
      <c r="F1883">
        <v>8423</v>
      </c>
      <c r="G1883">
        <v>53</v>
      </c>
      <c r="H1883" t="s">
        <v>13</v>
      </c>
      <c r="I1883" s="10">
        <v>176</v>
      </c>
      <c r="J1883" s="10">
        <v>269223</v>
      </c>
      <c r="K1883">
        <v>6</v>
      </c>
      <c r="L1883">
        <v>3</v>
      </c>
      <c r="M1883" s="10">
        <v>16</v>
      </c>
      <c r="O1883">
        <v>357</v>
      </c>
      <c r="P1883">
        <v>30.460955154257761</v>
      </c>
      <c r="Q1883">
        <v>22.286357406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</row>
    <row r="1884" spans="1:28" x14ac:dyDescent="0.35">
      <c r="A1884" t="str">
        <f t="shared" si="160"/>
        <v>8423_Fabrication de machines et équipements n.c.a.</v>
      </c>
      <c r="B1884" t="str">
        <f t="shared" si="161"/>
        <v>HC_8423</v>
      </c>
      <c r="C1884" t="str">
        <f t="shared" si="163"/>
        <v>HC</v>
      </c>
      <c r="D1884">
        <f t="shared" si="162"/>
        <v>21</v>
      </c>
      <c r="E1884" t="str">
        <f>INDEX(PDC!$J$1:$L$90,MATCH(H1884,PDC!$L:$L,0),MATCH(PDC!$J$1,PDC!$J$1:$L$1,0))</f>
        <v>Industrie</v>
      </c>
      <c r="F1884">
        <v>8423</v>
      </c>
      <c r="G1884">
        <v>28</v>
      </c>
      <c r="H1884" t="s">
        <v>29</v>
      </c>
      <c r="I1884" s="10">
        <v>120</v>
      </c>
      <c r="J1884" s="10">
        <v>185884</v>
      </c>
      <c r="K1884">
        <v>4</v>
      </c>
      <c r="O1884">
        <v>116</v>
      </c>
      <c r="P1884">
        <v>35.906380244884957</v>
      </c>
      <c r="Q1884">
        <v>21.518796669</v>
      </c>
      <c r="T1884" s="10"/>
      <c r="U1884" s="10"/>
      <c r="V1884" s="10"/>
      <c r="W1884" s="10"/>
      <c r="X1884" s="10"/>
      <c r="Y1884" s="10"/>
      <c r="Z1884" s="10"/>
    </row>
    <row r="1885" spans="1:28" x14ac:dyDescent="0.35">
      <c r="A1885" t="str">
        <f t="shared" si="160"/>
        <v>8423_Administration publique et défense ; sécurité sociale obligatoire</v>
      </c>
      <c r="B1885" t="str">
        <f t="shared" si="161"/>
        <v>31_8423</v>
      </c>
      <c r="C1885">
        <f t="shared" si="163"/>
        <v>31</v>
      </c>
      <c r="D1885">
        <f t="shared" si="162"/>
        <v>31</v>
      </c>
      <c r="E1885" t="str">
        <f>INDEX(PDC!$J$1:$L$90,MATCH(H1885,PDC!$L:$L,0),MATCH(PDC!$J$1,PDC!$J$1:$L$1,0))</f>
        <v>Services</v>
      </c>
      <c r="F1885">
        <v>8423</v>
      </c>
      <c r="G1885">
        <v>84</v>
      </c>
      <c r="H1885" t="s">
        <v>36</v>
      </c>
      <c r="I1885" s="10">
        <v>1397</v>
      </c>
      <c r="J1885" s="10">
        <v>1300107</v>
      </c>
      <c r="K1885">
        <v>26</v>
      </c>
      <c r="L1885">
        <v>3</v>
      </c>
      <c r="M1885" s="10">
        <v>36</v>
      </c>
      <c r="O1885">
        <v>1715</v>
      </c>
      <c r="P1885">
        <v>21.958583085731917</v>
      </c>
      <c r="Q1885">
        <v>19.998353982000001</v>
      </c>
      <c r="T1885" s="10"/>
      <c r="U1885" s="10"/>
      <c r="V1885" s="10"/>
      <c r="W1885" s="10"/>
      <c r="X1885" s="10"/>
      <c r="Y1885" s="10"/>
      <c r="Z1885" s="10"/>
    </row>
    <row r="1886" spans="1:28" x14ac:dyDescent="0.35">
      <c r="A1886" t="str">
        <f t="shared" si="160"/>
        <v>8423_Activités des organisations associatives</v>
      </c>
      <c r="B1886" t="str">
        <f t="shared" si="161"/>
        <v>HC_8423</v>
      </c>
      <c r="C1886" t="str">
        <f t="shared" si="163"/>
        <v>HC</v>
      </c>
      <c r="D1886">
        <f t="shared" si="162"/>
        <v>43</v>
      </c>
      <c r="E1886" t="str">
        <f>INDEX(PDC!$J$1:$L$90,MATCH(H1886,PDC!$L:$L,0),MATCH(PDC!$J$1,PDC!$J$1:$L$1,0))</f>
        <v>Services</v>
      </c>
      <c r="F1886">
        <v>8423</v>
      </c>
      <c r="G1886">
        <v>94</v>
      </c>
      <c r="H1886" t="s">
        <v>32</v>
      </c>
      <c r="I1886" s="10">
        <v>233</v>
      </c>
      <c r="J1886" s="10">
        <v>309070</v>
      </c>
      <c r="K1886">
        <v>5</v>
      </c>
      <c r="L1886">
        <v>2</v>
      </c>
      <c r="M1886">
        <v>13</v>
      </c>
      <c r="O1886">
        <v>876</v>
      </c>
      <c r="P1886">
        <v>7.3136227955061424</v>
      </c>
      <c r="Q1886">
        <v>16.177564953000001</v>
      </c>
      <c r="T1886" s="10"/>
      <c r="U1886" s="10"/>
      <c r="V1886" s="10"/>
      <c r="W1886" s="10"/>
      <c r="X1886" s="10"/>
      <c r="Y1886" s="10"/>
      <c r="Z1886" s="10"/>
    </row>
    <row r="1887" spans="1:28" x14ac:dyDescent="0.35">
      <c r="A1887" t="str">
        <f t="shared" si="160"/>
        <v>8423_Autres industries manufacturières</v>
      </c>
      <c r="B1887" t="str">
        <f t="shared" si="161"/>
        <v>HC_8423</v>
      </c>
      <c r="C1887" t="str">
        <f t="shared" si="163"/>
        <v>HC</v>
      </c>
      <c r="D1887">
        <f t="shared" si="162"/>
        <v>28</v>
      </c>
      <c r="E1887" t="str">
        <f>INDEX(PDC!$J$1:$L$90,MATCH(H1887,PDC!$L:$L,0),MATCH(PDC!$J$1,PDC!$J$1:$L$1,0))</f>
        <v>Industrie</v>
      </c>
      <c r="F1887">
        <v>8423</v>
      </c>
      <c r="G1887">
        <v>32</v>
      </c>
      <c r="H1887" t="s">
        <v>37</v>
      </c>
      <c r="I1887" s="10">
        <v>75</v>
      </c>
      <c r="J1887" s="10">
        <v>129505</v>
      </c>
      <c r="K1887">
        <v>2</v>
      </c>
      <c r="O1887">
        <v>30</v>
      </c>
      <c r="P1887">
        <v>25.133431020546389</v>
      </c>
      <c r="Q1887">
        <v>15.443419173000001</v>
      </c>
      <c r="T1887" s="10"/>
      <c r="U1887" s="10"/>
      <c r="V1887" s="10"/>
      <c r="W1887" s="10"/>
      <c r="X1887" s="10"/>
      <c r="Y1887" s="10"/>
      <c r="Z1887" s="10"/>
    </row>
    <row r="1888" spans="1:28" x14ac:dyDescent="0.35">
      <c r="A1888" t="str">
        <f t="shared" si="160"/>
        <v>8423_Activités administratives et autres activités de soutien aux entreprises</v>
      </c>
      <c r="B1888" t="str">
        <f t="shared" si="161"/>
        <v>HC_8423</v>
      </c>
      <c r="C1888" t="str">
        <f t="shared" si="163"/>
        <v>HC</v>
      </c>
      <c r="D1888">
        <f t="shared" si="162"/>
        <v>30</v>
      </c>
      <c r="E1888" t="str">
        <f>INDEX(PDC!$J$1:$L$90,MATCH(H1888,PDC!$L:$L,0),MATCH(PDC!$J$1,PDC!$J$1:$L$1,0))</f>
        <v>Services</v>
      </c>
      <c r="F1888">
        <v>8423</v>
      </c>
      <c r="G1888">
        <v>82</v>
      </c>
      <c r="H1888" t="s">
        <v>35</v>
      </c>
      <c r="I1888" s="10">
        <v>214</v>
      </c>
      <c r="J1888" s="10">
        <v>342544</v>
      </c>
      <c r="K1888">
        <v>5</v>
      </c>
      <c r="L1888">
        <v>1</v>
      </c>
      <c r="M1888">
        <v>8</v>
      </c>
      <c r="O1888">
        <v>630</v>
      </c>
      <c r="P1888">
        <v>23.068592840889657</v>
      </c>
      <c r="Q1888">
        <v>14.596664954</v>
      </c>
      <c r="T1888" s="10"/>
      <c r="U1888" s="10"/>
      <c r="V1888" s="10"/>
      <c r="W1888" s="10"/>
      <c r="X1888" s="10"/>
      <c r="Y1888" s="10"/>
      <c r="Z1888" s="10"/>
    </row>
    <row r="1889" spans="1:28" x14ac:dyDescent="0.35">
      <c r="A1889" t="str">
        <f t="shared" si="160"/>
        <v>8423_Publicité et études de marché</v>
      </c>
      <c r="B1889" t="str">
        <f t="shared" si="161"/>
        <v>HC_8423</v>
      </c>
      <c r="C1889" t="str">
        <f t="shared" si="163"/>
        <v>HC</v>
      </c>
      <c r="D1889">
        <f t="shared" si="162"/>
        <v>34</v>
      </c>
      <c r="E1889" t="str">
        <f>INDEX(PDC!$J$1:$L$90,MATCH(H1889,PDC!$L:$L,0),MATCH(PDC!$J$1,PDC!$J$1:$L$1,0))</f>
        <v>Services</v>
      </c>
      <c r="F1889">
        <v>8423</v>
      </c>
      <c r="G1889">
        <v>73</v>
      </c>
      <c r="H1889" t="s">
        <v>33</v>
      </c>
      <c r="I1889">
        <v>48</v>
      </c>
      <c r="J1889">
        <v>79824</v>
      </c>
      <c r="K1889">
        <v>1</v>
      </c>
      <c r="M1889" s="10"/>
      <c r="O1889">
        <v>9</v>
      </c>
      <c r="P1889">
        <v>16.664093339326616</v>
      </c>
      <c r="Q1889">
        <v>12.527560633</v>
      </c>
      <c r="T1889" s="10"/>
      <c r="U1889" s="10"/>
      <c r="V1889" s="10"/>
      <c r="W1889" s="10"/>
      <c r="X1889" s="10"/>
      <c r="Y1889" s="10"/>
      <c r="Z1889" s="10"/>
    </row>
    <row r="1890" spans="1:28" x14ac:dyDescent="0.35">
      <c r="A1890" t="str">
        <f t="shared" si="160"/>
        <v>8423_Activités des sièges sociaux ; conseil de gestion</v>
      </c>
      <c r="B1890" t="str">
        <f t="shared" si="161"/>
        <v>HC_8423</v>
      </c>
      <c r="C1890" t="str">
        <f t="shared" si="163"/>
        <v>HC</v>
      </c>
      <c r="D1890">
        <f t="shared" si="162"/>
        <v>37</v>
      </c>
      <c r="E1890" t="str">
        <f>INDEX(PDC!$J$1:$L$90,MATCH(H1890,PDC!$L:$L,0),MATCH(PDC!$J$1,PDC!$J$1:$L$1,0))</f>
        <v>Services</v>
      </c>
      <c r="F1890">
        <v>8423</v>
      </c>
      <c r="G1890">
        <v>70</v>
      </c>
      <c r="H1890" t="s">
        <v>44</v>
      </c>
      <c r="I1890" s="10">
        <v>47</v>
      </c>
      <c r="J1890" s="10">
        <v>81033</v>
      </c>
      <c r="K1890" s="10">
        <v>1</v>
      </c>
      <c r="M1890" s="10"/>
      <c r="N1890" s="10"/>
      <c r="O1890" s="10">
        <v>31</v>
      </c>
      <c r="P1890" s="10">
        <v>15.146088554454261</v>
      </c>
      <c r="Q1890" s="10">
        <v>12.340651340000001</v>
      </c>
      <c r="T1890" s="10"/>
      <c r="U1890" s="10"/>
      <c r="V1890" s="10"/>
      <c r="W1890" s="10"/>
      <c r="X1890" s="10"/>
      <c r="Y1890" s="10"/>
      <c r="Z1890" s="10"/>
    </row>
    <row r="1891" spans="1:28" x14ac:dyDescent="0.35">
      <c r="A1891" t="str">
        <f t="shared" si="160"/>
        <v>8423_Industrie pharmaceutique</v>
      </c>
      <c r="B1891" t="str">
        <f t="shared" si="161"/>
        <v>HC_8423</v>
      </c>
      <c r="C1891" t="str">
        <f t="shared" si="163"/>
        <v>HC</v>
      </c>
      <c r="D1891">
        <f t="shared" si="162"/>
        <v>39</v>
      </c>
      <c r="E1891" t="str">
        <f>INDEX(PDC!$J$1:$L$90,MATCH(H1891,PDC!$L:$L,0),MATCH(PDC!$J$1,PDC!$J$1:$L$1,0))</f>
        <v>Industrie</v>
      </c>
      <c r="F1891">
        <v>8423</v>
      </c>
      <c r="G1891">
        <v>21</v>
      </c>
      <c r="H1891" t="s">
        <v>39</v>
      </c>
      <c r="I1891" s="10">
        <v>95</v>
      </c>
      <c r="J1891" s="10">
        <v>165366</v>
      </c>
      <c r="K1891" s="10">
        <v>2</v>
      </c>
      <c r="M1891" s="10"/>
      <c r="N1891" s="10"/>
      <c r="O1891" s="10">
        <v>425</v>
      </c>
      <c r="P1891" s="10">
        <v>12.728497540834228</v>
      </c>
      <c r="Q1891" s="10">
        <v>12.094384577</v>
      </c>
      <c r="T1891" s="10"/>
      <c r="U1891" s="10"/>
      <c r="V1891" s="10"/>
      <c r="W1891" s="10"/>
      <c r="X1891" s="10"/>
      <c r="Y1891" s="10"/>
      <c r="Z1891" s="10"/>
    </row>
    <row r="1892" spans="1:28" x14ac:dyDescent="0.35">
      <c r="A1892" t="str">
        <f t="shared" si="160"/>
        <v>8423_Activités vétérinaires</v>
      </c>
      <c r="B1892" t="str">
        <f t="shared" si="161"/>
        <v>HC_8423</v>
      </c>
      <c r="C1892" t="str">
        <f t="shared" si="163"/>
        <v>HC</v>
      </c>
      <c r="D1892">
        <f t="shared" si="162"/>
        <v>38</v>
      </c>
      <c r="E1892" t="str">
        <f>INDEX(PDC!$J$1:$L$90,MATCH(H1892,PDC!$L:$L,0),MATCH(PDC!$J$1,PDC!$J$1:$L$1,0))</f>
        <v>Services</v>
      </c>
      <c r="F1892">
        <v>8423</v>
      </c>
      <c r="G1892">
        <v>75</v>
      </c>
      <c r="H1892" t="s">
        <v>87</v>
      </c>
      <c r="I1892" s="10">
        <v>59</v>
      </c>
      <c r="J1892" s="10">
        <v>86687</v>
      </c>
      <c r="K1892" s="10">
        <v>1</v>
      </c>
      <c r="L1892" s="10"/>
      <c r="M1892" s="10"/>
      <c r="N1892" s="10"/>
      <c r="O1892" s="10">
        <v>44</v>
      </c>
      <c r="P1892" s="10">
        <v>14.330999787474354</v>
      </c>
      <c r="Q1892" s="10">
        <v>11.535755073000001</v>
      </c>
      <c r="T1892" s="10"/>
      <c r="U1892" s="10"/>
      <c r="V1892" s="10"/>
      <c r="W1892" s="10"/>
      <c r="X1892" s="10"/>
      <c r="Y1892" s="10"/>
      <c r="Z1892" s="10"/>
    </row>
    <row r="1893" spans="1:28" x14ac:dyDescent="0.35">
      <c r="A1893" t="str">
        <f t="shared" si="160"/>
        <v>8423_Fabrication d'équipements électriques</v>
      </c>
      <c r="B1893" t="str">
        <f t="shared" si="161"/>
        <v>HC_8423</v>
      </c>
      <c r="C1893" t="str">
        <f t="shared" si="163"/>
        <v>HC</v>
      </c>
      <c r="D1893">
        <f t="shared" si="162"/>
        <v>32</v>
      </c>
      <c r="E1893" t="str">
        <f>INDEX(PDC!$J$1:$L$90,MATCH(H1893,PDC!$L:$L,0),MATCH(PDC!$J$1,PDC!$J$1:$L$1,0))</f>
        <v>Industrie</v>
      </c>
      <c r="F1893">
        <v>8423</v>
      </c>
      <c r="G1893">
        <v>27</v>
      </c>
      <c r="H1893" t="s">
        <v>38</v>
      </c>
      <c r="I1893" s="10">
        <v>46</v>
      </c>
      <c r="J1893" s="10">
        <v>86904</v>
      </c>
      <c r="K1893" s="10">
        <v>1</v>
      </c>
      <c r="M1893" s="10"/>
      <c r="N1893" s="10"/>
      <c r="O1893" s="10">
        <v>15</v>
      </c>
      <c r="P1893" s="10">
        <v>20.662605243741602</v>
      </c>
      <c r="Q1893" s="10">
        <v>11.506950198</v>
      </c>
      <c r="T1893" s="10"/>
      <c r="U1893" s="10"/>
      <c r="V1893" s="10"/>
      <c r="W1893" s="10"/>
      <c r="X1893" s="10"/>
      <c r="Y1893" s="10"/>
      <c r="Z1893" s="10"/>
    </row>
    <row r="1894" spans="1:28" x14ac:dyDescent="0.35">
      <c r="A1894" t="str">
        <f t="shared" si="160"/>
        <v>8423_Construction de bâtiments</v>
      </c>
      <c r="B1894" t="str">
        <f t="shared" si="161"/>
        <v>HC_8423</v>
      </c>
      <c r="C1894" t="str">
        <f t="shared" si="163"/>
        <v>HC</v>
      </c>
      <c r="D1894">
        <f t="shared" si="162"/>
        <v>33</v>
      </c>
      <c r="E1894" t="str">
        <f>INDEX(PDC!$J$1:$L$90,MATCH(H1894,PDC!$L:$L,0),MATCH(PDC!$J$1,PDC!$J$1:$L$1,0))</f>
        <v>Construction</v>
      </c>
      <c r="F1894">
        <v>8423</v>
      </c>
      <c r="G1894">
        <v>41</v>
      </c>
      <c r="H1894" t="s">
        <v>17</v>
      </c>
      <c r="I1894" s="10">
        <v>120</v>
      </c>
      <c r="J1894" s="10">
        <v>181729</v>
      </c>
      <c r="K1894" s="10">
        <v>2</v>
      </c>
      <c r="L1894" s="10">
        <v>3</v>
      </c>
      <c r="M1894" s="10">
        <v>45</v>
      </c>
      <c r="N1894" s="10"/>
      <c r="O1894" s="10">
        <v>1054</v>
      </c>
      <c r="P1894" s="10">
        <v>19.545963391916388</v>
      </c>
      <c r="Q1894" s="10">
        <v>11.005398147999999</v>
      </c>
      <c r="T1894" s="10"/>
      <c r="U1894" s="10"/>
      <c r="V1894" s="10"/>
      <c r="W1894" s="10"/>
      <c r="X1894" s="10"/>
      <c r="Y1894" s="10"/>
      <c r="Z1894" s="10"/>
    </row>
    <row r="1895" spans="1:28" x14ac:dyDescent="0.35">
      <c r="A1895" t="str">
        <f t="shared" si="160"/>
        <v>8423_Fabrication d'autres produits minéraux non métalliques</v>
      </c>
      <c r="B1895" t="str">
        <f t="shared" si="161"/>
        <v>29_8423</v>
      </c>
      <c r="C1895">
        <f t="shared" si="163"/>
        <v>29</v>
      </c>
      <c r="D1895">
        <f t="shared" si="162"/>
        <v>29</v>
      </c>
      <c r="E1895" t="str">
        <f>INDEX(PDC!$J$1:$L$90,MATCH(H1895,PDC!$L:$L,0),MATCH(PDC!$J$1,PDC!$J$1:$L$1,0))</f>
        <v>Industrie</v>
      </c>
      <c r="F1895">
        <v>8423</v>
      </c>
      <c r="G1895">
        <v>23</v>
      </c>
      <c r="H1895" t="s">
        <v>18</v>
      </c>
      <c r="I1895" s="10">
        <v>689</v>
      </c>
      <c r="J1895" s="10">
        <v>1148203</v>
      </c>
      <c r="K1895" s="10">
        <v>12</v>
      </c>
      <c r="L1895" s="10">
        <v>1</v>
      </c>
      <c r="M1895" s="10">
        <v>5</v>
      </c>
      <c r="N1895" s="10"/>
      <c r="O1895" s="10">
        <v>1174</v>
      </c>
      <c r="P1895" s="10">
        <v>24.583805040060518</v>
      </c>
      <c r="Q1895" s="10">
        <v>10.45111361</v>
      </c>
      <c r="T1895" s="10"/>
      <c r="U1895" s="10"/>
      <c r="V1895" s="10"/>
      <c r="W1895" s="10"/>
      <c r="X1895" s="10"/>
      <c r="Y1895" s="10"/>
      <c r="Z1895" s="10"/>
    </row>
    <row r="1896" spans="1:28" x14ac:dyDescent="0.35">
      <c r="A1896" t="str">
        <f t="shared" si="160"/>
        <v>8423_Industrie chimique</v>
      </c>
      <c r="B1896" t="str">
        <f t="shared" si="161"/>
        <v>27_8423</v>
      </c>
      <c r="C1896">
        <f t="shared" si="163"/>
        <v>27</v>
      </c>
      <c r="D1896">
        <f t="shared" si="162"/>
        <v>27</v>
      </c>
      <c r="E1896" t="str">
        <f>INDEX(PDC!$J$1:$L$90,MATCH(H1896,PDC!$L:$L,0),MATCH(PDC!$J$1,PDC!$J$1:$L$1,0))</f>
        <v>Industrie</v>
      </c>
      <c r="F1896">
        <v>8423</v>
      </c>
      <c r="G1896">
        <v>20</v>
      </c>
      <c r="H1896" t="s">
        <v>40</v>
      </c>
      <c r="I1896" s="10">
        <v>505</v>
      </c>
      <c r="J1896" s="10">
        <v>769991</v>
      </c>
      <c r="K1896" s="10">
        <v>8</v>
      </c>
      <c r="L1896" s="10">
        <v>2</v>
      </c>
      <c r="M1896" s="10">
        <v>25</v>
      </c>
      <c r="N1896" s="10"/>
      <c r="O1896" s="10">
        <v>1187</v>
      </c>
      <c r="P1896" s="10">
        <v>30.16790286217077</v>
      </c>
      <c r="Q1896" s="10">
        <v>10.389731828</v>
      </c>
      <c r="T1896" s="10"/>
      <c r="U1896" s="10"/>
      <c r="V1896" s="10"/>
      <c r="W1896" s="10"/>
      <c r="X1896" s="10"/>
      <c r="Y1896" s="10"/>
      <c r="Z1896" s="10"/>
    </row>
    <row r="1897" spans="1:28" x14ac:dyDescent="0.35">
      <c r="A1897" t="str">
        <f t="shared" si="160"/>
        <v>8423_Activités créatives, artistiques et de spectacle</v>
      </c>
      <c r="B1897" t="str">
        <f t="shared" si="161"/>
        <v>HC_8423</v>
      </c>
      <c r="C1897" t="str">
        <f t="shared" si="163"/>
        <v>HC</v>
      </c>
      <c r="D1897">
        <f t="shared" si="162"/>
        <v>35</v>
      </c>
      <c r="E1897" t="str">
        <f>INDEX(PDC!$J$1:$L$90,MATCH(H1897,PDC!$L:$L,0),MATCH(PDC!$J$1,PDC!$J$1:$L$1,0))</f>
        <v>Services</v>
      </c>
      <c r="F1897">
        <v>8423</v>
      </c>
      <c r="G1897">
        <v>90</v>
      </c>
      <c r="H1897" t="s">
        <v>42</v>
      </c>
      <c r="I1897" s="10">
        <v>164</v>
      </c>
      <c r="J1897" s="10">
        <v>197289</v>
      </c>
      <c r="K1897" s="10">
        <v>2</v>
      </c>
      <c r="M1897" s="10"/>
      <c r="N1897" s="10"/>
      <c r="O1897" s="10">
        <v>18</v>
      </c>
      <c r="P1897" s="10">
        <v>15.859410418369045</v>
      </c>
      <c r="Q1897" s="10">
        <v>10.137412628</v>
      </c>
      <c r="T1897" s="10"/>
      <c r="U1897" s="10"/>
      <c r="V1897" s="10"/>
      <c r="W1897" s="10"/>
      <c r="X1897" s="10"/>
      <c r="Y1897" s="10"/>
      <c r="Z1897" s="10"/>
    </row>
    <row r="1898" spans="1:28" x14ac:dyDescent="0.35">
      <c r="A1898" t="str">
        <f t="shared" si="160"/>
        <v>8423_Industrie automobile</v>
      </c>
      <c r="B1898" t="str">
        <f t="shared" si="161"/>
        <v>HC_8423</v>
      </c>
      <c r="C1898" t="str">
        <f t="shared" si="163"/>
        <v>HC</v>
      </c>
      <c r="D1898">
        <f t="shared" si="162"/>
        <v>41</v>
      </c>
      <c r="E1898" t="str">
        <f>INDEX(PDC!$J$1:$L$90,MATCH(H1898,PDC!$L:$L,0),MATCH(PDC!$J$1,PDC!$J$1:$L$1,0))</f>
        <v>Industrie</v>
      </c>
      <c r="F1898">
        <v>8423</v>
      </c>
      <c r="G1898">
        <v>29</v>
      </c>
      <c r="H1898" t="s">
        <v>24</v>
      </c>
      <c r="I1898" s="10">
        <v>70</v>
      </c>
      <c r="J1898" s="10">
        <v>108414</v>
      </c>
      <c r="K1898" s="10">
        <v>1</v>
      </c>
      <c r="M1898" s="10"/>
      <c r="N1898" s="10"/>
      <c r="O1898" s="10">
        <v>15</v>
      </c>
      <c r="P1898" s="10">
        <v>9.7971284222749748</v>
      </c>
      <c r="Q1898" s="10">
        <v>9.2239009721999992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</row>
    <row r="1899" spans="1:28" x14ac:dyDescent="0.35">
      <c r="A1899" t="str">
        <f t="shared" si="160"/>
        <v>8423_Commerce de gros, à l'exception des automobiles et des motocycles</v>
      </c>
      <c r="B1899" t="str">
        <f t="shared" si="161"/>
        <v>40_8423</v>
      </c>
      <c r="C1899">
        <f t="shared" si="163"/>
        <v>40</v>
      </c>
      <c r="D1899">
        <f t="shared" si="162"/>
        <v>40</v>
      </c>
      <c r="E1899" t="str">
        <f>INDEX(PDC!$J$1:$L$90,MATCH(H1899,PDC!$L:$L,0),MATCH(PDC!$J$1,PDC!$J$1:$L$1,0))</f>
        <v>Commerce</v>
      </c>
      <c r="F1899">
        <v>8423</v>
      </c>
      <c r="G1899">
        <v>46</v>
      </c>
      <c r="H1899" t="s">
        <v>28</v>
      </c>
      <c r="I1899" s="10">
        <v>757</v>
      </c>
      <c r="J1899" s="10">
        <v>1246515</v>
      </c>
      <c r="K1899" s="10">
        <v>10</v>
      </c>
      <c r="M1899" s="10"/>
      <c r="N1899" s="10"/>
      <c r="O1899" s="10">
        <v>1653</v>
      </c>
      <c r="P1899" s="10">
        <v>11.344292945207204</v>
      </c>
      <c r="Q1899" s="10">
        <v>8.0223663573999993</v>
      </c>
      <c r="T1899" s="10"/>
      <c r="U1899" s="10"/>
      <c r="V1899" s="10"/>
      <c r="W1899" s="10"/>
      <c r="X1899" s="10"/>
      <c r="Y1899" s="10"/>
      <c r="Z1899" s="10"/>
    </row>
    <row r="1900" spans="1:28" x14ac:dyDescent="0.35">
      <c r="A1900" t="str">
        <f t="shared" si="160"/>
        <v>8423_Réparation d'ordinateurs et de biens personnels et domestiques</v>
      </c>
      <c r="B1900" t="str">
        <f t="shared" si="161"/>
        <v>HC_8423</v>
      </c>
      <c r="C1900" t="str">
        <f t="shared" si="163"/>
        <v>HC</v>
      </c>
      <c r="D1900">
        <f t="shared" si="162"/>
        <v>36</v>
      </c>
      <c r="E1900" t="str">
        <f>INDEX(PDC!$J$1:$L$90,MATCH(H1900,PDC!$L:$L,0),MATCH(PDC!$J$1,PDC!$J$1:$L$1,0))</f>
        <v>Services</v>
      </c>
      <c r="F1900">
        <v>8423</v>
      </c>
      <c r="G1900">
        <v>95</v>
      </c>
      <c r="H1900" t="s">
        <v>92</v>
      </c>
      <c r="I1900" s="10">
        <v>74</v>
      </c>
      <c r="J1900" s="10">
        <v>125460</v>
      </c>
      <c r="K1900" s="10">
        <v>1</v>
      </c>
      <c r="L1900" s="10"/>
      <c r="M1900" s="10"/>
      <c r="N1900" s="10"/>
      <c r="O1900" s="10">
        <v>6</v>
      </c>
      <c r="P1900" s="10">
        <v>15.197901331422377</v>
      </c>
      <c r="Q1900" s="10">
        <v>7.9706679420000004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</row>
    <row r="1901" spans="1:28" x14ac:dyDescent="0.35">
      <c r="A1901" t="str">
        <f t="shared" si="160"/>
        <v>8423_Génie civil</v>
      </c>
      <c r="B1901" t="str">
        <f t="shared" si="161"/>
        <v>HC_8423</v>
      </c>
      <c r="C1901" t="str">
        <f t="shared" si="163"/>
        <v>HC</v>
      </c>
      <c r="D1901">
        <f t="shared" si="162"/>
        <v>42</v>
      </c>
      <c r="E1901" t="str">
        <f>INDEX(PDC!$J$1:$L$90,MATCH(H1901,PDC!$L:$L,0),MATCH(PDC!$J$1,PDC!$J$1:$L$1,0))</f>
        <v>Construction</v>
      </c>
      <c r="F1901">
        <v>8423</v>
      </c>
      <c r="G1901">
        <v>42</v>
      </c>
      <c r="H1901" t="s">
        <v>22</v>
      </c>
      <c r="I1901" s="10">
        <v>176</v>
      </c>
      <c r="J1901" s="10">
        <v>259729</v>
      </c>
      <c r="K1901" s="10">
        <v>2</v>
      </c>
      <c r="M1901" s="10"/>
      <c r="N1901" s="10"/>
      <c r="O1901" s="10">
        <v>213</v>
      </c>
      <c r="P1901" s="10">
        <v>9.3292647676401437</v>
      </c>
      <c r="Q1901" s="10">
        <v>7.7003338095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</row>
    <row r="1902" spans="1:28" x14ac:dyDescent="0.35">
      <c r="A1902" t="str">
        <f t="shared" si="160"/>
        <v>8423_Enseignement</v>
      </c>
      <c r="B1902" t="str">
        <f t="shared" si="161"/>
        <v>46_8423</v>
      </c>
      <c r="C1902">
        <f t="shared" si="163"/>
        <v>46</v>
      </c>
      <c r="D1902">
        <f t="shared" si="162"/>
        <v>46</v>
      </c>
      <c r="E1902" t="str">
        <f>INDEX(PDC!$J$1:$L$90,MATCH(H1902,PDC!$L:$L,0),MATCH(PDC!$J$1,PDC!$J$1:$L$1,0))</f>
        <v>Services</v>
      </c>
      <c r="F1902">
        <v>8423</v>
      </c>
      <c r="G1902">
        <v>85</v>
      </c>
      <c r="H1902" t="s">
        <v>34</v>
      </c>
      <c r="I1902" s="10">
        <v>379</v>
      </c>
      <c r="J1902" s="10">
        <v>561550</v>
      </c>
      <c r="K1902" s="10">
        <v>3</v>
      </c>
      <c r="L1902" s="10"/>
      <c r="M1902" s="10"/>
      <c r="N1902" s="10"/>
      <c r="O1902" s="10">
        <v>460</v>
      </c>
      <c r="P1902" s="10">
        <v>2.8263989360952784</v>
      </c>
      <c r="Q1902" s="10">
        <v>5.3423559789999997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</row>
    <row r="1903" spans="1:28" x14ac:dyDescent="0.35">
      <c r="A1903" t="str">
        <f t="shared" si="160"/>
        <v>8423_Activités d'architecture et d'ingénierie ; activités de contrôle et analyses techniques</v>
      </c>
      <c r="B1903" t="str">
        <f t="shared" si="161"/>
        <v>HC_8423</v>
      </c>
      <c r="C1903" t="str">
        <f t="shared" si="163"/>
        <v>HC</v>
      </c>
      <c r="D1903">
        <f t="shared" si="162"/>
        <v>44</v>
      </c>
      <c r="E1903" t="str">
        <f>INDEX(PDC!$J$1:$L$90,MATCH(H1903,PDC!$L:$L,0),MATCH(PDC!$J$1,PDC!$J$1:$L$1,0))</f>
        <v>Services</v>
      </c>
      <c r="F1903">
        <v>8423</v>
      </c>
      <c r="G1903">
        <v>71</v>
      </c>
      <c r="H1903" t="s">
        <v>43</v>
      </c>
      <c r="I1903" s="10">
        <v>131</v>
      </c>
      <c r="J1903" s="10">
        <v>215148</v>
      </c>
      <c r="K1903" s="10">
        <v>1</v>
      </c>
      <c r="L1903" s="10"/>
      <c r="M1903" s="10"/>
      <c r="N1903" s="10"/>
      <c r="O1903" s="10">
        <v>11</v>
      </c>
      <c r="P1903" s="10">
        <v>7.0947609380000145</v>
      </c>
      <c r="Q1903" s="10">
        <v>4.6479632625000002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</row>
    <row r="1904" spans="1:28" x14ac:dyDescent="0.35">
      <c r="A1904" t="str">
        <f t="shared" si="160"/>
        <v>8423_Activités juridiques et comptables</v>
      </c>
      <c r="B1904" t="str">
        <f t="shared" si="161"/>
        <v>45_8423</v>
      </c>
      <c r="C1904">
        <f t="shared" si="163"/>
        <v>45</v>
      </c>
      <c r="D1904">
        <f t="shared" si="162"/>
        <v>45</v>
      </c>
      <c r="E1904" t="str">
        <f>INDEX(PDC!$J$1:$L$90,MATCH(H1904,PDC!$L:$L,0),MATCH(PDC!$J$1,PDC!$J$1:$L$1,0))</f>
        <v>Services</v>
      </c>
      <c r="F1904">
        <v>8423</v>
      </c>
      <c r="G1904">
        <v>69</v>
      </c>
      <c r="H1904" t="s">
        <v>51</v>
      </c>
      <c r="I1904" s="10">
        <v>312</v>
      </c>
      <c r="J1904" s="10">
        <v>523545</v>
      </c>
      <c r="K1904" s="10">
        <v>2</v>
      </c>
      <c r="L1904" s="10">
        <v>1</v>
      </c>
      <c r="M1904" s="10">
        <v>15</v>
      </c>
      <c r="N1904" s="10"/>
      <c r="O1904" s="10">
        <v>790</v>
      </c>
      <c r="P1904" s="10">
        <v>6.2137676669517248</v>
      </c>
      <c r="Q1904" s="10">
        <v>3.8201109741999999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</row>
    <row r="1905" spans="1:28" x14ac:dyDescent="0.35">
      <c r="A1905" t="str">
        <f t="shared" si="160"/>
        <v>8423_Activités des services financiers, hors assurance et caisses de retraite</v>
      </c>
      <c r="B1905" t="str">
        <f t="shared" si="161"/>
        <v>47_8423</v>
      </c>
      <c r="C1905">
        <f t="shared" si="163"/>
        <v>47</v>
      </c>
      <c r="D1905">
        <f t="shared" si="162"/>
        <v>47</v>
      </c>
      <c r="E1905" t="str">
        <f>INDEX(PDC!$J$1:$L$90,MATCH(H1905,PDC!$L:$L,0),MATCH(PDC!$J$1,PDC!$J$1:$L$1,0))</f>
        <v>Services</v>
      </c>
      <c r="F1905">
        <v>8423</v>
      </c>
      <c r="G1905">
        <v>64</v>
      </c>
      <c r="H1905" t="s">
        <v>47</v>
      </c>
      <c r="I1905" s="10">
        <v>364</v>
      </c>
      <c r="J1905" s="10">
        <v>552959</v>
      </c>
      <c r="K1905" s="10">
        <v>1</v>
      </c>
      <c r="L1905" s="10"/>
      <c r="M1905" s="10"/>
      <c r="N1905" s="10"/>
      <c r="O1905" s="10">
        <v>366</v>
      </c>
      <c r="P1905" s="10">
        <v>2.0358306209233654</v>
      </c>
      <c r="Q1905" s="10">
        <v>1.8084523446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</row>
    <row r="1906" spans="1:28" x14ac:dyDescent="0.35">
      <c r="A1906" t="str">
        <f t="shared" si="160"/>
        <v>8423_Fabrication de produits informatiques, électroniques et optiques</v>
      </c>
      <c r="B1906" t="str">
        <f t="shared" si="161"/>
        <v>48_8423</v>
      </c>
      <c r="C1906">
        <f t="shared" si="163"/>
        <v>48</v>
      </c>
      <c r="D1906">
        <f t="shared" si="162"/>
        <v>48</v>
      </c>
      <c r="E1906" t="str">
        <f>INDEX(PDC!$J$1:$L$90,MATCH(H1906,PDC!$L:$L,0),MATCH(PDC!$J$1,PDC!$J$1:$L$1,0))</f>
        <v>Industrie</v>
      </c>
      <c r="F1906">
        <v>8423</v>
      </c>
      <c r="G1906">
        <v>26</v>
      </c>
      <c r="H1906" t="s">
        <v>41</v>
      </c>
      <c r="I1906" s="10">
        <v>1245</v>
      </c>
      <c r="J1906" s="10">
        <v>1883345</v>
      </c>
      <c r="K1906" s="10">
        <v>1</v>
      </c>
      <c r="M1906" s="10"/>
      <c r="N1906" s="10"/>
      <c r="O1906" s="10">
        <v>24</v>
      </c>
      <c r="P1906" s="10">
        <v>0.93239801288670676</v>
      </c>
      <c r="Q1906" s="10">
        <v>0.53097016210000003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</row>
    <row r="1907" spans="1:28" x14ac:dyDescent="0.35">
      <c r="A1907" t="str">
        <f t="shared" si="160"/>
        <v>8423_Organisation de jeux de hasard et d'argent</v>
      </c>
      <c r="B1907" t="str">
        <f t="shared" si="161"/>
        <v>HC_8423</v>
      </c>
      <c r="C1907" t="str">
        <f t="shared" si="163"/>
        <v>HC</v>
      </c>
      <c r="D1907">
        <f t="shared" si="162"/>
        <v>49</v>
      </c>
      <c r="E1907" t="str">
        <f>INDEX(PDC!$J$1:$L$90,MATCH(H1907,PDC!$L:$L,0),MATCH(PDC!$J$1,PDC!$J$1:$L$1,0))</f>
        <v>Services</v>
      </c>
      <c r="F1907">
        <v>8423</v>
      </c>
      <c r="G1907">
        <v>92</v>
      </c>
      <c r="H1907" t="s">
        <v>91</v>
      </c>
      <c r="I1907" s="10">
        <v>41</v>
      </c>
      <c r="J1907" s="10">
        <v>64126</v>
      </c>
      <c r="K1907" s="10"/>
      <c r="L1907" s="10"/>
      <c r="M1907" s="10"/>
      <c r="N1907" s="10"/>
      <c r="O1907" s="10">
        <v>11</v>
      </c>
      <c r="P1907" s="10">
        <v>0</v>
      </c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</row>
    <row r="1908" spans="1:28" x14ac:dyDescent="0.35">
      <c r="A1908" t="str">
        <f t="shared" si="160"/>
        <v>8423_Bibliothèques, archives, musées et autres activités culturelles</v>
      </c>
      <c r="B1908" t="str">
        <f t="shared" si="161"/>
        <v>HC_8423</v>
      </c>
      <c r="C1908" t="str">
        <f t="shared" si="163"/>
        <v>HC</v>
      </c>
      <c r="D1908">
        <f t="shared" si="162"/>
        <v>49</v>
      </c>
      <c r="E1908" t="str">
        <f>INDEX(PDC!$J$1:$L$90,MATCH(H1908,PDC!$L:$L,0),MATCH(PDC!$J$1,PDC!$J$1:$L$1,0))</f>
        <v>Services</v>
      </c>
      <c r="F1908">
        <v>8423</v>
      </c>
      <c r="G1908">
        <v>91</v>
      </c>
      <c r="H1908" t="s">
        <v>90</v>
      </c>
      <c r="I1908" s="10">
        <v>3</v>
      </c>
      <c r="J1908" s="10">
        <v>2670</v>
      </c>
      <c r="K1908" s="10"/>
      <c r="L1908" s="10"/>
      <c r="M1908" s="10"/>
      <c r="N1908" s="10"/>
      <c r="O1908" s="10"/>
      <c r="P1908" s="10">
        <v>0</v>
      </c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</row>
    <row r="1909" spans="1:28" x14ac:dyDescent="0.35">
      <c r="A1909" t="str">
        <f t="shared" si="160"/>
        <v>8423_Enquêtes et sécurité</v>
      </c>
      <c r="B1909" t="str">
        <f t="shared" si="161"/>
        <v>HC_8423</v>
      </c>
      <c r="C1909" t="str">
        <f t="shared" si="163"/>
        <v>HC</v>
      </c>
      <c r="D1909">
        <f t="shared" si="162"/>
        <v>49</v>
      </c>
      <c r="E1909" t="str">
        <f>INDEX(PDC!$J$1:$L$90,MATCH(H1909,PDC!$L:$L,0),MATCH(PDC!$J$1,PDC!$J$1:$L$1,0))</f>
        <v>Services</v>
      </c>
      <c r="F1909">
        <v>8423</v>
      </c>
      <c r="G1909">
        <v>80</v>
      </c>
      <c r="H1909" t="s">
        <v>15</v>
      </c>
      <c r="I1909" s="10">
        <v>20</v>
      </c>
      <c r="J1909" s="10">
        <v>35194</v>
      </c>
      <c r="K1909" s="10"/>
      <c r="L1909" s="10"/>
      <c r="M1909" s="10"/>
      <c r="N1909" s="10"/>
      <c r="O1909" s="10">
        <v>366</v>
      </c>
      <c r="P1909" s="10">
        <v>0</v>
      </c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</row>
    <row r="1910" spans="1:28" x14ac:dyDescent="0.35">
      <c r="A1910" t="str">
        <f t="shared" si="160"/>
        <v>8423_Activités des agences de voyage, voyagistes, services de réservation et activités connexes</v>
      </c>
      <c r="B1910" t="str">
        <f t="shared" si="161"/>
        <v>HC_8423</v>
      </c>
      <c r="C1910" t="str">
        <f t="shared" si="163"/>
        <v>HC</v>
      </c>
      <c r="D1910">
        <f t="shared" si="162"/>
        <v>49</v>
      </c>
      <c r="E1910" t="str">
        <f>INDEX(PDC!$J$1:$L$90,MATCH(H1910,PDC!$L:$L,0),MATCH(PDC!$J$1,PDC!$J$1:$L$1,0))</f>
        <v>Services</v>
      </c>
      <c r="F1910">
        <v>8423</v>
      </c>
      <c r="G1910">
        <v>79</v>
      </c>
      <c r="H1910" t="s">
        <v>89</v>
      </c>
      <c r="I1910" s="10">
        <v>32</v>
      </c>
      <c r="J1910" s="10">
        <v>48383</v>
      </c>
      <c r="K1910" s="10"/>
      <c r="L1910" s="10"/>
      <c r="M1910" s="10"/>
      <c r="N1910" s="10"/>
      <c r="O1910" s="10"/>
      <c r="P1910" s="10">
        <v>0</v>
      </c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</row>
    <row r="1911" spans="1:28" x14ac:dyDescent="0.35">
      <c r="A1911" t="str">
        <f t="shared" si="160"/>
        <v>8423_Autres activités spécialisées, scientifiques et techniques</v>
      </c>
      <c r="B1911" t="str">
        <f t="shared" si="161"/>
        <v>HC_8423</v>
      </c>
      <c r="C1911" t="str">
        <f t="shared" si="163"/>
        <v>HC</v>
      </c>
      <c r="D1911">
        <f t="shared" si="162"/>
        <v>49</v>
      </c>
      <c r="E1911" t="str">
        <f>INDEX(PDC!$J$1:$L$90,MATCH(H1911,PDC!$L:$L,0),MATCH(PDC!$J$1,PDC!$J$1:$L$1,0))</f>
        <v>Services</v>
      </c>
      <c r="F1911">
        <v>8423</v>
      </c>
      <c r="G1911">
        <v>74</v>
      </c>
      <c r="H1911" t="s">
        <v>86</v>
      </c>
      <c r="I1911" s="10">
        <v>8</v>
      </c>
      <c r="J1911" s="10">
        <v>8192</v>
      </c>
      <c r="K1911" s="10"/>
      <c r="M1911" s="10"/>
      <c r="N1911" s="10"/>
      <c r="O1911" s="10"/>
      <c r="P1911" s="10">
        <v>0</v>
      </c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</row>
    <row r="1912" spans="1:28" x14ac:dyDescent="0.35">
      <c r="A1912" t="str">
        <f t="shared" si="160"/>
        <v>8423_Recherche-développement scientifique</v>
      </c>
      <c r="B1912" t="str">
        <f t="shared" si="161"/>
        <v>HC_8423</v>
      </c>
      <c r="C1912" t="str">
        <f t="shared" si="163"/>
        <v>HC</v>
      </c>
      <c r="D1912">
        <f t="shared" si="162"/>
        <v>49</v>
      </c>
      <c r="E1912" t="str">
        <f>INDEX(PDC!$J$1:$L$90,MATCH(H1912,PDC!$L:$L,0),MATCH(PDC!$J$1,PDC!$J$1:$L$1,0))</f>
        <v>Services</v>
      </c>
      <c r="F1912">
        <v>8423</v>
      </c>
      <c r="G1912">
        <v>72</v>
      </c>
      <c r="H1912" t="s">
        <v>46</v>
      </c>
      <c r="I1912" s="10">
        <v>49</v>
      </c>
      <c r="J1912" s="10">
        <v>79085</v>
      </c>
      <c r="K1912" s="10"/>
      <c r="L1912" s="10"/>
      <c r="M1912" s="10"/>
      <c r="N1912" s="10"/>
      <c r="O1912" s="10"/>
      <c r="P1912" s="10">
        <v>0</v>
      </c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</row>
    <row r="1913" spans="1:28" x14ac:dyDescent="0.35">
      <c r="A1913" t="str">
        <f t="shared" si="160"/>
        <v>8423_Activités auxiliaires de services financiers et d'assurance</v>
      </c>
      <c r="B1913" t="str">
        <f t="shared" si="161"/>
        <v>HC_8423</v>
      </c>
      <c r="C1913" t="str">
        <f t="shared" si="163"/>
        <v>HC</v>
      </c>
      <c r="D1913">
        <f t="shared" si="162"/>
        <v>49</v>
      </c>
      <c r="E1913" t="str">
        <f>INDEX(PDC!$J$1:$L$90,MATCH(H1913,PDC!$L:$L,0),MATCH(PDC!$J$1,PDC!$J$1:$L$1,0))</f>
        <v>Services</v>
      </c>
      <c r="F1913">
        <v>8423</v>
      </c>
      <c r="G1913">
        <v>66</v>
      </c>
      <c r="H1913" t="s">
        <v>48</v>
      </c>
      <c r="I1913" s="10">
        <v>170</v>
      </c>
      <c r="J1913" s="10">
        <v>281525</v>
      </c>
      <c r="K1913" s="10"/>
      <c r="L1913" s="10"/>
      <c r="M1913" s="10"/>
      <c r="N1913" s="10"/>
      <c r="O1913" s="10">
        <v>0</v>
      </c>
      <c r="P1913" s="10">
        <v>0</v>
      </c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</row>
    <row r="1914" spans="1:28" x14ac:dyDescent="0.35">
      <c r="A1914" t="str">
        <f t="shared" si="160"/>
        <v>8423_Assurance</v>
      </c>
      <c r="B1914" t="str">
        <f t="shared" si="161"/>
        <v>HC_8423</v>
      </c>
      <c r="C1914" t="str">
        <f t="shared" si="163"/>
        <v>HC</v>
      </c>
      <c r="D1914">
        <f t="shared" si="162"/>
        <v>49</v>
      </c>
      <c r="E1914" t="str">
        <f>INDEX(PDC!$J$1:$L$90,MATCH(H1914,PDC!$L:$L,0),MATCH(PDC!$J$1,PDC!$J$1:$L$1,0))</f>
        <v>Services</v>
      </c>
      <c r="F1914">
        <v>8423</v>
      </c>
      <c r="G1914">
        <v>65</v>
      </c>
      <c r="H1914" t="s">
        <v>45</v>
      </c>
      <c r="I1914" s="10">
        <v>32</v>
      </c>
      <c r="J1914" s="10">
        <v>43423</v>
      </c>
      <c r="K1914" s="10"/>
      <c r="L1914" s="10"/>
      <c r="M1914" s="10"/>
      <c r="N1914" s="10"/>
      <c r="O1914" s="10"/>
      <c r="P1914" s="10">
        <v>0</v>
      </c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</row>
    <row r="1915" spans="1:28" x14ac:dyDescent="0.35">
      <c r="A1915" t="str">
        <f t="shared" si="160"/>
        <v>8423_Programmation, conseil et autres activités informatiques</v>
      </c>
      <c r="B1915" t="str">
        <f t="shared" si="161"/>
        <v>HC_8423</v>
      </c>
      <c r="C1915" t="str">
        <f t="shared" si="163"/>
        <v>HC</v>
      </c>
      <c r="D1915">
        <f t="shared" si="162"/>
        <v>49</v>
      </c>
      <c r="E1915" t="str">
        <f>INDEX(PDC!$J$1:$L$90,MATCH(H1915,PDC!$L:$L,0),MATCH(PDC!$J$1,PDC!$J$1:$L$1,0))</f>
        <v>Services</v>
      </c>
      <c r="F1915">
        <v>8423</v>
      </c>
      <c r="G1915">
        <v>62</v>
      </c>
      <c r="H1915" t="s">
        <v>50</v>
      </c>
      <c r="I1915" s="10">
        <v>12</v>
      </c>
      <c r="J1915" s="10">
        <v>17959</v>
      </c>
      <c r="K1915" s="10"/>
      <c r="L1915" s="10"/>
      <c r="M1915" s="10"/>
      <c r="N1915" s="10"/>
      <c r="O1915" s="10"/>
      <c r="P1915" s="10">
        <v>0</v>
      </c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</row>
    <row r="1916" spans="1:28" x14ac:dyDescent="0.35">
      <c r="A1916" t="str">
        <f t="shared" si="160"/>
        <v>8423_Télécommunications</v>
      </c>
      <c r="B1916" t="str">
        <f t="shared" si="161"/>
        <v>HC_8423</v>
      </c>
      <c r="C1916" t="str">
        <f t="shared" si="163"/>
        <v>HC</v>
      </c>
      <c r="D1916">
        <f t="shared" si="162"/>
        <v>49</v>
      </c>
      <c r="E1916" t="str">
        <f>INDEX(PDC!$J$1:$L$90,MATCH(H1916,PDC!$L:$L,0),MATCH(PDC!$J$1,PDC!$J$1:$L$1,0))</f>
        <v>Services</v>
      </c>
      <c r="F1916">
        <v>8423</v>
      </c>
      <c r="G1916">
        <v>61</v>
      </c>
      <c r="H1916" t="s">
        <v>84</v>
      </c>
      <c r="I1916" s="10">
        <v>13</v>
      </c>
      <c r="J1916" s="10">
        <v>23646</v>
      </c>
      <c r="K1916" s="10"/>
      <c r="M1916" s="10"/>
      <c r="N1916" s="10"/>
      <c r="O1916" s="10"/>
      <c r="P1916" s="10">
        <v>0</v>
      </c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</row>
    <row r="1917" spans="1:28" x14ac:dyDescent="0.35">
      <c r="A1917" t="str">
        <f t="shared" si="160"/>
        <v>8423_Programmation et diffusion</v>
      </c>
      <c r="B1917" t="str">
        <f t="shared" si="161"/>
        <v>HC_8423</v>
      </c>
      <c r="C1917" t="str">
        <f t="shared" si="163"/>
        <v>HC</v>
      </c>
      <c r="D1917">
        <f t="shared" si="162"/>
        <v>49</v>
      </c>
      <c r="E1917" t="str">
        <f>INDEX(PDC!$J$1:$L$90,MATCH(H1917,PDC!$L:$L,0),MATCH(PDC!$J$1,PDC!$J$1:$L$1,0))</f>
        <v>Services</v>
      </c>
      <c r="F1917">
        <v>8423</v>
      </c>
      <c r="G1917">
        <v>60</v>
      </c>
      <c r="H1917" t="s">
        <v>83</v>
      </c>
      <c r="I1917" s="10">
        <v>3</v>
      </c>
      <c r="J1917" s="10">
        <v>5033</v>
      </c>
      <c r="K1917" s="10"/>
      <c r="L1917" s="10"/>
      <c r="M1917" s="10"/>
      <c r="N1917" s="10"/>
      <c r="O1917" s="10"/>
      <c r="P1917" s="10">
        <v>0</v>
      </c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</row>
    <row r="1918" spans="1:28" x14ac:dyDescent="0.35">
      <c r="A1918" t="str">
        <f t="shared" si="160"/>
        <v>8423_Production de films cinématographiques, de vidéo et de programmes de télévision ; enregistrement sonore et édition musicale</v>
      </c>
      <c r="B1918" t="str">
        <f t="shared" si="161"/>
        <v>HC_8423</v>
      </c>
      <c r="C1918" t="str">
        <f t="shared" si="163"/>
        <v>HC</v>
      </c>
      <c r="D1918">
        <f t="shared" si="162"/>
        <v>49</v>
      </c>
      <c r="E1918" t="str">
        <f>INDEX(PDC!$J$1:$L$90,MATCH(H1918,PDC!$L:$L,0),MATCH(PDC!$J$1,PDC!$J$1:$L$1,0))</f>
        <v>Services</v>
      </c>
      <c r="F1918">
        <v>8423</v>
      </c>
      <c r="G1918">
        <v>59</v>
      </c>
      <c r="H1918" t="s">
        <v>82</v>
      </c>
      <c r="I1918" s="10">
        <v>11</v>
      </c>
      <c r="J1918" s="10">
        <v>14905</v>
      </c>
      <c r="K1918" s="10"/>
      <c r="L1918" s="10"/>
      <c r="M1918" s="10"/>
      <c r="N1918" s="10"/>
      <c r="O1918" s="10"/>
      <c r="P1918" s="10">
        <v>0</v>
      </c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</row>
    <row r="1919" spans="1:28" x14ac:dyDescent="0.35">
      <c r="A1919" t="str">
        <f t="shared" si="160"/>
        <v>8423_Édition</v>
      </c>
      <c r="B1919" t="str">
        <f t="shared" si="161"/>
        <v>HC_8423</v>
      </c>
      <c r="C1919" t="str">
        <f t="shared" si="163"/>
        <v>HC</v>
      </c>
      <c r="D1919">
        <f t="shared" si="162"/>
        <v>49</v>
      </c>
      <c r="E1919" t="str">
        <f>INDEX(PDC!$J$1:$L$90,MATCH(H1919,PDC!$L:$L,0),MATCH(PDC!$J$1,PDC!$J$1:$L$1,0))</f>
        <v>Services</v>
      </c>
      <c r="F1919">
        <v>8423</v>
      </c>
      <c r="G1919">
        <v>58</v>
      </c>
      <c r="H1919" t="s">
        <v>49</v>
      </c>
      <c r="I1919" s="10">
        <v>21</v>
      </c>
      <c r="J1919" s="10">
        <v>39161</v>
      </c>
      <c r="K1919" s="10"/>
      <c r="L1919" s="10"/>
      <c r="M1919" s="10"/>
      <c r="N1919" s="10"/>
      <c r="O1919" s="10"/>
      <c r="P1919" s="10">
        <v>0</v>
      </c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</row>
    <row r="1920" spans="1:28" x14ac:dyDescent="0.35">
      <c r="A1920" t="str">
        <f t="shared" si="160"/>
        <v>8423_Captage, traitement et distribution d'eau</v>
      </c>
      <c r="B1920" t="str">
        <f t="shared" si="161"/>
        <v>HC_8423</v>
      </c>
      <c r="C1920" t="str">
        <f t="shared" si="163"/>
        <v>HC</v>
      </c>
      <c r="D1920">
        <f t="shared" si="162"/>
        <v>49</v>
      </c>
      <c r="E1920" t="str">
        <f>INDEX(PDC!$J$1:$L$90,MATCH(H1920,PDC!$L:$L,0),MATCH(PDC!$J$1,PDC!$J$1:$L$1,0))</f>
        <v>Industrie</v>
      </c>
      <c r="F1920">
        <v>8423</v>
      </c>
      <c r="G1920">
        <v>36</v>
      </c>
      <c r="H1920" t="s">
        <v>77</v>
      </c>
      <c r="I1920" s="10">
        <v>6</v>
      </c>
      <c r="J1920" s="10">
        <v>5808</v>
      </c>
      <c r="K1920" s="10"/>
      <c r="L1920" s="10"/>
      <c r="M1920" s="10"/>
      <c r="N1920" s="10"/>
      <c r="O1920" s="10"/>
      <c r="P1920" s="10">
        <v>0</v>
      </c>
      <c r="Q1920" s="10"/>
      <c r="R1920" s="10"/>
      <c r="S1920" s="10"/>
      <c r="T1920" s="10"/>
      <c r="AA1920" s="10"/>
      <c r="AB1920" s="10"/>
    </row>
    <row r="1921" spans="1:28" x14ac:dyDescent="0.35">
      <c r="A1921" t="str">
        <f t="shared" si="160"/>
        <v>8423_Production et distribution d'électricité, de gaz, de vapeur et d'air conditionné</v>
      </c>
      <c r="B1921" t="str">
        <f t="shared" si="161"/>
        <v>HC_8423</v>
      </c>
      <c r="C1921" t="str">
        <f t="shared" si="163"/>
        <v>HC</v>
      </c>
      <c r="D1921">
        <f t="shared" si="162"/>
        <v>49</v>
      </c>
      <c r="E1921" t="str">
        <f>INDEX(PDC!$J$1:$L$90,MATCH(H1921,PDC!$L:$L,0),MATCH(PDC!$J$1,PDC!$J$1:$L$1,0))</f>
        <v>Industrie</v>
      </c>
      <c r="F1921">
        <v>8423</v>
      </c>
      <c r="G1921">
        <v>35</v>
      </c>
      <c r="H1921" t="s">
        <v>76</v>
      </c>
      <c r="I1921" s="10">
        <v>46</v>
      </c>
      <c r="J1921" s="10">
        <v>76320</v>
      </c>
      <c r="K1921" s="10"/>
      <c r="M1921" s="10"/>
      <c r="N1921" s="10"/>
      <c r="O1921" s="10">
        <v>44</v>
      </c>
      <c r="P1921" s="10">
        <v>0</v>
      </c>
      <c r="Q1921" s="10"/>
      <c r="R1921" s="10"/>
      <c r="S1921" s="10"/>
      <c r="AA1921" s="10"/>
      <c r="AB1921" s="10"/>
    </row>
    <row r="1922" spans="1:28" x14ac:dyDescent="0.35">
      <c r="A1922" t="str">
        <f t="shared" si="160"/>
        <v>8423_Fabrication de meubles</v>
      </c>
      <c r="B1922" t="str">
        <f t="shared" si="161"/>
        <v>HC_8423</v>
      </c>
      <c r="C1922" t="str">
        <f t="shared" si="163"/>
        <v>HC</v>
      </c>
      <c r="D1922">
        <f t="shared" si="162"/>
        <v>49</v>
      </c>
      <c r="E1922" t="str">
        <f>INDEX(PDC!$J$1:$L$90,MATCH(H1922,PDC!$L:$L,0),MATCH(PDC!$J$1,PDC!$J$1:$L$1,0))</f>
        <v>Industrie</v>
      </c>
      <c r="F1922">
        <v>8423</v>
      </c>
      <c r="G1922">
        <v>31</v>
      </c>
      <c r="H1922" t="s">
        <v>75</v>
      </c>
      <c r="I1922" s="10">
        <v>8</v>
      </c>
      <c r="J1922" s="10">
        <v>12658</v>
      </c>
      <c r="K1922" s="10"/>
      <c r="M1922" s="10"/>
      <c r="N1922" s="10"/>
      <c r="O1922" s="10">
        <v>0</v>
      </c>
      <c r="P1922" s="10">
        <v>0</v>
      </c>
      <c r="Q1922" s="10"/>
      <c r="R1922" s="10"/>
      <c r="S1922" s="10"/>
      <c r="AA1922" s="10"/>
      <c r="AB1922" s="10"/>
    </row>
    <row r="1923" spans="1:28" x14ac:dyDescent="0.35">
      <c r="A1923" t="str">
        <f t="shared" si="160"/>
        <v>8423_Imprimerie et reproduction d'enregistrements</v>
      </c>
      <c r="B1923" t="str">
        <f t="shared" si="161"/>
        <v>HC_8423</v>
      </c>
      <c r="C1923" t="str">
        <f t="shared" si="163"/>
        <v>HC</v>
      </c>
      <c r="D1923">
        <f t="shared" si="162"/>
        <v>49</v>
      </c>
      <c r="E1923" t="str">
        <f>INDEX(PDC!$J$1:$L$90,MATCH(H1923,PDC!$L:$L,0),MATCH(PDC!$J$1,PDC!$J$1:$L$1,0))</f>
        <v>Industrie</v>
      </c>
      <c r="F1923">
        <v>8423</v>
      </c>
      <c r="G1923">
        <v>18</v>
      </c>
      <c r="H1923" t="s">
        <v>72</v>
      </c>
      <c r="I1923" s="10">
        <v>44</v>
      </c>
      <c r="J1923" s="10">
        <v>74327</v>
      </c>
      <c r="K1923" s="10"/>
      <c r="M1923" s="10"/>
      <c r="N1923" s="10"/>
      <c r="O1923" s="10">
        <v>0</v>
      </c>
      <c r="P1923" s="10">
        <v>0</v>
      </c>
      <c r="Q1923" s="10"/>
      <c r="R1923" s="10"/>
      <c r="S1923" s="10"/>
      <c r="AA1923" s="10"/>
      <c r="AB1923" s="10"/>
    </row>
    <row r="1924" spans="1:28" x14ac:dyDescent="0.35">
      <c r="A1924" t="str">
        <f t="shared" ref="A1924:A1987" si="164">F1924&amp;"_"&amp;H1924</f>
        <v>8423_Industrie du cuir et de la chaussure</v>
      </c>
      <c r="B1924" t="str">
        <f t="shared" ref="B1924:B1987" si="165">C1924&amp;"_"&amp;F1924</f>
        <v>HC_8423</v>
      </c>
      <c r="C1924" t="str">
        <f t="shared" si="163"/>
        <v>HC</v>
      </c>
      <c r="D1924">
        <f t="shared" ref="D1924:D1928" si="166">IF(COUNTBLANK(P1924)=0,RANK(P1924,P$1859:P$1928),"NC")</f>
        <v>49</v>
      </c>
      <c r="E1924" t="str">
        <f>INDEX(PDC!$J$1:$L$90,MATCH(H1924,PDC!$L:$L,0),MATCH(PDC!$J$1,PDC!$J$1:$L$1,0))</f>
        <v>Industrie</v>
      </c>
      <c r="F1924">
        <v>8423</v>
      </c>
      <c r="G1924">
        <v>15</v>
      </c>
      <c r="H1924" t="s">
        <v>69</v>
      </c>
      <c r="I1924" s="10">
        <v>1</v>
      </c>
      <c r="J1924" s="10">
        <v>1480</v>
      </c>
      <c r="K1924" s="10"/>
      <c r="L1924" s="10"/>
      <c r="M1924" s="10"/>
      <c r="N1924" s="10"/>
      <c r="O1924" s="10"/>
      <c r="P1924" s="10">
        <v>0</v>
      </c>
      <c r="Q1924" s="10"/>
      <c r="R1924" s="10"/>
      <c r="S1924" s="10"/>
      <c r="U1924" s="10"/>
      <c r="V1924" s="10"/>
      <c r="W1924" s="10"/>
      <c r="X1924" s="10"/>
      <c r="Y1924" s="10"/>
      <c r="Z1924" s="10"/>
      <c r="AA1924" s="10"/>
      <c r="AB1924" s="10"/>
    </row>
    <row r="1925" spans="1:28" x14ac:dyDescent="0.35">
      <c r="A1925" t="str">
        <f t="shared" si="164"/>
        <v>8423_Industrie de l'habillement</v>
      </c>
      <c r="B1925" t="str">
        <f t="shared" si="165"/>
        <v>HC_8423</v>
      </c>
      <c r="C1925" t="str">
        <f t="shared" ref="C1925:C1988" si="167">IF(OR(G1925=93,G1925=78,G1925=53),"HC",IF(I1925&lt;300,"HC",D1925))</f>
        <v>HC</v>
      </c>
      <c r="D1925">
        <f t="shared" si="166"/>
        <v>49</v>
      </c>
      <c r="E1925" t="str">
        <f>INDEX(PDC!$J$1:$L$90,MATCH(H1925,PDC!$L:$L,0),MATCH(PDC!$J$1,PDC!$J$1:$L$1,0))</f>
        <v>Industrie</v>
      </c>
      <c r="F1925">
        <v>8423</v>
      </c>
      <c r="G1925">
        <v>14</v>
      </c>
      <c r="H1925" t="s">
        <v>68</v>
      </c>
      <c r="I1925" s="10">
        <v>25</v>
      </c>
      <c r="J1925" s="10">
        <v>38860</v>
      </c>
      <c r="K1925" s="10"/>
      <c r="L1925" s="10"/>
      <c r="M1925" s="10"/>
      <c r="N1925" s="10"/>
      <c r="O1925" s="10">
        <v>0</v>
      </c>
      <c r="P1925" s="10">
        <v>0</v>
      </c>
      <c r="Q1925" s="10"/>
      <c r="R1925" s="10"/>
      <c r="S1925" s="10"/>
      <c r="T1925" s="10"/>
      <c r="AA1925" s="10"/>
      <c r="AB1925" s="10"/>
    </row>
    <row r="1926" spans="1:28" x14ac:dyDescent="0.35">
      <c r="A1926" t="str">
        <f t="shared" si="164"/>
        <v>8423_Fabrication de textiles</v>
      </c>
      <c r="B1926" t="str">
        <f t="shared" si="165"/>
        <v>HC_8423</v>
      </c>
      <c r="C1926" t="str">
        <f t="shared" si="167"/>
        <v>HC</v>
      </c>
      <c r="D1926">
        <f t="shared" si="166"/>
        <v>49</v>
      </c>
      <c r="E1926" t="str">
        <f>INDEX(PDC!$J$1:$L$90,MATCH(H1926,PDC!$L:$L,0),MATCH(PDC!$J$1,PDC!$J$1:$L$1,0))</f>
        <v>Industrie</v>
      </c>
      <c r="F1926">
        <v>8423</v>
      </c>
      <c r="G1926">
        <v>13</v>
      </c>
      <c r="H1926" t="s">
        <v>19</v>
      </c>
      <c r="I1926" s="10">
        <v>2</v>
      </c>
      <c r="J1926" s="10">
        <v>1846</v>
      </c>
      <c r="K1926" s="10"/>
      <c r="M1926" s="10"/>
      <c r="N1926" s="10"/>
      <c r="O1926" s="10"/>
      <c r="P1926" s="10">
        <v>0</v>
      </c>
      <c r="Q1926" s="10"/>
      <c r="R1926" s="10"/>
      <c r="S1926" s="10"/>
      <c r="U1926" s="10"/>
      <c r="V1926" s="10"/>
      <c r="W1926" s="10"/>
      <c r="X1926" s="10"/>
      <c r="Y1926" s="10"/>
      <c r="Z1926" s="10"/>
      <c r="AA1926" s="10"/>
      <c r="AB1926" s="10"/>
    </row>
    <row r="1927" spans="1:28" x14ac:dyDescent="0.35">
      <c r="A1927" t="str">
        <f t="shared" si="164"/>
        <v>8423_Fabrication de boissons</v>
      </c>
      <c r="B1927" t="str">
        <f t="shared" si="165"/>
        <v>HC_8423</v>
      </c>
      <c r="C1927" t="str">
        <f t="shared" si="167"/>
        <v>HC</v>
      </c>
      <c r="D1927">
        <f t="shared" si="166"/>
        <v>49</v>
      </c>
      <c r="E1927" t="str">
        <f>INDEX(PDC!$J$1:$L$90,MATCH(H1927,PDC!$L:$L,0),MATCH(PDC!$J$1,PDC!$J$1:$L$1,0))</f>
        <v>Industrie</v>
      </c>
      <c r="F1927">
        <v>8423</v>
      </c>
      <c r="G1927">
        <v>11</v>
      </c>
      <c r="H1927" t="s">
        <v>66</v>
      </c>
      <c r="I1927" s="10">
        <v>2</v>
      </c>
      <c r="J1927" s="10">
        <v>1688</v>
      </c>
      <c r="K1927" s="10"/>
      <c r="M1927" s="10"/>
      <c r="N1927" s="10"/>
      <c r="O1927" s="10"/>
      <c r="P1927" s="10">
        <v>0</v>
      </c>
      <c r="Q1927" s="10"/>
      <c r="R1927" s="10"/>
      <c r="S1927" s="10"/>
      <c r="T1927" s="10"/>
      <c r="AA1927" s="10"/>
      <c r="AB1927" s="10"/>
    </row>
    <row r="1928" spans="1:28" x14ac:dyDescent="0.35">
      <c r="A1928" t="str">
        <f t="shared" si="164"/>
        <v>8423_Autres industries extractives</v>
      </c>
      <c r="B1928" t="str">
        <f t="shared" si="165"/>
        <v>HC_8423</v>
      </c>
      <c r="C1928" t="str">
        <f t="shared" si="167"/>
        <v>HC</v>
      </c>
      <c r="D1928">
        <f t="shared" si="166"/>
        <v>49</v>
      </c>
      <c r="E1928" t="str">
        <f>INDEX(PDC!$J$1:$L$90,MATCH(H1928,PDC!$L:$L,0),MATCH(PDC!$J$1,PDC!$J$1:$L$1,0))</f>
        <v>Industrie</v>
      </c>
      <c r="F1928">
        <v>8423</v>
      </c>
      <c r="G1928">
        <v>8</v>
      </c>
      <c r="H1928" t="s">
        <v>64</v>
      </c>
      <c r="I1928" s="10">
        <v>30</v>
      </c>
      <c r="J1928" s="10">
        <v>48319</v>
      </c>
      <c r="K1928" s="10"/>
      <c r="M1928" s="10"/>
      <c r="N1928" s="10"/>
      <c r="O1928" s="10">
        <v>0</v>
      </c>
      <c r="P1928" s="10">
        <v>0</v>
      </c>
      <c r="Q1928" s="10"/>
      <c r="R1928" s="10"/>
      <c r="S1928" s="10"/>
      <c r="AA1928" s="10"/>
      <c r="AB1928" s="10"/>
    </row>
    <row r="1929" spans="1:28" x14ac:dyDescent="0.35">
      <c r="A1929" t="str">
        <f t="shared" si="164"/>
        <v>8424_Fabrication de produits informatiques, électroniques et optiques</v>
      </c>
      <c r="B1929" t="str">
        <f t="shared" si="165"/>
        <v>HC_8424</v>
      </c>
      <c r="C1929" t="str">
        <f t="shared" si="167"/>
        <v>HC</v>
      </c>
      <c r="D1929">
        <f>IF(COUNTBLANK(P1929)=0,RANK(P1929,P$1929:P$1998),"NC")</f>
        <v>3</v>
      </c>
      <c r="E1929" t="str">
        <f>INDEX(PDC!$J$1:$L$90,MATCH(H1929,PDC!$L:$L,0),MATCH(PDC!$J$1,PDC!$J$1:$L$1,0))</f>
        <v>Industrie</v>
      </c>
      <c r="F1929">
        <v>8424</v>
      </c>
      <c r="G1929">
        <v>26</v>
      </c>
      <c r="H1929" t="s">
        <v>41</v>
      </c>
      <c r="I1929" s="10">
        <v>2</v>
      </c>
      <c r="J1929" s="10">
        <v>3258</v>
      </c>
      <c r="K1929" s="10">
        <v>1</v>
      </c>
      <c r="L1929" s="10"/>
      <c r="M1929" s="10"/>
      <c r="N1929" s="10"/>
      <c r="O1929" s="10">
        <v>44</v>
      </c>
      <c r="P1929" s="10">
        <v>118.08912704328527</v>
      </c>
      <c r="Q1929" s="10">
        <v>306.93677102999999</v>
      </c>
      <c r="R1929" s="10"/>
      <c r="S1929" s="10"/>
      <c r="AA1929" s="10"/>
      <c r="AB1929" s="10"/>
    </row>
    <row r="1930" spans="1:28" x14ac:dyDescent="0.35">
      <c r="A1930" t="str">
        <f t="shared" si="164"/>
        <v>8424_Dépollution et autres services de gestion des déchets</v>
      </c>
      <c r="B1930" t="str">
        <f t="shared" si="165"/>
        <v>HC_8424</v>
      </c>
      <c r="C1930" t="str">
        <f t="shared" si="167"/>
        <v>HC</v>
      </c>
      <c r="D1930">
        <f t="shared" ref="D1930:D1993" si="168">IF(COUNTBLANK(P1930)=0,RANK(P1930,P$1929:P$1998),"NC")</f>
        <v>46</v>
      </c>
      <c r="E1930" t="str">
        <f>INDEX(PDC!$J$1:$L$90,MATCH(H1930,PDC!$L:$L,0),MATCH(PDC!$J$1,PDC!$J$1:$L$1,0))</f>
        <v>Industrie</v>
      </c>
      <c r="F1930">
        <v>8424</v>
      </c>
      <c r="G1930">
        <v>39</v>
      </c>
      <c r="H1930" t="s">
        <v>79</v>
      </c>
      <c r="I1930" s="10">
        <v>3</v>
      </c>
      <c r="J1930" s="10">
        <v>3764</v>
      </c>
      <c r="K1930" s="10">
        <v>1</v>
      </c>
      <c r="M1930" s="10"/>
      <c r="N1930" s="10"/>
      <c r="O1930" s="10">
        <v>8</v>
      </c>
      <c r="P1930" s="10">
        <v>0</v>
      </c>
      <c r="Q1930" s="10">
        <v>265.67481402999999</v>
      </c>
      <c r="R1930" s="10"/>
      <c r="S1930" s="10"/>
      <c r="AA1930" s="10"/>
      <c r="AB1930" s="10"/>
    </row>
    <row r="1931" spans="1:28" x14ac:dyDescent="0.35">
      <c r="A1931" t="str">
        <f t="shared" si="164"/>
        <v>8424_Travail du bois et fabrication d'articles en bois et en liège, à l'exception des meubles ; fabrication d'articles en vannerie et sparterie</v>
      </c>
      <c r="B1931" t="str">
        <f t="shared" si="165"/>
        <v>HC_8424</v>
      </c>
      <c r="C1931" t="str">
        <f t="shared" si="167"/>
        <v>HC</v>
      </c>
      <c r="D1931">
        <f t="shared" si="168"/>
        <v>2</v>
      </c>
      <c r="E1931" t="str">
        <f>INDEX(PDC!$J$1:$L$90,MATCH(H1931,PDC!$L:$L,0),MATCH(PDC!$J$1,PDC!$J$1:$L$1,0))</f>
        <v>Industrie</v>
      </c>
      <c r="F1931">
        <v>8424</v>
      </c>
      <c r="G1931">
        <v>16</v>
      </c>
      <c r="H1931" t="s">
        <v>70</v>
      </c>
      <c r="I1931" s="10">
        <v>80</v>
      </c>
      <c r="J1931" s="10">
        <v>117730</v>
      </c>
      <c r="K1931" s="10">
        <v>10</v>
      </c>
      <c r="L1931" s="10">
        <v>1</v>
      </c>
      <c r="M1931" s="10">
        <v>8</v>
      </c>
      <c r="N1931" s="10"/>
      <c r="O1931" s="10">
        <v>255</v>
      </c>
      <c r="P1931" s="10">
        <v>133.66547190992043</v>
      </c>
      <c r="Q1931" s="10">
        <v>84.940117216999994</v>
      </c>
      <c r="R1931" s="10"/>
      <c r="S1931" s="10"/>
      <c r="U1931" s="10"/>
      <c r="V1931" s="10"/>
      <c r="W1931" s="10"/>
      <c r="X1931" s="10"/>
      <c r="Y1931" s="10"/>
      <c r="Z1931" s="10"/>
      <c r="AA1931" s="10"/>
      <c r="AB1931" s="10"/>
    </row>
    <row r="1932" spans="1:28" x14ac:dyDescent="0.35">
      <c r="A1932" t="str">
        <f t="shared" si="164"/>
        <v>8424_Activités de location et location-bail</v>
      </c>
      <c r="B1932" t="str">
        <f t="shared" si="165"/>
        <v>HC_8424</v>
      </c>
      <c r="C1932" t="str">
        <f t="shared" si="167"/>
        <v>HC</v>
      </c>
      <c r="D1932">
        <f t="shared" si="168"/>
        <v>9</v>
      </c>
      <c r="E1932" t="str">
        <f>INDEX(PDC!$J$1:$L$90,MATCH(H1932,PDC!$L:$L,0),MATCH(PDC!$J$1,PDC!$J$1:$L$1,0))</f>
        <v>Services</v>
      </c>
      <c r="F1932">
        <v>8424</v>
      </c>
      <c r="G1932">
        <v>77</v>
      </c>
      <c r="H1932" t="s">
        <v>88</v>
      </c>
      <c r="I1932" s="10">
        <v>30</v>
      </c>
      <c r="J1932" s="10">
        <v>50609</v>
      </c>
      <c r="K1932" s="10">
        <v>4</v>
      </c>
      <c r="L1932" s="10">
        <v>1</v>
      </c>
      <c r="M1932" s="10">
        <v>3</v>
      </c>
      <c r="N1932" s="10"/>
      <c r="O1932" s="10">
        <v>109</v>
      </c>
      <c r="P1932" s="10">
        <v>84.822339924990317</v>
      </c>
      <c r="Q1932" s="10">
        <v>79.037325377000002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</row>
    <row r="1933" spans="1:28" x14ac:dyDescent="0.35">
      <c r="A1933" t="str">
        <f t="shared" si="164"/>
        <v>8424_Fabrication d'autres produits minéraux non métalliques</v>
      </c>
      <c r="B1933" t="str">
        <f t="shared" si="165"/>
        <v>HC_8424</v>
      </c>
      <c r="C1933" t="str">
        <f t="shared" si="167"/>
        <v>HC</v>
      </c>
      <c r="D1933">
        <f t="shared" si="168"/>
        <v>8</v>
      </c>
      <c r="E1933" t="str">
        <f>INDEX(PDC!$J$1:$L$90,MATCH(H1933,PDC!$L:$L,0),MATCH(PDC!$J$1,PDC!$J$1:$L$1,0))</f>
        <v>Industrie</v>
      </c>
      <c r="F1933">
        <v>8424</v>
      </c>
      <c r="G1933">
        <v>23</v>
      </c>
      <c r="H1933" t="s">
        <v>18</v>
      </c>
      <c r="I1933" s="10">
        <v>75</v>
      </c>
      <c r="J1933" s="10">
        <v>112158</v>
      </c>
      <c r="K1933" s="10">
        <v>8</v>
      </c>
      <c r="L1933" s="10">
        <v>2</v>
      </c>
      <c r="M1933" s="10">
        <v>13</v>
      </c>
      <c r="N1933" s="10"/>
      <c r="O1933" s="10">
        <v>283</v>
      </c>
      <c r="P1933" s="10">
        <v>86.687224358290791</v>
      </c>
      <c r="Q1933" s="10">
        <v>71.327948073000002</v>
      </c>
      <c r="R1933" s="10"/>
      <c r="S1933" s="10"/>
      <c r="T1933" s="10"/>
      <c r="AA1933" s="10"/>
      <c r="AB1933" s="10"/>
    </row>
    <row r="1934" spans="1:28" x14ac:dyDescent="0.35">
      <c r="A1934" t="str">
        <f t="shared" si="164"/>
        <v>8424_Entreposage et services auxiliaires des transports</v>
      </c>
      <c r="B1934" t="str">
        <f t="shared" si="165"/>
        <v>HC_8424</v>
      </c>
      <c r="C1934" t="str">
        <f t="shared" si="167"/>
        <v>HC</v>
      </c>
      <c r="D1934">
        <f t="shared" si="168"/>
        <v>5</v>
      </c>
      <c r="E1934" t="str">
        <f>INDEX(PDC!$J$1:$L$90,MATCH(H1934,PDC!$L:$L,0),MATCH(PDC!$J$1,PDC!$J$1:$L$1,0))</f>
        <v>Services</v>
      </c>
      <c r="F1934">
        <v>8424</v>
      </c>
      <c r="G1934">
        <v>52</v>
      </c>
      <c r="H1934" t="s">
        <v>7</v>
      </c>
      <c r="I1934" s="10">
        <v>266</v>
      </c>
      <c r="J1934" s="10">
        <v>382207</v>
      </c>
      <c r="K1934">
        <v>27</v>
      </c>
      <c r="L1934">
        <v>3</v>
      </c>
      <c r="M1934">
        <v>18</v>
      </c>
      <c r="O1934">
        <v>1265</v>
      </c>
      <c r="P1934">
        <v>94.937806554111418</v>
      </c>
      <c r="Q1934">
        <v>70.642348256000005</v>
      </c>
      <c r="R1934" s="10"/>
      <c r="S1934" s="10"/>
      <c r="AA1934" s="10"/>
      <c r="AB1934" s="10"/>
    </row>
    <row r="1935" spans="1:28" x14ac:dyDescent="0.35">
      <c r="A1935" t="str">
        <f t="shared" si="164"/>
        <v>8424_Travaux de construction spécialisés</v>
      </c>
      <c r="B1935" t="str">
        <f t="shared" si="165"/>
        <v>10_8424</v>
      </c>
      <c r="C1935">
        <f t="shared" si="167"/>
        <v>10</v>
      </c>
      <c r="D1935">
        <f t="shared" si="168"/>
        <v>10</v>
      </c>
      <c r="E1935" t="str">
        <f>INDEX(PDC!$J$1:$L$90,MATCH(H1935,PDC!$L:$L,0),MATCH(PDC!$J$1,PDC!$J$1:$L$1,0))</f>
        <v>Construction</v>
      </c>
      <c r="F1935">
        <v>8424</v>
      </c>
      <c r="G1935">
        <v>43</v>
      </c>
      <c r="H1935" t="s">
        <v>3</v>
      </c>
      <c r="I1935" s="10">
        <v>1757</v>
      </c>
      <c r="J1935" s="10">
        <v>2821530</v>
      </c>
      <c r="K1935">
        <v>155</v>
      </c>
      <c r="L1935">
        <v>17</v>
      </c>
      <c r="M1935">
        <v>205</v>
      </c>
      <c r="O1935">
        <v>11192</v>
      </c>
      <c r="P1935">
        <v>78.807628796851105</v>
      </c>
      <c r="Q1935">
        <v>54.934733991999998</v>
      </c>
      <c r="R1935" s="10"/>
      <c r="S1935" s="10"/>
      <c r="U1935" s="10"/>
      <c r="V1935" s="10"/>
      <c r="W1935" s="10"/>
      <c r="X1935" s="10"/>
      <c r="Y1935" s="10"/>
      <c r="Z1935" s="10"/>
      <c r="AA1935" s="10"/>
      <c r="AB1935" s="10"/>
    </row>
    <row r="1936" spans="1:28" x14ac:dyDescent="0.35">
      <c r="A1936" t="str">
        <f t="shared" si="164"/>
        <v>8424_Fabrication de meubles</v>
      </c>
      <c r="B1936" t="str">
        <f t="shared" si="165"/>
        <v>HC_8424</v>
      </c>
      <c r="C1936" t="str">
        <f t="shared" si="167"/>
        <v>HC</v>
      </c>
      <c r="D1936">
        <f t="shared" si="168"/>
        <v>1</v>
      </c>
      <c r="E1936" t="str">
        <f>INDEX(PDC!$J$1:$L$90,MATCH(H1936,PDC!$L:$L,0),MATCH(PDC!$J$1,PDC!$J$1:$L$1,0))</f>
        <v>Industrie</v>
      </c>
      <c r="F1936">
        <v>8424</v>
      </c>
      <c r="G1936">
        <v>31</v>
      </c>
      <c r="H1936" t="s">
        <v>75</v>
      </c>
      <c r="I1936" s="10">
        <v>54</v>
      </c>
      <c r="J1936" s="10">
        <v>92000</v>
      </c>
      <c r="K1936">
        <v>5</v>
      </c>
      <c r="L1936">
        <v>2</v>
      </c>
      <c r="M1936">
        <v>16</v>
      </c>
      <c r="O1936">
        <v>326</v>
      </c>
      <c r="P1936">
        <v>139.51392514743418</v>
      </c>
      <c r="Q1936">
        <v>54.347826087000001</v>
      </c>
      <c r="R1936" s="10"/>
      <c r="S1936" s="10"/>
      <c r="T1936" s="10"/>
      <c r="AA1936" s="10"/>
      <c r="AB1936" s="10"/>
    </row>
    <row r="1937" spans="1:28" x14ac:dyDescent="0.35">
      <c r="A1937" t="str">
        <f t="shared" si="164"/>
        <v>8424_Services relatifs aux bâtiments et aménagement paysager</v>
      </c>
      <c r="B1937" t="str">
        <f t="shared" si="165"/>
        <v>HC_8424</v>
      </c>
      <c r="C1937" t="str">
        <f t="shared" si="167"/>
        <v>HC</v>
      </c>
      <c r="D1937">
        <f t="shared" si="168"/>
        <v>19</v>
      </c>
      <c r="E1937" t="str">
        <f>INDEX(PDC!$J$1:$L$90,MATCH(H1937,PDC!$L:$L,0),MATCH(PDC!$J$1,PDC!$J$1:$L$1,0))</f>
        <v>Services</v>
      </c>
      <c r="F1937">
        <v>8424</v>
      </c>
      <c r="G1937">
        <v>81</v>
      </c>
      <c r="H1937" t="s">
        <v>9</v>
      </c>
      <c r="I1937" s="10">
        <v>206</v>
      </c>
      <c r="J1937" s="10">
        <v>294603</v>
      </c>
      <c r="K1937">
        <v>16</v>
      </c>
      <c r="O1937">
        <v>869</v>
      </c>
      <c r="P1937">
        <v>51.29970930625997</v>
      </c>
      <c r="Q1937">
        <v>54.310377015999997</v>
      </c>
      <c r="R1937" s="10"/>
      <c r="S1937" s="10"/>
      <c r="U1937" s="10"/>
      <c r="V1937" s="10"/>
      <c r="W1937" s="10"/>
      <c r="X1937" s="10"/>
      <c r="Y1937" s="10"/>
      <c r="Z1937" s="10"/>
      <c r="AA1937" s="10"/>
      <c r="AB1937" s="10"/>
    </row>
    <row r="1938" spans="1:28" x14ac:dyDescent="0.35">
      <c r="A1938" t="str">
        <f t="shared" si="164"/>
        <v>8424_Réparation et installation de machines et d'équipements</v>
      </c>
      <c r="B1938" t="str">
        <f t="shared" si="165"/>
        <v>HC_8424</v>
      </c>
      <c r="C1938" t="str">
        <f t="shared" si="167"/>
        <v>HC</v>
      </c>
      <c r="D1938">
        <f t="shared" si="168"/>
        <v>4</v>
      </c>
      <c r="E1938" t="str">
        <f>INDEX(PDC!$J$1:$L$90,MATCH(H1938,PDC!$L:$L,0),MATCH(PDC!$J$1,PDC!$J$1:$L$1,0))</f>
        <v>Industrie</v>
      </c>
      <c r="F1938">
        <v>8424</v>
      </c>
      <c r="G1938">
        <v>33</v>
      </c>
      <c r="H1938" t="s">
        <v>23</v>
      </c>
      <c r="I1938" s="10">
        <v>130</v>
      </c>
      <c r="J1938" s="10">
        <v>222780</v>
      </c>
      <c r="K1938">
        <v>12</v>
      </c>
      <c r="O1938">
        <v>490</v>
      </c>
      <c r="P1938">
        <v>113.57729956863456</v>
      </c>
      <c r="Q1938">
        <v>53.864799353999999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</row>
    <row r="1939" spans="1:28" x14ac:dyDescent="0.35">
      <c r="A1939" t="str">
        <f t="shared" si="164"/>
        <v>8424_Publicité et études de marché</v>
      </c>
      <c r="B1939" t="str">
        <f t="shared" si="165"/>
        <v>HC_8424</v>
      </c>
      <c r="C1939" t="str">
        <f t="shared" si="167"/>
        <v>HC</v>
      </c>
      <c r="D1939">
        <f t="shared" si="168"/>
        <v>23</v>
      </c>
      <c r="E1939" t="str">
        <f>INDEX(PDC!$J$1:$L$90,MATCH(H1939,PDC!$L:$L,0),MATCH(PDC!$J$1,PDC!$J$1:$L$1,0))</f>
        <v>Services</v>
      </c>
      <c r="F1939">
        <v>8424</v>
      </c>
      <c r="G1939">
        <v>73</v>
      </c>
      <c r="H1939" t="s">
        <v>33</v>
      </c>
      <c r="I1939" s="10">
        <v>22</v>
      </c>
      <c r="J1939" s="10">
        <v>38751</v>
      </c>
      <c r="K1939">
        <v>2</v>
      </c>
      <c r="O1939">
        <v>88</v>
      </c>
      <c r="P1939">
        <v>44.14773013335094</v>
      </c>
      <c r="Q1939">
        <v>51.611571314000003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</row>
    <row r="1940" spans="1:28" x14ac:dyDescent="0.35">
      <c r="A1940" t="str">
        <f t="shared" si="164"/>
        <v>8424_Restauration</v>
      </c>
      <c r="B1940" t="str">
        <f t="shared" si="165"/>
        <v>11_8424</v>
      </c>
      <c r="C1940">
        <f t="shared" si="167"/>
        <v>11</v>
      </c>
      <c r="D1940">
        <f t="shared" si="168"/>
        <v>11</v>
      </c>
      <c r="E1940" t="str">
        <f>INDEX(PDC!$J$1:$L$90,MATCH(H1940,PDC!$L:$L,0),MATCH(PDC!$J$1,PDC!$J$1:$L$1,0))</f>
        <v>Services</v>
      </c>
      <c r="F1940">
        <v>8424</v>
      </c>
      <c r="G1940">
        <v>56</v>
      </c>
      <c r="H1940" t="s">
        <v>10</v>
      </c>
      <c r="I1940" s="10">
        <v>591</v>
      </c>
      <c r="J1940" s="10">
        <v>887670</v>
      </c>
      <c r="K1940">
        <v>42</v>
      </c>
      <c r="M1940" s="10"/>
      <c r="O1940">
        <v>1788</v>
      </c>
      <c r="P1940">
        <v>75.816010495011483</v>
      </c>
      <c r="Q1940">
        <v>47.314880530000003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</row>
    <row r="1941" spans="1:28" x14ac:dyDescent="0.35">
      <c r="A1941" t="str">
        <f t="shared" si="164"/>
        <v>8424_Activités de poste et de courrier</v>
      </c>
      <c r="B1941" t="str">
        <f t="shared" si="165"/>
        <v>HC_8424</v>
      </c>
      <c r="C1941" t="str">
        <f t="shared" si="167"/>
        <v>HC</v>
      </c>
      <c r="D1941">
        <f t="shared" si="168"/>
        <v>15</v>
      </c>
      <c r="E1941" t="str">
        <f>INDEX(PDC!$J$1:$L$90,MATCH(H1941,PDC!$L:$L,0),MATCH(PDC!$J$1,PDC!$J$1:$L$1,0))</f>
        <v>Services</v>
      </c>
      <c r="F1941">
        <v>8424</v>
      </c>
      <c r="G1941">
        <v>53</v>
      </c>
      <c r="H1941" t="s">
        <v>13</v>
      </c>
      <c r="I1941" s="10">
        <v>193</v>
      </c>
      <c r="J1941" s="10">
        <v>299978</v>
      </c>
      <c r="K1941">
        <v>13</v>
      </c>
      <c r="L1941">
        <v>1</v>
      </c>
      <c r="M1941">
        <v>5</v>
      </c>
      <c r="O1941">
        <v>378</v>
      </c>
      <c r="P1941">
        <v>67.310081342119261</v>
      </c>
      <c r="Q1941">
        <v>43.336511344000002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</row>
    <row r="1942" spans="1:28" x14ac:dyDescent="0.35">
      <c r="A1942" t="str">
        <f t="shared" si="164"/>
        <v>8424_Fabrication de produits métalliques, à l'exception des machines et des équipements</v>
      </c>
      <c r="B1942" t="str">
        <f t="shared" si="165"/>
        <v>12_8424</v>
      </c>
      <c r="C1942">
        <f t="shared" si="167"/>
        <v>12</v>
      </c>
      <c r="D1942">
        <f t="shared" si="168"/>
        <v>12</v>
      </c>
      <c r="E1942" t="str">
        <f>INDEX(PDC!$J$1:$L$90,MATCH(H1942,PDC!$L:$L,0),MATCH(PDC!$J$1,PDC!$J$1:$L$1,0))</f>
        <v>Industrie</v>
      </c>
      <c r="F1942">
        <v>8424</v>
      </c>
      <c r="G1942">
        <v>25</v>
      </c>
      <c r="H1942" t="s">
        <v>11</v>
      </c>
      <c r="I1942" s="10">
        <v>406</v>
      </c>
      <c r="J1942" s="10">
        <v>646613</v>
      </c>
      <c r="K1942">
        <v>28</v>
      </c>
      <c r="L1942">
        <v>4</v>
      </c>
      <c r="M1942">
        <v>17</v>
      </c>
      <c r="O1942">
        <v>917</v>
      </c>
      <c r="P1942">
        <v>69.22713319522417</v>
      </c>
      <c r="Q1942">
        <v>43.302562737999999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</row>
    <row r="1943" spans="1:28" x14ac:dyDescent="0.35">
      <c r="A1943" t="str">
        <f t="shared" si="164"/>
        <v>8424_Action sociale sans hébergement</v>
      </c>
      <c r="B1943" t="str">
        <f t="shared" si="165"/>
        <v>24_8424</v>
      </c>
      <c r="C1943">
        <f t="shared" si="167"/>
        <v>24</v>
      </c>
      <c r="D1943">
        <f t="shared" si="168"/>
        <v>24</v>
      </c>
      <c r="E1943" t="str">
        <f>INDEX(PDC!$J$1:$L$90,MATCH(H1943,PDC!$L:$L,0),MATCH(PDC!$J$1,PDC!$J$1:$L$1,0))</f>
        <v>Services</v>
      </c>
      <c r="F1943">
        <v>8424</v>
      </c>
      <c r="G1943">
        <v>88</v>
      </c>
      <c r="H1943" t="s">
        <v>8</v>
      </c>
      <c r="I1943" s="10">
        <v>1101</v>
      </c>
      <c r="J1943" s="10">
        <v>1688733</v>
      </c>
      <c r="K1943">
        <v>73</v>
      </c>
      <c r="L1943">
        <v>5</v>
      </c>
      <c r="M1943" s="10">
        <v>22</v>
      </c>
      <c r="O1943">
        <v>6267</v>
      </c>
      <c r="P1943">
        <v>39.413602227535591</v>
      </c>
      <c r="Q1943">
        <v>43.227674239000002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</row>
    <row r="1944" spans="1:28" x14ac:dyDescent="0.35">
      <c r="A1944" t="str">
        <f t="shared" si="164"/>
        <v>8424_Activités sportives, récréatives et de loisirs</v>
      </c>
      <c r="B1944" t="str">
        <f t="shared" si="165"/>
        <v>HC_8424</v>
      </c>
      <c r="C1944" t="str">
        <f t="shared" si="167"/>
        <v>HC</v>
      </c>
      <c r="D1944">
        <f t="shared" si="168"/>
        <v>6</v>
      </c>
      <c r="E1944" t="str">
        <f>INDEX(PDC!$J$1:$L$90,MATCH(H1944,PDC!$L:$L,0),MATCH(PDC!$J$1,PDC!$J$1:$L$1,0))</f>
        <v>Services</v>
      </c>
      <c r="F1944">
        <v>8424</v>
      </c>
      <c r="G1944">
        <v>93</v>
      </c>
      <c r="H1944" t="s">
        <v>12</v>
      </c>
      <c r="I1944" s="10">
        <v>251</v>
      </c>
      <c r="J1944" s="10">
        <v>356560</v>
      </c>
      <c r="K1944">
        <v>15</v>
      </c>
      <c r="L1944">
        <v>1</v>
      </c>
      <c r="M1944">
        <v>5</v>
      </c>
      <c r="O1944">
        <v>479</v>
      </c>
      <c r="P1944">
        <v>94.223590201344379</v>
      </c>
      <c r="Q1944">
        <v>42.068656046999997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</row>
    <row r="1945" spans="1:28" x14ac:dyDescent="0.35">
      <c r="A1945" t="str">
        <f t="shared" si="164"/>
        <v>8424_Transports terrestres et transport par conduites</v>
      </c>
      <c r="B1945" t="str">
        <f t="shared" si="165"/>
        <v>13_8424</v>
      </c>
      <c r="C1945">
        <f t="shared" si="167"/>
        <v>13</v>
      </c>
      <c r="D1945">
        <f t="shared" si="168"/>
        <v>13</v>
      </c>
      <c r="E1945" t="str">
        <f>INDEX(PDC!$J$1:$L$90,MATCH(H1945,PDC!$L:$L,0),MATCH(PDC!$J$1,PDC!$J$1:$L$1,0))</f>
        <v>Services</v>
      </c>
      <c r="F1945">
        <v>8424</v>
      </c>
      <c r="G1945">
        <v>49</v>
      </c>
      <c r="H1945" t="s">
        <v>5</v>
      </c>
      <c r="I1945" s="10">
        <v>807</v>
      </c>
      <c r="J1945" s="10">
        <v>1525372</v>
      </c>
      <c r="K1945">
        <v>61</v>
      </c>
      <c r="L1945">
        <v>5</v>
      </c>
      <c r="M1945">
        <v>36</v>
      </c>
      <c r="O1945">
        <v>6783</v>
      </c>
      <c r="P1945">
        <v>69.224380522555052</v>
      </c>
      <c r="Q1945">
        <v>39.990245002999998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</row>
    <row r="1946" spans="1:28" x14ac:dyDescent="0.35">
      <c r="A1946" t="str">
        <f t="shared" si="164"/>
        <v>8424_Commerce de gros, à l'exception des automobiles et des motocycles</v>
      </c>
      <c r="B1946" t="str">
        <f t="shared" si="165"/>
        <v>16_8424</v>
      </c>
      <c r="C1946">
        <f t="shared" si="167"/>
        <v>16</v>
      </c>
      <c r="D1946">
        <f t="shared" si="168"/>
        <v>16</v>
      </c>
      <c r="E1946" t="str">
        <f>INDEX(PDC!$J$1:$L$90,MATCH(H1946,PDC!$L:$L,0),MATCH(PDC!$J$1,PDC!$J$1:$L$1,0))</f>
        <v>Commerce</v>
      </c>
      <c r="F1946">
        <v>8424</v>
      </c>
      <c r="G1946">
        <v>46</v>
      </c>
      <c r="H1946" t="s">
        <v>28</v>
      </c>
      <c r="I1946" s="10">
        <v>1097</v>
      </c>
      <c r="J1946" s="10">
        <v>1714503</v>
      </c>
      <c r="K1946">
        <v>67</v>
      </c>
      <c r="L1946">
        <v>9</v>
      </c>
      <c r="M1946">
        <v>85</v>
      </c>
      <c r="O1946">
        <v>5230</v>
      </c>
      <c r="P1946">
        <v>60.240237636121002</v>
      </c>
      <c r="Q1946">
        <v>39.078380148999997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</row>
    <row r="1947" spans="1:28" x14ac:dyDescent="0.35">
      <c r="A1947" t="str">
        <f t="shared" si="164"/>
        <v>8424_Construction de bâtiments</v>
      </c>
      <c r="B1947" t="str">
        <f t="shared" si="165"/>
        <v>HC_8424</v>
      </c>
      <c r="C1947" t="str">
        <f t="shared" si="167"/>
        <v>HC</v>
      </c>
      <c r="D1947">
        <f t="shared" si="168"/>
        <v>17</v>
      </c>
      <c r="E1947" t="str">
        <f>INDEX(PDC!$J$1:$L$90,MATCH(H1947,PDC!$L:$L,0),MATCH(PDC!$J$1,PDC!$J$1:$L$1,0))</f>
        <v>Construction</v>
      </c>
      <c r="F1947">
        <v>8424</v>
      </c>
      <c r="G1947">
        <v>41</v>
      </c>
      <c r="H1947" t="s">
        <v>17</v>
      </c>
      <c r="I1947" s="10">
        <v>67</v>
      </c>
      <c r="J1947" s="10">
        <v>103374</v>
      </c>
      <c r="K1947">
        <v>4</v>
      </c>
      <c r="O1947">
        <v>348</v>
      </c>
      <c r="P1947">
        <v>54.752792549947259</v>
      </c>
      <c r="Q1947">
        <v>38.694449280999997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</row>
    <row r="1948" spans="1:28" x14ac:dyDescent="0.35">
      <c r="A1948" t="str">
        <f t="shared" si="164"/>
        <v>8424_Fabrication de machines et équipements n.c.a.</v>
      </c>
      <c r="B1948" t="str">
        <f t="shared" si="165"/>
        <v>18_8424</v>
      </c>
      <c r="C1948">
        <f t="shared" si="167"/>
        <v>18</v>
      </c>
      <c r="D1948">
        <f t="shared" si="168"/>
        <v>18</v>
      </c>
      <c r="E1948" t="str">
        <f>INDEX(PDC!$J$1:$L$90,MATCH(H1948,PDC!$L:$L,0),MATCH(PDC!$J$1,PDC!$J$1:$L$1,0))</f>
        <v>Industrie</v>
      </c>
      <c r="F1948">
        <v>8424</v>
      </c>
      <c r="G1948">
        <v>28</v>
      </c>
      <c r="H1948" t="s">
        <v>29</v>
      </c>
      <c r="I1948" s="10">
        <v>403</v>
      </c>
      <c r="J1948" s="10">
        <v>601088</v>
      </c>
      <c r="K1948">
        <v>22</v>
      </c>
      <c r="L1948">
        <v>4</v>
      </c>
      <c r="M1948">
        <v>149</v>
      </c>
      <c r="N1948">
        <v>1</v>
      </c>
      <c r="O1948">
        <v>1458</v>
      </c>
      <c r="P1948">
        <v>51.378477236843828</v>
      </c>
      <c r="Q1948">
        <v>36.600298125999998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</row>
    <row r="1949" spans="1:28" x14ac:dyDescent="0.35">
      <c r="A1949" t="str">
        <f t="shared" si="164"/>
        <v>8424_Activités liées à l'emploi</v>
      </c>
      <c r="B1949" t="str">
        <f t="shared" si="165"/>
        <v>HC_8424</v>
      </c>
      <c r="C1949" t="str">
        <f t="shared" si="167"/>
        <v>HC</v>
      </c>
      <c r="D1949">
        <f t="shared" si="168"/>
        <v>7</v>
      </c>
      <c r="E1949" t="str">
        <f>INDEX(PDC!$J$1:$L$90,MATCH(H1949,PDC!$L:$L,0),MATCH(PDC!$J$1,PDC!$J$1:$L$1,0))</f>
        <v>Services</v>
      </c>
      <c r="F1949">
        <v>8424</v>
      </c>
      <c r="G1949">
        <v>78</v>
      </c>
      <c r="H1949" t="s">
        <v>6</v>
      </c>
      <c r="I1949" s="10">
        <v>1414</v>
      </c>
      <c r="J1949" s="10">
        <v>1920896</v>
      </c>
      <c r="K1949">
        <v>67</v>
      </c>
      <c r="L1949">
        <v>8</v>
      </c>
      <c r="M1949">
        <v>60</v>
      </c>
      <c r="O1949">
        <v>3294</v>
      </c>
      <c r="P1949">
        <v>91.434443685585151</v>
      </c>
      <c r="Q1949">
        <v>34.879556207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</row>
    <row r="1950" spans="1:28" x14ac:dyDescent="0.35">
      <c r="A1950" t="str">
        <f t="shared" si="164"/>
        <v>8424_Hébergement médico-social et social</v>
      </c>
      <c r="B1950" t="str">
        <f t="shared" si="165"/>
        <v>22_8424</v>
      </c>
      <c r="C1950">
        <f t="shared" si="167"/>
        <v>22</v>
      </c>
      <c r="D1950">
        <f t="shared" si="168"/>
        <v>22</v>
      </c>
      <c r="E1950" t="str">
        <f>INDEX(PDC!$J$1:$L$90,MATCH(H1950,PDC!$L:$L,0),MATCH(PDC!$J$1,PDC!$J$1:$L$1,0))</f>
        <v>Services</v>
      </c>
      <c r="F1950">
        <v>8424</v>
      </c>
      <c r="G1950">
        <v>87</v>
      </c>
      <c r="H1950" t="s">
        <v>2</v>
      </c>
      <c r="I1950" s="10">
        <v>979</v>
      </c>
      <c r="J1950" s="10">
        <v>1565920</v>
      </c>
      <c r="K1950">
        <v>53</v>
      </c>
      <c r="L1950">
        <v>4</v>
      </c>
      <c r="M1950">
        <v>24</v>
      </c>
      <c r="O1950">
        <v>2414</v>
      </c>
      <c r="P1950">
        <v>46.572879147570788</v>
      </c>
      <c r="Q1950">
        <v>33.845918054999999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</row>
    <row r="1951" spans="1:28" x14ac:dyDescent="0.35">
      <c r="A1951" t="str">
        <f t="shared" si="164"/>
        <v>8424_Industrie chimique</v>
      </c>
      <c r="B1951" t="str">
        <f t="shared" si="165"/>
        <v>HC_8424</v>
      </c>
      <c r="C1951" t="str">
        <f t="shared" si="167"/>
        <v>HC</v>
      </c>
      <c r="D1951">
        <f t="shared" si="168"/>
        <v>14</v>
      </c>
      <c r="E1951" t="str">
        <f>INDEX(PDC!$J$1:$L$90,MATCH(H1951,PDC!$L:$L,0),MATCH(PDC!$J$1,PDC!$J$1:$L$1,0))</f>
        <v>Industrie</v>
      </c>
      <c r="F1951">
        <v>8424</v>
      </c>
      <c r="G1951">
        <v>20</v>
      </c>
      <c r="H1951" t="s">
        <v>40</v>
      </c>
      <c r="I1951" s="10">
        <v>17</v>
      </c>
      <c r="J1951" s="10">
        <v>29587</v>
      </c>
      <c r="K1951">
        <v>1</v>
      </c>
      <c r="O1951">
        <v>9</v>
      </c>
      <c r="P1951">
        <v>69.032090122801918</v>
      </c>
      <c r="Q1951">
        <v>33.798627775999996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</row>
    <row r="1952" spans="1:28" x14ac:dyDescent="0.35">
      <c r="A1952" t="str">
        <f t="shared" si="164"/>
        <v>8424_Télécommunications</v>
      </c>
      <c r="B1952" t="str">
        <f t="shared" si="165"/>
        <v>HC_8424</v>
      </c>
      <c r="C1952" t="str">
        <f t="shared" si="167"/>
        <v>HC</v>
      </c>
      <c r="D1952">
        <f t="shared" si="168"/>
        <v>32</v>
      </c>
      <c r="E1952" t="str">
        <f>INDEX(PDC!$J$1:$L$90,MATCH(H1952,PDC!$L:$L,0),MATCH(PDC!$J$1,PDC!$J$1:$L$1,0))</f>
        <v>Services</v>
      </c>
      <c r="F1952">
        <v>8424</v>
      </c>
      <c r="G1952">
        <v>61</v>
      </c>
      <c r="H1952" t="s">
        <v>84</v>
      </c>
      <c r="I1952" s="10">
        <v>16</v>
      </c>
      <c r="J1952" s="10">
        <v>30712</v>
      </c>
      <c r="K1952">
        <v>1</v>
      </c>
      <c r="O1952">
        <v>8</v>
      </c>
      <c r="P1952">
        <v>22.87176563218485</v>
      </c>
      <c r="Q1952">
        <v>32.560562646999998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</row>
    <row r="1953" spans="1:28" x14ac:dyDescent="0.35">
      <c r="A1953" t="str">
        <f t="shared" si="164"/>
        <v>8424_Industries alimentaires</v>
      </c>
      <c r="B1953" t="str">
        <f t="shared" si="165"/>
        <v>21_8424</v>
      </c>
      <c r="C1953">
        <f t="shared" si="167"/>
        <v>21</v>
      </c>
      <c r="D1953">
        <f t="shared" si="168"/>
        <v>21</v>
      </c>
      <c r="E1953" t="str">
        <f>INDEX(PDC!$J$1:$L$90,MATCH(H1953,PDC!$L:$L,0),MATCH(PDC!$J$1,PDC!$J$1:$L$1,0))</f>
        <v>Industrie</v>
      </c>
      <c r="F1953">
        <v>8424</v>
      </c>
      <c r="G1953">
        <v>10</v>
      </c>
      <c r="H1953" t="s">
        <v>14</v>
      </c>
      <c r="I1953" s="10">
        <v>650</v>
      </c>
      <c r="J1953" s="10">
        <v>1033014</v>
      </c>
      <c r="K1953">
        <v>29</v>
      </c>
      <c r="L1953">
        <v>5</v>
      </c>
      <c r="M1953">
        <v>34</v>
      </c>
      <c r="O1953">
        <v>2020</v>
      </c>
      <c r="P1953">
        <v>48.42656435681041</v>
      </c>
      <c r="Q1953">
        <v>28.073191650999998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</row>
    <row r="1954" spans="1:28" x14ac:dyDescent="0.35">
      <c r="A1954" t="str">
        <f t="shared" si="164"/>
        <v>8424_Autres industries manufacturières</v>
      </c>
      <c r="B1954" t="str">
        <f t="shared" si="165"/>
        <v>20_8424</v>
      </c>
      <c r="C1954">
        <f t="shared" si="167"/>
        <v>20</v>
      </c>
      <c r="D1954">
        <f t="shared" si="168"/>
        <v>20</v>
      </c>
      <c r="E1954" t="str">
        <f>INDEX(PDC!$J$1:$L$90,MATCH(H1954,PDC!$L:$L,0),MATCH(PDC!$J$1,PDC!$J$1:$L$1,0))</f>
        <v>Industrie</v>
      </c>
      <c r="F1954">
        <v>8424</v>
      </c>
      <c r="G1954">
        <v>32</v>
      </c>
      <c r="H1954" t="s">
        <v>37</v>
      </c>
      <c r="I1954" s="10">
        <v>460</v>
      </c>
      <c r="J1954" s="10">
        <v>691739</v>
      </c>
      <c r="K1954">
        <v>19</v>
      </c>
      <c r="L1954">
        <v>4</v>
      </c>
      <c r="M1954">
        <v>31</v>
      </c>
      <c r="O1954">
        <v>1189</v>
      </c>
      <c r="P1954">
        <v>49.623451970689928</v>
      </c>
      <c r="Q1954">
        <v>27.467007065000001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</row>
    <row r="1955" spans="1:28" x14ac:dyDescent="0.35">
      <c r="A1955" t="str">
        <f t="shared" si="164"/>
        <v>8424_Enquêtes et sécurité</v>
      </c>
      <c r="B1955" t="str">
        <f t="shared" si="165"/>
        <v>HC_8424</v>
      </c>
      <c r="C1955" t="str">
        <f t="shared" si="167"/>
        <v>HC</v>
      </c>
      <c r="D1955">
        <f t="shared" si="168"/>
        <v>35</v>
      </c>
      <c r="E1955" t="str">
        <f>INDEX(PDC!$J$1:$L$90,MATCH(H1955,PDC!$L:$L,0),MATCH(PDC!$J$1,PDC!$J$1:$L$1,0))</f>
        <v>Services</v>
      </c>
      <c r="F1955">
        <v>8424</v>
      </c>
      <c r="G1955">
        <v>80</v>
      </c>
      <c r="H1955" t="s">
        <v>15</v>
      </c>
      <c r="I1955" s="10">
        <v>26</v>
      </c>
      <c r="J1955" s="10">
        <v>39956</v>
      </c>
      <c r="K1955">
        <v>1</v>
      </c>
      <c r="O1955">
        <v>78</v>
      </c>
      <c r="P1955">
        <v>13.979594760612587</v>
      </c>
      <c r="Q1955">
        <v>25.027530283000001</v>
      </c>
      <c r="T1955" s="10"/>
      <c r="U1955" s="10"/>
      <c r="V1955" s="10"/>
      <c r="W1955" s="10"/>
      <c r="X1955" s="10"/>
      <c r="Y1955" s="10"/>
      <c r="Z1955" s="10"/>
    </row>
    <row r="1956" spans="1:28" x14ac:dyDescent="0.35">
      <c r="A1956" t="str">
        <f t="shared" si="164"/>
        <v>8424_Collecte, traitement et élimination des déchets ; récupération</v>
      </c>
      <c r="B1956" t="str">
        <f t="shared" si="165"/>
        <v>HC_8424</v>
      </c>
      <c r="C1956" t="str">
        <f t="shared" si="167"/>
        <v>HC</v>
      </c>
      <c r="D1956">
        <f t="shared" si="168"/>
        <v>30</v>
      </c>
      <c r="E1956" t="str">
        <f>INDEX(PDC!$J$1:$L$90,MATCH(H1956,PDC!$L:$L,0),MATCH(PDC!$J$1,PDC!$J$1:$L$1,0))</f>
        <v>Industrie</v>
      </c>
      <c r="F1956">
        <v>8424</v>
      </c>
      <c r="G1956">
        <v>38</v>
      </c>
      <c r="H1956" t="s">
        <v>4</v>
      </c>
      <c r="I1956" s="10">
        <v>60</v>
      </c>
      <c r="J1956" s="10">
        <v>81946</v>
      </c>
      <c r="K1956">
        <v>2</v>
      </c>
      <c r="L1956">
        <v>1</v>
      </c>
      <c r="M1956">
        <v>12</v>
      </c>
      <c r="O1956">
        <v>19</v>
      </c>
      <c r="P1956">
        <v>25.79915299423854</v>
      </c>
      <c r="Q1956">
        <v>24.406316355000001</v>
      </c>
      <c r="T1956" s="10"/>
      <c r="U1956" s="10"/>
      <c r="V1956" s="10"/>
      <c r="W1956" s="10"/>
      <c r="X1956" s="10"/>
      <c r="Y1956" s="10"/>
      <c r="Z1956" s="10"/>
    </row>
    <row r="1957" spans="1:28" x14ac:dyDescent="0.35">
      <c r="A1957" t="str">
        <f t="shared" si="164"/>
        <v>8424_Autres services personnels</v>
      </c>
      <c r="B1957" t="str">
        <f t="shared" si="165"/>
        <v>27_8424</v>
      </c>
      <c r="C1957">
        <f t="shared" si="167"/>
        <v>27</v>
      </c>
      <c r="D1957">
        <f t="shared" si="168"/>
        <v>27</v>
      </c>
      <c r="E1957" t="str">
        <f>INDEX(PDC!$J$1:$L$90,MATCH(H1957,PDC!$L:$L,0),MATCH(PDC!$J$1,PDC!$J$1:$L$1,0))</f>
        <v>Services</v>
      </c>
      <c r="F1957">
        <v>8424</v>
      </c>
      <c r="G1957">
        <v>96</v>
      </c>
      <c r="H1957" t="s">
        <v>30</v>
      </c>
      <c r="I1957" s="10">
        <v>341</v>
      </c>
      <c r="J1957" s="10">
        <v>502270</v>
      </c>
      <c r="K1957">
        <v>12</v>
      </c>
      <c r="L1957">
        <v>2</v>
      </c>
      <c r="M1957">
        <v>9</v>
      </c>
      <c r="O1957">
        <v>1116</v>
      </c>
      <c r="P1957">
        <v>31.933676507853448</v>
      </c>
      <c r="Q1957">
        <v>23.891532442999999</v>
      </c>
      <c r="T1957" s="10"/>
      <c r="U1957" s="10"/>
      <c r="V1957" s="10"/>
      <c r="W1957" s="10"/>
      <c r="X1957" s="10"/>
      <c r="Y1957" s="10"/>
      <c r="Z1957" s="10"/>
    </row>
    <row r="1958" spans="1:28" x14ac:dyDescent="0.35">
      <c r="A1958" t="str">
        <f t="shared" si="164"/>
        <v>8424_Commerce de détail, à l'exception des automobiles et des motocycles</v>
      </c>
      <c r="B1958" t="str">
        <f t="shared" si="165"/>
        <v>26_8424</v>
      </c>
      <c r="C1958">
        <f t="shared" si="167"/>
        <v>26</v>
      </c>
      <c r="D1958">
        <f t="shared" si="168"/>
        <v>26</v>
      </c>
      <c r="E1958" t="str">
        <f>INDEX(PDC!$J$1:$L$90,MATCH(H1958,PDC!$L:$L,0),MATCH(PDC!$J$1,PDC!$J$1:$L$1,0))</f>
        <v>Commerce</v>
      </c>
      <c r="F1958">
        <v>8424</v>
      </c>
      <c r="G1958">
        <v>47</v>
      </c>
      <c r="H1958" t="s">
        <v>16</v>
      </c>
      <c r="I1958" s="10">
        <v>2126</v>
      </c>
      <c r="J1958" s="10">
        <v>3305335</v>
      </c>
      <c r="K1958">
        <v>75</v>
      </c>
      <c r="L1958">
        <v>8</v>
      </c>
      <c r="M1958" s="10">
        <v>66</v>
      </c>
      <c r="O1958">
        <v>5233</v>
      </c>
      <c r="P1958">
        <v>33.667223502028833</v>
      </c>
      <c r="Q1958">
        <v>22.690589607</v>
      </c>
      <c r="T1958" s="10"/>
      <c r="U1958" s="10"/>
      <c r="V1958" s="10"/>
      <c r="W1958" s="10"/>
      <c r="X1958" s="10"/>
      <c r="Y1958" s="10"/>
      <c r="Z1958" s="10"/>
    </row>
    <row r="1959" spans="1:28" x14ac:dyDescent="0.35">
      <c r="A1959" t="str">
        <f t="shared" si="164"/>
        <v>8424_Commerce et réparation d'automobiles et de motocycles</v>
      </c>
      <c r="B1959" t="str">
        <f t="shared" si="165"/>
        <v>28_8424</v>
      </c>
      <c r="C1959">
        <f t="shared" si="167"/>
        <v>28</v>
      </c>
      <c r="D1959">
        <f t="shared" si="168"/>
        <v>28</v>
      </c>
      <c r="E1959" t="str">
        <f>INDEX(PDC!$J$1:$L$90,MATCH(H1959,PDC!$L:$L,0),MATCH(PDC!$J$1,PDC!$J$1:$L$1,0))</f>
        <v>Commerce</v>
      </c>
      <c r="F1959">
        <v>8424</v>
      </c>
      <c r="G1959">
        <v>45</v>
      </c>
      <c r="H1959" t="s">
        <v>21</v>
      </c>
      <c r="I1959">
        <v>552</v>
      </c>
      <c r="J1959">
        <v>909414</v>
      </c>
      <c r="K1959">
        <v>18</v>
      </c>
      <c r="L1959">
        <v>2</v>
      </c>
      <c r="M1959">
        <v>6</v>
      </c>
      <c r="O1959">
        <v>1189</v>
      </c>
      <c r="P1959">
        <v>31.226918814873425</v>
      </c>
      <c r="Q1959">
        <v>19.792965580000001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</row>
    <row r="1960" spans="1:28" x14ac:dyDescent="0.35">
      <c r="A1960" t="str">
        <f t="shared" si="164"/>
        <v>8424_Fabrication de produits en caoutchouc et en plastique</v>
      </c>
      <c r="B1960" t="str">
        <f t="shared" si="165"/>
        <v>HC_8424</v>
      </c>
      <c r="C1960" t="str">
        <f t="shared" si="167"/>
        <v>HC</v>
      </c>
      <c r="D1960">
        <f t="shared" si="168"/>
        <v>25</v>
      </c>
      <c r="E1960" t="str">
        <f>INDEX(PDC!$J$1:$L$90,MATCH(H1960,PDC!$L:$L,0),MATCH(PDC!$J$1,PDC!$J$1:$L$1,0))</f>
        <v>Industrie</v>
      </c>
      <c r="F1960">
        <v>8424</v>
      </c>
      <c r="G1960">
        <v>22</v>
      </c>
      <c r="H1960" t="s">
        <v>25</v>
      </c>
      <c r="I1960">
        <v>212</v>
      </c>
      <c r="J1960">
        <v>354652</v>
      </c>
      <c r="K1960">
        <v>7</v>
      </c>
      <c r="L1960">
        <v>1</v>
      </c>
      <c r="M1960" s="10">
        <v>10</v>
      </c>
      <c r="O1960">
        <v>210</v>
      </c>
      <c r="P1960">
        <v>38.563148567383138</v>
      </c>
      <c r="Q1960">
        <v>19.737658324000002</v>
      </c>
      <c r="T1960" s="10"/>
      <c r="U1960" s="10"/>
      <c r="V1960" s="10"/>
      <c r="W1960" s="10"/>
      <c r="X1960" s="10"/>
      <c r="Y1960" s="10"/>
      <c r="Z1960" s="10"/>
    </row>
    <row r="1961" spans="1:28" x14ac:dyDescent="0.35">
      <c r="A1961" t="str">
        <f t="shared" si="164"/>
        <v>8424_Hébergement</v>
      </c>
      <c r="B1961" t="str">
        <f t="shared" si="165"/>
        <v>HC_8424</v>
      </c>
      <c r="C1961" t="str">
        <f t="shared" si="167"/>
        <v>HC</v>
      </c>
      <c r="D1961">
        <f t="shared" si="168"/>
        <v>29</v>
      </c>
      <c r="E1961" t="str">
        <f>INDEX(PDC!$J$1:$L$90,MATCH(H1961,PDC!$L:$L,0),MATCH(PDC!$J$1,PDC!$J$1:$L$1,0))</f>
        <v>Services</v>
      </c>
      <c r="F1961">
        <v>8424</v>
      </c>
      <c r="G1961">
        <v>55</v>
      </c>
      <c r="H1961" t="s">
        <v>20</v>
      </c>
      <c r="I1961" s="10">
        <v>283</v>
      </c>
      <c r="J1961" s="10">
        <v>468809</v>
      </c>
      <c r="K1961" s="10">
        <v>9</v>
      </c>
      <c r="L1961" s="10"/>
      <c r="M1961" s="10"/>
      <c r="N1961" s="10"/>
      <c r="O1961" s="10">
        <v>725</v>
      </c>
      <c r="P1961" s="10">
        <v>29.621388656021512</v>
      </c>
      <c r="Q1961" s="10">
        <v>19.197583664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</row>
    <row r="1962" spans="1:28" x14ac:dyDescent="0.35">
      <c r="A1962" t="str">
        <f t="shared" si="164"/>
        <v>8424_Activités d'architecture et d'ingénierie ; activités de contrôle et analyses techniques</v>
      </c>
      <c r="B1962" t="str">
        <f t="shared" si="165"/>
        <v>HC_8424</v>
      </c>
      <c r="C1962" t="str">
        <f t="shared" si="167"/>
        <v>HC</v>
      </c>
      <c r="D1962">
        <f t="shared" si="168"/>
        <v>33</v>
      </c>
      <c r="E1962" t="str">
        <f>INDEX(PDC!$J$1:$L$90,MATCH(H1962,PDC!$L:$L,0),MATCH(PDC!$J$1,PDC!$J$1:$L$1,0))</f>
        <v>Services</v>
      </c>
      <c r="F1962">
        <v>8424</v>
      </c>
      <c r="G1962">
        <v>71</v>
      </c>
      <c r="H1962" t="s">
        <v>43</v>
      </c>
      <c r="I1962" s="10">
        <v>174</v>
      </c>
      <c r="J1962" s="10">
        <v>282041</v>
      </c>
      <c r="K1962" s="10">
        <v>4</v>
      </c>
      <c r="L1962" s="10"/>
      <c r="M1962" s="10"/>
      <c r="N1962" s="10"/>
      <c r="O1962" s="10">
        <v>642</v>
      </c>
      <c r="P1962" s="10">
        <v>18.227269923311727</v>
      </c>
      <c r="Q1962" s="10">
        <v>14.182335192</v>
      </c>
      <c r="T1962" s="10"/>
      <c r="U1962" s="10"/>
      <c r="V1962" s="10"/>
      <c r="W1962" s="10"/>
      <c r="X1962" s="10"/>
      <c r="Y1962" s="10"/>
      <c r="Z1962" s="10"/>
    </row>
    <row r="1963" spans="1:28" x14ac:dyDescent="0.35">
      <c r="A1963" t="str">
        <f t="shared" si="164"/>
        <v>8424_Enseignement</v>
      </c>
      <c r="B1963" t="str">
        <f t="shared" si="165"/>
        <v>37_8424</v>
      </c>
      <c r="C1963">
        <f t="shared" si="167"/>
        <v>37</v>
      </c>
      <c r="D1963">
        <f t="shared" si="168"/>
        <v>37</v>
      </c>
      <c r="E1963" t="str">
        <f>INDEX(PDC!$J$1:$L$90,MATCH(H1963,PDC!$L:$L,0),MATCH(PDC!$J$1,PDC!$J$1:$L$1,0))</f>
        <v>Services</v>
      </c>
      <c r="F1963">
        <v>8424</v>
      </c>
      <c r="G1963">
        <v>85</v>
      </c>
      <c r="H1963" t="s">
        <v>34</v>
      </c>
      <c r="I1963" s="10">
        <v>451</v>
      </c>
      <c r="J1963" s="10">
        <v>521760</v>
      </c>
      <c r="K1963" s="10">
        <v>7</v>
      </c>
      <c r="L1963" s="10"/>
      <c r="M1963" s="10"/>
      <c r="N1963" s="10"/>
      <c r="O1963" s="10">
        <v>318</v>
      </c>
      <c r="P1963" s="10">
        <v>10.288257381820761</v>
      </c>
      <c r="Q1963" s="10">
        <v>13.416130021000001</v>
      </c>
      <c r="T1963" s="10"/>
      <c r="U1963" s="10"/>
      <c r="V1963" s="10"/>
      <c r="W1963" s="10"/>
      <c r="X1963" s="10"/>
      <c r="Y1963" s="10"/>
      <c r="Z1963" s="10"/>
    </row>
    <row r="1964" spans="1:28" x14ac:dyDescent="0.35">
      <c r="A1964" t="str">
        <f t="shared" si="164"/>
        <v>8424_Activités des sièges sociaux ; conseil de gestion</v>
      </c>
      <c r="B1964" t="str">
        <f t="shared" si="165"/>
        <v>HC_8424</v>
      </c>
      <c r="C1964" t="str">
        <f t="shared" si="167"/>
        <v>HC</v>
      </c>
      <c r="D1964">
        <f t="shared" si="168"/>
        <v>36</v>
      </c>
      <c r="E1964" t="str">
        <f>INDEX(PDC!$J$1:$L$90,MATCH(H1964,PDC!$L:$L,0),MATCH(PDC!$J$1,PDC!$J$1:$L$1,0))</f>
        <v>Services</v>
      </c>
      <c r="F1964">
        <v>8424</v>
      </c>
      <c r="G1964">
        <v>70</v>
      </c>
      <c r="H1964" t="s">
        <v>44</v>
      </c>
      <c r="I1964" s="10">
        <v>53</v>
      </c>
      <c r="J1964" s="10">
        <v>77846</v>
      </c>
      <c r="K1964" s="10">
        <v>1</v>
      </c>
      <c r="M1964" s="10"/>
      <c r="N1964" s="10"/>
      <c r="O1964" s="10">
        <v>19</v>
      </c>
      <c r="P1964" s="10">
        <v>10.308209875656356</v>
      </c>
      <c r="Q1964" s="10">
        <v>12.845875188999999</v>
      </c>
      <c r="T1964" s="10"/>
      <c r="U1964" s="10"/>
      <c r="V1964" s="10"/>
      <c r="W1964" s="10"/>
      <c r="X1964" s="10"/>
      <c r="Y1964" s="10"/>
      <c r="Z1964" s="10"/>
    </row>
    <row r="1965" spans="1:28" x14ac:dyDescent="0.35">
      <c r="A1965" t="str">
        <f t="shared" si="164"/>
        <v>8424_Administration publique et défense ; sécurité sociale obligatoire</v>
      </c>
      <c r="B1965" t="str">
        <f t="shared" si="165"/>
        <v>34_8424</v>
      </c>
      <c r="C1965">
        <f t="shared" si="167"/>
        <v>34</v>
      </c>
      <c r="D1965">
        <f t="shared" si="168"/>
        <v>34</v>
      </c>
      <c r="E1965" t="str">
        <f>INDEX(PDC!$J$1:$L$90,MATCH(H1965,PDC!$L:$L,0),MATCH(PDC!$J$1,PDC!$J$1:$L$1,0))</f>
        <v>Services</v>
      </c>
      <c r="F1965">
        <v>8424</v>
      </c>
      <c r="G1965">
        <v>84</v>
      </c>
      <c r="H1965" t="s">
        <v>36</v>
      </c>
      <c r="I1965" s="10">
        <v>1934</v>
      </c>
      <c r="J1965" s="10">
        <v>2397962</v>
      </c>
      <c r="K1965" s="10">
        <v>30</v>
      </c>
      <c r="L1965">
        <v>7</v>
      </c>
      <c r="M1965" s="10">
        <v>46</v>
      </c>
      <c r="N1965" s="10"/>
      <c r="O1965" s="10">
        <v>2191</v>
      </c>
      <c r="P1965" s="10">
        <v>17.345858057930773</v>
      </c>
      <c r="Q1965" s="10">
        <v>12.510623604999999</v>
      </c>
      <c r="T1965" s="10"/>
      <c r="U1965" s="10"/>
      <c r="V1965" s="10"/>
      <c r="W1965" s="10"/>
      <c r="X1965" s="10"/>
      <c r="Y1965" s="10"/>
      <c r="Z1965" s="10"/>
    </row>
    <row r="1966" spans="1:28" x14ac:dyDescent="0.35">
      <c r="A1966" t="str">
        <f t="shared" si="164"/>
        <v>8424_Activités pour la santé humaine</v>
      </c>
      <c r="B1966" t="str">
        <f t="shared" si="165"/>
        <v>31_8424</v>
      </c>
      <c r="C1966">
        <f t="shared" si="167"/>
        <v>31</v>
      </c>
      <c r="D1966">
        <f t="shared" si="168"/>
        <v>31</v>
      </c>
      <c r="E1966" t="str">
        <f>INDEX(PDC!$J$1:$L$90,MATCH(H1966,PDC!$L:$L,0),MATCH(PDC!$J$1,PDC!$J$1:$L$1,0))</f>
        <v>Services</v>
      </c>
      <c r="F1966">
        <v>8424</v>
      </c>
      <c r="G1966">
        <v>86</v>
      </c>
      <c r="H1966" t="s">
        <v>27</v>
      </c>
      <c r="I1966" s="10">
        <v>1692</v>
      </c>
      <c r="J1966" s="10">
        <v>2732696</v>
      </c>
      <c r="K1966" s="10">
        <v>31</v>
      </c>
      <c r="L1966" s="10">
        <v>1</v>
      </c>
      <c r="M1966" s="10">
        <v>3</v>
      </c>
      <c r="N1966" s="10"/>
      <c r="O1966" s="10">
        <v>1484</v>
      </c>
      <c r="P1966" s="10">
        <v>24.135969145049799</v>
      </c>
      <c r="Q1966" s="10">
        <v>11.344108529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</row>
    <row r="1967" spans="1:28" x14ac:dyDescent="0.35">
      <c r="A1967" t="str">
        <f t="shared" si="164"/>
        <v>8424_Activités des services financiers, hors assurance et caisses de retraite</v>
      </c>
      <c r="B1967" t="str">
        <f t="shared" si="165"/>
        <v>HC_8424</v>
      </c>
      <c r="C1967" t="str">
        <f t="shared" si="167"/>
        <v>HC</v>
      </c>
      <c r="D1967">
        <f t="shared" si="168"/>
        <v>41</v>
      </c>
      <c r="E1967" t="str">
        <f>INDEX(PDC!$J$1:$L$90,MATCH(H1967,PDC!$L:$L,0),MATCH(PDC!$J$1,PDC!$J$1:$L$1,0))</f>
        <v>Services</v>
      </c>
      <c r="F1967">
        <v>8424</v>
      </c>
      <c r="G1967">
        <v>64</v>
      </c>
      <c r="H1967" t="s">
        <v>47</v>
      </c>
      <c r="I1967" s="10">
        <v>230</v>
      </c>
      <c r="J1967" s="10">
        <v>353558</v>
      </c>
      <c r="K1967" s="10">
        <v>3</v>
      </c>
      <c r="L1967" s="10"/>
      <c r="M1967" s="10"/>
      <c r="N1967" s="10"/>
      <c r="O1967" s="10">
        <v>297</v>
      </c>
      <c r="P1967" s="10">
        <v>5.9023099583336549</v>
      </c>
      <c r="Q1967" s="10">
        <v>8.4851707499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</row>
    <row r="1968" spans="1:28" x14ac:dyDescent="0.35">
      <c r="A1968" t="str">
        <f t="shared" si="164"/>
        <v>8424_Activités immobilières</v>
      </c>
      <c r="B1968" t="str">
        <f t="shared" si="165"/>
        <v>HC_8424</v>
      </c>
      <c r="C1968" t="str">
        <f t="shared" si="167"/>
        <v>HC</v>
      </c>
      <c r="D1968">
        <f t="shared" si="168"/>
        <v>38</v>
      </c>
      <c r="E1968" t="str">
        <f>INDEX(PDC!$J$1:$L$90,MATCH(H1968,PDC!$L:$L,0),MATCH(PDC!$J$1,PDC!$J$1:$L$1,0))</f>
        <v>Services</v>
      </c>
      <c r="F1968">
        <v>8424</v>
      </c>
      <c r="G1968">
        <v>68</v>
      </c>
      <c r="H1968" t="s">
        <v>31</v>
      </c>
      <c r="I1968" s="10">
        <v>247</v>
      </c>
      <c r="J1968" s="10">
        <v>333199</v>
      </c>
      <c r="K1968" s="10">
        <v>2</v>
      </c>
      <c r="L1968" s="10"/>
      <c r="M1968" s="10"/>
      <c r="N1968" s="10"/>
      <c r="O1968" s="10">
        <v>269</v>
      </c>
      <c r="P1968" s="10">
        <v>8.3110784572717034</v>
      </c>
      <c r="Q1968" s="10">
        <v>6.0024189748000003</v>
      </c>
      <c r="T1968" s="10"/>
      <c r="U1968" s="10"/>
      <c r="V1968" s="10"/>
      <c r="W1968" s="10"/>
      <c r="X1968" s="10"/>
      <c r="Y1968" s="10"/>
      <c r="Z1968" s="10"/>
    </row>
    <row r="1969" spans="1:28" x14ac:dyDescent="0.35">
      <c r="A1969" t="str">
        <f t="shared" si="164"/>
        <v>8424_Génie civil</v>
      </c>
      <c r="B1969" t="str">
        <f t="shared" si="165"/>
        <v>HC_8424</v>
      </c>
      <c r="C1969" t="str">
        <f t="shared" si="167"/>
        <v>HC</v>
      </c>
      <c r="D1969">
        <f t="shared" si="168"/>
        <v>39</v>
      </c>
      <c r="E1969" t="str">
        <f>INDEX(PDC!$J$1:$L$90,MATCH(H1969,PDC!$L:$L,0),MATCH(PDC!$J$1,PDC!$J$1:$L$1,0))</f>
        <v>Construction</v>
      </c>
      <c r="F1969">
        <v>8424</v>
      </c>
      <c r="G1969">
        <v>42</v>
      </c>
      <c r="H1969" t="s">
        <v>22</v>
      </c>
      <c r="I1969" s="10">
        <v>122</v>
      </c>
      <c r="J1969" s="10">
        <v>180840</v>
      </c>
      <c r="K1969" s="10">
        <v>1</v>
      </c>
      <c r="L1969" s="10"/>
      <c r="M1969" s="10"/>
      <c r="N1969" s="10"/>
      <c r="O1969" s="10">
        <v>65</v>
      </c>
      <c r="P1969" s="10">
        <v>6.7006861979085448</v>
      </c>
      <c r="Q1969" s="10">
        <v>5.5297500553000001</v>
      </c>
      <c r="T1969" s="10"/>
      <c r="U1969" s="10"/>
      <c r="V1969" s="10"/>
      <c r="W1969" s="10"/>
      <c r="X1969" s="10"/>
      <c r="Y1969" s="10"/>
      <c r="Z1969" s="10"/>
    </row>
    <row r="1970" spans="1:28" x14ac:dyDescent="0.35">
      <c r="A1970" t="str">
        <f t="shared" si="164"/>
        <v>8424_Activités des organisations associatives</v>
      </c>
      <c r="B1970" t="str">
        <f t="shared" si="165"/>
        <v>42_8424</v>
      </c>
      <c r="C1970">
        <f t="shared" si="167"/>
        <v>42</v>
      </c>
      <c r="D1970">
        <f t="shared" si="168"/>
        <v>42</v>
      </c>
      <c r="E1970" t="str">
        <f>INDEX(PDC!$J$1:$L$90,MATCH(H1970,PDC!$L:$L,0),MATCH(PDC!$J$1,PDC!$J$1:$L$1,0))</f>
        <v>Services</v>
      </c>
      <c r="F1970">
        <v>8424</v>
      </c>
      <c r="G1970">
        <v>94</v>
      </c>
      <c r="H1970" t="s">
        <v>32</v>
      </c>
      <c r="I1970" s="10">
        <v>377</v>
      </c>
      <c r="J1970" s="10">
        <v>554153</v>
      </c>
      <c r="K1970" s="10">
        <v>3</v>
      </c>
      <c r="L1970">
        <v>3</v>
      </c>
      <c r="M1970" s="10">
        <v>32</v>
      </c>
      <c r="N1970" s="10"/>
      <c r="O1970" s="10">
        <v>398</v>
      </c>
      <c r="P1970" s="10">
        <v>5.2536265831717621</v>
      </c>
      <c r="Q1970" s="10">
        <v>5.4136673446000003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</row>
    <row r="1971" spans="1:28" x14ac:dyDescent="0.35">
      <c r="A1971" t="str">
        <f t="shared" si="164"/>
        <v>8424_Industrie automobile</v>
      </c>
      <c r="B1971" t="str">
        <f t="shared" si="165"/>
        <v>HC_8424</v>
      </c>
      <c r="C1971" t="str">
        <f t="shared" si="167"/>
        <v>HC</v>
      </c>
      <c r="D1971">
        <f t="shared" si="168"/>
        <v>40</v>
      </c>
      <c r="E1971" t="str">
        <f>INDEX(PDC!$J$1:$L$90,MATCH(H1971,PDC!$L:$L,0),MATCH(PDC!$J$1,PDC!$J$1:$L$1,0))</f>
        <v>Industrie</v>
      </c>
      <c r="F1971">
        <v>8424</v>
      </c>
      <c r="G1971">
        <v>29</v>
      </c>
      <c r="H1971" t="s">
        <v>24</v>
      </c>
      <c r="I1971" s="10">
        <v>280</v>
      </c>
      <c r="J1971" s="10">
        <v>392825</v>
      </c>
      <c r="K1971" s="10">
        <v>2</v>
      </c>
      <c r="L1971" s="10"/>
      <c r="M1971" s="10"/>
      <c r="N1971" s="10"/>
      <c r="O1971" s="10">
        <v>7</v>
      </c>
      <c r="P1971" s="10">
        <v>6.0733067027656906</v>
      </c>
      <c r="Q1971" s="10">
        <v>5.0913256539000002</v>
      </c>
      <c r="T1971" s="10"/>
      <c r="U1971" s="10"/>
      <c r="V1971" s="10"/>
      <c r="W1971" s="10"/>
      <c r="X1971" s="10"/>
      <c r="Y1971" s="10"/>
      <c r="Z1971" s="10"/>
    </row>
    <row r="1972" spans="1:28" x14ac:dyDescent="0.35">
      <c r="A1972" t="str">
        <f t="shared" si="164"/>
        <v>8424_Activités administratives et autres activités de soutien aux entreprises</v>
      </c>
      <c r="B1972" t="str">
        <f t="shared" si="165"/>
        <v>HC_8424</v>
      </c>
      <c r="C1972" t="str">
        <f t="shared" si="167"/>
        <v>HC</v>
      </c>
      <c r="D1972">
        <f t="shared" si="168"/>
        <v>43</v>
      </c>
      <c r="E1972" t="str">
        <f>INDEX(PDC!$J$1:$L$90,MATCH(H1972,PDC!$L:$L,0),MATCH(PDC!$J$1,PDC!$J$1:$L$1,0))</f>
        <v>Services</v>
      </c>
      <c r="F1972">
        <v>8424</v>
      </c>
      <c r="G1972">
        <v>82</v>
      </c>
      <c r="H1972" t="s">
        <v>35</v>
      </c>
      <c r="I1972" s="10">
        <v>158</v>
      </c>
      <c r="J1972" s="10">
        <v>228341</v>
      </c>
      <c r="K1972" s="10">
        <v>1</v>
      </c>
      <c r="L1972" s="10">
        <v>1</v>
      </c>
      <c r="M1972" s="10">
        <v>5</v>
      </c>
      <c r="N1972" s="10"/>
      <c r="O1972" s="10">
        <v>497</v>
      </c>
      <c r="P1972" s="10">
        <v>4.1006440622426856</v>
      </c>
      <c r="Q1972" s="10">
        <v>4.3794149976999996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</row>
    <row r="1973" spans="1:28" x14ac:dyDescent="0.35">
      <c r="A1973" t="str">
        <f t="shared" si="164"/>
        <v>8424_Assurance</v>
      </c>
      <c r="B1973" t="str">
        <f t="shared" si="165"/>
        <v>HC_8424</v>
      </c>
      <c r="C1973" t="str">
        <f t="shared" si="167"/>
        <v>HC</v>
      </c>
      <c r="D1973">
        <f t="shared" si="168"/>
        <v>44</v>
      </c>
      <c r="E1973" t="str">
        <f>INDEX(PDC!$J$1:$L$90,MATCH(H1973,PDC!$L:$L,0),MATCH(PDC!$J$1,PDC!$J$1:$L$1,0))</f>
        <v>Services</v>
      </c>
      <c r="F1973">
        <v>8424</v>
      </c>
      <c r="G1973">
        <v>65</v>
      </c>
      <c r="H1973" t="s">
        <v>45</v>
      </c>
      <c r="I1973" s="10">
        <v>243</v>
      </c>
      <c r="J1973" s="10">
        <v>341936</v>
      </c>
      <c r="K1973" s="10">
        <v>1</v>
      </c>
      <c r="L1973" s="10">
        <v>1</v>
      </c>
      <c r="M1973" s="10">
        <v>3</v>
      </c>
      <c r="N1973" s="10"/>
      <c r="O1973" s="10">
        <v>1</v>
      </c>
      <c r="P1973" s="10">
        <v>3.2298342703049872</v>
      </c>
      <c r="Q1973" s="10">
        <v>2.9245238874999999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</row>
    <row r="1974" spans="1:28" x14ac:dyDescent="0.35">
      <c r="A1974" t="str">
        <f t="shared" si="164"/>
        <v>8424_Métallurgie</v>
      </c>
      <c r="B1974" t="str">
        <f t="shared" si="165"/>
        <v>45_8424</v>
      </c>
      <c r="C1974">
        <f t="shared" si="167"/>
        <v>45</v>
      </c>
      <c r="D1974">
        <f t="shared" si="168"/>
        <v>45</v>
      </c>
      <c r="E1974" t="str">
        <f>INDEX(PDC!$J$1:$L$90,MATCH(H1974,PDC!$L:$L,0),MATCH(PDC!$J$1,PDC!$J$1:$L$1,0))</f>
        <v>Industrie</v>
      </c>
      <c r="F1974">
        <v>8424</v>
      </c>
      <c r="G1974">
        <v>24</v>
      </c>
      <c r="H1974" t="s">
        <v>26</v>
      </c>
      <c r="I1974" s="10">
        <v>557</v>
      </c>
      <c r="J1974" s="10">
        <v>747765</v>
      </c>
      <c r="K1974" s="10">
        <v>1</v>
      </c>
      <c r="L1974">
        <v>1</v>
      </c>
      <c r="M1974" s="10">
        <v>3</v>
      </c>
      <c r="N1974" s="10"/>
      <c r="O1974" s="10">
        <v>0</v>
      </c>
      <c r="P1974" s="10">
        <v>1.9970182212598755</v>
      </c>
      <c r="Q1974" s="10">
        <v>1.3373185426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</row>
    <row r="1975" spans="1:28" x14ac:dyDescent="0.35">
      <c r="A1975" t="str">
        <f t="shared" si="164"/>
        <v>8424_Activités des organisations et organismes extraterritoriaux</v>
      </c>
      <c r="B1975" t="str">
        <f t="shared" si="165"/>
        <v>HC_8424</v>
      </c>
      <c r="C1975" t="str">
        <f t="shared" si="167"/>
        <v>HC</v>
      </c>
      <c r="D1975">
        <f t="shared" si="168"/>
        <v>46</v>
      </c>
      <c r="E1975" t="str">
        <f>INDEX(PDC!$J$1:$L$90,MATCH(H1975,PDC!$L:$L,0),MATCH(PDC!$J$1,PDC!$J$1:$L$1,0))</f>
        <v>Services</v>
      </c>
      <c r="F1975">
        <v>8424</v>
      </c>
      <c r="G1975">
        <v>99</v>
      </c>
      <c r="H1975" t="s">
        <v>93</v>
      </c>
      <c r="I1975" s="10">
        <v>1</v>
      </c>
      <c r="J1975" s="10">
        <v>36</v>
      </c>
      <c r="K1975" s="10"/>
      <c r="M1975" s="10"/>
      <c r="N1975" s="10"/>
      <c r="O1975" s="10"/>
      <c r="P1975" s="10">
        <v>0</v>
      </c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</row>
    <row r="1976" spans="1:28" x14ac:dyDescent="0.35">
      <c r="A1976" t="str">
        <f t="shared" si="164"/>
        <v>8424_Réparation d'ordinateurs et de biens personnels et domestiques</v>
      </c>
      <c r="B1976" t="str">
        <f t="shared" si="165"/>
        <v>HC_8424</v>
      </c>
      <c r="C1976" t="str">
        <f t="shared" si="167"/>
        <v>HC</v>
      </c>
      <c r="D1976">
        <f t="shared" si="168"/>
        <v>46</v>
      </c>
      <c r="E1976" t="str">
        <f>INDEX(PDC!$J$1:$L$90,MATCH(H1976,PDC!$L:$L,0),MATCH(PDC!$J$1,PDC!$J$1:$L$1,0))</f>
        <v>Services</v>
      </c>
      <c r="F1976">
        <v>8424</v>
      </c>
      <c r="G1976">
        <v>95</v>
      </c>
      <c r="H1976" t="s">
        <v>92</v>
      </c>
      <c r="I1976" s="10">
        <v>14</v>
      </c>
      <c r="J1976" s="10">
        <v>25736</v>
      </c>
      <c r="K1976" s="10"/>
      <c r="L1976" s="10"/>
      <c r="M1976" s="10"/>
      <c r="N1976" s="10"/>
      <c r="O1976" s="10"/>
      <c r="P1976" s="10">
        <v>0</v>
      </c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</row>
    <row r="1977" spans="1:28" x14ac:dyDescent="0.35">
      <c r="A1977" t="str">
        <f t="shared" si="164"/>
        <v>8424_Organisation de jeux de hasard et d'argent</v>
      </c>
      <c r="B1977" t="str">
        <f t="shared" si="165"/>
        <v>HC_8424</v>
      </c>
      <c r="C1977" t="str">
        <f t="shared" si="167"/>
        <v>HC</v>
      </c>
      <c r="D1977">
        <f t="shared" si="168"/>
        <v>46</v>
      </c>
      <c r="E1977" t="str">
        <f>INDEX(PDC!$J$1:$L$90,MATCH(H1977,PDC!$L:$L,0),MATCH(PDC!$J$1,PDC!$J$1:$L$1,0))</f>
        <v>Services</v>
      </c>
      <c r="F1977">
        <v>8424</v>
      </c>
      <c r="G1977">
        <v>92</v>
      </c>
      <c r="H1977" t="s">
        <v>91</v>
      </c>
      <c r="I1977" s="10">
        <v>28</v>
      </c>
      <c r="J1977" s="10">
        <v>38398</v>
      </c>
      <c r="K1977" s="10"/>
      <c r="L1977" s="10"/>
      <c r="M1977" s="10"/>
      <c r="N1977" s="10"/>
      <c r="O1977" s="10"/>
      <c r="P1977" s="10">
        <v>0</v>
      </c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</row>
    <row r="1978" spans="1:28" x14ac:dyDescent="0.35">
      <c r="A1978" t="str">
        <f t="shared" si="164"/>
        <v>8424_Bibliothèques, archives, musées et autres activités culturelles</v>
      </c>
      <c r="B1978" t="str">
        <f t="shared" si="165"/>
        <v>HC_8424</v>
      </c>
      <c r="C1978" t="str">
        <f t="shared" si="167"/>
        <v>HC</v>
      </c>
      <c r="D1978">
        <f t="shared" si="168"/>
        <v>46</v>
      </c>
      <c r="E1978" t="str">
        <f>INDEX(PDC!$J$1:$L$90,MATCH(H1978,PDC!$L:$L,0),MATCH(PDC!$J$1,PDC!$J$1:$L$1,0))</f>
        <v>Services</v>
      </c>
      <c r="F1978">
        <v>8424</v>
      </c>
      <c r="G1978">
        <v>91</v>
      </c>
      <c r="H1978" t="s">
        <v>90</v>
      </c>
      <c r="I1978" s="10">
        <v>58</v>
      </c>
      <c r="J1978" s="10">
        <v>91991</v>
      </c>
      <c r="K1978" s="10"/>
      <c r="L1978" s="10"/>
      <c r="M1978" s="10"/>
      <c r="N1978" s="10"/>
      <c r="O1978" s="10"/>
      <c r="P1978" s="10">
        <v>0</v>
      </c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</row>
    <row r="1979" spans="1:28" x14ac:dyDescent="0.35">
      <c r="A1979" t="str">
        <f t="shared" si="164"/>
        <v>8424_Activités créatives, artistiques et de spectacle</v>
      </c>
      <c r="B1979" t="str">
        <f t="shared" si="165"/>
        <v>HC_8424</v>
      </c>
      <c r="C1979" t="str">
        <f t="shared" si="167"/>
        <v>HC</v>
      </c>
      <c r="D1979">
        <f t="shared" si="168"/>
        <v>46</v>
      </c>
      <c r="E1979" t="str">
        <f>INDEX(PDC!$J$1:$L$90,MATCH(H1979,PDC!$L:$L,0),MATCH(PDC!$J$1,PDC!$J$1:$L$1,0))</f>
        <v>Services</v>
      </c>
      <c r="F1979">
        <v>8424</v>
      </c>
      <c r="G1979">
        <v>90</v>
      </c>
      <c r="H1979" t="s">
        <v>42</v>
      </c>
      <c r="I1979" s="10">
        <v>44</v>
      </c>
      <c r="J1979" s="10">
        <v>29958</v>
      </c>
      <c r="K1979" s="10"/>
      <c r="L1979" s="10"/>
      <c r="M1979" s="10"/>
      <c r="N1979" s="10"/>
      <c r="O1979" s="10"/>
      <c r="P1979" s="10">
        <v>0</v>
      </c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</row>
    <row r="1980" spans="1:28" x14ac:dyDescent="0.35">
      <c r="A1980" t="str">
        <f t="shared" si="164"/>
        <v>8424_Activités des agences de voyage, voyagistes, services de réservation et activités connexes</v>
      </c>
      <c r="B1980" t="str">
        <f t="shared" si="165"/>
        <v>HC_8424</v>
      </c>
      <c r="C1980" t="str">
        <f t="shared" si="167"/>
        <v>HC</v>
      </c>
      <c r="D1980">
        <f t="shared" si="168"/>
        <v>46</v>
      </c>
      <c r="E1980" t="str">
        <f>INDEX(PDC!$J$1:$L$90,MATCH(H1980,PDC!$L:$L,0),MATCH(PDC!$J$1,PDC!$J$1:$L$1,0))</f>
        <v>Services</v>
      </c>
      <c r="F1980">
        <v>8424</v>
      </c>
      <c r="G1980">
        <v>79</v>
      </c>
      <c r="H1980" t="s">
        <v>89</v>
      </c>
      <c r="I1980" s="10">
        <v>38</v>
      </c>
      <c r="J1980" s="10">
        <v>59533</v>
      </c>
      <c r="K1980" s="10"/>
      <c r="L1980" s="10"/>
      <c r="M1980" s="10"/>
      <c r="N1980" s="10"/>
      <c r="O1980" s="10"/>
      <c r="P1980" s="10">
        <v>0</v>
      </c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</row>
    <row r="1981" spans="1:28" x14ac:dyDescent="0.35">
      <c r="A1981" t="str">
        <f t="shared" si="164"/>
        <v>8424_Activités vétérinaires</v>
      </c>
      <c r="B1981" t="str">
        <f t="shared" si="165"/>
        <v>HC_8424</v>
      </c>
      <c r="C1981" t="str">
        <f t="shared" si="167"/>
        <v>HC</v>
      </c>
      <c r="D1981">
        <f t="shared" si="168"/>
        <v>46</v>
      </c>
      <c r="E1981" t="str">
        <f>INDEX(PDC!$J$1:$L$90,MATCH(H1981,PDC!$L:$L,0),MATCH(PDC!$J$1,PDC!$J$1:$L$1,0))</f>
        <v>Services</v>
      </c>
      <c r="F1981">
        <v>8424</v>
      </c>
      <c r="G1981">
        <v>75</v>
      </c>
      <c r="H1981" t="s">
        <v>87</v>
      </c>
      <c r="I1981" s="10">
        <v>47</v>
      </c>
      <c r="J1981" s="10">
        <v>85602</v>
      </c>
      <c r="K1981" s="10"/>
      <c r="L1981" s="10"/>
      <c r="M1981" s="10"/>
      <c r="N1981" s="10"/>
      <c r="O1981" s="10">
        <v>0</v>
      </c>
      <c r="P1981" s="10">
        <v>0</v>
      </c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</row>
    <row r="1982" spans="1:28" x14ac:dyDescent="0.35">
      <c r="A1982" t="str">
        <f t="shared" si="164"/>
        <v>8424_Autres activités spécialisées, scientifiques et techniques</v>
      </c>
      <c r="B1982" t="str">
        <f t="shared" si="165"/>
        <v>HC_8424</v>
      </c>
      <c r="C1982" t="str">
        <f t="shared" si="167"/>
        <v>HC</v>
      </c>
      <c r="D1982">
        <f t="shared" si="168"/>
        <v>46</v>
      </c>
      <c r="E1982" t="str">
        <f>INDEX(PDC!$J$1:$L$90,MATCH(H1982,PDC!$L:$L,0),MATCH(PDC!$J$1,PDC!$J$1:$L$1,0))</f>
        <v>Services</v>
      </c>
      <c r="F1982">
        <v>8424</v>
      </c>
      <c r="G1982">
        <v>74</v>
      </c>
      <c r="H1982" t="s">
        <v>86</v>
      </c>
      <c r="I1982" s="10">
        <v>20</v>
      </c>
      <c r="J1982" s="10">
        <v>29461</v>
      </c>
      <c r="K1982" s="10"/>
      <c r="M1982" s="10"/>
      <c r="N1982" s="10"/>
      <c r="O1982" s="10"/>
      <c r="P1982" s="10">
        <v>0</v>
      </c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</row>
    <row r="1983" spans="1:28" x14ac:dyDescent="0.35">
      <c r="A1983" t="str">
        <f t="shared" si="164"/>
        <v>8424_Activités juridiques et comptables</v>
      </c>
      <c r="B1983" t="str">
        <f t="shared" si="165"/>
        <v>HC_8424</v>
      </c>
      <c r="C1983" t="str">
        <f t="shared" si="167"/>
        <v>HC</v>
      </c>
      <c r="D1983">
        <f t="shared" si="168"/>
        <v>46</v>
      </c>
      <c r="E1983" t="str">
        <f>INDEX(PDC!$J$1:$L$90,MATCH(H1983,PDC!$L:$L,0),MATCH(PDC!$J$1,PDC!$J$1:$L$1,0))</f>
        <v>Services</v>
      </c>
      <c r="F1983">
        <v>8424</v>
      </c>
      <c r="G1983">
        <v>69</v>
      </c>
      <c r="H1983" t="s">
        <v>51</v>
      </c>
      <c r="I1983" s="10">
        <v>216</v>
      </c>
      <c r="J1983" s="10">
        <v>373699</v>
      </c>
      <c r="K1983" s="10"/>
      <c r="M1983" s="10"/>
      <c r="N1983" s="10"/>
      <c r="O1983" s="10">
        <v>3</v>
      </c>
      <c r="P1983" s="10">
        <v>0</v>
      </c>
      <c r="Q1983" s="10"/>
      <c r="R1983" s="10"/>
      <c r="S1983" s="10"/>
      <c r="T1983" s="10"/>
      <c r="AA1983" s="10"/>
      <c r="AB1983" s="10"/>
    </row>
    <row r="1984" spans="1:28" x14ac:dyDescent="0.35">
      <c r="A1984" t="str">
        <f t="shared" si="164"/>
        <v>8424_Activités auxiliaires de services financiers et d'assurance</v>
      </c>
      <c r="B1984" t="str">
        <f t="shared" si="165"/>
        <v>HC_8424</v>
      </c>
      <c r="C1984" t="str">
        <f t="shared" si="167"/>
        <v>HC</v>
      </c>
      <c r="D1984">
        <f t="shared" si="168"/>
        <v>46</v>
      </c>
      <c r="E1984" t="str">
        <f>INDEX(PDC!$J$1:$L$90,MATCH(H1984,PDC!$L:$L,0),MATCH(PDC!$J$1,PDC!$J$1:$L$1,0))</f>
        <v>Services</v>
      </c>
      <c r="F1984">
        <v>8424</v>
      </c>
      <c r="G1984">
        <v>66</v>
      </c>
      <c r="H1984" t="s">
        <v>48</v>
      </c>
      <c r="I1984" s="10">
        <v>98</v>
      </c>
      <c r="J1984" s="10">
        <v>135727</v>
      </c>
      <c r="K1984" s="10"/>
      <c r="L1984" s="10"/>
      <c r="M1984" s="10"/>
      <c r="N1984" s="10"/>
      <c r="O1984" s="10"/>
      <c r="P1984" s="10">
        <v>0</v>
      </c>
      <c r="Q1984" s="10"/>
      <c r="R1984" s="10"/>
      <c r="S1984" s="10"/>
      <c r="U1984" s="10"/>
      <c r="V1984" s="10"/>
      <c r="W1984" s="10"/>
      <c r="X1984" s="10"/>
      <c r="Y1984" s="10"/>
      <c r="Z1984" s="10"/>
      <c r="AA1984" s="10"/>
      <c r="AB1984" s="10"/>
    </row>
    <row r="1985" spans="1:28" x14ac:dyDescent="0.35">
      <c r="A1985" t="str">
        <f t="shared" si="164"/>
        <v>8424_Services d'information</v>
      </c>
      <c r="B1985" t="str">
        <f t="shared" si="165"/>
        <v>HC_8424</v>
      </c>
      <c r="C1985" t="str">
        <f t="shared" si="167"/>
        <v>HC</v>
      </c>
      <c r="D1985">
        <f t="shared" si="168"/>
        <v>46</v>
      </c>
      <c r="E1985" t="str">
        <f>INDEX(PDC!$J$1:$L$90,MATCH(H1985,PDC!$L:$L,0),MATCH(PDC!$J$1,PDC!$J$1:$L$1,0))</f>
        <v>Services</v>
      </c>
      <c r="F1985">
        <v>8424</v>
      </c>
      <c r="G1985">
        <v>63</v>
      </c>
      <c r="H1985" t="s">
        <v>85</v>
      </c>
      <c r="I1985" s="10">
        <v>1</v>
      </c>
      <c r="J1985" s="10">
        <v>1763</v>
      </c>
      <c r="K1985" s="10"/>
      <c r="M1985" s="10"/>
      <c r="N1985" s="10"/>
      <c r="O1985" s="10"/>
      <c r="P1985" s="10">
        <v>0</v>
      </c>
      <c r="Q1985" s="10"/>
      <c r="R1985" s="10"/>
      <c r="S1985" s="10"/>
      <c r="T1985" s="10"/>
      <c r="AA1985" s="10"/>
      <c r="AB1985" s="10"/>
    </row>
    <row r="1986" spans="1:28" x14ac:dyDescent="0.35">
      <c r="A1986" t="str">
        <f t="shared" si="164"/>
        <v>8424_Programmation, conseil et autres activités informatiques</v>
      </c>
      <c r="B1986" t="str">
        <f t="shared" si="165"/>
        <v>HC_8424</v>
      </c>
      <c r="C1986" t="str">
        <f t="shared" si="167"/>
        <v>HC</v>
      </c>
      <c r="D1986">
        <f t="shared" si="168"/>
        <v>46</v>
      </c>
      <c r="E1986" t="str">
        <f>INDEX(PDC!$J$1:$L$90,MATCH(H1986,PDC!$L:$L,0),MATCH(PDC!$J$1,PDC!$J$1:$L$1,0))</f>
        <v>Services</v>
      </c>
      <c r="F1986">
        <v>8424</v>
      </c>
      <c r="G1986">
        <v>62</v>
      </c>
      <c r="H1986" t="s">
        <v>50</v>
      </c>
      <c r="I1986" s="10">
        <v>1</v>
      </c>
      <c r="J1986" s="10">
        <v>1519</v>
      </c>
      <c r="K1986" s="10"/>
      <c r="L1986" s="10"/>
      <c r="M1986" s="10"/>
      <c r="N1986" s="10"/>
      <c r="O1986" s="10"/>
      <c r="P1986" s="10">
        <v>0</v>
      </c>
      <c r="Q1986" s="10"/>
      <c r="R1986" s="10"/>
      <c r="S1986" s="10"/>
      <c r="AA1986" s="10"/>
      <c r="AB1986" s="10"/>
    </row>
    <row r="1987" spans="1:28" x14ac:dyDescent="0.35">
      <c r="A1987" t="str">
        <f t="shared" si="164"/>
        <v>8424_Programmation et diffusion</v>
      </c>
      <c r="B1987" t="str">
        <f t="shared" si="165"/>
        <v>HC_8424</v>
      </c>
      <c r="C1987" t="str">
        <f t="shared" si="167"/>
        <v>HC</v>
      </c>
      <c r="D1987">
        <f t="shared" si="168"/>
        <v>46</v>
      </c>
      <c r="E1987" t="str">
        <f>INDEX(PDC!$J$1:$L$90,MATCH(H1987,PDC!$L:$L,0),MATCH(PDC!$J$1,PDC!$J$1:$L$1,0))</f>
        <v>Services</v>
      </c>
      <c r="F1987">
        <v>8424</v>
      </c>
      <c r="G1987">
        <v>60</v>
      </c>
      <c r="H1987" t="s">
        <v>83</v>
      </c>
      <c r="I1987" s="10">
        <v>7</v>
      </c>
      <c r="J1987" s="10">
        <v>12141</v>
      </c>
      <c r="K1987" s="10"/>
      <c r="L1987" s="10"/>
      <c r="M1987" s="10"/>
      <c r="N1987" s="10"/>
      <c r="O1987" s="10"/>
      <c r="P1987" s="10">
        <v>0</v>
      </c>
      <c r="Q1987" s="10"/>
      <c r="R1987" s="10"/>
      <c r="S1987" s="10"/>
      <c r="AA1987" s="10"/>
      <c r="AB1987" s="10"/>
    </row>
    <row r="1988" spans="1:28" x14ac:dyDescent="0.35">
      <c r="A1988" t="str">
        <f t="shared" ref="A1988:A2051" si="169">F1988&amp;"_"&amp;H1988</f>
        <v>8424_Production de films cinématographiques, de vidéo et de programmes de télévision ; enregistrement sonore et édition musicale</v>
      </c>
      <c r="B1988" t="str">
        <f t="shared" ref="B1988:B2051" si="170">C1988&amp;"_"&amp;F1988</f>
        <v>HC_8424</v>
      </c>
      <c r="C1988" t="str">
        <f t="shared" si="167"/>
        <v>HC</v>
      </c>
      <c r="D1988">
        <f t="shared" si="168"/>
        <v>46</v>
      </c>
      <c r="E1988" t="str">
        <f>INDEX(PDC!$J$1:$L$90,MATCH(H1988,PDC!$L:$L,0),MATCH(PDC!$J$1,PDC!$J$1:$L$1,0))</f>
        <v>Services</v>
      </c>
      <c r="F1988">
        <v>8424</v>
      </c>
      <c r="G1988">
        <v>59</v>
      </c>
      <c r="H1988" t="s">
        <v>82</v>
      </c>
      <c r="I1988" s="10">
        <v>14</v>
      </c>
      <c r="J1988" s="10">
        <v>9717</v>
      </c>
      <c r="K1988" s="10"/>
      <c r="L1988" s="10"/>
      <c r="M1988" s="10"/>
      <c r="N1988" s="10"/>
      <c r="O1988" s="10"/>
      <c r="P1988" s="10">
        <v>0</v>
      </c>
      <c r="Q1988" s="10"/>
      <c r="R1988" s="10"/>
      <c r="S1988" s="10"/>
      <c r="AA1988" s="10"/>
      <c r="AB1988" s="10"/>
    </row>
    <row r="1989" spans="1:28" x14ac:dyDescent="0.35">
      <c r="A1989" t="str">
        <f t="shared" si="169"/>
        <v>8424_Édition</v>
      </c>
      <c r="B1989" t="str">
        <f t="shared" si="170"/>
        <v>HC_8424</v>
      </c>
      <c r="C1989" t="str">
        <f t="shared" ref="C1989:C2052" si="171">IF(OR(G1989=93,G1989=78,G1989=53),"HC",IF(I1989&lt;300,"HC",D1989))</f>
        <v>HC</v>
      </c>
      <c r="D1989">
        <f t="shared" si="168"/>
        <v>46</v>
      </c>
      <c r="E1989" t="str">
        <f>INDEX(PDC!$J$1:$L$90,MATCH(H1989,PDC!$L:$L,0),MATCH(PDC!$J$1,PDC!$J$1:$L$1,0))</f>
        <v>Services</v>
      </c>
      <c r="F1989">
        <v>8424</v>
      </c>
      <c r="G1989">
        <v>58</v>
      </c>
      <c r="H1989" t="s">
        <v>49</v>
      </c>
      <c r="I1989" s="10">
        <v>28</v>
      </c>
      <c r="J1989" s="10">
        <v>51394</v>
      </c>
      <c r="K1989" s="10"/>
      <c r="M1989" s="10"/>
      <c r="N1989" s="10"/>
      <c r="O1989" s="10"/>
      <c r="P1989" s="10">
        <v>0</v>
      </c>
      <c r="Q1989" s="10"/>
      <c r="R1989" s="10"/>
      <c r="S1989" s="10"/>
      <c r="U1989" s="10"/>
      <c r="V1989" s="10"/>
      <c r="W1989" s="10"/>
      <c r="X1989" s="10"/>
      <c r="Y1989" s="10"/>
      <c r="Z1989" s="10"/>
      <c r="AA1989" s="10"/>
      <c r="AB1989" s="10"/>
    </row>
    <row r="1990" spans="1:28" x14ac:dyDescent="0.35">
      <c r="A1990" t="str">
        <f t="shared" si="169"/>
        <v>8424_Collecte et traitement des eaux usées</v>
      </c>
      <c r="B1990" t="str">
        <f t="shared" si="170"/>
        <v>HC_8424</v>
      </c>
      <c r="C1990" t="str">
        <f t="shared" si="171"/>
        <v>HC</v>
      </c>
      <c r="D1990">
        <f t="shared" si="168"/>
        <v>46</v>
      </c>
      <c r="E1990" t="str">
        <f>INDEX(PDC!$J$1:$L$90,MATCH(H1990,PDC!$L:$L,0),MATCH(PDC!$J$1,PDC!$J$1:$L$1,0))</f>
        <v>Industrie</v>
      </c>
      <c r="F1990">
        <v>8424</v>
      </c>
      <c r="G1990">
        <v>37</v>
      </c>
      <c r="H1990" t="s">
        <v>78</v>
      </c>
      <c r="I1990" s="10">
        <v>2</v>
      </c>
      <c r="J1990" s="10">
        <v>3476</v>
      </c>
      <c r="K1990" s="10"/>
      <c r="L1990" s="10"/>
      <c r="M1990" s="10"/>
      <c r="N1990" s="10"/>
      <c r="O1990" s="10"/>
      <c r="P1990" s="10">
        <v>0</v>
      </c>
      <c r="Q1990" s="10"/>
      <c r="R1990" s="10"/>
      <c r="S1990" s="10"/>
      <c r="T1990" s="10"/>
      <c r="AA1990" s="10"/>
      <c r="AB1990" s="10"/>
    </row>
    <row r="1991" spans="1:28" x14ac:dyDescent="0.35">
      <c r="A1991" t="str">
        <f t="shared" si="169"/>
        <v>8424_Captage, traitement et distribution d'eau</v>
      </c>
      <c r="B1991" t="str">
        <f t="shared" si="170"/>
        <v>HC_8424</v>
      </c>
      <c r="C1991" t="str">
        <f t="shared" si="171"/>
        <v>HC</v>
      </c>
      <c r="D1991">
        <f t="shared" si="168"/>
        <v>46</v>
      </c>
      <c r="E1991" t="str">
        <f>INDEX(PDC!$J$1:$L$90,MATCH(H1991,PDC!$L:$L,0),MATCH(PDC!$J$1,PDC!$J$1:$L$1,0))</f>
        <v>Industrie</v>
      </c>
      <c r="F1991">
        <v>8424</v>
      </c>
      <c r="G1991">
        <v>36</v>
      </c>
      <c r="H1991" t="s">
        <v>77</v>
      </c>
      <c r="I1991" s="10">
        <v>7</v>
      </c>
      <c r="J1991" s="10">
        <v>6299</v>
      </c>
      <c r="K1991" s="10"/>
      <c r="L1991" s="10"/>
      <c r="M1991" s="10"/>
      <c r="N1991" s="10"/>
      <c r="O1991" s="10"/>
      <c r="P1991" s="10">
        <v>0</v>
      </c>
      <c r="Q1991" s="10"/>
      <c r="R1991" s="10"/>
      <c r="S1991" s="10"/>
      <c r="AA1991" s="10"/>
      <c r="AB1991" s="10"/>
    </row>
    <row r="1992" spans="1:28" x14ac:dyDescent="0.35">
      <c r="A1992" t="str">
        <f t="shared" si="169"/>
        <v>8424_Production et distribution d'électricité, de gaz, de vapeur et d'air conditionné</v>
      </c>
      <c r="B1992" t="str">
        <f t="shared" si="170"/>
        <v>HC_8424</v>
      </c>
      <c r="C1992" t="str">
        <f t="shared" si="171"/>
        <v>HC</v>
      </c>
      <c r="D1992">
        <f t="shared" si="168"/>
        <v>46</v>
      </c>
      <c r="E1992" t="str">
        <f>INDEX(PDC!$J$1:$L$90,MATCH(H1992,PDC!$L:$L,0),MATCH(PDC!$J$1,PDC!$J$1:$L$1,0))</f>
        <v>Industrie</v>
      </c>
      <c r="F1992">
        <v>8424</v>
      </c>
      <c r="G1992">
        <v>35</v>
      </c>
      <c r="H1992" t="s">
        <v>76</v>
      </c>
      <c r="I1992" s="10">
        <v>11</v>
      </c>
      <c r="J1992" s="10">
        <v>12613</v>
      </c>
      <c r="K1992" s="10"/>
      <c r="M1992" s="10"/>
      <c r="N1992" s="10"/>
      <c r="O1992" s="10"/>
      <c r="P1992" s="10">
        <v>0</v>
      </c>
      <c r="Q1992" s="10"/>
      <c r="R1992" s="10"/>
      <c r="S1992" s="10"/>
      <c r="AA1992" s="10"/>
      <c r="AB1992" s="10"/>
    </row>
    <row r="1993" spans="1:28" x14ac:dyDescent="0.35">
      <c r="A1993" t="str">
        <f t="shared" si="169"/>
        <v>8424_Imprimerie et reproduction d'enregistrements</v>
      </c>
      <c r="B1993" t="str">
        <f t="shared" si="170"/>
        <v>HC_8424</v>
      </c>
      <c r="C1993" t="str">
        <f t="shared" si="171"/>
        <v>HC</v>
      </c>
      <c r="D1993">
        <f t="shared" si="168"/>
        <v>46</v>
      </c>
      <c r="E1993" t="str">
        <f>INDEX(PDC!$J$1:$L$90,MATCH(H1993,PDC!$L:$L,0),MATCH(PDC!$J$1,PDC!$J$1:$L$1,0))</f>
        <v>Industrie</v>
      </c>
      <c r="F1993">
        <v>8424</v>
      </c>
      <c r="G1993">
        <v>18</v>
      </c>
      <c r="H1993" t="s">
        <v>72</v>
      </c>
      <c r="I1993" s="10">
        <v>23</v>
      </c>
      <c r="J1993" s="10">
        <v>38318</v>
      </c>
      <c r="K1993" s="10"/>
      <c r="M1993" s="10"/>
      <c r="N1993" s="10"/>
      <c r="O1993" s="10"/>
      <c r="P1993" s="10">
        <v>0</v>
      </c>
      <c r="Q1993" s="10"/>
      <c r="R1993" s="10"/>
      <c r="S1993" s="10"/>
      <c r="AA1993" s="10"/>
      <c r="AB1993" s="10"/>
    </row>
    <row r="1994" spans="1:28" x14ac:dyDescent="0.35">
      <c r="A1994" t="str">
        <f t="shared" si="169"/>
        <v>8424_Industrie de l'habillement</v>
      </c>
      <c r="B1994" t="str">
        <f t="shared" si="170"/>
        <v>HC_8424</v>
      </c>
      <c r="C1994" t="str">
        <f t="shared" si="171"/>
        <v>HC</v>
      </c>
      <c r="D1994">
        <f t="shared" ref="D1994:D1998" si="172">IF(COUNTBLANK(P1994)=0,RANK(P1994,P$1929:P$1998),"NC")</f>
        <v>46</v>
      </c>
      <c r="E1994" t="str">
        <f>INDEX(PDC!$J$1:$L$90,MATCH(H1994,PDC!$L:$L,0),MATCH(PDC!$J$1,PDC!$J$1:$L$1,0))</f>
        <v>Industrie</v>
      </c>
      <c r="F1994">
        <v>8424</v>
      </c>
      <c r="G1994">
        <v>14</v>
      </c>
      <c r="H1994" t="s">
        <v>68</v>
      </c>
      <c r="I1994" s="10">
        <v>4</v>
      </c>
      <c r="J1994" s="10">
        <v>5538</v>
      </c>
      <c r="K1994" s="10"/>
      <c r="L1994" s="10"/>
      <c r="M1994" s="10"/>
      <c r="N1994" s="10"/>
      <c r="O1994" s="10"/>
      <c r="P1994" s="10">
        <v>0</v>
      </c>
      <c r="Q1994" s="10"/>
      <c r="R1994" s="10"/>
      <c r="S1994" s="10"/>
      <c r="AA1994" s="10"/>
      <c r="AB1994" s="10"/>
    </row>
    <row r="1995" spans="1:28" x14ac:dyDescent="0.35">
      <c r="A1995" t="str">
        <f t="shared" si="169"/>
        <v>8424_Fabrication de textiles</v>
      </c>
      <c r="B1995" t="str">
        <f t="shared" si="170"/>
        <v>HC_8424</v>
      </c>
      <c r="C1995" t="str">
        <f t="shared" si="171"/>
        <v>HC</v>
      </c>
      <c r="D1995">
        <f t="shared" si="172"/>
        <v>46</v>
      </c>
      <c r="E1995" t="str">
        <f>INDEX(PDC!$J$1:$L$90,MATCH(H1995,PDC!$L:$L,0),MATCH(PDC!$J$1,PDC!$J$1:$L$1,0))</f>
        <v>Industrie</v>
      </c>
      <c r="F1995">
        <v>8424</v>
      </c>
      <c r="G1995">
        <v>13</v>
      </c>
      <c r="H1995" t="s">
        <v>19</v>
      </c>
      <c r="I1995" s="10">
        <v>3</v>
      </c>
      <c r="J1995" s="10">
        <v>5657</v>
      </c>
      <c r="K1995" s="10"/>
      <c r="M1995" s="10"/>
      <c r="N1995" s="10"/>
      <c r="O1995" s="10"/>
      <c r="P1995" s="10">
        <v>0</v>
      </c>
      <c r="Q1995" s="10"/>
      <c r="R1995" s="10"/>
      <c r="S1995" s="10"/>
      <c r="AA1995" s="10"/>
      <c r="AB1995" s="10"/>
    </row>
    <row r="1996" spans="1:28" x14ac:dyDescent="0.35">
      <c r="A1996" t="str">
        <f t="shared" si="169"/>
        <v>8424_Fabrication de boissons</v>
      </c>
      <c r="B1996" t="str">
        <f t="shared" si="170"/>
        <v>HC_8424</v>
      </c>
      <c r="C1996" t="str">
        <f t="shared" si="171"/>
        <v>HC</v>
      </c>
      <c r="D1996">
        <f t="shared" si="172"/>
        <v>46</v>
      </c>
      <c r="E1996" t="str">
        <f>INDEX(PDC!$J$1:$L$90,MATCH(H1996,PDC!$L:$L,0),MATCH(PDC!$J$1,PDC!$J$1:$L$1,0))</f>
        <v>Industrie</v>
      </c>
      <c r="F1996">
        <v>8424</v>
      </c>
      <c r="G1996">
        <v>11</v>
      </c>
      <c r="H1996" t="s">
        <v>66</v>
      </c>
      <c r="I1996" s="10">
        <v>1</v>
      </c>
      <c r="J1996" s="10">
        <v>152</v>
      </c>
      <c r="K1996" s="10"/>
      <c r="M1996" s="10"/>
      <c r="N1996" s="10"/>
      <c r="O1996" s="10"/>
      <c r="P1996" s="10">
        <v>0</v>
      </c>
      <c r="Q1996" s="10"/>
      <c r="R1996" s="10"/>
      <c r="S1996" s="10"/>
      <c r="AA1996" s="10"/>
      <c r="AB1996" s="10"/>
    </row>
    <row r="1997" spans="1:28" x14ac:dyDescent="0.35">
      <c r="A1997" t="str">
        <f t="shared" si="169"/>
        <v>8424_Autres industries extractives</v>
      </c>
      <c r="B1997" t="str">
        <f t="shared" si="170"/>
        <v>HC_8424</v>
      </c>
      <c r="C1997" t="str">
        <f t="shared" si="171"/>
        <v>HC</v>
      </c>
      <c r="D1997">
        <f t="shared" si="172"/>
        <v>46</v>
      </c>
      <c r="E1997" t="str">
        <f>INDEX(PDC!$J$1:$L$90,MATCH(H1997,PDC!$L:$L,0),MATCH(PDC!$J$1,PDC!$J$1:$L$1,0))</f>
        <v>Industrie</v>
      </c>
      <c r="F1997">
        <v>8424</v>
      </c>
      <c r="G1997">
        <v>8</v>
      </c>
      <c r="H1997" t="s">
        <v>64</v>
      </c>
      <c r="I1997" s="10">
        <v>70</v>
      </c>
      <c r="J1997" s="10">
        <v>124703</v>
      </c>
      <c r="K1997" s="10"/>
      <c r="M1997" s="10"/>
      <c r="N1997" s="10"/>
      <c r="O1997" s="10">
        <v>0</v>
      </c>
      <c r="P1997" s="10">
        <v>0</v>
      </c>
      <c r="Q1997" s="10"/>
      <c r="R1997" s="10"/>
      <c r="S1997" s="10"/>
      <c r="AA1997" s="10"/>
      <c r="AB1997" s="10"/>
    </row>
    <row r="1998" spans="1:28" x14ac:dyDescent="0.35">
      <c r="A1998" t="str">
        <f t="shared" si="169"/>
        <v>8424_Sylviculture et exploitation forestière</v>
      </c>
      <c r="B1998" t="str">
        <f t="shared" si="170"/>
        <v>HC_8424</v>
      </c>
      <c r="C1998" t="str">
        <f t="shared" si="171"/>
        <v>HC</v>
      </c>
      <c r="D1998">
        <f t="shared" si="172"/>
        <v>46</v>
      </c>
      <c r="E1998" t="str">
        <f>INDEX(PDC!$J$1:$L$90,MATCH(H1998,PDC!$L:$L,0),MATCH(PDC!$J$1,PDC!$J$1:$L$1,0))</f>
        <v>Agriculture</v>
      </c>
      <c r="F1998">
        <v>8424</v>
      </c>
      <c r="G1998">
        <v>2</v>
      </c>
      <c r="H1998" t="s">
        <v>63</v>
      </c>
      <c r="I1998" s="10">
        <v>3</v>
      </c>
      <c r="J1998" s="10">
        <v>5641</v>
      </c>
      <c r="K1998" s="10"/>
      <c r="L1998" s="10"/>
      <c r="M1998" s="10"/>
      <c r="N1998" s="10"/>
      <c r="O1998" s="10"/>
      <c r="P1998" s="10">
        <v>0</v>
      </c>
      <c r="Q1998" s="10"/>
      <c r="R1998" s="10"/>
      <c r="S1998" s="10"/>
      <c r="U1998" s="10"/>
      <c r="V1998" s="10"/>
      <c r="W1998" s="10"/>
      <c r="X1998" s="10"/>
      <c r="Y1998" s="10"/>
      <c r="Z1998" s="10"/>
      <c r="AA1998" s="10"/>
      <c r="AB1998" s="10"/>
    </row>
    <row r="1999" spans="1:28" x14ac:dyDescent="0.35">
      <c r="A1999" t="str">
        <f t="shared" si="169"/>
        <v>8425_Enseignement</v>
      </c>
      <c r="B1999" t="str">
        <f t="shared" si="170"/>
        <v>HC_8425</v>
      </c>
      <c r="C1999" t="str">
        <f t="shared" si="171"/>
        <v>HC</v>
      </c>
      <c r="D1999">
        <f>IF(COUNTBLANK(P1999)=0,RANK(P1999,P$1999:P$2069),"NC")</f>
        <v>1</v>
      </c>
      <c r="E1999" t="str">
        <f>INDEX(PDC!$J$1:$L$90,MATCH(H1999,PDC!$L:$L,0),MATCH(PDC!$J$1,PDC!$J$1:$L$1,0))</f>
        <v>Services</v>
      </c>
      <c r="F1999">
        <v>8425</v>
      </c>
      <c r="G1999">
        <v>85</v>
      </c>
      <c r="H1999" t="s">
        <v>34</v>
      </c>
      <c r="I1999" s="10">
        <v>180</v>
      </c>
      <c r="J1999" s="10">
        <v>317907</v>
      </c>
      <c r="K1999" s="10">
        <v>87</v>
      </c>
      <c r="L1999">
        <v>5</v>
      </c>
      <c r="M1999" s="10">
        <v>49</v>
      </c>
      <c r="N1999" s="10"/>
      <c r="O1999" s="10">
        <v>4280</v>
      </c>
      <c r="P1999" s="10">
        <v>250.24839823560237</v>
      </c>
      <c r="Q1999" s="10">
        <v>273.66493974999997</v>
      </c>
      <c r="R1999" s="10"/>
      <c r="S1999" s="10"/>
      <c r="T1999" s="10"/>
      <c r="AA1999" s="10"/>
      <c r="AB1999" s="10"/>
    </row>
    <row r="2000" spans="1:28" x14ac:dyDescent="0.35">
      <c r="A2000" t="str">
        <f t="shared" si="169"/>
        <v>8425_Activités sportives, récréatives et de loisirs</v>
      </c>
      <c r="B2000" t="str">
        <f t="shared" si="170"/>
        <v>HC_8425</v>
      </c>
      <c r="C2000" t="str">
        <f t="shared" si="171"/>
        <v>HC</v>
      </c>
      <c r="D2000">
        <f t="shared" ref="D2000:D2063" si="173">IF(COUNTBLANK(P2000)=0,RANK(P2000,P$1999:P$2069),"NC")</f>
        <v>4</v>
      </c>
      <c r="E2000" t="str">
        <f>INDEX(PDC!$J$1:$L$90,MATCH(H2000,PDC!$L:$L,0),MATCH(PDC!$J$1,PDC!$J$1:$L$1,0))</f>
        <v>Services</v>
      </c>
      <c r="F2000">
        <v>8425</v>
      </c>
      <c r="G2000">
        <v>93</v>
      </c>
      <c r="H2000" t="s">
        <v>12</v>
      </c>
      <c r="I2000" s="10">
        <v>98</v>
      </c>
      <c r="J2000" s="10">
        <v>116515</v>
      </c>
      <c r="K2000" s="10">
        <v>15</v>
      </c>
      <c r="M2000" s="10"/>
      <c r="N2000" s="10"/>
      <c r="O2000" s="10">
        <v>544</v>
      </c>
      <c r="P2000" s="10">
        <v>151.5142679788284</v>
      </c>
      <c r="Q2000" s="10">
        <v>128.738789</v>
      </c>
      <c r="R2000" s="10"/>
      <c r="S2000" s="10"/>
      <c r="U2000" s="10"/>
      <c r="V2000" s="10"/>
      <c r="W2000" s="10"/>
      <c r="X2000" s="10"/>
      <c r="Y2000" s="10"/>
      <c r="Z2000" s="10"/>
      <c r="AA2000" s="10"/>
      <c r="AB2000" s="10"/>
    </row>
    <row r="2001" spans="1:28" x14ac:dyDescent="0.35">
      <c r="A2001" t="str">
        <f t="shared" si="169"/>
        <v>8425_Réparation d'ordinateurs et de biens personnels et domestiques</v>
      </c>
      <c r="B2001" t="str">
        <f t="shared" si="170"/>
        <v>HC_8425</v>
      </c>
      <c r="C2001" t="str">
        <f t="shared" si="171"/>
        <v>HC</v>
      </c>
      <c r="D2001">
        <f t="shared" si="173"/>
        <v>3</v>
      </c>
      <c r="E2001" t="str">
        <f>INDEX(PDC!$J$1:$L$90,MATCH(H2001,PDC!$L:$L,0),MATCH(PDC!$J$1,PDC!$J$1:$L$1,0))</f>
        <v>Services</v>
      </c>
      <c r="F2001">
        <v>8425</v>
      </c>
      <c r="G2001">
        <v>95</v>
      </c>
      <c r="H2001" t="s">
        <v>92</v>
      </c>
      <c r="I2001" s="10">
        <v>8</v>
      </c>
      <c r="J2001" s="10">
        <v>10220</v>
      </c>
      <c r="K2001" s="10">
        <v>1</v>
      </c>
      <c r="L2001" s="10"/>
      <c r="M2001" s="10"/>
      <c r="N2001" s="10"/>
      <c r="O2001" s="10">
        <v>4</v>
      </c>
      <c r="P2001" s="10">
        <v>163.66344932988756</v>
      </c>
      <c r="Q2001" s="10">
        <v>97.847358120999999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</row>
    <row r="2002" spans="1:28" x14ac:dyDescent="0.35">
      <c r="A2002" t="str">
        <f t="shared" si="169"/>
        <v>8425_Production et distribution d'électricité, de gaz, de vapeur et d'air conditionné</v>
      </c>
      <c r="B2002" t="str">
        <f t="shared" si="170"/>
        <v>HC_8425</v>
      </c>
      <c r="C2002" t="str">
        <f t="shared" si="171"/>
        <v>HC</v>
      </c>
      <c r="D2002">
        <f t="shared" si="173"/>
        <v>39</v>
      </c>
      <c r="E2002" t="str">
        <f>INDEX(PDC!$J$1:$L$90,MATCH(H2002,PDC!$L:$L,0),MATCH(PDC!$J$1,PDC!$J$1:$L$1,0))</f>
        <v>Industrie</v>
      </c>
      <c r="F2002">
        <v>8425</v>
      </c>
      <c r="G2002">
        <v>35</v>
      </c>
      <c r="H2002" t="s">
        <v>76</v>
      </c>
      <c r="I2002" s="10">
        <v>11</v>
      </c>
      <c r="J2002" s="10">
        <v>14529</v>
      </c>
      <c r="K2002" s="10">
        <v>1</v>
      </c>
      <c r="L2002">
        <v>1</v>
      </c>
      <c r="M2002" s="10">
        <v>12</v>
      </c>
      <c r="N2002" s="10"/>
      <c r="O2002" s="10">
        <v>87</v>
      </c>
      <c r="P2002" s="10">
        <v>23.602352450839927</v>
      </c>
      <c r="Q2002" s="10">
        <v>68.827861518000006</v>
      </c>
      <c r="R2002" s="10"/>
      <c r="S2002" s="10"/>
      <c r="T2002" s="10"/>
      <c r="AA2002" s="10"/>
      <c r="AB2002" s="10"/>
    </row>
    <row r="2003" spans="1:28" x14ac:dyDescent="0.35">
      <c r="A2003" t="str">
        <f t="shared" si="169"/>
        <v>8425_Autres activités spécialisées, scientifiques et techniques</v>
      </c>
      <c r="B2003" t="str">
        <f t="shared" si="170"/>
        <v>HC_8425</v>
      </c>
      <c r="C2003" t="str">
        <f t="shared" si="171"/>
        <v>HC</v>
      </c>
      <c r="D2003">
        <f t="shared" si="173"/>
        <v>38</v>
      </c>
      <c r="E2003" t="str">
        <f>INDEX(PDC!$J$1:$L$90,MATCH(H2003,PDC!$L:$L,0),MATCH(PDC!$J$1,PDC!$J$1:$L$1,0))</f>
        <v>Services</v>
      </c>
      <c r="F2003">
        <v>8425</v>
      </c>
      <c r="G2003">
        <v>74</v>
      </c>
      <c r="H2003" t="s">
        <v>86</v>
      </c>
      <c r="I2003" s="10">
        <v>11</v>
      </c>
      <c r="J2003" s="10">
        <v>14616</v>
      </c>
      <c r="K2003" s="10">
        <v>1</v>
      </c>
      <c r="L2003" s="10"/>
      <c r="M2003" s="10"/>
      <c r="N2003" s="10"/>
      <c r="O2003" s="10">
        <v>198</v>
      </c>
      <c r="P2003" s="10">
        <v>24.951228319928209</v>
      </c>
      <c r="Q2003" s="10">
        <v>68.418171865999994</v>
      </c>
      <c r="R2003" s="10"/>
      <c r="S2003" s="10"/>
      <c r="AA2003" s="10"/>
      <c r="AB2003" s="10"/>
    </row>
    <row r="2004" spans="1:28" x14ac:dyDescent="0.35">
      <c r="A2004" t="str">
        <f t="shared" si="169"/>
        <v>8425_Travaux de construction spécialisés</v>
      </c>
      <c r="B2004" t="str">
        <f t="shared" si="170"/>
        <v>9_8425</v>
      </c>
      <c r="C2004">
        <f t="shared" si="171"/>
        <v>9</v>
      </c>
      <c r="D2004">
        <f t="shared" si="173"/>
        <v>9</v>
      </c>
      <c r="E2004" t="str">
        <f>INDEX(PDC!$J$1:$L$90,MATCH(H2004,PDC!$L:$L,0),MATCH(PDC!$J$1,PDC!$J$1:$L$1,0))</f>
        <v>Construction</v>
      </c>
      <c r="F2004">
        <v>8425</v>
      </c>
      <c r="G2004">
        <v>43</v>
      </c>
      <c r="H2004" t="s">
        <v>3</v>
      </c>
      <c r="I2004" s="10">
        <v>796</v>
      </c>
      <c r="J2004" s="10">
        <v>1188764</v>
      </c>
      <c r="K2004" s="10">
        <v>72</v>
      </c>
      <c r="L2004" s="10">
        <v>4</v>
      </c>
      <c r="M2004" s="10">
        <v>24</v>
      </c>
      <c r="N2004" s="10"/>
      <c r="O2004" s="10">
        <v>3747</v>
      </c>
      <c r="P2004" s="10">
        <v>87.373078325539296</v>
      </c>
      <c r="Q2004" s="10">
        <v>60.567110040000003</v>
      </c>
      <c r="R2004" s="10"/>
      <c r="S2004" s="10"/>
      <c r="AA2004" s="10"/>
      <c r="AB2004" s="10"/>
    </row>
    <row r="2005" spans="1:28" x14ac:dyDescent="0.35">
      <c r="A2005" t="str">
        <f t="shared" si="169"/>
        <v>8425_Construction de bâtiments</v>
      </c>
      <c r="B2005" t="str">
        <f t="shared" si="170"/>
        <v>HC_8425</v>
      </c>
      <c r="C2005" t="str">
        <f t="shared" si="171"/>
        <v>HC</v>
      </c>
      <c r="D2005">
        <f t="shared" si="173"/>
        <v>5</v>
      </c>
      <c r="E2005" t="str">
        <f>INDEX(PDC!$J$1:$L$90,MATCH(H2005,PDC!$L:$L,0),MATCH(PDC!$J$1,PDC!$J$1:$L$1,0))</f>
        <v>Construction</v>
      </c>
      <c r="F2005">
        <v>8425</v>
      </c>
      <c r="G2005">
        <v>41</v>
      </c>
      <c r="H2005" t="s">
        <v>17</v>
      </c>
      <c r="I2005" s="10">
        <v>63</v>
      </c>
      <c r="J2005" s="10">
        <v>99868</v>
      </c>
      <c r="K2005" s="10">
        <v>6</v>
      </c>
      <c r="L2005" s="10">
        <v>1</v>
      </c>
      <c r="M2005" s="10">
        <v>12</v>
      </c>
      <c r="N2005" s="10"/>
      <c r="O2005" s="10">
        <v>868</v>
      </c>
      <c r="P2005" s="10">
        <v>138.75364720248945</v>
      </c>
      <c r="Q2005" s="10">
        <v>60.079304682</v>
      </c>
      <c r="R2005" s="10"/>
      <c r="S2005" s="10"/>
      <c r="AA2005" s="10"/>
      <c r="AB2005" s="10"/>
    </row>
    <row r="2006" spans="1:28" x14ac:dyDescent="0.35">
      <c r="A2006" t="str">
        <f t="shared" si="169"/>
        <v>8425_Publicité et études de marché</v>
      </c>
      <c r="B2006" t="str">
        <f t="shared" si="170"/>
        <v>HC_8425</v>
      </c>
      <c r="C2006" t="str">
        <f t="shared" si="171"/>
        <v>HC</v>
      </c>
      <c r="D2006">
        <f t="shared" si="173"/>
        <v>13</v>
      </c>
      <c r="E2006" t="str">
        <f>INDEX(PDC!$J$1:$L$90,MATCH(H2006,PDC!$L:$L,0),MATCH(PDC!$J$1,PDC!$J$1:$L$1,0))</f>
        <v>Services</v>
      </c>
      <c r="F2006">
        <v>8425</v>
      </c>
      <c r="G2006">
        <v>73</v>
      </c>
      <c r="H2006" t="s">
        <v>33</v>
      </c>
      <c r="I2006" s="10">
        <v>11</v>
      </c>
      <c r="J2006" s="10">
        <v>16957</v>
      </c>
      <c r="K2006" s="10">
        <v>1</v>
      </c>
      <c r="M2006" s="10"/>
      <c r="N2006" s="10"/>
      <c r="O2006" s="10">
        <v>10</v>
      </c>
      <c r="P2006" s="10">
        <v>74.117916721429552</v>
      </c>
      <c r="Q2006" s="10">
        <v>58.972695641999998</v>
      </c>
      <c r="R2006" s="10"/>
      <c r="S2006" s="10"/>
      <c r="AA2006" s="10"/>
      <c r="AB2006" s="10"/>
    </row>
    <row r="2007" spans="1:28" x14ac:dyDescent="0.35">
      <c r="A2007" t="str">
        <f t="shared" si="169"/>
        <v>8425_Collecte et traitement des eaux usées</v>
      </c>
      <c r="B2007" t="str">
        <f t="shared" si="170"/>
        <v>HC_8425</v>
      </c>
      <c r="C2007" t="str">
        <f t="shared" si="171"/>
        <v>HC</v>
      </c>
      <c r="D2007">
        <f t="shared" si="173"/>
        <v>16</v>
      </c>
      <c r="E2007" t="str">
        <f>INDEX(PDC!$J$1:$L$90,MATCH(H2007,PDC!$L:$L,0),MATCH(PDC!$J$1,PDC!$J$1:$L$1,0))</f>
        <v>Industrie</v>
      </c>
      <c r="F2007">
        <v>8425</v>
      </c>
      <c r="G2007">
        <v>37</v>
      </c>
      <c r="H2007" t="s">
        <v>78</v>
      </c>
      <c r="I2007" s="10">
        <v>9</v>
      </c>
      <c r="J2007" s="10">
        <v>17542</v>
      </c>
      <c r="K2007" s="10">
        <v>1</v>
      </c>
      <c r="M2007" s="10"/>
      <c r="N2007" s="10"/>
      <c r="O2007" s="10">
        <v>22</v>
      </c>
      <c r="P2007" s="10">
        <v>66.140915448783346</v>
      </c>
      <c r="Q2007" s="10">
        <v>57.006042641000001</v>
      </c>
      <c r="R2007" s="10"/>
      <c r="S2007" s="10"/>
      <c r="U2007" s="10"/>
      <c r="V2007" s="10"/>
      <c r="W2007" s="10"/>
      <c r="X2007" s="10"/>
      <c r="Y2007" s="10"/>
      <c r="Z2007" s="10"/>
      <c r="AA2007" s="10"/>
      <c r="AB2007" s="10"/>
    </row>
    <row r="2008" spans="1:28" x14ac:dyDescent="0.35">
      <c r="A2008" t="str">
        <f t="shared" si="169"/>
        <v>8425_Fabrication d'autres matériels de transport</v>
      </c>
      <c r="B2008" t="str">
        <f t="shared" si="170"/>
        <v>HC_8425</v>
      </c>
      <c r="C2008" t="str">
        <f t="shared" si="171"/>
        <v>HC</v>
      </c>
      <c r="D2008">
        <f t="shared" si="173"/>
        <v>2</v>
      </c>
      <c r="E2008" t="str">
        <f>INDEX(PDC!$J$1:$L$90,MATCH(H2008,PDC!$L:$L,0),MATCH(PDC!$J$1,PDC!$J$1:$L$1,0))</f>
        <v>Industrie</v>
      </c>
      <c r="F2008">
        <v>8425</v>
      </c>
      <c r="G2008">
        <v>30</v>
      </c>
      <c r="H2008" t="s">
        <v>74</v>
      </c>
      <c r="I2008" s="10">
        <v>69</v>
      </c>
      <c r="J2008" s="10">
        <v>115769</v>
      </c>
      <c r="K2008" s="10">
        <v>6</v>
      </c>
      <c r="L2008" s="10">
        <v>2</v>
      </c>
      <c r="M2008" s="10">
        <v>17</v>
      </c>
      <c r="N2008" s="10"/>
      <c r="O2008" s="10">
        <v>750</v>
      </c>
      <c r="P2008" s="10">
        <v>166.26344536258</v>
      </c>
      <c r="Q2008" s="10">
        <v>51.827345835000003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</row>
    <row r="2009" spans="1:28" x14ac:dyDescent="0.35">
      <c r="A2009" t="str">
        <f t="shared" si="169"/>
        <v>8425_Hébergement médico-social et social</v>
      </c>
      <c r="B2009" t="str">
        <f t="shared" si="170"/>
        <v>HC_8425</v>
      </c>
      <c r="C2009" t="str">
        <f t="shared" si="171"/>
        <v>HC</v>
      </c>
      <c r="D2009">
        <f t="shared" si="173"/>
        <v>17</v>
      </c>
      <c r="E2009" t="str">
        <f>INDEX(PDC!$J$1:$L$90,MATCH(H2009,PDC!$L:$L,0),MATCH(PDC!$J$1,PDC!$J$1:$L$1,0))</f>
        <v>Services</v>
      </c>
      <c r="F2009">
        <v>8425</v>
      </c>
      <c r="G2009">
        <v>87</v>
      </c>
      <c r="H2009" t="s">
        <v>2</v>
      </c>
      <c r="I2009" s="10">
        <v>196</v>
      </c>
      <c r="J2009" s="10">
        <v>289737</v>
      </c>
      <c r="K2009" s="10">
        <v>15</v>
      </c>
      <c r="L2009" s="10"/>
      <c r="M2009" s="10"/>
      <c r="N2009" s="10"/>
      <c r="O2009" s="10">
        <v>728</v>
      </c>
      <c r="P2009" s="10">
        <v>64.928100030316912</v>
      </c>
      <c r="Q2009" s="10">
        <v>51.771088953000003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</row>
    <row r="2010" spans="1:28" x14ac:dyDescent="0.35">
      <c r="A2010" t="str">
        <f t="shared" si="169"/>
        <v>8425_Sylviculture et exploitation forestière</v>
      </c>
      <c r="B2010" t="str">
        <f t="shared" si="170"/>
        <v>HC_8425</v>
      </c>
      <c r="C2010" t="str">
        <f t="shared" si="171"/>
        <v>HC</v>
      </c>
      <c r="D2010">
        <f t="shared" si="173"/>
        <v>12</v>
      </c>
      <c r="E2010" t="str">
        <f>INDEX(PDC!$J$1:$L$90,MATCH(H2010,PDC!$L:$L,0),MATCH(PDC!$J$1,PDC!$J$1:$L$1,0))</f>
        <v>Agriculture</v>
      </c>
      <c r="F2010">
        <v>8425</v>
      </c>
      <c r="G2010">
        <v>2</v>
      </c>
      <c r="H2010" t="s">
        <v>63</v>
      </c>
      <c r="I2010" s="10">
        <v>42</v>
      </c>
      <c r="J2010" s="10">
        <v>77499</v>
      </c>
      <c r="K2010" s="10">
        <v>4</v>
      </c>
      <c r="L2010" s="10"/>
      <c r="M2010" s="10"/>
      <c r="N2010" s="10"/>
      <c r="O2010" s="10">
        <v>127</v>
      </c>
      <c r="P2010" s="10">
        <v>79.825413072744638</v>
      </c>
      <c r="Q2010" s="10">
        <v>51.613569206999998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</row>
    <row r="2011" spans="1:28" x14ac:dyDescent="0.35">
      <c r="A2011" t="str">
        <f t="shared" si="169"/>
        <v>8425_Génie civil</v>
      </c>
      <c r="B2011" t="str">
        <f t="shared" si="170"/>
        <v>HC_8425</v>
      </c>
      <c r="C2011" t="str">
        <f t="shared" si="171"/>
        <v>HC</v>
      </c>
      <c r="D2011">
        <f t="shared" si="173"/>
        <v>20</v>
      </c>
      <c r="E2011" t="str">
        <f>INDEX(PDC!$J$1:$L$90,MATCH(H2011,PDC!$L:$L,0),MATCH(PDC!$J$1,PDC!$J$1:$L$1,0))</f>
        <v>Construction</v>
      </c>
      <c r="F2011">
        <v>8425</v>
      </c>
      <c r="G2011">
        <v>42</v>
      </c>
      <c r="H2011" t="s">
        <v>22</v>
      </c>
      <c r="I2011" s="10">
        <v>114</v>
      </c>
      <c r="J2011" s="10">
        <v>161450</v>
      </c>
      <c r="K2011" s="10">
        <v>8</v>
      </c>
      <c r="M2011" s="10"/>
      <c r="N2011" s="10"/>
      <c r="O2011" s="10">
        <v>556</v>
      </c>
      <c r="P2011" s="10">
        <v>52.538780729003399</v>
      </c>
      <c r="Q2011" s="10">
        <v>49.550944565000002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</row>
    <row r="2012" spans="1:28" x14ac:dyDescent="0.35">
      <c r="A2012" t="str">
        <f t="shared" si="169"/>
        <v>8425_Activités de location et location-bail</v>
      </c>
      <c r="B2012" t="str">
        <f t="shared" si="170"/>
        <v>HC_8425</v>
      </c>
      <c r="C2012" t="str">
        <f t="shared" si="171"/>
        <v>HC</v>
      </c>
      <c r="D2012">
        <f t="shared" si="173"/>
        <v>6</v>
      </c>
      <c r="E2012" t="str">
        <f>INDEX(PDC!$J$1:$L$90,MATCH(H2012,PDC!$L:$L,0),MATCH(PDC!$J$1,PDC!$J$1:$L$1,0))</f>
        <v>Services</v>
      </c>
      <c r="F2012">
        <v>8425</v>
      </c>
      <c r="G2012">
        <v>77</v>
      </c>
      <c r="H2012" t="s">
        <v>88</v>
      </c>
      <c r="I2012" s="10">
        <v>35</v>
      </c>
      <c r="J2012" s="10">
        <v>63158</v>
      </c>
      <c r="K2012" s="10">
        <v>3</v>
      </c>
      <c r="L2012">
        <v>1</v>
      </c>
      <c r="M2012" s="10">
        <v>15</v>
      </c>
      <c r="N2012" s="10"/>
      <c r="O2012" s="10">
        <v>144</v>
      </c>
      <c r="P2012" s="10">
        <v>106.84852325214297</v>
      </c>
      <c r="Q2012" s="10">
        <v>47.499920832999997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</row>
    <row r="2013" spans="1:28" x14ac:dyDescent="0.35">
      <c r="A2013" t="str">
        <f t="shared" si="169"/>
        <v>8425_Métallurgie</v>
      </c>
      <c r="B2013" t="str">
        <f t="shared" si="170"/>
        <v>HC_8425</v>
      </c>
      <c r="C2013" t="str">
        <f t="shared" si="171"/>
        <v>HC</v>
      </c>
      <c r="D2013">
        <f t="shared" si="173"/>
        <v>15</v>
      </c>
      <c r="E2013" t="str">
        <f>INDEX(PDC!$J$1:$L$90,MATCH(H2013,PDC!$L:$L,0),MATCH(PDC!$J$1,PDC!$J$1:$L$1,0))</f>
        <v>Industrie</v>
      </c>
      <c r="F2013">
        <v>8425</v>
      </c>
      <c r="G2013">
        <v>24</v>
      </c>
      <c r="H2013" t="s">
        <v>26</v>
      </c>
      <c r="I2013" s="10">
        <v>53</v>
      </c>
      <c r="J2013" s="10">
        <v>91849</v>
      </c>
      <c r="K2013" s="10">
        <v>4</v>
      </c>
      <c r="L2013" s="10"/>
      <c r="M2013" s="10"/>
      <c r="N2013" s="10"/>
      <c r="O2013" s="10">
        <v>66</v>
      </c>
      <c r="P2013" s="10">
        <v>68.123710723893083</v>
      </c>
      <c r="Q2013" s="10">
        <v>43.549739246000001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</row>
    <row r="2014" spans="1:28" x14ac:dyDescent="0.35">
      <c r="A2014" t="str">
        <f t="shared" si="169"/>
        <v>8425_Fabrication de meubles</v>
      </c>
      <c r="B2014" t="str">
        <f t="shared" si="170"/>
        <v>HC_8425</v>
      </c>
      <c r="C2014" t="str">
        <f t="shared" si="171"/>
        <v>HC</v>
      </c>
      <c r="D2014">
        <f t="shared" si="173"/>
        <v>32</v>
      </c>
      <c r="E2014" t="str">
        <f>INDEX(PDC!$J$1:$L$90,MATCH(H2014,PDC!$L:$L,0),MATCH(PDC!$J$1,PDC!$J$1:$L$1,0))</f>
        <v>Industrie</v>
      </c>
      <c r="F2014">
        <v>8425</v>
      </c>
      <c r="G2014">
        <v>31</v>
      </c>
      <c r="H2014" t="s">
        <v>75</v>
      </c>
      <c r="I2014" s="10">
        <v>271</v>
      </c>
      <c r="J2014" s="10">
        <v>405686</v>
      </c>
      <c r="K2014" s="10">
        <v>17</v>
      </c>
      <c r="M2014" s="10"/>
      <c r="N2014" s="10"/>
      <c r="O2014" s="10">
        <v>557</v>
      </c>
      <c r="P2014" s="10">
        <v>32.834413489409563</v>
      </c>
      <c r="Q2014" s="10">
        <v>41.904329949999997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</row>
    <row r="2015" spans="1:28" x14ac:dyDescent="0.35">
      <c r="A2015" t="str">
        <f t="shared" si="169"/>
        <v>8425_Activités liées à l'emploi</v>
      </c>
      <c r="B2015" t="str">
        <f t="shared" si="170"/>
        <v>HC_8425</v>
      </c>
      <c r="C2015" t="str">
        <f t="shared" si="171"/>
        <v>HC</v>
      </c>
      <c r="D2015">
        <f t="shared" si="173"/>
        <v>11</v>
      </c>
      <c r="E2015" t="str">
        <f>INDEX(PDC!$J$1:$L$90,MATCH(H2015,PDC!$L:$L,0),MATCH(PDC!$J$1,PDC!$J$1:$L$1,0))</f>
        <v>Services</v>
      </c>
      <c r="F2015">
        <v>8425</v>
      </c>
      <c r="G2015">
        <v>78</v>
      </c>
      <c r="H2015" t="s">
        <v>6</v>
      </c>
      <c r="I2015" s="10">
        <v>2426</v>
      </c>
      <c r="J2015" s="10">
        <v>2991919</v>
      </c>
      <c r="K2015" s="10">
        <v>122</v>
      </c>
      <c r="L2015" s="10">
        <v>7</v>
      </c>
      <c r="M2015" s="10">
        <v>70</v>
      </c>
      <c r="N2015" s="10"/>
      <c r="O2015" s="10">
        <v>7887</v>
      </c>
      <c r="P2015" s="10">
        <v>85.862545631536392</v>
      </c>
      <c r="Q2015" s="10">
        <v>40.776504979000002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</row>
    <row r="2016" spans="1:28" x14ac:dyDescent="0.35">
      <c r="A2016" t="str">
        <f t="shared" si="169"/>
        <v>8425_Travail du bois et fabrication d'articles en bois et en liège, à l'exception des meubles ; fabrication d'articles en vannerie et sparterie</v>
      </c>
      <c r="B2016" t="str">
        <f t="shared" si="170"/>
        <v>HC_8425</v>
      </c>
      <c r="C2016" t="str">
        <f t="shared" si="171"/>
        <v>HC</v>
      </c>
      <c r="D2016">
        <f t="shared" si="173"/>
        <v>36</v>
      </c>
      <c r="E2016" t="str">
        <f>INDEX(PDC!$J$1:$L$90,MATCH(H2016,PDC!$L:$L,0),MATCH(PDC!$J$1,PDC!$J$1:$L$1,0))</f>
        <v>Industrie</v>
      </c>
      <c r="F2016">
        <v>8425</v>
      </c>
      <c r="G2016">
        <v>16</v>
      </c>
      <c r="H2016" t="s">
        <v>70</v>
      </c>
      <c r="I2016" s="10">
        <v>104</v>
      </c>
      <c r="J2016" s="10">
        <v>185798</v>
      </c>
      <c r="K2016">
        <v>7</v>
      </c>
      <c r="L2016">
        <v>2</v>
      </c>
      <c r="M2016">
        <v>17</v>
      </c>
      <c r="O2016">
        <v>800</v>
      </c>
      <c r="P2016">
        <v>26.327108638859347</v>
      </c>
      <c r="Q2016">
        <v>37.675324815000003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</row>
    <row r="2017" spans="1:28" x14ac:dyDescent="0.35">
      <c r="A2017" t="str">
        <f t="shared" si="169"/>
        <v>8425_Enquêtes et sécurité</v>
      </c>
      <c r="B2017" t="str">
        <f t="shared" si="170"/>
        <v>HC_8425</v>
      </c>
      <c r="C2017" t="str">
        <f t="shared" si="171"/>
        <v>HC</v>
      </c>
      <c r="D2017">
        <f t="shared" si="173"/>
        <v>19</v>
      </c>
      <c r="E2017" t="str">
        <f>INDEX(PDC!$J$1:$L$90,MATCH(H2017,PDC!$L:$L,0),MATCH(PDC!$J$1,PDC!$J$1:$L$1,0))</f>
        <v>Services</v>
      </c>
      <c r="F2017">
        <v>8425</v>
      </c>
      <c r="G2017">
        <v>80</v>
      </c>
      <c r="H2017" t="s">
        <v>15</v>
      </c>
      <c r="I2017" s="10">
        <v>40</v>
      </c>
      <c r="J2017" s="10">
        <v>55787</v>
      </c>
      <c r="K2017">
        <v>2</v>
      </c>
      <c r="O2017">
        <v>306</v>
      </c>
      <c r="P2017">
        <v>56.52102694116671</v>
      </c>
      <c r="Q2017">
        <v>35.850646208000001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</row>
    <row r="2018" spans="1:28" x14ac:dyDescent="0.35">
      <c r="A2018" t="str">
        <f t="shared" si="169"/>
        <v>8425_Fabrication d'autres produits minéraux non métalliques</v>
      </c>
      <c r="B2018" t="str">
        <f t="shared" si="170"/>
        <v>HC_8425</v>
      </c>
      <c r="C2018" t="str">
        <f t="shared" si="171"/>
        <v>HC</v>
      </c>
      <c r="D2018">
        <f t="shared" si="173"/>
        <v>10</v>
      </c>
      <c r="E2018" t="str">
        <f>INDEX(PDC!$J$1:$L$90,MATCH(H2018,PDC!$L:$L,0),MATCH(PDC!$J$1,PDC!$J$1:$L$1,0))</f>
        <v>Industrie</v>
      </c>
      <c r="F2018">
        <v>8425</v>
      </c>
      <c r="G2018">
        <v>23</v>
      </c>
      <c r="H2018" t="s">
        <v>18</v>
      </c>
      <c r="I2018" s="10">
        <v>16</v>
      </c>
      <c r="J2018" s="10">
        <v>28139</v>
      </c>
      <c r="K2018">
        <v>1</v>
      </c>
      <c r="O2018">
        <v>69</v>
      </c>
      <c r="P2018">
        <v>86.019488324786124</v>
      </c>
      <c r="Q2018">
        <v>35.537865596000003</v>
      </c>
      <c r="T2018" s="10"/>
      <c r="U2018" s="10"/>
      <c r="V2018" s="10"/>
      <c r="W2018" s="10"/>
      <c r="X2018" s="10"/>
      <c r="Y2018" s="10"/>
      <c r="Z2018" s="10"/>
    </row>
    <row r="2019" spans="1:28" x14ac:dyDescent="0.35">
      <c r="A2019" t="str">
        <f t="shared" si="169"/>
        <v>8425_Services relatifs aux bâtiments et aménagement paysager</v>
      </c>
      <c r="B2019" t="str">
        <f t="shared" si="170"/>
        <v>HC_8425</v>
      </c>
      <c r="C2019" t="str">
        <f t="shared" si="171"/>
        <v>HC</v>
      </c>
      <c r="D2019">
        <f t="shared" si="173"/>
        <v>33</v>
      </c>
      <c r="E2019" t="str">
        <f>INDEX(PDC!$J$1:$L$90,MATCH(H2019,PDC!$L:$L,0),MATCH(PDC!$J$1,PDC!$J$1:$L$1,0))</f>
        <v>Services</v>
      </c>
      <c r="F2019">
        <v>8425</v>
      </c>
      <c r="G2019">
        <v>81</v>
      </c>
      <c r="H2019" t="s">
        <v>9</v>
      </c>
      <c r="I2019" s="10">
        <v>134</v>
      </c>
      <c r="J2019" s="10">
        <v>197850</v>
      </c>
      <c r="K2019">
        <v>7</v>
      </c>
      <c r="L2019">
        <v>3</v>
      </c>
      <c r="M2019">
        <v>28</v>
      </c>
      <c r="O2019">
        <v>624</v>
      </c>
      <c r="P2019">
        <v>28.95160603541121</v>
      </c>
      <c r="Q2019">
        <v>35.380338639999998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</row>
    <row r="2020" spans="1:28" x14ac:dyDescent="0.35">
      <c r="A2020" t="str">
        <f t="shared" si="169"/>
        <v>8425_Collecte, traitement et élimination des déchets ; récupération</v>
      </c>
      <c r="B2020" t="str">
        <f t="shared" si="170"/>
        <v>HC_8425</v>
      </c>
      <c r="C2020" t="str">
        <f t="shared" si="171"/>
        <v>HC</v>
      </c>
      <c r="D2020">
        <f t="shared" si="173"/>
        <v>8</v>
      </c>
      <c r="E2020" t="str">
        <f>INDEX(PDC!$J$1:$L$90,MATCH(H2020,PDC!$L:$L,0),MATCH(PDC!$J$1,PDC!$J$1:$L$1,0))</f>
        <v>Industrie</v>
      </c>
      <c r="F2020">
        <v>8425</v>
      </c>
      <c r="G2020">
        <v>38</v>
      </c>
      <c r="H2020" t="s">
        <v>4</v>
      </c>
      <c r="I2020" s="10">
        <v>82</v>
      </c>
      <c r="J2020" s="10">
        <v>141528</v>
      </c>
      <c r="K2020">
        <v>5</v>
      </c>
      <c r="M2020" s="10"/>
      <c r="O2020">
        <v>97</v>
      </c>
      <c r="P2020">
        <v>92.31292832141412</v>
      </c>
      <c r="Q2020">
        <v>35.328698207999999</v>
      </c>
      <c r="T2020" s="10"/>
      <c r="U2020" s="10"/>
      <c r="V2020" s="10"/>
      <c r="W2020" s="10"/>
      <c r="X2020" s="10"/>
      <c r="Y2020" s="10"/>
      <c r="Z2020" s="10"/>
    </row>
    <row r="2021" spans="1:28" x14ac:dyDescent="0.35">
      <c r="A2021" t="str">
        <f t="shared" si="169"/>
        <v>8425_Industrie de l'habillement</v>
      </c>
      <c r="B2021" t="str">
        <f t="shared" si="170"/>
        <v>HC_8425</v>
      </c>
      <c r="C2021" t="str">
        <f t="shared" si="171"/>
        <v>HC</v>
      </c>
      <c r="D2021">
        <f t="shared" si="173"/>
        <v>22</v>
      </c>
      <c r="E2021" t="str">
        <f>INDEX(PDC!$J$1:$L$90,MATCH(H2021,PDC!$L:$L,0),MATCH(PDC!$J$1,PDC!$J$1:$L$1,0))</f>
        <v>Industrie</v>
      </c>
      <c r="F2021">
        <v>8425</v>
      </c>
      <c r="G2021">
        <v>14</v>
      </c>
      <c r="H2021" t="s">
        <v>68</v>
      </c>
      <c r="I2021" s="10">
        <v>20</v>
      </c>
      <c r="J2021" s="10">
        <v>29000</v>
      </c>
      <c r="K2021">
        <v>1</v>
      </c>
      <c r="O2021">
        <v>7</v>
      </c>
      <c r="P2021">
        <v>49.921954392787342</v>
      </c>
      <c r="Q2021">
        <v>34.482758621000002</v>
      </c>
      <c r="T2021" s="10"/>
      <c r="U2021" s="10"/>
      <c r="V2021" s="10"/>
      <c r="W2021" s="10"/>
      <c r="X2021" s="10"/>
      <c r="Y2021" s="10"/>
      <c r="Z2021" s="10"/>
    </row>
    <row r="2022" spans="1:28" x14ac:dyDescent="0.35">
      <c r="A2022" t="str">
        <f t="shared" si="169"/>
        <v>8425_Commerce de détail, à l'exception des automobiles et des motocycles</v>
      </c>
      <c r="B2022" t="str">
        <f t="shared" si="170"/>
        <v>24_8425</v>
      </c>
      <c r="C2022">
        <f t="shared" si="171"/>
        <v>24</v>
      </c>
      <c r="D2022">
        <f t="shared" si="173"/>
        <v>24</v>
      </c>
      <c r="E2022" t="str">
        <f>INDEX(PDC!$J$1:$L$90,MATCH(H2022,PDC!$L:$L,0),MATCH(PDC!$J$1,PDC!$J$1:$L$1,0))</f>
        <v>Commerce</v>
      </c>
      <c r="F2022">
        <v>8425</v>
      </c>
      <c r="G2022">
        <v>47</v>
      </c>
      <c r="H2022" t="s">
        <v>16</v>
      </c>
      <c r="I2022" s="10">
        <v>1118</v>
      </c>
      <c r="J2022" s="10">
        <v>1756023</v>
      </c>
      <c r="K2022">
        <v>60</v>
      </c>
      <c r="L2022">
        <v>3</v>
      </c>
      <c r="M2022" s="10">
        <v>32</v>
      </c>
      <c r="O2022">
        <v>5309</v>
      </c>
      <c r="P2022">
        <v>47.586120674767407</v>
      </c>
      <c r="Q2022">
        <v>34.168117387999999</v>
      </c>
      <c r="T2022" s="10"/>
      <c r="U2022" s="10"/>
      <c r="V2022" s="10"/>
      <c r="W2022" s="10"/>
      <c r="X2022" s="10"/>
      <c r="Y2022" s="10"/>
      <c r="Z2022" s="10"/>
    </row>
    <row r="2023" spans="1:28" x14ac:dyDescent="0.35">
      <c r="A2023" t="str">
        <f t="shared" si="169"/>
        <v>8425_Imprimerie et reproduction d'enregistrements</v>
      </c>
      <c r="B2023" t="str">
        <f t="shared" si="170"/>
        <v>HC_8425</v>
      </c>
      <c r="C2023" t="str">
        <f t="shared" si="171"/>
        <v>HC</v>
      </c>
      <c r="D2023">
        <f t="shared" si="173"/>
        <v>18</v>
      </c>
      <c r="E2023" t="str">
        <f>INDEX(PDC!$J$1:$L$90,MATCH(H2023,PDC!$L:$L,0),MATCH(PDC!$J$1,PDC!$J$1:$L$1,0))</f>
        <v>Industrie</v>
      </c>
      <c r="F2023">
        <v>8425</v>
      </c>
      <c r="G2023">
        <v>18</v>
      </c>
      <c r="H2023" t="s">
        <v>72</v>
      </c>
      <c r="I2023">
        <v>288</v>
      </c>
      <c r="J2023">
        <v>469373</v>
      </c>
      <c r="K2023">
        <v>16</v>
      </c>
      <c r="O2023">
        <v>747</v>
      </c>
      <c r="P2023">
        <v>61.674693728084023</v>
      </c>
      <c r="Q2023">
        <v>34.088028070999997</v>
      </c>
      <c r="T2023" s="10"/>
      <c r="U2023" s="10"/>
      <c r="V2023" s="10"/>
      <c r="W2023" s="10"/>
      <c r="X2023" s="10"/>
      <c r="Y2023" s="10"/>
      <c r="Z2023" s="10"/>
    </row>
    <row r="2024" spans="1:28" x14ac:dyDescent="0.35">
      <c r="A2024" t="str">
        <f t="shared" si="169"/>
        <v>8425_Administration publique et défense ; sécurité sociale obligatoire</v>
      </c>
      <c r="B2024" t="str">
        <f t="shared" si="170"/>
        <v>23_8425</v>
      </c>
      <c r="C2024">
        <f t="shared" si="171"/>
        <v>23</v>
      </c>
      <c r="D2024">
        <f t="shared" si="173"/>
        <v>23</v>
      </c>
      <c r="E2024" t="str">
        <f>INDEX(PDC!$J$1:$L$90,MATCH(H2024,PDC!$L:$L,0),MATCH(PDC!$J$1,PDC!$J$1:$L$1,0))</f>
        <v>Services</v>
      </c>
      <c r="F2024">
        <v>8425</v>
      </c>
      <c r="G2024">
        <v>84</v>
      </c>
      <c r="H2024" t="s">
        <v>36</v>
      </c>
      <c r="I2024" s="10">
        <v>469</v>
      </c>
      <c r="J2024" s="10">
        <v>486810</v>
      </c>
      <c r="K2024">
        <v>16</v>
      </c>
      <c r="L2024">
        <v>1</v>
      </c>
      <c r="M2024">
        <v>2</v>
      </c>
      <c r="O2024">
        <v>1205</v>
      </c>
      <c r="P2024">
        <v>49.157738144485627</v>
      </c>
      <c r="Q2024">
        <v>32.867032311999999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</row>
    <row r="2025" spans="1:28" x14ac:dyDescent="0.35">
      <c r="A2025" t="str">
        <f t="shared" si="169"/>
        <v>8425_Transports terrestres et transport par conduites</v>
      </c>
      <c r="B2025" t="str">
        <f t="shared" si="170"/>
        <v>14_8425</v>
      </c>
      <c r="C2025">
        <f t="shared" si="171"/>
        <v>14</v>
      </c>
      <c r="D2025">
        <f t="shared" si="173"/>
        <v>14</v>
      </c>
      <c r="E2025" t="str">
        <f>INDEX(PDC!$J$1:$L$90,MATCH(H2025,PDC!$L:$L,0),MATCH(PDC!$J$1,PDC!$J$1:$L$1,0))</f>
        <v>Services</v>
      </c>
      <c r="F2025">
        <v>8425</v>
      </c>
      <c r="G2025">
        <v>49</v>
      </c>
      <c r="H2025" t="s">
        <v>5</v>
      </c>
      <c r="I2025" s="10">
        <v>625</v>
      </c>
      <c r="J2025" s="10">
        <v>1185849</v>
      </c>
      <c r="K2025">
        <v>38</v>
      </c>
      <c r="L2025">
        <v>5</v>
      </c>
      <c r="M2025">
        <v>27</v>
      </c>
      <c r="O2025">
        <v>3425</v>
      </c>
      <c r="P2025">
        <v>70.29365609303153</v>
      </c>
      <c r="Q2025">
        <v>32.044552047000003</v>
      </c>
      <c r="T2025" s="10"/>
      <c r="U2025" s="10"/>
      <c r="V2025" s="10"/>
      <c r="W2025" s="10"/>
      <c r="X2025" s="10"/>
      <c r="Y2025" s="10"/>
      <c r="Z2025" s="10"/>
    </row>
    <row r="2026" spans="1:28" x14ac:dyDescent="0.35">
      <c r="A2026" t="str">
        <f t="shared" si="169"/>
        <v>8425_Activités des organisations associatives</v>
      </c>
      <c r="B2026" t="str">
        <f t="shared" si="170"/>
        <v>HC_8425</v>
      </c>
      <c r="C2026" t="str">
        <f t="shared" si="171"/>
        <v>HC</v>
      </c>
      <c r="D2026">
        <f t="shared" si="173"/>
        <v>26</v>
      </c>
      <c r="E2026" t="str">
        <f>INDEX(PDC!$J$1:$L$90,MATCH(H2026,PDC!$L:$L,0),MATCH(PDC!$J$1,PDC!$J$1:$L$1,0))</f>
        <v>Services</v>
      </c>
      <c r="F2026">
        <v>8425</v>
      </c>
      <c r="G2026">
        <v>94</v>
      </c>
      <c r="H2026" t="s">
        <v>32</v>
      </c>
      <c r="I2026" s="10">
        <v>154</v>
      </c>
      <c r="J2026" s="10">
        <v>188487</v>
      </c>
      <c r="K2026">
        <v>6</v>
      </c>
      <c r="O2026">
        <v>312</v>
      </c>
      <c r="P2026">
        <v>47.356145033806186</v>
      </c>
      <c r="Q2026">
        <v>31.832434067000001</v>
      </c>
      <c r="T2026" s="10"/>
      <c r="U2026" s="10"/>
      <c r="V2026" s="10"/>
      <c r="W2026" s="10"/>
      <c r="X2026" s="10"/>
      <c r="Y2026" s="10"/>
      <c r="Z2026" s="10"/>
    </row>
    <row r="2027" spans="1:28" x14ac:dyDescent="0.35">
      <c r="A2027" t="str">
        <f t="shared" si="169"/>
        <v>8425_Fabrication de produits en caoutchouc et en plastique</v>
      </c>
      <c r="B2027" t="str">
        <f t="shared" si="170"/>
        <v>27_8425</v>
      </c>
      <c r="C2027">
        <f t="shared" si="171"/>
        <v>27</v>
      </c>
      <c r="D2027">
        <f t="shared" si="173"/>
        <v>27</v>
      </c>
      <c r="E2027" t="str">
        <f>INDEX(PDC!$J$1:$L$90,MATCH(H2027,PDC!$L:$L,0),MATCH(PDC!$J$1,PDC!$J$1:$L$1,0))</f>
        <v>Industrie</v>
      </c>
      <c r="F2027">
        <v>8425</v>
      </c>
      <c r="G2027">
        <v>22</v>
      </c>
      <c r="H2027" t="s">
        <v>25</v>
      </c>
      <c r="I2027" s="10">
        <v>4679</v>
      </c>
      <c r="J2027" s="10">
        <v>6789794</v>
      </c>
      <c r="K2027">
        <v>192</v>
      </c>
      <c r="L2027">
        <v>15</v>
      </c>
      <c r="M2027" s="10">
        <v>106</v>
      </c>
      <c r="O2027">
        <v>13996</v>
      </c>
      <c r="P2027">
        <v>44.295598131633071</v>
      </c>
      <c r="Q2027">
        <v>28.277735671999999</v>
      </c>
      <c r="T2027" s="10"/>
      <c r="U2027" s="10"/>
      <c r="V2027" s="10"/>
      <c r="W2027" s="10"/>
      <c r="X2027" s="10"/>
      <c r="Y2027" s="10"/>
      <c r="Z2027" s="10"/>
    </row>
    <row r="2028" spans="1:28" x14ac:dyDescent="0.35">
      <c r="A2028" t="str">
        <f t="shared" si="169"/>
        <v>8425_Restauration</v>
      </c>
      <c r="B2028" t="str">
        <f t="shared" si="170"/>
        <v>25_8425</v>
      </c>
      <c r="C2028">
        <f t="shared" si="171"/>
        <v>25</v>
      </c>
      <c r="D2028">
        <f t="shared" si="173"/>
        <v>25</v>
      </c>
      <c r="E2028" t="str">
        <f>INDEX(PDC!$J$1:$L$90,MATCH(H2028,PDC!$L:$L,0),MATCH(PDC!$J$1,PDC!$J$1:$L$1,0))</f>
        <v>Services</v>
      </c>
      <c r="F2028">
        <v>8425</v>
      </c>
      <c r="G2028">
        <v>56</v>
      </c>
      <c r="H2028" t="s">
        <v>10</v>
      </c>
      <c r="I2028" s="10">
        <v>318</v>
      </c>
      <c r="J2028" s="10">
        <v>506158</v>
      </c>
      <c r="K2028">
        <v>14</v>
      </c>
      <c r="L2028">
        <v>2</v>
      </c>
      <c r="M2028" s="10">
        <v>15</v>
      </c>
      <c r="O2028">
        <v>475</v>
      </c>
      <c r="P2028">
        <v>47.4427628539542</v>
      </c>
      <c r="Q2028">
        <v>27.659347476000001</v>
      </c>
      <c r="T2028" s="10"/>
      <c r="U2028" s="10"/>
      <c r="V2028" s="10"/>
      <c r="W2028" s="10"/>
      <c r="X2028" s="10"/>
      <c r="Y2028" s="10"/>
      <c r="Z2028" s="10"/>
    </row>
    <row r="2029" spans="1:28" x14ac:dyDescent="0.35">
      <c r="A2029" t="str">
        <f t="shared" si="169"/>
        <v>8425_Fabrication de machines et équipements n.c.a.</v>
      </c>
      <c r="B2029" t="str">
        <f t="shared" si="170"/>
        <v>HC_8425</v>
      </c>
      <c r="C2029" t="str">
        <f t="shared" si="171"/>
        <v>HC</v>
      </c>
      <c r="D2029">
        <f t="shared" si="173"/>
        <v>35</v>
      </c>
      <c r="E2029" t="str">
        <f>INDEX(PDC!$J$1:$L$90,MATCH(H2029,PDC!$L:$L,0),MATCH(PDC!$J$1,PDC!$J$1:$L$1,0))</f>
        <v>Industrie</v>
      </c>
      <c r="F2029">
        <v>8425</v>
      </c>
      <c r="G2029">
        <v>28</v>
      </c>
      <c r="H2029" t="s">
        <v>29</v>
      </c>
      <c r="I2029" s="10">
        <v>280</v>
      </c>
      <c r="J2029" s="10">
        <v>469052</v>
      </c>
      <c r="K2029">
        <v>12</v>
      </c>
      <c r="L2029">
        <v>2</v>
      </c>
      <c r="M2029">
        <v>8</v>
      </c>
      <c r="O2029">
        <v>298</v>
      </c>
      <c r="P2029">
        <v>26.716158515957659</v>
      </c>
      <c r="Q2029">
        <v>25.583517393000001</v>
      </c>
      <c r="T2029" s="10"/>
      <c r="U2029" s="10"/>
      <c r="V2029" s="10"/>
      <c r="W2029" s="10"/>
      <c r="X2029" s="10"/>
      <c r="Y2029" s="10"/>
      <c r="Z2029" s="10"/>
    </row>
    <row r="2030" spans="1:28" x14ac:dyDescent="0.35">
      <c r="A2030" t="str">
        <f t="shared" si="169"/>
        <v>8425_Fabrication de produits métalliques, à l'exception des machines et des équipements</v>
      </c>
      <c r="B2030" t="str">
        <f t="shared" si="170"/>
        <v>21_8425</v>
      </c>
      <c r="C2030">
        <f t="shared" si="171"/>
        <v>21</v>
      </c>
      <c r="D2030">
        <f t="shared" si="173"/>
        <v>21</v>
      </c>
      <c r="E2030" t="str">
        <f>INDEX(PDC!$J$1:$L$90,MATCH(H2030,PDC!$L:$L,0),MATCH(PDC!$J$1,PDC!$J$1:$L$1,0))</f>
        <v>Industrie</v>
      </c>
      <c r="F2030">
        <v>8425</v>
      </c>
      <c r="G2030">
        <v>25</v>
      </c>
      <c r="H2030" t="s">
        <v>11</v>
      </c>
      <c r="I2030" s="10">
        <v>1093</v>
      </c>
      <c r="J2030" s="10">
        <v>1882494</v>
      </c>
      <c r="K2030">
        <v>46</v>
      </c>
      <c r="L2030">
        <v>5</v>
      </c>
      <c r="M2030">
        <v>46</v>
      </c>
      <c r="O2030">
        <v>2716</v>
      </c>
      <c r="P2030">
        <v>50.26503442702866</v>
      </c>
      <c r="Q2030">
        <v>24.435668851999999</v>
      </c>
      <c r="T2030" s="10"/>
      <c r="U2030" s="10"/>
      <c r="V2030" s="10"/>
      <c r="W2030" s="10"/>
      <c r="X2030" s="10"/>
      <c r="Y2030" s="10"/>
      <c r="Z2030" s="10"/>
    </row>
    <row r="2031" spans="1:28" x14ac:dyDescent="0.35">
      <c r="A2031" t="str">
        <f t="shared" si="169"/>
        <v>8425_Action sociale sans hébergement</v>
      </c>
      <c r="B2031" t="str">
        <f t="shared" si="170"/>
        <v>HC_8425</v>
      </c>
      <c r="C2031" t="str">
        <f t="shared" si="171"/>
        <v>HC</v>
      </c>
      <c r="D2031">
        <f t="shared" si="173"/>
        <v>48</v>
      </c>
      <c r="E2031" t="str">
        <f>INDEX(PDC!$J$1:$L$90,MATCH(H2031,PDC!$L:$L,0),MATCH(PDC!$J$1,PDC!$J$1:$L$1,0))</f>
        <v>Services</v>
      </c>
      <c r="F2031">
        <v>8425</v>
      </c>
      <c r="G2031">
        <v>88</v>
      </c>
      <c r="H2031" t="s">
        <v>8</v>
      </c>
      <c r="I2031" s="10">
        <v>270</v>
      </c>
      <c r="J2031" s="10">
        <v>418836</v>
      </c>
      <c r="K2031">
        <v>10</v>
      </c>
      <c r="L2031" s="10">
        <v>3</v>
      </c>
      <c r="M2031" s="10">
        <v>23</v>
      </c>
      <c r="O2031">
        <v>328</v>
      </c>
      <c r="P2031">
        <v>12.027178848842633</v>
      </c>
      <c r="Q2031">
        <v>23.875693589000001</v>
      </c>
      <c r="T2031" s="10"/>
      <c r="U2031" s="10"/>
      <c r="V2031" s="10"/>
      <c r="W2031" s="10"/>
      <c r="X2031" s="10"/>
      <c r="Y2031" s="10"/>
      <c r="Z2031" s="10"/>
    </row>
    <row r="2032" spans="1:28" x14ac:dyDescent="0.35">
      <c r="A2032" t="str">
        <f t="shared" si="169"/>
        <v>8425_Réparation et installation de machines et d'équipements</v>
      </c>
      <c r="B2032" t="str">
        <f t="shared" si="170"/>
        <v>HC_8425</v>
      </c>
      <c r="C2032" t="str">
        <f t="shared" si="171"/>
        <v>HC</v>
      </c>
      <c r="D2032">
        <f t="shared" si="173"/>
        <v>7</v>
      </c>
      <c r="E2032" t="str">
        <f>INDEX(PDC!$J$1:$L$90,MATCH(H2032,PDC!$L:$L,0),MATCH(PDC!$J$1,PDC!$J$1:$L$1,0))</f>
        <v>Industrie</v>
      </c>
      <c r="F2032">
        <v>8425</v>
      </c>
      <c r="G2032">
        <v>33</v>
      </c>
      <c r="H2032" t="s">
        <v>23</v>
      </c>
      <c r="I2032" s="10">
        <v>293</v>
      </c>
      <c r="J2032" s="10">
        <v>499651</v>
      </c>
      <c r="K2032">
        <v>10</v>
      </c>
      <c r="L2032">
        <v>1</v>
      </c>
      <c r="M2032">
        <v>7</v>
      </c>
      <c r="O2032">
        <v>867</v>
      </c>
      <c r="P2032">
        <v>92.480535109895669</v>
      </c>
      <c r="Q2032">
        <v>20.013969751000001</v>
      </c>
      <c r="T2032" s="10"/>
      <c r="U2032" s="10"/>
      <c r="V2032" s="10"/>
      <c r="W2032" s="10"/>
      <c r="X2032" s="10"/>
      <c r="Y2032" s="10"/>
      <c r="Z2032" s="10"/>
    </row>
    <row r="2033" spans="1:28" x14ac:dyDescent="0.35">
      <c r="A2033" t="str">
        <f t="shared" si="169"/>
        <v>8425_Commerce et réparation d'automobiles et de motocycles</v>
      </c>
      <c r="B2033" t="str">
        <f t="shared" si="170"/>
        <v>HC_8425</v>
      </c>
      <c r="C2033" t="str">
        <f t="shared" si="171"/>
        <v>HC</v>
      </c>
      <c r="D2033">
        <f t="shared" si="173"/>
        <v>37</v>
      </c>
      <c r="E2033" t="str">
        <f>INDEX(PDC!$J$1:$L$90,MATCH(H2033,PDC!$L:$L,0),MATCH(PDC!$J$1,PDC!$J$1:$L$1,0))</f>
        <v>Commerce</v>
      </c>
      <c r="F2033">
        <v>8425</v>
      </c>
      <c r="G2033">
        <v>45</v>
      </c>
      <c r="H2033" t="s">
        <v>21</v>
      </c>
      <c r="I2033" s="10">
        <v>281</v>
      </c>
      <c r="J2033" s="10">
        <v>451983</v>
      </c>
      <c r="K2033">
        <v>9</v>
      </c>
      <c r="M2033" s="10"/>
      <c r="O2033">
        <v>404</v>
      </c>
      <c r="P2033">
        <v>25.824314015077864</v>
      </c>
      <c r="Q2033">
        <v>19.912253336999999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</row>
    <row r="2034" spans="1:28" x14ac:dyDescent="0.35">
      <c r="A2034" t="str">
        <f t="shared" si="169"/>
        <v>8425_Activités immobilières</v>
      </c>
      <c r="B2034" t="str">
        <f t="shared" si="170"/>
        <v>HC_8425</v>
      </c>
      <c r="C2034" t="str">
        <f t="shared" si="171"/>
        <v>HC</v>
      </c>
      <c r="D2034">
        <f t="shared" si="173"/>
        <v>42</v>
      </c>
      <c r="E2034" t="str">
        <f>INDEX(PDC!$J$1:$L$90,MATCH(H2034,PDC!$L:$L,0),MATCH(PDC!$J$1,PDC!$J$1:$L$1,0))</f>
        <v>Services</v>
      </c>
      <c r="F2034">
        <v>8425</v>
      </c>
      <c r="G2034">
        <v>68</v>
      </c>
      <c r="H2034" t="s">
        <v>31</v>
      </c>
      <c r="I2034">
        <v>140</v>
      </c>
      <c r="J2034">
        <v>215132</v>
      </c>
      <c r="K2034">
        <v>4</v>
      </c>
      <c r="M2034" s="10"/>
      <c r="O2034">
        <v>157</v>
      </c>
      <c r="P2034">
        <v>20.66999869574272</v>
      </c>
      <c r="Q2034">
        <v>18.593235781000001</v>
      </c>
      <c r="T2034" s="10"/>
      <c r="U2034" s="10"/>
      <c r="V2034" s="10"/>
      <c r="W2034" s="10"/>
      <c r="X2034" s="10"/>
      <c r="Y2034" s="10"/>
      <c r="Z2034" s="10"/>
    </row>
    <row r="2035" spans="1:28" x14ac:dyDescent="0.35">
      <c r="A2035" t="str">
        <f t="shared" si="169"/>
        <v>8425_Hébergement</v>
      </c>
      <c r="B2035" t="str">
        <f t="shared" si="170"/>
        <v>HC_8425</v>
      </c>
      <c r="C2035" t="str">
        <f t="shared" si="171"/>
        <v>HC</v>
      </c>
      <c r="D2035">
        <f t="shared" si="173"/>
        <v>29</v>
      </c>
      <c r="E2035" t="str">
        <f>INDEX(PDC!$J$1:$L$90,MATCH(H2035,PDC!$L:$L,0),MATCH(PDC!$J$1,PDC!$J$1:$L$1,0))</f>
        <v>Services</v>
      </c>
      <c r="F2035">
        <v>8425</v>
      </c>
      <c r="G2035">
        <v>55</v>
      </c>
      <c r="H2035" t="s">
        <v>20</v>
      </c>
      <c r="I2035" s="10">
        <v>93</v>
      </c>
      <c r="J2035" s="10">
        <v>165330</v>
      </c>
      <c r="K2035" s="10">
        <v>3</v>
      </c>
      <c r="L2035">
        <v>1</v>
      </c>
      <c r="M2035" s="10">
        <v>2</v>
      </c>
      <c r="N2035" s="10"/>
      <c r="O2035" s="10">
        <v>14</v>
      </c>
      <c r="P2035" s="10">
        <v>36.344468594871344</v>
      </c>
      <c r="Q2035" s="10">
        <v>18.145527128000001</v>
      </c>
      <c r="R2035" s="10"/>
      <c r="S2035" s="10"/>
      <c r="T2035" s="10"/>
      <c r="AA2035" s="10"/>
      <c r="AB2035" s="10"/>
    </row>
    <row r="2036" spans="1:28" x14ac:dyDescent="0.35">
      <c r="A2036" t="str">
        <f t="shared" si="169"/>
        <v>8425_Activités pour la santé humaine</v>
      </c>
      <c r="B2036" t="str">
        <f t="shared" si="170"/>
        <v>34_8425</v>
      </c>
      <c r="C2036">
        <f t="shared" si="171"/>
        <v>34</v>
      </c>
      <c r="D2036">
        <f t="shared" si="173"/>
        <v>34</v>
      </c>
      <c r="E2036" t="str">
        <f>INDEX(PDC!$J$1:$L$90,MATCH(H2036,PDC!$L:$L,0),MATCH(PDC!$J$1,PDC!$J$1:$L$1,0))</f>
        <v>Services</v>
      </c>
      <c r="F2036">
        <v>8425</v>
      </c>
      <c r="G2036">
        <v>86</v>
      </c>
      <c r="H2036" t="s">
        <v>27</v>
      </c>
      <c r="I2036" s="10">
        <v>372</v>
      </c>
      <c r="J2036" s="10">
        <v>625661</v>
      </c>
      <c r="K2036" s="10">
        <v>10</v>
      </c>
      <c r="M2036" s="10"/>
      <c r="N2036" s="10"/>
      <c r="O2036" s="10">
        <v>320</v>
      </c>
      <c r="P2036" s="10">
        <v>27.669020936454618</v>
      </c>
      <c r="Q2036" s="10">
        <v>15.983096277</v>
      </c>
      <c r="R2036" s="10"/>
      <c r="S2036" s="10"/>
      <c r="AA2036" s="10"/>
      <c r="AB2036" s="10"/>
    </row>
    <row r="2037" spans="1:28" x14ac:dyDescent="0.35">
      <c r="A2037" t="str">
        <f t="shared" si="169"/>
        <v>8425_Industrie automobile</v>
      </c>
      <c r="B2037" t="str">
        <f t="shared" si="170"/>
        <v>30_8425</v>
      </c>
      <c r="C2037">
        <f t="shared" si="171"/>
        <v>30</v>
      </c>
      <c r="D2037">
        <f t="shared" si="173"/>
        <v>30</v>
      </c>
      <c r="E2037" t="str">
        <f>INDEX(PDC!$J$1:$L$90,MATCH(H2037,PDC!$L:$L,0),MATCH(PDC!$J$1,PDC!$J$1:$L$1,0))</f>
        <v>Industrie</v>
      </c>
      <c r="F2037">
        <v>8425</v>
      </c>
      <c r="G2037">
        <v>29</v>
      </c>
      <c r="H2037" t="s">
        <v>24</v>
      </c>
      <c r="I2037" s="10">
        <v>585</v>
      </c>
      <c r="J2037" s="10">
        <v>835151</v>
      </c>
      <c r="K2037" s="10">
        <v>13</v>
      </c>
      <c r="L2037">
        <v>2</v>
      </c>
      <c r="M2037" s="10">
        <v>7</v>
      </c>
      <c r="N2037" s="10"/>
      <c r="O2037" s="10">
        <v>2111</v>
      </c>
      <c r="P2037" s="10">
        <v>35.830267375320332</v>
      </c>
      <c r="Q2037" s="10">
        <v>15.566047338000001</v>
      </c>
      <c r="U2037" s="10"/>
      <c r="V2037" s="10"/>
      <c r="W2037" s="10"/>
      <c r="X2037" s="10"/>
      <c r="Y2037" s="10"/>
      <c r="Z2037" s="10"/>
    </row>
    <row r="2038" spans="1:28" x14ac:dyDescent="0.35">
      <c r="A2038" t="str">
        <f t="shared" si="169"/>
        <v>8425_Entreposage et services auxiliaires des transports</v>
      </c>
      <c r="B2038" t="str">
        <f t="shared" si="170"/>
        <v>HC_8425</v>
      </c>
      <c r="C2038" t="str">
        <f t="shared" si="171"/>
        <v>HC</v>
      </c>
      <c r="D2038">
        <f t="shared" si="173"/>
        <v>45</v>
      </c>
      <c r="E2038" t="str">
        <f>INDEX(PDC!$J$1:$L$90,MATCH(H2038,PDC!$L:$L,0),MATCH(PDC!$J$1,PDC!$J$1:$L$1,0))</f>
        <v>Services</v>
      </c>
      <c r="F2038">
        <v>8425</v>
      </c>
      <c r="G2038">
        <v>52</v>
      </c>
      <c r="H2038" t="s">
        <v>7</v>
      </c>
      <c r="I2038" s="10">
        <v>133</v>
      </c>
      <c r="J2038" s="10">
        <v>196364</v>
      </c>
      <c r="K2038" s="10">
        <v>3</v>
      </c>
      <c r="M2038" s="10"/>
      <c r="N2038" s="10"/>
      <c r="O2038" s="10">
        <v>561</v>
      </c>
      <c r="P2038" s="10">
        <v>16.092297109159809</v>
      </c>
      <c r="Q2038" s="10">
        <v>15.277749485999999</v>
      </c>
      <c r="T2038" s="10"/>
    </row>
    <row r="2039" spans="1:28" x14ac:dyDescent="0.35">
      <c r="A2039" t="str">
        <f t="shared" si="169"/>
        <v>8425_Industrie du papier et du carton</v>
      </c>
      <c r="B2039" t="str">
        <f t="shared" si="170"/>
        <v>40_8425</v>
      </c>
      <c r="C2039">
        <f t="shared" si="171"/>
        <v>40</v>
      </c>
      <c r="D2039">
        <f t="shared" si="173"/>
        <v>40</v>
      </c>
      <c r="E2039" t="str">
        <f>INDEX(PDC!$J$1:$L$90,MATCH(H2039,PDC!$L:$L,0),MATCH(PDC!$J$1,PDC!$J$1:$L$1,0))</f>
        <v>Industrie</v>
      </c>
      <c r="F2039">
        <v>8425</v>
      </c>
      <c r="G2039">
        <v>17</v>
      </c>
      <c r="H2039" t="s">
        <v>71</v>
      </c>
      <c r="I2039" s="10">
        <v>392</v>
      </c>
      <c r="J2039" s="10">
        <v>607946</v>
      </c>
      <c r="K2039" s="10">
        <v>9</v>
      </c>
      <c r="L2039">
        <v>2</v>
      </c>
      <c r="M2039" s="10">
        <v>18</v>
      </c>
      <c r="N2039" s="10"/>
      <c r="O2039" s="10">
        <v>1457</v>
      </c>
      <c r="P2039" s="10">
        <v>21.826194638058467</v>
      </c>
      <c r="Q2039" s="10">
        <v>14.803946402999999</v>
      </c>
    </row>
    <row r="2040" spans="1:28" x14ac:dyDescent="0.35">
      <c r="A2040" t="str">
        <f t="shared" si="169"/>
        <v>8425_Autres services personnels</v>
      </c>
      <c r="B2040" t="str">
        <f t="shared" si="170"/>
        <v>HC_8425</v>
      </c>
      <c r="C2040" t="str">
        <f t="shared" si="171"/>
        <v>HC</v>
      </c>
      <c r="D2040">
        <f t="shared" si="173"/>
        <v>43</v>
      </c>
      <c r="E2040" t="str">
        <f>INDEX(PDC!$J$1:$L$90,MATCH(H2040,PDC!$L:$L,0),MATCH(PDC!$J$1,PDC!$J$1:$L$1,0))</f>
        <v>Services</v>
      </c>
      <c r="F2040">
        <v>8425</v>
      </c>
      <c r="G2040">
        <v>96</v>
      </c>
      <c r="H2040" t="s">
        <v>30</v>
      </c>
      <c r="I2040" s="10">
        <v>104</v>
      </c>
      <c r="J2040" s="10">
        <v>154038</v>
      </c>
      <c r="K2040" s="10">
        <v>2</v>
      </c>
      <c r="M2040" s="10"/>
      <c r="N2040" s="10"/>
      <c r="O2040" s="10">
        <v>40</v>
      </c>
      <c r="P2040" s="10">
        <v>20.451851725443955</v>
      </c>
      <c r="Q2040" s="10">
        <v>12.983809190000001</v>
      </c>
    </row>
    <row r="2041" spans="1:28" x14ac:dyDescent="0.35">
      <c r="A2041" t="str">
        <f t="shared" si="169"/>
        <v>8425_Activités administratives et autres activités de soutien aux entreprises</v>
      </c>
      <c r="B2041" t="str">
        <f t="shared" si="170"/>
        <v>31_8425</v>
      </c>
      <c r="C2041">
        <f t="shared" si="171"/>
        <v>31</v>
      </c>
      <c r="D2041">
        <f t="shared" si="173"/>
        <v>31</v>
      </c>
      <c r="E2041" t="str">
        <f>INDEX(PDC!$J$1:$L$90,MATCH(H2041,PDC!$L:$L,0),MATCH(PDC!$J$1,PDC!$J$1:$L$1,0))</f>
        <v>Services</v>
      </c>
      <c r="F2041">
        <v>8425</v>
      </c>
      <c r="G2041">
        <v>82</v>
      </c>
      <c r="H2041" t="s">
        <v>35</v>
      </c>
      <c r="I2041" s="10">
        <v>354</v>
      </c>
      <c r="J2041" s="10">
        <v>539867</v>
      </c>
      <c r="K2041" s="10">
        <v>6</v>
      </c>
      <c r="M2041" s="10"/>
      <c r="N2041" s="10"/>
      <c r="O2041" s="10">
        <v>894</v>
      </c>
      <c r="P2041" s="10">
        <v>33.875467802242234</v>
      </c>
      <c r="Q2041" s="10">
        <v>11.113848410999999</v>
      </c>
      <c r="U2041" s="10"/>
      <c r="V2041" s="10"/>
      <c r="W2041" s="10"/>
      <c r="X2041" s="10"/>
      <c r="Y2041" s="10"/>
      <c r="Z2041" s="10"/>
    </row>
    <row r="2042" spans="1:28" x14ac:dyDescent="0.35">
      <c r="A2042" t="str">
        <f t="shared" si="169"/>
        <v>8425_Industrie chimique</v>
      </c>
      <c r="B2042" t="str">
        <f t="shared" si="170"/>
        <v>HC_8425</v>
      </c>
      <c r="C2042" t="str">
        <f t="shared" si="171"/>
        <v>HC</v>
      </c>
      <c r="D2042">
        <f t="shared" si="173"/>
        <v>41</v>
      </c>
      <c r="E2042" t="str">
        <f>INDEX(PDC!$J$1:$L$90,MATCH(H2042,PDC!$L:$L,0),MATCH(PDC!$J$1,PDC!$J$1:$L$1,0))</f>
        <v>Industrie</v>
      </c>
      <c r="F2042">
        <v>8425</v>
      </c>
      <c r="G2042">
        <v>20</v>
      </c>
      <c r="H2042" t="s">
        <v>40</v>
      </c>
      <c r="I2042" s="10">
        <v>152</v>
      </c>
      <c r="J2042" s="10">
        <v>272571</v>
      </c>
      <c r="K2042" s="10">
        <v>3</v>
      </c>
      <c r="M2042" s="10"/>
      <c r="N2042" s="10"/>
      <c r="O2042" s="10">
        <v>202</v>
      </c>
      <c r="P2042" s="10">
        <v>21.516287582047138</v>
      </c>
      <c r="Q2042" s="10">
        <v>11.006306614</v>
      </c>
      <c r="R2042" s="10"/>
      <c r="S2042" s="10"/>
      <c r="T2042" s="10"/>
      <c r="AA2042" s="10"/>
      <c r="AB2042" s="10"/>
    </row>
    <row r="2043" spans="1:28" x14ac:dyDescent="0.35">
      <c r="A2043" t="str">
        <f t="shared" si="169"/>
        <v>8425_Commerce de gros, à l'exception des automobiles et des motocycles</v>
      </c>
      <c r="B2043" t="str">
        <f t="shared" si="170"/>
        <v>44_8425</v>
      </c>
      <c r="C2043">
        <f t="shared" si="171"/>
        <v>44</v>
      </c>
      <c r="D2043">
        <f t="shared" si="173"/>
        <v>44</v>
      </c>
      <c r="E2043" t="str">
        <f>INDEX(PDC!$J$1:$L$90,MATCH(H2043,PDC!$L:$L,0),MATCH(PDC!$J$1,PDC!$J$1:$L$1,0))</f>
        <v>Commerce</v>
      </c>
      <c r="F2043">
        <v>8425</v>
      </c>
      <c r="G2043">
        <v>46</v>
      </c>
      <c r="H2043" t="s">
        <v>28</v>
      </c>
      <c r="I2043" s="10">
        <v>935</v>
      </c>
      <c r="J2043" s="10">
        <v>1494543</v>
      </c>
      <c r="K2043" s="10">
        <v>15</v>
      </c>
      <c r="L2043">
        <v>3</v>
      </c>
      <c r="M2043" s="10">
        <v>16</v>
      </c>
      <c r="N2043" s="10"/>
      <c r="O2043" s="10">
        <v>1493</v>
      </c>
      <c r="P2043" s="10">
        <v>16.786698963459266</v>
      </c>
      <c r="Q2043" s="10">
        <v>10.036512834</v>
      </c>
      <c r="R2043" s="10"/>
      <c r="S2043" s="10"/>
      <c r="U2043" s="10"/>
      <c r="V2043" s="10"/>
      <c r="W2043" s="10"/>
      <c r="X2043" s="10"/>
      <c r="Y2043" s="10"/>
      <c r="Z2043" s="10"/>
      <c r="AA2043" s="10"/>
      <c r="AB2043" s="10"/>
    </row>
    <row r="2044" spans="1:28" x14ac:dyDescent="0.35">
      <c r="A2044" t="str">
        <f t="shared" si="169"/>
        <v>8425_Activités d'architecture et d'ingénierie ; activités de contrôle et analyses techniques</v>
      </c>
      <c r="B2044" t="str">
        <f t="shared" si="170"/>
        <v>46_8425</v>
      </c>
      <c r="C2044">
        <f t="shared" si="171"/>
        <v>46</v>
      </c>
      <c r="D2044">
        <f t="shared" si="173"/>
        <v>46</v>
      </c>
      <c r="E2044" t="str">
        <f>INDEX(PDC!$J$1:$L$90,MATCH(H2044,PDC!$L:$L,0),MATCH(PDC!$J$1,PDC!$J$1:$L$1,0))</f>
        <v>Services</v>
      </c>
      <c r="F2044">
        <v>8425</v>
      </c>
      <c r="G2044">
        <v>71</v>
      </c>
      <c r="H2044" t="s">
        <v>43</v>
      </c>
      <c r="I2044" s="10">
        <v>306</v>
      </c>
      <c r="J2044" s="10">
        <v>418202</v>
      </c>
      <c r="K2044" s="10">
        <v>4</v>
      </c>
      <c r="M2044" s="10"/>
      <c r="N2044" s="10"/>
      <c r="O2044" s="10">
        <v>370</v>
      </c>
      <c r="P2044" s="10">
        <v>14.784036117286691</v>
      </c>
      <c r="Q2044" s="10">
        <v>9.5647557878999994</v>
      </c>
      <c r="R2044" s="10"/>
      <c r="S2044" s="10"/>
      <c r="T2044" s="10"/>
      <c r="AA2044" s="10"/>
      <c r="AB2044" s="10"/>
    </row>
    <row r="2045" spans="1:28" x14ac:dyDescent="0.35">
      <c r="A2045" t="str">
        <f t="shared" si="169"/>
        <v>8425_Activités de poste et de courrier</v>
      </c>
      <c r="B2045" t="str">
        <f t="shared" si="170"/>
        <v>HC_8425</v>
      </c>
      <c r="C2045" t="str">
        <f t="shared" si="171"/>
        <v>HC</v>
      </c>
      <c r="D2045">
        <f t="shared" si="173"/>
        <v>28</v>
      </c>
      <c r="E2045" t="str">
        <f>INDEX(PDC!$J$1:$L$90,MATCH(H2045,PDC!$L:$L,0),MATCH(PDC!$J$1,PDC!$J$1:$L$1,0))</f>
        <v>Services</v>
      </c>
      <c r="F2045">
        <v>8425</v>
      </c>
      <c r="G2045">
        <v>53</v>
      </c>
      <c r="H2045" t="s">
        <v>13</v>
      </c>
      <c r="I2045" s="10">
        <v>69</v>
      </c>
      <c r="J2045" s="10">
        <v>109322</v>
      </c>
      <c r="K2045" s="10">
        <v>1</v>
      </c>
      <c r="L2045" s="10"/>
      <c r="M2045" s="10"/>
      <c r="N2045" s="10"/>
      <c r="O2045" s="10">
        <v>3</v>
      </c>
      <c r="P2045" s="10">
        <v>36.602875456918468</v>
      </c>
      <c r="Q2045" s="10">
        <v>9.1472896581000001</v>
      </c>
      <c r="R2045" s="10"/>
      <c r="S2045" s="10"/>
      <c r="AA2045" s="10"/>
      <c r="AB2045" s="10"/>
    </row>
    <row r="2046" spans="1:28" x14ac:dyDescent="0.35">
      <c r="A2046" t="str">
        <f t="shared" si="169"/>
        <v>8425_Autres industries manufacturières</v>
      </c>
      <c r="B2046" t="str">
        <f t="shared" si="170"/>
        <v>47_8425</v>
      </c>
      <c r="C2046">
        <f t="shared" si="171"/>
        <v>47</v>
      </c>
      <c r="D2046">
        <f t="shared" si="173"/>
        <v>47</v>
      </c>
      <c r="E2046" t="str">
        <f>INDEX(PDC!$J$1:$L$90,MATCH(H2046,PDC!$L:$L,0),MATCH(PDC!$J$1,PDC!$J$1:$L$1,0))</f>
        <v>Industrie</v>
      </c>
      <c r="F2046">
        <v>8425</v>
      </c>
      <c r="G2046">
        <v>32</v>
      </c>
      <c r="H2046" t="s">
        <v>37</v>
      </c>
      <c r="I2046" s="10">
        <v>488</v>
      </c>
      <c r="J2046" s="10">
        <v>777363</v>
      </c>
      <c r="K2046" s="10">
        <v>7</v>
      </c>
      <c r="L2046" s="10"/>
      <c r="M2046" s="10"/>
      <c r="N2046" s="10"/>
      <c r="O2046" s="10">
        <v>750</v>
      </c>
      <c r="P2046" s="10">
        <v>14.432062600015961</v>
      </c>
      <c r="Q2046" s="10">
        <v>9.0048021323</v>
      </c>
      <c r="R2046" s="10"/>
      <c r="S2046" s="10"/>
      <c r="AA2046" s="10"/>
      <c r="AB2046" s="10"/>
    </row>
    <row r="2047" spans="1:28" x14ac:dyDescent="0.35">
      <c r="A2047" t="str">
        <f t="shared" si="169"/>
        <v>8425_Industries alimentaires</v>
      </c>
      <c r="B2047" t="str">
        <f t="shared" si="170"/>
        <v>HC_8425</v>
      </c>
      <c r="C2047" t="str">
        <f t="shared" si="171"/>
        <v>HC</v>
      </c>
      <c r="D2047">
        <f t="shared" si="173"/>
        <v>50</v>
      </c>
      <c r="E2047" t="str">
        <f>INDEX(PDC!$J$1:$L$90,MATCH(H2047,PDC!$L:$L,0),MATCH(PDC!$J$1,PDC!$J$1:$L$1,0))</f>
        <v>Industrie</v>
      </c>
      <c r="F2047">
        <v>8425</v>
      </c>
      <c r="G2047">
        <v>10</v>
      </c>
      <c r="H2047" t="s">
        <v>14</v>
      </c>
      <c r="I2047" s="10">
        <v>134</v>
      </c>
      <c r="J2047" s="10">
        <v>224142</v>
      </c>
      <c r="K2047" s="10">
        <v>1</v>
      </c>
      <c r="L2047" s="10"/>
      <c r="M2047" s="10"/>
      <c r="N2047" s="10"/>
      <c r="O2047" s="10">
        <v>7</v>
      </c>
      <c r="P2047" s="10">
        <v>6.0274244253969664</v>
      </c>
      <c r="Q2047" s="10">
        <v>4.4614574688999999</v>
      </c>
      <c r="R2047" s="10"/>
      <c r="S2047" s="10"/>
      <c r="AA2047" s="10"/>
      <c r="AB2047" s="10"/>
    </row>
    <row r="2048" spans="1:28" x14ac:dyDescent="0.35">
      <c r="A2048" t="str">
        <f t="shared" si="169"/>
        <v>8425_Activités des services financiers, hors assurance et caisses de retraite</v>
      </c>
      <c r="B2048" t="str">
        <f t="shared" si="170"/>
        <v>HC_8425</v>
      </c>
      <c r="C2048" t="str">
        <f t="shared" si="171"/>
        <v>HC</v>
      </c>
      <c r="D2048">
        <f t="shared" si="173"/>
        <v>49</v>
      </c>
      <c r="E2048" t="str">
        <f>INDEX(PDC!$J$1:$L$90,MATCH(H2048,PDC!$L:$L,0),MATCH(PDC!$J$1,PDC!$J$1:$L$1,0))</f>
        <v>Services</v>
      </c>
      <c r="F2048">
        <v>8425</v>
      </c>
      <c r="G2048">
        <v>64</v>
      </c>
      <c r="H2048" t="s">
        <v>47</v>
      </c>
      <c r="I2048" s="10">
        <v>274</v>
      </c>
      <c r="J2048" s="10">
        <v>459394</v>
      </c>
      <c r="K2048" s="10">
        <v>2</v>
      </c>
      <c r="L2048" s="10">
        <v>1</v>
      </c>
      <c r="M2048" s="10">
        <v>25</v>
      </c>
      <c r="N2048" s="10"/>
      <c r="O2048" s="10">
        <v>485</v>
      </c>
      <c r="P2048" s="10">
        <v>10.225242137918505</v>
      </c>
      <c r="Q2048" s="10">
        <v>4.3535614309000001</v>
      </c>
      <c r="R2048" s="10"/>
      <c r="S2048" s="10"/>
      <c r="AA2048" s="10"/>
      <c r="AB2048" s="10"/>
    </row>
    <row r="2049" spans="1:28" x14ac:dyDescent="0.35">
      <c r="A2049" t="str">
        <f t="shared" si="169"/>
        <v>8425_Activités juridiques et comptables</v>
      </c>
      <c r="B2049" t="str">
        <f t="shared" si="170"/>
        <v>HC_8425</v>
      </c>
      <c r="C2049" t="str">
        <f t="shared" si="171"/>
        <v>HC</v>
      </c>
      <c r="D2049">
        <f t="shared" si="173"/>
        <v>51</v>
      </c>
      <c r="E2049" t="str">
        <f>INDEX(PDC!$J$1:$L$90,MATCH(H2049,PDC!$L:$L,0),MATCH(PDC!$J$1,PDC!$J$1:$L$1,0))</f>
        <v>Services</v>
      </c>
      <c r="F2049">
        <v>8425</v>
      </c>
      <c r="G2049">
        <v>69</v>
      </c>
      <c r="H2049" t="s">
        <v>51</v>
      </c>
      <c r="I2049" s="10">
        <v>223</v>
      </c>
      <c r="J2049" s="10">
        <v>384016</v>
      </c>
      <c r="K2049" s="10">
        <v>1</v>
      </c>
      <c r="M2049" s="10"/>
      <c r="N2049" s="10"/>
      <c r="O2049" s="10">
        <v>95</v>
      </c>
      <c r="P2049" s="10">
        <v>3.5290424223501162</v>
      </c>
      <c r="Q2049" s="10">
        <v>2.6040581642</v>
      </c>
      <c r="R2049" s="10"/>
      <c r="S2049" s="10"/>
      <c r="AA2049" s="10"/>
      <c r="AB2049" s="10"/>
    </row>
    <row r="2050" spans="1:28" x14ac:dyDescent="0.35">
      <c r="A2050" t="str">
        <f t="shared" si="169"/>
        <v>8425_Recherche-développement scientifique</v>
      </c>
      <c r="B2050" t="str">
        <f t="shared" si="170"/>
        <v>HC_8425</v>
      </c>
      <c r="C2050" t="str">
        <f t="shared" si="171"/>
        <v>HC</v>
      </c>
      <c r="D2050">
        <f t="shared" si="173"/>
        <v>52</v>
      </c>
      <c r="E2050" t="str">
        <f>INDEX(PDC!$J$1:$L$90,MATCH(H2050,PDC!$L:$L,0),MATCH(PDC!$J$1,PDC!$J$1:$L$1,0))</f>
        <v>Services</v>
      </c>
      <c r="F2050">
        <v>8425</v>
      </c>
      <c r="G2050">
        <v>72</v>
      </c>
      <c r="H2050" t="s">
        <v>46</v>
      </c>
      <c r="I2050" s="10">
        <v>71</v>
      </c>
      <c r="J2050" s="10">
        <v>111543</v>
      </c>
      <c r="K2050" s="10"/>
      <c r="M2050" s="10"/>
      <c r="N2050" s="10"/>
      <c r="O2050" s="10"/>
      <c r="P2050" s="10">
        <v>0</v>
      </c>
      <c r="Q2050" s="10"/>
      <c r="R2050" s="10"/>
      <c r="S2050" s="10"/>
      <c r="AA2050" s="10"/>
      <c r="AB2050" s="10"/>
    </row>
    <row r="2051" spans="1:28" x14ac:dyDescent="0.35">
      <c r="A2051" t="str">
        <f t="shared" si="169"/>
        <v>8425_Activités des sièges sociaux ; conseil de gestion</v>
      </c>
      <c r="B2051" t="str">
        <f t="shared" si="170"/>
        <v>HC_8425</v>
      </c>
      <c r="C2051" t="str">
        <f t="shared" si="171"/>
        <v>HC</v>
      </c>
      <c r="D2051">
        <f t="shared" si="173"/>
        <v>52</v>
      </c>
      <c r="E2051" t="str">
        <f>INDEX(PDC!$J$1:$L$90,MATCH(H2051,PDC!$L:$L,0),MATCH(PDC!$J$1,PDC!$J$1:$L$1,0))</f>
        <v>Services</v>
      </c>
      <c r="F2051">
        <v>8425</v>
      </c>
      <c r="G2051">
        <v>70</v>
      </c>
      <c r="H2051" t="s">
        <v>44</v>
      </c>
      <c r="I2051" s="10">
        <v>198</v>
      </c>
      <c r="J2051" s="10">
        <v>238172</v>
      </c>
      <c r="K2051" s="10"/>
      <c r="L2051" s="10"/>
      <c r="M2051" s="10"/>
      <c r="N2051" s="10"/>
      <c r="O2051" s="10"/>
      <c r="P2051" s="10">
        <v>0</v>
      </c>
      <c r="Q2051" s="10"/>
      <c r="R2051" s="10"/>
      <c r="S2051" s="10"/>
      <c r="AA2051" s="10"/>
      <c r="AB2051" s="10"/>
    </row>
    <row r="2052" spans="1:28" x14ac:dyDescent="0.35">
      <c r="A2052" t="str">
        <f t="shared" ref="A2052:A2115" si="174">F2052&amp;"_"&amp;H2052</f>
        <v>8425_Activités auxiliaires de services financiers et d'assurance</v>
      </c>
      <c r="B2052" t="str">
        <f t="shared" ref="B2052:B2115" si="175">C2052&amp;"_"&amp;F2052</f>
        <v>HC_8425</v>
      </c>
      <c r="C2052" t="str">
        <f t="shared" si="171"/>
        <v>HC</v>
      </c>
      <c r="D2052">
        <f t="shared" si="173"/>
        <v>52</v>
      </c>
      <c r="E2052" t="str">
        <f>INDEX(PDC!$J$1:$L$90,MATCH(H2052,PDC!$L:$L,0),MATCH(PDC!$J$1,PDC!$J$1:$L$1,0))</f>
        <v>Services</v>
      </c>
      <c r="F2052">
        <v>8425</v>
      </c>
      <c r="G2052">
        <v>66</v>
      </c>
      <c r="H2052" t="s">
        <v>48</v>
      </c>
      <c r="I2052" s="10">
        <v>96</v>
      </c>
      <c r="J2052" s="10">
        <v>154753</v>
      </c>
      <c r="K2052" s="10"/>
      <c r="M2052" s="10"/>
      <c r="N2052" s="10"/>
      <c r="O2052" s="10">
        <v>0</v>
      </c>
      <c r="P2052" s="10">
        <v>0</v>
      </c>
      <c r="Q2052" s="10"/>
      <c r="R2052" s="10"/>
      <c r="S2052" s="10"/>
      <c r="U2052" s="10"/>
      <c r="V2052" s="10"/>
      <c r="W2052" s="10"/>
      <c r="X2052" s="10"/>
      <c r="Y2052" s="10"/>
      <c r="Z2052" s="10"/>
      <c r="AA2052" s="10"/>
      <c r="AB2052" s="10"/>
    </row>
    <row r="2053" spans="1:28" x14ac:dyDescent="0.35">
      <c r="A2053" t="str">
        <f t="shared" si="174"/>
        <v>8425_Assurance</v>
      </c>
      <c r="B2053" t="str">
        <f t="shared" si="175"/>
        <v>HC_8425</v>
      </c>
      <c r="C2053" t="str">
        <f t="shared" ref="C2053:C2116" si="176">IF(OR(G2053=93,G2053=78,G2053=53),"HC",IF(I2053&lt;300,"HC",D2053))</f>
        <v>HC</v>
      </c>
      <c r="D2053">
        <f t="shared" si="173"/>
        <v>52</v>
      </c>
      <c r="E2053" t="str">
        <f>INDEX(PDC!$J$1:$L$90,MATCH(H2053,PDC!$L:$L,0),MATCH(PDC!$J$1,PDC!$J$1:$L$1,0))</f>
        <v>Services</v>
      </c>
      <c r="F2053">
        <v>8425</v>
      </c>
      <c r="G2053">
        <v>65</v>
      </c>
      <c r="H2053" t="s">
        <v>45</v>
      </c>
      <c r="I2053" s="10">
        <v>102</v>
      </c>
      <c r="J2053" s="10">
        <v>147227</v>
      </c>
      <c r="K2053" s="10"/>
      <c r="L2053" s="10"/>
      <c r="M2053" s="10"/>
      <c r="N2053" s="10"/>
      <c r="O2053" s="10"/>
      <c r="P2053" s="10">
        <v>0</v>
      </c>
      <c r="Q2053" s="10"/>
      <c r="R2053" s="10"/>
      <c r="S2053" s="10"/>
      <c r="T2053" s="10"/>
      <c r="AA2053" s="10"/>
      <c r="AB2053" s="10"/>
    </row>
    <row r="2054" spans="1:28" x14ac:dyDescent="0.35">
      <c r="A2054" t="str">
        <f t="shared" si="174"/>
        <v>8425_Services d'information</v>
      </c>
      <c r="B2054" t="str">
        <f t="shared" si="175"/>
        <v>HC_8425</v>
      </c>
      <c r="C2054" t="str">
        <f t="shared" si="176"/>
        <v>HC</v>
      </c>
      <c r="D2054">
        <f t="shared" si="173"/>
        <v>52</v>
      </c>
      <c r="E2054" t="str">
        <f>INDEX(PDC!$J$1:$L$90,MATCH(H2054,PDC!$L:$L,0),MATCH(PDC!$J$1,PDC!$J$1:$L$1,0))</f>
        <v>Services</v>
      </c>
      <c r="F2054">
        <v>8425</v>
      </c>
      <c r="G2054">
        <v>63</v>
      </c>
      <c r="H2054" t="s">
        <v>85</v>
      </c>
      <c r="I2054" s="10">
        <v>10</v>
      </c>
      <c r="J2054" s="10">
        <v>18904</v>
      </c>
      <c r="K2054" s="10"/>
      <c r="M2054" s="10"/>
      <c r="N2054" s="10"/>
      <c r="O2054" s="10"/>
      <c r="P2054" s="10">
        <v>0</v>
      </c>
      <c r="Q2054" s="10"/>
      <c r="R2054" s="10"/>
      <c r="S2054" s="10"/>
      <c r="AA2054" s="10"/>
      <c r="AB2054" s="10"/>
    </row>
    <row r="2055" spans="1:28" x14ac:dyDescent="0.35">
      <c r="A2055" t="str">
        <f t="shared" si="174"/>
        <v>8425_Programmation, conseil et autres activités informatiques</v>
      </c>
      <c r="B2055" t="str">
        <f t="shared" si="175"/>
        <v>HC_8425</v>
      </c>
      <c r="C2055" t="str">
        <f t="shared" si="176"/>
        <v>HC</v>
      </c>
      <c r="D2055">
        <f t="shared" si="173"/>
        <v>52</v>
      </c>
      <c r="E2055" t="str">
        <f>INDEX(PDC!$J$1:$L$90,MATCH(H2055,PDC!$L:$L,0),MATCH(PDC!$J$1,PDC!$J$1:$L$1,0))</f>
        <v>Services</v>
      </c>
      <c r="F2055">
        <v>8425</v>
      </c>
      <c r="G2055">
        <v>62</v>
      </c>
      <c r="H2055" t="s">
        <v>50</v>
      </c>
      <c r="I2055" s="10">
        <v>31</v>
      </c>
      <c r="J2055" s="10">
        <v>49888</v>
      </c>
      <c r="K2055" s="10"/>
      <c r="L2055" s="10"/>
      <c r="M2055" s="10"/>
      <c r="N2055" s="10"/>
      <c r="O2055" s="10"/>
      <c r="P2055" s="10">
        <v>0</v>
      </c>
      <c r="Q2055" s="10"/>
      <c r="R2055" s="10"/>
      <c r="S2055" s="10"/>
      <c r="AA2055" s="10"/>
      <c r="AB2055" s="10"/>
    </row>
    <row r="2056" spans="1:28" x14ac:dyDescent="0.35">
      <c r="A2056" t="str">
        <f t="shared" si="174"/>
        <v>8425_Télécommunications</v>
      </c>
      <c r="B2056" t="str">
        <f t="shared" si="175"/>
        <v>HC_8425</v>
      </c>
      <c r="C2056" t="str">
        <f t="shared" si="176"/>
        <v>HC</v>
      </c>
      <c r="D2056">
        <f t="shared" si="173"/>
        <v>52</v>
      </c>
      <c r="E2056" t="str">
        <f>INDEX(PDC!$J$1:$L$90,MATCH(H2056,PDC!$L:$L,0),MATCH(PDC!$J$1,PDC!$J$1:$L$1,0))</f>
        <v>Services</v>
      </c>
      <c r="F2056">
        <v>8425</v>
      </c>
      <c r="G2056">
        <v>61</v>
      </c>
      <c r="H2056" t="s">
        <v>84</v>
      </c>
      <c r="I2056" s="10">
        <v>2</v>
      </c>
      <c r="J2056" s="10">
        <v>2891</v>
      </c>
      <c r="K2056" s="10"/>
      <c r="M2056" s="10"/>
      <c r="N2056" s="10"/>
      <c r="O2056" s="10"/>
      <c r="P2056" s="10">
        <v>0</v>
      </c>
      <c r="Q2056" s="10"/>
      <c r="R2056" s="10"/>
      <c r="S2056" s="10"/>
      <c r="AA2056" s="10"/>
      <c r="AB2056" s="10"/>
    </row>
    <row r="2057" spans="1:28" x14ac:dyDescent="0.35">
      <c r="A2057" t="str">
        <f t="shared" si="174"/>
        <v>8425_Programmation et diffusion</v>
      </c>
      <c r="B2057" t="str">
        <f t="shared" si="175"/>
        <v>HC_8425</v>
      </c>
      <c r="C2057" t="str">
        <f t="shared" si="176"/>
        <v>HC</v>
      </c>
      <c r="D2057">
        <f t="shared" si="173"/>
        <v>52</v>
      </c>
      <c r="E2057" t="str">
        <f>INDEX(PDC!$J$1:$L$90,MATCH(H2057,PDC!$L:$L,0),MATCH(PDC!$J$1,PDC!$J$1:$L$1,0))</f>
        <v>Services</v>
      </c>
      <c r="F2057">
        <v>8425</v>
      </c>
      <c r="G2057">
        <v>60</v>
      </c>
      <c r="H2057" t="s">
        <v>83</v>
      </c>
      <c r="I2057" s="10">
        <v>1</v>
      </c>
      <c r="J2057" s="10">
        <v>952</v>
      </c>
      <c r="K2057" s="10"/>
      <c r="M2057" s="10"/>
      <c r="N2057" s="10"/>
      <c r="O2057" s="10"/>
      <c r="P2057" s="10">
        <v>0</v>
      </c>
      <c r="Q2057" s="10"/>
      <c r="R2057" s="10"/>
      <c r="S2057" s="10"/>
      <c r="AA2057" s="10"/>
      <c r="AB2057" s="10"/>
    </row>
    <row r="2058" spans="1:28" x14ac:dyDescent="0.35">
      <c r="A2058" t="str">
        <f t="shared" si="174"/>
        <v>8425_Production de films cinématographiques, de vidéo et de programmes de télévision ; enregistrement sonore et édition musicale</v>
      </c>
      <c r="B2058" t="str">
        <f t="shared" si="175"/>
        <v>HC_8425</v>
      </c>
      <c r="C2058" t="str">
        <f t="shared" si="176"/>
        <v>HC</v>
      </c>
      <c r="D2058">
        <f t="shared" si="173"/>
        <v>52</v>
      </c>
      <c r="E2058" t="str">
        <f>INDEX(PDC!$J$1:$L$90,MATCH(H2058,PDC!$L:$L,0),MATCH(PDC!$J$1,PDC!$J$1:$L$1,0))</f>
        <v>Services</v>
      </c>
      <c r="F2058">
        <v>8425</v>
      </c>
      <c r="G2058">
        <v>59</v>
      </c>
      <c r="H2058" t="s">
        <v>82</v>
      </c>
      <c r="I2058" s="10">
        <v>1</v>
      </c>
      <c r="J2058" s="10">
        <v>801</v>
      </c>
      <c r="K2058" s="10"/>
      <c r="L2058" s="10"/>
      <c r="M2058" s="10"/>
      <c r="N2058" s="10"/>
      <c r="O2058" s="10"/>
      <c r="P2058" s="10">
        <v>0</v>
      </c>
      <c r="Q2058" s="10"/>
      <c r="R2058" s="10"/>
      <c r="S2058" s="10"/>
      <c r="AA2058" s="10"/>
      <c r="AB2058" s="10"/>
    </row>
    <row r="2059" spans="1:28" x14ac:dyDescent="0.35">
      <c r="A2059" t="str">
        <f t="shared" si="174"/>
        <v>8425_Édition</v>
      </c>
      <c r="B2059" t="str">
        <f t="shared" si="175"/>
        <v>HC_8425</v>
      </c>
      <c r="C2059" t="str">
        <f t="shared" si="176"/>
        <v>HC</v>
      </c>
      <c r="D2059">
        <f t="shared" si="173"/>
        <v>52</v>
      </c>
      <c r="E2059" t="str">
        <f>INDEX(PDC!$J$1:$L$90,MATCH(H2059,PDC!$L:$L,0),MATCH(PDC!$J$1,PDC!$J$1:$L$1,0))</f>
        <v>Services</v>
      </c>
      <c r="F2059">
        <v>8425</v>
      </c>
      <c r="G2059">
        <v>58</v>
      </c>
      <c r="H2059" t="s">
        <v>49</v>
      </c>
      <c r="I2059" s="10">
        <v>36</v>
      </c>
      <c r="J2059" s="10">
        <v>60366</v>
      </c>
      <c r="K2059" s="10"/>
      <c r="L2059" s="10"/>
      <c r="M2059" s="10"/>
      <c r="N2059" s="10"/>
      <c r="O2059" s="10">
        <v>0</v>
      </c>
      <c r="P2059" s="10">
        <v>0</v>
      </c>
      <c r="Q2059" s="10"/>
      <c r="R2059" s="10"/>
      <c r="S2059" s="10"/>
      <c r="AA2059" s="10"/>
      <c r="AB2059" s="10"/>
    </row>
    <row r="2060" spans="1:28" x14ac:dyDescent="0.35">
      <c r="A2060" t="str">
        <f t="shared" si="174"/>
        <v>8425_Captage, traitement et distribution d'eau</v>
      </c>
      <c r="B2060" t="str">
        <f t="shared" si="175"/>
        <v>HC_8425</v>
      </c>
      <c r="C2060" t="str">
        <f t="shared" si="176"/>
        <v>HC</v>
      </c>
      <c r="D2060">
        <f t="shared" si="173"/>
        <v>52</v>
      </c>
      <c r="E2060" t="str">
        <f>INDEX(PDC!$J$1:$L$90,MATCH(H2060,PDC!$L:$L,0),MATCH(PDC!$J$1,PDC!$J$1:$L$1,0))</f>
        <v>Industrie</v>
      </c>
      <c r="F2060">
        <v>8425</v>
      </c>
      <c r="G2060">
        <v>36</v>
      </c>
      <c r="H2060" t="s">
        <v>77</v>
      </c>
      <c r="I2060" s="10">
        <v>30</v>
      </c>
      <c r="J2060" s="10">
        <v>47823</v>
      </c>
      <c r="K2060" s="10"/>
      <c r="M2060" s="10"/>
      <c r="N2060" s="10"/>
      <c r="O2060" s="10"/>
      <c r="P2060" s="10">
        <v>0</v>
      </c>
      <c r="Q2060" s="10"/>
      <c r="R2060" s="10"/>
      <c r="S2060" s="10"/>
      <c r="AA2060" s="10"/>
      <c r="AB2060" s="10"/>
    </row>
    <row r="2061" spans="1:28" x14ac:dyDescent="0.35">
      <c r="A2061" t="str">
        <f t="shared" si="174"/>
        <v>8425_Fabrication d'équipements électriques</v>
      </c>
      <c r="B2061" t="str">
        <f t="shared" si="175"/>
        <v>HC_8425</v>
      </c>
      <c r="C2061" t="str">
        <f t="shared" si="176"/>
        <v>HC</v>
      </c>
      <c r="D2061">
        <f t="shared" si="173"/>
        <v>52</v>
      </c>
      <c r="E2061" t="str">
        <f>INDEX(PDC!$J$1:$L$90,MATCH(H2061,PDC!$L:$L,0),MATCH(PDC!$J$1,PDC!$J$1:$L$1,0))</f>
        <v>Industrie</v>
      </c>
      <c r="F2061">
        <v>8425</v>
      </c>
      <c r="G2061">
        <v>27</v>
      </c>
      <c r="H2061" t="s">
        <v>38</v>
      </c>
      <c r="I2061" s="10">
        <v>6</v>
      </c>
      <c r="J2061" s="10">
        <v>11251</v>
      </c>
      <c r="K2061" s="10"/>
      <c r="M2061" s="10"/>
      <c r="N2061" s="10"/>
      <c r="O2061" s="10"/>
      <c r="P2061" s="10">
        <v>0</v>
      </c>
      <c r="Q2061" s="10"/>
      <c r="R2061" s="10"/>
      <c r="S2061" s="10"/>
      <c r="AA2061" s="10"/>
      <c r="AB2061" s="10"/>
    </row>
    <row r="2062" spans="1:28" x14ac:dyDescent="0.35">
      <c r="A2062" t="str">
        <f t="shared" si="174"/>
        <v>8425_Fabrication de produits informatiques, électroniques et optiques</v>
      </c>
      <c r="B2062" t="str">
        <f t="shared" si="175"/>
        <v>HC_8425</v>
      </c>
      <c r="C2062" t="str">
        <f t="shared" si="176"/>
        <v>HC</v>
      </c>
      <c r="D2062">
        <f t="shared" si="173"/>
        <v>52</v>
      </c>
      <c r="E2062" t="str">
        <f>INDEX(PDC!$J$1:$L$90,MATCH(H2062,PDC!$L:$L,0),MATCH(PDC!$J$1,PDC!$J$1:$L$1,0))</f>
        <v>Industrie</v>
      </c>
      <c r="F2062">
        <v>8425</v>
      </c>
      <c r="G2062">
        <v>26</v>
      </c>
      <c r="H2062" t="s">
        <v>41</v>
      </c>
      <c r="I2062" s="10">
        <v>105</v>
      </c>
      <c r="J2062" s="10">
        <v>171007</v>
      </c>
      <c r="K2062" s="10"/>
      <c r="M2062" s="10"/>
      <c r="N2062" s="10"/>
      <c r="O2062" s="10"/>
      <c r="P2062" s="10">
        <v>0</v>
      </c>
      <c r="Q2062" s="10"/>
      <c r="R2062" s="10"/>
      <c r="S2062" s="10"/>
      <c r="AA2062" s="10"/>
      <c r="AB2062" s="10"/>
    </row>
    <row r="2063" spans="1:28" x14ac:dyDescent="0.35">
      <c r="A2063" t="str">
        <f t="shared" si="174"/>
        <v>8425_Fabrication de textiles</v>
      </c>
      <c r="B2063" t="str">
        <f t="shared" si="175"/>
        <v>HC_8425</v>
      </c>
      <c r="C2063" t="str">
        <f t="shared" si="176"/>
        <v>HC</v>
      </c>
      <c r="D2063">
        <f t="shared" si="173"/>
        <v>52</v>
      </c>
      <c r="E2063" t="str">
        <f>INDEX(PDC!$J$1:$L$90,MATCH(H2063,PDC!$L:$L,0),MATCH(PDC!$J$1,PDC!$J$1:$L$1,0))</f>
        <v>Industrie</v>
      </c>
      <c r="F2063">
        <v>8425</v>
      </c>
      <c r="G2063">
        <v>13</v>
      </c>
      <c r="H2063" t="s">
        <v>19</v>
      </c>
      <c r="I2063" s="10">
        <v>2</v>
      </c>
      <c r="J2063" s="10">
        <v>5038</v>
      </c>
      <c r="K2063" s="10"/>
      <c r="M2063" s="10"/>
      <c r="N2063" s="10"/>
      <c r="O2063" s="10"/>
      <c r="P2063" s="10">
        <v>0</v>
      </c>
      <c r="Q2063" s="10"/>
      <c r="R2063" s="10"/>
      <c r="S2063" s="10"/>
      <c r="U2063" s="10"/>
      <c r="V2063" s="10"/>
      <c r="W2063" s="10"/>
      <c r="X2063" s="10"/>
      <c r="Y2063" s="10"/>
      <c r="Z2063" s="10"/>
      <c r="AA2063" s="10"/>
      <c r="AB2063" s="10"/>
    </row>
    <row r="2064" spans="1:28" x14ac:dyDescent="0.35">
      <c r="A2064" t="str">
        <f t="shared" si="174"/>
        <v>8425_Fabrication de boissons</v>
      </c>
      <c r="B2064" t="str">
        <f t="shared" si="175"/>
        <v>HC_8425</v>
      </c>
      <c r="C2064" t="str">
        <f t="shared" si="176"/>
        <v>HC</v>
      </c>
      <c r="D2064">
        <f t="shared" ref="D2064:D2069" si="177">IF(COUNTBLANK(P2064)=0,RANK(P2064,P$1999:P$2069),"NC")</f>
        <v>52</v>
      </c>
      <c r="E2064" t="str">
        <f>INDEX(PDC!$J$1:$L$90,MATCH(H2064,PDC!$L:$L,0),MATCH(PDC!$J$1,PDC!$J$1:$L$1,0))</f>
        <v>Industrie</v>
      </c>
      <c r="F2064">
        <v>8425</v>
      </c>
      <c r="G2064">
        <v>11</v>
      </c>
      <c r="H2064" t="s">
        <v>66</v>
      </c>
      <c r="I2064" s="10">
        <v>28</v>
      </c>
      <c r="J2064" s="10">
        <v>53191</v>
      </c>
      <c r="K2064" s="10"/>
      <c r="L2064" s="10"/>
      <c r="M2064" s="10"/>
      <c r="N2064" s="10"/>
      <c r="O2064" s="10"/>
      <c r="P2064" s="10">
        <v>0</v>
      </c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</row>
    <row r="2065" spans="1:28" x14ac:dyDescent="0.35">
      <c r="A2065" t="str">
        <f t="shared" si="174"/>
        <v>8425_Autres industries extractives</v>
      </c>
      <c r="B2065" t="str">
        <f t="shared" si="175"/>
        <v>HC_8425</v>
      </c>
      <c r="C2065" t="str">
        <f t="shared" si="176"/>
        <v>HC</v>
      </c>
      <c r="D2065">
        <f t="shared" si="177"/>
        <v>52</v>
      </c>
      <c r="E2065" t="str">
        <f>INDEX(PDC!$J$1:$L$90,MATCH(H2065,PDC!$L:$L,0),MATCH(PDC!$J$1,PDC!$J$1:$L$1,0))</f>
        <v>Industrie</v>
      </c>
      <c r="F2065">
        <v>8425</v>
      </c>
      <c r="G2065">
        <v>8</v>
      </c>
      <c r="H2065" t="s">
        <v>64</v>
      </c>
      <c r="I2065" s="10">
        <v>10</v>
      </c>
      <c r="J2065" s="10">
        <v>17209</v>
      </c>
      <c r="K2065" s="10"/>
      <c r="M2065" s="10"/>
      <c r="N2065" s="10"/>
      <c r="O2065" s="10"/>
      <c r="P2065" s="10">
        <v>0</v>
      </c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</row>
    <row r="2066" spans="1:28" x14ac:dyDescent="0.35">
      <c r="A2066" t="str">
        <f t="shared" si="174"/>
        <v>8425_Organisation de jeux de hasard et d'argent</v>
      </c>
      <c r="B2066" t="str">
        <f t="shared" si="175"/>
        <v>HC_8425</v>
      </c>
      <c r="C2066" t="str">
        <f t="shared" si="176"/>
        <v>HC</v>
      </c>
      <c r="D2066">
        <f t="shared" si="177"/>
        <v>52</v>
      </c>
      <c r="E2066" t="str">
        <f>INDEX(PDC!$J$1:$L$90,MATCH(H2066,PDC!$L:$L,0),MATCH(PDC!$J$1,PDC!$J$1:$L$1,0))</f>
        <v>Services</v>
      </c>
      <c r="F2066">
        <v>8425</v>
      </c>
      <c r="G2066">
        <v>92</v>
      </c>
      <c r="H2066" t="s">
        <v>91</v>
      </c>
      <c r="I2066" s="10">
        <v>1</v>
      </c>
      <c r="J2066" s="10">
        <v>1074</v>
      </c>
      <c r="K2066" s="10"/>
      <c r="M2066" s="10"/>
      <c r="N2066" s="10"/>
      <c r="O2066" s="10"/>
      <c r="P2066" s="10">
        <v>0</v>
      </c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</row>
    <row r="2067" spans="1:28" x14ac:dyDescent="0.35">
      <c r="A2067" t="str">
        <f t="shared" si="174"/>
        <v>8425_Activités créatives, artistiques et de spectacle</v>
      </c>
      <c r="B2067" t="str">
        <f t="shared" si="175"/>
        <v>HC_8425</v>
      </c>
      <c r="C2067" t="str">
        <f t="shared" si="176"/>
        <v>HC</v>
      </c>
      <c r="D2067">
        <f t="shared" si="177"/>
        <v>52</v>
      </c>
      <c r="E2067" t="str">
        <f>INDEX(PDC!$J$1:$L$90,MATCH(H2067,PDC!$L:$L,0),MATCH(PDC!$J$1,PDC!$J$1:$L$1,0))</f>
        <v>Services</v>
      </c>
      <c r="F2067">
        <v>8425</v>
      </c>
      <c r="G2067">
        <v>90</v>
      </c>
      <c r="H2067" t="s">
        <v>42</v>
      </c>
      <c r="I2067" s="10">
        <v>22</v>
      </c>
      <c r="J2067" s="10">
        <v>13316</v>
      </c>
      <c r="K2067" s="10"/>
      <c r="L2067" s="10"/>
      <c r="M2067" s="10"/>
      <c r="N2067" s="10"/>
      <c r="O2067" s="10"/>
      <c r="P2067" s="10">
        <v>0</v>
      </c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</row>
    <row r="2068" spans="1:28" x14ac:dyDescent="0.35">
      <c r="A2068" t="str">
        <f t="shared" si="174"/>
        <v>8425_Activités des agences de voyage, voyagistes, services de réservation et activités connexes</v>
      </c>
      <c r="B2068" t="str">
        <f t="shared" si="175"/>
        <v>HC_8425</v>
      </c>
      <c r="C2068" t="str">
        <f t="shared" si="176"/>
        <v>HC</v>
      </c>
      <c r="D2068">
        <f t="shared" si="177"/>
        <v>52</v>
      </c>
      <c r="E2068" t="str">
        <f>INDEX(PDC!$J$1:$L$90,MATCH(H2068,PDC!$L:$L,0),MATCH(PDC!$J$1,PDC!$J$1:$L$1,0))</f>
        <v>Services</v>
      </c>
      <c r="F2068">
        <v>8425</v>
      </c>
      <c r="G2068">
        <v>79</v>
      </c>
      <c r="H2068" t="s">
        <v>89</v>
      </c>
      <c r="I2068" s="10">
        <v>16</v>
      </c>
      <c r="J2068" s="10">
        <v>29729</v>
      </c>
      <c r="K2068" s="10"/>
      <c r="M2068" s="10"/>
      <c r="N2068" s="10"/>
      <c r="O2068" s="10"/>
      <c r="P2068" s="10">
        <v>0</v>
      </c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</row>
    <row r="2069" spans="1:28" x14ac:dyDescent="0.35">
      <c r="A2069" t="str">
        <f t="shared" si="174"/>
        <v>8425_Activités vétérinaires</v>
      </c>
      <c r="B2069" t="str">
        <f t="shared" si="175"/>
        <v>HC_8425</v>
      </c>
      <c r="C2069" t="str">
        <f t="shared" si="176"/>
        <v>HC</v>
      </c>
      <c r="D2069">
        <f t="shared" si="177"/>
        <v>52</v>
      </c>
      <c r="E2069" t="str">
        <f>INDEX(PDC!$J$1:$L$90,MATCH(H2069,PDC!$L:$L,0),MATCH(PDC!$J$1,PDC!$J$1:$L$1,0))</f>
        <v>Services</v>
      </c>
      <c r="F2069">
        <v>8425</v>
      </c>
      <c r="G2069">
        <v>75</v>
      </c>
      <c r="H2069" t="s">
        <v>87</v>
      </c>
      <c r="I2069" s="10">
        <v>7</v>
      </c>
      <c r="J2069" s="10">
        <v>12446</v>
      </c>
      <c r="K2069" s="10"/>
      <c r="L2069" s="10"/>
      <c r="M2069" s="10"/>
      <c r="N2069" s="10"/>
      <c r="O2069" s="10"/>
      <c r="P2069" s="10">
        <v>0</v>
      </c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</row>
    <row r="2070" spans="1:28" x14ac:dyDescent="0.35">
      <c r="A2070" t="str">
        <f t="shared" si="174"/>
        <v>8426_Dépollution et autres services de gestion des déchets</v>
      </c>
      <c r="B2070" t="str">
        <f t="shared" si="175"/>
        <v>HC_8426</v>
      </c>
      <c r="C2070" t="str">
        <f t="shared" si="176"/>
        <v>HC</v>
      </c>
      <c r="D2070">
        <f>IF(COUNTBLANK(P2070)=0,RANK(P2070,P$2070:P$2146),"NC")</f>
        <v>55</v>
      </c>
      <c r="E2070" t="str">
        <f>INDEX(PDC!$J$1:$L$90,MATCH(H2070,PDC!$L:$L,0),MATCH(PDC!$J$1,PDC!$J$1:$L$1,0))</f>
        <v>Industrie</v>
      </c>
      <c r="F2070">
        <v>8426</v>
      </c>
      <c r="G2070">
        <v>39</v>
      </c>
      <c r="H2070" t="s">
        <v>79</v>
      </c>
      <c r="I2070" s="10">
        <v>4</v>
      </c>
      <c r="J2070" s="10">
        <v>5472</v>
      </c>
      <c r="K2070" s="10">
        <v>1</v>
      </c>
      <c r="M2070" s="10"/>
      <c r="N2070" s="10"/>
      <c r="O2070" s="10">
        <v>78</v>
      </c>
      <c r="P2070" s="10">
        <v>0</v>
      </c>
      <c r="Q2070" s="10">
        <v>182.74853801</v>
      </c>
      <c r="T2070" s="10"/>
      <c r="U2070" s="10"/>
      <c r="V2070" s="10"/>
      <c r="W2070" s="10"/>
      <c r="X2070" s="10"/>
      <c r="Y2070" s="10"/>
      <c r="Z2070" s="10"/>
    </row>
    <row r="2071" spans="1:28" x14ac:dyDescent="0.35">
      <c r="A2071" t="str">
        <f t="shared" si="174"/>
        <v>8426_Fabrication de meubles</v>
      </c>
      <c r="B2071" t="str">
        <f t="shared" si="175"/>
        <v>HC_8426</v>
      </c>
      <c r="C2071" t="str">
        <f t="shared" si="176"/>
        <v>HC</v>
      </c>
      <c r="D2071">
        <f t="shared" ref="D2071:D2134" si="178">IF(COUNTBLANK(P2071)=0,RANK(P2071,P$2070:P$2146),"NC")</f>
        <v>11</v>
      </c>
      <c r="E2071" t="str">
        <f>INDEX(PDC!$J$1:$L$90,MATCH(H2071,PDC!$L:$L,0),MATCH(PDC!$J$1,PDC!$J$1:$L$1,0))</f>
        <v>Industrie</v>
      </c>
      <c r="F2071">
        <v>8426</v>
      </c>
      <c r="G2071">
        <v>31</v>
      </c>
      <c r="H2071" t="s">
        <v>75</v>
      </c>
      <c r="I2071" s="10">
        <v>215</v>
      </c>
      <c r="J2071" s="10">
        <v>286218</v>
      </c>
      <c r="K2071" s="10">
        <v>20</v>
      </c>
      <c r="L2071">
        <v>1</v>
      </c>
      <c r="M2071" s="10">
        <v>3</v>
      </c>
      <c r="N2071" s="10"/>
      <c r="O2071" s="10">
        <v>835</v>
      </c>
      <c r="P2071" s="10">
        <v>66.370011484768995</v>
      </c>
      <c r="Q2071" s="10">
        <v>69.876807189000004</v>
      </c>
      <c r="T2071" s="10"/>
      <c r="U2071" s="10"/>
      <c r="V2071" s="10"/>
      <c r="W2071" s="10"/>
      <c r="X2071" s="10"/>
      <c r="Y2071" s="10"/>
      <c r="Z2071" s="10"/>
    </row>
    <row r="2072" spans="1:28" x14ac:dyDescent="0.35">
      <c r="A2072" t="str">
        <f t="shared" si="174"/>
        <v>8426_Métallurgie</v>
      </c>
      <c r="B2072" t="str">
        <f t="shared" si="175"/>
        <v>HC_8426</v>
      </c>
      <c r="C2072" t="str">
        <f t="shared" si="176"/>
        <v>HC</v>
      </c>
      <c r="D2072">
        <f t="shared" si="178"/>
        <v>4</v>
      </c>
      <c r="E2072" t="str">
        <f>INDEX(PDC!$J$1:$L$90,MATCH(H2072,PDC!$L:$L,0),MATCH(PDC!$J$1,PDC!$J$1:$L$1,0))</f>
        <v>Industrie</v>
      </c>
      <c r="F2072">
        <v>8426</v>
      </c>
      <c r="G2072">
        <v>24</v>
      </c>
      <c r="H2072" t="s">
        <v>26</v>
      </c>
      <c r="I2072" s="10">
        <v>60</v>
      </c>
      <c r="J2072" s="10">
        <v>99013</v>
      </c>
      <c r="K2072" s="10">
        <v>6</v>
      </c>
      <c r="L2072">
        <v>1</v>
      </c>
      <c r="M2072" s="10">
        <v>1</v>
      </c>
      <c r="N2072" s="10"/>
      <c r="O2072" s="10">
        <v>511</v>
      </c>
      <c r="P2072" s="10">
        <v>107.34326891977231</v>
      </c>
      <c r="Q2072" s="10">
        <v>60.598103279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</row>
    <row r="2073" spans="1:28" x14ac:dyDescent="0.35">
      <c r="A2073" t="str">
        <f t="shared" si="174"/>
        <v>8426_Industrie du cuir et de la chaussure</v>
      </c>
      <c r="B2073" t="str">
        <f t="shared" si="175"/>
        <v>HC_8426</v>
      </c>
      <c r="C2073" t="str">
        <f t="shared" si="176"/>
        <v>HC</v>
      </c>
      <c r="D2073">
        <f t="shared" si="178"/>
        <v>13</v>
      </c>
      <c r="E2073" t="str">
        <f>INDEX(PDC!$J$1:$L$90,MATCH(H2073,PDC!$L:$L,0),MATCH(PDC!$J$1,PDC!$J$1:$L$1,0))</f>
        <v>Industrie</v>
      </c>
      <c r="F2073">
        <v>8426</v>
      </c>
      <c r="G2073">
        <v>15</v>
      </c>
      <c r="H2073" t="s">
        <v>69</v>
      </c>
      <c r="I2073" s="10">
        <v>71</v>
      </c>
      <c r="J2073" s="10">
        <v>106281</v>
      </c>
      <c r="K2073" s="10">
        <v>6</v>
      </c>
      <c r="L2073">
        <v>1</v>
      </c>
      <c r="M2073" s="10">
        <v>5</v>
      </c>
      <c r="N2073" s="10"/>
      <c r="O2073" s="10">
        <v>553</v>
      </c>
      <c r="P2073" s="10">
        <v>62.806363323869974</v>
      </c>
      <c r="Q2073" s="10">
        <v>56.454116915999997</v>
      </c>
      <c r="T2073" s="10"/>
      <c r="U2073" s="10"/>
      <c r="V2073" s="10"/>
      <c r="W2073" s="10"/>
      <c r="X2073" s="10"/>
      <c r="Y2073" s="10"/>
      <c r="Z2073" s="10"/>
    </row>
    <row r="2074" spans="1:28" x14ac:dyDescent="0.35">
      <c r="A2074" t="str">
        <f t="shared" si="174"/>
        <v>8426_Construction de bâtiments</v>
      </c>
      <c r="B2074" t="str">
        <f t="shared" si="175"/>
        <v>HC_8426</v>
      </c>
      <c r="C2074" t="str">
        <f t="shared" si="176"/>
        <v>HC</v>
      </c>
      <c r="D2074">
        <f t="shared" si="178"/>
        <v>1</v>
      </c>
      <c r="E2074" t="str">
        <f>INDEX(PDC!$J$1:$L$90,MATCH(H2074,PDC!$L:$L,0),MATCH(PDC!$J$1,PDC!$J$1:$L$1,0))</f>
        <v>Construction</v>
      </c>
      <c r="F2074">
        <v>8426</v>
      </c>
      <c r="G2074">
        <v>41</v>
      </c>
      <c r="H2074" t="s">
        <v>17</v>
      </c>
      <c r="I2074" s="10">
        <v>124</v>
      </c>
      <c r="J2074" s="10">
        <v>203383</v>
      </c>
      <c r="K2074" s="10">
        <v>11</v>
      </c>
      <c r="L2074">
        <v>1</v>
      </c>
      <c r="M2074" s="10">
        <v>10</v>
      </c>
      <c r="N2074" s="10"/>
      <c r="O2074" s="10">
        <v>500</v>
      </c>
      <c r="P2074" s="10">
        <v>135.79911515249111</v>
      </c>
      <c r="Q2074" s="10">
        <v>54.085149692999998</v>
      </c>
      <c r="T2074" s="10"/>
      <c r="U2074" s="10"/>
      <c r="V2074" s="10"/>
      <c r="W2074" s="10"/>
      <c r="X2074" s="10"/>
      <c r="Y2074" s="10"/>
      <c r="Z2074" s="10"/>
    </row>
    <row r="2075" spans="1:28" x14ac:dyDescent="0.35">
      <c r="A2075" t="str">
        <f t="shared" si="174"/>
        <v>8426_Activités liées à l'emploi</v>
      </c>
      <c r="B2075" t="str">
        <f t="shared" si="175"/>
        <v>HC_8426</v>
      </c>
      <c r="C2075" t="str">
        <f t="shared" si="176"/>
        <v>HC</v>
      </c>
      <c r="D2075">
        <f t="shared" si="178"/>
        <v>3</v>
      </c>
      <c r="E2075" t="str">
        <f>INDEX(PDC!$J$1:$L$90,MATCH(H2075,PDC!$L:$L,0),MATCH(PDC!$J$1,PDC!$J$1:$L$1,0))</f>
        <v>Services</v>
      </c>
      <c r="F2075">
        <v>8426</v>
      </c>
      <c r="G2075">
        <v>78</v>
      </c>
      <c r="H2075" t="s">
        <v>6</v>
      </c>
      <c r="I2075" s="10">
        <v>1297</v>
      </c>
      <c r="J2075" s="10">
        <v>1920977</v>
      </c>
      <c r="K2075" s="10">
        <v>95</v>
      </c>
      <c r="L2075">
        <v>4</v>
      </c>
      <c r="M2075" s="10">
        <v>12</v>
      </c>
      <c r="N2075" s="10"/>
      <c r="O2075" s="10">
        <v>7136</v>
      </c>
      <c r="P2075" s="10">
        <v>108.34214777144747</v>
      </c>
      <c r="Q2075" s="10">
        <v>49.454001792</v>
      </c>
      <c r="T2075" s="10"/>
      <c r="U2075" s="10"/>
      <c r="V2075" s="10"/>
      <c r="W2075" s="10"/>
      <c r="X2075" s="10"/>
      <c r="Y2075" s="10"/>
      <c r="Z2075" s="10"/>
    </row>
    <row r="2076" spans="1:28" x14ac:dyDescent="0.35">
      <c r="A2076" t="str">
        <f t="shared" si="174"/>
        <v>8426_Travaux de construction spécialisés</v>
      </c>
      <c r="B2076" t="str">
        <f t="shared" si="175"/>
        <v>9_8426</v>
      </c>
      <c r="C2076">
        <f t="shared" si="176"/>
        <v>9</v>
      </c>
      <c r="D2076">
        <f t="shared" si="178"/>
        <v>9</v>
      </c>
      <c r="E2076" t="str">
        <f>INDEX(PDC!$J$1:$L$90,MATCH(H2076,PDC!$L:$L,0),MATCH(PDC!$J$1,PDC!$J$1:$L$1,0))</f>
        <v>Construction</v>
      </c>
      <c r="F2076">
        <v>8426</v>
      </c>
      <c r="G2076">
        <v>43</v>
      </c>
      <c r="H2076" t="s">
        <v>3</v>
      </c>
      <c r="I2076" s="10">
        <v>2014</v>
      </c>
      <c r="J2076" s="10">
        <v>3223059</v>
      </c>
      <c r="K2076" s="10">
        <v>146</v>
      </c>
      <c r="L2076">
        <v>6</v>
      </c>
      <c r="M2076" s="10">
        <v>41</v>
      </c>
      <c r="N2076" s="10"/>
      <c r="O2076" s="10">
        <v>10992</v>
      </c>
      <c r="P2076" s="10">
        <v>70.41587838377724</v>
      </c>
      <c r="Q2076" s="10">
        <v>45.298581255000002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</row>
    <row r="2077" spans="1:28" x14ac:dyDescent="0.35">
      <c r="A2077" t="str">
        <f t="shared" si="174"/>
        <v>8426_Fabrication d'autres produits minéraux non métalliques</v>
      </c>
      <c r="B2077" t="str">
        <f t="shared" si="175"/>
        <v>HC_8426</v>
      </c>
      <c r="C2077" t="str">
        <f t="shared" si="176"/>
        <v>HC</v>
      </c>
      <c r="D2077">
        <f t="shared" si="178"/>
        <v>5</v>
      </c>
      <c r="E2077" t="str">
        <f>INDEX(PDC!$J$1:$L$90,MATCH(H2077,PDC!$L:$L,0),MATCH(PDC!$J$1,PDC!$J$1:$L$1,0))</f>
        <v>Industrie</v>
      </c>
      <c r="F2077">
        <v>8426</v>
      </c>
      <c r="G2077">
        <v>23</v>
      </c>
      <c r="H2077" t="s">
        <v>18</v>
      </c>
      <c r="I2077" s="10">
        <v>220</v>
      </c>
      <c r="J2077" s="10">
        <v>356732</v>
      </c>
      <c r="K2077" s="10">
        <v>16</v>
      </c>
      <c r="L2077">
        <v>1</v>
      </c>
      <c r="M2077" s="10">
        <v>3</v>
      </c>
      <c r="N2077" s="10"/>
      <c r="O2077" s="10">
        <v>880</v>
      </c>
      <c r="P2077" s="10">
        <v>106.78549246545472</v>
      </c>
      <c r="Q2077" s="10">
        <v>44.851597278</v>
      </c>
      <c r="T2077" s="10"/>
      <c r="U2077" s="10"/>
      <c r="V2077" s="10"/>
      <c r="W2077" s="10"/>
      <c r="X2077" s="10"/>
      <c r="Y2077" s="10"/>
      <c r="Z2077" s="10"/>
    </row>
    <row r="2078" spans="1:28" x14ac:dyDescent="0.35">
      <c r="A2078" t="str">
        <f t="shared" si="174"/>
        <v>8426_Hébergement médico-social et social</v>
      </c>
      <c r="B2078" t="str">
        <f t="shared" si="175"/>
        <v>12_8426</v>
      </c>
      <c r="C2078">
        <f t="shared" si="176"/>
        <v>12</v>
      </c>
      <c r="D2078">
        <f t="shared" si="178"/>
        <v>12</v>
      </c>
      <c r="E2078" t="str">
        <f>INDEX(PDC!$J$1:$L$90,MATCH(H2078,PDC!$L:$L,0),MATCH(PDC!$J$1,PDC!$J$1:$L$1,0))</f>
        <v>Services</v>
      </c>
      <c r="F2078">
        <v>8426</v>
      </c>
      <c r="G2078">
        <v>87</v>
      </c>
      <c r="H2078" t="s">
        <v>2</v>
      </c>
      <c r="I2078" s="10">
        <v>1190</v>
      </c>
      <c r="J2078" s="10">
        <v>1905054</v>
      </c>
      <c r="K2078" s="10">
        <v>85</v>
      </c>
      <c r="L2078">
        <v>6</v>
      </c>
      <c r="M2078" s="10">
        <v>46</v>
      </c>
      <c r="N2078" s="10"/>
      <c r="O2078" s="10">
        <v>6498</v>
      </c>
      <c r="P2078" s="10">
        <v>63.329090775486442</v>
      </c>
      <c r="Q2078" s="10">
        <v>44.618157805999999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</row>
    <row r="2079" spans="1:28" x14ac:dyDescent="0.35">
      <c r="A2079" t="str">
        <f t="shared" si="174"/>
        <v>8426_Activités de location et location-bail</v>
      </c>
      <c r="B2079" t="str">
        <f t="shared" si="175"/>
        <v>HC_8426</v>
      </c>
      <c r="C2079" t="str">
        <f t="shared" si="176"/>
        <v>HC</v>
      </c>
      <c r="D2079">
        <f t="shared" si="178"/>
        <v>6</v>
      </c>
      <c r="E2079" t="str">
        <f>INDEX(PDC!$J$1:$L$90,MATCH(H2079,PDC!$L:$L,0),MATCH(PDC!$J$1,PDC!$J$1:$L$1,0))</f>
        <v>Services</v>
      </c>
      <c r="F2079">
        <v>8426</v>
      </c>
      <c r="G2079">
        <v>77</v>
      </c>
      <c r="H2079" t="s">
        <v>88</v>
      </c>
      <c r="I2079" s="10">
        <v>266</v>
      </c>
      <c r="J2079" s="10">
        <v>407134</v>
      </c>
      <c r="K2079">
        <v>16</v>
      </c>
      <c r="O2079">
        <v>713</v>
      </c>
      <c r="P2079">
        <v>82.828938582688778</v>
      </c>
      <c r="Q2079">
        <v>39.299100541999998</v>
      </c>
      <c r="T2079" s="10"/>
      <c r="U2079" s="10"/>
      <c r="V2079" s="10"/>
      <c r="W2079" s="10"/>
      <c r="X2079" s="10"/>
      <c r="Y2079" s="10"/>
      <c r="Z2079" s="10"/>
    </row>
    <row r="2080" spans="1:28" x14ac:dyDescent="0.35">
      <c r="A2080" t="str">
        <f t="shared" si="174"/>
        <v>8426_Activités des organisations associatives</v>
      </c>
      <c r="B2080" t="str">
        <f t="shared" si="175"/>
        <v>27_8426</v>
      </c>
      <c r="C2080">
        <f t="shared" si="176"/>
        <v>27</v>
      </c>
      <c r="D2080">
        <f t="shared" si="178"/>
        <v>27</v>
      </c>
      <c r="E2080" t="str">
        <f>INDEX(PDC!$J$1:$L$90,MATCH(H2080,PDC!$L:$L,0),MATCH(PDC!$J$1,PDC!$J$1:$L$1,0))</f>
        <v>Services</v>
      </c>
      <c r="F2080">
        <v>8426</v>
      </c>
      <c r="G2080">
        <v>94</v>
      </c>
      <c r="H2080" t="s">
        <v>32</v>
      </c>
      <c r="I2080" s="10">
        <v>555</v>
      </c>
      <c r="J2080" s="10">
        <v>842527</v>
      </c>
      <c r="K2080">
        <v>32</v>
      </c>
      <c r="L2080">
        <v>3</v>
      </c>
      <c r="M2080" s="10">
        <v>50</v>
      </c>
      <c r="O2080">
        <v>1757</v>
      </c>
      <c r="P2080">
        <v>32.039716337213655</v>
      </c>
      <c r="Q2080">
        <v>37.980978651000001</v>
      </c>
      <c r="T2080" s="10"/>
      <c r="U2080" s="10"/>
      <c r="V2080" s="10"/>
      <c r="W2080" s="10"/>
      <c r="X2080" s="10"/>
      <c r="Y2080" s="10"/>
      <c r="Z2080" s="10"/>
    </row>
    <row r="2081" spans="1:28" x14ac:dyDescent="0.35">
      <c r="A2081" t="str">
        <f t="shared" si="174"/>
        <v>8426_Industries alimentaires</v>
      </c>
      <c r="B2081" t="str">
        <f t="shared" si="175"/>
        <v>16_8426</v>
      </c>
      <c r="C2081">
        <f t="shared" si="176"/>
        <v>16</v>
      </c>
      <c r="D2081">
        <f t="shared" si="178"/>
        <v>16</v>
      </c>
      <c r="E2081" t="str">
        <f>INDEX(PDC!$J$1:$L$90,MATCH(H2081,PDC!$L:$L,0),MATCH(PDC!$J$1,PDC!$J$1:$L$1,0))</f>
        <v>Industrie</v>
      </c>
      <c r="F2081">
        <v>8426</v>
      </c>
      <c r="G2081">
        <v>10</v>
      </c>
      <c r="H2081" t="s">
        <v>14</v>
      </c>
      <c r="I2081" s="10">
        <v>1380</v>
      </c>
      <c r="J2081" s="10">
        <v>2162581</v>
      </c>
      <c r="K2081">
        <v>81</v>
      </c>
      <c r="L2081">
        <v>2</v>
      </c>
      <c r="M2081" s="10">
        <v>12</v>
      </c>
      <c r="O2081">
        <v>4383</v>
      </c>
      <c r="P2081">
        <v>55.111650796086799</v>
      </c>
      <c r="Q2081">
        <v>37.455244450999999</v>
      </c>
      <c r="T2081" s="10"/>
      <c r="U2081" s="10"/>
      <c r="V2081" s="10"/>
      <c r="W2081" s="10"/>
      <c r="X2081" s="10"/>
      <c r="Y2081" s="10"/>
      <c r="Z2081" s="10"/>
    </row>
    <row r="2082" spans="1:28" x14ac:dyDescent="0.35">
      <c r="A2082" t="str">
        <f t="shared" si="174"/>
        <v>8426_Action sociale sans hébergement</v>
      </c>
      <c r="B2082" t="str">
        <f t="shared" si="175"/>
        <v>30_8426</v>
      </c>
      <c r="C2082">
        <f t="shared" si="176"/>
        <v>30</v>
      </c>
      <c r="D2082">
        <f t="shared" si="178"/>
        <v>30</v>
      </c>
      <c r="E2082" t="str">
        <f>INDEX(PDC!$J$1:$L$90,MATCH(H2082,PDC!$L:$L,0),MATCH(PDC!$J$1,PDC!$J$1:$L$1,0))</f>
        <v>Services</v>
      </c>
      <c r="F2082">
        <v>8426</v>
      </c>
      <c r="G2082">
        <v>88</v>
      </c>
      <c r="H2082" t="s">
        <v>8</v>
      </c>
      <c r="I2082" s="10">
        <v>1255</v>
      </c>
      <c r="J2082" s="10">
        <v>1971616</v>
      </c>
      <c r="K2082">
        <v>73</v>
      </c>
      <c r="L2082">
        <v>5</v>
      </c>
      <c r="M2082">
        <v>42</v>
      </c>
      <c r="O2082">
        <v>6036</v>
      </c>
      <c r="P2082">
        <v>30.074892355633203</v>
      </c>
      <c r="Q2082">
        <v>37.025465404999998</v>
      </c>
      <c r="T2082" s="10"/>
      <c r="U2082" s="10"/>
      <c r="V2082" s="10"/>
      <c r="W2082" s="10"/>
      <c r="X2082" s="10"/>
      <c r="Y2082" s="10"/>
      <c r="Z2082" s="10"/>
    </row>
    <row r="2083" spans="1:28" x14ac:dyDescent="0.35">
      <c r="A2083" t="str">
        <f t="shared" si="174"/>
        <v>8426_Collecte, traitement et élimination des déchets ; récupération</v>
      </c>
      <c r="B2083" t="str">
        <f t="shared" si="175"/>
        <v>HC_8426</v>
      </c>
      <c r="C2083" t="str">
        <f t="shared" si="176"/>
        <v>HC</v>
      </c>
      <c r="D2083">
        <f t="shared" si="178"/>
        <v>10</v>
      </c>
      <c r="E2083" t="str">
        <f>INDEX(PDC!$J$1:$L$90,MATCH(H2083,PDC!$L:$L,0),MATCH(PDC!$J$1,PDC!$J$1:$L$1,0))</f>
        <v>Industrie</v>
      </c>
      <c r="F2083">
        <v>8426</v>
      </c>
      <c r="G2083">
        <v>38</v>
      </c>
      <c r="H2083" t="s">
        <v>4</v>
      </c>
      <c r="I2083">
        <v>154</v>
      </c>
      <c r="J2083">
        <v>252250</v>
      </c>
      <c r="K2083">
        <v>9</v>
      </c>
      <c r="M2083" s="10"/>
      <c r="O2083">
        <v>669</v>
      </c>
      <c r="P2083">
        <v>68.122288498179728</v>
      </c>
      <c r="Q2083">
        <v>35.678889990000002</v>
      </c>
      <c r="T2083" s="10"/>
      <c r="U2083" s="10"/>
      <c r="V2083" s="10"/>
      <c r="W2083" s="10"/>
      <c r="X2083" s="10"/>
      <c r="Y2083" s="10"/>
      <c r="Z2083" s="10"/>
    </row>
    <row r="2084" spans="1:28" x14ac:dyDescent="0.35">
      <c r="A2084" t="str">
        <f t="shared" si="174"/>
        <v>8426_Restauration</v>
      </c>
      <c r="B2084" t="str">
        <f t="shared" si="175"/>
        <v>20_8426</v>
      </c>
      <c r="C2084">
        <f t="shared" si="176"/>
        <v>20</v>
      </c>
      <c r="D2084">
        <f t="shared" si="178"/>
        <v>20</v>
      </c>
      <c r="E2084" t="str">
        <f>INDEX(PDC!$J$1:$L$90,MATCH(H2084,PDC!$L:$L,0),MATCH(PDC!$J$1,PDC!$J$1:$L$1,0))</f>
        <v>Services</v>
      </c>
      <c r="F2084">
        <v>8426</v>
      </c>
      <c r="G2084">
        <v>56</v>
      </c>
      <c r="H2084" t="s">
        <v>10</v>
      </c>
      <c r="I2084" s="10">
        <v>1001</v>
      </c>
      <c r="J2084" s="10">
        <v>1493694</v>
      </c>
      <c r="K2084">
        <v>50</v>
      </c>
      <c r="L2084">
        <v>2</v>
      </c>
      <c r="M2084">
        <v>49</v>
      </c>
      <c r="O2084">
        <v>4113</v>
      </c>
      <c r="P2084">
        <v>43.724261457705985</v>
      </c>
      <c r="Q2084">
        <v>33.474058274000001</v>
      </c>
      <c r="T2084" s="10"/>
      <c r="U2084" s="10"/>
      <c r="V2084" s="10"/>
      <c r="W2084" s="10"/>
      <c r="X2084" s="10"/>
      <c r="Y2084" s="10"/>
      <c r="Z2084" s="10"/>
    </row>
    <row r="2085" spans="1:28" x14ac:dyDescent="0.35">
      <c r="A2085" t="str">
        <f t="shared" si="174"/>
        <v>8426_Travail du bois et fabrication d'articles en bois et en liège, à l'exception des meubles ; fabrication d'articles en vannerie et sparterie</v>
      </c>
      <c r="B2085" t="str">
        <f t="shared" si="175"/>
        <v>HC_8426</v>
      </c>
      <c r="C2085" t="str">
        <f t="shared" si="176"/>
        <v>HC</v>
      </c>
      <c r="D2085">
        <f t="shared" si="178"/>
        <v>18</v>
      </c>
      <c r="E2085" t="str">
        <f>INDEX(PDC!$J$1:$L$90,MATCH(H2085,PDC!$L:$L,0),MATCH(PDC!$J$1,PDC!$J$1:$L$1,0))</f>
        <v>Industrie</v>
      </c>
      <c r="F2085">
        <v>8426</v>
      </c>
      <c r="G2085">
        <v>16</v>
      </c>
      <c r="H2085" t="s">
        <v>70</v>
      </c>
      <c r="I2085" s="10">
        <v>278</v>
      </c>
      <c r="J2085" s="10">
        <v>441550</v>
      </c>
      <c r="K2085">
        <v>14</v>
      </c>
      <c r="L2085">
        <v>3</v>
      </c>
      <c r="M2085">
        <v>72</v>
      </c>
      <c r="O2085">
        <v>838</v>
      </c>
      <c r="P2085">
        <v>49.346821862189728</v>
      </c>
      <c r="Q2085">
        <v>31.706488505999999</v>
      </c>
      <c r="T2085" s="10"/>
      <c r="U2085" s="10"/>
      <c r="V2085" s="10"/>
      <c r="W2085" s="10"/>
      <c r="X2085" s="10"/>
      <c r="Y2085" s="10"/>
      <c r="Z2085" s="10"/>
    </row>
    <row r="2086" spans="1:28" x14ac:dyDescent="0.35">
      <c r="A2086" t="str">
        <f t="shared" si="174"/>
        <v>8426_Industrie du papier et du carton</v>
      </c>
      <c r="B2086" t="str">
        <f t="shared" si="175"/>
        <v>7_8426</v>
      </c>
      <c r="C2086">
        <f t="shared" si="176"/>
        <v>7</v>
      </c>
      <c r="D2086">
        <f t="shared" si="178"/>
        <v>7</v>
      </c>
      <c r="E2086" t="str">
        <f>INDEX(PDC!$J$1:$L$90,MATCH(H2086,PDC!$L:$L,0),MATCH(PDC!$J$1,PDC!$J$1:$L$1,0))</f>
        <v>Industrie</v>
      </c>
      <c r="F2086">
        <v>8426</v>
      </c>
      <c r="G2086">
        <v>17</v>
      </c>
      <c r="H2086" t="s">
        <v>71</v>
      </c>
      <c r="I2086" s="10">
        <v>337</v>
      </c>
      <c r="J2086" s="10">
        <v>573516</v>
      </c>
      <c r="K2086">
        <v>18</v>
      </c>
      <c r="L2086">
        <v>1</v>
      </c>
      <c r="M2086">
        <v>25</v>
      </c>
      <c r="O2086">
        <v>1455</v>
      </c>
      <c r="P2086">
        <v>76.547174918561097</v>
      </c>
      <c r="Q2086">
        <v>31.385349318999999</v>
      </c>
      <c r="T2086" s="10"/>
      <c r="U2086" s="10"/>
      <c r="V2086" s="10"/>
      <c r="W2086" s="10"/>
      <c r="X2086" s="10"/>
      <c r="Y2086" s="10"/>
      <c r="Z2086" s="10"/>
    </row>
    <row r="2087" spans="1:28" x14ac:dyDescent="0.35">
      <c r="A2087" t="str">
        <f t="shared" si="174"/>
        <v>8426_Publicité et études de marché</v>
      </c>
      <c r="B2087" t="str">
        <f t="shared" si="175"/>
        <v>HC_8426</v>
      </c>
      <c r="C2087" t="str">
        <f t="shared" si="176"/>
        <v>HC</v>
      </c>
      <c r="D2087">
        <f t="shared" si="178"/>
        <v>2</v>
      </c>
      <c r="E2087" t="str">
        <f>INDEX(PDC!$J$1:$L$90,MATCH(H2087,PDC!$L:$L,0),MATCH(PDC!$J$1,PDC!$J$1:$L$1,0))</f>
        <v>Services</v>
      </c>
      <c r="F2087">
        <v>8426</v>
      </c>
      <c r="G2087">
        <v>73</v>
      </c>
      <c r="H2087" t="s">
        <v>33</v>
      </c>
      <c r="I2087" s="10">
        <v>159</v>
      </c>
      <c r="J2087" s="10">
        <v>223132</v>
      </c>
      <c r="K2087">
        <v>7</v>
      </c>
      <c r="O2087">
        <v>189</v>
      </c>
      <c r="P2087">
        <v>108.94684218373008</v>
      </c>
      <c r="Q2087">
        <v>31.371564813999999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</row>
    <row r="2088" spans="1:28" x14ac:dyDescent="0.35">
      <c r="A2088" t="str">
        <f t="shared" si="174"/>
        <v>8426_Entreposage et services auxiliaires des transports</v>
      </c>
      <c r="B2088" t="str">
        <f t="shared" si="175"/>
        <v>HC_8426</v>
      </c>
      <c r="C2088" t="str">
        <f t="shared" si="176"/>
        <v>HC</v>
      </c>
      <c r="D2088">
        <f t="shared" si="178"/>
        <v>14</v>
      </c>
      <c r="E2088" t="str">
        <f>INDEX(PDC!$J$1:$L$90,MATCH(H2088,PDC!$L:$L,0),MATCH(PDC!$J$1,PDC!$J$1:$L$1,0))</f>
        <v>Services</v>
      </c>
      <c r="F2088">
        <v>8426</v>
      </c>
      <c r="G2088">
        <v>52</v>
      </c>
      <c r="H2088" t="s">
        <v>7</v>
      </c>
      <c r="I2088" s="10">
        <v>267</v>
      </c>
      <c r="J2088" s="10">
        <v>483182</v>
      </c>
      <c r="K2088">
        <v>15</v>
      </c>
      <c r="L2088">
        <v>1</v>
      </c>
      <c r="M2088" s="10">
        <v>3</v>
      </c>
      <c r="O2088">
        <v>787</v>
      </c>
      <c r="P2088">
        <v>61.136440587624989</v>
      </c>
      <c r="Q2088">
        <v>31.044202806000001</v>
      </c>
      <c r="T2088" s="10"/>
      <c r="U2088" s="10"/>
      <c r="V2088" s="10"/>
      <c r="W2088" s="10"/>
      <c r="X2088" s="10"/>
      <c r="Y2088" s="10"/>
      <c r="Z2088" s="10"/>
    </row>
    <row r="2089" spans="1:28" x14ac:dyDescent="0.35">
      <c r="A2089" t="str">
        <f t="shared" si="174"/>
        <v>8426_Réparation et installation de machines et d'équipements</v>
      </c>
      <c r="B2089" t="str">
        <f t="shared" si="175"/>
        <v>HC_8426</v>
      </c>
      <c r="C2089" t="str">
        <f t="shared" si="176"/>
        <v>HC</v>
      </c>
      <c r="D2089">
        <f t="shared" si="178"/>
        <v>25</v>
      </c>
      <c r="E2089" t="str">
        <f>INDEX(PDC!$J$1:$L$90,MATCH(H2089,PDC!$L:$L,0),MATCH(PDC!$J$1,PDC!$J$1:$L$1,0))</f>
        <v>Industrie</v>
      </c>
      <c r="F2089">
        <v>8426</v>
      </c>
      <c r="G2089">
        <v>33</v>
      </c>
      <c r="H2089" t="s">
        <v>23</v>
      </c>
      <c r="I2089" s="10">
        <v>123</v>
      </c>
      <c r="J2089" s="10">
        <v>198064</v>
      </c>
      <c r="K2089">
        <v>6</v>
      </c>
      <c r="M2089" s="10"/>
      <c r="O2089">
        <v>208</v>
      </c>
      <c r="P2089">
        <v>37.343734236169212</v>
      </c>
      <c r="Q2089">
        <v>30.293238549000002</v>
      </c>
      <c r="T2089" s="10"/>
      <c r="U2089" s="10"/>
      <c r="V2089" s="10"/>
      <c r="W2089" s="10"/>
      <c r="X2089" s="10"/>
      <c r="Y2089" s="10"/>
      <c r="Z2089" s="10"/>
    </row>
    <row r="2090" spans="1:28" x14ac:dyDescent="0.35">
      <c r="A2090" t="str">
        <f t="shared" si="174"/>
        <v>8426_Activités de poste et de courrier</v>
      </c>
      <c r="B2090" t="str">
        <f t="shared" si="175"/>
        <v>HC_8426</v>
      </c>
      <c r="C2090" t="str">
        <f t="shared" si="176"/>
        <v>HC</v>
      </c>
      <c r="D2090">
        <f t="shared" si="178"/>
        <v>15</v>
      </c>
      <c r="E2090" t="str">
        <f>INDEX(PDC!$J$1:$L$90,MATCH(H2090,PDC!$L:$L,0),MATCH(PDC!$J$1,PDC!$J$1:$L$1,0))</f>
        <v>Services</v>
      </c>
      <c r="F2090">
        <v>8426</v>
      </c>
      <c r="G2090">
        <v>53</v>
      </c>
      <c r="H2090" t="s">
        <v>13</v>
      </c>
      <c r="I2090" s="10">
        <v>192</v>
      </c>
      <c r="J2090" s="10">
        <v>304698</v>
      </c>
      <c r="K2090">
        <v>9</v>
      </c>
      <c r="O2090">
        <v>121</v>
      </c>
      <c r="P2090">
        <v>56.04715931238475</v>
      </c>
      <c r="Q2090">
        <v>29.537443632999999</v>
      </c>
      <c r="T2090" s="10"/>
      <c r="U2090" s="10"/>
      <c r="V2090" s="10"/>
      <c r="W2090" s="10"/>
      <c r="X2090" s="10"/>
      <c r="Y2090" s="10"/>
      <c r="Z2090" s="10"/>
    </row>
    <row r="2091" spans="1:28" x14ac:dyDescent="0.35">
      <c r="A2091" t="str">
        <f t="shared" si="174"/>
        <v>8426_Hébergement</v>
      </c>
      <c r="B2091" t="str">
        <f t="shared" si="175"/>
        <v>HC_8426</v>
      </c>
      <c r="C2091" t="str">
        <f t="shared" si="176"/>
        <v>HC</v>
      </c>
      <c r="D2091">
        <f t="shared" si="178"/>
        <v>17</v>
      </c>
      <c r="E2091" t="str">
        <f>INDEX(PDC!$J$1:$L$90,MATCH(H2091,PDC!$L:$L,0),MATCH(PDC!$J$1,PDC!$J$1:$L$1,0))</f>
        <v>Services</v>
      </c>
      <c r="F2091">
        <v>8426</v>
      </c>
      <c r="G2091">
        <v>55</v>
      </c>
      <c r="H2091" t="s">
        <v>20</v>
      </c>
      <c r="I2091" s="10">
        <v>175</v>
      </c>
      <c r="J2091" s="10">
        <v>305821</v>
      </c>
      <c r="K2091">
        <v>9</v>
      </c>
      <c r="L2091">
        <v>1</v>
      </c>
      <c r="M2091" s="10">
        <v>15</v>
      </c>
      <c r="O2091">
        <v>593</v>
      </c>
      <c r="P2091">
        <v>50.101018859680345</v>
      </c>
      <c r="Q2091">
        <v>29.428979696999999</v>
      </c>
      <c r="T2091" s="10"/>
      <c r="U2091" s="10"/>
      <c r="V2091" s="10"/>
      <c r="W2091" s="10"/>
      <c r="X2091" s="10"/>
      <c r="Y2091" s="10"/>
      <c r="Z2091" s="10"/>
    </row>
    <row r="2092" spans="1:28" x14ac:dyDescent="0.35">
      <c r="A2092" t="str">
        <f t="shared" si="174"/>
        <v>8426_Fabrication de machines et équipements n.c.a.</v>
      </c>
      <c r="B2092" t="str">
        <f t="shared" si="175"/>
        <v>19_8426</v>
      </c>
      <c r="C2092">
        <f t="shared" si="176"/>
        <v>19</v>
      </c>
      <c r="D2092">
        <f t="shared" si="178"/>
        <v>19</v>
      </c>
      <c r="E2092" t="str">
        <f>INDEX(PDC!$J$1:$L$90,MATCH(H2092,PDC!$L:$L,0),MATCH(PDC!$J$1,PDC!$J$1:$L$1,0))</f>
        <v>Industrie</v>
      </c>
      <c r="F2092">
        <v>8426</v>
      </c>
      <c r="G2092">
        <v>28</v>
      </c>
      <c r="H2092" t="s">
        <v>29</v>
      </c>
      <c r="I2092" s="10">
        <v>788</v>
      </c>
      <c r="J2092" s="10">
        <v>1271360</v>
      </c>
      <c r="K2092">
        <v>34</v>
      </c>
      <c r="L2092">
        <v>1</v>
      </c>
      <c r="M2092">
        <v>3</v>
      </c>
      <c r="O2092">
        <v>2733</v>
      </c>
      <c r="P2092">
        <v>47.374835157597722</v>
      </c>
      <c r="Q2092">
        <v>26.743015354000001</v>
      </c>
      <c r="T2092" s="10"/>
      <c r="U2092" s="10"/>
      <c r="V2092" s="10"/>
      <c r="W2092" s="10"/>
      <c r="X2092" s="10"/>
      <c r="Y2092" s="10"/>
      <c r="Z2092" s="10"/>
    </row>
    <row r="2093" spans="1:28" x14ac:dyDescent="0.35">
      <c r="A2093" t="str">
        <f t="shared" si="174"/>
        <v>8426_Fabrication de produits métalliques, à l'exception des machines et des équipements</v>
      </c>
      <c r="B2093" t="str">
        <f t="shared" si="175"/>
        <v>24_8426</v>
      </c>
      <c r="C2093">
        <f t="shared" si="176"/>
        <v>24</v>
      </c>
      <c r="D2093">
        <f t="shared" si="178"/>
        <v>24</v>
      </c>
      <c r="E2093" t="str">
        <f>INDEX(PDC!$J$1:$L$90,MATCH(H2093,PDC!$L:$L,0),MATCH(PDC!$J$1,PDC!$J$1:$L$1,0))</f>
        <v>Industrie</v>
      </c>
      <c r="F2093">
        <v>8426</v>
      </c>
      <c r="G2093">
        <v>25</v>
      </c>
      <c r="H2093" t="s">
        <v>11</v>
      </c>
      <c r="I2093" s="10">
        <v>1776</v>
      </c>
      <c r="J2093" s="10">
        <v>2769652</v>
      </c>
      <c r="K2093">
        <v>73</v>
      </c>
      <c r="L2093">
        <v>7</v>
      </c>
      <c r="M2093">
        <v>77</v>
      </c>
      <c r="O2093">
        <v>2380</v>
      </c>
      <c r="P2093">
        <v>39.662275194268339</v>
      </c>
      <c r="Q2093">
        <v>26.357101903</v>
      </c>
      <c r="T2093" s="10"/>
      <c r="U2093" s="10"/>
      <c r="V2093" s="10"/>
      <c r="W2093" s="10"/>
      <c r="X2093" s="10"/>
      <c r="Y2093" s="10"/>
      <c r="Z2093" s="10"/>
    </row>
    <row r="2094" spans="1:28" x14ac:dyDescent="0.35">
      <c r="A2094" t="str">
        <f t="shared" si="174"/>
        <v>8426_Industrie automobile</v>
      </c>
      <c r="B2094" t="str">
        <f t="shared" si="175"/>
        <v>HC_8426</v>
      </c>
      <c r="C2094" t="str">
        <f t="shared" si="176"/>
        <v>HC</v>
      </c>
      <c r="D2094">
        <f t="shared" si="178"/>
        <v>21</v>
      </c>
      <c r="E2094" t="str">
        <f>INDEX(PDC!$J$1:$L$90,MATCH(H2094,PDC!$L:$L,0),MATCH(PDC!$J$1,PDC!$J$1:$L$1,0))</f>
        <v>Industrie</v>
      </c>
      <c r="F2094">
        <v>8426</v>
      </c>
      <c r="G2094">
        <v>29</v>
      </c>
      <c r="H2094" t="s">
        <v>24</v>
      </c>
      <c r="I2094" s="10">
        <v>198</v>
      </c>
      <c r="J2094" s="10">
        <v>308069</v>
      </c>
      <c r="K2094">
        <v>8</v>
      </c>
      <c r="O2094">
        <v>110</v>
      </c>
      <c r="P2094">
        <v>42.118663929057824</v>
      </c>
      <c r="Q2094">
        <v>25.968208421</v>
      </c>
      <c r="T2094" s="10"/>
      <c r="U2094" s="10"/>
      <c r="V2094" s="10"/>
      <c r="W2094" s="10"/>
      <c r="X2094" s="10"/>
      <c r="Y2094" s="10"/>
      <c r="Z2094" s="10"/>
    </row>
    <row r="2095" spans="1:28" x14ac:dyDescent="0.35">
      <c r="A2095" t="str">
        <f t="shared" si="174"/>
        <v>8426_Services relatifs aux bâtiments et aménagement paysager</v>
      </c>
      <c r="B2095" t="str">
        <f t="shared" si="175"/>
        <v>HC_8426</v>
      </c>
      <c r="C2095" t="str">
        <f t="shared" si="176"/>
        <v>HC</v>
      </c>
      <c r="D2095">
        <f t="shared" si="178"/>
        <v>43</v>
      </c>
      <c r="E2095" t="str">
        <f>INDEX(PDC!$J$1:$L$90,MATCH(H2095,PDC!$L:$L,0),MATCH(PDC!$J$1,PDC!$J$1:$L$1,0))</f>
        <v>Services</v>
      </c>
      <c r="F2095">
        <v>8426</v>
      </c>
      <c r="G2095">
        <v>81</v>
      </c>
      <c r="H2095" t="s">
        <v>9</v>
      </c>
      <c r="I2095" s="10">
        <v>278</v>
      </c>
      <c r="J2095" s="10">
        <v>361231</v>
      </c>
      <c r="K2095">
        <v>9</v>
      </c>
      <c r="L2095">
        <v>3</v>
      </c>
      <c r="M2095">
        <v>44</v>
      </c>
      <c r="O2095">
        <v>1265</v>
      </c>
      <c r="P2095">
        <v>16.093547092507965</v>
      </c>
      <c r="Q2095">
        <v>24.914805208000001</v>
      </c>
      <c r="T2095" s="10"/>
      <c r="U2095" s="10"/>
      <c r="V2095" s="10"/>
      <c r="W2095" s="10"/>
      <c r="X2095" s="10"/>
      <c r="Y2095" s="10"/>
      <c r="Z2095" s="10"/>
    </row>
    <row r="2096" spans="1:28" x14ac:dyDescent="0.35">
      <c r="A2096" t="str">
        <f t="shared" si="174"/>
        <v>8426_Commerce de détail, à l'exception des automobiles et des motocycles</v>
      </c>
      <c r="B2096" t="str">
        <f t="shared" si="175"/>
        <v>26_8426</v>
      </c>
      <c r="C2096">
        <f t="shared" si="176"/>
        <v>26</v>
      </c>
      <c r="D2096">
        <f t="shared" si="178"/>
        <v>26</v>
      </c>
      <c r="E2096" t="str">
        <f>INDEX(PDC!$J$1:$L$90,MATCH(H2096,PDC!$L:$L,0),MATCH(PDC!$J$1,PDC!$J$1:$L$1,0))</f>
        <v>Commerce</v>
      </c>
      <c r="F2096">
        <v>8426</v>
      </c>
      <c r="G2096">
        <v>47</v>
      </c>
      <c r="H2096" t="s">
        <v>16</v>
      </c>
      <c r="I2096" s="10">
        <v>2966</v>
      </c>
      <c r="J2096" s="10">
        <v>4657851</v>
      </c>
      <c r="K2096">
        <v>114</v>
      </c>
      <c r="L2096">
        <v>5</v>
      </c>
      <c r="M2096" s="10">
        <v>58</v>
      </c>
      <c r="O2096">
        <v>9174</v>
      </c>
      <c r="P2096">
        <v>33.253478409861096</v>
      </c>
      <c r="Q2096">
        <v>24.474806085000001</v>
      </c>
      <c r="T2096" s="10"/>
      <c r="U2096" s="10"/>
      <c r="V2096" s="10"/>
      <c r="W2096" s="10"/>
      <c r="X2096" s="10"/>
      <c r="Y2096" s="10"/>
      <c r="Z2096" s="10"/>
    </row>
    <row r="2097" spans="1:28" x14ac:dyDescent="0.35">
      <c r="A2097" t="str">
        <f t="shared" si="174"/>
        <v>8426_Enseignement</v>
      </c>
      <c r="B2097" t="str">
        <f t="shared" si="175"/>
        <v>40_8426</v>
      </c>
      <c r="C2097">
        <f t="shared" si="176"/>
        <v>40</v>
      </c>
      <c r="D2097">
        <f t="shared" si="178"/>
        <v>40</v>
      </c>
      <c r="E2097" t="str">
        <f>INDEX(PDC!$J$1:$L$90,MATCH(H2097,PDC!$L:$L,0),MATCH(PDC!$J$1,PDC!$J$1:$L$1,0))</f>
        <v>Services</v>
      </c>
      <c r="F2097">
        <v>8426</v>
      </c>
      <c r="G2097">
        <v>85</v>
      </c>
      <c r="H2097" t="s">
        <v>34</v>
      </c>
      <c r="I2097" s="10">
        <v>727</v>
      </c>
      <c r="J2097" s="10">
        <v>1102065</v>
      </c>
      <c r="K2097">
        <v>26</v>
      </c>
      <c r="L2097">
        <v>2</v>
      </c>
      <c r="M2097">
        <v>15</v>
      </c>
      <c r="O2097">
        <v>777</v>
      </c>
      <c r="P2097">
        <v>17.804892307125314</v>
      </c>
      <c r="Q2097">
        <v>23.592074877999998</v>
      </c>
      <c r="T2097" s="10"/>
      <c r="U2097" s="10"/>
      <c r="V2097" s="10"/>
      <c r="W2097" s="10"/>
      <c r="X2097" s="10"/>
      <c r="Y2097" s="10"/>
      <c r="Z2097" s="10"/>
    </row>
    <row r="2098" spans="1:28" x14ac:dyDescent="0.35">
      <c r="A2098" t="str">
        <f t="shared" si="174"/>
        <v>8426_Administration publique et défense ; sécurité sociale obligatoire</v>
      </c>
      <c r="B2098" t="str">
        <f t="shared" si="175"/>
        <v>31_8426</v>
      </c>
      <c r="C2098">
        <f t="shared" si="176"/>
        <v>31</v>
      </c>
      <c r="D2098">
        <f t="shared" si="178"/>
        <v>31</v>
      </c>
      <c r="E2098" t="str">
        <f>INDEX(PDC!$J$1:$L$90,MATCH(H2098,PDC!$L:$L,0),MATCH(PDC!$J$1,PDC!$J$1:$L$1,0))</f>
        <v>Services</v>
      </c>
      <c r="F2098">
        <v>8426</v>
      </c>
      <c r="G2098">
        <v>84</v>
      </c>
      <c r="H2098" t="s">
        <v>36</v>
      </c>
      <c r="I2098" s="10">
        <v>1744</v>
      </c>
      <c r="J2098" s="10">
        <v>1928452</v>
      </c>
      <c r="K2098">
        <v>45</v>
      </c>
      <c r="O2098">
        <v>1231</v>
      </c>
      <c r="P2098">
        <v>29.874976465920899</v>
      </c>
      <c r="Q2098">
        <v>23.334778361000001</v>
      </c>
      <c r="R2098" s="10"/>
      <c r="S2098" s="10"/>
      <c r="T2098" s="10"/>
      <c r="AA2098" s="10"/>
      <c r="AB2098" s="10"/>
    </row>
    <row r="2099" spans="1:28" x14ac:dyDescent="0.35">
      <c r="A2099" t="str">
        <f t="shared" si="174"/>
        <v>8426_Fabrication de textiles</v>
      </c>
      <c r="B2099" t="str">
        <f t="shared" si="175"/>
        <v>29_8426</v>
      </c>
      <c r="C2099">
        <f t="shared" si="176"/>
        <v>29</v>
      </c>
      <c r="D2099">
        <f t="shared" si="178"/>
        <v>29</v>
      </c>
      <c r="E2099" t="str">
        <f>INDEX(PDC!$J$1:$L$90,MATCH(H2099,PDC!$L:$L,0),MATCH(PDC!$J$1,PDC!$J$1:$L$1,0))</f>
        <v>Industrie</v>
      </c>
      <c r="F2099">
        <v>8426</v>
      </c>
      <c r="G2099">
        <v>13</v>
      </c>
      <c r="H2099" t="s">
        <v>19</v>
      </c>
      <c r="I2099" s="10">
        <v>534</v>
      </c>
      <c r="J2099" s="10">
        <v>851905</v>
      </c>
      <c r="K2099">
        <v>19</v>
      </c>
      <c r="O2099">
        <v>1936</v>
      </c>
      <c r="P2099">
        <v>30.288702311142981</v>
      </c>
      <c r="Q2099">
        <v>22.302956316</v>
      </c>
      <c r="R2099" s="10"/>
      <c r="S2099" s="10"/>
      <c r="AA2099" s="10"/>
      <c r="AB2099" s="10"/>
    </row>
    <row r="2100" spans="1:28" x14ac:dyDescent="0.35">
      <c r="A2100" t="str">
        <f t="shared" si="174"/>
        <v>8426_Transports terrestres et transport par conduites</v>
      </c>
      <c r="B2100" t="str">
        <f t="shared" si="175"/>
        <v>28_8426</v>
      </c>
      <c r="C2100">
        <f t="shared" si="176"/>
        <v>28</v>
      </c>
      <c r="D2100">
        <f t="shared" si="178"/>
        <v>28</v>
      </c>
      <c r="E2100" t="str">
        <f>INDEX(PDC!$J$1:$L$90,MATCH(H2100,PDC!$L:$L,0),MATCH(PDC!$J$1,PDC!$J$1:$L$1,0))</f>
        <v>Services</v>
      </c>
      <c r="F2100">
        <v>8426</v>
      </c>
      <c r="G2100">
        <v>49</v>
      </c>
      <c r="H2100" t="s">
        <v>5</v>
      </c>
      <c r="I2100" s="10">
        <v>705</v>
      </c>
      <c r="J2100" s="10">
        <v>1359286</v>
      </c>
      <c r="K2100">
        <v>29</v>
      </c>
      <c r="L2100">
        <v>6</v>
      </c>
      <c r="M2100">
        <v>69</v>
      </c>
      <c r="O2100">
        <v>3275</v>
      </c>
      <c r="P2100">
        <v>31.623889742204586</v>
      </c>
      <c r="Q2100">
        <v>21.334730145000002</v>
      </c>
      <c r="R2100" s="10"/>
      <c r="S2100" s="10"/>
      <c r="U2100" s="10"/>
      <c r="V2100" s="10"/>
      <c r="W2100" s="10"/>
      <c r="X2100" s="10"/>
      <c r="Y2100" s="10"/>
      <c r="Z2100" s="10"/>
      <c r="AA2100" s="10"/>
      <c r="AB2100" s="10"/>
    </row>
    <row r="2101" spans="1:28" x14ac:dyDescent="0.35">
      <c r="A2101" t="str">
        <f t="shared" si="174"/>
        <v>8426_Autres industries extractives</v>
      </c>
      <c r="B2101" t="str">
        <f t="shared" si="175"/>
        <v>HC_8426</v>
      </c>
      <c r="C2101" t="str">
        <f t="shared" si="176"/>
        <v>HC</v>
      </c>
      <c r="D2101">
        <f t="shared" si="178"/>
        <v>39</v>
      </c>
      <c r="E2101" t="str">
        <f>INDEX(PDC!$J$1:$L$90,MATCH(H2101,PDC!$L:$L,0),MATCH(PDC!$J$1,PDC!$J$1:$L$1,0))</f>
        <v>Industrie</v>
      </c>
      <c r="F2101">
        <v>8426</v>
      </c>
      <c r="G2101">
        <v>8</v>
      </c>
      <c r="H2101" t="s">
        <v>64</v>
      </c>
      <c r="I2101" s="10">
        <v>27</v>
      </c>
      <c r="J2101" s="10">
        <v>47021</v>
      </c>
      <c r="K2101">
        <v>1</v>
      </c>
      <c r="O2101">
        <v>5</v>
      </c>
      <c r="P2101">
        <v>20.023287938065437</v>
      </c>
      <c r="Q2101">
        <v>21.267093425999999</v>
      </c>
      <c r="R2101" s="10"/>
      <c r="S2101" s="10"/>
      <c r="T2101" s="10"/>
      <c r="AA2101" s="10"/>
      <c r="AB2101" s="10"/>
    </row>
    <row r="2102" spans="1:28" x14ac:dyDescent="0.35">
      <c r="A2102" t="str">
        <f t="shared" si="174"/>
        <v>8426_Commerce de gros, à l'exception des automobiles et des motocycles</v>
      </c>
      <c r="B2102" t="str">
        <f t="shared" si="175"/>
        <v>33_8426</v>
      </c>
      <c r="C2102">
        <f t="shared" si="176"/>
        <v>33</v>
      </c>
      <c r="D2102">
        <f t="shared" si="178"/>
        <v>33</v>
      </c>
      <c r="E2102" t="str">
        <f>INDEX(PDC!$J$1:$L$90,MATCH(H2102,PDC!$L:$L,0),MATCH(PDC!$J$1,PDC!$J$1:$L$1,0))</f>
        <v>Commerce</v>
      </c>
      <c r="F2102">
        <v>8426</v>
      </c>
      <c r="G2102">
        <v>46</v>
      </c>
      <c r="H2102" t="s">
        <v>28</v>
      </c>
      <c r="I2102" s="10">
        <v>1633</v>
      </c>
      <c r="J2102" s="10">
        <v>2706514</v>
      </c>
      <c r="K2102">
        <v>57</v>
      </c>
      <c r="L2102">
        <v>3</v>
      </c>
      <c r="M2102">
        <v>20</v>
      </c>
      <c r="O2102">
        <v>4507</v>
      </c>
      <c r="P2102">
        <v>28.232557144822763</v>
      </c>
      <c r="Q2102">
        <v>21.060301184</v>
      </c>
      <c r="R2102" s="10"/>
      <c r="S2102" s="10"/>
      <c r="AA2102" s="10"/>
      <c r="AB2102" s="10"/>
    </row>
    <row r="2103" spans="1:28" x14ac:dyDescent="0.35">
      <c r="A2103" t="str">
        <f t="shared" si="174"/>
        <v>8426_Autres services personnels</v>
      </c>
      <c r="B2103" t="str">
        <f t="shared" si="175"/>
        <v>37_8426</v>
      </c>
      <c r="C2103">
        <f t="shared" si="176"/>
        <v>37</v>
      </c>
      <c r="D2103">
        <f t="shared" si="178"/>
        <v>37</v>
      </c>
      <c r="E2103" t="str">
        <f>INDEX(PDC!$J$1:$L$90,MATCH(H2103,PDC!$L:$L,0),MATCH(PDC!$J$1,PDC!$J$1:$L$1,0))</f>
        <v>Services</v>
      </c>
      <c r="F2103">
        <v>8426</v>
      </c>
      <c r="G2103">
        <v>96</v>
      </c>
      <c r="H2103" t="s">
        <v>30</v>
      </c>
      <c r="I2103" s="10">
        <v>306</v>
      </c>
      <c r="J2103" s="10">
        <v>442283</v>
      </c>
      <c r="K2103">
        <v>9</v>
      </c>
      <c r="L2103">
        <v>1</v>
      </c>
      <c r="M2103">
        <v>1</v>
      </c>
      <c r="O2103">
        <v>820</v>
      </c>
      <c r="P2103">
        <v>24.265101058793025</v>
      </c>
      <c r="Q2103">
        <v>20.348962090000001</v>
      </c>
      <c r="R2103" s="10"/>
      <c r="S2103" s="10"/>
      <c r="U2103" s="10"/>
      <c r="V2103" s="10"/>
      <c r="W2103" s="10"/>
      <c r="X2103" s="10"/>
      <c r="Y2103" s="10"/>
      <c r="Z2103" s="10"/>
      <c r="AA2103" s="10"/>
      <c r="AB2103" s="10"/>
    </row>
    <row r="2104" spans="1:28" x14ac:dyDescent="0.35">
      <c r="A2104" t="str">
        <f t="shared" si="174"/>
        <v>8426_Fabrication de produits en caoutchouc et en plastique</v>
      </c>
      <c r="B2104" t="str">
        <f t="shared" si="175"/>
        <v>23_8426</v>
      </c>
      <c r="C2104">
        <f t="shared" si="176"/>
        <v>23</v>
      </c>
      <c r="D2104">
        <f t="shared" si="178"/>
        <v>23</v>
      </c>
      <c r="E2104" t="str">
        <f>INDEX(PDC!$J$1:$L$90,MATCH(H2104,PDC!$L:$L,0),MATCH(PDC!$J$1,PDC!$J$1:$L$1,0))</f>
        <v>Industrie</v>
      </c>
      <c r="F2104">
        <v>8426</v>
      </c>
      <c r="G2104">
        <v>22</v>
      </c>
      <c r="H2104" t="s">
        <v>25</v>
      </c>
      <c r="I2104" s="10">
        <v>1020</v>
      </c>
      <c r="J2104" s="10">
        <v>1611215</v>
      </c>
      <c r="K2104">
        <v>32</v>
      </c>
      <c r="L2104">
        <v>2</v>
      </c>
      <c r="M2104">
        <v>45</v>
      </c>
      <c r="O2104">
        <v>1789</v>
      </c>
      <c r="P2104">
        <v>39.849701001739589</v>
      </c>
      <c r="Q2104">
        <v>19.860788286999998</v>
      </c>
      <c r="R2104" s="10"/>
      <c r="S2104" s="10"/>
      <c r="T2104" s="10"/>
      <c r="AA2104" s="10"/>
      <c r="AB2104" s="10"/>
    </row>
    <row r="2105" spans="1:28" x14ac:dyDescent="0.35">
      <c r="A2105" t="str">
        <f t="shared" si="174"/>
        <v>8426_Imprimerie et reproduction d'enregistrements</v>
      </c>
      <c r="B2105" t="str">
        <f t="shared" si="175"/>
        <v>HC_8426</v>
      </c>
      <c r="C2105" t="str">
        <f t="shared" si="176"/>
        <v>HC</v>
      </c>
      <c r="D2105">
        <f t="shared" si="178"/>
        <v>22</v>
      </c>
      <c r="E2105" t="str">
        <f>INDEX(PDC!$J$1:$L$90,MATCH(H2105,PDC!$L:$L,0),MATCH(PDC!$J$1,PDC!$J$1:$L$1,0))</f>
        <v>Industrie</v>
      </c>
      <c r="F2105">
        <v>8426</v>
      </c>
      <c r="G2105">
        <v>18</v>
      </c>
      <c r="H2105" t="s">
        <v>72</v>
      </c>
      <c r="I2105" s="10">
        <v>239</v>
      </c>
      <c r="J2105" s="10">
        <v>438278</v>
      </c>
      <c r="K2105">
        <v>8</v>
      </c>
      <c r="M2105" s="10"/>
      <c r="O2105">
        <v>246</v>
      </c>
      <c r="P2105">
        <v>40.767436087205986</v>
      </c>
      <c r="Q2105">
        <v>18.253254782999999</v>
      </c>
      <c r="R2105" s="10"/>
      <c r="S2105" s="10"/>
      <c r="AA2105" s="10"/>
      <c r="AB2105" s="10"/>
    </row>
    <row r="2106" spans="1:28" x14ac:dyDescent="0.35">
      <c r="A2106" t="str">
        <f t="shared" si="174"/>
        <v>8426_Fabrication de boissons</v>
      </c>
      <c r="B2106" t="str">
        <f t="shared" si="175"/>
        <v>HC_8426</v>
      </c>
      <c r="C2106" t="str">
        <f t="shared" si="176"/>
        <v>HC</v>
      </c>
      <c r="D2106">
        <f t="shared" si="178"/>
        <v>35</v>
      </c>
      <c r="E2106" t="str">
        <f>INDEX(PDC!$J$1:$L$90,MATCH(H2106,PDC!$L:$L,0),MATCH(PDC!$J$1,PDC!$J$1:$L$1,0))</f>
        <v>Industrie</v>
      </c>
      <c r="F2106">
        <v>8426</v>
      </c>
      <c r="G2106">
        <v>11</v>
      </c>
      <c r="H2106" t="s">
        <v>66</v>
      </c>
      <c r="I2106" s="10">
        <v>228</v>
      </c>
      <c r="J2106" s="10">
        <v>332504</v>
      </c>
      <c r="K2106" s="10">
        <v>6</v>
      </c>
      <c r="M2106" s="10"/>
      <c r="N2106" s="10"/>
      <c r="O2106" s="10">
        <v>560</v>
      </c>
      <c r="P2106" s="10">
        <v>26.096287391123472</v>
      </c>
      <c r="Q2106" s="10">
        <v>18.044895701000002</v>
      </c>
      <c r="R2106" s="10"/>
      <c r="S2106" s="10"/>
      <c r="AA2106" s="10"/>
      <c r="AB2106" s="10"/>
    </row>
    <row r="2107" spans="1:28" x14ac:dyDescent="0.35">
      <c r="A2107" t="str">
        <f t="shared" si="174"/>
        <v>8426_Fabrication d'équipements électriques</v>
      </c>
      <c r="B2107" t="str">
        <f t="shared" si="175"/>
        <v>HC_8426</v>
      </c>
      <c r="C2107" t="str">
        <f t="shared" si="176"/>
        <v>HC</v>
      </c>
      <c r="D2107">
        <f t="shared" si="178"/>
        <v>51</v>
      </c>
      <c r="E2107" t="str">
        <f>INDEX(PDC!$J$1:$L$90,MATCH(H2107,PDC!$L:$L,0),MATCH(PDC!$J$1,PDC!$J$1:$L$1,0))</f>
        <v>Industrie</v>
      </c>
      <c r="F2107">
        <v>8426</v>
      </c>
      <c r="G2107">
        <v>27</v>
      </c>
      <c r="H2107" t="s">
        <v>38</v>
      </c>
      <c r="I2107" s="10">
        <v>35</v>
      </c>
      <c r="J2107" s="10">
        <v>55617</v>
      </c>
      <c r="K2107" s="10">
        <v>1</v>
      </c>
      <c r="M2107" s="10"/>
      <c r="N2107" s="10"/>
      <c r="O2107" s="10">
        <v>3</v>
      </c>
      <c r="P2107" s="10">
        <v>7.9883316676064142</v>
      </c>
      <c r="Q2107" s="10">
        <v>17.980113994</v>
      </c>
      <c r="R2107" s="10"/>
      <c r="S2107" s="10"/>
      <c r="AA2107" s="10"/>
      <c r="AB2107" s="10"/>
    </row>
    <row r="2108" spans="1:28" x14ac:dyDescent="0.35">
      <c r="A2108" t="str">
        <f t="shared" si="174"/>
        <v>8426_Télécommunications</v>
      </c>
      <c r="B2108" t="str">
        <f t="shared" si="175"/>
        <v>HC_8426</v>
      </c>
      <c r="C2108" t="str">
        <f t="shared" si="176"/>
        <v>HC</v>
      </c>
      <c r="D2108">
        <f t="shared" si="178"/>
        <v>44</v>
      </c>
      <c r="E2108" t="str">
        <f>INDEX(PDC!$J$1:$L$90,MATCH(H2108,PDC!$L:$L,0),MATCH(PDC!$J$1,PDC!$J$1:$L$1,0))</f>
        <v>Services</v>
      </c>
      <c r="F2108">
        <v>8426</v>
      </c>
      <c r="G2108">
        <v>61</v>
      </c>
      <c r="H2108" t="s">
        <v>84</v>
      </c>
      <c r="I2108" s="10">
        <v>35</v>
      </c>
      <c r="J2108" s="10">
        <v>55875</v>
      </c>
      <c r="K2108" s="10">
        <v>1</v>
      </c>
      <c r="M2108" s="10"/>
      <c r="N2108" s="10"/>
      <c r="O2108" s="10">
        <v>283</v>
      </c>
      <c r="P2108" s="10">
        <v>14.435247909147011</v>
      </c>
      <c r="Q2108" s="10">
        <v>17.897091722999999</v>
      </c>
      <c r="R2108" s="10"/>
      <c r="S2108" s="10"/>
      <c r="AA2108" s="10"/>
      <c r="AB2108" s="10"/>
    </row>
    <row r="2109" spans="1:28" x14ac:dyDescent="0.35">
      <c r="A2109" t="str">
        <f t="shared" si="174"/>
        <v>8426_Captage, traitement et distribution d'eau</v>
      </c>
      <c r="B2109" t="str">
        <f t="shared" si="175"/>
        <v>HC_8426</v>
      </c>
      <c r="C2109" t="str">
        <f t="shared" si="176"/>
        <v>HC</v>
      </c>
      <c r="D2109">
        <f t="shared" si="178"/>
        <v>36</v>
      </c>
      <c r="E2109" t="str">
        <f>INDEX(PDC!$J$1:$L$90,MATCH(H2109,PDC!$L:$L,0),MATCH(PDC!$J$1,PDC!$J$1:$L$1,0))</f>
        <v>Industrie</v>
      </c>
      <c r="F2109">
        <v>8426</v>
      </c>
      <c r="G2109">
        <v>36</v>
      </c>
      <c r="H2109" t="s">
        <v>77</v>
      </c>
      <c r="I2109" s="10">
        <v>70</v>
      </c>
      <c r="J2109" s="10">
        <v>114749</v>
      </c>
      <c r="K2109" s="10">
        <v>2</v>
      </c>
      <c r="M2109" s="10"/>
      <c r="N2109" s="10"/>
      <c r="O2109" s="10">
        <v>65</v>
      </c>
      <c r="P2109" s="10">
        <v>25.268745019070391</v>
      </c>
      <c r="Q2109" s="10">
        <v>17.429345789999999</v>
      </c>
      <c r="R2109" s="10"/>
      <c r="S2109" s="10"/>
      <c r="AA2109" s="10"/>
      <c r="AB2109" s="10"/>
    </row>
    <row r="2110" spans="1:28" x14ac:dyDescent="0.35">
      <c r="A2110" t="str">
        <f t="shared" si="174"/>
        <v>8426_Commerce et réparation d'automobiles et de motocycles</v>
      </c>
      <c r="B2110" t="str">
        <f t="shared" si="175"/>
        <v>38_8426</v>
      </c>
      <c r="C2110">
        <f t="shared" si="176"/>
        <v>38</v>
      </c>
      <c r="D2110">
        <f t="shared" si="178"/>
        <v>38</v>
      </c>
      <c r="E2110" t="str">
        <f>INDEX(PDC!$J$1:$L$90,MATCH(H2110,PDC!$L:$L,0),MATCH(PDC!$J$1,PDC!$J$1:$L$1,0))</f>
        <v>Commerce</v>
      </c>
      <c r="F2110">
        <v>8426</v>
      </c>
      <c r="G2110">
        <v>45</v>
      </c>
      <c r="H2110" t="s">
        <v>21</v>
      </c>
      <c r="I2110" s="10">
        <v>973</v>
      </c>
      <c r="J2110" s="10">
        <v>1661555</v>
      </c>
      <c r="K2110" s="10">
        <v>23</v>
      </c>
      <c r="M2110" s="10"/>
      <c r="N2110" s="10"/>
      <c r="O2110" s="10">
        <v>3437</v>
      </c>
      <c r="P2110" s="10">
        <v>24.117584857061736</v>
      </c>
      <c r="Q2110" s="10">
        <v>13.842454808999999</v>
      </c>
      <c r="R2110" s="10"/>
      <c r="S2110" s="10"/>
      <c r="AA2110" s="10"/>
      <c r="AB2110" s="10"/>
    </row>
    <row r="2111" spans="1:28" x14ac:dyDescent="0.35">
      <c r="A2111" t="str">
        <f t="shared" si="174"/>
        <v>8426_Activités sportives, récréatives et de loisirs</v>
      </c>
      <c r="B2111" t="str">
        <f t="shared" si="175"/>
        <v>HC_8426</v>
      </c>
      <c r="C2111" t="str">
        <f t="shared" si="176"/>
        <v>HC</v>
      </c>
      <c r="D2111">
        <f t="shared" si="178"/>
        <v>34</v>
      </c>
      <c r="E2111" t="str">
        <f>INDEX(PDC!$J$1:$L$90,MATCH(H2111,PDC!$L:$L,0),MATCH(PDC!$J$1,PDC!$J$1:$L$1,0))</f>
        <v>Services</v>
      </c>
      <c r="F2111">
        <v>8426</v>
      </c>
      <c r="G2111">
        <v>93</v>
      </c>
      <c r="H2111" t="s">
        <v>12</v>
      </c>
      <c r="I2111" s="10">
        <v>178</v>
      </c>
      <c r="J2111" s="10">
        <v>242051</v>
      </c>
      <c r="K2111" s="10">
        <v>3</v>
      </c>
      <c r="M2111" s="10"/>
      <c r="N2111" s="10"/>
      <c r="O2111" s="10">
        <v>160</v>
      </c>
      <c r="P2111" s="10">
        <v>26.179348902981115</v>
      </c>
      <c r="Q2111" s="10">
        <v>12.394082238999999</v>
      </c>
      <c r="R2111" s="10"/>
      <c r="S2111" s="10"/>
      <c r="AA2111" s="10"/>
      <c r="AB2111" s="10"/>
    </row>
    <row r="2112" spans="1:28" x14ac:dyDescent="0.35">
      <c r="A2112" t="str">
        <f t="shared" si="174"/>
        <v>8426_Activités immobilières</v>
      </c>
      <c r="B2112" t="str">
        <f t="shared" si="175"/>
        <v>HC_8426</v>
      </c>
      <c r="C2112" t="str">
        <f t="shared" si="176"/>
        <v>HC</v>
      </c>
      <c r="D2112">
        <f t="shared" si="178"/>
        <v>46</v>
      </c>
      <c r="E2112" t="str">
        <f>INDEX(PDC!$J$1:$L$90,MATCH(H2112,PDC!$L:$L,0),MATCH(PDC!$J$1,PDC!$J$1:$L$1,0))</f>
        <v>Services</v>
      </c>
      <c r="F2112">
        <v>8426</v>
      </c>
      <c r="G2112">
        <v>68</v>
      </c>
      <c r="H2112" t="s">
        <v>31</v>
      </c>
      <c r="I2112" s="10">
        <v>286</v>
      </c>
      <c r="J2112" s="10">
        <v>414981</v>
      </c>
      <c r="K2112" s="10">
        <v>5</v>
      </c>
      <c r="M2112" s="10"/>
      <c r="N2112" s="10"/>
      <c r="O2112" s="10">
        <v>277</v>
      </c>
      <c r="P2112" s="10">
        <v>13.754533338762229</v>
      </c>
      <c r="Q2112" s="10">
        <v>12.0487444</v>
      </c>
      <c r="R2112" s="10"/>
      <c r="S2112" s="10"/>
      <c r="AA2112" s="10"/>
      <c r="AB2112" s="10"/>
    </row>
    <row r="2113" spans="1:28" x14ac:dyDescent="0.35">
      <c r="A2113" t="str">
        <f t="shared" si="174"/>
        <v>8426_Industrie chimique</v>
      </c>
      <c r="B2113" t="str">
        <f t="shared" si="175"/>
        <v>HC_8426</v>
      </c>
      <c r="C2113" t="str">
        <f t="shared" si="176"/>
        <v>HC</v>
      </c>
      <c r="D2113">
        <f t="shared" si="178"/>
        <v>32</v>
      </c>
      <c r="E2113" t="str">
        <f>INDEX(PDC!$J$1:$L$90,MATCH(H2113,PDC!$L:$L,0),MATCH(PDC!$J$1,PDC!$J$1:$L$1,0))</f>
        <v>Industrie</v>
      </c>
      <c r="F2113">
        <v>8426</v>
      </c>
      <c r="G2113">
        <v>20</v>
      </c>
      <c r="H2113" t="s">
        <v>40</v>
      </c>
      <c r="I2113" s="10">
        <v>50</v>
      </c>
      <c r="J2113" s="10">
        <v>89101</v>
      </c>
      <c r="K2113" s="10">
        <v>1</v>
      </c>
      <c r="M2113" s="10"/>
      <c r="N2113" s="10"/>
      <c r="O2113" s="10">
        <v>7</v>
      </c>
      <c r="P2113" s="10">
        <v>28.686116502841532</v>
      </c>
      <c r="Q2113" s="10">
        <v>11.223218595000001</v>
      </c>
      <c r="R2113" s="10"/>
      <c r="S2113" s="10"/>
      <c r="U2113" s="10"/>
      <c r="V2113" s="10"/>
      <c r="W2113" s="10"/>
      <c r="X2113" s="10"/>
      <c r="Y2113" s="10"/>
      <c r="Z2113" s="10"/>
      <c r="AA2113" s="10"/>
      <c r="AB2113" s="10"/>
    </row>
    <row r="2114" spans="1:28" x14ac:dyDescent="0.35">
      <c r="A2114" t="str">
        <f t="shared" si="174"/>
        <v>8426_Activités pour la santé humaine</v>
      </c>
      <c r="B2114" t="str">
        <f t="shared" si="175"/>
        <v>41_8426</v>
      </c>
      <c r="C2114">
        <f t="shared" si="176"/>
        <v>41</v>
      </c>
      <c r="D2114">
        <f t="shared" si="178"/>
        <v>41</v>
      </c>
      <c r="E2114" t="str">
        <f>INDEX(PDC!$J$1:$L$90,MATCH(H2114,PDC!$L:$L,0),MATCH(PDC!$J$1,PDC!$J$1:$L$1,0))</f>
        <v>Services</v>
      </c>
      <c r="F2114">
        <v>8426</v>
      </c>
      <c r="G2114">
        <v>86</v>
      </c>
      <c r="H2114" t="s">
        <v>27</v>
      </c>
      <c r="I2114" s="10">
        <v>1738</v>
      </c>
      <c r="J2114" s="10">
        <v>2339101</v>
      </c>
      <c r="K2114" s="10">
        <v>25</v>
      </c>
      <c r="L2114" s="10">
        <v>1</v>
      </c>
      <c r="M2114" s="10">
        <v>2</v>
      </c>
      <c r="N2114" s="10"/>
      <c r="O2114" s="10">
        <v>2482</v>
      </c>
      <c r="P2114" s="10">
        <v>17.196121844125859</v>
      </c>
      <c r="Q2114" s="10">
        <v>10.687866833999999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</row>
    <row r="2115" spans="1:28" x14ac:dyDescent="0.35">
      <c r="A2115" t="str">
        <f t="shared" si="174"/>
        <v>8426_Génie civil</v>
      </c>
      <c r="B2115" t="str">
        <f t="shared" si="175"/>
        <v>HC_8426</v>
      </c>
      <c r="C2115" t="str">
        <f t="shared" si="176"/>
        <v>HC</v>
      </c>
      <c r="D2115">
        <f t="shared" si="178"/>
        <v>47</v>
      </c>
      <c r="E2115" t="str">
        <f>INDEX(PDC!$J$1:$L$90,MATCH(H2115,PDC!$L:$L,0),MATCH(PDC!$J$1,PDC!$J$1:$L$1,0))</f>
        <v>Construction</v>
      </c>
      <c r="F2115">
        <v>8426</v>
      </c>
      <c r="G2115">
        <v>42</v>
      </c>
      <c r="H2115" t="s">
        <v>22</v>
      </c>
      <c r="I2115" s="10">
        <v>262</v>
      </c>
      <c r="J2115" s="10">
        <v>388630</v>
      </c>
      <c r="K2115" s="10">
        <v>4</v>
      </c>
      <c r="L2115" s="10">
        <v>1</v>
      </c>
      <c r="M2115" s="10">
        <v>20</v>
      </c>
      <c r="N2115" s="10"/>
      <c r="O2115" s="10">
        <v>374</v>
      </c>
      <c r="P2115" s="10">
        <v>13.304998067897577</v>
      </c>
      <c r="Q2115" s="10">
        <v>10.292566194000001</v>
      </c>
      <c r="R2115" s="10"/>
      <c r="S2115" s="10"/>
      <c r="T2115" s="10"/>
      <c r="AA2115" s="10"/>
      <c r="AB2115" s="10"/>
    </row>
    <row r="2116" spans="1:28" x14ac:dyDescent="0.35">
      <c r="A2116" t="str">
        <f t="shared" ref="A2116:A2179" si="179">F2116&amp;"_"&amp;H2116</f>
        <v>8426_Industrie de l'habillement</v>
      </c>
      <c r="B2116" t="str">
        <f t="shared" ref="B2116:B2179" si="180">C2116&amp;"_"&amp;F2116</f>
        <v>45_8426</v>
      </c>
      <c r="C2116">
        <f t="shared" si="176"/>
        <v>45</v>
      </c>
      <c r="D2116">
        <f t="shared" si="178"/>
        <v>45</v>
      </c>
      <c r="E2116" t="str">
        <f>INDEX(PDC!$J$1:$L$90,MATCH(H2116,PDC!$L:$L,0),MATCH(PDC!$J$1,PDC!$J$1:$L$1,0))</f>
        <v>Industrie</v>
      </c>
      <c r="F2116">
        <v>8426</v>
      </c>
      <c r="G2116">
        <v>14</v>
      </c>
      <c r="H2116" t="s">
        <v>68</v>
      </c>
      <c r="I2116" s="10">
        <v>614</v>
      </c>
      <c r="J2116" s="10">
        <v>979513</v>
      </c>
      <c r="K2116" s="10">
        <v>8</v>
      </c>
      <c r="L2116" s="10"/>
      <c r="M2116" s="10"/>
      <c r="N2116" s="10"/>
      <c r="O2116" s="10">
        <v>539</v>
      </c>
      <c r="P2116" s="10">
        <v>14.11035801806079</v>
      </c>
      <c r="Q2116" s="10">
        <v>8.1673239660999997</v>
      </c>
      <c r="R2116" s="10"/>
      <c r="S2116" s="10"/>
      <c r="AA2116" s="10"/>
      <c r="AB2116" s="10"/>
    </row>
    <row r="2117" spans="1:28" x14ac:dyDescent="0.35">
      <c r="A2117" t="str">
        <f t="shared" si="179"/>
        <v>8426_Activités auxiliaires de services financiers et d'assurance</v>
      </c>
      <c r="B2117" t="str">
        <f t="shared" si="180"/>
        <v>8_8426</v>
      </c>
      <c r="C2117">
        <f t="shared" ref="C2117:C2180" si="181">IF(OR(G2117=93,G2117=78,G2117=53),"HC",IF(I2117&lt;300,"HC",D2117))</f>
        <v>8</v>
      </c>
      <c r="D2117">
        <f t="shared" si="178"/>
        <v>8</v>
      </c>
      <c r="E2117" t="str">
        <f>INDEX(PDC!$J$1:$L$90,MATCH(H2117,PDC!$L:$L,0),MATCH(PDC!$J$1,PDC!$J$1:$L$1,0))</f>
        <v>Services</v>
      </c>
      <c r="F2117">
        <v>8426</v>
      </c>
      <c r="G2117">
        <v>66</v>
      </c>
      <c r="H2117" t="s">
        <v>48</v>
      </c>
      <c r="I2117" s="10">
        <v>457</v>
      </c>
      <c r="J2117" s="10">
        <v>776682</v>
      </c>
      <c r="K2117" s="10">
        <v>6</v>
      </c>
      <c r="M2117" s="10"/>
      <c r="N2117" s="10"/>
      <c r="O2117" s="10">
        <v>251</v>
      </c>
      <c r="P2117" s="10">
        <v>72.540968236374866</v>
      </c>
      <c r="Q2117" s="10">
        <v>7.7251693743000001</v>
      </c>
      <c r="R2117" s="10"/>
      <c r="S2117" s="10"/>
      <c r="AA2117" s="10"/>
      <c r="AB2117" s="10"/>
    </row>
    <row r="2118" spans="1:28" x14ac:dyDescent="0.35">
      <c r="A2118" t="str">
        <f t="shared" si="179"/>
        <v>8426_Recherche-développement scientifique</v>
      </c>
      <c r="B2118" t="str">
        <f t="shared" si="180"/>
        <v>HC_8426</v>
      </c>
      <c r="C2118" t="str">
        <f t="shared" si="181"/>
        <v>HC</v>
      </c>
      <c r="D2118">
        <f t="shared" si="178"/>
        <v>42</v>
      </c>
      <c r="E2118" t="str">
        <f>INDEX(PDC!$J$1:$L$90,MATCH(H2118,PDC!$L:$L,0),MATCH(PDC!$J$1,PDC!$J$1:$L$1,0))</f>
        <v>Services</v>
      </c>
      <c r="F2118">
        <v>8426</v>
      </c>
      <c r="G2118">
        <v>72</v>
      </c>
      <c r="H2118" t="s">
        <v>46</v>
      </c>
      <c r="I2118" s="10">
        <v>126</v>
      </c>
      <c r="J2118" s="10">
        <v>148628</v>
      </c>
      <c r="K2118" s="10">
        <v>1</v>
      </c>
      <c r="M2118" s="10"/>
      <c r="N2118" s="10"/>
      <c r="O2118" s="10">
        <v>23</v>
      </c>
      <c r="P2118" s="10">
        <v>16.487310190128522</v>
      </c>
      <c r="Q2118" s="10">
        <v>6.7282073363999997</v>
      </c>
      <c r="R2118" s="10"/>
      <c r="S2118" s="10"/>
      <c r="AA2118" s="10"/>
      <c r="AB2118" s="10"/>
    </row>
    <row r="2119" spans="1:28" x14ac:dyDescent="0.35">
      <c r="A2119" t="str">
        <f t="shared" si="179"/>
        <v>8426_Activités créatives, artistiques et de spectacle</v>
      </c>
      <c r="B2119" t="str">
        <f t="shared" si="180"/>
        <v>HC_8426</v>
      </c>
      <c r="C2119" t="str">
        <f t="shared" si="181"/>
        <v>HC</v>
      </c>
      <c r="D2119">
        <f t="shared" si="178"/>
        <v>48</v>
      </c>
      <c r="E2119" t="str">
        <f>INDEX(PDC!$J$1:$L$90,MATCH(H2119,PDC!$L:$L,0),MATCH(PDC!$J$1,PDC!$J$1:$L$1,0))</f>
        <v>Services</v>
      </c>
      <c r="F2119">
        <v>8426</v>
      </c>
      <c r="G2119">
        <v>90</v>
      </c>
      <c r="H2119" t="s">
        <v>42</v>
      </c>
      <c r="I2119" s="10">
        <v>199</v>
      </c>
      <c r="J2119" s="10">
        <v>158350</v>
      </c>
      <c r="K2119" s="10">
        <v>1</v>
      </c>
      <c r="M2119" s="10"/>
      <c r="N2119" s="10"/>
      <c r="O2119" s="10">
        <v>13</v>
      </c>
      <c r="P2119" s="10">
        <v>11.016617398107373</v>
      </c>
      <c r="Q2119" s="10">
        <v>6.3151247237000003</v>
      </c>
      <c r="R2119" s="10"/>
      <c r="S2119" s="10"/>
      <c r="U2119" s="10"/>
      <c r="V2119" s="10"/>
      <c r="W2119" s="10"/>
      <c r="X2119" s="10"/>
      <c r="Y2119" s="10"/>
      <c r="Z2119" s="10"/>
      <c r="AA2119" s="10"/>
      <c r="AB2119" s="10"/>
    </row>
    <row r="2120" spans="1:28" x14ac:dyDescent="0.35">
      <c r="A2120" t="str">
        <f t="shared" si="179"/>
        <v>8426_Activités administratives et autres activités de soutien aux entreprises</v>
      </c>
      <c r="B2120" t="str">
        <f t="shared" si="180"/>
        <v>HC_8426</v>
      </c>
      <c r="C2120" t="str">
        <f t="shared" si="181"/>
        <v>HC</v>
      </c>
      <c r="D2120">
        <f t="shared" si="178"/>
        <v>52</v>
      </c>
      <c r="E2120" t="str">
        <f>INDEX(PDC!$J$1:$L$90,MATCH(H2120,PDC!$L:$L,0),MATCH(PDC!$J$1,PDC!$J$1:$L$1,0))</f>
        <v>Services</v>
      </c>
      <c r="F2120">
        <v>8426</v>
      </c>
      <c r="G2120">
        <v>82</v>
      </c>
      <c r="H2120" t="s">
        <v>35</v>
      </c>
      <c r="I2120" s="10">
        <v>257</v>
      </c>
      <c r="J2120" s="10">
        <v>358835</v>
      </c>
      <c r="K2120" s="10">
        <v>2</v>
      </c>
      <c r="L2120">
        <v>1</v>
      </c>
      <c r="M2120" s="10">
        <v>5</v>
      </c>
      <c r="N2120" s="10"/>
      <c r="O2120" s="10">
        <v>390</v>
      </c>
      <c r="P2120" s="10">
        <v>3.3440454962432584</v>
      </c>
      <c r="Q2120" s="10">
        <v>5.5735923196000003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</row>
    <row r="2121" spans="1:28" x14ac:dyDescent="0.35">
      <c r="A2121" t="str">
        <f t="shared" si="179"/>
        <v>8426_Activités d'architecture et d'ingénierie ; activités de contrôle et analyses techniques</v>
      </c>
      <c r="B2121" t="str">
        <f t="shared" si="180"/>
        <v>49_8426</v>
      </c>
      <c r="C2121">
        <f t="shared" si="181"/>
        <v>49</v>
      </c>
      <c r="D2121">
        <f t="shared" si="178"/>
        <v>49</v>
      </c>
      <c r="E2121" t="str">
        <f>INDEX(PDC!$J$1:$L$90,MATCH(H2121,PDC!$L:$L,0),MATCH(PDC!$J$1,PDC!$J$1:$L$1,0))</f>
        <v>Services</v>
      </c>
      <c r="F2121">
        <v>8426</v>
      </c>
      <c r="G2121">
        <v>71</v>
      </c>
      <c r="H2121" t="s">
        <v>43</v>
      </c>
      <c r="I2121" s="10">
        <v>468</v>
      </c>
      <c r="J2121" s="10">
        <v>835225</v>
      </c>
      <c r="K2121" s="10">
        <v>4</v>
      </c>
      <c r="L2121">
        <v>1</v>
      </c>
      <c r="M2121" s="10">
        <v>10</v>
      </c>
      <c r="N2121" s="10"/>
      <c r="O2121" s="10">
        <v>22</v>
      </c>
      <c r="P2121" s="10">
        <v>9.7613386956102772</v>
      </c>
      <c r="Q2121" s="10">
        <v>4.7891286779</v>
      </c>
      <c r="R2121" s="10"/>
      <c r="S2121" s="10"/>
      <c r="T2121" s="10"/>
      <c r="AA2121" s="10"/>
      <c r="AB2121" s="10"/>
    </row>
    <row r="2122" spans="1:28" x14ac:dyDescent="0.35">
      <c r="A2122" t="str">
        <f t="shared" si="179"/>
        <v>8426_Autres industries manufacturières</v>
      </c>
      <c r="B2122" t="str">
        <f t="shared" si="180"/>
        <v>HC_8426</v>
      </c>
      <c r="C2122" t="str">
        <f t="shared" si="181"/>
        <v>HC</v>
      </c>
      <c r="D2122">
        <f t="shared" si="178"/>
        <v>50</v>
      </c>
      <c r="E2122" t="str">
        <f>INDEX(PDC!$J$1:$L$90,MATCH(H2122,PDC!$L:$L,0),MATCH(PDC!$J$1,PDC!$J$1:$L$1,0))</f>
        <v>Industrie</v>
      </c>
      <c r="F2122">
        <v>8426</v>
      </c>
      <c r="G2122">
        <v>32</v>
      </c>
      <c r="H2122" t="s">
        <v>37</v>
      </c>
      <c r="I2122" s="10">
        <v>148</v>
      </c>
      <c r="J2122" s="10">
        <v>246974</v>
      </c>
      <c r="K2122" s="10">
        <v>1</v>
      </c>
      <c r="M2122" s="10"/>
      <c r="N2122" s="10"/>
      <c r="O2122" s="10">
        <v>169</v>
      </c>
      <c r="P2122" s="10">
        <v>8.4530547250857566</v>
      </c>
      <c r="Q2122" s="10">
        <v>4.0490092074000001</v>
      </c>
      <c r="R2122" s="10"/>
      <c r="S2122" s="10"/>
      <c r="AA2122" s="10"/>
      <c r="AB2122" s="10"/>
    </row>
    <row r="2123" spans="1:28" x14ac:dyDescent="0.35">
      <c r="A2123" t="str">
        <f t="shared" si="179"/>
        <v>8426_Programmation, conseil et autres activités informatiques</v>
      </c>
      <c r="B2123" t="str">
        <f t="shared" si="180"/>
        <v>HC_8426</v>
      </c>
      <c r="C2123" t="str">
        <f t="shared" si="181"/>
        <v>HC</v>
      </c>
      <c r="D2123">
        <f t="shared" si="178"/>
        <v>54</v>
      </c>
      <c r="E2123" t="str">
        <f>INDEX(PDC!$J$1:$L$90,MATCH(H2123,PDC!$L:$L,0),MATCH(PDC!$J$1,PDC!$J$1:$L$1,0))</f>
        <v>Services</v>
      </c>
      <c r="F2123">
        <v>8426</v>
      </c>
      <c r="G2123">
        <v>62</v>
      </c>
      <c r="H2123" t="s">
        <v>50</v>
      </c>
      <c r="I2123" s="10">
        <v>139</v>
      </c>
      <c r="J2123" s="10">
        <v>249950</v>
      </c>
      <c r="K2123" s="10">
        <v>1</v>
      </c>
      <c r="M2123" s="10"/>
      <c r="N2123" s="10"/>
      <c r="O2123" s="10">
        <v>26</v>
      </c>
      <c r="P2123" s="10">
        <v>2.8844992593070451</v>
      </c>
      <c r="Q2123" s="10">
        <v>4.0008001599999998</v>
      </c>
      <c r="R2123" s="10"/>
      <c r="S2123" s="10"/>
      <c r="AA2123" s="10"/>
      <c r="AB2123" s="10"/>
    </row>
    <row r="2124" spans="1:28" x14ac:dyDescent="0.35">
      <c r="A2124" t="str">
        <f t="shared" si="179"/>
        <v>8426_Activités des services financiers, hors assurance et caisses de retraite</v>
      </c>
      <c r="B2124" t="str">
        <f t="shared" si="180"/>
        <v>53_8426</v>
      </c>
      <c r="C2124">
        <f t="shared" si="181"/>
        <v>53</v>
      </c>
      <c r="D2124">
        <f t="shared" si="178"/>
        <v>53</v>
      </c>
      <c r="E2124" t="str">
        <f>INDEX(PDC!$J$1:$L$90,MATCH(H2124,PDC!$L:$L,0),MATCH(PDC!$J$1,PDC!$J$1:$L$1,0))</f>
        <v>Services</v>
      </c>
      <c r="F2124">
        <v>8426</v>
      </c>
      <c r="G2124">
        <v>64</v>
      </c>
      <c r="H2124" t="s">
        <v>47</v>
      </c>
      <c r="I2124" s="10">
        <v>467</v>
      </c>
      <c r="J2124" s="10">
        <v>740162</v>
      </c>
      <c r="K2124" s="10">
        <v>2</v>
      </c>
      <c r="L2124">
        <v>1</v>
      </c>
      <c r="M2124" s="10">
        <v>99</v>
      </c>
      <c r="N2124" s="10">
        <v>1</v>
      </c>
      <c r="O2124" s="10">
        <v>7</v>
      </c>
      <c r="P2124" s="10">
        <v>3.1408325329562747</v>
      </c>
      <c r="Q2124" s="10">
        <v>2.7021111593999998</v>
      </c>
      <c r="R2124" s="10"/>
      <c r="S2124" s="10"/>
      <c r="AA2124" s="10"/>
      <c r="AB2124" s="10"/>
    </row>
    <row r="2125" spans="1:28" x14ac:dyDescent="0.35">
      <c r="A2125" t="str">
        <f t="shared" si="179"/>
        <v>8426_Réparation d'ordinateurs et de biens personnels et domestiques</v>
      </c>
      <c r="B2125" t="str">
        <f t="shared" si="180"/>
        <v>HC_8426</v>
      </c>
      <c r="C2125" t="str">
        <f t="shared" si="181"/>
        <v>HC</v>
      </c>
      <c r="D2125">
        <f t="shared" si="178"/>
        <v>55</v>
      </c>
      <c r="E2125" t="str">
        <f>INDEX(PDC!$J$1:$L$90,MATCH(H2125,PDC!$L:$L,0),MATCH(PDC!$J$1,PDC!$J$1:$L$1,0))</f>
        <v>Services</v>
      </c>
      <c r="F2125">
        <v>8426</v>
      </c>
      <c r="G2125">
        <v>95</v>
      </c>
      <c r="H2125" t="s">
        <v>92</v>
      </c>
      <c r="I2125" s="10">
        <v>23</v>
      </c>
      <c r="J2125" s="10">
        <v>36076</v>
      </c>
      <c r="K2125" s="10"/>
      <c r="L2125" s="10"/>
      <c r="M2125" s="10"/>
      <c r="N2125" s="10"/>
      <c r="O2125" s="10"/>
      <c r="P2125" s="10">
        <v>0</v>
      </c>
      <c r="Q2125" s="10"/>
      <c r="R2125" s="10"/>
      <c r="S2125" s="10"/>
      <c r="U2125" s="10"/>
      <c r="V2125" s="10"/>
      <c r="W2125" s="10"/>
      <c r="X2125" s="10"/>
      <c r="Y2125" s="10"/>
      <c r="Z2125" s="10"/>
      <c r="AA2125" s="10"/>
      <c r="AB2125" s="10"/>
    </row>
    <row r="2126" spans="1:28" x14ac:dyDescent="0.35">
      <c r="A2126" t="str">
        <f t="shared" si="179"/>
        <v>8426_Organisation de jeux de hasard et d'argent</v>
      </c>
      <c r="B2126" t="str">
        <f t="shared" si="180"/>
        <v>HC_8426</v>
      </c>
      <c r="C2126" t="str">
        <f t="shared" si="181"/>
        <v>HC</v>
      </c>
      <c r="D2126">
        <f t="shared" si="178"/>
        <v>55</v>
      </c>
      <c r="E2126" t="str">
        <f>INDEX(PDC!$J$1:$L$90,MATCH(H2126,PDC!$L:$L,0),MATCH(PDC!$J$1,PDC!$J$1:$L$1,0))</f>
        <v>Services</v>
      </c>
      <c r="F2126">
        <v>8426</v>
      </c>
      <c r="G2126">
        <v>92</v>
      </c>
      <c r="H2126" t="s">
        <v>91</v>
      </c>
      <c r="I2126" s="10">
        <v>6</v>
      </c>
      <c r="J2126" s="10">
        <v>6422</v>
      </c>
      <c r="K2126" s="10"/>
      <c r="M2126" s="10"/>
      <c r="N2126" s="10"/>
      <c r="O2126" s="10"/>
      <c r="P2126" s="10">
        <v>0</v>
      </c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</row>
    <row r="2127" spans="1:28" x14ac:dyDescent="0.35">
      <c r="A2127" t="str">
        <f t="shared" si="179"/>
        <v>8426_Bibliothèques, archives, musées et autres activités culturelles</v>
      </c>
      <c r="B2127" t="str">
        <f t="shared" si="180"/>
        <v>HC_8426</v>
      </c>
      <c r="C2127" t="str">
        <f t="shared" si="181"/>
        <v>HC</v>
      </c>
      <c r="D2127">
        <f t="shared" si="178"/>
        <v>55</v>
      </c>
      <c r="E2127" t="str">
        <f>INDEX(PDC!$J$1:$L$90,MATCH(H2127,PDC!$L:$L,0),MATCH(PDC!$J$1,PDC!$J$1:$L$1,0))</f>
        <v>Services</v>
      </c>
      <c r="F2127">
        <v>8426</v>
      </c>
      <c r="G2127">
        <v>91</v>
      </c>
      <c r="H2127" t="s">
        <v>90</v>
      </c>
      <c r="I2127" s="10">
        <v>3</v>
      </c>
      <c r="J2127" s="10">
        <v>1890</v>
      </c>
      <c r="K2127" s="10"/>
      <c r="M2127" s="10"/>
      <c r="N2127" s="10"/>
      <c r="O2127" s="10"/>
      <c r="P2127" s="10">
        <v>0</v>
      </c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</row>
    <row r="2128" spans="1:28" x14ac:dyDescent="0.35">
      <c r="A2128" t="str">
        <f t="shared" si="179"/>
        <v>8426_Enquêtes et sécurité</v>
      </c>
      <c r="B2128" t="str">
        <f t="shared" si="180"/>
        <v>HC_8426</v>
      </c>
      <c r="C2128" t="str">
        <f t="shared" si="181"/>
        <v>HC</v>
      </c>
      <c r="D2128">
        <f t="shared" si="178"/>
        <v>55</v>
      </c>
      <c r="E2128" t="str">
        <f>INDEX(PDC!$J$1:$L$90,MATCH(H2128,PDC!$L:$L,0),MATCH(PDC!$J$1,PDC!$J$1:$L$1,0))</f>
        <v>Services</v>
      </c>
      <c r="F2128">
        <v>8426</v>
      </c>
      <c r="G2128">
        <v>80</v>
      </c>
      <c r="H2128" t="s">
        <v>15</v>
      </c>
      <c r="I2128" s="10">
        <v>77</v>
      </c>
      <c r="J2128" s="10">
        <v>141779</v>
      </c>
      <c r="K2128" s="10"/>
      <c r="M2128" s="10"/>
      <c r="N2128" s="10"/>
      <c r="O2128" s="10">
        <v>27</v>
      </c>
      <c r="P2128" s="10">
        <v>0</v>
      </c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</row>
    <row r="2129" spans="1:28" x14ac:dyDescent="0.35">
      <c r="A2129" t="str">
        <f t="shared" si="179"/>
        <v>8426_Activités des agences de voyage, voyagistes, services de réservation et activités connexes</v>
      </c>
      <c r="B2129" t="str">
        <f t="shared" si="180"/>
        <v>HC_8426</v>
      </c>
      <c r="C2129" t="str">
        <f t="shared" si="181"/>
        <v>HC</v>
      </c>
      <c r="D2129">
        <f t="shared" si="178"/>
        <v>55</v>
      </c>
      <c r="E2129" t="str">
        <f>INDEX(PDC!$J$1:$L$90,MATCH(H2129,PDC!$L:$L,0),MATCH(PDC!$J$1,PDC!$J$1:$L$1,0))</f>
        <v>Services</v>
      </c>
      <c r="F2129">
        <v>8426</v>
      </c>
      <c r="G2129">
        <v>79</v>
      </c>
      <c r="H2129" t="s">
        <v>89</v>
      </c>
      <c r="I2129" s="10">
        <v>38</v>
      </c>
      <c r="J2129" s="10">
        <v>54589</v>
      </c>
      <c r="K2129" s="10"/>
      <c r="L2129" s="10"/>
      <c r="M2129" s="10"/>
      <c r="N2129" s="10"/>
      <c r="O2129" s="10">
        <v>0</v>
      </c>
      <c r="P2129" s="10">
        <v>0</v>
      </c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</row>
    <row r="2130" spans="1:28" x14ac:dyDescent="0.35">
      <c r="A2130" t="str">
        <f t="shared" si="179"/>
        <v>8426_Activités vétérinaires</v>
      </c>
      <c r="B2130" t="str">
        <f t="shared" si="180"/>
        <v>HC_8426</v>
      </c>
      <c r="C2130" t="str">
        <f t="shared" si="181"/>
        <v>HC</v>
      </c>
      <c r="D2130">
        <f t="shared" si="178"/>
        <v>55</v>
      </c>
      <c r="E2130" t="str">
        <f>INDEX(PDC!$J$1:$L$90,MATCH(H2130,PDC!$L:$L,0),MATCH(PDC!$J$1,PDC!$J$1:$L$1,0))</f>
        <v>Services</v>
      </c>
      <c r="F2130">
        <v>8426</v>
      </c>
      <c r="G2130">
        <v>75</v>
      </c>
      <c r="H2130" t="s">
        <v>87</v>
      </c>
      <c r="I2130" s="10">
        <v>35</v>
      </c>
      <c r="J2130" s="10">
        <v>54904</v>
      </c>
      <c r="K2130" s="10"/>
      <c r="L2130" s="10"/>
      <c r="M2130" s="10"/>
      <c r="N2130" s="10"/>
      <c r="O2130" s="10"/>
      <c r="P2130" s="10">
        <v>0</v>
      </c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</row>
    <row r="2131" spans="1:28" x14ac:dyDescent="0.35">
      <c r="A2131" t="str">
        <f t="shared" si="179"/>
        <v>8426_Autres activités spécialisées, scientifiques et techniques</v>
      </c>
      <c r="B2131" t="str">
        <f t="shared" si="180"/>
        <v>HC_8426</v>
      </c>
      <c r="C2131" t="str">
        <f t="shared" si="181"/>
        <v>HC</v>
      </c>
      <c r="D2131">
        <f t="shared" si="178"/>
        <v>55</v>
      </c>
      <c r="E2131" t="str">
        <f>INDEX(PDC!$J$1:$L$90,MATCH(H2131,PDC!$L:$L,0),MATCH(PDC!$J$1,PDC!$J$1:$L$1,0))</f>
        <v>Services</v>
      </c>
      <c r="F2131">
        <v>8426</v>
      </c>
      <c r="G2131">
        <v>74</v>
      </c>
      <c r="H2131" t="s">
        <v>86</v>
      </c>
      <c r="I2131" s="10">
        <v>49</v>
      </c>
      <c r="J2131" s="10">
        <v>77412</v>
      </c>
      <c r="K2131" s="10"/>
      <c r="M2131" s="10"/>
      <c r="N2131" s="10"/>
      <c r="O2131" s="10">
        <v>0</v>
      </c>
      <c r="P2131" s="10">
        <v>0</v>
      </c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</row>
    <row r="2132" spans="1:28" x14ac:dyDescent="0.35">
      <c r="A2132" t="str">
        <f t="shared" si="179"/>
        <v>8426_Activités des sièges sociaux ; conseil de gestion</v>
      </c>
      <c r="B2132" t="str">
        <f t="shared" si="180"/>
        <v>55_8426</v>
      </c>
      <c r="C2132">
        <f t="shared" si="181"/>
        <v>55</v>
      </c>
      <c r="D2132">
        <f t="shared" si="178"/>
        <v>55</v>
      </c>
      <c r="E2132" t="str">
        <f>INDEX(PDC!$J$1:$L$90,MATCH(H2132,PDC!$L:$L,0),MATCH(PDC!$J$1,PDC!$J$1:$L$1,0))</f>
        <v>Services</v>
      </c>
      <c r="F2132">
        <v>8426</v>
      </c>
      <c r="G2132">
        <v>70</v>
      </c>
      <c r="H2132" t="s">
        <v>44</v>
      </c>
      <c r="I2132" s="10">
        <v>319</v>
      </c>
      <c r="J2132" s="10">
        <v>557708</v>
      </c>
      <c r="K2132" s="10"/>
      <c r="L2132" s="10">
        <v>2</v>
      </c>
      <c r="M2132" s="10">
        <v>34</v>
      </c>
      <c r="N2132" s="10"/>
      <c r="O2132" s="10">
        <v>398</v>
      </c>
      <c r="P2132" s="10">
        <v>0</v>
      </c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</row>
    <row r="2133" spans="1:28" x14ac:dyDescent="0.35">
      <c r="A2133" t="str">
        <f t="shared" si="179"/>
        <v>8426_Activités juridiques et comptables</v>
      </c>
      <c r="B2133" t="str">
        <f t="shared" si="180"/>
        <v>55_8426</v>
      </c>
      <c r="C2133">
        <f t="shared" si="181"/>
        <v>55</v>
      </c>
      <c r="D2133">
        <f t="shared" si="178"/>
        <v>55</v>
      </c>
      <c r="E2133" t="str">
        <f>INDEX(PDC!$J$1:$L$90,MATCH(H2133,PDC!$L:$L,0),MATCH(PDC!$J$1,PDC!$J$1:$L$1,0))</f>
        <v>Services</v>
      </c>
      <c r="F2133">
        <v>8426</v>
      </c>
      <c r="G2133">
        <v>69</v>
      </c>
      <c r="H2133" t="s">
        <v>51</v>
      </c>
      <c r="I2133" s="10">
        <v>464</v>
      </c>
      <c r="J2133" s="10">
        <v>772163</v>
      </c>
      <c r="P2133">
        <v>0</v>
      </c>
      <c r="T2133" s="10"/>
      <c r="U2133" s="10"/>
      <c r="V2133" s="10"/>
      <c r="W2133" s="10"/>
      <c r="X2133" s="10"/>
      <c r="Y2133" s="10"/>
      <c r="Z2133" s="10"/>
    </row>
    <row r="2134" spans="1:28" x14ac:dyDescent="0.35">
      <c r="A2134" t="str">
        <f t="shared" si="179"/>
        <v>8426_Assurance</v>
      </c>
      <c r="B2134" t="str">
        <f t="shared" si="180"/>
        <v>HC_8426</v>
      </c>
      <c r="C2134" t="str">
        <f t="shared" si="181"/>
        <v>HC</v>
      </c>
      <c r="D2134">
        <f t="shared" si="178"/>
        <v>55</v>
      </c>
      <c r="E2134" t="str">
        <f>INDEX(PDC!$J$1:$L$90,MATCH(H2134,PDC!$L:$L,0),MATCH(PDC!$J$1,PDC!$J$1:$L$1,0))</f>
        <v>Services</v>
      </c>
      <c r="F2134">
        <v>8426</v>
      </c>
      <c r="G2134">
        <v>65</v>
      </c>
      <c r="H2134" t="s">
        <v>45</v>
      </c>
      <c r="I2134" s="10">
        <v>77</v>
      </c>
      <c r="J2134" s="10">
        <v>113671</v>
      </c>
      <c r="M2134" s="10"/>
      <c r="P2134">
        <v>0</v>
      </c>
      <c r="T2134" s="10"/>
      <c r="U2134" s="10"/>
      <c r="V2134" s="10"/>
      <c r="W2134" s="10"/>
      <c r="X2134" s="10"/>
      <c r="Y2134" s="10"/>
      <c r="Z2134" s="10"/>
    </row>
    <row r="2135" spans="1:28" x14ac:dyDescent="0.35">
      <c r="A2135" t="str">
        <f t="shared" si="179"/>
        <v>8426_Services d'information</v>
      </c>
      <c r="B2135" t="str">
        <f t="shared" si="180"/>
        <v>HC_8426</v>
      </c>
      <c r="C2135" t="str">
        <f t="shared" si="181"/>
        <v>HC</v>
      </c>
      <c r="D2135">
        <f t="shared" ref="D2135:D2146" si="182">IF(COUNTBLANK(P2135)=0,RANK(P2135,P$2070:P$2146),"NC")</f>
        <v>55</v>
      </c>
      <c r="E2135" t="str">
        <f>INDEX(PDC!$J$1:$L$90,MATCH(H2135,PDC!$L:$L,0),MATCH(PDC!$J$1,PDC!$J$1:$L$1,0))</f>
        <v>Services</v>
      </c>
      <c r="F2135">
        <v>8426</v>
      </c>
      <c r="G2135">
        <v>63</v>
      </c>
      <c r="H2135" t="s">
        <v>85</v>
      </c>
      <c r="I2135" s="10">
        <v>12</v>
      </c>
      <c r="J2135" s="10">
        <v>16148</v>
      </c>
      <c r="P2135">
        <v>0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</row>
    <row r="2136" spans="1:28" x14ac:dyDescent="0.35">
      <c r="A2136" t="str">
        <f t="shared" si="179"/>
        <v>8426_Production de films cinématographiques, de vidéo et de programmes de télévision ; enregistrement sonore et édition musicale</v>
      </c>
      <c r="B2136" t="str">
        <f t="shared" si="180"/>
        <v>HC_8426</v>
      </c>
      <c r="C2136" t="str">
        <f t="shared" si="181"/>
        <v>HC</v>
      </c>
      <c r="D2136">
        <f t="shared" si="182"/>
        <v>55</v>
      </c>
      <c r="E2136" t="str">
        <f>INDEX(PDC!$J$1:$L$90,MATCH(H2136,PDC!$L:$L,0),MATCH(PDC!$J$1,PDC!$J$1:$L$1,0))</f>
        <v>Services</v>
      </c>
      <c r="F2136">
        <v>8426</v>
      </c>
      <c r="G2136">
        <v>59</v>
      </c>
      <c r="H2136" t="s">
        <v>82</v>
      </c>
      <c r="I2136" s="10">
        <v>19</v>
      </c>
      <c r="J2136" s="10">
        <v>27966</v>
      </c>
      <c r="P2136">
        <v>0</v>
      </c>
      <c r="T2136" s="10"/>
      <c r="U2136" s="10"/>
      <c r="V2136" s="10"/>
      <c r="W2136" s="10"/>
      <c r="X2136" s="10"/>
      <c r="Y2136" s="10"/>
      <c r="Z2136" s="10"/>
    </row>
    <row r="2137" spans="1:28" x14ac:dyDescent="0.35">
      <c r="A2137" t="str">
        <f t="shared" si="179"/>
        <v>8426_Édition</v>
      </c>
      <c r="B2137" t="str">
        <f t="shared" si="180"/>
        <v>HC_8426</v>
      </c>
      <c r="C2137" t="str">
        <f t="shared" si="181"/>
        <v>HC</v>
      </c>
      <c r="D2137">
        <f t="shared" si="182"/>
        <v>55</v>
      </c>
      <c r="E2137" t="str">
        <f>INDEX(PDC!$J$1:$L$90,MATCH(H2137,PDC!$L:$L,0),MATCH(PDC!$J$1,PDC!$J$1:$L$1,0))</f>
        <v>Services</v>
      </c>
      <c r="F2137">
        <v>8426</v>
      </c>
      <c r="G2137">
        <v>58</v>
      </c>
      <c r="H2137" t="s">
        <v>49</v>
      </c>
      <c r="I2137" s="10">
        <v>96</v>
      </c>
      <c r="J2137" s="10">
        <v>159014</v>
      </c>
      <c r="P2137">
        <v>0</v>
      </c>
      <c r="T2137" s="10"/>
      <c r="U2137" s="10"/>
      <c r="V2137" s="10"/>
      <c r="W2137" s="10"/>
      <c r="X2137" s="10"/>
      <c r="Y2137" s="10"/>
      <c r="Z2137" s="10"/>
    </row>
    <row r="2138" spans="1:28" x14ac:dyDescent="0.35">
      <c r="A2138" t="str">
        <f t="shared" si="179"/>
        <v>8426_Transports aériens</v>
      </c>
      <c r="B2138" t="str">
        <f t="shared" si="180"/>
        <v>HC_8426</v>
      </c>
      <c r="C2138" t="str">
        <f t="shared" si="181"/>
        <v>HC</v>
      </c>
      <c r="D2138">
        <f t="shared" si="182"/>
        <v>55</v>
      </c>
      <c r="E2138" t="str">
        <f>INDEX(PDC!$J$1:$L$90,MATCH(H2138,PDC!$L:$L,0),MATCH(PDC!$J$1,PDC!$J$1:$L$1,0))</f>
        <v>Services</v>
      </c>
      <c r="F2138">
        <v>8426</v>
      </c>
      <c r="G2138">
        <v>51</v>
      </c>
      <c r="H2138" t="s">
        <v>81</v>
      </c>
      <c r="I2138" s="10"/>
      <c r="J2138" s="10"/>
      <c r="M2138" s="10"/>
      <c r="P2138">
        <v>0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</row>
    <row r="2139" spans="1:28" x14ac:dyDescent="0.35">
      <c r="A2139" t="str">
        <f t="shared" si="179"/>
        <v>8426_Transports par eau</v>
      </c>
      <c r="B2139" t="str">
        <f t="shared" si="180"/>
        <v>HC_8426</v>
      </c>
      <c r="C2139" t="str">
        <f t="shared" si="181"/>
        <v>HC</v>
      </c>
      <c r="D2139">
        <f t="shared" si="182"/>
        <v>55</v>
      </c>
      <c r="E2139" t="str">
        <f>INDEX(PDC!$J$1:$L$90,MATCH(H2139,PDC!$L:$L,0),MATCH(PDC!$J$1,PDC!$J$1:$L$1,0))</f>
        <v>Services</v>
      </c>
      <c r="F2139">
        <v>8426</v>
      </c>
      <c r="G2139">
        <v>50</v>
      </c>
      <c r="H2139" t="s">
        <v>80</v>
      </c>
      <c r="I2139" s="10">
        <v>2</v>
      </c>
      <c r="J2139" s="10">
        <v>3479</v>
      </c>
      <c r="P2139">
        <v>0</v>
      </c>
      <c r="T2139" s="10"/>
      <c r="U2139" s="10"/>
      <c r="V2139" s="10"/>
      <c r="W2139" s="10"/>
      <c r="X2139" s="10"/>
      <c r="Y2139" s="10"/>
      <c r="Z2139" s="10"/>
    </row>
    <row r="2140" spans="1:28" x14ac:dyDescent="0.35">
      <c r="A2140" t="str">
        <f t="shared" si="179"/>
        <v>8426_Collecte et traitement des eaux usées</v>
      </c>
      <c r="B2140" t="str">
        <f t="shared" si="180"/>
        <v>HC_8426</v>
      </c>
      <c r="C2140" t="str">
        <f t="shared" si="181"/>
        <v>HC</v>
      </c>
      <c r="D2140">
        <f t="shared" si="182"/>
        <v>55</v>
      </c>
      <c r="E2140" t="str">
        <f>INDEX(PDC!$J$1:$L$90,MATCH(H2140,PDC!$L:$L,0),MATCH(PDC!$J$1,PDC!$J$1:$L$1,0))</f>
        <v>Industrie</v>
      </c>
      <c r="F2140">
        <v>8426</v>
      </c>
      <c r="G2140">
        <v>37</v>
      </c>
      <c r="H2140" t="s">
        <v>78</v>
      </c>
      <c r="I2140" s="10">
        <v>18</v>
      </c>
      <c r="J2140" s="10">
        <v>27510</v>
      </c>
      <c r="M2140" s="10"/>
      <c r="P2140">
        <v>0</v>
      </c>
      <c r="T2140" s="10"/>
      <c r="U2140" s="10"/>
      <c r="V2140" s="10"/>
      <c r="W2140" s="10"/>
      <c r="X2140" s="10"/>
      <c r="Y2140" s="10"/>
      <c r="Z2140" s="10"/>
    </row>
    <row r="2141" spans="1:28" x14ac:dyDescent="0.35">
      <c r="A2141" t="str">
        <f t="shared" si="179"/>
        <v>8426_Production et distribution d'électricité, de gaz, de vapeur et d'air conditionné</v>
      </c>
      <c r="B2141" t="str">
        <f t="shared" si="180"/>
        <v>HC_8426</v>
      </c>
      <c r="C2141" t="str">
        <f t="shared" si="181"/>
        <v>HC</v>
      </c>
      <c r="D2141">
        <f t="shared" si="182"/>
        <v>55</v>
      </c>
      <c r="E2141" t="str">
        <f>INDEX(PDC!$J$1:$L$90,MATCH(H2141,PDC!$L:$L,0),MATCH(PDC!$J$1,PDC!$J$1:$L$1,0))</f>
        <v>Industrie</v>
      </c>
      <c r="F2141">
        <v>8426</v>
      </c>
      <c r="G2141">
        <v>35</v>
      </c>
      <c r="H2141" t="s">
        <v>76</v>
      </c>
      <c r="I2141" s="10">
        <v>13</v>
      </c>
      <c r="J2141" s="10">
        <v>16411</v>
      </c>
      <c r="P2141">
        <v>0</v>
      </c>
      <c r="T2141" s="10"/>
      <c r="U2141" s="10"/>
      <c r="V2141" s="10"/>
      <c r="W2141" s="10"/>
      <c r="X2141" s="10"/>
      <c r="Y2141" s="10"/>
      <c r="Z2141" s="10"/>
    </row>
    <row r="2142" spans="1:28" x14ac:dyDescent="0.35">
      <c r="A2142" t="str">
        <f t="shared" si="179"/>
        <v>8426_Fabrication d'autres matériels de transport</v>
      </c>
      <c r="B2142" t="str">
        <f t="shared" si="180"/>
        <v>HC_8426</v>
      </c>
      <c r="C2142" t="str">
        <f t="shared" si="181"/>
        <v>HC</v>
      </c>
      <c r="D2142">
        <f t="shared" si="182"/>
        <v>55</v>
      </c>
      <c r="E2142" t="str">
        <f>INDEX(PDC!$J$1:$L$90,MATCH(H2142,PDC!$L:$L,0),MATCH(PDC!$J$1,PDC!$J$1:$L$1,0))</f>
        <v>Industrie</v>
      </c>
      <c r="F2142">
        <v>8426</v>
      </c>
      <c r="G2142">
        <v>30</v>
      </c>
      <c r="H2142" t="s">
        <v>74</v>
      </c>
      <c r="I2142" s="10">
        <v>12</v>
      </c>
      <c r="J2142" s="10">
        <v>21344</v>
      </c>
      <c r="O2142">
        <v>0</v>
      </c>
      <c r="P2142">
        <v>0</v>
      </c>
      <c r="T2142" s="10"/>
      <c r="U2142" s="10"/>
      <c r="V2142" s="10"/>
      <c r="W2142" s="10"/>
      <c r="X2142" s="10"/>
      <c r="Y2142" s="10"/>
      <c r="Z2142" s="10"/>
    </row>
    <row r="2143" spans="1:28" x14ac:dyDescent="0.35">
      <c r="A2143" t="str">
        <f t="shared" si="179"/>
        <v>8426_Fabrication de produits informatiques, électroniques et optiques</v>
      </c>
      <c r="B2143" t="str">
        <f t="shared" si="180"/>
        <v>HC_8426</v>
      </c>
      <c r="C2143" t="str">
        <f t="shared" si="181"/>
        <v>HC</v>
      </c>
      <c r="D2143">
        <f t="shared" si="182"/>
        <v>55</v>
      </c>
      <c r="E2143" t="str">
        <f>INDEX(PDC!$J$1:$L$90,MATCH(H2143,PDC!$L:$L,0),MATCH(PDC!$J$1,PDC!$J$1:$L$1,0))</f>
        <v>Industrie</v>
      </c>
      <c r="F2143">
        <v>8426</v>
      </c>
      <c r="G2143">
        <v>26</v>
      </c>
      <c r="H2143" t="s">
        <v>41</v>
      </c>
      <c r="I2143" s="10">
        <v>51</v>
      </c>
      <c r="J2143" s="10">
        <v>70432</v>
      </c>
      <c r="O2143">
        <v>0</v>
      </c>
      <c r="P2143">
        <v>0</v>
      </c>
      <c r="T2143" s="10"/>
      <c r="U2143" s="10"/>
      <c r="V2143" s="10"/>
      <c r="W2143" s="10"/>
      <c r="X2143" s="10"/>
      <c r="Y2143" s="10"/>
      <c r="Z2143" s="10"/>
    </row>
    <row r="2144" spans="1:28" x14ac:dyDescent="0.35">
      <c r="A2144" t="str">
        <f t="shared" si="179"/>
        <v>8426_Services de soutien aux industries extractives</v>
      </c>
      <c r="B2144" t="str">
        <f t="shared" si="180"/>
        <v>HC_8426</v>
      </c>
      <c r="C2144" t="str">
        <f t="shared" si="181"/>
        <v>HC</v>
      </c>
      <c r="D2144">
        <f t="shared" si="182"/>
        <v>55</v>
      </c>
      <c r="E2144" t="str">
        <f>INDEX(PDC!$J$1:$L$90,MATCH(H2144,PDC!$L:$L,0),MATCH(PDC!$J$1,PDC!$J$1:$L$1,0))</f>
        <v>Industrie</v>
      </c>
      <c r="F2144">
        <v>8426</v>
      </c>
      <c r="G2144">
        <v>9</v>
      </c>
      <c r="H2144" t="s">
        <v>65</v>
      </c>
      <c r="I2144" s="10">
        <v>2</v>
      </c>
      <c r="J2144" s="10">
        <v>830</v>
      </c>
      <c r="P2144">
        <v>0</v>
      </c>
      <c r="T2144" s="10"/>
      <c r="U2144" s="10"/>
      <c r="V2144" s="10"/>
      <c r="W2144" s="10"/>
      <c r="X2144" s="10"/>
      <c r="Y2144" s="10"/>
      <c r="Z2144" s="10"/>
    </row>
    <row r="2145" spans="1:28" x14ac:dyDescent="0.35">
      <c r="A2145" t="str">
        <f t="shared" si="179"/>
        <v>8426_Sylviculture et exploitation forestière</v>
      </c>
      <c r="B2145" t="str">
        <f t="shared" si="180"/>
        <v>HC_8426</v>
      </c>
      <c r="C2145" t="str">
        <f t="shared" si="181"/>
        <v>HC</v>
      </c>
      <c r="D2145">
        <f t="shared" si="182"/>
        <v>55</v>
      </c>
      <c r="E2145" t="str">
        <f>INDEX(PDC!$J$1:$L$90,MATCH(H2145,PDC!$L:$L,0),MATCH(PDC!$J$1,PDC!$J$1:$L$1,0))</f>
        <v>Agriculture</v>
      </c>
      <c r="F2145">
        <v>8426</v>
      </c>
      <c r="G2145">
        <v>2</v>
      </c>
      <c r="H2145" t="s">
        <v>63</v>
      </c>
      <c r="I2145" s="10">
        <v>2</v>
      </c>
      <c r="J2145" s="10">
        <v>3214</v>
      </c>
      <c r="P2145">
        <v>0</v>
      </c>
      <c r="T2145" s="10"/>
      <c r="U2145" s="10"/>
      <c r="V2145" s="10"/>
      <c r="W2145" s="10"/>
      <c r="X2145" s="10"/>
      <c r="Y2145" s="10"/>
      <c r="Z2145" s="10"/>
    </row>
    <row r="2146" spans="1:28" x14ac:dyDescent="0.35">
      <c r="A2146" t="str">
        <f t="shared" si="179"/>
        <v>8426_Culture et production animale, chasse et services annexes</v>
      </c>
      <c r="B2146" t="str">
        <f t="shared" si="180"/>
        <v>HC_8426</v>
      </c>
      <c r="C2146" t="str">
        <f t="shared" si="181"/>
        <v>HC</v>
      </c>
      <c r="D2146">
        <f t="shared" si="182"/>
        <v>55</v>
      </c>
      <c r="E2146" t="str">
        <f>INDEX(PDC!$J$1:$L$90,MATCH(H2146,PDC!$L:$L,0),MATCH(PDC!$J$1,PDC!$J$1:$L$1,0))</f>
        <v>Agriculture</v>
      </c>
      <c r="F2146">
        <v>8426</v>
      </c>
      <c r="G2146">
        <v>1</v>
      </c>
      <c r="H2146" t="s">
        <v>62</v>
      </c>
      <c r="I2146" s="10">
        <v>2</v>
      </c>
      <c r="J2146" s="10">
        <v>608</v>
      </c>
      <c r="P2146">
        <v>0</v>
      </c>
      <c r="T2146" s="10"/>
      <c r="U2146" s="10"/>
      <c r="V2146" s="10"/>
      <c r="W2146" s="10"/>
      <c r="X2146" s="10"/>
      <c r="Y2146" s="10"/>
      <c r="Z2146" s="10"/>
    </row>
    <row r="2147" spans="1:28" x14ac:dyDescent="0.35">
      <c r="A2147" t="str">
        <f t="shared" si="179"/>
        <v>8427_Activités sportives, récréatives et de loisirs</v>
      </c>
      <c r="B2147" t="str">
        <f t="shared" si="180"/>
        <v>HC_8427</v>
      </c>
      <c r="C2147" t="str">
        <f t="shared" si="181"/>
        <v>HC</v>
      </c>
      <c r="D2147">
        <f>IF(COUNTBLANK(P2147)=0,RANK(P2147,P$2147:P$2220),"NC")</f>
        <v>1</v>
      </c>
      <c r="E2147" t="str">
        <f>INDEX(PDC!$J$1:$L$90,MATCH(H2147,PDC!$L:$L,0),MATCH(PDC!$J$1,PDC!$J$1:$L$1,0))</f>
        <v>Services</v>
      </c>
      <c r="F2147">
        <v>8427</v>
      </c>
      <c r="G2147">
        <v>93</v>
      </c>
      <c r="H2147" t="s">
        <v>12</v>
      </c>
      <c r="I2147" s="10">
        <v>240</v>
      </c>
      <c r="J2147" s="10">
        <v>259311</v>
      </c>
      <c r="K2147">
        <v>68</v>
      </c>
      <c r="L2147">
        <v>4</v>
      </c>
      <c r="M2147">
        <v>26</v>
      </c>
      <c r="O2147">
        <v>1509</v>
      </c>
      <c r="P2147">
        <v>324.13523812648538</v>
      </c>
      <c r="Q2147">
        <v>262.23338000000001</v>
      </c>
      <c r="T2147" s="10"/>
      <c r="U2147" s="10"/>
      <c r="V2147" s="10"/>
      <c r="W2147" s="10"/>
      <c r="X2147" s="10"/>
      <c r="Y2147" s="10"/>
      <c r="Z2147" s="10"/>
    </row>
    <row r="2148" spans="1:28" x14ac:dyDescent="0.35">
      <c r="A2148" t="str">
        <f t="shared" si="179"/>
        <v>8427_Services relatifs aux bâtiments et aménagement paysager</v>
      </c>
      <c r="B2148" t="str">
        <f t="shared" si="180"/>
        <v>HC_8427</v>
      </c>
      <c r="C2148" t="str">
        <f t="shared" si="181"/>
        <v>HC</v>
      </c>
      <c r="D2148">
        <f t="shared" ref="D2148:D2211" si="183">IF(COUNTBLANK(P2148)=0,RANK(P2148,P$2147:P$2220),"NC")</f>
        <v>10</v>
      </c>
      <c r="E2148" t="str">
        <f>INDEX(PDC!$J$1:$L$90,MATCH(H2148,PDC!$L:$L,0),MATCH(PDC!$J$1,PDC!$J$1:$L$1,0))</f>
        <v>Services</v>
      </c>
      <c r="F2148">
        <v>8427</v>
      </c>
      <c r="G2148">
        <v>81</v>
      </c>
      <c r="H2148" t="s">
        <v>9</v>
      </c>
      <c r="I2148" s="10">
        <v>198</v>
      </c>
      <c r="J2148" s="10">
        <v>257980</v>
      </c>
      <c r="K2148">
        <v>22</v>
      </c>
      <c r="O2148">
        <v>758</v>
      </c>
      <c r="P2148">
        <v>68.72264562954328</v>
      </c>
      <c r="Q2148">
        <v>85.277928521999996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</row>
    <row r="2149" spans="1:28" x14ac:dyDescent="0.35">
      <c r="A2149" t="str">
        <f t="shared" si="179"/>
        <v>8427_Dépollution et autres services de gestion des déchets</v>
      </c>
      <c r="B2149" t="str">
        <f t="shared" si="180"/>
        <v>HC_8427</v>
      </c>
      <c r="C2149" t="str">
        <f t="shared" si="181"/>
        <v>HC</v>
      </c>
      <c r="D2149">
        <f t="shared" si="183"/>
        <v>16</v>
      </c>
      <c r="E2149" t="str">
        <f>INDEX(PDC!$J$1:$L$90,MATCH(H2149,PDC!$L:$L,0),MATCH(PDC!$J$1,PDC!$J$1:$L$1,0))</f>
        <v>Industrie</v>
      </c>
      <c r="F2149">
        <v>8427</v>
      </c>
      <c r="G2149">
        <v>39</v>
      </c>
      <c r="H2149" t="s">
        <v>79</v>
      </c>
      <c r="I2149" s="10">
        <v>6</v>
      </c>
      <c r="J2149" s="10">
        <v>12655</v>
      </c>
      <c r="K2149">
        <v>1</v>
      </c>
      <c r="M2149" s="10"/>
      <c r="O2149">
        <v>28</v>
      </c>
      <c r="P2149">
        <v>50.36468156080204</v>
      </c>
      <c r="Q2149">
        <v>79.020150138000005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</row>
    <row r="2150" spans="1:28" x14ac:dyDescent="0.35">
      <c r="A2150" t="str">
        <f t="shared" si="179"/>
        <v>8427_Travail du bois et fabrication d'articles en bois et en liège, à l'exception des meubles ; fabrication d'articles en vannerie et sparterie</v>
      </c>
      <c r="B2150" t="str">
        <f t="shared" si="180"/>
        <v>HC_8427</v>
      </c>
      <c r="C2150" t="str">
        <f t="shared" si="181"/>
        <v>HC</v>
      </c>
      <c r="D2150">
        <f t="shared" si="183"/>
        <v>2</v>
      </c>
      <c r="E2150" t="str">
        <f>INDEX(PDC!$J$1:$L$90,MATCH(H2150,PDC!$L:$L,0),MATCH(PDC!$J$1,PDC!$J$1:$L$1,0))</f>
        <v>Industrie</v>
      </c>
      <c r="F2150">
        <v>8427</v>
      </c>
      <c r="G2150">
        <v>16</v>
      </c>
      <c r="H2150" t="s">
        <v>70</v>
      </c>
      <c r="I2150" s="10">
        <v>189</v>
      </c>
      <c r="J2150" s="10">
        <v>324256</v>
      </c>
      <c r="K2150">
        <v>22</v>
      </c>
      <c r="L2150">
        <v>2</v>
      </c>
      <c r="M2150">
        <v>10</v>
      </c>
      <c r="O2150">
        <v>1183</v>
      </c>
      <c r="P2150">
        <v>179.2980115547505</v>
      </c>
      <c r="Q2150">
        <v>67.847626567000006</v>
      </c>
      <c r="T2150" s="10"/>
      <c r="U2150" s="10"/>
      <c r="V2150" s="10"/>
      <c r="W2150" s="10"/>
      <c r="X2150" s="10"/>
      <c r="Y2150" s="10"/>
      <c r="Z2150" s="10"/>
    </row>
    <row r="2151" spans="1:28" x14ac:dyDescent="0.35">
      <c r="A2151" t="str">
        <f t="shared" si="179"/>
        <v>8427_Fabrication de textiles</v>
      </c>
      <c r="B2151" t="str">
        <f t="shared" si="180"/>
        <v>HC_8427</v>
      </c>
      <c r="C2151" t="str">
        <f t="shared" si="181"/>
        <v>HC</v>
      </c>
      <c r="D2151">
        <f t="shared" si="183"/>
        <v>5</v>
      </c>
      <c r="E2151" t="str">
        <f>INDEX(PDC!$J$1:$L$90,MATCH(H2151,PDC!$L:$L,0),MATCH(PDC!$J$1,PDC!$J$1:$L$1,0))</f>
        <v>Industrie</v>
      </c>
      <c r="F2151">
        <v>8427</v>
      </c>
      <c r="G2151">
        <v>13</v>
      </c>
      <c r="H2151" t="s">
        <v>19</v>
      </c>
      <c r="I2151" s="10">
        <v>44</v>
      </c>
      <c r="J2151" s="10">
        <v>69328</v>
      </c>
      <c r="K2151">
        <v>4</v>
      </c>
      <c r="O2151">
        <v>756</v>
      </c>
      <c r="P2151">
        <v>84.87894861149492</v>
      </c>
      <c r="Q2151">
        <v>57.696745903999997</v>
      </c>
      <c r="T2151" s="10"/>
      <c r="U2151" s="10"/>
      <c r="V2151" s="10"/>
      <c r="W2151" s="10"/>
      <c r="X2151" s="10"/>
      <c r="Y2151" s="10"/>
      <c r="Z2151" s="10"/>
    </row>
    <row r="2152" spans="1:28" x14ac:dyDescent="0.35">
      <c r="A2152" t="str">
        <f t="shared" si="179"/>
        <v>8427_Hébergement médico-social et social</v>
      </c>
      <c r="B2152" t="str">
        <f t="shared" si="180"/>
        <v>4_8427</v>
      </c>
      <c r="C2152">
        <f t="shared" si="181"/>
        <v>4</v>
      </c>
      <c r="D2152">
        <f t="shared" si="183"/>
        <v>4</v>
      </c>
      <c r="E2152" t="str">
        <f>INDEX(PDC!$J$1:$L$90,MATCH(H2152,PDC!$L:$L,0),MATCH(PDC!$J$1,PDC!$J$1:$L$1,0))</f>
        <v>Services</v>
      </c>
      <c r="F2152">
        <v>8427</v>
      </c>
      <c r="G2152">
        <v>87</v>
      </c>
      <c r="H2152" t="s">
        <v>2</v>
      </c>
      <c r="I2152" s="10">
        <v>1328</v>
      </c>
      <c r="J2152" s="10">
        <v>2133114</v>
      </c>
      <c r="K2152">
        <v>121</v>
      </c>
      <c r="L2152">
        <v>5</v>
      </c>
      <c r="M2152">
        <v>29</v>
      </c>
      <c r="O2152">
        <v>7941</v>
      </c>
      <c r="P2152">
        <v>86.022320733097601</v>
      </c>
      <c r="Q2152">
        <v>56.724581995999998</v>
      </c>
      <c r="T2152" s="10"/>
      <c r="U2152" s="10"/>
      <c r="V2152" s="10"/>
      <c r="W2152" s="10"/>
      <c r="X2152" s="10"/>
      <c r="Y2152" s="10"/>
      <c r="Z2152" s="10"/>
    </row>
    <row r="2153" spans="1:28" x14ac:dyDescent="0.35">
      <c r="A2153" t="str">
        <f t="shared" si="179"/>
        <v>8427_Action sociale sans hébergement</v>
      </c>
      <c r="B2153" t="str">
        <f t="shared" si="180"/>
        <v>20_8427</v>
      </c>
      <c r="C2153">
        <f t="shared" si="181"/>
        <v>20</v>
      </c>
      <c r="D2153">
        <f t="shared" si="183"/>
        <v>20</v>
      </c>
      <c r="E2153" t="str">
        <f>INDEX(PDC!$J$1:$L$90,MATCH(H2153,PDC!$L:$L,0),MATCH(PDC!$J$1,PDC!$J$1:$L$1,0))</f>
        <v>Services</v>
      </c>
      <c r="F2153">
        <v>8427</v>
      </c>
      <c r="G2153">
        <v>88</v>
      </c>
      <c r="H2153" t="s">
        <v>8</v>
      </c>
      <c r="I2153" s="10">
        <v>1051</v>
      </c>
      <c r="J2153" s="10">
        <v>1496068</v>
      </c>
      <c r="K2153">
        <v>80</v>
      </c>
      <c r="L2153">
        <v>4</v>
      </c>
      <c r="M2153">
        <v>47</v>
      </c>
      <c r="O2153">
        <v>4910</v>
      </c>
      <c r="P2153">
        <v>43.251074112055569</v>
      </c>
      <c r="Q2153">
        <v>53.473505215000003</v>
      </c>
      <c r="T2153" s="10"/>
      <c r="U2153" s="10"/>
      <c r="V2153" s="10"/>
      <c r="W2153" s="10"/>
      <c r="X2153" s="10"/>
      <c r="Y2153" s="10"/>
      <c r="Z2153" s="10"/>
    </row>
    <row r="2154" spans="1:28" x14ac:dyDescent="0.35">
      <c r="A2154" t="str">
        <f t="shared" si="179"/>
        <v>8427_Travaux de construction spécialisés</v>
      </c>
      <c r="B2154" t="str">
        <f t="shared" si="180"/>
        <v>6_8427</v>
      </c>
      <c r="C2154">
        <f t="shared" si="181"/>
        <v>6</v>
      </c>
      <c r="D2154">
        <f t="shared" si="183"/>
        <v>6</v>
      </c>
      <c r="E2154" t="str">
        <f>INDEX(PDC!$J$1:$L$90,MATCH(H2154,PDC!$L:$L,0),MATCH(PDC!$J$1,PDC!$J$1:$L$1,0))</f>
        <v>Construction</v>
      </c>
      <c r="F2154">
        <v>8427</v>
      </c>
      <c r="G2154">
        <v>43</v>
      </c>
      <c r="H2154" t="s">
        <v>3</v>
      </c>
      <c r="I2154" s="10">
        <v>1500</v>
      </c>
      <c r="J2154" s="10">
        <v>2350182</v>
      </c>
      <c r="K2154">
        <v>118</v>
      </c>
      <c r="L2154">
        <v>11</v>
      </c>
      <c r="M2154">
        <v>86</v>
      </c>
      <c r="O2154">
        <v>7268</v>
      </c>
      <c r="P2154">
        <v>84.055805189586934</v>
      </c>
      <c r="Q2154">
        <v>50.208877440000002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</row>
    <row r="2155" spans="1:28" x14ac:dyDescent="0.35">
      <c r="A2155" t="str">
        <f t="shared" si="179"/>
        <v>8427_Services de soutien aux industries extractives</v>
      </c>
      <c r="B2155" t="str">
        <f t="shared" si="180"/>
        <v>HC_8427</v>
      </c>
      <c r="C2155" t="str">
        <f t="shared" si="181"/>
        <v>HC</v>
      </c>
      <c r="D2155">
        <f t="shared" si="183"/>
        <v>51</v>
      </c>
      <c r="E2155" t="str">
        <f>INDEX(PDC!$J$1:$L$90,MATCH(H2155,PDC!$L:$L,0),MATCH(PDC!$J$1,PDC!$J$1:$L$1,0))</f>
        <v>Industrie</v>
      </c>
      <c r="F2155">
        <v>8427</v>
      </c>
      <c r="G2155">
        <v>9</v>
      </c>
      <c r="H2155" t="s">
        <v>65</v>
      </c>
      <c r="I2155" s="10">
        <v>12</v>
      </c>
      <c r="J2155" s="10">
        <v>21029</v>
      </c>
      <c r="K2155">
        <v>1</v>
      </c>
      <c r="O2155">
        <v>10</v>
      </c>
      <c r="P2155">
        <v>0</v>
      </c>
      <c r="Q2155">
        <v>47.553378668000001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</row>
    <row r="2156" spans="1:28" x14ac:dyDescent="0.35">
      <c r="A2156" t="str">
        <f t="shared" si="179"/>
        <v>8427_Publicité et études de marché</v>
      </c>
      <c r="B2156" t="str">
        <f t="shared" si="180"/>
        <v>HC_8427</v>
      </c>
      <c r="C2156" t="str">
        <f t="shared" si="181"/>
        <v>HC</v>
      </c>
      <c r="D2156">
        <f t="shared" si="183"/>
        <v>7</v>
      </c>
      <c r="E2156" t="str">
        <f>INDEX(PDC!$J$1:$L$90,MATCH(H2156,PDC!$L:$L,0),MATCH(PDC!$J$1,PDC!$J$1:$L$1,0))</f>
        <v>Services</v>
      </c>
      <c r="F2156">
        <v>8427</v>
      </c>
      <c r="G2156">
        <v>73</v>
      </c>
      <c r="H2156" t="s">
        <v>33</v>
      </c>
      <c r="I2156" s="10">
        <v>30</v>
      </c>
      <c r="J2156" s="10">
        <v>48204</v>
      </c>
      <c r="K2156">
        <v>2</v>
      </c>
      <c r="O2156">
        <v>28</v>
      </c>
      <c r="P2156">
        <v>81.253179916831726</v>
      </c>
      <c r="Q2156">
        <v>41.490332752</v>
      </c>
      <c r="T2156" s="10"/>
      <c r="U2156" s="10"/>
      <c r="V2156" s="10"/>
      <c r="W2156" s="10"/>
      <c r="X2156" s="10"/>
      <c r="Y2156" s="10"/>
      <c r="Z2156" s="10"/>
    </row>
    <row r="2157" spans="1:28" x14ac:dyDescent="0.35">
      <c r="A2157" t="str">
        <f t="shared" si="179"/>
        <v>8427_Activités de location et location-bail</v>
      </c>
      <c r="B2157" t="str">
        <f t="shared" si="180"/>
        <v>HC_8427</v>
      </c>
      <c r="C2157" t="str">
        <f t="shared" si="181"/>
        <v>HC</v>
      </c>
      <c r="D2157">
        <f t="shared" si="183"/>
        <v>3</v>
      </c>
      <c r="E2157" t="str">
        <f>INDEX(PDC!$J$1:$L$90,MATCH(H2157,PDC!$L:$L,0),MATCH(PDC!$J$1,PDC!$J$1:$L$1,0))</f>
        <v>Services</v>
      </c>
      <c r="F2157">
        <v>8427</v>
      </c>
      <c r="G2157">
        <v>77</v>
      </c>
      <c r="H2157" t="s">
        <v>88</v>
      </c>
      <c r="I2157" s="10">
        <v>77</v>
      </c>
      <c r="J2157" s="10">
        <v>120581</v>
      </c>
      <c r="K2157">
        <v>5</v>
      </c>
      <c r="O2157">
        <v>359</v>
      </c>
      <c r="P2157">
        <v>101.47148686108146</v>
      </c>
      <c r="Q2157">
        <v>41.465902587999999</v>
      </c>
      <c r="T2157" s="10"/>
      <c r="U2157" s="10"/>
      <c r="V2157" s="10"/>
      <c r="W2157" s="10"/>
      <c r="X2157" s="10"/>
      <c r="Y2157" s="10"/>
      <c r="Z2157" s="10"/>
    </row>
    <row r="2158" spans="1:28" x14ac:dyDescent="0.35">
      <c r="A2158" t="str">
        <f t="shared" si="179"/>
        <v>8427_Fabrication d'équipements électriques</v>
      </c>
      <c r="B2158" t="str">
        <f t="shared" si="180"/>
        <v>HC_8427</v>
      </c>
      <c r="C2158" t="str">
        <f t="shared" si="181"/>
        <v>HC</v>
      </c>
      <c r="D2158">
        <f t="shared" si="183"/>
        <v>12</v>
      </c>
      <c r="E2158" t="str">
        <f>INDEX(PDC!$J$1:$L$90,MATCH(H2158,PDC!$L:$L,0),MATCH(PDC!$J$1,PDC!$J$1:$L$1,0))</f>
        <v>Industrie</v>
      </c>
      <c r="F2158">
        <v>8427</v>
      </c>
      <c r="G2158">
        <v>27</v>
      </c>
      <c r="H2158" t="s">
        <v>38</v>
      </c>
      <c r="I2158" s="10">
        <v>63</v>
      </c>
      <c r="J2158" s="10">
        <v>96810</v>
      </c>
      <c r="K2158">
        <v>4</v>
      </c>
      <c r="O2158">
        <v>59</v>
      </c>
      <c r="P2158">
        <v>56.77273553370221</v>
      </c>
      <c r="Q2158">
        <v>41.318045656000002</v>
      </c>
      <c r="T2158" s="10"/>
      <c r="U2158" s="10"/>
      <c r="V2158" s="10"/>
      <c r="W2158" s="10"/>
      <c r="X2158" s="10"/>
      <c r="Y2158" s="10"/>
      <c r="Z2158" s="10"/>
    </row>
    <row r="2159" spans="1:28" x14ac:dyDescent="0.35">
      <c r="A2159" t="str">
        <f t="shared" si="179"/>
        <v>8427_Enseignement</v>
      </c>
      <c r="B2159" t="str">
        <f t="shared" si="180"/>
        <v>36_8427</v>
      </c>
      <c r="C2159">
        <f t="shared" si="181"/>
        <v>36</v>
      </c>
      <c r="D2159">
        <f t="shared" si="183"/>
        <v>36</v>
      </c>
      <c r="E2159" t="str">
        <f>INDEX(PDC!$J$1:$L$90,MATCH(H2159,PDC!$L:$L,0),MATCH(PDC!$J$1,PDC!$J$1:$L$1,0))</f>
        <v>Services</v>
      </c>
      <c r="F2159">
        <v>8427</v>
      </c>
      <c r="G2159">
        <v>85</v>
      </c>
      <c r="H2159" t="s">
        <v>34</v>
      </c>
      <c r="I2159" s="10">
        <v>318</v>
      </c>
      <c r="J2159" s="10">
        <v>439888</v>
      </c>
      <c r="K2159">
        <v>17</v>
      </c>
      <c r="L2159">
        <v>2</v>
      </c>
      <c r="M2159">
        <v>13</v>
      </c>
      <c r="O2159">
        <v>804</v>
      </c>
      <c r="P2159">
        <v>22.981875548752175</v>
      </c>
      <c r="Q2159">
        <v>38.646200851000003</v>
      </c>
      <c r="T2159" s="10"/>
      <c r="U2159" s="10"/>
      <c r="V2159" s="10"/>
      <c r="W2159" s="10"/>
      <c r="X2159" s="10"/>
      <c r="Y2159" s="10"/>
      <c r="Z2159" s="10"/>
    </row>
    <row r="2160" spans="1:28" x14ac:dyDescent="0.35">
      <c r="A2160" t="str">
        <f t="shared" si="179"/>
        <v>8427_Industries alimentaires</v>
      </c>
      <c r="B2160" t="str">
        <f t="shared" si="180"/>
        <v>8_8427</v>
      </c>
      <c r="C2160">
        <f t="shared" si="181"/>
        <v>8</v>
      </c>
      <c r="D2160">
        <f t="shared" si="183"/>
        <v>8</v>
      </c>
      <c r="E2160" t="str">
        <f>INDEX(PDC!$J$1:$L$90,MATCH(H2160,PDC!$L:$L,0),MATCH(PDC!$J$1,PDC!$J$1:$L$1,0))</f>
        <v>Industrie</v>
      </c>
      <c r="F2160">
        <v>8427</v>
      </c>
      <c r="G2160">
        <v>10</v>
      </c>
      <c r="H2160" t="s">
        <v>14</v>
      </c>
      <c r="I2160" s="10">
        <v>1293</v>
      </c>
      <c r="J2160" s="10">
        <v>2034389</v>
      </c>
      <c r="K2160">
        <v>76</v>
      </c>
      <c r="L2160">
        <v>5</v>
      </c>
      <c r="M2160">
        <v>33</v>
      </c>
      <c r="O2160">
        <v>4798</v>
      </c>
      <c r="P2160">
        <v>70.648353377001214</v>
      </c>
      <c r="Q2160">
        <v>37.357653821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</row>
    <row r="2161" spans="1:28" x14ac:dyDescent="0.35">
      <c r="A2161" t="str">
        <f t="shared" si="179"/>
        <v>8427_Activités de poste et de courrier</v>
      </c>
      <c r="B2161" t="str">
        <f t="shared" si="180"/>
        <v>HC_8427</v>
      </c>
      <c r="C2161" t="str">
        <f t="shared" si="181"/>
        <v>HC</v>
      </c>
      <c r="D2161">
        <f t="shared" si="183"/>
        <v>9</v>
      </c>
      <c r="E2161" t="str">
        <f>INDEX(PDC!$J$1:$L$90,MATCH(H2161,PDC!$L:$L,0),MATCH(PDC!$J$1,PDC!$J$1:$L$1,0))</f>
        <v>Services</v>
      </c>
      <c r="F2161">
        <v>8427</v>
      </c>
      <c r="G2161">
        <v>53</v>
      </c>
      <c r="H2161" t="s">
        <v>13</v>
      </c>
      <c r="I2161" s="10">
        <v>128</v>
      </c>
      <c r="J2161" s="10">
        <v>195829</v>
      </c>
      <c r="K2161">
        <v>7</v>
      </c>
      <c r="L2161">
        <v>2</v>
      </c>
      <c r="M2161" s="10">
        <v>10</v>
      </c>
      <c r="O2161">
        <v>1312</v>
      </c>
      <c r="P2161">
        <v>68.939568218100135</v>
      </c>
      <c r="Q2161">
        <v>35.745471815000002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</row>
    <row r="2162" spans="1:28" x14ac:dyDescent="0.35">
      <c r="A2162" t="str">
        <f t="shared" si="179"/>
        <v>8427_Collecte, traitement et élimination des déchets ; récupération</v>
      </c>
      <c r="B2162" t="str">
        <f t="shared" si="180"/>
        <v>HC_8427</v>
      </c>
      <c r="C2162" t="str">
        <f t="shared" si="181"/>
        <v>HC</v>
      </c>
      <c r="D2162">
        <f t="shared" si="183"/>
        <v>23</v>
      </c>
      <c r="E2162" t="str">
        <f>INDEX(PDC!$J$1:$L$90,MATCH(H2162,PDC!$L:$L,0),MATCH(PDC!$J$1,PDC!$J$1:$L$1,0))</f>
        <v>Industrie</v>
      </c>
      <c r="F2162">
        <v>8427</v>
      </c>
      <c r="G2162">
        <v>38</v>
      </c>
      <c r="H2162" t="s">
        <v>4</v>
      </c>
      <c r="I2162">
        <v>64</v>
      </c>
      <c r="J2162">
        <v>114008</v>
      </c>
      <c r="K2162">
        <v>4</v>
      </c>
      <c r="M2162" s="10"/>
      <c r="O2162">
        <v>178</v>
      </c>
      <c r="P2162">
        <v>40.552818576856211</v>
      </c>
      <c r="Q2162">
        <v>35.085257175000002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</row>
    <row r="2163" spans="1:28" x14ac:dyDescent="0.35">
      <c r="A2163" t="str">
        <f t="shared" si="179"/>
        <v>8427_Activités liées à l'emploi</v>
      </c>
      <c r="B2163" t="str">
        <f t="shared" si="180"/>
        <v>HC_8427</v>
      </c>
      <c r="C2163" t="str">
        <f t="shared" si="181"/>
        <v>HC</v>
      </c>
      <c r="D2163">
        <f t="shared" si="183"/>
        <v>14</v>
      </c>
      <c r="E2163" t="str">
        <f>INDEX(PDC!$J$1:$L$90,MATCH(H2163,PDC!$L:$L,0),MATCH(PDC!$J$1,PDC!$J$1:$L$1,0))</f>
        <v>Services</v>
      </c>
      <c r="F2163">
        <v>8427</v>
      </c>
      <c r="G2163">
        <v>78</v>
      </c>
      <c r="H2163" t="s">
        <v>6</v>
      </c>
      <c r="I2163" s="10">
        <v>877</v>
      </c>
      <c r="J2163" s="10">
        <v>1014191</v>
      </c>
      <c r="K2163" s="10">
        <v>33</v>
      </c>
      <c r="L2163">
        <v>1</v>
      </c>
      <c r="M2163" s="10">
        <v>8</v>
      </c>
      <c r="N2163" s="10"/>
      <c r="O2163" s="10">
        <v>1991</v>
      </c>
      <c r="P2163" s="10">
        <v>52.944102424426852</v>
      </c>
      <c r="Q2163" s="10">
        <v>32.538249698999998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</row>
    <row r="2164" spans="1:28" x14ac:dyDescent="0.35">
      <c r="A2164" t="str">
        <f t="shared" si="179"/>
        <v>8427_Construction de bâtiments</v>
      </c>
      <c r="B2164" t="str">
        <f t="shared" si="180"/>
        <v>HC_8427</v>
      </c>
      <c r="C2164" t="str">
        <f t="shared" si="181"/>
        <v>HC</v>
      </c>
      <c r="D2164">
        <f t="shared" si="183"/>
        <v>28</v>
      </c>
      <c r="E2164" t="str">
        <f>INDEX(PDC!$J$1:$L$90,MATCH(H2164,PDC!$L:$L,0),MATCH(PDC!$J$1,PDC!$J$1:$L$1,0))</f>
        <v>Construction</v>
      </c>
      <c r="F2164">
        <v>8427</v>
      </c>
      <c r="G2164">
        <v>41</v>
      </c>
      <c r="H2164" t="s">
        <v>17</v>
      </c>
      <c r="I2164" s="10">
        <v>87</v>
      </c>
      <c r="J2164" s="10">
        <v>134098</v>
      </c>
      <c r="K2164" s="10">
        <v>4</v>
      </c>
      <c r="L2164">
        <v>1</v>
      </c>
      <c r="M2164" s="10">
        <v>7</v>
      </c>
      <c r="N2164" s="10"/>
      <c r="O2164" s="10">
        <v>1092</v>
      </c>
      <c r="P2164" s="10">
        <v>32.874019683562885</v>
      </c>
      <c r="Q2164" s="10">
        <v>29.82893108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</row>
    <row r="2165" spans="1:28" x14ac:dyDescent="0.35">
      <c r="A2165" t="str">
        <f t="shared" si="179"/>
        <v>8427_Transports terrestres et transport par conduites</v>
      </c>
      <c r="B2165" t="str">
        <f t="shared" si="180"/>
        <v>15_8427</v>
      </c>
      <c r="C2165">
        <f t="shared" si="181"/>
        <v>15</v>
      </c>
      <c r="D2165">
        <f t="shared" si="183"/>
        <v>15</v>
      </c>
      <c r="E2165" t="str">
        <f>INDEX(PDC!$J$1:$L$90,MATCH(H2165,PDC!$L:$L,0),MATCH(PDC!$J$1,PDC!$J$1:$L$1,0))</f>
        <v>Services</v>
      </c>
      <c r="F2165">
        <v>8427</v>
      </c>
      <c r="G2165">
        <v>49</v>
      </c>
      <c r="H2165" t="s">
        <v>5</v>
      </c>
      <c r="I2165" s="10">
        <v>748</v>
      </c>
      <c r="J2165" s="10">
        <v>1356457</v>
      </c>
      <c r="K2165" s="10">
        <v>38</v>
      </c>
      <c r="L2165">
        <v>3</v>
      </c>
      <c r="M2165" s="10">
        <v>45</v>
      </c>
      <c r="N2165" s="10"/>
      <c r="O2165" s="10">
        <v>3968</v>
      </c>
      <c r="P2165" s="10">
        <v>51.459407070901925</v>
      </c>
      <c r="Q2165" s="10">
        <v>28.014157471000001</v>
      </c>
      <c r="R2165" s="10"/>
      <c r="S2165" s="10"/>
      <c r="T2165" s="10"/>
      <c r="AA2165" s="10"/>
      <c r="AB2165" s="10"/>
    </row>
    <row r="2166" spans="1:28" x14ac:dyDescent="0.35">
      <c r="A2166" t="str">
        <f t="shared" si="179"/>
        <v>8427_Réparation et installation de machines et d'équipements</v>
      </c>
      <c r="B2166" t="str">
        <f t="shared" si="180"/>
        <v>HC_8427</v>
      </c>
      <c r="C2166" t="str">
        <f t="shared" si="181"/>
        <v>HC</v>
      </c>
      <c r="D2166">
        <f t="shared" si="183"/>
        <v>11</v>
      </c>
      <c r="E2166" t="str">
        <f>INDEX(PDC!$J$1:$L$90,MATCH(H2166,PDC!$L:$L,0),MATCH(PDC!$J$1,PDC!$J$1:$L$1,0))</f>
        <v>Industrie</v>
      </c>
      <c r="F2166">
        <v>8427</v>
      </c>
      <c r="G2166">
        <v>33</v>
      </c>
      <c r="H2166" t="s">
        <v>23</v>
      </c>
      <c r="I2166" s="10">
        <v>130</v>
      </c>
      <c r="J2166" s="10">
        <v>216364</v>
      </c>
      <c r="K2166" s="10">
        <v>6</v>
      </c>
      <c r="M2166" s="10"/>
      <c r="N2166" s="10"/>
      <c r="O2166" s="10">
        <v>445</v>
      </c>
      <c r="P2166" s="10">
        <v>67.414605245642093</v>
      </c>
      <c r="Q2166" s="10">
        <v>27.731045829999999</v>
      </c>
      <c r="R2166" s="10"/>
      <c r="S2166" s="10"/>
      <c r="AA2166" s="10"/>
      <c r="AB2166" s="10"/>
    </row>
    <row r="2167" spans="1:28" x14ac:dyDescent="0.35">
      <c r="A2167" t="str">
        <f t="shared" si="179"/>
        <v>8427_Fabrication de produits métalliques, à l'exception des machines et des équipements</v>
      </c>
      <c r="B2167" t="str">
        <f t="shared" si="180"/>
        <v>21_8427</v>
      </c>
      <c r="C2167">
        <f t="shared" si="181"/>
        <v>21</v>
      </c>
      <c r="D2167">
        <f t="shared" si="183"/>
        <v>21</v>
      </c>
      <c r="E2167" t="str">
        <f>INDEX(PDC!$J$1:$L$90,MATCH(H2167,PDC!$L:$L,0),MATCH(PDC!$J$1,PDC!$J$1:$L$1,0))</f>
        <v>Industrie</v>
      </c>
      <c r="F2167">
        <v>8427</v>
      </c>
      <c r="G2167">
        <v>25</v>
      </c>
      <c r="H2167" t="s">
        <v>11</v>
      </c>
      <c r="I2167" s="10">
        <v>588</v>
      </c>
      <c r="J2167" s="10">
        <v>981402</v>
      </c>
      <c r="K2167" s="10">
        <v>27</v>
      </c>
      <c r="L2167">
        <v>4</v>
      </c>
      <c r="M2167" s="10">
        <v>46</v>
      </c>
      <c r="N2167" s="10"/>
      <c r="O2167" s="10">
        <v>1723</v>
      </c>
      <c r="P2167" s="10">
        <v>43.235911211727164</v>
      </c>
      <c r="Q2167" s="10">
        <v>27.511661887999999</v>
      </c>
      <c r="R2167" s="10"/>
      <c r="S2167" s="10"/>
      <c r="AA2167" s="10"/>
      <c r="AB2167" s="10"/>
    </row>
    <row r="2168" spans="1:28" x14ac:dyDescent="0.35">
      <c r="A2168" t="str">
        <f t="shared" si="179"/>
        <v>8427_Restauration</v>
      </c>
      <c r="B2168" t="str">
        <f t="shared" si="180"/>
        <v>17_8427</v>
      </c>
      <c r="C2168">
        <f t="shared" si="181"/>
        <v>17</v>
      </c>
      <c r="D2168">
        <f t="shared" si="183"/>
        <v>17</v>
      </c>
      <c r="E2168" t="str">
        <f>INDEX(PDC!$J$1:$L$90,MATCH(H2168,PDC!$L:$L,0),MATCH(PDC!$J$1,PDC!$J$1:$L$1,0))</f>
        <v>Services</v>
      </c>
      <c r="F2168">
        <v>8427</v>
      </c>
      <c r="G2168">
        <v>56</v>
      </c>
      <c r="H2168" t="s">
        <v>10</v>
      </c>
      <c r="I2168" s="10">
        <v>697</v>
      </c>
      <c r="J2168" s="10">
        <v>996695</v>
      </c>
      <c r="K2168" s="10">
        <v>27</v>
      </c>
      <c r="M2168" s="10"/>
      <c r="N2168" s="10"/>
      <c r="O2168" s="10">
        <v>1369</v>
      </c>
      <c r="P2168" s="10">
        <v>49.437112404463925</v>
      </c>
      <c r="Q2168" s="10">
        <v>27.0895309</v>
      </c>
      <c r="R2168" s="10"/>
      <c r="S2168" s="10"/>
      <c r="AA2168" s="10"/>
      <c r="AB2168" s="10"/>
    </row>
    <row r="2169" spans="1:28" x14ac:dyDescent="0.35">
      <c r="A2169" t="str">
        <f t="shared" si="179"/>
        <v>8427_Génie civil</v>
      </c>
      <c r="B2169" t="str">
        <f t="shared" si="180"/>
        <v>13_8427</v>
      </c>
      <c r="C2169">
        <f t="shared" si="181"/>
        <v>13</v>
      </c>
      <c r="D2169">
        <f t="shared" si="183"/>
        <v>13</v>
      </c>
      <c r="E2169" t="str">
        <f>INDEX(PDC!$J$1:$L$90,MATCH(H2169,PDC!$L:$L,0),MATCH(PDC!$J$1,PDC!$J$1:$L$1,0))</f>
        <v>Construction</v>
      </c>
      <c r="F2169">
        <v>8427</v>
      </c>
      <c r="G2169">
        <v>42</v>
      </c>
      <c r="H2169" t="s">
        <v>22</v>
      </c>
      <c r="I2169" s="10">
        <v>318</v>
      </c>
      <c r="J2169" s="10">
        <v>488443</v>
      </c>
      <c r="K2169" s="10">
        <v>13</v>
      </c>
      <c r="M2169" s="10"/>
      <c r="N2169" s="10"/>
      <c r="O2169" s="10">
        <v>668</v>
      </c>
      <c r="P2169" s="10">
        <v>56.288939444809472</v>
      </c>
      <c r="Q2169" s="10">
        <v>26.615183347999999</v>
      </c>
      <c r="R2169" s="10"/>
      <c r="S2169" s="10"/>
      <c r="AA2169" s="10"/>
      <c r="AB2169" s="10"/>
    </row>
    <row r="2170" spans="1:28" x14ac:dyDescent="0.35">
      <c r="A2170" t="str">
        <f t="shared" si="179"/>
        <v>8427_Activités pour la santé humaine</v>
      </c>
      <c r="B2170" t="str">
        <f t="shared" si="180"/>
        <v>18_8427</v>
      </c>
      <c r="C2170">
        <f t="shared" si="181"/>
        <v>18</v>
      </c>
      <c r="D2170">
        <f t="shared" si="183"/>
        <v>18</v>
      </c>
      <c r="E2170" t="str">
        <f>INDEX(PDC!$J$1:$L$90,MATCH(H2170,PDC!$L:$L,0),MATCH(PDC!$J$1,PDC!$J$1:$L$1,0))</f>
        <v>Services</v>
      </c>
      <c r="F2170">
        <v>8427</v>
      </c>
      <c r="G2170">
        <v>86</v>
      </c>
      <c r="H2170" t="s">
        <v>27</v>
      </c>
      <c r="I2170" s="10">
        <v>1069</v>
      </c>
      <c r="J2170" s="10">
        <v>1706891</v>
      </c>
      <c r="K2170" s="10">
        <v>43</v>
      </c>
      <c r="L2170">
        <v>4</v>
      </c>
      <c r="M2170" s="10">
        <v>25</v>
      </c>
      <c r="N2170" s="10"/>
      <c r="O2170" s="10">
        <v>2966</v>
      </c>
      <c r="P2170" s="10">
        <v>46.983393573193744</v>
      </c>
      <c r="Q2170" s="10">
        <v>25.192001130000001</v>
      </c>
      <c r="R2170" s="10"/>
      <c r="S2170" s="10"/>
      <c r="AA2170" s="10"/>
      <c r="AB2170" s="10"/>
    </row>
    <row r="2171" spans="1:28" x14ac:dyDescent="0.35">
      <c r="A2171" t="str">
        <f t="shared" si="179"/>
        <v>8427_Fabrication de produits en caoutchouc et en plastique</v>
      </c>
      <c r="B2171" t="str">
        <f t="shared" si="180"/>
        <v>24_8427</v>
      </c>
      <c r="C2171">
        <f t="shared" si="181"/>
        <v>24</v>
      </c>
      <c r="D2171">
        <f t="shared" si="183"/>
        <v>24</v>
      </c>
      <c r="E2171" t="str">
        <f>INDEX(PDC!$J$1:$L$90,MATCH(H2171,PDC!$L:$L,0),MATCH(PDC!$J$1,PDC!$J$1:$L$1,0))</f>
        <v>Industrie</v>
      </c>
      <c r="F2171">
        <v>8427</v>
      </c>
      <c r="G2171">
        <v>22</v>
      </c>
      <c r="H2171" t="s">
        <v>25</v>
      </c>
      <c r="I2171" s="10">
        <v>538</v>
      </c>
      <c r="J2171" s="10">
        <v>846015</v>
      </c>
      <c r="K2171" s="10">
        <v>21</v>
      </c>
      <c r="L2171" s="10"/>
      <c r="M2171" s="10"/>
      <c r="N2171" s="10"/>
      <c r="O2171" s="10">
        <v>783</v>
      </c>
      <c r="P2171" s="10">
        <v>37.927736167246394</v>
      </c>
      <c r="Q2171" s="10">
        <v>24.822254924999999</v>
      </c>
      <c r="R2171" s="10"/>
      <c r="S2171" s="10"/>
      <c r="U2171" s="10"/>
      <c r="V2171" s="10"/>
      <c r="W2171" s="10"/>
      <c r="X2171" s="10"/>
      <c r="Y2171" s="10"/>
      <c r="Z2171" s="10"/>
      <c r="AA2171" s="10"/>
      <c r="AB2171" s="10"/>
    </row>
    <row r="2172" spans="1:28" x14ac:dyDescent="0.35">
      <c r="A2172" t="str">
        <f t="shared" si="179"/>
        <v>8427_Enquêtes et sécurité</v>
      </c>
      <c r="B2172" t="str">
        <f t="shared" si="180"/>
        <v>HC_8427</v>
      </c>
      <c r="C2172" t="str">
        <f t="shared" si="181"/>
        <v>HC</v>
      </c>
      <c r="D2172">
        <f t="shared" si="183"/>
        <v>44</v>
      </c>
      <c r="E2172" t="str">
        <f>INDEX(PDC!$J$1:$L$90,MATCH(H2172,PDC!$L:$L,0),MATCH(PDC!$J$1,PDC!$J$1:$L$1,0))</f>
        <v>Services</v>
      </c>
      <c r="F2172">
        <v>8427</v>
      </c>
      <c r="G2172">
        <v>80</v>
      </c>
      <c r="H2172" t="s">
        <v>15</v>
      </c>
      <c r="I2172" s="10">
        <v>66</v>
      </c>
      <c r="J2172" s="10">
        <v>86021</v>
      </c>
      <c r="K2172" s="10">
        <v>2</v>
      </c>
      <c r="M2172" s="10"/>
      <c r="N2172" s="10"/>
      <c r="O2172" s="10">
        <v>352</v>
      </c>
      <c r="P2172" s="10">
        <v>14.632834485724068</v>
      </c>
      <c r="Q2172" s="10">
        <v>23.250136595000001</v>
      </c>
      <c r="R2172" s="10"/>
      <c r="S2172" s="10"/>
      <c r="T2172" s="10"/>
      <c r="AA2172" s="10"/>
      <c r="AB2172" s="10"/>
    </row>
    <row r="2173" spans="1:28" x14ac:dyDescent="0.35">
      <c r="A2173" t="str">
        <f t="shared" si="179"/>
        <v>8427_Industrie du papier et du carton</v>
      </c>
      <c r="B2173" t="str">
        <f t="shared" si="180"/>
        <v>HC_8427</v>
      </c>
      <c r="C2173" t="str">
        <f t="shared" si="181"/>
        <v>HC</v>
      </c>
      <c r="D2173">
        <f t="shared" si="183"/>
        <v>42</v>
      </c>
      <c r="E2173" t="str">
        <f>INDEX(PDC!$J$1:$L$90,MATCH(H2173,PDC!$L:$L,0),MATCH(PDC!$J$1,PDC!$J$1:$L$1,0))</f>
        <v>Industrie</v>
      </c>
      <c r="F2173">
        <v>8427</v>
      </c>
      <c r="G2173">
        <v>17</v>
      </c>
      <c r="H2173" t="s">
        <v>71</v>
      </c>
      <c r="I2173" s="10">
        <v>51</v>
      </c>
      <c r="J2173" s="10">
        <v>86107</v>
      </c>
      <c r="K2173" s="10">
        <v>2</v>
      </c>
      <c r="L2173" s="10"/>
      <c r="M2173" s="10"/>
      <c r="N2173" s="10"/>
      <c r="O2173" s="10">
        <v>186</v>
      </c>
      <c r="P2173" s="10">
        <v>19.439847442430214</v>
      </c>
      <c r="Q2173" s="10">
        <v>23.226915349999999</v>
      </c>
      <c r="R2173" s="10"/>
      <c r="S2173" s="10"/>
      <c r="AA2173" s="10"/>
      <c r="AB2173" s="10"/>
    </row>
    <row r="2174" spans="1:28" x14ac:dyDescent="0.35">
      <c r="A2174" t="str">
        <f t="shared" si="179"/>
        <v>8427_Hébergement</v>
      </c>
      <c r="B2174" t="str">
        <f t="shared" si="180"/>
        <v>HC_8427</v>
      </c>
      <c r="C2174" t="str">
        <f t="shared" si="181"/>
        <v>HC</v>
      </c>
      <c r="D2174">
        <f t="shared" si="183"/>
        <v>29</v>
      </c>
      <c r="E2174" t="str">
        <f>INDEX(PDC!$J$1:$L$90,MATCH(H2174,PDC!$L:$L,0),MATCH(PDC!$J$1,PDC!$J$1:$L$1,0))</f>
        <v>Services</v>
      </c>
      <c r="F2174">
        <v>8427</v>
      </c>
      <c r="G2174">
        <v>55</v>
      </c>
      <c r="H2174" t="s">
        <v>20</v>
      </c>
      <c r="I2174" s="10">
        <v>136</v>
      </c>
      <c r="J2174" s="10">
        <v>217082</v>
      </c>
      <c r="K2174" s="10">
        <v>5</v>
      </c>
      <c r="L2174">
        <v>2</v>
      </c>
      <c r="M2174" s="10">
        <v>55</v>
      </c>
      <c r="N2174" s="10"/>
      <c r="O2174" s="10">
        <v>670</v>
      </c>
      <c r="P2174" s="10">
        <v>32.825284216023036</v>
      </c>
      <c r="Q2174" s="10">
        <v>23.032771026999999</v>
      </c>
      <c r="R2174" s="10"/>
      <c r="S2174" s="10"/>
      <c r="AA2174" s="10"/>
      <c r="AB2174" s="10"/>
    </row>
    <row r="2175" spans="1:28" x14ac:dyDescent="0.35">
      <c r="A2175" t="str">
        <f t="shared" si="179"/>
        <v>8427_Commerce de détail, à l'exception des automobiles et des motocycles</v>
      </c>
      <c r="B2175" t="str">
        <f t="shared" si="180"/>
        <v>27_8427</v>
      </c>
      <c r="C2175">
        <f t="shared" si="181"/>
        <v>27</v>
      </c>
      <c r="D2175">
        <f t="shared" si="183"/>
        <v>27</v>
      </c>
      <c r="E2175" t="str">
        <f>INDEX(PDC!$J$1:$L$90,MATCH(H2175,PDC!$L:$L,0),MATCH(PDC!$J$1,PDC!$J$1:$L$1,0))</f>
        <v>Commerce</v>
      </c>
      <c r="F2175">
        <v>8427</v>
      </c>
      <c r="G2175">
        <v>47</v>
      </c>
      <c r="H2175" t="s">
        <v>16</v>
      </c>
      <c r="I2175" s="10">
        <v>2149</v>
      </c>
      <c r="J2175" s="10">
        <v>3416186</v>
      </c>
      <c r="K2175" s="10">
        <v>76</v>
      </c>
      <c r="L2175">
        <v>7</v>
      </c>
      <c r="M2175" s="10">
        <v>99</v>
      </c>
      <c r="N2175" s="10"/>
      <c r="O2175" s="10">
        <v>5209</v>
      </c>
      <c r="P2175" s="10">
        <v>36.750116423909454</v>
      </c>
      <c r="Q2175" s="10">
        <v>22.247032217000001</v>
      </c>
      <c r="R2175" s="10"/>
      <c r="S2175" s="10"/>
      <c r="AA2175" s="10"/>
      <c r="AB2175" s="10"/>
    </row>
    <row r="2176" spans="1:28" x14ac:dyDescent="0.35">
      <c r="A2176" t="str">
        <f t="shared" si="179"/>
        <v>8427_Commerce et réparation d'automobiles et de motocycles</v>
      </c>
      <c r="B2176" t="str">
        <f t="shared" si="180"/>
        <v>22_8427</v>
      </c>
      <c r="C2176">
        <f t="shared" si="181"/>
        <v>22</v>
      </c>
      <c r="D2176">
        <f t="shared" si="183"/>
        <v>22</v>
      </c>
      <c r="E2176" t="str">
        <f>INDEX(PDC!$J$1:$L$90,MATCH(H2176,PDC!$L:$L,0),MATCH(PDC!$J$1,PDC!$J$1:$L$1,0))</f>
        <v>Commerce</v>
      </c>
      <c r="F2176">
        <v>8427</v>
      </c>
      <c r="G2176">
        <v>45</v>
      </c>
      <c r="H2176" t="s">
        <v>21</v>
      </c>
      <c r="I2176" s="10">
        <v>653</v>
      </c>
      <c r="J2176" s="10">
        <v>1077422</v>
      </c>
      <c r="K2176" s="10">
        <v>23</v>
      </c>
      <c r="L2176" s="10">
        <v>2</v>
      </c>
      <c r="M2176" s="10">
        <v>17</v>
      </c>
      <c r="N2176" s="10"/>
      <c r="O2176" s="10">
        <v>1695</v>
      </c>
      <c r="P2176" s="10">
        <v>40.672660856683841</v>
      </c>
      <c r="Q2176" s="10">
        <v>21.34725298</v>
      </c>
      <c r="R2176" s="10"/>
      <c r="S2176" s="10"/>
      <c r="AA2176" s="10"/>
      <c r="AB2176" s="10"/>
    </row>
    <row r="2177" spans="1:28" x14ac:dyDescent="0.35">
      <c r="A2177" t="str">
        <f t="shared" si="179"/>
        <v>8427_Administration publique et défense ; sécurité sociale obligatoire</v>
      </c>
      <c r="B2177" t="str">
        <f t="shared" si="180"/>
        <v>34_8427</v>
      </c>
      <c r="C2177">
        <f t="shared" si="181"/>
        <v>34</v>
      </c>
      <c r="D2177">
        <f t="shared" si="183"/>
        <v>34</v>
      </c>
      <c r="E2177" t="str">
        <f>INDEX(PDC!$J$1:$L$90,MATCH(H2177,PDC!$L:$L,0),MATCH(PDC!$J$1,PDC!$J$1:$L$1,0))</f>
        <v>Services</v>
      </c>
      <c r="F2177">
        <v>8427</v>
      </c>
      <c r="G2177">
        <v>84</v>
      </c>
      <c r="H2177" t="s">
        <v>36</v>
      </c>
      <c r="I2177" s="10">
        <v>592</v>
      </c>
      <c r="J2177" s="10">
        <v>704474</v>
      </c>
      <c r="K2177" s="10">
        <v>15</v>
      </c>
      <c r="L2177">
        <v>1</v>
      </c>
      <c r="M2177" s="10">
        <v>10</v>
      </c>
      <c r="N2177" s="10"/>
      <c r="O2177" s="10">
        <v>1692</v>
      </c>
      <c r="P2177" s="10">
        <v>25.723994865575204</v>
      </c>
      <c r="Q2177" s="10">
        <v>21.29248205</v>
      </c>
      <c r="R2177" s="10"/>
      <c r="S2177" s="10"/>
      <c r="AA2177" s="10"/>
      <c r="AB2177" s="10"/>
    </row>
    <row r="2178" spans="1:28" x14ac:dyDescent="0.35">
      <c r="A2178" t="str">
        <f t="shared" si="179"/>
        <v>8427_Activités des sièges sociaux ; conseil de gestion</v>
      </c>
      <c r="B2178" t="str">
        <f t="shared" si="180"/>
        <v>HC_8427</v>
      </c>
      <c r="C2178" t="str">
        <f t="shared" si="181"/>
        <v>HC</v>
      </c>
      <c r="D2178">
        <f t="shared" si="183"/>
        <v>19</v>
      </c>
      <c r="E2178" t="str">
        <f>INDEX(PDC!$J$1:$L$90,MATCH(H2178,PDC!$L:$L,0),MATCH(PDC!$J$1,PDC!$J$1:$L$1,0))</f>
        <v>Services</v>
      </c>
      <c r="F2178">
        <v>8427</v>
      </c>
      <c r="G2178">
        <v>70</v>
      </c>
      <c r="H2178" t="s">
        <v>44</v>
      </c>
      <c r="I2178" s="10">
        <v>257</v>
      </c>
      <c r="J2178" s="10">
        <v>399152</v>
      </c>
      <c r="K2178" s="10">
        <v>8</v>
      </c>
      <c r="L2178">
        <v>1</v>
      </c>
      <c r="M2178" s="10">
        <v>8</v>
      </c>
      <c r="N2178" s="10"/>
      <c r="O2178" s="10">
        <v>877</v>
      </c>
      <c r="P2178" s="10">
        <v>46.872126692860164</v>
      </c>
      <c r="Q2178" s="10">
        <v>20.042490079</v>
      </c>
      <c r="R2178" s="10"/>
      <c r="S2178" s="10"/>
      <c r="AA2178" s="10"/>
      <c r="AB2178" s="10"/>
    </row>
    <row r="2179" spans="1:28" x14ac:dyDescent="0.35">
      <c r="A2179" t="str">
        <f t="shared" si="179"/>
        <v>8427_Industrie du cuir et de la chaussure</v>
      </c>
      <c r="B2179" t="str">
        <f t="shared" si="180"/>
        <v>32_8427</v>
      </c>
      <c r="C2179">
        <f t="shared" si="181"/>
        <v>32</v>
      </c>
      <c r="D2179">
        <f t="shared" si="183"/>
        <v>32</v>
      </c>
      <c r="E2179" t="str">
        <f>INDEX(PDC!$J$1:$L$90,MATCH(H2179,PDC!$L:$L,0),MATCH(PDC!$J$1,PDC!$J$1:$L$1,0))</f>
        <v>Industrie</v>
      </c>
      <c r="F2179">
        <v>8427</v>
      </c>
      <c r="G2179">
        <v>15</v>
      </c>
      <c r="H2179" t="s">
        <v>69</v>
      </c>
      <c r="I2179" s="10">
        <v>1008</v>
      </c>
      <c r="J2179" s="10">
        <v>1568136</v>
      </c>
      <c r="K2179" s="10">
        <v>30</v>
      </c>
      <c r="L2179">
        <v>1</v>
      </c>
      <c r="M2179" s="10">
        <v>8</v>
      </c>
      <c r="N2179" s="10"/>
      <c r="O2179" s="10">
        <v>2595</v>
      </c>
      <c r="P2179" s="10">
        <v>30.175669300995668</v>
      </c>
      <c r="Q2179" s="10">
        <v>19.130993740000001</v>
      </c>
      <c r="R2179" s="10"/>
      <c r="S2179" s="10"/>
      <c r="AA2179" s="10"/>
      <c r="AB2179" s="10"/>
    </row>
    <row r="2180" spans="1:28" x14ac:dyDescent="0.35">
      <c r="A2180" t="str">
        <f t="shared" ref="A2180:A2243" si="184">F2180&amp;"_"&amp;H2180</f>
        <v>8427_Industrie automobile</v>
      </c>
      <c r="B2180" t="str">
        <f t="shared" ref="B2180:B2243" si="185">C2180&amp;"_"&amp;F2180</f>
        <v>30_8427</v>
      </c>
      <c r="C2180">
        <f t="shared" si="181"/>
        <v>30</v>
      </c>
      <c r="D2180">
        <f t="shared" si="183"/>
        <v>30</v>
      </c>
      <c r="E2180" t="str">
        <f>INDEX(PDC!$J$1:$L$90,MATCH(H2180,PDC!$L:$L,0),MATCH(PDC!$J$1,PDC!$J$1:$L$1,0))</f>
        <v>Industrie</v>
      </c>
      <c r="F2180">
        <v>8427</v>
      </c>
      <c r="G2180">
        <v>29</v>
      </c>
      <c r="H2180" t="s">
        <v>24</v>
      </c>
      <c r="I2180" s="10">
        <v>322</v>
      </c>
      <c r="J2180" s="10">
        <v>529564</v>
      </c>
      <c r="K2180" s="10">
        <v>10</v>
      </c>
      <c r="L2180" s="10"/>
      <c r="M2180" s="10"/>
      <c r="N2180" s="10"/>
      <c r="O2180" s="10">
        <v>1411</v>
      </c>
      <c r="P2180" s="10">
        <v>31.658198264889116</v>
      </c>
      <c r="Q2180" s="10">
        <v>18.883458845</v>
      </c>
      <c r="R2180" s="10"/>
      <c r="S2180" s="10"/>
      <c r="AA2180" s="10"/>
      <c r="AB2180" s="10"/>
    </row>
    <row r="2181" spans="1:28" x14ac:dyDescent="0.35">
      <c r="A2181" t="str">
        <f t="shared" si="184"/>
        <v>8427_Fabrication d'autres produits minéraux non métalliques</v>
      </c>
      <c r="B2181" t="str">
        <f t="shared" si="185"/>
        <v>HC_8427</v>
      </c>
      <c r="C2181" t="str">
        <f t="shared" ref="C2181:C2244" si="186">IF(OR(G2181=93,G2181=78,G2181=53),"HC",IF(I2181&lt;300,"HC",D2181))</f>
        <v>HC</v>
      </c>
      <c r="D2181">
        <f t="shared" si="183"/>
        <v>33</v>
      </c>
      <c r="E2181" t="str">
        <f>INDEX(PDC!$J$1:$L$90,MATCH(H2181,PDC!$L:$L,0),MATCH(PDC!$J$1,PDC!$J$1:$L$1,0))</f>
        <v>Industrie</v>
      </c>
      <c r="F2181">
        <v>8427</v>
      </c>
      <c r="G2181">
        <v>23</v>
      </c>
      <c r="H2181" t="s">
        <v>18</v>
      </c>
      <c r="I2181" s="10">
        <v>65</v>
      </c>
      <c r="J2181" s="10">
        <v>105924</v>
      </c>
      <c r="K2181" s="10">
        <v>2</v>
      </c>
      <c r="L2181">
        <v>1</v>
      </c>
      <c r="M2181" s="10">
        <v>20</v>
      </c>
      <c r="N2181" s="10"/>
      <c r="O2181" s="10">
        <v>489</v>
      </c>
      <c r="P2181" s="10">
        <v>27.049258088133715</v>
      </c>
      <c r="Q2181" s="10">
        <v>18.88146218</v>
      </c>
      <c r="R2181" s="10"/>
      <c r="S2181" s="10"/>
      <c r="AA2181" s="10"/>
      <c r="AB2181" s="10"/>
    </row>
    <row r="2182" spans="1:28" x14ac:dyDescent="0.35">
      <c r="A2182" t="str">
        <f t="shared" si="184"/>
        <v>8427_Commerce de gros, à l'exception des automobiles et des motocycles</v>
      </c>
      <c r="B2182" t="str">
        <f t="shared" si="185"/>
        <v>37_8427</v>
      </c>
      <c r="C2182">
        <f t="shared" si="186"/>
        <v>37</v>
      </c>
      <c r="D2182">
        <f t="shared" si="183"/>
        <v>37</v>
      </c>
      <c r="E2182" t="str">
        <f>INDEX(PDC!$J$1:$L$90,MATCH(H2182,PDC!$L:$L,0),MATCH(PDC!$J$1,PDC!$J$1:$L$1,0))</f>
        <v>Commerce</v>
      </c>
      <c r="F2182">
        <v>8427</v>
      </c>
      <c r="G2182">
        <v>46</v>
      </c>
      <c r="H2182" t="s">
        <v>28</v>
      </c>
      <c r="I2182" s="10">
        <v>820</v>
      </c>
      <c r="J2182" s="10">
        <v>1337313</v>
      </c>
      <c r="K2182" s="10">
        <v>24</v>
      </c>
      <c r="L2182" s="10">
        <v>1</v>
      </c>
      <c r="M2182" s="10">
        <v>8</v>
      </c>
      <c r="N2182" s="10"/>
      <c r="O2182" s="10">
        <v>1962</v>
      </c>
      <c r="P2182" s="10">
        <v>22.905186334960643</v>
      </c>
      <c r="Q2182" s="10">
        <v>17.946434379999999</v>
      </c>
      <c r="R2182" s="10"/>
      <c r="S2182" s="10"/>
      <c r="AA2182" s="10"/>
      <c r="AB2182" s="10"/>
    </row>
    <row r="2183" spans="1:28" x14ac:dyDescent="0.35">
      <c r="A2183" t="str">
        <f t="shared" si="184"/>
        <v>8427_Autres services personnels</v>
      </c>
      <c r="B2183" t="str">
        <f t="shared" si="185"/>
        <v>HC_8427</v>
      </c>
      <c r="C2183" t="str">
        <f t="shared" si="186"/>
        <v>HC</v>
      </c>
      <c r="D2183">
        <f t="shared" si="183"/>
        <v>35</v>
      </c>
      <c r="E2183" t="str">
        <f>INDEX(PDC!$J$1:$L$90,MATCH(H2183,PDC!$L:$L,0),MATCH(PDC!$J$1,PDC!$J$1:$L$1,0))</f>
        <v>Services</v>
      </c>
      <c r="F2183">
        <v>8427</v>
      </c>
      <c r="G2183">
        <v>96</v>
      </c>
      <c r="H2183" t="s">
        <v>30</v>
      </c>
      <c r="I2183" s="10">
        <v>259</v>
      </c>
      <c r="J2183" s="10">
        <v>405014</v>
      </c>
      <c r="K2183" s="10">
        <v>7</v>
      </c>
      <c r="M2183" s="10"/>
      <c r="N2183" s="10"/>
      <c r="O2183" s="10">
        <v>374</v>
      </c>
      <c r="P2183" s="10">
        <v>25.142990619338555</v>
      </c>
      <c r="Q2183" s="10">
        <v>17.283353168000001</v>
      </c>
      <c r="R2183" s="10"/>
      <c r="S2183" s="10"/>
      <c r="AA2183" s="10"/>
      <c r="AB2183" s="10"/>
    </row>
    <row r="2184" spans="1:28" x14ac:dyDescent="0.35">
      <c r="A2184" t="str">
        <f t="shared" si="184"/>
        <v>8427_Entreposage et services auxiliaires des transports</v>
      </c>
      <c r="B2184" t="str">
        <f t="shared" si="185"/>
        <v>HC_8427</v>
      </c>
      <c r="C2184" t="str">
        <f t="shared" si="186"/>
        <v>HC</v>
      </c>
      <c r="D2184">
        <f t="shared" si="183"/>
        <v>40</v>
      </c>
      <c r="E2184" t="str">
        <f>INDEX(PDC!$J$1:$L$90,MATCH(H2184,PDC!$L:$L,0),MATCH(PDC!$J$1,PDC!$J$1:$L$1,0))</f>
        <v>Services</v>
      </c>
      <c r="F2184">
        <v>8427</v>
      </c>
      <c r="G2184">
        <v>52</v>
      </c>
      <c r="H2184" t="s">
        <v>7</v>
      </c>
      <c r="I2184" s="10">
        <v>66</v>
      </c>
      <c r="J2184" s="10">
        <v>116225</v>
      </c>
      <c r="K2184" s="10">
        <v>2</v>
      </c>
      <c r="M2184" s="10"/>
      <c r="N2184" s="10"/>
      <c r="O2184" s="10">
        <v>235</v>
      </c>
      <c r="P2184" s="10">
        <v>20.004665860458807</v>
      </c>
      <c r="Q2184" s="10">
        <v>17.208001720999999</v>
      </c>
      <c r="R2184" s="10"/>
      <c r="S2184" s="10"/>
      <c r="AA2184" s="10"/>
      <c r="AB2184" s="10"/>
    </row>
    <row r="2185" spans="1:28" x14ac:dyDescent="0.35">
      <c r="A2185" t="str">
        <f t="shared" si="184"/>
        <v>8427_Captage, traitement et distribution d'eau</v>
      </c>
      <c r="B2185" t="str">
        <f t="shared" si="185"/>
        <v>HC_8427</v>
      </c>
      <c r="C2185" t="str">
        <f t="shared" si="186"/>
        <v>HC</v>
      </c>
      <c r="D2185">
        <f t="shared" si="183"/>
        <v>26</v>
      </c>
      <c r="E2185" t="str">
        <f>INDEX(PDC!$J$1:$L$90,MATCH(H2185,PDC!$L:$L,0),MATCH(PDC!$J$1,PDC!$J$1:$L$1,0))</f>
        <v>Industrie</v>
      </c>
      <c r="F2185">
        <v>8427</v>
      </c>
      <c r="G2185">
        <v>36</v>
      </c>
      <c r="H2185" t="s">
        <v>77</v>
      </c>
      <c r="I2185" s="10">
        <v>45</v>
      </c>
      <c r="J2185" s="10">
        <v>68219</v>
      </c>
      <c r="K2185" s="10">
        <v>1</v>
      </c>
      <c r="M2185" s="10"/>
      <c r="N2185" s="10"/>
      <c r="O2185" s="10">
        <v>8</v>
      </c>
      <c r="P2185" s="10">
        <v>36.875467930927648</v>
      </c>
      <c r="Q2185" s="10">
        <v>14.658672804</v>
      </c>
      <c r="R2185" s="10"/>
      <c r="S2185" s="10"/>
      <c r="AA2185" s="10"/>
      <c r="AB2185" s="10"/>
    </row>
    <row r="2186" spans="1:28" x14ac:dyDescent="0.35">
      <c r="A2186" t="str">
        <f t="shared" si="184"/>
        <v>8427_Édition</v>
      </c>
      <c r="B2186" t="str">
        <f t="shared" si="185"/>
        <v>HC_8427</v>
      </c>
      <c r="C2186" t="str">
        <f t="shared" si="186"/>
        <v>HC</v>
      </c>
      <c r="D2186">
        <f t="shared" si="183"/>
        <v>38</v>
      </c>
      <c r="E2186" t="str">
        <f>INDEX(PDC!$J$1:$L$90,MATCH(H2186,PDC!$L:$L,0),MATCH(PDC!$J$1,PDC!$J$1:$L$1,0))</f>
        <v>Services</v>
      </c>
      <c r="F2186">
        <v>8427</v>
      </c>
      <c r="G2186">
        <v>58</v>
      </c>
      <c r="H2186" t="s">
        <v>49</v>
      </c>
      <c r="I2186" s="10">
        <v>40</v>
      </c>
      <c r="J2186" s="10">
        <v>69380</v>
      </c>
      <c r="K2186" s="10">
        <v>1</v>
      </c>
      <c r="M2186" s="10"/>
      <c r="N2186" s="10"/>
      <c r="O2186" s="10">
        <v>17</v>
      </c>
      <c r="P2186" s="10">
        <v>22.357355487779902</v>
      </c>
      <c r="Q2186" s="10">
        <v>14.413375612999999</v>
      </c>
      <c r="R2186" s="10"/>
      <c r="S2186" s="10"/>
      <c r="AA2186" s="10"/>
      <c r="AB2186" s="10"/>
    </row>
    <row r="2187" spans="1:28" x14ac:dyDescent="0.35">
      <c r="A2187" t="str">
        <f t="shared" si="184"/>
        <v>8427_Autres industries extractives</v>
      </c>
      <c r="B2187" t="str">
        <f t="shared" si="185"/>
        <v>HC_8427</v>
      </c>
      <c r="C2187" t="str">
        <f t="shared" si="186"/>
        <v>HC</v>
      </c>
      <c r="D2187">
        <f t="shared" si="183"/>
        <v>47</v>
      </c>
      <c r="E2187" t="str">
        <f>INDEX(PDC!$J$1:$L$90,MATCH(H2187,PDC!$L:$L,0),MATCH(PDC!$J$1,PDC!$J$1:$L$1,0))</f>
        <v>Industrie</v>
      </c>
      <c r="F2187">
        <v>8427</v>
      </c>
      <c r="G2187">
        <v>8</v>
      </c>
      <c r="H2187" t="s">
        <v>64</v>
      </c>
      <c r="I2187" s="10">
        <v>51</v>
      </c>
      <c r="J2187" s="10">
        <v>70182</v>
      </c>
      <c r="K2187" s="10">
        <v>1</v>
      </c>
      <c r="M2187" s="10"/>
      <c r="N2187" s="10"/>
      <c r="O2187" s="10">
        <v>15</v>
      </c>
      <c r="P2187" s="10">
        <v>10.436264460347784</v>
      </c>
      <c r="Q2187" s="10">
        <v>14.248667749999999</v>
      </c>
      <c r="R2187" s="10"/>
      <c r="S2187" s="10"/>
      <c r="AA2187" s="10"/>
      <c r="AB2187" s="10"/>
    </row>
    <row r="2188" spans="1:28" x14ac:dyDescent="0.35">
      <c r="A2188" t="str">
        <f t="shared" si="184"/>
        <v>8427_Activités des organisations associatives</v>
      </c>
      <c r="B2188" t="str">
        <f t="shared" si="185"/>
        <v>HC_8427</v>
      </c>
      <c r="C2188" t="str">
        <f t="shared" si="186"/>
        <v>HC</v>
      </c>
      <c r="D2188">
        <f t="shared" si="183"/>
        <v>45</v>
      </c>
      <c r="E2188" t="str">
        <f>INDEX(PDC!$J$1:$L$90,MATCH(H2188,PDC!$L:$L,0),MATCH(PDC!$J$1,PDC!$J$1:$L$1,0))</f>
        <v>Services</v>
      </c>
      <c r="F2188">
        <v>8427</v>
      </c>
      <c r="G2188">
        <v>94</v>
      </c>
      <c r="H2188" t="s">
        <v>32</v>
      </c>
      <c r="I2188" s="10">
        <v>264</v>
      </c>
      <c r="J2188" s="10">
        <v>329411</v>
      </c>
      <c r="K2188" s="10">
        <v>4</v>
      </c>
      <c r="M2188" s="10"/>
      <c r="N2188" s="10"/>
      <c r="O2188" s="10">
        <v>255</v>
      </c>
      <c r="P2188" s="10">
        <v>13.306120184142159</v>
      </c>
      <c r="Q2188" s="10">
        <v>12.142885332000001</v>
      </c>
      <c r="R2188" s="10"/>
      <c r="S2188" s="10"/>
      <c r="AA2188" s="10"/>
      <c r="AB2188" s="10"/>
    </row>
    <row r="2189" spans="1:28" x14ac:dyDescent="0.35">
      <c r="A2189" t="str">
        <f t="shared" si="184"/>
        <v>8427_Industrie chimique</v>
      </c>
      <c r="B2189" t="str">
        <f t="shared" si="185"/>
        <v>HC_8427</v>
      </c>
      <c r="C2189" t="str">
        <f t="shared" si="186"/>
        <v>HC</v>
      </c>
      <c r="D2189">
        <f t="shared" si="183"/>
        <v>43</v>
      </c>
      <c r="E2189" t="str">
        <f>INDEX(PDC!$J$1:$L$90,MATCH(H2189,PDC!$L:$L,0),MATCH(PDC!$J$1,PDC!$J$1:$L$1,0))</f>
        <v>Industrie</v>
      </c>
      <c r="F2189">
        <v>8427</v>
      </c>
      <c r="G2189">
        <v>20</v>
      </c>
      <c r="H2189" t="s">
        <v>40</v>
      </c>
      <c r="I2189" s="10">
        <v>270</v>
      </c>
      <c r="J2189" s="10">
        <v>495024</v>
      </c>
      <c r="K2189" s="10">
        <v>6</v>
      </c>
      <c r="M2189" s="10"/>
      <c r="N2189" s="10"/>
      <c r="O2189" s="10">
        <v>185</v>
      </c>
      <c r="P2189" s="10">
        <v>19.078010256180729</v>
      </c>
      <c r="Q2189" s="10">
        <v>12.120624455</v>
      </c>
      <c r="R2189" s="10"/>
      <c r="S2189" s="10"/>
      <c r="AA2189" s="10"/>
      <c r="AB2189" s="10"/>
    </row>
    <row r="2190" spans="1:28" x14ac:dyDescent="0.35">
      <c r="A2190" t="str">
        <f t="shared" si="184"/>
        <v>8427_Activités administratives et autres activités de soutien aux entreprises</v>
      </c>
      <c r="B2190" t="str">
        <f t="shared" si="185"/>
        <v>HC_8427</v>
      </c>
      <c r="C2190" t="str">
        <f t="shared" si="186"/>
        <v>HC</v>
      </c>
      <c r="D2190">
        <f t="shared" si="183"/>
        <v>25</v>
      </c>
      <c r="E2190" t="str">
        <f>INDEX(PDC!$J$1:$L$90,MATCH(H2190,PDC!$L:$L,0),MATCH(PDC!$J$1,PDC!$J$1:$L$1,0))</f>
        <v>Services</v>
      </c>
      <c r="F2190">
        <v>8427</v>
      </c>
      <c r="G2190">
        <v>82</v>
      </c>
      <c r="H2190" t="s">
        <v>35</v>
      </c>
      <c r="I2190" s="10">
        <v>298</v>
      </c>
      <c r="J2190" s="10">
        <v>510826</v>
      </c>
      <c r="K2190" s="10">
        <v>6</v>
      </c>
      <c r="L2190">
        <v>1</v>
      </c>
      <c r="M2190" s="10">
        <v>8</v>
      </c>
      <c r="N2190" s="10"/>
      <c r="O2190" s="10">
        <v>425</v>
      </c>
      <c r="P2190" s="10">
        <v>37.638366168766815</v>
      </c>
      <c r="Q2190" s="10">
        <v>11.745682483</v>
      </c>
      <c r="R2190" s="10"/>
      <c r="S2190" s="10"/>
      <c r="AA2190" s="10"/>
      <c r="AB2190" s="10"/>
    </row>
    <row r="2191" spans="1:28" x14ac:dyDescent="0.35">
      <c r="A2191" t="str">
        <f t="shared" si="184"/>
        <v>8427_Activités d'architecture et d'ingénierie ; activités de contrôle et analyses techniques</v>
      </c>
      <c r="B2191" t="str">
        <f t="shared" si="185"/>
        <v>41_8427</v>
      </c>
      <c r="C2191">
        <f t="shared" si="186"/>
        <v>41</v>
      </c>
      <c r="D2191">
        <f t="shared" si="183"/>
        <v>41</v>
      </c>
      <c r="E2191" t="str">
        <f>INDEX(PDC!$J$1:$L$90,MATCH(H2191,PDC!$L:$L,0),MATCH(PDC!$J$1,PDC!$J$1:$L$1,0))</f>
        <v>Services</v>
      </c>
      <c r="F2191">
        <v>8427</v>
      </c>
      <c r="G2191">
        <v>71</v>
      </c>
      <c r="H2191" t="s">
        <v>43</v>
      </c>
      <c r="I2191" s="10">
        <v>385</v>
      </c>
      <c r="J2191" s="10">
        <v>616778</v>
      </c>
      <c r="K2191" s="10">
        <v>7</v>
      </c>
      <c r="M2191" s="10"/>
      <c r="N2191" s="10"/>
      <c r="O2191" s="10">
        <v>507</v>
      </c>
      <c r="P2191" s="10">
        <v>19.880017444007578</v>
      </c>
      <c r="Q2191" s="10">
        <v>11.349302342</v>
      </c>
      <c r="R2191" s="10"/>
      <c r="S2191" s="10"/>
      <c r="AA2191" s="10"/>
      <c r="AB2191" s="10"/>
    </row>
    <row r="2192" spans="1:28" x14ac:dyDescent="0.35">
      <c r="A2192" t="str">
        <f t="shared" si="184"/>
        <v>8427_Autres industries manufacturières</v>
      </c>
      <c r="B2192" t="str">
        <f t="shared" si="185"/>
        <v>HC_8427</v>
      </c>
      <c r="C2192" t="str">
        <f t="shared" si="186"/>
        <v>HC</v>
      </c>
      <c r="D2192">
        <f t="shared" si="183"/>
        <v>39</v>
      </c>
      <c r="E2192" t="str">
        <f>INDEX(PDC!$J$1:$L$90,MATCH(H2192,PDC!$L:$L,0),MATCH(PDC!$J$1,PDC!$J$1:$L$1,0))</f>
        <v>Industrie</v>
      </c>
      <c r="F2192">
        <v>8427</v>
      </c>
      <c r="G2192">
        <v>32</v>
      </c>
      <c r="H2192" t="s">
        <v>37</v>
      </c>
      <c r="I2192" s="10">
        <v>65</v>
      </c>
      <c r="J2192" s="10">
        <v>108979</v>
      </c>
      <c r="K2192" s="10">
        <v>1</v>
      </c>
      <c r="M2192" s="10"/>
      <c r="N2192" s="10"/>
      <c r="O2192" s="10">
        <v>12</v>
      </c>
      <c r="P2192" s="10">
        <v>21.239721203947205</v>
      </c>
      <c r="Q2192" s="10">
        <v>9.1760797951999997</v>
      </c>
      <c r="R2192" s="10"/>
      <c r="S2192" s="10"/>
      <c r="AA2192" s="10"/>
      <c r="AB2192" s="10"/>
    </row>
    <row r="2193" spans="1:28" x14ac:dyDescent="0.35">
      <c r="A2193" t="str">
        <f t="shared" si="184"/>
        <v>8427_Fabrication de meubles</v>
      </c>
      <c r="B2193" t="str">
        <f t="shared" si="185"/>
        <v>HC_8427</v>
      </c>
      <c r="C2193" t="str">
        <f t="shared" si="186"/>
        <v>HC</v>
      </c>
      <c r="D2193">
        <f t="shared" si="183"/>
        <v>31</v>
      </c>
      <c r="E2193" t="str">
        <f>INDEX(PDC!$J$1:$L$90,MATCH(H2193,PDC!$L:$L,0),MATCH(PDC!$J$1,PDC!$J$1:$L$1,0))</f>
        <v>Industrie</v>
      </c>
      <c r="F2193">
        <v>8427</v>
      </c>
      <c r="G2193">
        <v>31</v>
      </c>
      <c r="H2193" t="s">
        <v>75</v>
      </c>
      <c r="I2193" s="10">
        <v>62</v>
      </c>
      <c r="J2193" s="10">
        <v>111720</v>
      </c>
      <c r="K2193" s="10">
        <v>1</v>
      </c>
      <c r="M2193" s="10"/>
      <c r="N2193" s="10"/>
      <c r="O2193" s="10">
        <v>9</v>
      </c>
      <c r="P2193" s="10">
        <v>30.665424616673313</v>
      </c>
      <c r="Q2193" s="10">
        <v>8.9509488006000009</v>
      </c>
      <c r="R2193" s="10"/>
      <c r="S2193" s="10"/>
      <c r="U2193" s="10"/>
      <c r="V2193" s="10"/>
      <c r="W2193" s="10"/>
      <c r="X2193" s="10"/>
      <c r="Y2193" s="10"/>
      <c r="Z2193" s="10"/>
      <c r="AA2193" s="10"/>
      <c r="AB2193" s="10"/>
    </row>
    <row r="2194" spans="1:28" x14ac:dyDescent="0.35">
      <c r="A2194" t="str">
        <f t="shared" si="184"/>
        <v>8427_Activités auxiliaires de services financiers et d'assurance</v>
      </c>
      <c r="B2194" t="str">
        <f t="shared" si="185"/>
        <v>HC_8427</v>
      </c>
      <c r="C2194" t="str">
        <f t="shared" si="186"/>
        <v>HC</v>
      </c>
      <c r="D2194">
        <f t="shared" si="183"/>
        <v>46</v>
      </c>
      <c r="E2194" t="str">
        <f>INDEX(PDC!$J$1:$L$90,MATCH(H2194,PDC!$L:$L,0),MATCH(PDC!$J$1,PDC!$J$1:$L$1,0))</f>
        <v>Services</v>
      </c>
      <c r="F2194">
        <v>8427</v>
      </c>
      <c r="G2194">
        <v>66</v>
      </c>
      <c r="H2194" t="s">
        <v>48</v>
      </c>
      <c r="I2194" s="10">
        <v>267</v>
      </c>
      <c r="J2194" s="10">
        <v>428202</v>
      </c>
      <c r="K2194" s="10">
        <v>3</v>
      </c>
      <c r="M2194" s="10"/>
      <c r="N2194" s="10"/>
      <c r="O2194" s="10">
        <v>143</v>
      </c>
      <c r="P2194" s="10">
        <v>11.277588709508466</v>
      </c>
      <c r="Q2194" s="10">
        <v>7.0060392057999996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</row>
    <row r="2195" spans="1:28" x14ac:dyDescent="0.35">
      <c r="A2195" t="str">
        <f t="shared" si="184"/>
        <v>8427_Métallurgie</v>
      </c>
      <c r="B2195" t="str">
        <f t="shared" si="185"/>
        <v>48_8427</v>
      </c>
      <c r="C2195">
        <f t="shared" si="186"/>
        <v>48</v>
      </c>
      <c r="D2195">
        <f t="shared" si="183"/>
        <v>48</v>
      </c>
      <c r="E2195" t="str">
        <f>INDEX(PDC!$J$1:$L$90,MATCH(H2195,PDC!$L:$L,0),MATCH(PDC!$J$1,PDC!$J$1:$L$1,0))</f>
        <v>Industrie</v>
      </c>
      <c r="F2195">
        <v>8427</v>
      </c>
      <c r="G2195">
        <v>24</v>
      </c>
      <c r="H2195" t="s">
        <v>26</v>
      </c>
      <c r="I2195" s="10">
        <v>723</v>
      </c>
      <c r="J2195" s="10">
        <v>1067197</v>
      </c>
      <c r="K2195" s="10">
        <v>5</v>
      </c>
      <c r="L2195">
        <v>2</v>
      </c>
      <c r="M2195" s="10">
        <v>109</v>
      </c>
      <c r="N2195" s="10">
        <v>1</v>
      </c>
      <c r="O2195" s="10">
        <v>296</v>
      </c>
      <c r="P2195" s="10">
        <v>7.508521805758587</v>
      </c>
      <c r="Q2195" s="10">
        <v>4.6851705917000004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</row>
    <row r="2196" spans="1:28" x14ac:dyDescent="0.35">
      <c r="A2196" t="str">
        <f t="shared" si="184"/>
        <v>8427_Fabrication de produits informatiques, électroniques et optiques</v>
      </c>
      <c r="B2196" t="str">
        <f t="shared" si="185"/>
        <v>HC_8427</v>
      </c>
      <c r="C2196" t="str">
        <f t="shared" si="186"/>
        <v>HC</v>
      </c>
      <c r="D2196">
        <f t="shared" si="183"/>
        <v>49</v>
      </c>
      <c r="E2196" t="str">
        <f>INDEX(PDC!$J$1:$L$90,MATCH(H2196,PDC!$L:$L,0),MATCH(PDC!$J$1,PDC!$J$1:$L$1,0))</f>
        <v>Industrie</v>
      </c>
      <c r="F2196">
        <v>8427</v>
      </c>
      <c r="G2196">
        <v>26</v>
      </c>
      <c r="H2196" t="s">
        <v>41</v>
      </c>
      <c r="I2196" s="10">
        <v>238</v>
      </c>
      <c r="J2196" s="10">
        <v>419706</v>
      </c>
      <c r="K2196" s="10">
        <v>1</v>
      </c>
      <c r="M2196" s="10"/>
      <c r="N2196" s="10"/>
      <c r="O2196" s="10">
        <v>376</v>
      </c>
      <c r="P2196" s="10">
        <v>4.2114412821737126</v>
      </c>
      <c r="Q2196" s="10">
        <v>2.3826202151000002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</row>
    <row r="2197" spans="1:28" x14ac:dyDescent="0.35">
      <c r="A2197" t="str">
        <f t="shared" si="184"/>
        <v>8427_Activités juridiques et comptables</v>
      </c>
      <c r="B2197" t="str">
        <f t="shared" si="185"/>
        <v>HC_8427</v>
      </c>
      <c r="C2197" t="str">
        <f t="shared" si="186"/>
        <v>HC</v>
      </c>
      <c r="D2197">
        <f t="shared" si="183"/>
        <v>50</v>
      </c>
      <c r="E2197" t="str">
        <f>INDEX(PDC!$J$1:$L$90,MATCH(H2197,PDC!$L:$L,0),MATCH(PDC!$J$1,PDC!$J$1:$L$1,0))</f>
        <v>Services</v>
      </c>
      <c r="F2197">
        <v>8427</v>
      </c>
      <c r="G2197">
        <v>69</v>
      </c>
      <c r="H2197" t="s">
        <v>51</v>
      </c>
      <c r="I2197" s="10">
        <v>272</v>
      </c>
      <c r="J2197" s="10">
        <v>448114</v>
      </c>
      <c r="K2197">
        <v>1</v>
      </c>
      <c r="O2197">
        <v>9</v>
      </c>
      <c r="P2197">
        <v>3.7248605962429173</v>
      </c>
      <c r="Q2197">
        <v>2.2315750009999999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</row>
    <row r="2198" spans="1:28" x14ac:dyDescent="0.35">
      <c r="A2198" t="str">
        <f t="shared" si="184"/>
        <v>8427_Réparation d'ordinateurs et de biens personnels et domestiques</v>
      </c>
      <c r="B2198" t="str">
        <f t="shared" si="185"/>
        <v>HC_8427</v>
      </c>
      <c r="C2198" t="str">
        <f t="shared" si="186"/>
        <v>HC</v>
      </c>
      <c r="D2198">
        <f t="shared" si="183"/>
        <v>51</v>
      </c>
      <c r="E2198" t="str">
        <f>INDEX(PDC!$J$1:$L$90,MATCH(H2198,PDC!$L:$L,0),MATCH(PDC!$J$1,PDC!$J$1:$L$1,0))</f>
        <v>Services</v>
      </c>
      <c r="F2198">
        <v>8427</v>
      </c>
      <c r="G2198">
        <v>95</v>
      </c>
      <c r="H2198" t="s">
        <v>92</v>
      </c>
      <c r="I2198" s="10">
        <v>14</v>
      </c>
      <c r="J2198" s="10">
        <v>21164</v>
      </c>
      <c r="P2198">
        <v>0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</row>
    <row r="2199" spans="1:28" x14ac:dyDescent="0.35">
      <c r="A2199" t="str">
        <f t="shared" si="184"/>
        <v>8427_Bibliothèques, archives, musées et autres activités culturelles</v>
      </c>
      <c r="B2199" t="str">
        <f t="shared" si="185"/>
        <v>HC_8427</v>
      </c>
      <c r="C2199" t="str">
        <f t="shared" si="186"/>
        <v>HC</v>
      </c>
      <c r="D2199">
        <f t="shared" si="183"/>
        <v>51</v>
      </c>
      <c r="E2199" t="str">
        <f>INDEX(PDC!$J$1:$L$90,MATCH(H2199,PDC!$L:$L,0),MATCH(PDC!$J$1,PDC!$J$1:$L$1,0))</f>
        <v>Services</v>
      </c>
      <c r="F2199">
        <v>8427</v>
      </c>
      <c r="G2199">
        <v>91</v>
      </c>
      <c r="H2199" t="s">
        <v>90</v>
      </c>
      <c r="I2199" s="10">
        <v>25</v>
      </c>
      <c r="J2199" s="10">
        <v>42861</v>
      </c>
      <c r="M2199" s="10"/>
      <c r="P2199">
        <v>0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</row>
    <row r="2200" spans="1:28" x14ac:dyDescent="0.35">
      <c r="A2200" t="str">
        <f t="shared" si="184"/>
        <v>8427_Activités créatives, artistiques et de spectacle</v>
      </c>
      <c r="B2200" t="str">
        <f t="shared" si="185"/>
        <v>HC_8427</v>
      </c>
      <c r="C2200" t="str">
        <f t="shared" si="186"/>
        <v>HC</v>
      </c>
      <c r="D2200">
        <f t="shared" si="183"/>
        <v>51</v>
      </c>
      <c r="E2200" t="str">
        <f>INDEX(PDC!$J$1:$L$90,MATCH(H2200,PDC!$L:$L,0),MATCH(PDC!$J$1,PDC!$J$1:$L$1,0))</f>
        <v>Services</v>
      </c>
      <c r="F2200">
        <v>8427</v>
      </c>
      <c r="G2200">
        <v>90</v>
      </c>
      <c r="H2200" t="s">
        <v>42</v>
      </c>
      <c r="I2200" s="10">
        <v>92</v>
      </c>
      <c r="J2200" s="10">
        <v>78368</v>
      </c>
      <c r="M2200" s="10"/>
      <c r="P2200">
        <v>0</v>
      </c>
      <c r="T2200" s="10"/>
      <c r="U2200" s="10"/>
      <c r="V2200" s="10"/>
      <c r="W2200" s="10"/>
      <c r="X2200" s="10"/>
      <c r="Y2200" s="10"/>
      <c r="Z2200" s="10"/>
    </row>
    <row r="2201" spans="1:28" x14ac:dyDescent="0.35">
      <c r="A2201" t="str">
        <f t="shared" si="184"/>
        <v>8427_Activités des agences de voyage, voyagistes, services de réservation et activités connexes</v>
      </c>
      <c r="B2201" t="str">
        <f t="shared" si="185"/>
        <v>HC_8427</v>
      </c>
      <c r="C2201" t="str">
        <f t="shared" si="186"/>
        <v>HC</v>
      </c>
      <c r="D2201">
        <f t="shared" si="183"/>
        <v>51</v>
      </c>
      <c r="E2201" t="str">
        <f>INDEX(PDC!$J$1:$L$90,MATCH(H2201,PDC!$L:$L,0),MATCH(PDC!$J$1,PDC!$J$1:$L$1,0))</f>
        <v>Services</v>
      </c>
      <c r="F2201">
        <v>8427</v>
      </c>
      <c r="G2201">
        <v>79</v>
      </c>
      <c r="H2201" t="s">
        <v>89</v>
      </c>
      <c r="I2201" s="10">
        <v>35</v>
      </c>
      <c r="J2201" s="10">
        <v>56499</v>
      </c>
      <c r="L2201">
        <v>1</v>
      </c>
      <c r="M2201">
        <v>4</v>
      </c>
      <c r="O2201">
        <v>322</v>
      </c>
      <c r="P2201">
        <v>0</v>
      </c>
      <c r="T2201" s="10"/>
      <c r="U2201" s="10"/>
      <c r="V2201" s="10"/>
      <c r="W2201" s="10"/>
      <c r="X2201" s="10"/>
      <c r="Y2201" s="10"/>
      <c r="Z2201" s="10"/>
    </row>
    <row r="2202" spans="1:28" x14ac:dyDescent="0.35">
      <c r="A2202" t="str">
        <f t="shared" si="184"/>
        <v>8427_Activités vétérinaires</v>
      </c>
      <c r="B2202" t="str">
        <f t="shared" si="185"/>
        <v>HC_8427</v>
      </c>
      <c r="C2202" t="str">
        <f t="shared" si="186"/>
        <v>HC</v>
      </c>
      <c r="D2202">
        <f t="shared" si="183"/>
        <v>51</v>
      </c>
      <c r="E2202" t="str">
        <f>INDEX(PDC!$J$1:$L$90,MATCH(H2202,PDC!$L:$L,0),MATCH(PDC!$J$1,PDC!$J$1:$L$1,0))</f>
        <v>Services</v>
      </c>
      <c r="F2202">
        <v>8427</v>
      </c>
      <c r="G2202">
        <v>75</v>
      </c>
      <c r="H2202" t="s">
        <v>87</v>
      </c>
      <c r="I2202" s="10">
        <v>41</v>
      </c>
      <c r="J2202" s="10">
        <v>63532</v>
      </c>
      <c r="O2202">
        <v>37</v>
      </c>
      <c r="P2202">
        <v>0</v>
      </c>
      <c r="T2202" s="10"/>
      <c r="U2202" s="10"/>
      <c r="V2202" s="10"/>
      <c r="W2202" s="10"/>
      <c r="X2202" s="10"/>
      <c r="Y2202" s="10"/>
      <c r="Z2202" s="10"/>
    </row>
    <row r="2203" spans="1:28" x14ac:dyDescent="0.35">
      <c r="A2203" t="str">
        <f t="shared" si="184"/>
        <v>8427_Autres activités spécialisées, scientifiques et techniques</v>
      </c>
      <c r="B2203" t="str">
        <f t="shared" si="185"/>
        <v>HC_8427</v>
      </c>
      <c r="C2203" t="str">
        <f t="shared" si="186"/>
        <v>HC</v>
      </c>
      <c r="D2203">
        <f t="shared" si="183"/>
        <v>51</v>
      </c>
      <c r="E2203" t="str">
        <f>INDEX(PDC!$J$1:$L$90,MATCH(H2203,PDC!$L:$L,0),MATCH(PDC!$J$1,PDC!$J$1:$L$1,0))</f>
        <v>Services</v>
      </c>
      <c r="F2203">
        <v>8427</v>
      </c>
      <c r="G2203">
        <v>74</v>
      </c>
      <c r="H2203" t="s">
        <v>86</v>
      </c>
      <c r="I2203" s="10">
        <v>25</v>
      </c>
      <c r="J2203" s="10">
        <v>34383</v>
      </c>
      <c r="P2203">
        <v>0</v>
      </c>
      <c r="T2203" s="10"/>
      <c r="U2203" s="10"/>
      <c r="V2203" s="10"/>
      <c r="W2203" s="10"/>
      <c r="X2203" s="10"/>
      <c r="Y2203" s="10"/>
      <c r="Z2203" s="10"/>
    </row>
    <row r="2204" spans="1:28" x14ac:dyDescent="0.35">
      <c r="A2204" t="str">
        <f t="shared" si="184"/>
        <v>8427_Recherche-développement scientifique</v>
      </c>
      <c r="B2204" t="str">
        <f t="shared" si="185"/>
        <v>HC_8427</v>
      </c>
      <c r="C2204" t="str">
        <f t="shared" si="186"/>
        <v>HC</v>
      </c>
      <c r="D2204">
        <f t="shared" si="183"/>
        <v>51</v>
      </c>
      <c r="E2204" t="str">
        <f>INDEX(PDC!$J$1:$L$90,MATCH(H2204,PDC!$L:$L,0),MATCH(PDC!$J$1,PDC!$J$1:$L$1,0))</f>
        <v>Services</v>
      </c>
      <c r="F2204">
        <v>8427</v>
      </c>
      <c r="G2204">
        <v>72</v>
      </c>
      <c r="H2204" t="s">
        <v>46</v>
      </c>
      <c r="I2204" s="10">
        <v>22</v>
      </c>
      <c r="J2204" s="10">
        <v>34127</v>
      </c>
      <c r="P2204">
        <v>0</v>
      </c>
      <c r="T2204" s="10"/>
      <c r="U2204" s="10"/>
      <c r="V2204" s="10"/>
      <c r="W2204" s="10"/>
      <c r="X2204" s="10"/>
      <c r="Y2204" s="10"/>
      <c r="Z2204" s="10"/>
    </row>
    <row r="2205" spans="1:28" x14ac:dyDescent="0.35">
      <c r="A2205" t="str">
        <f t="shared" si="184"/>
        <v>8427_Activités immobilières</v>
      </c>
      <c r="B2205" t="str">
        <f t="shared" si="185"/>
        <v>HC_8427</v>
      </c>
      <c r="C2205" t="str">
        <f t="shared" si="186"/>
        <v>HC</v>
      </c>
      <c r="D2205">
        <f t="shared" si="183"/>
        <v>51</v>
      </c>
      <c r="E2205" t="str">
        <f>INDEX(PDC!$J$1:$L$90,MATCH(H2205,PDC!$L:$L,0),MATCH(PDC!$J$1,PDC!$J$1:$L$1,0))</f>
        <v>Services</v>
      </c>
      <c r="F2205">
        <v>8427</v>
      </c>
      <c r="G2205">
        <v>68</v>
      </c>
      <c r="H2205" t="s">
        <v>31</v>
      </c>
      <c r="I2205" s="10">
        <v>111</v>
      </c>
      <c r="J2205" s="10">
        <v>166098</v>
      </c>
      <c r="P2205">
        <v>0</v>
      </c>
      <c r="T2205" s="10"/>
      <c r="U2205" s="10"/>
      <c r="V2205" s="10"/>
      <c r="W2205" s="10"/>
      <c r="X2205" s="10"/>
      <c r="Y2205" s="10"/>
      <c r="Z2205" s="10"/>
    </row>
    <row r="2206" spans="1:28" x14ac:dyDescent="0.35">
      <c r="A2206" t="str">
        <f t="shared" si="184"/>
        <v>8427_Assurance</v>
      </c>
      <c r="B2206" t="str">
        <f t="shared" si="185"/>
        <v>HC_8427</v>
      </c>
      <c r="C2206" t="str">
        <f t="shared" si="186"/>
        <v>HC</v>
      </c>
      <c r="D2206">
        <f t="shared" si="183"/>
        <v>51</v>
      </c>
      <c r="E2206" t="str">
        <f>INDEX(PDC!$J$1:$L$90,MATCH(H2206,PDC!$L:$L,0),MATCH(PDC!$J$1,PDC!$J$1:$L$1,0))</f>
        <v>Services</v>
      </c>
      <c r="F2206">
        <v>8427</v>
      </c>
      <c r="G2206">
        <v>65</v>
      </c>
      <c r="H2206" t="s">
        <v>45</v>
      </c>
      <c r="I2206" s="10">
        <v>191</v>
      </c>
      <c r="J2206" s="10">
        <v>257934</v>
      </c>
      <c r="L2206">
        <v>1</v>
      </c>
      <c r="M2206">
        <v>25</v>
      </c>
      <c r="O2206">
        <v>206</v>
      </c>
      <c r="P2206">
        <v>0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</row>
    <row r="2207" spans="1:28" x14ac:dyDescent="0.35">
      <c r="A2207" t="str">
        <f t="shared" si="184"/>
        <v>8427_Activités des services financiers, hors assurance et caisses de retraite</v>
      </c>
      <c r="B2207" t="str">
        <f t="shared" si="185"/>
        <v>51_8427</v>
      </c>
      <c r="C2207">
        <f t="shared" si="186"/>
        <v>51</v>
      </c>
      <c r="D2207">
        <f t="shared" si="183"/>
        <v>51</v>
      </c>
      <c r="E2207" t="str">
        <f>INDEX(PDC!$J$1:$L$90,MATCH(H2207,PDC!$L:$L,0),MATCH(PDC!$J$1,PDC!$J$1:$L$1,0))</f>
        <v>Services</v>
      </c>
      <c r="F2207">
        <v>8427</v>
      </c>
      <c r="G2207">
        <v>64</v>
      </c>
      <c r="H2207" t="s">
        <v>47</v>
      </c>
      <c r="I2207" s="10">
        <v>331</v>
      </c>
      <c r="J2207" s="10">
        <v>523167</v>
      </c>
      <c r="O2207">
        <v>794</v>
      </c>
      <c r="P2207">
        <v>0</v>
      </c>
      <c r="T2207" s="10"/>
      <c r="U2207" s="10"/>
      <c r="V2207" s="10"/>
      <c r="W2207" s="10"/>
      <c r="X2207" s="10"/>
      <c r="Y2207" s="10"/>
      <c r="Z2207" s="10"/>
    </row>
    <row r="2208" spans="1:28" x14ac:dyDescent="0.35">
      <c r="A2208" t="str">
        <f t="shared" si="184"/>
        <v>8427_Services d'information</v>
      </c>
      <c r="B2208" t="str">
        <f t="shared" si="185"/>
        <v>HC_8427</v>
      </c>
      <c r="C2208" t="str">
        <f t="shared" si="186"/>
        <v>HC</v>
      </c>
      <c r="D2208">
        <f t="shared" si="183"/>
        <v>51</v>
      </c>
      <c r="E2208" t="str">
        <f>INDEX(PDC!$J$1:$L$90,MATCH(H2208,PDC!$L:$L,0),MATCH(PDC!$J$1,PDC!$J$1:$L$1,0))</f>
        <v>Services</v>
      </c>
      <c r="F2208">
        <v>8427</v>
      </c>
      <c r="G2208">
        <v>63</v>
      </c>
      <c r="H2208" t="s">
        <v>85</v>
      </c>
      <c r="I2208" s="10">
        <v>5</v>
      </c>
      <c r="J2208" s="10">
        <v>9820</v>
      </c>
      <c r="P2208">
        <v>0</v>
      </c>
      <c r="T2208" s="10"/>
      <c r="U2208" s="10"/>
      <c r="V2208" s="10"/>
      <c r="W2208" s="10"/>
      <c r="X2208" s="10"/>
      <c r="Y2208" s="10"/>
      <c r="Z2208" s="10"/>
    </row>
    <row r="2209" spans="1:26" x14ac:dyDescent="0.35">
      <c r="A2209" t="str">
        <f t="shared" si="184"/>
        <v>8427_Programmation, conseil et autres activités informatiques</v>
      </c>
      <c r="B2209" t="str">
        <f t="shared" si="185"/>
        <v>HC_8427</v>
      </c>
      <c r="C2209" t="str">
        <f t="shared" si="186"/>
        <v>HC</v>
      </c>
      <c r="D2209">
        <f t="shared" si="183"/>
        <v>51</v>
      </c>
      <c r="E2209" t="str">
        <f>INDEX(PDC!$J$1:$L$90,MATCH(H2209,PDC!$L:$L,0),MATCH(PDC!$J$1,PDC!$J$1:$L$1,0))</f>
        <v>Services</v>
      </c>
      <c r="F2209">
        <v>8427</v>
      </c>
      <c r="G2209">
        <v>62</v>
      </c>
      <c r="H2209" t="s">
        <v>50</v>
      </c>
      <c r="I2209" s="10">
        <v>174</v>
      </c>
      <c r="J2209" s="10">
        <v>305441</v>
      </c>
      <c r="P2209">
        <v>0</v>
      </c>
      <c r="T2209" s="10"/>
      <c r="U2209" s="10"/>
      <c r="V2209" s="10"/>
      <c r="W2209" s="10"/>
      <c r="X2209" s="10"/>
      <c r="Y2209" s="10"/>
      <c r="Z2209" s="10"/>
    </row>
    <row r="2210" spans="1:26" x14ac:dyDescent="0.35">
      <c r="A2210" t="str">
        <f t="shared" si="184"/>
        <v>8427_Programmation et diffusion</v>
      </c>
      <c r="B2210" t="str">
        <f t="shared" si="185"/>
        <v>HC_8427</v>
      </c>
      <c r="C2210" t="str">
        <f t="shared" si="186"/>
        <v>HC</v>
      </c>
      <c r="D2210">
        <f t="shared" si="183"/>
        <v>51</v>
      </c>
      <c r="E2210" t="str">
        <f>INDEX(PDC!$J$1:$L$90,MATCH(H2210,PDC!$L:$L,0),MATCH(PDC!$J$1,PDC!$J$1:$L$1,0))</f>
        <v>Services</v>
      </c>
      <c r="F2210">
        <v>8427</v>
      </c>
      <c r="G2210">
        <v>60</v>
      </c>
      <c r="H2210" t="s">
        <v>83</v>
      </c>
      <c r="I2210" s="10">
        <v>2</v>
      </c>
      <c r="J2210" s="10">
        <v>5230</v>
      </c>
      <c r="P2210">
        <v>0</v>
      </c>
      <c r="T2210" s="10"/>
      <c r="U2210" s="10"/>
      <c r="V2210" s="10"/>
      <c r="W2210" s="10"/>
      <c r="X2210" s="10"/>
      <c r="Y2210" s="10"/>
      <c r="Z2210" s="10"/>
    </row>
    <row r="2211" spans="1:26" x14ac:dyDescent="0.35">
      <c r="A2211" t="str">
        <f t="shared" si="184"/>
        <v>8427_Production de films cinématographiques, de vidéo et de programmes de télévision ; enregistrement sonore et édition musicale</v>
      </c>
      <c r="B2211" t="str">
        <f t="shared" si="185"/>
        <v>HC_8427</v>
      </c>
      <c r="C2211" t="str">
        <f t="shared" si="186"/>
        <v>HC</v>
      </c>
      <c r="D2211">
        <f t="shared" si="183"/>
        <v>51</v>
      </c>
      <c r="E2211" t="str">
        <f>INDEX(PDC!$J$1:$L$90,MATCH(H2211,PDC!$L:$L,0),MATCH(PDC!$J$1,PDC!$J$1:$L$1,0))</f>
        <v>Services</v>
      </c>
      <c r="F2211">
        <v>8427</v>
      </c>
      <c r="G2211">
        <v>59</v>
      </c>
      <c r="H2211" t="s">
        <v>82</v>
      </c>
      <c r="I2211" s="10">
        <v>17</v>
      </c>
      <c r="J2211" s="10">
        <v>21159</v>
      </c>
      <c r="P2211">
        <v>0</v>
      </c>
      <c r="T2211" s="10"/>
      <c r="U2211" s="10"/>
      <c r="V2211" s="10"/>
      <c r="W2211" s="10"/>
      <c r="X2211" s="10"/>
      <c r="Y2211" s="10"/>
      <c r="Z2211" s="10"/>
    </row>
    <row r="2212" spans="1:26" x14ac:dyDescent="0.35">
      <c r="A2212" t="str">
        <f t="shared" si="184"/>
        <v>8427_Collecte et traitement des eaux usées</v>
      </c>
      <c r="B2212" t="str">
        <f t="shared" si="185"/>
        <v>HC_8427</v>
      </c>
      <c r="C2212" t="str">
        <f t="shared" si="186"/>
        <v>HC</v>
      </c>
      <c r="D2212">
        <f t="shared" ref="D2212:D2220" si="187">IF(COUNTBLANK(P2212)=0,RANK(P2212,P$2147:P$2220),"NC")</f>
        <v>51</v>
      </c>
      <c r="E2212" t="str">
        <f>INDEX(PDC!$J$1:$L$90,MATCH(H2212,PDC!$L:$L,0),MATCH(PDC!$J$1,PDC!$J$1:$L$1,0))</f>
        <v>Industrie</v>
      </c>
      <c r="F2212">
        <v>8427</v>
      </c>
      <c r="G2212">
        <v>37</v>
      </c>
      <c r="H2212" t="s">
        <v>78</v>
      </c>
      <c r="I2212" s="10">
        <v>25</v>
      </c>
      <c r="J2212" s="10">
        <v>38900</v>
      </c>
      <c r="M2212" s="10"/>
      <c r="O2212">
        <v>337</v>
      </c>
      <c r="P2212">
        <v>0</v>
      </c>
      <c r="T2212" s="10"/>
      <c r="U2212" s="10"/>
      <c r="V2212" s="10"/>
      <c r="W2212" s="10"/>
      <c r="X2212" s="10"/>
      <c r="Y2212" s="10"/>
      <c r="Z2212" s="10"/>
    </row>
    <row r="2213" spans="1:26" x14ac:dyDescent="0.35">
      <c r="A2213" t="str">
        <f t="shared" si="184"/>
        <v>8427_Production et distribution d'électricité, de gaz, de vapeur et d'air conditionné</v>
      </c>
      <c r="B2213" t="str">
        <f t="shared" si="185"/>
        <v>HC_8427</v>
      </c>
      <c r="C2213" t="str">
        <f t="shared" si="186"/>
        <v>HC</v>
      </c>
      <c r="D2213">
        <f t="shared" si="187"/>
        <v>51</v>
      </c>
      <c r="E2213" t="str">
        <f>INDEX(PDC!$J$1:$L$90,MATCH(H2213,PDC!$L:$L,0),MATCH(PDC!$J$1,PDC!$J$1:$L$1,0))</f>
        <v>Industrie</v>
      </c>
      <c r="F2213">
        <v>8427</v>
      </c>
      <c r="G2213">
        <v>35</v>
      </c>
      <c r="H2213" t="s">
        <v>76</v>
      </c>
      <c r="I2213" s="10">
        <v>12</v>
      </c>
      <c r="J2213" s="10">
        <v>18182</v>
      </c>
      <c r="M2213" s="10"/>
      <c r="P2213">
        <v>0</v>
      </c>
      <c r="T2213" s="10"/>
      <c r="U2213" s="10"/>
      <c r="V2213" s="10"/>
      <c r="W2213" s="10"/>
      <c r="X2213" s="10"/>
      <c r="Y2213" s="10"/>
      <c r="Z2213" s="10"/>
    </row>
    <row r="2214" spans="1:26" x14ac:dyDescent="0.35">
      <c r="A2214" t="str">
        <f t="shared" si="184"/>
        <v>8427_Fabrication d'autres matériels de transport</v>
      </c>
      <c r="B2214" t="str">
        <f t="shared" si="185"/>
        <v>HC_8427</v>
      </c>
      <c r="C2214" t="str">
        <f t="shared" si="186"/>
        <v>HC</v>
      </c>
      <c r="D2214">
        <f t="shared" si="187"/>
        <v>51</v>
      </c>
      <c r="E2214" t="str">
        <f>INDEX(PDC!$J$1:$L$90,MATCH(H2214,PDC!$L:$L,0),MATCH(PDC!$J$1,PDC!$J$1:$L$1,0))</f>
        <v>Industrie</v>
      </c>
      <c r="F2214">
        <v>8427</v>
      </c>
      <c r="G2214">
        <v>30</v>
      </c>
      <c r="H2214" t="s">
        <v>74</v>
      </c>
      <c r="I2214" s="10">
        <v>1</v>
      </c>
      <c r="J2214" s="10">
        <v>2322</v>
      </c>
      <c r="P2214">
        <v>0</v>
      </c>
      <c r="T2214" s="10"/>
      <c r="U2214" s="10"/>
      <c r="V2214" s="10"/>
      <c r="W2214" s="10"/>
      <c r="X2214" s="10"/>
      <c r="Y2214" s="10"/>
      <c r="Z2214" s="10"/>
    </row>
    <row r="2215" spans="1:26" x14ac:dyDescent="0.35">
      <c r="A2215" t="str">
        <f t="shared" si="184"/>
        <v>8427_Fabrication de machines et équipements n.c.a.</v>
      </c>
      <c r="B2215" t="str">
        <f t="shared" si="185"/>
        <v>HC_8427</v>
      </c>
      <c r="C2215" t="str">
        <f t="shared" si="186"/>
        <v>HC</v>
      </c>
      <c r="D2215">
        <f t="shared" si="187"/>
        <v>51</v>
      </c>
      <c r="E2215" t="str">
        <f>INDEX(PDC!$J$1:$L$90,MATCH(H2215,PDC!$L:$L,0),MATCH(PDC!$J$1,PDC!$J$1:$L$1,0))</f>
        <v>Industrie</v>
      </c>
      <c r="F2215">
        <v>8427</v>
      </c>
      <c r="G2215">
        <v>28</v>
      </c>
      <c r="H2215" t="s">
        <v>29</v>
      </c>
      <c r="I2215" s="10">
        <v>60</v>
      </c>
      <c r="J2215" s="10">
        <v>106619</v>
      </c>
      <c r="O2215">
        <v>134</v>
      </c>
      <c r="P2215">
        <v>0</v>
      </c>
      <c r="T2215" s="10"/>
      <c r="U2215" s="10"/>
      <c r="V2215" s="10"/>
      <c r="W2215" s="10"/>
      <c r="X2215" s="10"/>
      <c r="Y2215" s="10"/>
      <c r="Z2215" s="10"/>
    </row>
    <row r="2216" spans="1:26" x14ac:dyDescent="0.35">
      <c r="A2216" t="str">
        <f t="shared" si="184"/>
        <v>8427_Imprimerie et reproduction d'enregistrements</v>
      </c>
      <c r="B2216" t="str">
        <f t="shared" si="185"/>
        <v>HC_8427</v>
      </c>
      <c r="C2216" t="str">
        <f t="shared" si="186"/>
        <v>HC</v>
      </c>
      <c r="D2216">
        <f t="shared" si="187"/>
        <v>51</v>
      </c>
      <c r="E2216" t="str">
        <f>INDEX(PDC!$J$1:$L$90,MATCH(H2216,PDC!$L:$L,0),MATCH(PDC!$J$1,PDC!$J$1:$L$1,0))</f>
        <v>Industrie</v>
      </c>
      <c r="F2216">
        <v>8427</v>
      </c>
      <c r="G2216">
        <v>18</v>
      </c>
      <c r="H2216" t="s">
        <v>72</v>
      </c>
      <c r="I2216" s="10">
        <v>29</v>
      </c>
      <c r="J2216" s="10">
        <v>50216</v>
      </c>
      <c r="P2216">
        <v>0</v>
      </c>
      <c r="T2216" s="10"/>
      <c r="U2216" s="10"/>
      <c r="V2216" s="10"/>
      <c r="W2216" s="10"/>
      <c r="X2216" s="10"/>
      <c r="Y2216" s="10"/>
      <c r="Z2216" s="10"/>
    </row>
    <row r="2217" spans="1:26" x14ac:dyDescent="0.35">
      <c r="A2217" t="str">
        <f t="shared" si="184"/>
        <v>8427_Industrie de l'habillement</v>
      </c>
      <c r="B2217" t="str">
        <f t="shared" si="185"/>
        <v>HC_8427</v>
      </c>
      <c r="C2217" t="str">
        <f t="shared" si="186"/>
        <v>HC</v>
      </c>
      <c r="D2217">
        <f t="shared" si="187"/>
        <v>51</v>
      </c>
      <c r="E2217" t="str">
        <f>INDEX(PDC!$J$1:$L$90,MATCH(H2217,PDC!$L:$L,0),MATCH(PDC!$J$1,PDC!$J$1:$L$1,0))</f>
        <v>Industrie</v>
      </c>
      <c r="F2217">
        <v>8427</v>
      </c>
      <c r="G2217">
        <v>14</v>
      </c>
      <c r="H2217" t="s">
        <v>68</v>
      </c>
      <c r="I2217" s="10">
        <v>5</v>
      </c>
      <c r="J2217" s="10">
        <v>6680</v>
      </c>
      <c r="P2217">
        <v>0</v>
      </c>
      <c r="T2217" s="10"/>
      <c r="U2217" s="10"/>
      <c r="V2217" s="10"/>
      <c r="W2217" s="10"/>
      <c r="X2217" s="10"/>
      <c r="Y2217" s="10"/>
      <c r="Z2217" s="10"/>
    </row>
    <row r="2218" spans="1:26" x14ac:dyDescent="0.35">
      <c r="A2218" t="str">
        <f t="shared" si="184"/>
        <v>8427_Fabrication de boissons</v>
      </c>
      <c r="B2218" t="str">
        <f t="shared" si="185"/>
        <v>HC_8427</v>
      </c>
      <c r="C2218" t="str">
        <f t="shared" si="186"/>
        <v>HC</v>
      </c>
      <c r="D2218">
        <f t="shared" si="187"/>
        <v>51</v>
      </c>
      <c r="E2218" t="str">
        <f>INDEX(PDC!$J$1:$L$90,MATCH(H2218,PDC!$L:$L,0),MATCH(PDC!$J$1,PDC!$J$1:$L$1,0))</f>
        <v>Industrie</v>
      </c>
      <c r="F2218">
        <v>8427</v>
      </c>
      <c r="G2218">
        <v>11</v>
      </c>
      <c r="H2218" t="s">
        <v>66</v>
      </c>
      <c r="I2218" s="10">
        <v>265</v>
      </c>
      <c r="J2218" s="10">
        <v>386011</v>
      </c>
      <c r="M2218" s="10"/>
      <c r="O2218">
        <v>0</v>
      </c>
      <c r="P2218">
        <v>0</v>
      </c>
      <c r="T2218" s="10"/>
      <c r="U2218" s="10"/>
      <c r="V2218" s="10"/>
      <c r="W2218" s="10"/>
      <c r="X2218" s="10"/>
      <c r="Y2218" s="10"/>
      <c r="Z2218" s="10"/>
    </row>
    <row r="2219" spans="1:26" x14ac:dyDescent="0.35">
      <c r="A2219" t="str">
        <f t="shared" si="184"/>
        <v>8427_Sylviculture et exploitation forestière</v>
      </c>
      <c r="B2219" t="str">
        <f t="shared" si="185"/>
        <v>HC_8427</v>
      </c>
      <c r="C2219" t="str">
        <f t="shared" si="186"/>
        <v>HC</v>
      </c>
      <c r="D2219">
        <f t="shared" si="187"/>
        <v>51</v>
      </c>
      <c r="E2219" t="str">
        <f>INDEX(PDC!$J$1:$L$90,MATCH(H2219,PDC!$L:$L,0),MATCH(PDC!$J$1,PDC!$J$1:$L$1,0))</f>
        <v>Agriculture</v>
      </c>
      <c r="F2219">
        <v>8427</v>
      </c>
      <c r="G2219">
        <v>2</v>
      </c>
      <c r="H2219" t="s">
        <v>63</v>
      </c>
      <c r="I2219" s="10">
        <v>1</v>
      </c>
      <c r="J2219" s="10">
        <v>90</v>
      </c>
      <c r="M2219" s="10"/>
      <c r="P2219">
        <v>0</v>
      </c>
      <c r="T2219" s="10"/>
      <c r="U2219" s="10"/>
      <c r="V2219" s="10"/>
      <c r="W2219" s="10"/>
      <c r="X2219" s="10"/>
      <c r="Y2219" s="10"/>
      <c r="Z2219" s="10"/>
    </row>
    <row r="2220" spans="1:26" x14ac:dyDescent="0.35">
      <c r="A2220" t="str">
        <f t="shared" si="184"/>
        <v>8427_Culture et production animale, chasse et services annexes</v>
      </c>
      <c r="B2220" t="str">
        <f t="shared" si="185"/>
        <v>HC_8427</v>
      </c>
      <c r="C2220" t="str">
        <f t="shared" si="186"/>
        <v>HC</v>
      </c>
      <c r="D2220">
        <f t="shared" si="187"/>
        <v>51</v>
      </c>
      <c r="E2220" t="str">
        <f>INDEX(PDC!$J$1:$L$90,MATCH(H2220,PDC!$L:$L,0),MATCH(PDC!$J$1,PDC!$J$1:$L$1,0))</f>
        <v>Agriculture</v>
      </c>
      <c r="F2220">
        <v>8427</v>
      </c>
      <c r="G2220">
        <v>1</v>
      </c>
      <c r="H2220" t="s">
        <v>62</v>
      </c>
      <c r="I2220" s="10">
        <v>1</v>
      </c>
      <c r="J2220" s="10">
        <v>1843</v>
      </c>
      <c r="P2220">
        <v>0</v>
      </c>
      <c r="T2220" s="10"/>
      <c r="U2220" s="10"/>
      <c r="V2220" s="10"/>
      <c r="W2220" s="10"/>
      <c r="X2220" s="10"/>
      <c r="Y2220" s="10"/>
      <c r="Z2220" s="10"/>
    </row>
    <row r="2221" spans="1:26" x14ac:dyDescent="0.35">
      <c r="A2221" t="str">
        <f t="shared" si="184"/>
        <v>8428_Dépollution et autres services de gestion des déchets</v>
      </c>
      <c r="B2221" t="str">
        <f t="shared" si="185"/>
        <v>HC_8428</v>
      </c>
      <c r="C2221" t="str">
        <f t="shared" si="186"/>
        <v>HC</v>
      </c>
      <c r="D2221">
        <f>IF(COUNTBLANK(P2221)=0,RANK(P2221,P$2221:P$2299),"NC")</f>
        <v>2</v>
      </c>
      <c r="E2221" t="str">
        <f>INDEX(PDC!$J$1:$L$90,MATCH(H2221,PDC!$L:$L,0),MATCH(PDC!$J$1,PDC!$J$1:$L$1,0))</f>
        <v>Industrie</v>
      </c>
      <c r="F2221">
        <v>8428</v>
      </c>
      <c r="G2221">
        <v>39</v>
      </c>
      <c r="H2221" t="s">
        <v>79</v>
      </c>
      <c r="I2221">
        <v>10</v>
      </c>
      <c r="J2221">
        <v>14300</v>
      </c>
      <c r="K2221">
        <v>2</v>
      </c>
      <c r="M2221" s="10"/>
      <c r="O2221">
        <v>331</v>
      </c>
      <c r="P2221">
        <v>96.072278743038524</v>
      </c>
      <c r="Q2221">
        <v>139.86013986</v>
      </c>
      <c r="T2221" s="10"/>
      <c r="U2221" s="10"/>
      <c r="V2221" s="10"/>
      <c r="W2221" s="10"/>
      <c r="X2221" s="10"/>
      <c r="Y2221" s="10"/>
      <c r="Z2221" s="10"/>
    </row>
    <row r="2222" spans="1:26" x14ac:dyDescent="0.35">
      <c r="A2222" t="str">
        <f t="shared" si="184"/>
        <v>8428_Hébergement médico-social et social</v>
      </c>
      <c r="B2222" t="str">
        <f t="shared" si="185"/>
        <v>1_8428</v>
      </c>
      <c r="C2222">
        <f t="shared" si="186"/>
        <v>1</v>
      </c>
      <c r="D2222">
        <f t="shared" ref="D2222:D2285" si="188">IF(COUNTBLANK(P2222)=0,RANK(P2222,P$2221:P$2299),"NC")</f>
        <v>1</v>
      </c>
      <c r="E2222" t="str">
        <f>INDEX(PDC!$J$1:$L$90,MATCH(H2222,PDC!$L:$L,0),MATCH(PDC!$J$1,PDC!$J$1:$L$1,0))</f>
        <v>Services</v>
      </c>
      <c r="F2222">
        <v>8428</v>
      </c>
      <c r="G2222">
        <v>87</v>
      </c>
      <c r="H2222" t="s">
        <v>2</v>
      </c>
      <c r="I2222" s="10">
        <v>5084</v>
      </c>
      <c r="J2222" s="10">
        <v>7702471</v>
      </c>
      <c r="K2222">
        <v>502</v>
      </c>
      <c r="L2222">
        <v>20</v>
      </c>
      <c r="M2222">
        <v>122</v>
      </c>
      <c r="O2222">
        <v>35990</v>
      </c>
      <c r="P2222">
        <v>100.68693386447687</v>
      </c>
      <c r="Q2222">
        <v>65.173890301</v>
      </c>
      <c r="T2222" s="10"/>
      <c r="U2222" s="10"/>
      <c r="V2222" s="10"/>
      <c r="W2222" s="10"/>
      <c r="X2222" s="10"/>
      <c r="Y2222" s="10"/>
      <c r="Z2222" s="10"/>
    </row>
    <row r="2223" spans="1:26" x14ac:dyDescent="0.35">
      <c r="A2223" t="str">
        <f t="shared" si="184"/>
        <v>8428_Activités sportives, récréatives et de loisirs</v>
      </c>
      <c r="B2223" t="str">
        <f t="shared" si="185"/>
        <v>HC_8428</v>
      </c>
      <c r="C2223" t="str">
        <f t="shared" si="186"/>
        <v>HC</v>
      </c>
      <c r="D2223">
        <f t="shared" si="188"/>
        <v>6</v>
      </c>
      <c r="E2223" t="str">
        <f>INDEX(PDC!$J$1:$L$90,MATCH(H2223,PDC!$L:$L,0),MATCH(PDC!$J$1,PDC!$J$1:$L$1,0))</f>
        <v>Services</v>
      </c>
      <c r="F2223">
        <v>8428</v>
      </c>
      <c r="G2223">
        <v>93</v>
      </c>
      <c r="H2223" t="s">
        <v>12</v>
      </c>
      <c r="I2223" s="10">
        <v>1121</v>
      </c>
      <c r="J2223" s="10">
        <v>1449838</v>
      </c>
      <c r="K2223">
        <v>85</v>
      </c>
      <c r="L2223">
        <v>3</v>
      </c>
      <c r="M2223">
        <v>25</v>
      </c>
      <c r="O2223">
        <v>3369</v>
      </c>
      <c r="P2223">
        <v>88.120911061102632</v>
      </c>
      <c r="Q2223">
        <v>58.627239733000003</v>
      </c>
      <c r="T2223" s="10"/>
      <c r="U2223" s="10"/>
      <c r="V2223" s="10"/>
      <c r="W2223" s="10"/>
      <c r="X2223" s="10"/>
      <c r="Y2223" s="10"/>
      <c r="Z2223" s="10"/>
    </row>
    <row r="2224" spans="1:26" x14ac:dyDescent="0.35">
      <c r="A2224" t="str">
        <f t="shared" si="184"/>
        <v>8428_Activités de poste et de courrier</v>
      </c>
      <c r="B2224" t="str">
        <f t="shared" si="185"/>
        <v>HC_8428</v>
      </c>
      <c r="C2224" t="str">
        <f t="shared" si="186"/>
        <v>HC</v>
      </c>
      <c r="D2224">
        <f t="shared" si="188"/>
        <v>8</v>
      </c>
      <c r="E2224" t="str">
        <f>INDEX(PDC!$J$1:$L$90,MATCH(H2224,PDC!$L:$L,0),MATCH(PDC!$J$1,PDC!$J$1:$L$1,0))</f>
        <v>Services</v>
      </c>
      <c r="F2224">
        <v>8428</v>
      </c>
      <c r="G2224">
        <v>53</v>
      </c>
      <c r="H2224" t="s">
        <v>13</v>
      </c>
      <c r="I2224" s="10">
        <v>798</v>
      </c>
      <c r="J2224" s="10">
        <v>1161081</v>
      </c>
      <c r="K2224">
        <v>68</v>
      </c>
      <c r="L2224">
        <v>1</v>
      </c>
      <c r="M2224" s="10">
        <v>4</v>
      </c>
      <c r="O2224">
        <v>2564</v>
      </c>
      <c r="P2224">
        <v>83.493483988881877</v>
      </c>
      <c r="Q2224">
        <v>58.566112097000001</v>
      </c>
      <c r="T2224" s="10"/>
      <c r="U2224" s="10"/>
      <c r="V2224" s="10"/>
      <c r="W2224" s="10"/>
      <c r="X2224" s="10"/>
      <c r="Y2224" s="10"/>
      <c r="Z2224" s="10"/>
    </row>
    <row r="2225" spans="1:28" x14ac:dyDescent="0.35">
      <c r="A2225" t="str">
        <f t="shared" si="184"/>
        <v>8428_Collecte et traitement des eaux usées</v>
      </c>
      <c r="B2225" t="str">
        <f t="shared" si="185"/>
        <v>HC_8428</v>
      </c>
      <c r="C2225" t="str">
        <f t="shared" si="186"/>
        <v>HC</v>
      </c>
      <c r="D2225">
        <f t="shared" si="188"/>
        <v>3</v>
      </c>
      <c r="E2225" t="str">
        <f>INDEX(PDC!$J$1:$L$90,MATCH(H2225,PDC!$L:$L,0),MATCH(PDC!$J$1,PDC!$J$1:$L$1,0))</f>
        <v>Industrie</v>
      </c>
      <c r="F2225">
        <v>8428</v>
      </c>
      <c r="G2225">
        <v>37</v>
      </c>
      <c r="H2225" t="s">
        <v>78</v>
      </c>
      <c r="I2225">
        <v>60</v>
      </c>
      <c r="J2225">
        <v>86642</v>
      </c>
      <c r="K2225">
        <v>5</v>
      </c>
      <c r="L2225">
        <v>2</v>
      </c>
      <c r="M2225" s="10">
        <v>15</v>
      </c>
      <c r="O2225">
        <v>795</v>
      </c>
      <c r="P2225">
        <v>94.169694096583953</v>
      </c>
      <c r="Q2225">
        <v>57.708732484999999</v>
      </c>
      <c r="T2225" s="10"/>
      <c r="U2225" s="10"/>
      <c r="V2225" s="10"/>
      <c r="W2225" s="10"/>
      <c r="X2225" s="10"/>
      <c r="Y2225" s="10"/>
      <c r="Z2225" s="10"/>
    </row>
    <row r="2226" spans="1:28" x14ac:dyDescent="0.35">
      <c r="A2226" t="str">
        <f t="shared" si="184"/>
        <v>8428_Travail du bois et fabrication d'articles en bois et en liège, à l'exception des meubles ; fabrication d'articles en vannerie et sparterie</v>
      </c>
      <c r="B2226" t="str">
        <f t="shared" si="185"/>
        <v>5_8428</v>
      </c>
      <c r="C2226">
        <f t="shared" si="186"/>
        <v>5</v>
      </c>
      <c r="D2226">
        <f t="shared" si="188"/>
        <v>5</v>
      </c>
      <c r="E2226" t="str">
        <f>INDEX(PDC!$J$1:$L$90,MATCH(H2226,PDC!$L:$L,0),MATCH(PDC!$J$1,PDC!$J$1:$L$1,0))</f>
        <v>Industrie</v>
      </c>
      <c r="F2226">
        <v>8428</v>
      </c>
      <c r="G2226">
        <v>16</v>
      </c>
      <c r="H2226" t="s">
        <v>70</v>
      </c>
      <c r="I2226" s="10">
        <v>423</v>
      </c>
      <c r="J2226" s="10">
        <v>729104</v>
      </c>
      <c r="K2226" s="10">
        <v>39</v>
      </c>
      <c r="L2226">
        <v>3</v>
      </c>
      <c r="M2226" s="10">
        <v>17</v>
      </c>
      <c r="N2226" s="10"/>
      <c r="O2226" s="10">
        <v>3211</v>
      </c>
      <c r="P2226" s="10">
        <v>90.814315535605232</v>
      </c>
      <c r="Q2226" s="10">
        <v>53.490311396000003</v>
      </c>
      <c r="T2226" s="10"/>
      <c r="U2226" s="10"/>
      <c r="V2226" s="10"/>
      <c r="W2226" s="10"/>
      <c r="X2226" s="10"/>
      <c r="Y2226" s="10"/>
      <c r="Z2226" s="10"/>
    </row>
    <row r="2227" spans="1:28" x14ac:dyDescent="0.35">
      <c r="A2227" t="str">
        <f t="shared" si="184"/>
        <v>8428_Travaux de construction spécialisés</v>
      </c>
      <c r="B2227" t="str">
        <f t="shared" si="185"/>
        <v>7_8428</v>
      </c>
      <c r="C2227">
        <f t="shared" si="186"/>
        <v>7</v>
      </c>
      <c r="D2227">
        <f t="shared" si="188"/>
        <v>7</v>
      </c>
      <c r="E2227" t="str">
        <f>INDEX(PDC!$J$1:$L$90,MATCH(H2227,PDC!$L:$L,0),MATCH(PDC!$J$1,PDC!$J$1:$L$1,0))</f>
        <v>Construction</v>
      </c>
      <c r="F2227">
        <v>8428</v>
      </c>
      <c r="G2227">
        <v>43</v>
      </c>
      <c r="H2227" t="s">
        <v>3</v>
      </c>
      <c r="I2227" s="10">
        <v>9558</v>
      </c>
      <c r="J2227" s="10">
        <v>14745023</v>
      </c>
      <c r="K2227" s="10">
        <v>759</v>
      </c>
      <c r="L2227">
        <v>76</v>
      </c>
      <c r="M2227" s="10">
        <v>731</v>
      </c>
      <c r="N2227" s="10"/>
      <c r="O2227" s="10">
        <v>62828</v>
      </c>
      <c r="P2227" s="10">
        <v>85.378850719327232</v>
      </c>
      <c r="Q2227" s="10">
        <v>51.474996003999998</v>
      </c>
      <c r="T2227" s="10"/>
      <c r="U2227" s="10"/>
      <c r="V2227" s="10"/>
      <c r="W2227" s="10"/>
      <c r="X2227" s="10"/>
      <c r="Y2227" s="10"/>
      <c r="Z2227" s="10"/>
    </row>
    <row r="2228" spans="1:28" x14ac:dyDescent="0.35">
      <c r="A2228" t="str">
        <f t="shared" si="184"/>
        <v>8428_Services relatifs aux bâtiments et aménagement paysager</v>
      </c>
      <c r="B2228" t="str">
        <f t="shared" si="185"/>
        <v>14_8428</v>
      </c>
      <c r="C2228">
        <f t="shared" si="186"/>
        <v>14</v>
      </c>
      <c r="D2228">
        <f t="shared" si="188"/>
        <v>14</v>
      </c>
      <c r="E2228" t="str">
        <f>INDEX(PDC!$J$1:$L$90,MATCH(H2228,PDC!$L:$L,0),MATCH(PDC!$J$1,PDC!$J$1:$L$1,0))</f>
        <v>Services</v>
      </c>
      <c r="F2228">
        <v>8428</v>
      </c>
      <c r="G2228">
        <v>81</v>
      </c>
      <c r="H2228" t="s">
        <v>9</v>
      </c>
      <c r="I2228" s="10">
        <v>2726</v>
      </c>
      <c r="J2228" s="10">
        <v>3745122</v>
      </c>
      <c r="K2228" s="10">
        <v>162</v>
      </c>
      <c r="L2228">
        <v>16</v>
      </c>
      <c r="M2228" s="10">
        <v>113</v>
      </c>
      <c r="N2228" s="10"/>
      <c r="O2228" s="10">
        <v>19885</v>
      </c>
      <c r="P2228" s="10">
        <v>60.528877926337252</v>
      </c>
      <c r="Q2228" s="10">
        <v>43.256267753000003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</row>
    <row r="2229" spans="1:28" x14ac:dyDescent="0.35">
      <c r="A2229" t="str">
        <f t="shared" si="184"/>
        <v>8428_Collecte, traitement et élimination des déchets ; récupération</v>
      </c>
      <c r="B2229" t="str">
        <f t="shared" si="185"/>
        <v>10_8428</v>
      </c>
      <c r="C2229">
        <f t="shared" si="186"/>
        <v>10</v>
      </c>
      <c r="D2229">
        <f t="shared" si="188"/>
        <v>10</v>
      </c>
      <c r="E2229" t="str">
        <f>INDEX(PDC!$J$1:$L$90,MATCH(H2229,PDC!$L:$L,0),MATCH(PDC!$J$1,PDC!$J$1:$L$1,0))</f>
        <v>Industrie</v>
      </c>
      <c r="F2229">
        <v>8428</v>
      </c>
      <c r="G2229">
        <v>38</v>
      </c>
      <c r="H2229" t="s">
        <v>4</v>
      </c>
      <c r="I2229" s="10">
        <v>724</v>
      </c>
      <c r="J2229" s="10">
        <v>1186996</v>
      </c>
      <c r="K2229" s="10">
        <v>48</v>
      </c>
      <c r="L2229">
        <v>5</v>
      </c>
      <c r="M2229" s="10">
        <v>38</v>
      </c>
      <c r="N2229" s="10"/>
      <c r="O2229" s="10">
        <v>4705</v>
      </c>
      <c r="P2229" s="10">
        <v>71.019739582494793</v>
      </c>
      <c r="Q2229" s="10">
        <v>40.438215462000002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</row>
    <row r="2230" spans="1:28" x14ac:dyDescent="0.35">
      <c r="A2230" t="str">
        <f t="shared" si="184"/>
        <v>8428_Action sociale sans hébergement</v>
      </c>
      <c r="B2230" t="str">
        <f t="shared" si="185"/>
        <v>38_8428</v>
      </c>
      <c r="C2230">
        <f t="shared" si="186"/>
        <v>38</v>
      </c>
      <c r="D2230">
        <f t="shared" si="188"/>
        <v>38</v>
      </c>
      <c r="E2230" t="str">
        <f>INDEX(PDC!$J$1:$L$90,MATCH(H2230,PDC!$L:$L,0),MATCH(PDC!$J$1,PDC!$J$1:$L$1,0))</f>
        <v>Services</v>
      </c>
      <c r="F2230">
        <v>8428</v>
      </c>
      <c r="G2230">
        <v>88</v>
      </c>
      <c r="H2230" t="s">
        <v>8</v>
      </c>
      <c r="I2230" s="10">
        <v>5808</v>
      </c>
      <c r="J2230" s="10">
        <v>8460008</v>
      </c>
      <c r="K2230" s="10">
        <v>340</v>
      </c>
      <c r="L2230">
        <v>15</v>
      </c>
      <c r="M2230" s="10">
        <v>139</v>
      </c>
      <c r="N2230" s="10"/>
      <c r="O2230" s="10">
        <v>24884</v>
      </c>
      <c r="P2230" s="10">
        <v>33.536289853461966</v>
      </c>
      <c r="Q2230" s="10">
        <v>40.189087292000004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</row>
    <row r="2231" spans="1:28" x14ac:dyDescent="0.35">
      <c r="A2231" t="str">
        <f t="shared" si="184"/>
        <v>8428_Fabrication de meubles</v>
      </c>
      <c r="B2231" t="str">
        <f t="shared" si="185"/>
        <v>16_8428</v>
      </c>
      <c r="C2231">
        <f t="shared" si="186"/>
        <v>16</v>
      </c>
      <c r="D2231">
        <f t="shared" si="188"/>
        <v>16</v>
      </c>
      <c r="E2231" t="str">
        <f>INDEX(PDC!$J$1:$L$90,MATCH(H2231,PDC!$L:$L,0),MATCH(PDC!$J$1,PDC!$J$1:$L$1,0))</f>
        <v>Industrie</v>
      </c>
      <c r="F2231">
        <v>8428</v>
      </c>
      <c r="G2231">
        <v>31</v>
      </c>
      <c r="H2231" t="s">
        <v>75</v>
      </c>
      <c r="I2231" s="10">
        <v>340</v>
      </c>
      <c r="J2231" s="10">
        <v>548313</v>
      </c>
      <c r="K2231" s="10">
        <v>22</v>
      </c>
      <c r="L2231" s="10">
        <v>1</v>
      </c>
      <c r="M2231" s="10">
        <v>15</v>
      </c>
      <c r="N2231" s="10"/>
      <c r="O2231" s="10">
        <v>1906</v>
      </c>
      <c r="P2231" s="10">
        <v>58.789508685465741</v>
      </c>
      <c r="Q2231" s="10">
        <v>40.123068392999997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</row>
    <row r="2232" spans="1:28" x14ac:dyDescent="0.35">
      <c r="A2232" t="str">
        <f t="shared" si="184"/>
        <v>8428_Fabrication de produits en caoutchouc et en plastique</v>
      </c>
      <c r="B2232" t="str">
        <f t="shared" si="185"/>
        <v>11_8428</v>
      </c>
      <c r="C2232">
        <f t="shared" si="186"/>
        <v>11</v>
      </c>
      <c r="D2232">
        <f t="shared" si="188"/>
        <v>11</v>
      </c>
      <c r="E2232" t="str">
        <f>INDEX(PDC!$J$1:$L$90,MATCH(H2232,PDC!$L:$L,0),MATCH(PDC!$J$1,PDC!$J$1:$L$1,0))</f>
        <v>Industrie</v>
      </c>
      <c r="F2232">
        <v>8428</v>
      </c>
      <c r="G2232">
        <v>22</v>
      </c>
      <c r="H2232" t="s">
        <v>25</v>
      </c>
      <c r="I2232" s="10">
        <v>1629</v>
      </c>
      <c r="J2232" s="10">
        <v>2317064</v>
      </c>
      <c r="K2232" s="10">
        <v>92</v>
      </c>
      <c r="L2232" s="10">
        <v>2</v>
      </c>
      <c r="M2232" s="10">
        <v>9</v>
      </c>
      <c r="N2232" s="10"/>
      <c r="O2232" s="10">
        <v>7066</v>
      </c>
      <c r="P2232" s="10">
        <v>65.280268510845858</v>
      </c>
      <c r="Q2232" s="10">
        <v>39.705420308000001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</row>
    <row r="2233" spans="1:28" x14ac:dyDescent="0.35">
      <c r="A2233" t="str">
        <f t="shared" si="184"/>
        <v>8428_Organisation de jeux de hasard et d'argent</v>
      </c>
      <c r="B2233" t="str">
        <f t="shared" si="185"/>
        <v>HC_8428</v>
      </c>
      <c r="C2233" t="str">
        <f t="shared" si="186"/>
        <v>HC</v>
      </c>
      <c r="D2233">
        <f t="shared" si="188"/>
        <v>9</v>
      </c>
      <c r="E2233" t="str">
        <f>INDEX(PDC!$J$1:$L$90,MATCH(H2233,PDC!$L:$L,0),MATCH(PDC!$J$1,PDC!$J$1:$L$1,0))</f>
        <v>Services</v>
      </c>
      <c r="F2233">
        <v>8428</v>
      </c>
      <c r="G2233">
        <v>92</v>
      </c>
      <c r="H2233" t="s">
        <v>91</v>
      </c>
      <c r="I2233" s="10">
        <v>207</v>
      </c>
      <c r="J2233" s="10">
        <v>277508</v>
      </c>
      <c r="K2233" s="10">
        <v>11</v>
      </c>
      <c r="L2233">
        <v>1</v>
      </c>
      <c r="M2233" s="10">
        <v>5</v>
      </c>
      <c r="N2233" s="10"/>
      <c r="O2233" s="10">
        <v>875</v>
      </c>
      <c r="P2233" s="10">
        <v>74.051052160456905</v>
      </c>
      <c r="Q2233" s="10">
        <v>39.638496908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</row>
    <row r="2234" spans="1:28" x14ac:dyDescent="0.35">
      <c r="A2234" t="str">
        <f t="shared" si="184"/>
        <v>8428_Restauration</v>
      </c>
      <c r="B2234" t="str">
        <f t="shared" si="185"/>
        <v>18_8428</v>
      </c>
      <c r="C2234">
        <f t="shared" si="186"/>
        <v>18</v>
      </c>
      <c r="D2234">
        <f t="shared" si="188"/>
        <v>18</v>
      </c>
      <c r="E2234" t="str">
        <f>INDEX(PDC!$J$1:$L$90,MATCH(H2234,PDC!$L:$L,0),MATCH(PDC!$J$1,PDC!$J$1:$L$1,0))</f>
        <v>Services</v>
      </c>
      <c r="F2234">
        <v>8428</v>
      </c>
      <c r="G2234">
        <v>56</v>
      </c>
      <c r="H2234" t="s">
        <v>10</v>
      </c>
      <c r="I2234" s="10">
        <v>3504</v>
      </c>
      <c r="J2234" s="10">
        <v>5283617</v>
      </c>
      <c r="K2234" s="10">
        <v>207</v>
      </c>
      <c r="L2234" s="10">
        <v>9</v>
      </c>
      <c r="M2234" s="10">
        <v>56</v>
      </c>
      <c r="N2234" s="10"/>
      <c r="O2234" s="10">
        <v>16405</v>
      </c>
      <c r="P2234" s="10">
        <v>54.10331249579886</v>
      </c>
      <c r="Q2234" s="10">
        <v>39.177707241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</row>
    <row r="2235" spans="1:28" x14ac:dyDescent="0.35">
      <c r="A2235" t="str">
        <f t="shared" si="184"/>
        <v>8428_Activités liées à l'emploi</v>
      </c>
      <c r="B2235" t="str">
        <f t="shared" si="185"/>
        <v>HC_8428</v>
      </c>
      <c r="C2235" t="str">
        <f t="shared" si="186"/>
        <v>HC</v>
      </c>
      <c r="D2235">
        <f t="shared" si="188"/>
        <v>4</v>
      </c>
      <c r="E2235" t="str">
        <f>INDEX(PDC!$J$1:$L$90,MATCH(H2235,PDC!$L:$L,0),MATCH(PDC!$J$1,PDC!$J$1:$L$1,0))</f>
        <v>Services</v>
      </c>
      <c r="F2235">
        <v>8428</v>
      </c>
      <c r="G2235">
        <v>78</v>
      </c>
      <c r="H2235" t="s">
        <v>6</v>
      </c>
      <c r="I2235" s="10">
        <v>8867</v>
      </c>
      <c r="J2235" s="10">
        <v>11351186</v>
      </c>
      <c r="K2235" s="10">
        <v>442</v>
      </c>
      <c r="L2235" s="10">
        <v>24</v>
      </c>
      <c r="M2235" s="10">
        <v>208</v>
      </c>
      <c r="N2235" s="10"/>
      <c r="O2235" s="10">
        <v>32151</v>
      </c>
      <c r="P2235" s="10">
        <v>93.627711715761251</v>
      </c>
      <c r="Q2235" s="10">
        <v>38.938662444999999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</row>
    <row r="2236" spans="1:28" x14ac:dyDescent="0.35">
      <c r="A2236" t="str">
        <f t="shared" si="184"/>
        <v>8428_Industrie automobile</v>
      </c>
      <c r="B2236" t="str">
        <f t="shared" si="185"/>
        <v>21_8428</v>
      </c>
      <c r="C2236">
        <f t="shared" si="186"/>
        <v>21</v>
      </c>
      <c r="D2236">
        <f t="shared" si="188"/>
        <v>21</v>
      </c>
      <c r="E2236" t="str">
        <f>INDEX(PDC!$J$1:$L$90,MATCH(H2236,PDC!$L:$L,0),MATCH(PDC!$J$1,PDC!$J$1:$L$1,0))</f>
        <v>Industrie</v>
      </c>
      <c r="F2236">
        <v>8428</v>
      </c>
      <c r="G2236">
        <v>29</v>
      </c>
      <c r="H2236" t="s">
        <v>24</v>
      </c>
      <c r="I2236" s="10">
        <v>1905</v>
      </c>
      <c r="J2236" s="10">
        <v>2830193</v>
      </c>
      <c r="K2236" s="10">
        <v>108</v>
      </c>
      <c r="L2236">
        <v>9</v>
      </c>
      <c r="M2236" s="10">
        <v>91</v>
      </c>
      <c r="N2236" s="10"/>
      <c r="O2236" s="10">
        <v>8124</v>
      </c>
      <c r="P2236" s="10">
        <v>51.132180430851733</v>
      </c>
      <c r="Q2236" s="10">
        <v>38.159941742000001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</row>
    <row r="2237" spans="1:28" x14ac:dyDescent="0.35">
      <c r="A2237" t="str">
        <f t="shared" si="184"/>
        <v>8428_Hébergement</v>
      </c>
      <c r="B2237" t="str">
        <f t="shared" si="185"/>
        <v>12_8428</v>
      </c>
      <c r="C2237">
        <f t="shared" si="186"/>
        <v>12</v>
      </c>
      <c r="D2237">
        <f t="shared" si="188"/>
        <v>12</v>
      </c>
      <c r="E2237" t="str">
        <f>INDEX(PDC!$J$1:$L$90,MATCH(H2237,PDC!$L:$L,0),MATCH(PDC!$J$1,PDC!$J$1:$L$1,0))</f>
        <v>Services</v>
      </c>
      <c r="F2237">
        <v>8428</v>
      </c>
      <c r="G2237">
        <v>55</v>
      </c>
      <c r="H2237" t="s">
        <v>20</v>
      </c>
      <c r="I2237" s="10">
        <v>547</v>
      </c>
      <c r="J2237" s="10">
        <v>899554</v>
      </c>
      <c r="K2237" s="10">
        <v>34</v>
      </c>
      <c r="L2237">
        <v>2</v>
      </c>
      <c r="M2237" s="10">
        <v>114</v>
      </c>
      <c r="N2237" s="10">
        <v>1</v>
      </c>
      <c r="O2237" s="10">
        <v>2084</v>
      </c>
      <c r="P2237" s="10">
        <v>63.506075892464473</v>
      </c>
      <c r="Q2237" s="10">
        <v>37.796508047000003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</row>
    <row r="2238" spans="1:28" x14ac:dyDescent="0.35">
      <c r="A2238" t="str">
        <f t="shared" si="184"/>
        <v>8428_Entreposage et services auxiliaires des transports</v>
      </c>
      <c r="B2238" t="str">
        <f t="shared" si="185"/>
        <v>13_8428</v>
      </c>
      <c r="C2238">
        <f t="shared" si="186"/>
        <v>13</v>
      </c>
      <c r="D2238">
        <f t="shared" si="188"/>
        <v>13</v>
      </c>
      <c r="E2238" t="str">
        <f>INDEX(PDC!$J$1:$L$90,MATCH(H2238,PDC!$L:$L,0),MATCH(PDC!$J$1,PDC!$J$1:$L$1,0))</f>
        <v>Services</v>
      </c>
      <c r="F2238">
        <v>8428</v>
      </c>
      <c r="G2238">
        <v>52</v>
      </c>
      <c r="H2238" t="s">
        <v>7</v>
      </c>
      <c r="I2238" s="10">
        <v>1295</v>
      </c>
      <c r="J2238" s="10">
        <v>2492858</v>
      </c>
      <c r="K2238" s="10">
        <v>93</v>
      </c>
      <c r="L2238">
        <v>5</v>
      </c>
      <c r="M2238" s="10">
        <v>41</v>
      </c>
      <c r="N2238" s="10"/>
      <c r="O2238" s="10">
        <v>7191</v>
      </c>
      <c r="P2238" s="10">
        <v>63.241066406782679</v>
      </c>
      <c r="Q2238" s="10">
        <v>37.306577429999997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</row>
    <row r="2239" spans="1:28" x14ac:dyDescent="0.35">
      <c r="A2239" t="str">
        <f t="shared" si="184"/>
        <v>8428_Construction de bâtiments</v>
      </c>
      <c r="B2239" t="str">
        <f t="shared" si="185"/>
        <v>22_8428</v>
      </c>
      <c r="C2239">
        <f t="shared" si="186"/>
        <v>22</v>
      </c>
      <c r="D2239">
        <f t="shared" si="188"/>
        <v>22</v>
      </c>
      <c r="E2239" t="str">
        <f>INDEX(PDC!$J$1:$L$90,MATCH(H2239,PDC!$L:$L,0),MATCH(PDC!$J$1,PDC!$J$1:$L$1,0))</f>
        <v>Construction</v>
      </c>
      <c r="F2239">
        <v>8428</v>
      </c>
      <c r="G2239">
        <v>41</v>
      </c>
      <c r="H2239" t="s">
        <v>17</v>
      </c>
      <c r="I2239" s="10">
        <v>337</v>
      </c>
      <c r="J2239" s="10">
        <v>519132</v>
      </c>
      <c r="K2239" s="10">
        <v>18</v>
      </c>
      <c r="L2239" s="10">
        <v>1</v>
      </c>
      <c r="M2239" s="10">
        <v>4</v>
      </c>
      <c r="N2239" s="10"/>
      <c r="O2239" s="10">
        <v>1928</v>
      </c>
      <c r="P2239" s="10">
        <v>50.434535481908242</v>
      </c>
      <c r="Q2239" s="10">
        <v>34.673262291999997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</row>
    <row r="2240" spans="1:28" x14ac:dyDescent="0.35">
      <c r="A2240" t="str">
        <f t="shared" si="184"/>
        <v>8428_Industrie du papier et du carton</v>
      </c>
      <c r="B2240" t="str">
        <f t="shared" si="185"/>
        <v>19_8428</v>
      </c>
      <c r="C2240">
        <f t="shared" si="186"/>
        <v>19</v>
      </c>
      <c r="D2240">
        <f t="shared" si="188"/>
        <v>19</v>
      </c>
      <c r="E2240" t="str">
        <f>INDEX(PDC!$J$1:$L$90,MATCH(H2240,PDC!$L:$L,0),MATCH(PDC!$J$1,PDC!$J$1:$L$1,0))</f>
        <v>Industrie</v>
      </c>
      <c r="F2240">
        <v>8428</v>
      </c>
      <c r="G2240">
        <v>17</v>
      </c>
      <c r="H2240" t="s">
        <v>71</v>
      </c>
      <c r="I2240" s="10">
        <v>720</v>
      </c>
      <c r="J2240" s="10">
        <v>1165527</v>
      </c>
      <c r="K2240" s="10">
        <v>39</v>
      </c>
      <c r="L2240" s="10">
        <v>2</v>
      </c>
      <c r="M2240" s="10">
        <v>8</v>
      </c>
      <c r="N2240" s="10"/>
      <c r="O2240" s="10">
        <v>1652</v>
      </c>
      <c r="P2240" s="10">
        <v>53.968963850173154</v>
      </c>
      <c r="Q2240" s="10">
        <v>33.461258297999997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</row>
    <row r="2241" spans="1:28" x14ac:dyDescent="0.35">
      <c r="A2241" t="str">
        <f t="shared" si="184"/>
        <v>8428_Transports terrestres et transport par conduites</v>
      </c>
      <c r="B2241" t="str">
        <f t="shared" si="185"/>
        <v>15_8428</v>
      </c>
      <c r="C2241">
        <f t="shared" si="186"/>
        <v>15</v>
      </c>
      <c r="D2241">
        <f t="shared" si="188"/>
        <v>15</v>
      </c>
      <c r="E2241" t="str">
        <f>INDEX(PDC!$J$1:$L$90,MATCH(H2241,PDC!$L:$L,0),MATCH(PDC!$J$1,PDC!$J$1:$L$1,0))</f>
        <v>Services</v>
      </c>
      <c r="F2241">
        <v>8428</v>
      </c>
      <c r="G2241">
        <v>49</v>
      </c>
      <c r="H2241" t="s">
        <v>5</v>
      </c>
      <c r="I2241" s="10">
        <v>5062</v>
      </c>
      <c r="J2241" s="10">
        <v>9355377</v>
      </c>
      <c r="K2241" s="10">
        <v>311</v>
      </c>
      <c r="L2241">
        <v>27</v>
      </c>
      <c r="M2241" s="10">
        <v>283</v>
      </c>
      <c r="N2241" s="10"/>
      <c r="O2241" s="10">
        <v>35439</v>
      </c>
      <c r="P2241" s="10">
        <v>60.399009824863164</v>
      </c>
      <c r="Q2241" s="10">
        <v>33.242914743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</row>
    <row r="2242" spans="1:28" x14ac:dyDescent="0.35">
      <c r="A2242" t="str">
        <f t="shared" si="184"/>
        <v>8428_Enquêtes et sécurité</v>
      </c>
      <c r="B2242" t="str">
        <f t="shared" si="185"/>
        <v>30_8428</v>
      </c>
      <c r="C2242">
        <f t="shared" si="186"/>
        <v>30</v>
      </c>
      <c r="D2242">
        <f t="shared" si="188"/>
        <v>30</v>
      </c>
      <c r="E2242" t="str">
        <f>INDEX(PDC!$J$1:$L$90,MATCH(H2242,PDC!$L:$L,0),MATCH(PDC!$J$1,PDC!$J$1:$L$1,0))</f>
        <v>Services</v>
      </c>
      <c r="F2242">
        <v>8428</v>
      </c>
      <c r="G2242">
        <v>80</v>
      </c>
      <c r="H2242" t="s">
        <v>15</v>
      </c>
      <c r="I2242" s="10">
        <v>635</v>
      </c>
      <c r="J2242" s="10">
        <v>1047181</v>
      </c>
      <c r="K2242" s="10">
        <v>34</v>
      </c>
      <c r="L2242" s="10">
        <v>3</v>
      </c>
      <c r="M2242" s="10">
        <v>55</v>
      </c>
      <c r="N2242" s="10"/>
      <c r="O2242" s="10">
        <v>4643</v>
      </c>
      <c r="P2242" s="10">
        <v>39.005125006711133</v>
      </c>
      <c r="Q2242" s="10">
        <v>32.468121557000003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</row>
    <row r="2243" spans="1:28" x14ac:dyDescent="0.35">
      <c r="A2243" t="str">
        <f t="shared" si="184"/>
        <v>8428_Fabrication de produits métalliques, à l'exception des machines et des équipements</v>
      </c>
      <c r="B2243" t="str">
        <f t="shared" si="185"/>
        <v>17_8428</v>
      </c>
      <c r="C2243">
        <f t="shared" si="186"/>
        <v>17</v>
      </c>
      <c r="D2243">
        <f t="shared" si="188"/>
        <v>17</v>
      </c>
      <c r="E2243" t="str">
        <f>INDEX(PDC!$J$1:$L$90,MATCH(H2243,PDC!$L:$L,0),MATCH(PDC!$J$1,PDC!$J$1:$L$1,0))</f>
        <v>Industrie</v>
      </c>
      <c r="F2243">
        <v>8428</v>
      </c>
      <c r="G2243">
        <v>25</v>
      </c>
      <c r="H2243" t="s">
        <v>11</v>
      </c>
      <c r="I2243" s="10">
        <v>6826</v>
      </c>
      <c r="J2243" s="10">
        <v>11110908</v>
      </c>
      <c r="K2243" s="10">
        <v>359</v>
      </c>
      <c r="L2243">
        <v>30</v>
      </c>
      <c r="M2243" s="10">
        <v>271</v>
      </c>
      <c r="N2243" s="10"/>
      <c r="O2243" s="10">
        <v>22409</v>
      </c>
      <c r="P2243" s="10">
        <v>55.058277947168904</v>
      </c>
      <c r="Q2243" s="10">
        <v>32.310590638000001</v>
      </c>
      <c r="R2243" s="10"/>
      <c r="S2243" s="10"/>
      <c r="T2243" s="10"/>
      <c r="AA2243" s="10"/>
      <c r="AB2243" s="10"/>
    </row>
    <row r="2244" spans="1:28" x14ac:dyDescent="0.35">
      <c r="A2244" t="str">
        <f t="shared" ref="A2244:A2307" si="189">F2244&amp;"_"&amp;H2244</f>
        <v>8428_Fabrication d'autres produits minéraux non métalliques</v>
      </c>
      <c r="B2244" t="str">
        <f t="shared" ref="B2244:B2307" si="190">C2244&amp;"_"&amp;F2244</f>
        <v>27_8428</v>
      </c>
      <c r="C2244">
        <f t="shared" si="186"/>
        <v>27</v>
      </c>
      <c r="D2244">
        <f t="shared" si="188"/>
        <v>27</v>
      </c>
      <c r="E2244" t="str">
        <f>INDEX(PDC!$J$1:$L$90,MATCH(H2244,PDC!$L:$L,0),MATCH(PDC!$J$1,PDC!$J$1:$L$1,0))</f>
        <v>Industrie</v>
      </c>
      <c r="F2244">
        <v>8428</v>
      </c>
      <c r="G2244">
        <v>23</v>
      </c>
      <c r="H2244" t="s">
        <v>18</v>
      </c>
      <c r="I2244" s="10">
        <v>1433</v>
      </c>
      <c r="J2244" s="10">
        <v>2108109</v>
      </c>
      <c r="K2244" s="10">
        <v>63</v>
      </c>
      <c r="L2244">
        <v>6</v>
      </c>
      <c r="M2244" s="10">
        <v>48</v>
      </c>
      <c r="N2244" s="10"/>
      <c r="O2244" s="10">
        <v>3495</v>
      </c>
      <c r="P2244" s="10">
        <v>42.062930032747921</v>
      </c>
      <c r="Q2244" s="10">
        <v>29.884602740999998</v>
      </c>
      <c r="R2244" s="10"/>
      <c r="S2244" s="10"/>
      <c r="AA2244" s="10"/>
      <c r="AB2244" s="10"/>
    </row>
    <row r="2245" spans="1:28" x14ac:dyDescent="0.35">
      <c r="A2245" t="str">
        <f t="shared" si="189"/>
        <v>8428_Réparation et installation de machines et d'équipements</v>
      </c>
      <c r="B2245" t="str">
        <f t="shared" si="190"/>
        <v>20_8428</v>
      </c>
      <c r="C2245">
        <f t="shared" ref="C2245:C2308" si="191">IF(OR(G2245=93,G2245=78,G2245=53),"HC",IF(I2245&lt;300,"HC",D2245))</f>
        <v>20</v>
      </c>
      <c r="D2245">
        <f t="shared" si="188"/>
        <v>20</v>
      </c>
      <c r="E2245" t="str">
        <f>INDEX(PDC!$J$1:$L$90,MATCH(H2245,PDC!$L:$L,0),MATCH(PDC!$J$1,PDC!$J$1:$L$1,0))</f>
        <v>Industrie</v>
      </c>
      <c r="F2245">
        <v>8428</v>
      </c>
      <c r="G2245">
        <v>33</v>
      </c>
      <c r="H2245" t="s">
        <v>23</v>
      </c>
      <c r="I2245" s="10">
        <v>1426</v>
      </c>
      <c r="J2245" s="10">
        <v>2338135</v>
      </c>
      <c r="K2245" s="10">
        <v>69</v>
      </c>
      <c r="L2245" s="10">
        <v>5</v>
      </c>
      <c r="M2245" s="10">
        <v>48</v>
      </c>
      <c r="N2245" s="10"/>
      <c r="O2245" s="10">
        <v>3595</v>
      </c>
      <c r="P2245" s="10">
        <v>51.150090518780686</v>
      </c>
      <c r="Q2245" s="10">
        <v>29.510699766999998</v>
      </c>
      <c r="R2245" s="10"/>
      <c r="S2245" s="10"/>
      <c r="U2245" s="10"/>
      <c r="V2245" s="10"/>
      <c r="W2245" s="10"/>
      <c r="X2245" s="10"/>
      <c r="Y2245" s="10"/>
      <c r="Z2245" s="10"/>
      <c r="AA2245" s="10"/>
      <c r="AB2245" s="10"/>
    </row>
    <row r="2246" spans="1:28" x14ac:dyDescent="0.35">
      <c r="A2246" t="str">
        <f t="shared" si="189"/>
        <v>8428_Fabrication d'autres matériels de transport</v>
      </c>
      <c r="B2246" t="str">
        <f t="shared" si="190"/>
        <v>HC_8428</v>
      </c>
      <c r="C2246" t="str">
        <f t="shared" si="191"/>
        <v>HC</v>
      </c>
      <c r="D2246">
        <f t="shared" si="188"/>
        <v>26</v>
      </c>
      <c r="E2246" t="str">
        <f>INDEX(PDC!$J$1:$L$90,MATCH(H2246,PDC!$L:$L,0),MATCH(PDC!$J$1,PDC!$J$1:$L$1,0))</f>
        <v>Industrie</v>
      </c>
      <c r="F2246">
        <v>8428</v>
      </c>
      <c r="G2246">
        <v>30</v>
      </c>
      <c r="H2246" t="s">
        <v>74</v>
      </c>
      <c r="I2246" s="10">
        <v>279</v>
      </c>
      <c r="J2246" s="10">
        <v>453303</v>
      </c>
      <c r="K2246" s="10">
        <v>13</v>
      </c>
      <c r="L2246" s="10"/>
      <c r="M2246" s="10"/>
      <c r="N2246" s="10"/>
      <c r="O2246" s="10">
        <v>738</v>
      </c>
      <c r="P2246" s="10">
        <v>42.693276698211136</v>
      </c>
      <c r="Q2246" s="10">
        <v>28.678389509999999</v>
      </c>
      <c r="R2246" s="10"/>
      <c r="S2246" s="10"/>
      <c r="T2246" s="10"/>
      <c r="AA2246" s="10"/>
      <c r="AB2246" s="10"/>
    </row>
    <row r="2247" spans="1:28" x14ac:dyDescent="0.35">
      <c r="A2247" t="str">
        <f t="shared" si="189"/>
        <v>8428_Commerce de détail, à l'exception des automobiles et des motocycles</v>
      </c>
      <c r="B2247" t="str">
        <f t="shared" si="190"/>
        <v>25_8428</v>
      </c>
      <c r="C2247">
        <f t="shared" si="191"/>
        <v>25</v>
      </c>
      <c r="D2247">
        <f t="shared" si="188"/>
        <v>25</v>
      </c>
      <c r="E2247" t="str">
        <f>INDEX(PDC!$J$1:$L$90,MATCH(H2247,PDC!$L:$L,0),MATCH(PDC!$J$1,PDC!$J$1:$L$1,0))</f>
        <v>Commerce</v>
      </c>
      <c r="F2247">
        <v>8428</v>
      </c>
      <c r="G2247">
        <v>47</v>
      </c>
      <c r="H2247" t="s">
        <v>16</v>
      </c>
      <c r="I2247" s="10">
        <v>13025</v>
      </c>
      <c r="J2247" s="10">
        <v>18698274</v>
      </c>
      <c r="K2247" s="10">
        <v>531</v>
      </c>
      <c r="L2247" s="10">
        <v>24</v>
      </c>
      <c r="M2247" s="10">
        <v>231</v>
      </c>
      <c r="N2247" s="10"/>
      <c r="O2247" s="10">
        <v>36666</v>
      </c>
      <c r="P2247" s="10">
        <v>43.294562349925762</v>
      </c>
      <c r="Q2247" s="10">
        <v>28.398343077</v>
      </c>
      <c r="R2247" s="10"/>
      <c r="S2247" s="10"/>
      <c r="AA2247" s="10"/>
      <c r="AB2247" s="10"/>
    </row>
    <row r="2248" spans="1:28" x14ac:dyDescent="0.35">
      <c r="A2248" t="str">
        <f t="shared" si="189"/>
        <v>8428_Industries alimentaires</v>
      </c>
      <c r="B2248" t="str">
        <f t="shared" si="190"/>
        <v>28_8428</v>
      </c>
      <c r="C2248">
        <f t="shared" si="191"/>
        <v>28</v>
      </c>
      <c r="D2248">
        <f t="shared" si="188"/>
        <v>28</v>
      </c>
      <c r="E2248" t="str">
        <f>INDEX(PDC!$J$1:$L$90,MATCH(H2248,PDC!$L:$L,0),MATCH(PDC!$J$1,PDC!$J$1:$L$1,0))</f>
        <v>Industrie</v>
      </c>
      <c r="F2248">
        <v>8428</v>
      </c>
      <c r="G2248">
        <v>10</v>
      </c>
      <c r="H2248" t="s">
        <v>14</v>
      </c>
      <c r="I2248" s="10">
        <v>4373</v>
      </c>
      <c r="J2248" s="10">
        <v>7099335</v>
      </c>
      <c r="K2248" s="10">
        <v>191</v>
      </c>
      <c r="L2248">
        <v>14</v>
      </c>
      <c r="M2248" s="10">
        <v>178</v>
      </c>
      <c r="N2248" s="10"/>
      <c r="O2248" s="10">
        <v>14567</v>
      </c>
      <c r="P2248" s="10">
        <v>41.2259246847673</v>
      </c>
      <c r="Q2248" s="10">
        <v>26.903928325999999</v>
      </c>
      <c r="R2248" s="10"/>
      <c r="S2248" s="10"/>
      <c r="AA2248" s="10"/>
      <c r="AB2248" s="10"/>
    </row>
    <row r="2249" spans="1:28" x14ac:dyDescent="0.35">
      <c r="A2249" t="str">
        <f t="shared" si="189"/>
        <v>8428_Activités immobilières</v>
      </c>
      <c r="B2249" t="str">
        <f t="shared" si="190"/>
        <v>36_8428</v>
      </c>
      <c r="C2249">
        <f t="shared" si="191"/>
        <v>36</v>
      </c>
      <c r="D2249">
        <f t="shared" si="188"/>
        <v>36</v>
      </c>
      <c r="E2249" t="str">
        <f>INDEX(PDC!$J$1:$L$90,MATCH(H2249,PDC!$L:$L,0),MATCH(PDC!$J$1,PDC!$J$1:$L$1,0))</f>
        <v>Services</v>
      </c>
      <c r="F2249">
        <v>8428</v>
      </c>
      <c r="G2249">
        <v>68</v>
      </c>
      <c r="H2249" t="s">
        <v>31</v>
      </c>
      <c r="I2249" s="10">
        <v>2111</v>
      </c>
      <c r="J2249" s="10">
        <v>3109361</v>
      </c>
      <c r="K2249" s="10">
        <v>83</v>
      </c>
      <c r="L2249">
        <v>3</v>
      </c>
      <c r="M2249" s="10">
        <v>25</v>
      </c>
      <c r="N2249" s="10"/>
      <c r="O2249" s="10">
        <v>4846</v>
      </c>
      <c r="P2249" s="10">
        <v>36.609516313521397</v>
      </c>
      <c r="Q2249" s="10">
        <v>26.693587525000002</v>
      </c>
      <c r="R2249" s="10"/>
      <c r="S2249" s="10"/>
      <c r="AA2249" s="10"/>
      <c r="AB2249" s="10"/>
    </row>
    <row r="2250" spans="1:28" x14ac:dyDescent="0.35">
      <c r="A2250" t="str">
        <f t="shared" si="189"/>
        <v>8428_Réparation d'ordinateurs et de biens personnels et domestiques</v>
      </c>
      <c r="B2250" t="str">
        <f t="shared" si="190"/>
        <v>HC_8428</v>
      </c>
      <c r="C2250" t="str">
        <f t="shared" si="191"/>
        <v>HC</v>
      </c>
      <c r="D2250">
        <f t="shared" si="188"/>
        <v>24</v>
      </c>
      <c r="E2250" t="str">
        <f>INDEX(PDC!$J$1:$L$90,MATCH(H2250,PDC!$L:$L,0),MATCH(PDC!$J$1,PDC!$J$1:$L$1,0))</f>
        <v>Services</v>
      </c>
      <c r="F2250">
        <v>8428</v>
      </c>
      <c r="G2250">
        <v>95</v>
      </c>
      <c r="H2250" t="s">
        <v>92</v>
      </c>
      <c r="I2250" s="10">
        <v>202</v>
      </c>
      <c r="J2250" s="10">
        <v>308084</v>
      </c>
      <c r="K2250" s="10">
        <v>8</v>
      </c>
      <c r="L2250">
        <v>2</v>
      </c>
      <c r="M2250" s="10">
        <v>35</v>
      </c>
      <c r="N2250" s="10"/>
      <c r="O2250" s="10">
        <v>648</v>
      </c>
      <c r="P2250" s="10">
        <v>46.034613680367507</v>
      </c>
      <c r="Q2250" s="10">
        <v>25.966944080000001</v>
      </c>
      <c r="R2250" s="10"/>
      <c r="S2250" s="10"/>
      <c r="AA2250" s="10"/>
      <c r="AB2250" s="10"/>
    </row>
    <row r="2251" spans="1:28" x14ac:dyDescent="0.35">
      <c r="A2251" t="str">
        <f t="shared" si="189"/>
        <v>8428_Fabrication d'équipements électriques</v>
      </c>
      <c r="B2251" t="str">
        <f t="shared" si="190"/>
        <v>32_8428</v>
      </c>
      <c r="C2251">
        <f t="shared" si="191"/>
        <v>32</v>
      </c>
      <c r="D2251">
        <f t="shared" si="188"/>
        <v>32</v>
      </c>
      <c r="E2251" t="str">
        <f>INDEX(PDC!$J$1:$L$90,MATCH(H2251,PDC!$L:$L,0),MATCH(PDC!$J$1,PDC!$J$1:$L$1,0))</f>
        <v>Industrie</v>
      </c>
      <c r="F2251">
        <v>8428</v>
      </c>
      <c r="G2251">
        <v>27</v>
      </c>
      <c r="H2251" t="s">
        <v>38</v>
      </c>
      <c r="I2251" s="10">
        <v>1098</v>
      </c>
      <c r="J2251" s="10">
        <v>1582896</v>
      </c>
      <c r="K2251" s="10">
        <v>40</v>
      </c>
      <c r="L2251">
        <v>4</v>
      </c>
      <c r="M2251" s="10">
        <v>28</v>
      </c>
      <c r="N2251" s="10"/>
      <c r="O2251" s="10">
        <v>3600</v>
      </c>
      <c r="P2251" s="10">
        <v>38.095705130442177</v>
      </c>
      <c r="Q2251" s="10">
        <v>25.270137772999998</v>
      </c>
      <c r="R2251" s="10"/>
      <c r="S2251" s="10"/>
      <c r="AA2251" s="10"/>
      <c r="AB2251" s="10"/>
    </row>
    <row r="2252" spans="1:28" x14ac:dyDescent="0.35">
      <c r="A2252" t="str">
        <f t="shared" si="189"/>
        <v>8428_Industrie du cuir et de la chaussure</v>
      </c>
      <c r="B2252" t="str">
        <f t="shared" si="190"/>
        <v>HC_8428</v>
      </c>
      <c r="C2252" t="str">
        <f t="shared" si="191"/>
        <v>HC</v>
      </c>
      <c r="D2252">
        <f t="shared" si="188"/>
        <v>23</v>
      </c>
      <c r="E2252" t="str">
        <f>INDEX(PDC!$J$1:$L$90,MATCH(H2252,PDC!$L:$L,0),MATCH(PDC!$J$1,PDC!$J$1:$L$1,0))</f>
        <v>Industrie</v>
      </c>
      <c r="F2252">
        <v>8428</v>
      </c>
      <c r="G2252">
        <v>15</v>
      </c>
      <c r="H2252" t="s">
        <v>69</v>
      </c>
      <c r="I2252" s="10">
        <v>109</v>
      </c>
      <c r="J2252" s="10">
        <v>164451</v>
      </c>
      <c r="K2252" s="10">
        <v>4</v>
      </c>
      <c r="L2252">
        <v>1</v>
      </c>
      <c r="M2252" s="10">
        <v>5</v>
      </c>
      <c r="N2252" s="10"/>
      <c r="O2252" s="10">
        <v>457</v>
      </c>
      <c r="P2252" s="10">
        <v>46.811546818093461</v>
      </c>
      <c r="Q2252" s="10">
        <v>24.323354677000001</v>
      </c>
      <c r="R2252" s="10"/>
      <c r="S2252" s="10"/>
      <c r="AA2252" s="10"/>
      <c r="AB2252" s="10"/>
    </row>
    <row r="2253" spans="1:28" x14ac:dyDescent="0.35">
      <c r="A2253" t="str">
        <f t="shared" si="189"/>
        <v>8428_Fabrication de machines et équipements n.c.a.</v>
      </c>
      <c r="B2253" t="str">
        <f t="shared" si="190"/>
        <v>35_8428</v>
      </c>
      <c r="C2253">
        <f t="shared" si="191"/>
        <v>35</v>
      </c>
      <c r="D2253">
        <f t="shared" si="188"/>
        <v>35</v>
      </c>
      <c r="E2253" t="str">
        <f>INDEX(PDC!$J$1:$L$90,MATCH(H2253,PDC!$L:$L,0),MATCH(PDC!$J$1,PDC!$J$1:$L$1,0))</f>
        <v>Industrie</v>
      </c>
      <c r="F2253">
        <v>8428</v>
      </c>
      <c r="G2253">
        <v>28</v>
      </c>
      <c r="H2253" t="s">
        <v>29</v>
      </c>
      <c r="I2253" s="10">
        <v>2280</v>
      </c>
      <c r="J2253" s="10">
        <v>3375834</v>
      </c>
      <c r="K2253" s="10">
        <v>82</v>
      </c>
      <c r="L2253">
        <v>6</v>
      </c>
      <c r="M2253" s="10">
        <v>30</v>
      </c>
      <c r="N2253" s="10"/>
      <c r="O2253" s="10">
        <v>6138</v>
      </c>
      <c r="P2253" s="10">
        <v>36.738630872989937</v>
      </c>
      <c r="Q2253" s="10">
        <v>24.290293895000001</v>
      </c>
      <c r="R2253" s="10"/>
      <c r="S2253" s="10"/>
      <c r="U2253" s="10"/>
      <c r="V2253" s="10"/>
      <c r="W2253" s="10"/>
      <c r="X2253" s="10"/>
      <c r="Y2253" s="10"/>
      <c r="Z2253" s="10"/>
      <c r="AA2253" s="10"/>
      <c r="AB2253" s="10"/>
    </row>
    <row r="2254" spans="1:28" x14ac:dyDescent="0.35">
      <c r="A2254" t="str">
        <f t="shared" si="189"/>
        <v>8428_Autres industries extractives</v>
      </c>
      <c r="B2254" t="str">
        <f t="shared" si="190"/>
        <v>HC_8428</v>
      </c>
      <c r="C2254" t="str">
        <f t="shared" si="191"/>
        <v>HC</v>
      </c>
      <c r="D2254">
        <f t="shared" si="188"/>
        <v>31</v>
      </c>
      <c r="E2254" t="str">
        <f>INDEX(PDC!$J$1:$L$90,MATCH(H2254,PDC!$L:$L,0),MATCH(PDC!$J$1,PDC!$J$1:$L$1,0))</f>
        <v>Industrie</v>
      </c>
      <c r="F2254">
        <v>8428</v>
      </c>
      <c r="G2254">
        <v>8</v>
      </c>
      <c r="H2254" t="s">
        <v>64</v>
      </c>
      <c r="I2254" s="10">
        <v>101</v>
      </c>
      <c r="J2254" s="10">
        <v>168134</v>
      </c>
      <c r="K2254" s="10">
        <v>4</v>
      </c>
      <c r="L2254">
        <v>1</v>
      </c>
      <c r="M2254" s="10">
        <v>8</v>
      </c>
      <c r="N2254" s="10"/>
      <c r="O2254" s="10">
        <v>619</v>
      </c>
      <c r="P2254" s="10">
        <v>38.541322434343499</v>
      </c>
      <c r="Q2254" s="10">
        <v>23.790548014999999</v>
      </c>
      <c r="R2254" s="10"/>
      <c r="S2254" s="10"/>
      <c r="T2254" s="10"/>
      <c r="AA2254" s="10"/>
      <c r="AB2254" s="10"/>
    </row>
    <row r="2255" spans="1:28" x14ac:dyDescent="0.35">
      <c r="A2255" t="str">
        <f t="shared" si="189"/>
        <v>8428_Imprimerie et reproduction d'enregistrements</v>
      </c>
      <c r="B2255" t="str">
        <f t="shared" si="190"/>
        <v>39_8428</v>
      </c>
      <c r="C2255">
        <f t="shared" si="191"/>
        <v>39</v>
      </c>
      <c r="D2255">
        <f t="shared" si="188"/>
        <v>39</v>
      </c>
      <c r="E2255" t="str">
        <f>INDEX(PDC!$J$1:$L$90,MATCH(H2255,PDC!$L:$L,0),MATCH(PDC!$J$1,PDC!$J$1:$L$1,0))</f>
        <v>Industrie</v>
      </c>
      <c r="F2255">
        <v>8428</v>
      </c>
      <c r="G2255">
        <v>18</v>
      </c>
      <c r="H2255" t="s">
        <v>72</v>
      </c>
      <c r="I2255" s="10">
        <v>662</v>
      </c>
      <c r="J2255" s="10">
        <v>1075638</v>
      </c>
      <c r="K2255" s="10">
        <v>25</v>
      </c>
      <c r="L2255">
        <v>1</v>
      </c>
      <c r="M2255" s="10">
        <v>12</v>
      </c>
      <c r="N2255" s="10"/>
      <c r="O2255" s="10">
        <v>889</v>
      </c>
      <c r="P2255" s="10">
        <v>32.176307766448446</v>
      </c>
      <c r="Q2255" s="10">
        <v>23.242020085</v>
      </c>
      <c r="R2255" s="10"/>
      <c r="S2255" s="10"/>
      <c r="AA2255" s="10"/>
      <c r="AB2255" s="10"/>
    </row>
    <row r="2256" spans="1:28" x14ac:dyDescent="0.35">
      <c r="A2256" t="str">
        <f t="shared" si="189"/>
        <v>8428_Commerce et réparation d'automobiles et de motocycles</v>
      </c>
      <c r="B2256" t="str">
        <f t="shared" si="190"/>
        <v>37_8428</v>
      </c>
      <c r="C2256">
        <f t="shared" si="191"/>
        <v>37</v>
      </c>
      <c r="D2256">
        <f t="shared" si="188"/>
        <v>37</v>
      </c>
      <c r="E2256" t="str">
        <f>INDEX(PDC!$J$1:$L$90,MATCH(H2256,PDC!$L:$L,0),MATCH(PDC!$J$1,PDC!$J$1:$L$1,0))</f>
        <v>Commerce</v>
      </c>
      <c r="F2256">
        <v>8428</v>
      </c>
      <c r="G2256">
        <v>45</v>
      </c>
      <c r="H2256" t="s">
        <v>21</v>
      </c>
      <c r="I2256" s="10">
        <v>2935</v>
      </c>
      <c r="J2256" s="10">
        <v>4785992</v>
      </c>
      <c r="K2256" s="10">
        <v>109</v>
      </c>
      <c r="L2256">
        <v>12</v>
      </c>
      <c r="M2256" s="10">
        <v>109</v>
      </c>
      <c r="N2256" s="10"/>
      <c r="O2256" s="10">
        <v>7324</v>
      </c>
      <c r="P2256" s="10">
        <v>36.394946593185558</v>
      </c>
      <c r="Q2256" s="10">
        <v>22.774797785000001</v>
      </c>
      <c r="R2256" s="10"/>
      <c r="S2256" s="10"/>
      <c r="U2256" s="10"/>
      <c r="V2256" s="10"/>
      <c r="W2256" s="10"/>
      <c r="X2256" s="10"/>
      <c r="Y2256" s="10"/>
      <c r="Z2256" s="10"/>
      <c r="AA2256" s="10"/>
      <c r="AB2256" s="10"/>
    </row>
    <row r="2257" spans="1:28" x14ac:dyDescent="0.35">
      <c r="A2257" t="str">
        <f t="shared" si="189"/>
        <v>8428_Activités de location et location-bail</v>
      </c>
      <c r="B2257" t="str">
        <f t="shared" si="190"/>
        <v>40_8428</v>
      </c>
      <c r="C2257">
        <f t="shared" si="191"/>
        <v>40</v>
      </c>
      <c r="D2257">
        <f t="shared" si="188"/>
        <v>40</v>
      </c>
      <c r="E2257" t="str">
        <f>INDEX(PDC!$J$1:$L$90,MATCH(H2257,PDC!$L:$L,0),MATCH(PDC!$J$1,PDC!$J$1:$L$1,0))</f>
        <v>Services</v>
      </c>
      <c r="F2257">
        <v>8428</v>
      </c>
      <c r="G2257">
        <v>77</v>
      </c>
      <c r="H2257" t="s">
        <v>88</v>
      </c>
      <c r="I2257" s="10">
        <v>410</v>
      </c>
      <c r="J2257" s="10">
        <v>641422</v>
      </c>
      <c r="K2257" s="10">
        <v>14</v>
      </c>
      <c r="L2257">
        <v>2</v>
      </c>
      <c r="M2257" s="10">
        <v>25</v>
      </c>
      <c r="N2257" s="10"/>
      <c r="O2257" s="10">
        <v>894</v>
      </c>
      <c r="P2257" s="10">
        <v>30.691696907365348</v>
      </c>
      <c r="Q2257" s="10">
        <v>21.826504236000002</v>
      </c>
      <c r="R2257" s="10"/>
      <c r="S2257" s="10"/>
      <c r="T2257" s="10"/>
      <c r="AA2257" s="10"/>
      <c r="AB2257" s="10"/>
    </row>
    <row r="2258" spans="1:28" x14ac:dyDescent="0.35">
      <c r="A2258" t="str">
        <f t="shared" si="189"/>
        <v>8428_Autres services personnels</v>
      </c>
      <c r="B2258" t="str">
        <f t="shared" si="190"/>
        <v>44_8428</v>
      </c>
      <c r="C2258">
        <f t="shared" si="191"/>
        <v>44</v>
      </c>
      <c r="D2258">
        <f t="shared" si="188"/>
        <v>44</v>
      </c>
      <c r="E2258" t="str">
        <f>INDEX(PDC!$J$1:$L$90,MATCH(H2258,PDC!$L:$L,0),MATCH(PDC!$J$1,PDC!$J$1:$L$1,0))</f>
        <v>Services</v>
      </c>
      <c r="F2258">
        <v>8428</v>
      </c>
      <c r="G2258">
        <v>96</v>
      </c>
      <c r="H2258" t="s">
        <v>30</v>
      </c>
      <c r="I2258" s="10">
        <v>1099</v>
      </c>
      <c r="J2258" s="10">
        <v>1603590</v>
      </c>
      <c r="K2258" s="10">
        <v>34</v>
      </c>
      <c r="L2258" s="10">
        <v>2</v>
      </c>
      <c r="M2258" s="10">
        <v>13</v>
      </c>
      <c r="N2258" s="10"/>
      <c r="O2258" s="10">
        <v>2585</v>
      </c>
      <c r="P2258" s="10">
        <v>25.791114794843228</v>
      </c>
      <c r="Q2258" s="10">
        <v>21.202427054000001</v>
      </c>
      <c r="R2258" s="10"/>
      <c r="S2258" s="10"/>
      <c r="AA2258" s="10"/>
      <c r="AB2258" s="10"/>
    </row>
    <row r="2259" spans="1:28" x14ac:dyDescent="0.35">
      <c r="A2259" t="str">
        <f t="shared" si="189"/>
        <v>8428_Activités pour la santé humaine</v>
      </c>
      <c r="B2259" t="str">
        <f t="shared" si="190"/>
        <v>33_8428</v>
      </c>
      <c r="C2259">
        <f t="shared" si="191"/>
        <v>33</v>
      </c>
      <c r="D2259">
        <f t="shared" si="188"/>
        <v>33</v>
      </c>
      <c r="E2259" t="str">
        <f>INDEX(PDC!$J$1:$L$90,MATCH(H2259,PDC!$L:$L,0),MATCH(PDC!$J$1,PDC!$J$1:$L$1,0))</f>
        <v>Services</v>
      </c>
      <c r="F2259">
        <v>8428</v>
      </c>
      <c r="G2259">
        <v>86</v>
      </c>
      <c r="H2259" t="s">
        <v>27</v>
      </c>
      <c r="I2259" s="10">
        <v>8362</v>
      </c>
      <c r="J2259" s="10">
        <v>12590583</v>
      </c>
      <c r="K2259" s="10">
        <v>266</v>
      </c>
      <c r="L2259">
        <v>16</v>
      </c>
      <c r="M2259" s="10">
        <v>99</v>
      </c>
      <c r="N2259" s="10"/>
      <c r="O2259" s="10">
        <v>19096</v>
      </c>
      <c r="P2259" s="10">
        <v>37.927675557808051</v>
      </c>
      <c r="Q2259" s="10">
        <v>21.126900954</v>
      </c>
      <c r="R2259" s="10"/>
      <c r="S2259" s="10"/>
      <c r="AA2259" s="10"/>
      <c r="AB2259" s="10"/>
    </row>
    <row r="2260" spans="1:28" x14ac:dyDescent="0.35">
      <c r="A2260" t="str">
        <f t="shared" si="189"/>
        <v>8428_Télécommunications</v>
      </c>
      <c r="B2260" t="str">
        <f t="shared" si="190"/>
        <v>HC_8428</v>
      </c>
      <c r="C2260" t="str">
        <f t="shared" si="191"/>
        <v>HC</v>
      </c>
      <c r="D2260">
        <f t="shared" si="188"/>
        <v>48</v>
      </c>
      <c r="E2260" t="str">
        <f>INDEX(PDC!$J$1:$L$90,MATCH(H2260,PDC!$L:$L,0),MATCH(PDC!$J$1,PDC!$J$1:$L$1,0))</f>
        <v>Services</v>
      </c>
      <c r="F2260">
        <v>8428</v>
      </c>
      <c r="G2260">
        <v>61</v>
      </c>
      <c r="H2260" t="s">
        <v>84</v>
      </c>
      <c r="I2260" s="10">
        <v>204</v>
      </c>
      <c r="J2260" s="10">
        <v>334079</v>
      </c>
      <c r="K2260" s="10">
        <v>7</v>
      </c>
      <c r="L2260" s="10"/>
      <c r="M2260" s="10"/>
      <c r="N2260" s="10"/>
      <c r="O2260" s="10">
        <v>860</v>
      </c>
      <c r="P2260" s="10">
        <v>19.931539554541466</v>
      </c>
      <c r="Q2260" s="10">
        <v>20.953127853000002</v>
      </c>
      <c r="R2260" s="10"/>
      <c r="S2260" s="10"/>
      <c r="AA2260" s="10"/>
      <c r="AB2260" s="10"/>
    </row>
    <row r="2261" spans="1:28" x14ac:dyDescent="0.35">
      <c r="A2261" t="str">
        <f t="shared" si="189"/>
        <v>8428_Activités administratives et autres activités de soutien aux entreprises</v>
      </c>
      <c r="B2261" t="str">
        <f t="shared" si="190"/>
        <v>29_8428</v>
      </c>
      <c r="C2261">
        <f t="shared" si="191"/>
        <v>29</v>
      </c>
      <c r="D2261">
        <f t="shared" si="188"/>
        <v>29</v>
      </c>
      <c r="E2261" t="str">
        <f>INDEX(PDC!$J$1:$L$90,MATCH(H2261,PDC!$L:$L,0),MATCH(PDC!$J$1,PDC!$J$1:$L$1,0))</f>
        <v>Services</v>
      </c>
      <c r="F2261">
        <v>8428</v>
      </c>
      <c r="G2261">
        <v>82</v>
      </c>
      <c r="H2261" t="s">
        <v>35</v>
      </c>
      <c r="I2261" s="10">
        <v>1509</v>
      </c>
      <c r="J2261" s="10">
        <v>2249825</v>
      </c>
      <c r="K2261" s="10">
        <v>46</v>
      </c>
      <c r="L2261">
        <v>2</v>
      </c>
      <c r="M2261" s="10">
        <v>19</v>
      </c>
      <c r="N2261" s="10"/>
      <c r="O2261" s="10">
        <v>2570</v>
      </c>
      <c r="P2261" s="10">
        <v>39.678198103139685</v>
      </c>
      <c r="Q2261" s="10">
        <v>20.446034692000001</v>
      </c>
      <c r="R2261" s="10"/>
      <c r="S2261" s="10"/>
      <c r="AA2261" s="10"/>
      <c r="AB2261" s="10"/>
    </row>
    <row r="2262" spans="1:28" x14ac:dyDescent="0.35">
      <c r="A2262" t="str">
        <f t="shared" si="189"/>
        <v>8428_Commerce de gros, à l'exception des automobiles et des motocycles</v>
      </c>
      <c r="B2262" t="str">
        <f t="shared" si="190"/>
        <v>42_8428</v>
      </c>
      <c r="C2262">
        <f t="shared" si="191"/>
        <v>42</v>
      </c>
      <c r="D2262">
        <f t="shared" si="188"/>
        <v>42</v>
      </c>
      <c r="E2262" t="str">
        <f>INDEX(PDC!$J$1:$L$90,MATCH(H2262,PDC!$L:$L,0),MATCH(PDC!$J$1,PDC!$J$1:$L$1,0))</f>
        <v>Commerce</v>
      </c>
      <c r="F2262">
        <v>8428</v>
      </c>
      <c r="G2262">
        <v>46</v>
      </c>
      <c r="H2262" t="s">
        <v>28</v>
      </c>
      <c r="I2262" s="10">
        <v>5243</v>
      </c>
      <c r="J2262" s="10">
        <v>8330275</v>
      </c>
      <c r="K2262" s="10">
        <v>163</v>
      </c>
      <c r="L2262">
        <v>7</v>
      </c>
      <c r="M2262" s="10">
        <v>77</v>
      </c>
      <c r="N2262" s="10"/>
      <c r="O2262" s="10">
        <v>12635</v>
      </c>
      <c r="P2262" s="10">
        <v>27.397622033564652</v>
      </c>
      <c r="Q2262" s="10">
        <v>19.567181155</v>
      </c>
      <c r="R2262" s="10"/>
      <c r="S2262" s="10"/>
      <c r="AA2262" s="10"/>
      <c r="AB2262" s="10"/>
    </row>
    <row r="2263" spans="1:28" x14ac:dyDescent="0.35">
      <c r="A2263" t="str">
        <f t="shared" si="189"/>
        <v>8428_Fabrication de textiles</v>
      </c>
      <c r="B2263" t="str">
        <f t="shared" si="190"/>
        <v>41_8428</v>
      </c>
      <c r="C2263">
        <f t="shared" si="191"/>
        <v>41</v>
      </c>
      <c r="D2263">
        <f t="shared" si="188"/>
        <v>41</v>
      </c>
      <c r="E2263" t="str">
        <f>INDEX(PDC!$J$1:$L$90,MATCH(H2263,PDC!$L:$L,0),MATCH(PDC!$J$1,PDC!$J$1:$L$1,0))</f>
        <v>Industrie</v>
      </c>
      <c r="F2263">
        <v>8428</v>
      </c>
      <c r="G2263">
        <v>13</v>
      </c>
      <c r="H2263" t="s">
        <v>19</v>
      </c>
      <c r="I2263" s="10">
        <v>2750</v>
      </c>
      <c r="J2263" s="10">
        <v>4167611</v>
      </c>
      <c r="K2263" s="10">
        <v>73</v>
      </c>
      <c r="L2263">
        <v>4</v>
      </c>
      <c r="M2263" s="10">
        <v>44</v>
      </c>
      <c r="N2263" s="10"/>
      <c r="O2263" s="10">
        <v>4746</v>
      </c>
      <c r="P2263" s="10">
        <v>28.491729053620219</v>
      </c>
      <c r="Q2263" s="10">
        <v>17.516030167</v>
      </c>
      <c r="R2263" s="10"/>
      <c r="S2263" s="10"/>
      <c r="AA2263" s="10"/>
      <c r="AB2263" s="10"/>
    </row>
    <row r="2264" spans="1:28" x14ac:dyDescent="0.35">
      <c r="A2264" t="str">
        <f t="shared" si="189"/>
        <v>8428_Activités auxiliaires de services financiers et d'assurance</v>
      </c>
      <c r="B2264" t="str">
        <f t="shared" si="190"/>
        <v>34_8428</v>
      </c>
      <c r="C2264">
        <f t="shared" si="191"/>
        <v>34</v>
      </c>
      <c r="D2264">
        <f t="shared" si="188"/>
        <v>34</v>
      </c>
      <c r="E2264" t="str">
        <f>INDEX(PDC!$J$1:$L$90,MATCH(H2264,PDC!$L:$L,0),MATCH(PDC!$J$1,PDC!$J$1:$L$1,0))</f>
        <v>Services</v>
      </c>
      <c r="F2264">
        <v>8428</v>
      </c>
      <c r="G2264">
        <v>66</v>
      </c>
      <c r="H2264" t="s">
        <v>48</v>
      </c>
      <c r="I2264" s="10">
        <v>1591</v>
      </c>
      <c r="J2264" s="10">
        <v>2399195</v>
      </c>
      <c r="K2264" s="10">
        <v>38</v>
      </c>
      <c r="L2264" s="10"/>
      <c r="M2264" s="10"/>
      <c r="N2264" s="10"/>
      <c r="O2264" s="10">
        <v>1561</v>
      </c>
      <c r="P2264" s="10">
        <v>36.86250536880322</v>
      </c>
      <c r="Q2264" s="10">
        <v>15.838645879</v>
      </c>
      <c r="R2264" s="10"/>
      <c r="S2264" s="10"/>
      <c r="AA2264" s="10"/>
      <c r="AB2264" s="10"/>
    </row>
    <row r="2265" spans="1:28" x14ac:dyDescent="0.35">
      <c r="A2265" t="str">
        <f t="shared" si="189"/>
        <v>8428_Activités vétérinaires</v>
      </c>
      <c r="B2265" t="str">
        <f t="shared" si="190"/>
        <v>HC_8428</v>
      </c>
      <c r="C2265" t="str">
        <f t="shared" si="191"/>
        <v>HC</v>
      </c>
      <c r="D2265">
        <f t="shared" si="188"/>
        <v>46</v>
      </c>
      <c r="E2265" t="str">
        <f>INDEX(PDC!$J$1:$L$90,MATCH(H2265,PDC!$L:$L,0),MATCH(PDC!$J$1,PDC!$J$1:$L$1,0))</f>
        <v>Services</v>
      </c>
      <c r="F2265">
        <v>8428</v>
      </c>
      <c r="G2265">
        <v>75</v>
      </c>
      <c r="H2265" t="s">
        <v>87</v>
      </c>
      <c r="I2265" s="10">
        <v>109</v>
      </c>
      <c r="J2265" s="10">
        <v>196719</v>
      </c>
      <c r="K2265">
        <v>3</v>
      </c>
      <c r="O2265">
        <v>86</v>
      </c>
      <c r="P2265">
        <v>23.861336548637613</v>
      </c>
      <c r="Q2265">
        <v>15.250179190000001</v>
      </c>
      <c r="R2265" s="10"/>
      <c r="S2265" s="10"/>
      <c r="U2265" s="10"/>
      <c r="V2265" s="10"/>
      <c r="W2265" s="10"/>
      <c r="X2265" s="10"/>
      <c r="Y2265" s="10"/>
      <c r="Z2265" s="10"/>
      <c r="AA2265" s="10"/>
      <c r="AB2265" s="10"/>
    </row>
    <row r="2266" spans="1:28" x14ac:dyDescent="0.35">
      <c r="A2266" t="str">
        <f t="shared" si="189"/>
        <v>8428_Autres activités spécialisées, scientifiques et techniques</v>
      </c>
      <c r="B2266" t="str">
        <f t="shared" si="190"/>
        <v>43_8428</v>
      </c>
      <c r="C2266">
        <f t="shared" si="191"/>
        <v>43</v>
      </c>
      <c r="D2266">
        <f t="shared" si="188"/>
        <v>43</v>
      </c>
      <c r="E2266" t="str">
        <f>INDEX(PDC!$J$1:$L$90,MATCH(H2266,PDC!$L:$L,0),MATCH(PDC!$J$1,PDC!$J$1:$L$1,0))</f>
        <v>Services</v>
      </c>
      <c r="F2266">
        <v>8428</v>
      </c>
      <c r="G2266">
        <v>74</v>
      </c>
      <c r="H2266" t="s">
        <v>86</v>
      </c>
      <c r="I2266" s="10">
        <v>410</v>
      </c>
      <c r="J2266" s="10">
        <v>618220</v>
      </c>
      <c r="K2266">
        <v>8</v>
      </c>
      <c r="O2266">
        <v>315</v>
      </c>
      <c r="P2266">
        <v>26.26517517477555</v>
      </c>
      <c r="Q2266">
        <v>12.940377212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</row>
    <row r="2267" spans="1:28" x14ac:dyDescent="0.35">
      <c r="A2267" t="str">
        <f t="shared" si="189"/>
        <v>8428_Activités des organisations associatives</v>
      </c>
      <c r="B2267" t="str">
        <f t="shared" si="190"/>
        <v>55_8428</v>
      </c>
      <c r="C2267">
        <f t="shared" si="191"/>
        <v>55</v>
      </c>
      <c r="D2267">
        <f t="shared" si="188"/>
        <v>55</v>
      </c>
      <c r="E2267" t="str">
        <f>INDEX(PDC!$J$1:$L$90,MATCH(H2267,PDC!$L:$L,0),MATCH(PDC!$J$1,PDC!$J$1:$L$1,0))</f>
        <v>Services</v>
      </c>
      <c r="F2267">
        <v>8428</v>
      </c>
      <c r="G2267">
        <v>94</v>
      </c>
      <c r="H2267" t="s">
        <v>32</v>
      </c>
      <c r="I2267" s="10">
        <v>1876</v>
      </c>
      <c r="J2267" s="10">
        <v>2718948</v>
      </c>
      <c r="K2267">
        <v>35</v>
      </c>
      <c r="L2267">
        <v>3</v>
      </c>
      <c r="M2267">
        <v>18</v>
      </c>
      <c r="O2267">
        <v>2282</v>
      </c>
      <c r="P2267">
        <v>16.864612391610592</v>
      </c>
      <c r="Q2267">
        <v>12.872625736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</row>
    <row r="2268" spans="1:28" x14ac:dyDescent="0.35">
      <c r="A2268" t="str">
        <f t="shared" si="189"/>
        <v>8428_Métallurgie</v>
      </c>
      <c r="B2268" t="str">
        <f t="shared" si="190"/>
        <v>54_8428</v>
      </c>
      <c r="C2268">
        <f t="shared" si="191"/>
        <v>54</v>
      </c>
      <c r="D2268">
        <f t="shared" si="188"/>
        <v>54</v>
      </c>
      <c r="E2268" t="str">
        <f>INDEX(PDC!$J$1:$L$90,MATCH(H2268,PDC!$L:$L,0),MATCH(PDC!$J$1,PDC!$J$1:$L$1,0))</f>
        <v>Industrie</v>
      </c>
      <c r="F2268">
        <v>8428</v>
      </c>
      <c r="G2268">
        <v>24</v>
      </c>
      <c r="H2268" t="s">
        <v>26</v>
      </c>
      <c r="I2268">
        <v>543</v>
      </c>
      <c r="J2268">
        <v>779419</v>
      </c>
      <c r="K2268">
        <v>10</v>
      </c>
      <c r="L2268">
        <v>2</v>
      </c>
      <c r="M2268">
        <v>8</v>
      </c>
      <c r="O2268">
        <v>1047</v>
      </c>
      <c r="P2268">
        <v>17.276588323561302</v>
      </c>
      <c r="Q2268">
        <v>12.830069577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</row>
    <row r="2269" spans="1:28" x14ac:dyDescent="0.35">
      <c r="A2269" t="str">
        <f t="shared" si="189"/>
        <v>8428_Publicité et études de marché</v>
      </c>
      <c r="B2269" t="str">
        <f t="shared" si="190"/>
        <v>47_8428</v>
      </c>
      <c r="C2269">
        <f t="shared" si="191"/>
        <v>47</v>
      </c>
      <c r="D2269">
        <f t="shared" si="188"/>
        <v>47</v>
      </c>
      <c r="E2269" t="str">
        <f>INDEX(PDC!$J$1:$L$90,MATCH(H2269,PDC!$L:$L,0),MATCH(PDC!$J$1,PDC!$J$1:$L$1,0))</f>
        <v>Services</v>
      </c>
      <c r="F2269">
        <v>8428</v>
      </c>
      <c r="G2269">
        <v>73</v>
      </c>
      <c r="H2269" t="s">
        <v>33</v>
      </c>
      <c r="I2269" s="10">
        <v>917</v>
      </c>
      <c r="J2269" s="10">
        <v>1404900</v>
      </c>
      <c r="K2269">
        <v>18</v>
      </c>
      <c r="L2269">
        <v>1</v>
      </c>
      <c r="M2269">
        <v>6</v>
      </c>
      <c r="O2269">
        <v>964</v>
      </c>
      <c r="P2269">
        <v>21.620650084919458</v>
      </c>
      <c r="Q2269">
        <v>12.812299808000001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</row>
    <row r="2270" spans="1:28" x14ac:dyDescent="0.35">
      <c r="A2270" t="str">
        <f t="shared" si="189"/>
        <v>8428_Génie civil</v>
      </c>
      <c r="B2270" t="str">
        <f t="shared" si="190"/>
        <v>50_8428</v>
      </c>
      <c r="C2270">
        <f t="shared" si="191"/>
        <v>50</v>
      </c>
      <c r="D2270">
        <f t="shared" si="188"/>
        <v>50</v>
      </c>
      <c r="E2270" t="str">
        <f>INDEX(PDC!$J$1:$L$90,MATCH(H2270,PDC!$L:$L,0),MATCH(PDC!$J$1,PDC!$J$1:$L$1,0))</f>
        <v>Construction</v>
      </c>
      <c r="F2270">
        <v>8428</v>
      </c>
      <c r="G2270">
        <v>42</v>
      </c>
      <c r="H2270" t="s">
        <v>22</v>
      </c>
      <c r="I2270" s="10">
        <v>1208</v>
      </c>
      <c r="J2270" s="10">
        <v>1753330</v>
      </c>
      <c r="K2270">
        <v>21</v>
      </c>
      <c r="L2270">
        <v>4</v>
      </c>
      <c r="M2270">
        <v>19</v>
      </c>
      <c r="O2270">
        <v>3100</v>
      </c>
      <c r="P2270">
        <v>19.068675611475602</v>
      </c>
      <c r="Q2270">
        <v>11.977209082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</row>
    <row r="2271" spans="1:28" x14ac:dyDescent="0.35">
      <c r="A2271" t="str">
        <f t="shared" si="189"/>
        <v>8428_Recherche-développement scientifique</v>
      </c>
      <c r="B2271" t="str">
        <f t="shared" si="190"/>
        <v>HC_8428</v>
      </c>
      <c r="C2271" t="str">
        <f t="shared" si="191"/>
        <v>HC</v>
      </c>
      <c r="D2271">
        <f t="shared" si="188"/>
        <v>59</v>
      </c>
      <c r="E2271" t="str">
        <f>INDEX(PDC!$J$1:$L$90,MATCH(H2271,PDC!$L:$L,0),MATCH(PDC!$J$1,PDC!$J$1:$L$1,0))</f>
        <v>Services</v>
      </c>
      <c r="F2271">
        <v>8428</v>
      </c>
      <c r="G2271">
        <v>72</v>
      </c>
      <c r="H2271" t="s">
        <v>46</v>
      </c>
      <c r="I2271" s="10">
        <v>246</v>
      </c>
      <c r="J2271" s="10">
        <v>253025</v>
      </c>
      <c r="K2271">
        <v>3</v>
      </c>
      <c r="M2271" s="10"/>
      <c r="O2271">
        <v>653</v>
      </c>
      <c r="P2271">
        <v>10.848248200965546</v>
      </c>
      <c r="Q2271">
        <v>11.856535915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</row>
    <row r="2272" spans="1:28" x14ac:dyDescent="0.35">
      <c r="A2272" t="str">
        <f t="shared" si="189"/>
        <v>8428_Administration publique et défense ; sécurité sociale obligatoire</v>
      </c>
      <c r="B2272" t="str">
        <f t="shared" si="190"/>
        <v>45_8428</v>
      </c>
      <c r="C2272">
        <f t="shared" si="191"/>
        <v>45</v>
      </c>
      <c r="D2272">
        <f t="shared" si="188"/>
        <v>45</v>
      </c>
      <c r="E2272" t="str">
        <f>INDEX(PDC!$J$1:$L$90,MATCH(H2272,PDC!$L:$L,0),MATCH(PDC!$J$1,PDC!$J$1:$L$1,0))</f>
        <v>Services</v>
      </c>
      <c r="F2272">
        <v>8428</v>
      </c>
      <c r="G2272">
        <v>84</v>
      </c>
      <c r="H2272" t="s">
        <v>36</v>
      </c>
      <c r="I2272" s="10">
        <v>9591</v>
      </c>
      <c r="J2272" s="10">
        <v>11691666</v>
      </c>
      <c r="K2272">
        <v>138</v>
      </c>
      <c r="L2272">
        <v>10</v>
      </c>
      <c r="M2272">
        <v>82</v>
      </c>
      <c r="O2272">
        <v>7810</v>
      </c>
      <c r="P2272">
        <v>25.581851975927965</v>
      </c>
      <c r="Q2272">
        <v>11.803279362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</row>
    <row r="2273" spans="1:28" x14ac:dyDescent="0.35">
      <c r="A2273" t="str">
        <f t="shared" si="189"/>
        <v>8428_Autres industries manufacturières</v>
      </c>
      <c r="B2273" t="str">
        <f t="shared" si="190"/>
        <v>49_8428</v>
      </c>
      <c r="C2273">
        <f t="shared" si="191"/>
        <v>49</v>
      </c>
      <c r="D2273">
        <f t="shared" si="188"/>
        <v>49</v>
      </c>
      <c r="E2273" t="str">
        <f>INDEX(PDC!$J$1:$L$90,MATCH(H2273,PDC!$L:$L,0),MATCH(PDC!$J$1,PDC!$J$1:$L$1,0))</f>
        <v>Industrie</v>
      </c>
      <c r="F2273">
        <v>8428</v>
      </c>
      <c r="G2273">
        <v>32</v>
      </c>
      <c r="H2273" t="s">
        <v>37</v>
      </c>
      <c r="I2273" s="10">
        <v>954</v>
      </c>
      <c r="J2273" s="10">
        <v>1539233</v>
      </c>
      <c r="K2273">
        <v>18</v>
      </c>
      <c r="L2273">
        <v>2</v>
      </c>
      <c r="M2273">
        <v>105</v>
      </c>
      <c r="N2273">
        <v>1</v>
      </c>
      <c r="O2273">
        <v>642</v>
      </c>
      <c r="P2273">
        <v>19.224778026695994</v>
      </c>
      <c r="Q2273">
        <v>11.694135976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</row>
    <row r="2274" spans="1:28" x14ac:dyDescent="0.35">
      <c r="A2274" t="str">
        <f t="shared" si="189"/>
        <v>8428_Fabrication de produits informatiques, électroniques et optiques</v>
      </c>
      <c r="B2274" t="str">
        <f t="shared" si="190"/>
        <v>56_8428</v>
      </c>
      <c r="C2274">
        <f t="shared" si="191"/>
        <v>56</v>
      </c>
      <c r="D2274">
        <f t="shared" si="188"/>
        <v>56</v>
      </c>
      <c r="E2274" t="str">
        <f>INDEX(PDC!$J$1:$L$90,MATCH(H2274,PDC!$L:$L,0),MATCH(PDC!$J$1,PDC!$J$1:$L$1,0))</f>
        <v>Industrie</v>
      </c>
      <c r="F2274">
        <v>8428</v>
      </c>
      <c r="G2274">
        <v>26</v>
      </c>
      <c r="H2274" t="s">
        <v>41</v>
      </c>
      <c r="I2274" s="10">
        <v>1392</v>
      </c>
      <c r="J2274" s="10">
        <v>2083843</v>
      </c>
      <c r="K2274">
        <v>24</v>
      </c>
      <c r="L2274">
        <v>2</v>
      </c>
      <c r="M2274">
        <v>8</v>
      </c>
      <c r="O2274">
        <v>510</v>
      </c>
      <c r="P2274">
        <v>16.669837871796251</v>
      </c>
      <c r="Q2274">
        <v>11.517182436000001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</row>
    <row r="2275" spans="1:28" x14ac:dyDescent="0.35">
      <c r="A2275" t="str">
        <f t="shared" si="189"/>
        <v>8428_Activités d'architecture et d'ingénierie ; activités de contrôle et analyses techniques</v>
      </c>
      <c r="B2275" t="str">
        <f t="shared" si="190"/>
        <v>52_8428</v>
      </c>
      <c r="C2275">
        <f t="shared" si="191"/>
        <v>52</v>
      </c>
      <c r="D2275">
        <f t="shared" si="188"/>
        <v>52</v>
      </c>
      <c r="E2275" t="str">
        <f>INDEX(PDC!$J$1:$L$90,MATCH(H2275,PDC!$L:$L,0),MATCH(PDC!$J$1,PDC!$J$1:$L$1,0))</f>
        <v>Services</v>
      </c>
      <c r="F2275">
        <v>8428</v>
      </c>
      <c r="G2275">
        <v>71</v>
      </c>
      <c r="H2275" t="s">
        <v>43</v>
      </c>
      <c r="I2275" s="10">
        <v>2139</v>
      </c>
      <c r="J2275" s="10">
        <v>3362891</v>
      </c>
      <c r="K2275">
        <v>38</v>
      </c>
      <c r="L2275">
        <v>1</v>
      </c>
      <c r="M2275">
        <v>15</v>
      </c>
      <c r="O2275">
        <v>2718</v>
      </c>
      <c r="P2275">
        <v>18.363583549258379</v>
      </c>
      <c r="Q2275">
        <v>11.299801272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</row>
    <row r="2276" spans="1:28" x14ac:dyDescent="0.35">
      <c r="A2276" t="str">
        <f t="shared" si="189"/>
        <v>8428_Industrie chimique</v>
      </c>
      <c r="B2276" t="str">
        <f t="shared" si="190"/>
        <v>51_8428</v>
      </c>
      <c r="C2276">
        <f t="shared" si="191"/>
        <v>51</v>
      </c>
      <c r="D2276">
        <f t="shared" si="188"/>
        <v>51</v>
      </c>
      <c r="E2276" t="str">
        <f>INDEX(PDC!$J$1:$L$90,MATCH(H2276,PDC!$L:$L,0),MATCH(PDC!$J$1,PDC!$J$1:$L$1,0))</f>
        <v>Industrie</v>
      </c>
      <c r="F2276">
        <v>8428</v>
      </c>
      <c r="G2276">
        <v>20</v>
      </c>
      <c r="H2276" t="s">
        <v>40</v>
      </c>
      <c r="I2276" s="10">
        <v>1398</v>
      </c>
      <c r="J2276" s="10">
        <v>2133316</v>
      </c>
      <c r="K2276">
        <v>24</v>
      </c>
      <c r="L2276">
        <v>3</v>
      </c>
      <c r="M2276">
        <v>18</v>
      </c>
      <c r="O2276">
        <v>1096</v>
      </c>
      <c r="P2276">
        <v>18.824718866759902</v>
      </c>
      <c r="Q2276">
        <v>11.250091406999999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</row>
    <row r="2277" spans="1:28" x14ac:dyDescent="0.35">
      <c r="A2277" t="str">
        <f t="shared" si="189"/>
        <v>8428_Enseignement</v>
      </c>
      <c r="B2277" t="str">
        <f t="shared" si="190"/>
        <v>65_8428</v>
      </c>
      <c r="C2277">
        <f t="shared" si="191"/>
        <v>65</v>
      </c>
      <c r="D2277">
        <f t="shared" si="188"/>
        <v>65</v>
      </c>
      <c r="E2277" t="str">
        <f>INDEX(PDC!$J$1:$L$90,MATCH(H2277,PDC!$L:$L,0),MATCH(PDC!$J$1,PDC!$J$1:$L$1,0))</f>
        <v>Services</v>
      </c>
      <c r="F2277">
        <v>8428</v>
      </c>
      <c r="G2277">
        <v>85</v>
      </c>
      <c r="H2277" t="s">
        <v>34</v>
      </c>
      <c r="I2277" s="10">
        <v>3637</v>
      </c>
      <c r="J2277" s="10">
        <v>4854049</v>
      </c>
      <c r="K2277">
        <v>49</v>
      </c>
      <c r="L2277">
        <v>4</v>
      </c>
      <c r="M2277">
        <v>45</v>
      </c>
      <c r="O2277">
        <v>3045</v>
      </c>
      <c r="P2277">
        <v>8.1979922158467158</v>
      </c>
      <c r="Q2277">
        <v>10.094665299000001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</row>
    <row r="2278" spans="1:28" x14ac:dyDescent="0.35">
      <c r="A2278" t="str">
        <f t="shared" si="189"/>
        <v>8428_Activités créatives, artistiques et de spectacle</v>
      </c>
      <c r="B2278" t="str">
        <f t="shared" si="190"/>
        <v>58_8428</v>
      </c>
      <c r="C2278">
        <f t="shared" si="191"/>
        <v>58</v>
      </c>
      <c r="D2278">
        <f t="shared" si="188"/>
        <v>58</v>
      </c>
      <c r="E2278" t="str">
        <f>INDEX(PDC!$J$1:$L$90,MATCH(H2278,PDC!$L:$L,0),MATCH(PDC!$J$1,PDC!$J$1:$L$1,0))</f>
        <v>Services</v>
      </c>
      <c r="F2278">
        <v>8428</v>
      </c>
      <c r="G2278">
        <v>90</v>
      </c>
      <c r="H2278" t="s">
        <v>42</v>
      </c>
      <c r="I2278" s="10">
        <v>1014</v>
      </c>
      <c r="J2278" s="10">
        <v>751667</v>
      </c>
      <c r="K2278">
        <v>7</v>
      </c>
      <c r="L2278">
        <v>1</v>
      </c>
      <c r="M2278">
        <v>3</v>
      </c>
      <c r="O2278">
        <v>364</v>
      </c>
      <c r="P2278">
        <v>13.386854748425433</v>
      </c>
      <c r="Q2278">
        <v>9.3126344511999992</v>
      </c>
      <c r="T2278" s="10"/>
      <c r="U2278" s="10"/>
      <c r="V2278" s="10"/>
      <c r="W2278" s="10"/>
      <c r="X2278" s="10"/>
      <c r="Y2278" s="10"/>
      <c r="Z2278" s="10"/>
    </row>
    <row r="2279" spans="1:28" x14ac:dyDescent="0.35">
      <c r="A2279" t="str">
        <f t="shared" si="189"/>
        <v>8428_Assurance</v>
      </c>
      <c r="B2279" t="str">
        <f t="shared" si="190"/>
        <v>64_8428</v>
      </c>
      <c r="C2279">
        <f t="shared" si="191"/>
        <v>64</v>
      </c>
      <c r="D2279">
        <f t="shared" si="188"/>
        <v>64</v>
      </c>
      <c r="E2279" t="str">
        <f>INDEX(PDC!$J$1:$L$90,MATCH(H2279,PDC!$L:$L,0),MATCH(PDC!$J$1,PDC!$J$1:$L$1,0))</f>
        <v>Services</v>
      </c>
      <c r="F2279">
        <v>8428</v>
      </c>
      <c r="G2279">
        <v>65</v>
      </c>
      <c r="H2279" t="s">
        <v>45</v>
      </c>
      <c r="I2279" s="10">
        <v>651</v>
      </c>
      <c r="J2279" s="10">
        <v>901617</v>
      </c>
      <c r="K2279">
        <v>8</v>
      </c>
      <c r="O2279">
        <v>1114</v>
      </c>
      <c r="P2279">
        <v>8.5872225360164727</v>
      </c>
      <c r="Q2279">
        <v>8.8729471605000008</v>
      </c>
      <c r="T2279" s="10"/>
      <c r="U2279" s="10"/>
      <c r="V2279" s="10"/>
      <c r="W2279" s="10"/>
      <c r="X2279" s="10"/>
      <c r="Y2279" s="10"/>
      <c r="Z2279" s="10"/>
    </row>
    <row r="2280" spans="1:28" x14ac:dyDescent="0.35">
      <c r="A2280" t="str">
        <f t="shared" si="189"/>
        <v>8428_Fabrication de boissons</v>
      </c>
      <c r="B2280" t="str">
        <f t="shared" si="190"/>
        <v>HC_8428</v>
      </c>
      <c r="C2280" t="str">
        <f t="shared" si="191"/>
        <v>HC</v>
      </c>
      <c r="D2280">
        <f t="shared" si="188"/>
        <v>53</v>
      </c>
      <c r="E2280" t="str">
        <f>INDEX(PDC!$J$1:$L$90,MATCH(H2280,PDC!$L:$L,0),MATCH(PDC!$J$1,PDC!$J$1:$L$1,0))</f>
        <v>Industrie</v>
      </c>
      <c r="F2280">
        <v>8428</v>
      </c>
      <c r="G2280">
        <v>11</v>
      </c>
      <c r="H2280" t="s">
        <v>66</v>
      </c>
      <c r="I2280" s="10">
        <v>251</v>
      </c>
      <c r="J2280" s="10">
        <v>602000</v>
      </c>
      <c r="K2280">
        <v>5</v>
      </c>
      <c r="O2280">
        <v>87</v>
      </c>
      <c r="P2280">
        <v>17.291128105130145</v>
      </c>
      <c r="Q2280">
        <v>8.3056478405000007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</row>
    <row r="2281" spans="1:28" x14ac:dyDescent="0.35">
      <c r="A2281" t="str">
        <f t="shared" si="189"/>
        <v>8428_Captage, traitement et distribution d'eau</v>
      </c>
      <c r="B2281" t="str">
        <f t="shared" si="190"/>
        <v>57_8428</v>
      </c>
      <c r="C2281">
        <f t="shared" si="191"/>
        <v>57</v>
      </c>
      <c r="D2281">
        <f t="shared" si="188"/>
        <v>57</v>
      </c>
      <c r="E2281" t="str">
        <f>INDEX(PDC!$J$1:$L$90,MATCH(H2281,PDC!$L:$L,0),MATCH(PDC!$J$1,PDC!$J$1:$L$1,0))</f>
        <v>Industrie</v>
      </c>
      <c r="F2281">
        <v>8428</v>
      </c>
      <c r="G2281">
        <v>36</v>
      </c>
      <c r="H2281" t="s">
        <v>77</v>
      </c>
      <c r="I2281" s="10">
        <v>329</v>
      </c>
      <c r="J2281" s="10">
        <v>491208</v>
      </c>
      <c r="K2281">
        <v>4</v>
      </c>
      <c r="L2281">
        <v>1</v>
      </c>
      <c r="M2281">
        <v>0</v>
      </c>
      <c r="O2281">
        <v>406</v>
      </c>
      <c r="P2281">
        <v>13.779854852444052</v>
      </c>
      <c r="Q2281">
        <v>8.1431898503000006</v>
      </c>
      <c r="T2281" s="10"/>
      <c r="U2281" s="10"/>
      <c r="V2281" s="10"/>
      <c r="W2281" s="10"/>
      <c r="X2281" s="10"/>
      <c r="Y2281" s="10"/>
      <c r="Z2281" s="10"/>
    </row>
    <row r="2282" spans="1:28" x14ac:dyDescent="0.35">
      <c r="A2282" t="str">
        <f t="shared" si="189"/>
        <v>8428_Industrie de l'habillement</v>
      </c>
      <c r="B2282" t="str">
        <f t="shared" si="190"/>
        <v>HC_8428</v>
      </c>
      <c r="C2282" t="str">
        <f t="shared" si="191"/>
        <v>HC</v>
      </c>
      <c r="D2282">
        <f t="shared" si="188"/>
        <v>62</v>
      </c>
      <c r="E2282" t="str">
        <f>INDEX(PDC!$J$1:$L$90,MATCH(H2282,PDC!$L:$L,0),MATCH(PDC!$J$1,PDC!$J$1:$L$1,0))</f>
        <v>Industrie</v>
      </c>
      <c r="F2282">
        <v>8428</v>
      </c>
      <c r="G2282">
        <v>14</v>
      </c>
      <c r="H2282" t="s">
        <v>68</v>
      </c>
      <c r="I2282" s="10">
        <v>246</v>
      </c>
      <c r="J2282" s="10">
        <v>395123</v>
      </c>
      <c r="K2282">
        <v>3</v>
      </c>
      <c r="O2282">
        <v>413</v>
      </c>
      <c r="P2282">
        <v>9.0979311600740314</v>
      </c>
      <c r="Q2282">
        <v>7.5925724394999996</v>
      </c>
      <c r="T2282" s="10"/>
      <c r="U2282" s="10"/>
      <c r="V2282" s="10"/>
      <c r="W2282" s="10"/>
      <c r="X2282" s="10"/>
      <c r="Y2282" s="10"/>
      <c r="Z2282" s="10"/>
    </row>
    <row r="2283" spans="1:28" x14ac:dyDescent="0.35">
      <c r="A2283" t="str">
        <f t="shared" si="189"/>
        <v>8428_Production et distribution d'électricité, de gaz, de vapeur et d'air conditionné</v>
      </c>
      <c r="B2283" t="str">
        <f t="shared" si="190"/>
        <v>66_8428</v>
      </c>
      <c r="C2283">
        <f t="shared" si="191"/>
        <v>66</v>
      </c>
      <c r="D2283">
        <f t="shared" si="188"/>
        <v>66</v>
      </c>
      <c r="E2283" t="str">
        <f>INDEX(PDC!$J$1:$L$90,MATCH(H2283,PDC!$L:$L,0),MATCH(PDC!$J$1,PDC!$J$1:$L$1,0))</f>
        <v>Industrie</v>
      </c>
      <c r="F2283">
        <v>8428</v>
      </c>
      <c r="G2283">
        <v>35</v>
      </c>
      <c r="H2283" t="s">
        <v>76</v>
      </c>
      <c r="I2283" s="10">
        <v>350</v>
      </c>
      <c r="J2283" s="10">
        <v>585608</v>
      </c>
      <c r="K2283">
        <v>4</v>
      </c>
      <c r="O2283">
        <v>404</v>
      </c>
      <c r="P2283">
        <v>3.9497740280660363</v>
      </c>
      <c r="Q2283">
        <v>6.8305077798999996</v>
      </c>
      <c r="T2283" s="10"/>
      <c r="U2283" s="10"/>
      <c r="V2283" s="10"/>
      <c r="W2283" s="10"/>
      <c r="X2283" s="10"/>
      <c r="Y2283" s="10"/>
      <c r="Z2283" s="10"/>
    </row>
    <row r="2284" spans="1:28" x14ac:dyDescent="0.35">
      <c r="A2284" t="str">
        <f t="shared" si="189"/>
        <v>8428_Services d'information</v>
      </c>
      <c r="B2284" t="str">
        <f t="shared" si="190"/>
        <v>HC_8428</v>
      </c>
      <c r="C2284" t="str">
        <f t="shared" si="191"/>
        <v>HC</v>
      </c>
      <c r="D2284">
        <f t="shared" si="188"/>
        <v>60</v>
      </c>
      <c r="E2284" t="str">
        <f>INDEX(PDC!$J$1:$L$90,MATCH(H2284,PDC!$L:$L,0),MATCH(PDC!$J$1,PDC!$J$1:$L$1,0))</f>
        <v>Services</v>
      </c>
      <c r="F2284">
        <v>8428</v>
      </c>
      <c r="G2284">
        <v>63</v>
      </c>
      <c r="H2284" t="s">
        <v>85</v>
      </c>
      <c r="I2284" s="10">
        <v>203</v>
      </c>
      <c r="J2284" s="10">
        <v>322910</v>
      </c>
      <c r="K2284">
        <v>2</v>
      </c>
      <c r="O2284">
        <v>81</v>
      </c>
      <c r="P2284">
        <v>9.3403530585505052</v>
      </c>
      <c r="Q2284">
        <v>6.1936762564999999</v>
      </c>
      <c r="T2284" s="10"/>
      <c r="U2284" s="10"/>
      <c r="V2284" s="10"/>
      <c r="W2284" s="10"/>
      <c r="X2284" s="10"/>
      <c r="Y2284" s="10"/>
      <c r="Z2284" s="10"/>
    </row>
    <row r="2285" spans="1:28" x14ac:dyDescent="0.35">
      <c r="A2285" t="str">
        <f t="shared" si="189"/>
        <v>8428_Production de films cinématographiques, de vidéo et de programmes de télévision ; enregistrement sonore et édition musicale</v>
      </c>
      <c r="B2285" t="str">
        <f t="shared" si="190"/>
        <v>HC_8428</v>
      </c>
      <c r="C2285" t="str">
        <f t="shared" si="191"/>
        <v>HC</v>
      </c>
      <c r="D2285">
        <f t="shared" si="188"/>
        <v>61</v>
      </c>
      <c r="E2285" t="str">
        <f>INDEX(PDC!$J$1:$L$90,MATCH(H2285,PDC!$L:$L,0),MATCH(PDC!$J$1,PDC!$J$1:$L$1,0))</f>
        <v>Services</v>
      </c>
      <c r="F2285">
        <v>8428</v>
      </c>
      <c r="G2285">
        <v>59</v>
      </c>
      <c r="H2285" t="s">
        <v>82</v>
      </c>
      <c r="I2285" s="10">
        <v>136</v>
      </c>
      <c r="J2285" s="10">
        <v>165947</v>
      </c>
      <c r="K2285">
        <v>1</v>
      </c>
      <c r="O2285">
        <v>64</v>
      </c>
      <c r="P2285">
        <v>9.1906108611361059</v>
      </c>
      <c r="Q2285">
        <v>6.0260203559000001</v>
      </c>
      <c r="T2285" s="10"/>
      <c r="U2285" s="10"/>
      <c r="V2285" s="10"/>
      <c r="W2285" s="10"/>
      <c r="X2285" s="10"/>
      <c r="Y2285" s="10"/>
      <c r="Z2285" s="10"/>
    </row>
    <row r="2286" spans="1:28" x14ac:dyDescent="0.35">
      <c r="A2286" t="str">
        <f t="shared" si="189"/>
        <v>8428_Activités des sièges sociaux ; conseil de gestion</v>
      </c>
      <c r="B2286" t="str">
        <f t="shared" si="190"/>
        <v>63_8428</v>
      </c>
      <c r="C2286">
        <f t="shared" si="191"/>
        <v>63</v>
      </c>
      <c r="D2286">
        <f t="shared" ref="D2286:D2299" si="192">IF(COUNTBLANK(P2286)=0,RANK(P2286,P$2221:P$2299),"NC")</f>
        <v>63</v>
      </c>
      <c r="E2286" t="str">
        <f>INDEX(PDC!$J$1:$L$90,MATCH(H2286,PDC!$L:$L,0),MATCH(PDC!$J$1,PDC!$J$1:$L$1,0))</f>
        <v>Services</v>
      </c>
      <c r="F2286">
        <v>8428</v>
      </c>
      <c r="G2286">
        <v>70</v>
      </c>
      <c r="H2286" t="s">
        <v>44</v>
      </c>
      <c r="I2286" s="10">
        <v>2169</v>
      </c>
      <c r="J2286" s="10">
        <v>3021128</v>
      </c>
      <c r="K2286">
        <v>18</v>
      </c>
      <c r="L2286">
        <v>3</v>
      </c>
      <c r="M2286">
        <v>23</v>
      </c>
      <c r="O2286">
        <v>962</v>
      </c>
      <c r="P2286">
        <v>8.9318222880170985</v>
      </c>
      <c r="Q2286">
        <v>5.9580395137000002</v>
      </c>
      <c r="T2286" s="10"/>
      <c r="U2286" s="10"/>
      <c r="V2286" s="10"/>
      <c r="W2286" s="10"/>
      <c r="X2286" s="10"/>
      <c r="Y2286" s="10"/>
      <c r="Z2286" s="10"/>
    </row>
    <row r="2287" spans="1:28" x14ac:dyDescent="0.35">
      <c r="A2287" t="str">
        <f t="shared" si="189"/>
        <v>8428_Activités des services financiers, hors assurance et caisses de retraite</v>
      </c>
      <c r="B2287" t="str">
        <f t="shared" si="190"/>
        <v>67_8428</v>
      </c>
      <c r="C2287">
        <f t="shared" si="191"/>
        <v>67</v>
      </c>
      <c r="D2287">
        <f t="shared" si="192"/>
        <v>67</v>
      </c>
      <c r="E2287" t="str">
        <f>INDEX(PDC!$J$1:$L$90,MATCH(H2287,PDC!$L:$L,0),MATCH(PDC!$J$1,PDC!$J$1:$L$1,0))</f>
        <v>Services</v>
      </c>
      <c r="F2287">
        <v>8428</v>
      </c>
      <c r="G2287">
        <v>64</v>
      </c>
      <c r="H2287" t="s">
        <v>47</v>
      </c>
      <c r="I2287" s="10">
        <v>2640</v>
      </c>
      <c r="J2287" s="10">
        <v>4048971</v>
      </c>
      <c r="K2287">
        <v>11</v>
      </c>
      <c r="L2287">
        <v>1</v>
      </c>
      <c r="M2287">
        <v>5</v>
      </c>
      <c r="O2287">
        <v>621</v>
      </c>
      <c r="P2287">
        <v>2.7934825002886954</v>
      </c>
      <c r="Q2287">
        <v>2.7167396358000002</v>
      </c>
      <c r="T2287" s="10"/>
      <c r="U2287" s="10"/>
      <c r="V2287" s="10"/>
      <c r="W2287" s="10"/>
      <c r="X2287" s="10"/>
      <c r="Y2287" s="10"/>
      <c r="Z2287" s="10"/>
    </row>
    <row r="2288" spans="1:28" x14ac:dyDescent="0.35">
      <c r="A2288" t="str">
        <f t="shared" si="189"/>
        <v>8428_Édition</v>
      </c>
      <c r="B2288" t="str">
        <f t="shared" si="190"/>
        <v>68_8428</v>
      </c>
      <c r="C2288">
        <f t="shared" si="191"/>
        <v>68</v>
      </c>
      <c r="D2288">
        <f t="shared" si="192"/>
        <v>68</v>
      </c>
      <c r="E2288" t="str">
        <f>INDEX(PDC!$J$1:$L$90,MATCH(H2288,PDC!$L:$L,0),MATCH(PDC!$J$1,PDC!$J$1:$L$1,0))</f>
        <v>Services</v>
      </c>
      <c r="F2288">
        <v>8428</v>
      </c>
      <c r="G2288">
        <v>58</v>
      </c>
      <c r="H2288" t="s">
        <v>49</v>
      </c>
      <c r="I2288" s="10">
        <v>367</v>
      </c>
      <c r="J2288" s="10">
        <v>549603</v>
      </c>
      <c r="K2288">
        <v>1</v>
      </c>
      <c r="O2288">
        <v>14</v>
      </c>
      <c r="P2288">
        <v>2.6642180195498968</v>
      </c>
      <c r="Q2288">
        <v>1.8194951629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</row>
    <row r="2289" spans="1:28" x14ac:dyDescent="0.35">
      <c r="A2289" t="str">
        <f t="shared" si="189"/>
        <v>8428_Activités des agences de voyage, voyagistes, services de réservation et activités connexes</v>
      </c>
      <c r="B2289" t="str">
        <f t="shared" si="190"/>
        <v>70_8428</v>
      </c>
      <c r="C2289">
        <f t="shared" si="191"/>
        <v>70</v>
      </c>
      <c r="D2289">
        <f t="shared" si="192"/>
        <v>70</v>
      </c>
      <c r="E2289" t="str">
        <f>INDEX(PDC!$J$1:$L$90,MATCH(H2289,PDC!$L:$L,0),MATCH(PDC!$J$1,PDC!$J$1:$L$1,0))</f>
        <v>Services</v>
      </c>
      <c r="F2289">
        <v>8428</v>
      </c>
      <c r="G2289">
        <v>79</v>
      </c>
      <c r="H2289" t="s">
        <v>89</v>
      </c>
      <c r="I2289" s="10">
        <v>466</v>
      </c>
      <c r="J2289" s="10">
        <v>628351</v>
      </c>
      <c r="K2289">
        <v>1</v>
      </c>
      <c r="O2289">
        <v>4</v>
      </c>
      <c r="P2289">
        <v>2.1306843169085585</v>
      </c>
      <c r="Q2289">
        <v>1.5914671895000001</v>
      </c>
      <c r="T2289" s="10"/>
      <c r="U2289" s="10"/>
      <c r="V2289" s="10"/>
      <c r="W2289" s="10"/>
      <c r="X2289" s="10"/>
      <c r="Y2289" s="10"/>
      <c r="Z2289" s="10"/>
    </row>
    <row r="2290" spans="1:28" x14ac:dyDescent="0.35">
      <c r="A2290" t="str">
        <f t="shared" si="189"/>
        <v>8428_Activités juridiques et comptables</v>
      </c>
      <c r="B2290" t="str">
        <f t="shared" si="190"/>
        <v>69_8428</v>
      </c>
      <c r="C2290">
        <f t="shared" si="191"/>
        <v>69</v>
      </c>
      <c r="D2290">
        <f t="shared" si="192"/>
        <v>69</v>
      </c>
      <c r="E2290" t="str">
        <f>INDEX(PDC!$J$1:$L$90,MATCH(H2290,PDC!$L:$L,0),MATCH(PDC!$J$1,PDC!$J$1:$L$1,0))</f>
        <v>Services</v>
      </c>
      <c r="F2290">
        <v>8428</v>
      </c>
      <c r="G2290">
        <v>69</v>
      </c>
      <c r="H2290" t="s">
        <v>51</v>
      </c>
      <c r="I2290" s="10">
        <v>1582</v>
      </c>
      <c r="J2290" s="10">
        <v>2633104</v>
      </c>
      <c r="K2290">
        <v>4</v>
      </c>
      <c r="L2290">
        <v>1</v>
      </c>
      <c r="M2290">
        <v>20</v>
      </c>
      <c r="O2290">
        <v>432</v>
      </c>
      <c r="P2290">
        <v>2.5711071598936206</v>
      </c>
      <c r="Q2290">
        <v>1.5191196398</v>
      </c>
      <c r="T2290" s="10"/>
      <c r="U2290" s="10"/>
      <c r="V2290" s="10"/>
      <c r="W2290" s="10"/>
      <c r="X2290" s="10"/>
      <c r="Y2290" s="10"/>
      <c r="Z2290" s="10"/>
    </row>
    <row r="2291" spans="1:28" x14ac:dyDescent="0.35">
      <c r="A2291" t="str">
        <f t="shared" si="189"/>
        <v>8428_Programmation, conseil et autres activités informatiques</v>
      </c>
      <c r="B2291" t="str">
        <f t="shared" si="190"/>
        <v>71_8428</v>
      </c>
      <c r="C2291">
        <f t="shared" si="191"/>
        <v>71</v>
      </c>
      <c r="D2291">
        <f t="shared" si="192"/>
        <v>71</v>
      </c>
      <c r="E2291" t="str">
        <f>INDEX(PDC!$J$1:$L$90,MATCH(H2291,PDC!$L:$L,0),MATCH(PDC!$J$1,PDC!$J$1:$L$1,0))</f>
        <v>Services</v>
      </c>
      <c r="F2291">
        <v>8428</v>
      </c>
      <c r="G2291">
        <v>62</v>
      </c>
      <c r="H2291" t="s">
        <v>50</v>
      </c>
      <c r="I2291" s="10">
        <v>545</v>
      </c>
      <c r="J2291" s="10">
        <v>826083</v>
      </c>
      <c r="K2291">
        <v>1</v>
      </c>
      <c r="O2291">
        <v>42</v>
      </c>
      <c r="P2291">
        <v>1.1940979943044292</v>
      </c>
      <c r="Q2291">
        <v>1.2105321136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</row>
    <row r="2292" spans="1:28" x14ac:dyDescent="0.35">
      <c r="A2292" t="str">
        <f t="shared" si="189"/>
        <v>8428_Activités des organisations et organismes extraterritoriaux</v>
      </c>
      <c r="B2292" t="str">
        <f t="shared" si="190"/>
        <v>HC_8428</v>
      </c>
      <c r="C2292" t="str">
        <f t="shared" si="191"/>
        <v>HC</v>
      </c>
      <c r="D2292">
        <f t="shared" si="192"/>
        <v>72</v>
      </c>
      <c r="E2292" t="str">
        <f>INDEX(PDC!$J$1:$L$90,MATCH(H2292,PDC!$L:$L,0),MATCH(PDC!$J$1,PDC!$J$1:$L$1,0))</f>
        <v>Services</v>
      </c>
      <c r="F2292">
        <v>8428</v>
      </c>
      <c r="G2292">
        <v>99</v>
      </c>
      <c r="H2292" t="s">
        <v>93</v>
      </c>
      <c r="I2292" s="10">
        <v>28</v>
      </c>
      <c r="J2292" s="10">
        <v>47763</v>
      </c>
      <c r="P2292">
        <v>0</v>
      </c>
      <c r="T2292" s="10"/>
      <c r="U2292" s="10"/>
      <c r="V2292" s="10"/>
      <c r="W2292" s="10"/>
      <c r="X2292" s="10"/>
      <c r="Y2292" s="10"/>
      <c r="Z2292" s="10"/>
    </row>
    <row r="2293" spans="1:28" x14ac:dyDescent="0.35">
      <c r="A2293" t="str">
        <f t="shared" si="189"/>
        <v>8428_Bibliothèques, archives, musées et autres activités culturelles</v>
      </c>
      <c r="B2293" t="str">
        <f t="shared" si="190"/>
        <v>HC_8428</v>
      </c>
      <c r="C2293" t="str">
        <f t="shared" si="191"/>
        <v>HC</v>
      </c>
      <c r="D2293">
        <f t="shared" si="192"/>
        <v>72</v>
      </c>
      <c r="E2293" t="str">
        <f>INDEX(PDC!$J$1:$L$90,MATCH(H2293,PDC!$L:$L,0),MATCH(PDC!$J$1,PDC!$J$1:$L$1,0))</f>
        <v>Services</v>
      </c>
      <c r="F2293">
        <v>8428</v>
      </c>
      <c r="G2293">
        <v>91</v>
      </c>
      <c r="H2293" t="s">
        <v>90</v>
      </c>
      <c r="I2293">
        <v>19</v>
      </c>
      <c r="J2293">
        <v>25435</v>
      </c>
      <c r="M2293" s="10"/>
      <c r="P2293">
        <v>0</v>
      </c>
      <c r="T2293" s="10"/>
      <c r="U2293" s="10"/>
      <c r="V2293" s="10"/>
      <c r="W2293" s="10"/>
      <c r="X2293" s="10"/>
      <c r="Y2293" s="10"/>
      <c r="Z2293" s="10"/>
    </row>
    <row r="2294" spans="1:28" x14ac:dyDescent="0.35">
      <c r="A2294" t="str">
        <f t="shared" si="189"/>
        <v>8428_Programmation et diffusion</v>
      </c>
      <c r="B2294" t="str">
        <f t="shared" si="190"/>
        <v>HC_8428</v>
      </c>
      <c r="C2294" t="str">
        <f t="shared" si="191"/>
        <v>HC</v>
      </c>
      <c r="D2294">
        <f t="shared" si="192"/>
        <v>72</v>
      </c>
      <c r="E2294" t="str">
        <f>INDEX(PDC!$J$1:$L$90,MATCH(H2294,PDC!$L:$L,0),MATCH(PDC!$J$1,PDC!$J$1:$L$1,0))</f>
        <v>Services</v>
      </c>
      <c r="F2294">
        <v>8428</v>
      </c>
      <c r="G2294">
        <v>60</v>
      </c>
      <c r="H2294" t="s">
        <v>83</v>
      </c>
      <c r="I2294" s="10">
        <v>64</v>
      </c>
      <c r="J2294" s="10">
        <v>85598</v>
      </c>
      <c r="K2294" s="10"/>
      <c r="M2294" s="10"/>
      <c r="N2294" s="10"/>
      <c r="O2294" s="10">
        <v>0</v>
      </c>
      <c r="P2294" s="10">
        <v>0</v>
      </c>
      <c r="Q2294" s="10"/>
      <c r="T2294" s="10"/>
    </row>
    <row r="2295" spans="1:28" x14ac:dyDescent="0.35">
      <c r="A2295" t="str">
        <f t="shared" si="189"/>
        <v>8428_Transports aériens</v>
      </c>
      <c r="B2295" t="str">
        <f t="shared" si="190"/>
        <v>HC_8428</v>
      </c>
      <c r="C2295" t="str">
        <f t="shared" si="191"/>
        <v>HC</v>
      </c>
      <c r="D2295">
        <f t="shared" si="192"/>
        <v>72</v>
      </c>
      <c r="E2295" t="str">
        <f>INDEX(PDC!$J$1:$L$90,MATCH(H2295,PDC!$L:$L,0),MATCH(PDC!$J$1,PDC!$J$1:$L$1,0))</f>
        <v>Services</v>
      </c>
      <c r="F2295">
        <v>8428</v>
      </c>
      <c r="G2295">
        <v>51</v>
      </c>
      <c r="H2295" t="s">
        <v>81</v>
      </c>
      <c r="I2295" s="10">
        <v>4</v>
      </c>
      <c r="J2295" s="10">
        <v>6719</v>
      </c>
      <c r="K2295" s="10"/>
      <c r="M2295" s="10"/>
      <c r="N2295" s="10"/>
      <c r="O2295" s="10"/>
      <c r="P2295" s="10">
        <v>0</v>
      </c>
      <c r="Q2295" s="10"/>
    </row>
    <row r="2296" spans="1:28" x14ac:dyDescent="0.35">
      <c r="A2296" t="str">
        <f t="shared" si="189"/>
        <v>8428_Transports par eau</v>
      </c>
      <c r="B2296" t="str">
        <f t="shared" si="190"/>
        <v>HC_8428</v>
      </c>
      <c r="C2296" t="str">
        <f t="shared" si="191"/>
        <v>HC</v>
      </c>
      <c r="D2296">
        <f t="shared" si="192"/>
        <v>72</v>
      </c>
      <c r="E2296" t="str">
        <f>INDEX(PDC!$J$1:$L$90,MATCH(H2296,PDC!$L:$L,0),MATCH(PDC!$J$1,PDC!$J$1:$L$1,0))</f>
        <v>Services</v>
      </c>
      <c r="F2296">
        <v>8428</v>
      </c>
      <c r="G2296">
        <v>50</v>
      </c>
      <c r="H2296" t="s">
        <v>80</v>
      </c>
      <c r="I2296" s="10">
        <v>1</v>
      </c>
      <c r="J2296" s="10">
        <v>2156</v>
      </c>
      <c r="K2296" s="10"/>
      <c r="M2296" s="10"/>
      <c r="N2296" s="10"/>
      <c r="O2296" s="10"/>
      <c r="P2296" s="10">
        <v>0</v>
      </c>
      <c r="Q2296" s="10"/>
    </row>
    <row r="2297" spans="1:28" x14ac:dyDescent="0.35">
      <c r="A2297" t="str">
        <f t="shared" si="189"/>
        <v>8428_Industrie pharmaceutique</v>
      </c>
      <c r="B2297" t="str">
        <f t="shared" si="190"/>
        <v>HC_8428</v>
      </c>
      <c r="C2297" t="str">
        <f t="shared" si="191"/>
        <v>HC</v>
      </c>
      <c r="D2297">
        <f t="shared" si="192"/>
        <v>72</v>
      </c>
      <c r="E2297" t="str">
        <f>INDEX(PDC!$J$1:$L$90,MATCH(H2297,PDC!$L:$L,0),MATCH(PDC!$J$1,PDC!$J$1:$L$1,0))</f>
        <v>Industrie</v>
      </c>
      <c r="F2297">
        <v>8428</v>
      </c>
      <c r="G2297">
        <v>21</v>
      </c>
      <c r="H2297" t="s">
        <v>39</v>
      </c>
      <c r="I2297" s="10">
        <v>27</v>
      </c>
      <c r="J2297" s="10">
        <v>42489</v>
      </c>
      <c r="K2297" s="10"/>
      <c r="M2297" s="10"/>
      <c r="N2297" s="10"/>
      <c r="O2297" s="10">
        <v>0</v>
      </c>
      <c r="P2297" s="10">
        <v>0</v>
      </c>
      <c r="Q2297" s="10"/>
    </row>
    <row r="2298" spans="1:28" x14ac:dyDescent="0.35">
      <c r="A2298" t="str">
        <f t="shared" si="189"/>
        <v>8428_Sylviculture et exploitation forestière</v>
      </c>
      <c r="B2298" t="str">
        <f t="shared" si="190"/>
        <v>HC_8428</v>
      </c>
      <c r="C2298" t="str">
        <f t="shared" si="191"/>
        <v>HC</v>
      </c>
      <c r="D2298">
        <f t="shared" si="192"/>
        <v>72</v>
      </c>
      <c r="E2298" t="str">
        <f>INDEX(PDC!$J$1:$L$90,MATCH(H2298,PDC!$L:$L,0),MATCH(PDC!$J$1,PDC!$J$1:$L$1,0))</f>
        <v>Agriculture</v>
      </c>
      <c r="F2298">
        <v>8428</v>
      </c>
      <c r="G2298">
        <v>2</v>
      </c>
      <c r="H2298" t="s">
        <v>63</v>
      </c>
      <c r="I2298" s="10">
        <v>1</v>
      </c>
      <c r="J2298" s="10">
        <v>1829</v>
      </c>
      <c r="K2298" s="10"/>
      <c r="M2298" s="10"/>
      <c r="N2298" s="10"/>
      <c r="O2298" s="10"/>
      <c r="P2298" s="10">
        <v>0</v>
      </c>
      <c r="Q2298" s="10"/>
    </row>
    <row r="2299" spans="1:28" x14ac:dyDescent="0.35">
      <c r="A2299" t="str">
        <f t="shared" si="189"/>
        <v>8428_Culture et production animale, chasse et services annexes</v>
      </c>
      <c r="B2299" t="str">
        <f t="shared" si="190"/>
        <v>HC_8428</v>
      </c>
      <c r="C2299" t="str">
        <f t="shared" si="191"/>
        <v>HC</v>
      </c>
      <c r="D2299">
        <f t="shared" si="192"/>
        <v>72</v>
      </c>
      <c r="E2299" t="str">
        <f>INDEX(PDC!$J$1:$L$90,MATCH(H2299,PDC!$L:$L,0),MATCH(PDC!$J$1,PDC!$J$1:$L$1,0))</f>
        <v>Agriculture</v>
      </c>
      <c r="F2299">
        <v>8428</v>
      </c>
      <c r="G2299">
        <v>1</v>
      </c>
      <c r="H2299" t="s">
        <v>62</v>
      </c>
      <c r="I2299" s="10">
        <v>3</v>
      </c>
      <c r="J2299" s="10">
        <v>2442</v>
      </c>
      <c r="K2299" s="10"/>
      <c r="L2299" s="10"/>
      <c r="M2299" s="10"/>
      <c r="N2299" s="10"/>
      <c r="O2299" s="10"/>
      <c r="P2299" s="10">
        <v>0</v>
      </c>
      <c r="Q2299" s="10"/>
    </row>
    <row r="2300" spans="1:28" x14ac:dyDescent="0.35">
      <c r="A2300" t="str">
        <f t="shared" si="189"/>
        <v>8429_Activités créatives, artistiques et de spectacle</v>
      </c>
      <c r="B2300" t="str">
        <f t="shared" si="190"/>
        <v>HC_8429</v>
      </c>
      <c r="C2300" t="str">
        <f t="shared" si="191"/>
        <v>HC</v>
      </c>
      <c r="D2300">
        <f>IF(COUNTBLANK(P2300)=0,RANK(P2300,P$2300:P$2361),"NC")</f>
        <v>34</v>
      </c>
      <c r="E2300" t="str">
        <f>INDEX(PDC!$J$1:$L$90,MATCH(H2300,PDC!$L:$L,0),MATCH(PDC!$J$1,PDC!$J$1:$L$1,0))</f>
        <v>Services</v>
      </c>
      <c r="F2300">
        <v>8429</v>
      </c>
      <c r="G2300">
        <v>90</v>
      </c>
      <c r="H2300" t="s">
        <v>42</v>
      </c>
      <c r="I2300" s="10">
        <v>5</v>
      </c>
      <c r="J2300" s="10">
        <v>5975</v>
      </c>
      <c r="K2300" s="10">
        <v>1</v>
      </c>
      <c r="L2300" s="10"/>
      <c r="M2300" s="10"/>
      <c r="N2300" s="10"/>
      <c r="O2300" s="10">
        <v>9</v>
      </c>
      <c r="P2300" s="10">
        <v>0</v>
      </c>
      <c r="Q2300" s="10">
        <v>167.36401674000001</v>
      </c>
      <c r="R2300" s="10"/>
      <c r="S2300" s="10"/>
      <c r="AA2300" s="10"/>
      <c r="AB2300" s="10"/>
    </row>
    <row r="2301" spans="1:28" x14ac:dyDescent="0.35">
      <c r="A2301" t="str">
        <f t="shared" si="189"/>
        <v>8429_Industrie du papier et du carton</v>
      </c>
      <c r="B2301" t="str">
        <f t="shared" si="190"/>
        <v>HC_8429</v>
      </c>
      <c r="C2301" t="str">
        <f t="shared" si="191"/>
        <v>HC</v>
      </c>
      <c r="D2301">
        <f t="shared" ref="D2301:D2361" si="193">IF(COUNTBLANK(P2301)=0,RANK(P2301,P$2300:P$2361),"NC")</f>
        <v>3</v>
      </c>
      <c r="E2301" t="str">
        <f>INDEX(PDC!$J$1:$L$90,MATCH(H2301,PDC!$L:$L,0),MATCH(PDC!$J$1,PDC!$J$1:$L$1,0))</f>
        <v>Industrie</v>
      </c>
      <c r="F2301">
        <v>8429</v>
      </c>
      <c r="G2301">
        <v>17</v>
      </c>
      <c r="H2301" t="s">
        <v>71</v>
      </c>
      <c r="I2301" s="10">
        <v>10</v>
      </c>
      <c r="J2301" s="10">
        <v>15559</v>
      </c>
      <c r="K2301" s="10">
        <v>2</v>
      </c>
      <c r="M2301" s="10"/>
      <c r="N2301" s="10"/>
      <c r="O2301" s="10">
        <v>50</v>
      </c>
      <c r="P2301" s="10">
        <v>197.26703093156897</v>
      </c>
      <c r="Q2301" s="10">
        <v>128.54296549</v>
      </c>
      <c r="R2301" s="10"/>
      <c r="S2301" s="10"/>
      <c r="AA2301" s="10"/>
      <c r="AB2301" s="10"/>
    </row>
    <row r="2302" spans="1:28" x14ac:dyDescent="0.35">
      <c r="A2302" t="str">
        <f t="shared" si="189"/>
        <v>8429_Imprimerie et reproduction d'enregistrements</v>
      </c>
      <c r="B2302" t="str">
        <f t="shared" si="190"/>
        <v>HC_8429</v>
      </c>
      <c r="C2302" t="str">
        <f t="shared" si="191"/>
        <v>HC</v>
      </c>
      <c r="D2302">
        <f t="shared" si="193"/>
        <v>1</v>
      </c>
      <c r="E2302" t="str">
        <f>INDEX(PDC!$J$1:$L$90,MATCH(H2302,PDC!$L:$L,0),MATCH(PDC!$J$1,PDC!$J$1:$L$1,0))</f>
        <v>Industrie</v>
      </c>
      <c r="F2302">
        <v>8429</v>
      </c>
      <c r="G2302">
        <v>18</v>
      </c>
      <c r="H2302" t="s">
        <v>72</v>
      </c>
      <c r="I2302" s="10">
        <v>8</v>
      </c>
      <c r="J2302" s="10">
        <v>11984</v>
      </c>
      <c r="K2302" s="10">
        <v>1</v>
      </c>
      <c r="L2302" s="10"/>
      <c r="M2302" s="10"/>
      <c r="N2302" s="10"/>
      <c r="O2302" s="10">
        <v>32</v>
      </c>
      <c r="P2302" s="10">
        <v>200</v>
      </c>
      <c r="Q2302" s="10">
        <v>83.444592790000002</v>
      </c>
      <c r="R2302" s="10"/>
      <c r="S2302" s="10"/>
      <c r="AA2302" s="10"/>
      <c r="AB2302" s="10"/>
    </row>
    <row r="2303" spans="1:28" x14ac:dyDescent="0.35">
      <c r="A2303" t="str">
        <f t="shared" si="189"/>
        <v>8429_Collecte, traitement et élimination des déchets ; récupération</v>
      </c>
      <c r="B2303" t="str">
        <f t="shared" si="190"/>
        <v>HC_8429</v>
      </c>
      <c r="C2303" t="str">
        <f t="shared" si="191"/>
        <v>HC</v>
      </c>
      <c r="D2303">
        <f t="shared" si="193"/>
        <v>4</v>
      </c>
      <c r="E2303" t="str">
        <f>INDEX(PDC!$J$1:$L$90,MATCH(H2303,PDC!$L:$L,0),MATCH(PDC!$J$1,PDC!$J$1:$L$1,0))</f>
        <v>Industrie</v>
      </c>
      <c r="F2303">
        <v>8429</v>
      </c>
      <c r="G2303">
        <v>38</v>
      </c>
      <c r="H2303" t="s">
        <v>4</v>
      </c>
      <c r="I2303" s="10">
        <v>29</v>
      </c>
      <c r="J2303" s="10">
        <v>38425</v>
      </c>
      <c r="K2303" s="10">
        <v>3</v>
      </c>
      <c r="M2303" s="10"/>
      <c r="N2303" s="10"/>
      <c r="O2303" s="10">
        <v>382</v>
      </c>
      <c r="P2303" s="10">
        <v>148.10097307346604</v>
      </c>
      <c r="Q2303" s="10">
        <v>78.074170461999998</v>
      </c>
      <c r="R2303" s="10"/>
      <c r="S2303" s="10"/>
      <c r="AA2303" s="10"/>
      <c r="AB2303" s="10"/>
    </row>
    <row r="2304" spans="1:28" x14ac:dyDescent="0.35">
      <c r="A2304" t="str">
        <f t="shared" si="189"/>
        <v>8429_Fabrication de produits métalliques, à l'exception des machines et des équipements</v>
      </c>
      <c r="B2304" t="str">
        <f t="shared" si="190"/>
        <v>HC_8429</v>
      </c>
      <c r="C2304" t="str">
        <f t="shared" si="191"/>
        <v>HC</v>
      </c>
      <c r="D2304">
        <f t="shared" si="193"/>
        <v>5</v>
      </c>
      <c r="E2304" t="str">
        <f>INDEX(PDC!$J$1:$L$90,MATCH(H2304,PDC!$L:$L,0),MATCH(PDC!$J$1,PDC!$J$1:$L$1,0))</f>
        <v>Industrie</v>
      </c>
      <c r="F2304">
        <v>8429</v>
      </c>
      <c r="G2304">
        <v>25</v>
      </c>
      <c r="H2304" t="s">
        <v>11</v>
      </c>
      <c r="I2304" s="10">
        <v>82</v>
      </c>
      <c r="J2304" s="10">
        <v>143172</v>
      </c>
      <c r="K2304" s="10">
        <v>11</v>
      </c>
      <c r="M2304" s="10"/>
      <c r="N2304" s="10"/>
      <c r="O2304" s="10">
        <v>223</v>
      </c>
      <c r="P2304" s="10">
        <v>145.69437013774211</v>
      </c>
      <c r="Q2304" s="10">
        <v>76.830665214000007</v>
      </c>
      <c r="R2304" s="10"/>
      <c r="S2304" s="10"/>
      <c r="AA2304" s="10"/>
      <c r="AB2304" s="10"/>
    </row>
    <row r="2305" spans="1:28" x14ac:dyDescent="0.35">
      <c r="A2305" t="str">
        <f t="shared" si="189"/>
        <v>8429_Réparation et installation de machines et d'équipements</v>
      </c>
      <c r="B2305" t="str">
        <f t="shared" si="190"/>
        <v>HC_8429</v>
      </c>
      <c r="C2305" t="str">
        <f t="shared" si="191"/>
        <v>HC</v>
      </c>
      <c r="D2305">
        <f t="shared" si="193"/>
        <v>2</v>
      </c>
      <c r="E2305" t="str">
        <f>INDEX(PDC!$J$1:$L$90,MATCH(H2305,PDC!$L:$L,0),MATCH(PDC!$J$1,PDC!$J$1:$L$1,0))</f>
        <v>Industrie</v>
      </c>
      <c r="F2305">
        <v>8429</v>
      </c>
      <c r="G2305">
        <v>33</v>
      </c>
      <c r="H2305" t="s">
        <v>23</v>
      </c>
      <c r="I2305" s="10">
        <v>30</v>
      </c>
      <c r="J2305" s="10">
        <v>46807</v>
      </c>
      <c r="K2305" s="10">
        <v>3</v>
      </c>
      <c r="M2305" s="10"/>
      <c r="N2305" s="10"/>
      <c r="O2305" s="10">
        <v>52</v>
      </c>
      <c r="P2305" s="10">
        <v>199.67398255789894</v>
      </c>
      <c r="Q2305" s="10">
        <v>64.092977546</v>
      </c>
      <c r="R2305" s="10"/>
      <c r="S2305" s="10"/>
      <c r="AA2305" s="10"/>
      <c r="AB2305" s="10"/>
    </row>
    <row r="2306" spans="1:28" x14ac:dyDescent="0.35">
      <c r="A2306" t="str">
        <f t="shared" si="189"/>
        <v>8429_Travail du bois et fabrication d'articles en bois et en liège, à l'exception des meubles ; fabrication d'articles en vannerie et sparterie</v>
      </c>
      <c r="B2306" t="str">
        <f t="shared" si="190"/>
        <v>HC_8429</v>
      </c>
      <c r="C2306" t="str">
        <f t="shared" si="191"/>
        <v>HC</v>
      </c>
      <c r="D2306">
        <f t="shared" si="193"/>
        <v>15</v>
      </c>
      <c r="E2306" t="str">
        <f>INDEX(PDC!$J$1:$L$90,MATCH(H2306,PDC!$L:$L,0),MATCH(PDC!$J$1,PDC!$J$1:$L$1,0))</f>
        <v>Industrie</v>
      </c>
      <c r="F2306">
        <v>8429</v>
      </c>
      <c r="G2306">
        <v>16</v>
      </c>
      <c r="H2306" t="s">
        <v>70</v>
      </c>
      <c r="I2306" s="10">
        <v>20</v>
      </c>
      <c r="J2306" s="10">
        <v>34652</v>
      </c>
      <c r="K2306" s="10">
        <v>2</v>
      </c>
      <c r="M2306" s="10"/>
      <c r="N2306" s="10"/>
      <c r="O2306" s="10">
        <v>218</v>
      </c>
      <c r="P2306" s="10">
        <v>53.928786905036013</v>
      </c>
      <c r="Q2306" s="10">
        <v>57.716726307000002</v>
      </c>
      <c r="R2306" s="10"/>
      <c r="S2306" s="10"/>
      <c r="AA2306" s="10"/>
      <c r="AB2306" s="10"/>
    </row>
    <row r="2307" spans="1:28" x14ac:dyDescent="0.35">
      <c r="A2307" t="str">
        <f t="shared" si="189"/>
        <v>8429_Activités liées à l'emploi</v>
      </c>
      <c r="B2307" t="str">
        <f t="shared" si="190"/>
        <v>HC_8429</v>
      </c>
      <c r="C2307" t="str">
        <f t="shared" si="191"/>
        <v>HC</v>
      </c>
      <c r="D2307">
        <f t="shared" si="193"/>
        <v>9</v>
      </c>
      <c r="E2307" t="str">
        <f>INDEX(PDC!$J$1:$L$90,MATCH(H2307,PDC!$L:$L,0),MATCH(PDC!$J$1,PDC!$J$1:$L$1,0))</f>
        <v>Services</v>
      </c>
      <c r="F2307">
        <v>8429</v>
      </c>
      <c r="G2307">
        <v>78</v>
      </c>
      <c r="H2307" t="s">
        <v>6</v>
      </c>
      <c r="I2307" s="10">
        <v>215</v>
      </c>
      <c r="J2307" s="10">
        <v>216212</v>
      </c>
      <c r="K2307" s="10">
        <v>11</v>
      </c>
      <c r="L2307" s="10"/>
      <c r="M2307" s="10"/>
      <c r="N2307" s="10"/>
      <c r="O2307" s="10">
        <v>558</v>
      </c>
      <c r="P2307" s="10">
        <v>72.181323135829672</v>
      </c>
      <c r="Q2307" s="10">
        <v>50.875992082000003</v>
      </c>
      <c r="R2307" s="10"/>
      <c r="S2307" s="10"/>
      <c r="AA2307" s="10"/>
      <c r="AB2307" s="10"/>
    </row>
    <row r="2308" spans="1:28" x14ac:dyDescent="0.35">
      <c r="A2308" t="str">
        <f t="shared" ref="A2308:A2371" si="194">F2308&amp;"_"&amp;H2308</f>
        <v>8429_Hébergement médico-social et social</v>
      </c>
      <c r="B2308" t="str">
        <f t="shared" ref="B2308:B2371" si="195">C2308&amp;"_"&amp;F2308</f>
        <v>8_8429</v>
      </c>
      <c r="C2308">
        <f t="shared" si="191"/>
        <v>8</v>
      </c>
      <c r="D2308">
        <f t="shared" si="193"/>
        <v>8</v>
      </c>
      <c r="E2308" t="str">
        <f>INDEX(PDC!$J$1:$L$90,MATCH(H2308,PDC!$L:$L,0),MATCH(PDC!$J$1,PDC!$J$1:$L$1,0))</f>
        <v>Services</v>
      </c>
      <c r="F2308">
        <v>8429</v>
      </c>
      <c r="G2308">
        <v>87</v>
      </c>
      <c r="H2308" t="s">
        <v>2</v>
      </c>
      <c r="I2308" s="10">
        <v>432</v>
      </c>
      <c r="J2308" s="10">
        <v>708056</v>
      </c>
      <c r="K2308" s="10">
        <v>34</v>
      </c>
      <c r="L2308" s="10">
        <v>1</v>
      </c>
      <c r="M2308" s="10">
        <v>15</v>
      </c>
      <c r="N2308" s="10"/>
      <c r="O2308" s="10">
        <v>3068</v>
      </c>
      <c r="P2308" s="10">
        <v>79.841562789796683</v>
      </c>
      <c r="Q2308" s="10">
        <v>48.018800773000002</v>
      </c>
      <c r="R2308" s="10"/>
      <c r="S2308" s="10"/>
      <c r="AA2308" s="10"/>
      <c r="AB2308" s="10"/>
    </row>
    <row r="2309" spans="1:28" x14ac:dyDescent="0.35">
      <c r="A2309" t="str">
        <f t="shared" si="194"/>
        <v>8429_Activités de location et location-bail</v>
      </c>
      <c r="B2309" t="str">
        <f t="shared" si="195"/>
        <v>HC_8429</v>
      </c>
      <c r="C2309" t="str">
        <f t="shared" ref="C2309:C2372" si="196">IF(OR(G2309=93,G2309=78,G2309=53),"HC",IF(I2309&lt;300,"HC",D2309))</f>
        <v>HC</v>
      </c>
      <c r="D2309">
        <f t="shared" si="193"/>
        <v>11</v>
      </c>
      <c r="E2309" t="str">
        <f>INDEX(PDC!$J$1:$L$90,MATCH(H2309,PDC!$L:$L,0),MATCH(PDC!$J$1,PDC!$J$1:$L$1,0))</f>
        <v>Services</v>
      </c>
      <c r="F2309">
        <v>8429</v>
      </c>
      <c r="G2309">
        <v>77</v>
      </c>
      <c r="H2309" t="s">
        <v>88</v>
      </c>
      <c r="I2309" s="10">
        <v>15</v>
      </c>
      <c r="J2309" s="10">
        <v>20915</v>
      </c>
      <c r="K2309" s="10">
        <v>1</v>
      </c>
      <c r="L2309" s="10"/>
      <c r="M2309" s="10"/>
      <c r="N2309" s="10"/>
      <c r="O2309" s="10">
        <v>5</v>
      </c>
      <c r="P2309" s="10">
        <v>66.255456754778706</v>
      </c>
      <c r="Q2309" s="10">
        <v>47.812574707000003</v>
      </c>
      <c r="R2309" s="10"/>
      <c r="S2309" s="10"/>
      <c r="AA2309" s="10"/>
      <c r="AB2309" s="10"/>
    </row>
    <row r="2310" spans="1:28" x14ac:dyDescent="0.35">
      <c r="A2310" t="str">
        <f t="shared" si="194"/>
        <v>8429_Activités vétérinaires</v>
      </c>
      <c r="B2310" t="str">
        <f t="shared" si="195"/>
        <v>HC_8429</v>
      </c>
      <c r="C2310" t="str">
        <f t="shared" si="196"/>
        <v>HC</v>
      </c>
      <c r="D2310">
        <f t="shared" si="193"/>
        <v>6</v>
      </c>
      <c r="E2310" t="str">
        <f>INDEX(PDC!$J$1:$L$90,MATCH(H2310,PDC!$L:$L,0),MATCH(PDC!$J$1,PDC!$J$1:$L$1,0))</f>
        <v>Services</v>
      </c>
      <c r="F2310">
        <v>8429</v>
      </c>
      <c r="G2310">
        <v>75</v>
      </c>
      <c r="H2310" t="s">
        <v>87</v>
      </c>
      <c r="I2310" s="10">
        <v>27</v>
      </c>
      <c r="J2310" s="10">
        <v>47574</v>
      </c>
      <c r="K2310" s="10">
        <v>2</v>
      </c>
      <c r="M2310" s="10"/>
      <c r="N2310" s="10"/>
      <c r="O2310" s="10">
        <v>23</v>
      </c>
      <c r="P2310" s="10">
        <v>132.86605624836886</v>
      </c>
      <c r="Q2310" s="10">
        <v>42.039769622000001</v>
      </c>
      <c r="R2310" s="10"/>
      <c r="S2310" s="10"/>
      <c r="AA2310" s="10"/>
      <c r="AB2310" s="10"/>
    </row>
    <row r="2311" spans="1:28" x14ac:dyDescent="0.35">
      <c r="A2311" t="str">
        <f t="shared" si="194"/>
        <v>8429_Travaux de construction spécialisés</v>
      </c>
      <c r="B2311" t="str">
        <f t="shared" si="195"/>
        <v>10_8429</v>
      </c>
      <c r="C2311">
        <f t="shared" si="196"/>
        <v>10</v>
      </c>
      <c r="D2311">
        <f t="shared" si="193"/>
        <v>10</v>
      </c>
      <c r="E2311" t="str">
        <f>INDEX(PDC!$J$1:$L$90,MATCH(H2311,PDC!$L:$L,0),MATCH(PDC!$J$1,PDC!$J$1:$L$1,0))</f>
        <v>Construction</v>
      </c>
      <c r="F2311">
        <v>8429</v>
      </c>
      <c r="G2311">
        <v>43</v>
      </c>
      <c r="H2311" t="s">
        <v>3</v>
      </c>
      <c r="I2311" s="10">
        <v>633</v>
      </c>
      <c r="J2311" s="10">
        <v>993590</v>
      </c>
      <c r="K2311" s="10">
        <v>41</v>
      </c>
      <c r="L2311">
        <v>3</v>
      </c>
      <c r="M2311" s="10">
        <v>53</v>
      </c>
      <c r="N2311" s="10"/>
      <c r="O2311" s="10">
        <v>3143</v>
      </c>
      <c r="P2311" s="10">
        <v>67.336126749416366</v>
      </c>
      <c r="Q2311" s="10">
        <v>41.264505479999997</v>
      </c>
      <c r="R2311" s="10"/>
      <c r="S2311" s="10"/>
      <c r="AA2311" s="10"/>
      <c r="AB2311" s="10"/>
    </row>
    <row r="2312" spans="1:28" x14ac:dyDescent="0.35">
      <c r="A2312" t="str">
        <f t="shared" si="194"/>
        <v>8429_Fabrication d'autres produits minéraux non métalliques</v>
      </c>
      <c r="B2312" t="str">
        <f t="shared" si="195"/>
        <v>HC_8429</v>
      </c>
      <c r="C2312" t="str">
        <f t="shared" si="196"/>
        <v>HC</v>
      </c>
      <c r="D2312">
        <f t="shared" si="193"/>
        <v>17</v>
      </c>
      <c r="E2312" t="str">
        <f>INDEX(PDC!$J$1:$L$90,MATCH(H2312,PDC!$L:$L,0),MATCH(PDC!$J$1,PDC!$J$1:$L$1,0))</f>
        <v>Industrie</v>
      </c>
      <c r="F2312">
        <v>8429</v>
      </c>
      <c r="G2312">
        <v>23</v>
      </c>
      <c r="H2312" t="s">
        <v>18</v>
      </c>
      <c r="I2312" s="10">
        <v>59</v>
      </c>
      <c r="J2312" s="10">
        <v>101576</v>
      </c>
      <c r="K2312" s="10">
        <v>4</v>
      </c>
      <c r="L2312" s="10"/>
      <c r="M2312" s="10"/>
      <c r="N2312" s="10"/>
      <c r="O2312" s="10">
        <v>63</v>
      </c>
      <c r="P2312" s="10">
        <v>46.775618735834364</v>
      </c>
      <c r="Q2312" s="10">
        <v>39.379380955999999</v>
      </c>
      <c r="R2312" s="10"/>
      <c r="S2312" s="10"/>
      <c r="AA2312" s="10"/>
      <c r="AB2312" s="10"/>
    </row>
    <row r="2313" spans="1:28" x14ac:dyDescent="0.35">
      <c r="A2313" t="str">
        <f t="shared" si="194"/>
        <v>8429_Génie civil</v>
      </c>
      <c r="B2313" t="str">
        <f t="shared" si="195"/>
        <v>HC_8429</v>
      </c>
      <c r="C2313" t="str">
        <f t="shared" si="196"/>
        <v>HC</v>
      </c>
      <c r="D2313">
        <f t="shared" si="193"/>
        <v>14</v>
      </c>
      <c r="E2313" t="str">
        <f>INDEX(PDC!$J$1:$L$90,MATCH(H2313,PDC!$L:$L,0),MATCH(PDC!$J$1,PDC!$J$1:$L$1,0))</f>
        <v>Construction</v>
      </c>
      <c r="F2313">
        <v>8429</v>
      </c>
      <c r="G2313">
        <v>42</v>
      </c>
      <c r="H2313" t="s">
        <v>22</v>
      </c>
      <c r="I2313" s="10">
        <v>249</v>
      </c>
      <c r="J2313" s="10">
        <v>409971</v>
      </c>
      <c r="K2313" s="10">
        <v>15</v>
      </c>
      <c r="L2313" s="10">
        <v>1</v>
      </c>
      <c r="M2313" s="10">
        <v>6</v>
      </c>
      <c r="N2313" s="10"/>
      <c r="O2313" s="10">
        <v>476</v>
      </c>
      <c r="P2313" s="10">
        <v>54.134962409240771</v>
      </c>
      <c r="Q2313" s="10">
        <v>36.587953782</v>
      </c>
      <c r="R2313" s="10"/>
      <c r="S2313" s="10"/>
      <c r="AA2313" s="10"/>
      <c r="AB2313" s="10"/>
    </row>
    <row r="2314" spans="1:28" x14ac:dyDescent="0.35">
      <c r="A2314" t="str">
        <f t="shared" si="194"/>
        <v>8429_Activités immobilières</v>
      </c>
      <c r="B2314" t="str">
        <f t="shared" si="195"/>
        <v>HC_8429</v>
      </c>
      <c r="C2314" t="str">
        <f t="shared" si="196"/>
        <v>HC</v>
      </c>
      <c r="D2314">
        <f t="shared" si="193"/>
        <v>16</v>
      </c>
      <c r="E2314" t="str">
        <f>INDEX(PDC!$J$1:$L$90,MATCH(H2314,PDC!$L:$L,0),MATCH(PDC!$J$1,PDC!$J$1:$L$1,0))</f>
        <v>Services</v>
      </c>
      <c r="F2314">
        <v>8429</v>
      </c>
      <c r="G2314">
        <v>68</v>
      </c>
      <c r="H2314" t="s">
        <v>31</v>
      </c>
      <c r="I2314" s="10">
        <v>45</v>
      </c>
      <c r="J2314" s="10">
        <v>59681</v>
      </c>
      <c r="K2314" s="10">
        <v>2</v>
      </c>
      <c r="L2314" s="10"/>
      <c r="M2314" s="10"/>
      <c r="N2314" s="10"/>
      <c r="O2314" s="10">
        <v>119</v>
      </c>
      <c r="P2314" s="10">
        <v>49.588513429572963</v>
      </c>
      <c r="Q2314" s="10">
        <v>33.511502823000001</v>
      </c>
      <c r="R2314" s="10"/>
      <c r="S2314" s="10"/>
      <c r="U2314" s="10"/>
      <c r="V2314" s="10"/>
      <c r="W2314" s="10"/>
      <c r="X2314" s="10"/>
      <c r="Y2314" s="10"/>
      <c r="Z2314" s="10"/>
      <c r="AA2314" s="10"/>
      <c r="AB2314" s="10"/>
    </row>
    <row r="2315" spans="1:28" x14ac:dyDescent="0.35">
      <c r="A2315" t="str">
        <f t="shared" si="194"/>
        <v>8429_Organisation de jeux de hasard et d'argent</v>
      </c>
      <c r="B2315" t="str">
        <f t="shared" si="195"/>
        <v>HC_8429</v>
      </c>
      <c r="C2315" t="str">
        <f t="shared" si="196"/>
        <v>HC</v>
      </c>
      <c r="D2315">
        <f t="shared" si="193"/>
        <v>7</v>
      </c>
      <c r="E2315" t="str">
        <f>INDEX(PDC!$J$1:$L$90,MATCH(H2315,PDC!$L:$L,0),MATCH(PDC!$J$1,PDC!$J$1:$L$1,0))</f>
        <v>Services</v>
      </c>
      <c r="F2315">
        <v>8429</v>
      </c>
      <c r="G2315">
        <v>92</v>
      </c>
      <c r="H2315" t="s">
        <v>91</v>
      </c>
      <c r="I2315" s="10">
        <v>18</v>
      </c>
      <c r="J2315" s="10">
        <v>30114</v>
      </c>
      <c r="K2315" s="10">
        <v>1</v>
      </c>
      <c r="M2315" s="10"/>
      <c r="N2315" s="10"/>
      <c r="O2315" s="10">
        <v>3</v>
      </c>
      <c r="P2315" s="10">
        <v>99.753388655082333</v>
      </c>
      <c r="Q2315" s="10">
        <v>33.207146178000002</v>
      </c>
      <c r="R2315" s="10"/>
      <c r="S2315" s="10"/>
      <c r="T2315" s="10"/>
      <c r="AA2315" s="10"/>
      <c r="AB2315" s="10"/>
    </row>
    <row r="2316" spans="1:28" x14ac:dyDescent="0.35">
      <c r="A2316" t="str">
        <f t="shared" si="194"/>
        <v>8429_Activités des sièges sociaux ; conseil de gestion</v>
      </c>
      <c r="B2316" t="str">
        <f t="shared" si="195"/>
        <v>HC_8429</v>
      </c>
      <c r="C2316" t="str">
        <f t="shared" si="196"/>
        <v>HC</v>
      </c>
      <c r="D2316">
        <f t="shared" si="193"/>
        <v>12</v>
      </c>
      <c r="E2316" t="str">
        <f>INDEX(PDC!$J$1:$L$90,MATCH(H2316,PDC!$L:$L,0),MATCH(PDC!$J$1,PDC!$J$1:$L$1,0))</f>
        <v>Services</v>
      </c>
      <c r="F2316">
        <v>8429</v>
      </c>
      <c r="G2316">
        <v>70</v>
      </c>
      <c r="H2316" t="s">
        <v>44</v>
      </c>
      <c r="I2316" s="10">
        <v>39</v>
      </c>
      <c r="J2316" s="10">
        <v>61963</v>
      </c>
      <c r="K2316" s="10">
        <v>2</v>
      </c>
      <c r="M2316" s="10"/>
      <c r="N2316" s="10"/>
      <c r="O2316" s="10">
        <v>7</v>
      </c>
      <c r="P2316" s="10">
        <v>65.791539949762068</v>
      </c>
      <c r="Q2316" s="10">
        <v>32.277326791999997</v>
      </c>
      <c r="R2316" s="10"/>
      <c r="S2316" s="10"/>
      <c r="AA2316" s="10"/>
      <c r="AB2316" s="10"/>
    </row>
    <row r="2317" spans="1:28" x14ac:dyDescent="0.35">
      <c r="A2317" t="str">
        <f t="shared" si="194"/>
        <v>8429_Activités des agences de voyage, voyagistes, services de réservation et activités connexes</v>
      </c>
      <c r="B2317" t="str">
        <f t="shared" si="195"/>
        <v>HC_8429</v>
      </c>
      <c r="C2317" t="str">
        <f t="shared" si="196"/>
        <v>HC</v>
      </c>
      <c r="D2317">
        <f t="shared" si="193"/>
        <v>13</v>
      </c>
      <c r="E2317" t="str">
        <f>INDEX(PDC!$J$1:$L$90,MATCH(H2317,PDC!$L:$L,0),MATCH(PDC!$J$1,PDC!$J$1:$L$1,0))</f>
        <v>Services</v>
      </c>
      <c r="F2317">
        <v>8429</v>
      </c>
      <c r="G2317">
        <v>79</v>
      </c>
      <c r="H2317" t="s">
        <v>89</v>
      </c>
      <c r="I2317" s="10">
        <v>20</v>
      </c>
      <c r="J2317" s="10">
        <v>34677</v>
      </c>
      <c r="K2317" s="10">
        <v>1</v>
      </c>
      <c r="L2317" s="10"/>
      <c r="M2317" s="10"/>
      <c r="N2317" s="10"/>
      <c r="O2317" s="10">
        <v>4</v>
      </c>
      <c r="P2317" s="10">
        <v>65.538031661968887</v>
      </c>
      <c r="Q2317" s="10">
        <v>28.837558036000001</v>
      </c>
      <c r="R2317" s="10"/>
      <c r="S2317" s="10"/>
      <c r="AA2317" s="10"/>
      <c r="AB2317" s="10"/>
    </row>
    <row r="2318" spans="1:28" x14ac:dyDescent="0.35">
      <c r="A2318" t="str">
        <f t="shared" si="194"/>
        <v>8429_Action sociale sans hébergement</v>
      </c>
      <c r="B2318" t="str">
        <f t="shared" si="195"/>
        <v>HC_8429</v>
      </c>
      <c r="C2318" t="str">
        <f t="shared" si="196"/>
        <v>HC</v>
      </c>
      <c r="D2318">
        <f t="shared" si="193"/>
        <v>27</v>
      </c>
      <c r="E2318" t="str">
        <f>INDEX(PDC!$J$1:$L$90,MATCH(H2318,PDC!$L:$L,0),MATCH(PDC!$J$1,PDC!$J$1:$L$1,0))</f>
        <v>Services</v>
      </c>
      <c r="F2318">
        <v>8429</v>
      </c>
      <c r="G2318">
        <v>88</v>
      </c>
      <c r="H2318" t="s">
        <v>8</v>
      </c>
      <c r="I2318" s="10">
        <v>293</v>
      </c>
      <c r="J2318" s="10">
        <v>465163</v>
      </c>
      <c r="K2318" s="10">
        <v>13</v>
      </c>
      <c r="L2318" s="10">
        <v>1</v>
      </c>
      <c r="M2318" s="10">
        <v>15</v>
      </c>
      <c r="N2318" s="10"/>
      <c r="O2318" s="10">
        <v>674</v>
      </c>
      <c r="P2318" s="10">
        <v>20.398487497022494</v>
      </c>
      <c r="Q2318" s="10">
        <v>27.947192703999999</v>
      </c>
      <c r="R2318" s="10"/>
      <c r="S2318" s="10"/>
      <c r="AA2318" s="10"/>
      <c r="AB2318" s="10"/>
    </row>
    <row r="2319" spans="1:28" x14ac:dyDescent="0.35">
      <c r="A2319" t="str">
        <f t="shared" si="194"/>
        <v>8429_Transports terrestres et transport par conduites</v>
      </c>
      <c r="B2319" t="str">
        <f t="shared" si="195"/>
        <v>HC_8429</v>
      </c>
      <c r="C2319" t="str">
        <f t="shared" si="196"/>
        <v>HC</v>
      </c>
      <c r="D2319">
        <f t="shared" si="193"/>
        <v>18</v>
      </c>
      <c r="E2319" t="str">
        <f>INDEX(PDC!$J$1:$L$90,MATCH(H2319,PDC!$L:$L,0),MATCH(PDC!$J$1,PDC!$J$1:$L$1,0))</f>
        <v>Services</v>
      </c>
      <c r="F2319">
        <v>8429</v>
      </c>
      <c r="G2319">
        <v>49</v>
      </c>
      <c r="H2319" t="s">
        <v>5</v>
      </c>
      <c r="I2319" s="10">
        <v>245</v>
      </c>
      <c r="J2319" s="10">
        <v>505823</v>
      </c>
      <c r="K2319" s="10">
        <v>14</v>
      </c>
      <c r="L2319" s="10"/>
      <c r="M2319" s="10"/>
      <c r="N2319" s="10"/>
      <c r="O2319" s="10">
        <v>1293</v>
      </c>
      <c r="P2319" s="10">
        <v>43.822630932823799</v>
      </c>
      <c r="Q2319" s="10">
        <v>27.677665903000001</v>
      </c>
      <c r="R2319" s="10"/>
      <c r="S2319" s="10"/>
      <c r="AA2319" s="10"/>
      <c r="AB2319" s="10"/>
    </row>
    <row r="2320" spans="1:28" x14ac:dyDescent="0.35">
      <c r="A2320" t="str">
        <f t="shared" si="194"/>
        <v>8429_Activités pour la santé humaine</v>
      </c>
      <c r="B2320" t="str">
        <f t="shared" si="195"/>
        <v>19_8429</v>
      </c>
      <c r="C2320">
        <f t="shared" si="196"/>
        <v>19</v>
      </c>
      <c r="D2320">
        <f t="shared" si="193"/>
        <v>19</v>
      </c>
      <c r="E2320" t="str">
        <f>INDEX(PDC!$J$1:$L$90,MATCH(H2320,PDC!$L:$L,0),MATCH(PDC!$J$1,PDC!$J$1:$L$1,0))</f>
        <v>Services</v>
      </c>
      <c r="F2320">
        <v>8429</v>
      </c>
      <c r="G2320">
        <v>86</v>
      </c>
      <c r="H2320" t="s">
        <v>27</v>
      </c>
      <c r="I2320" s="10">
        <v>366</v>
      </c>
      <c r="J2320" s="10">
        <v>551181</v>
      </c>
      <c r="K2320" s="10">
        <v>15</v>
      </c>
      <c r="L2320" s="10">
        <v>1</v>
      </c>
      <c r="M2320" s="10">
        <v>15</v>
      </c>
      <c r="N2320" s="10"/>
      <c r="O2320" s="10">
        <v>601</v>
      </c>
      <c r="P2320" s="10">
        <v>43.811429415546471</v>
      </c>
      <c r="Q2320" s="10">
        <v>27.214290768000001</v>
      </c>
      <c r="R2320" s="10"/>
      <c r="S2320" s="10"/>
      <c r="U2320" s="10"/>
      <c r="V2320" s="10"/>
      <c r="W2320" s="10"/>
      <c r="X2320" s="10"/>
      <c r="Y2320" s="10"/>
      <c r="Z2320" s="10"/>
      <c r="AA2320" s="10"/>
      <c r="AB2320" s="10"/>
    </row>
    <row r="2321" spans="1:28" x14ac:dyDescent="0.35">
      <c r="A2321" t="str">
        <f t="shared" si="194"/>
        <v>8429_Commerce de gros, à l'exception des automobiles et des motocycles</v>
      </c>
      <c r="B2321" t="str">
        <f t="shared" si="195"/>
        <v>20_8429</v>
      </c>
      <c r="C2321">
        <f t="shared" si="196"/>
        <v>20</v>
      </c>
      <c r="D2321">
        <f t="shared" si="193"/>
        <v>20</v>
      </c>
      <c r="E2321" t="str">
        <f>INDEX(PDC!$J$1:$L$90,MATCH(H2321,PDC!$L:$L,0),MATCH(PDC!$J$1,PDC!$J$1:$L$1,0))</f>
        <v>Commerce</v>
      </c>
      <c r="F2321">
        <v>8429</v>
      </c>
      <c r="G2321">
        <v>46</v>
      </c>
      <c r="H2321" t="s">
        <v>28</v>
      </c>
      <c r="I2321" s="10">
        <v>304</v>
      </c>
      <c r="J2321" s="10">
        <v>530075</v>
      </c>
      <c r="K2321" s="10">
        <v>14</v>
      </c>
      <c r="L2321" s="10"/>
      <c r="M2321" s="10"/>
      <c r="N2321" s="10"/>
      <c r="O2321" s="10">
        <v>696</v>
      </c>
      <c r="P2321" s="10">
        <v>37.492741657956266</v>
      </c>
      <c r="Q2321" s="10">
        <v>26.411356883</v>
      </c>
      <c r="R2321" s="10"/>
      <c r="S2321" s="10"/>
      <c r="T2321" s="10"/>
      <c r="AA2321" s="10"/>
      <c r="AB2321" s="10"/>
    </row>
    <row r="2322" spans="1:28" x14ac:dyDescent="0.35">
      <c r="A2322" t="str">
        <f t="shared" si="194"/>
        <v>8429_Activités des organisations associatives</v>
      </c>
      <c r="B2322" t="str">
        <f t="shared" si="195"/>
        <v>HC_8429</v>
      </c>
      <c r="C2322" t="str">
        <f t="shared" si="196"/>
        <v>HC</v>
      </c>
      <c r="D2322">
        <f t="shared" si="193"/>
        <v>31</v>
      </c>
      <c r="E2322" t="str">
        <f>INDEX(PDC!$J$1:$L$90,MATCH(H2322,PDC!$L:$L,0),MATCH(PDC!$J$1,PDC!$J$1:$L$1,0))</f>
        <v>Services</v>
      </c>
      <c r="F2322">
        <v>8429</v>
      </c>
      <c r="G2322">
        <v>94</v>
      </c>
      <c r="H2322" t="s">
        <v>32</v>
      </c>
      <c r="I2322" s="10">
        <v>72</v>
      </c>
      <c r="J2322" s="10">
        <v>98778</v>
      </c>
      <c r="K2322" s="10">
        <v>2</v>
      </c>
      <c r="M2322" s="10"/>
      <c r="N2322" s="10"/>
      <c r="O2322" s="10">
        <v>8</v>
      </c>
      <c r="P2322" s="10">
        <v>13.444210308973288</v>
      </c>
      <c r="Q2322" s="10">
        <v>20.247423515000001</v>
      </c>
      <c r="R2322" s="10"/>
      <c r="S2322" s="10"/>
      <c r="AA2322" s="10"/>
      <c r="AB2322" s="10"/>
    </row>
    <row r="2323" spans="1:28" x14ac:dyDescent="0.35">
      <c r="A2323" t="str">
        <f t="shared" si="194"/>
        <v>8429_Commerce de détail, à l'exception des automobiles et des motocycles</v>
      </c>
      <c r="B2323" t="str">
        <f t="shared" si="195"/>
        <v>23_8429</v>
      </c>
      <c r="C2323">
        <f t="shared" si="196"/>
        <v>23</v>
      </c>
      <c r="D2323">
        <f t="shared" si="193"/>
        <v>23</v>
      </c>
      <c r="E2323" t="str">
        <f>INDEX(PDC!$J$1:$L$90,MATCH(H2323,PDC!$L:$L,0),MATCH(PDC!$J$1,PDC!$J$1:$L$1,0))</f>
        <v>Commerce</v>
      </c>
      <c r="F2323">
        <v>8429</v>
      </c>
      <c r="G2323">
        <v>47</v>
      </c>
      <c r="H2323" t="s">
        <v>16</v>
      </c>
      <c r="I2323" s="10">
        <v>757</v>
      </c>
      <c r="J2323" s="10">
        <v>1193518</v>
      </c>
      <c r="K2323" s="10">
        <v>23</v>
      </c>
      <c r="L2323" s="10"/>
      <c r="M2323" s="10"/>
      <c r="N2323" s="10"/>
      <c r="O2323" s="10">
        <v>1415</v>
      </c>
      <c r="P2323" s="10">
        <v>28.611626724481038</v>
      </c>
      <c r="Q2323" s="10">
        <v>19.270760892999999</v>
      </c>
      <c r="R2323" s="10"/>
      <c r="S2323" s="10"/>
      <c r="AA2323" s="10"/>
      <c r="AB2323" s="10"/>
    </row>
    <row r="2324" spans="1:28" x14ac:dyDescent="0.35">
      <c r="A2324" t="str">
        <f t="shared" si="194"/>
        <v>8429_Industrie du cuir et de la chaussure</v>
      </c>
      <c r="B2324" t="str">
        <f t="shared" si="195"/>
        <v>HC_8429</v>
      </c>
      <c r="C2324" t="str">
        <f t="shared" si="196"/>
        <v>HC</v>
      </c>
      <c r="D2324">
        <f t="shared" si="193"/>
        <v>29</v>
      </c>
      <c r="E2324" t="str">
        <f>INDEX(PDC!$J$1:$L$90,MATCH(H2324,PDC!$L:$L,0),MATCH(PDC!$J$1,PDC!$J$1:$L$1,0))</f>
        <v>Industrie</v>
      </c>
      <c r="F2324">
        <v>8429</v>
      </c>
      <c r="G2324">
        <v>15</v>
      </c>
      <c r="H2324" t="s">
        <v>69</v>
      </c>
      <c r="I2324" s="10">
        <v>139</v>
      </c>
      <c r="J2324" s="10">
        <v>211521</v>
      </c>
      <c r="K2324" s="10">
        <v>4</v>
      </c>
      <c r="M2324" s="10"/>
      <c r="N2324" s="10"/>
      <c r="O2324" s="10">
        <v>81</v>
      </c>
      <c r="P2324" s="10">
        <v>18.031180722277991</v>
      </c>
      <c r="Q2324" s="10">
        <v>18.910651897000001</v>
      </c>
      <c r="R2324" s="10"/>
      <c r="S2324" s="10"/>
      <c r="U2324" s="10"/>
      <c r="V2324" s="10"/>
      <c r="W2324" s="10"/>
      <c r="X2324" s="10"/>
      <c r="Y2324" s="10"/>
      <c r="Z2324" s="10"/>
      <c r="AA2324" s="10"/>
      <c r="AB2324" s="10"/>
    </row>
    <row r="2325" spans="1:28" x14ac:dyDescent="0.35">
      <c r="A2325" t="str">
        <f t="shared" si="194"/>
        <v>8429_Enseignement</v>
      </c>
      <c r="B2325" t="str">
        <f t="shared" si="195"/>
        <v>HC_8429</v>
      </c>
      <c r="C2325" t="str">
        <f t="shared" si="196"/>
        <v>HC</v>
      </c>
      <c r="D2325">
        <f t="shared" si="193"/>
        <v>32</v>
      </c>
      <c r="E2325" t="str">
        <f>INDEX(PDC!$J$1:$L$90,MATCH(H2325,PDC!$L:$L,0),MATCH(PDC!$J$1,PDC!$J$1:$L$1,0))</f>
        <v>Services</v>
      </c>
      <c r="F2325">
        <v>8429</v>
      </c>
      <c r="G2325">
        <v>85</v>
      </c>
      <c r="H2325" t="s">
        <v>34</v>
      </c>
      <c r="I2325" s="10">
        <v>129</v>
      </c>
      <c r="J2325" s="10">
        <v>219128</v>
      </c>
      <c r="K2325" s="10">
        <v>4</v>
      </c>
      <c r="M2325" s="10"/>
      <c r="N2325" s="10"/>
      <c r="O2325" s="10">
        <v>43</v>
      </c>
      <c r="P2325" s="10">
        <v>8.9105071838107559</v>
      </c>
      <c r="Q2325" s="10">
        <v>18.254171077999999</v>
      </c>
      <c r="R2325" s="10"/>
      <c r="S2325" s="10"/>
      <c r="T2325" s="10"/>
      <c r="AA2325" s="10"/>
      <c r="AB2325" s="10"/>
    </row>
    <row r="2326" spans="1:28" x14ac:dyDescent="0.35">
      <c r="A2326" t="str">
        <f t="shared" si="194"/>
        <v>8429_Activités de poste et de courrier</v>
      </c>
      <c r="B2326" t="str">
        <f t="shared" si="195"/>
        <v>HC_8429</v>
      </c>
      <c r="C2326" t="str">
        <f t="shared" si="196"/>
        <v>HC</v>
      </c>
      <c r="D2326">
        <f t="shared" si="193"/>
        <v>21</v>
      </c>
      <c r="E2326" t="str">
        <f>INDEX(PDC!$J$1:$L$90,MATCH(H2326,PDC!$L:$L,0),MATCH(PDC!$J$1,PDC!$J$1:$L$1,0))</f>
        <v>Services</v>
      </c>
      <c r="F2326">
        <v>8429</v>
      </c>
      <c r="G2326">
        <v>53</v>
      </c>
      <c r="H2326" t="s">
        <v>13</v>
      </c>
      <c r="I2326" s="10">
        <v>74</v>
      </c>
      <c r="J2326" s="10">
        <v>109986</v>
      </c>
      <c r="K2326" s="10">
        <v>2</v>
      </c>
      <c r="L2326" s="10"/>
      <c r="M2326" s="10"/>
      <c r="N2326" s="10"/>
      <c r="O2326" s="10">
        <v>46</v>
      </c>
      <c r="P2326" s="10">
        <v>36.682012118740893</v>
      </c>
      <c r="Q2326" s="10">
        <v>18.184132525999999</v>
      </c>
      <c r="R2326" s="10"/>
      <c r="S2326" s="10"/>
      <c r="U2326" s="10"/>
      <c r="V2326" s="10"/>
      <c r="W2326" s="10"/>
      <c r="X2326" s="10"/>
      <c r="Y2326" s="10"/>
      <c r="Z2326" s="10"/>
      <c r="AA2326" s="10"/>
      <c r="AB2326" s="10"/>
    </row>
    <row r="2327" spans="1:28" x14ac:dyDescent="0.35">
      <c r="A2327" t="str">
        <f t="shared" si="194"/>
        <v>8429_Industries alimentaires</v>
      </c>
      <c r="B2327" t="str">
        <f t="shared" si="195"/>
        <v>26_8429</v>
      </c>
      <c r="C2327">
        <f t="shared" si="196"/>
        <v>26</v>
      </c>
      <c r="D2327">
        <f t="shared" si="193"/>
        <v>26</v>
      </c>
      <c r="E2327" t="str">
        <f>INDEX(PDC!$J$1:$L$90,MATCH(H2327,PDC!$L:$L,0),MATCH(PDC!$J$1,PDC!$J$1:$L$1,0))</f>
        <v>Industrie</v>
      </c>
      <c r="F2327">
        <v>8429</v>
      </c>
      <c r="G2327">
        <v>10</v>
      </c>
      <c r="H2327" t="s">
        <v>14</v>
      </c>
      <c r="I2327" s="10">
        <v>348</v>
      </c>
      <c r="J2327" s="10">
        <v>580275</v>
      </c>
      <c r="K2327" s="10">
        <v>10</v>
      </c>
      <c r="M2327" s="10"/>
      <c r="N2327" s="10"/>
      <c r="O2327" s="10">
        <v>1189</v>
      </c>
      <c r="P2327" s="10">
        <v>21.100520642716088</v>
      </c>
      <c r="Q2327" s="10">
        <v>17.233208393000002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</row>
    <row r="2328" spans="1:28" x14ac:dyDescent="0.35">
      <c r="A2328" t="str">
        <f t="shared" si="194"/>
        <v>8429_Activités sportives, récréatives et de loisirs</v>
      </c>
      <c r="B2328" t="str">
        <f t="shared" si="195"/>
        <v>HC_8429</v>
      </c>
      <c r="C2328" t="str">
        <f t="shared" si="196"/>
        <v>HC</v>
      </c>
      <c r="D2328">
        <f t="shared" si="193"/>
        <v>25</v>
      </c>
      <c r="E2328" t="str">
        <f>INDEX(PDC!$J$1:$L$90,MATCH(H2328,PDC!$L:$L,0),MATCH(PDC!$J$1,PDC!$J$1:$L$1,0))</f>
        <v>Services</v>
      </c>
      <c r="F2328">
        <v>8429</v>
      </c>
      <c r="G2328">
        <v>93</v>
      </c>
      <c r="H2328" t="s">
        <v>12</v>
      </c>
      <c r="I2328" s="10">
        <v>54</v>
      </c>
      <c r="J2328" s="10">
        <v>61183</v>
      </c>
      <c r="K2328" s="10">
        <v>1</v>
      </c>
      <c r="M2328" s="10"/>
      <c r="N2328" s="10"/>
      <c r="O2328" s="10">
        <v>210</v>
      </c>
      <c r="P2328" s="10">
        <v>24.578197632361352</v>
      </c>
      <c r="Q2328" s="10">
        <v>16.344409395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</row>
    <row r="2329" spans="1:28" x14ac:dyDescent="0.35">
      <c r="A2329" t="str">
        <f t="shared" si="194"/>
        <v>8429_Commerce et réparation d'automobiles et de motocycles</v>
      </c>
      <c r="B2329" t="str">
        <f t="shared" si="195"/>
        <v>HC_8429</v>
      </c>
      <c r="C2329" t="str">
        <f t="shared" si="196"/>
        <v>HC</v>
      </c>
      <c r="D2329">
        <f t="shared" si="193"/>
        <v>22</v>
      </c>
      <c r="E2329" t="str">
        <f>INDEX(PDC!$J$1:$L$90,MATCH(H2329,PDC!$L:$L,0),MATCH(PDC!$J$1,PDC!$J$1:$L$1,0))</f>
        <v>Commerce</v>
      </c>
      <c r="F2329">
        <v>8429</v>
      </c>
      <c r="G2329">
        <v>45</v>
      </c>
      <c r="H2329" t="s">
        <v>21</v>
      </c>
      <c r="I2329" s="10">
        <v>263</v>
      </c>
      <c r="J2329" s="10">
        <v>461116</v>
      </c>
      <c r="K2329" s="10">
        <v>7</v>
      </c>
      <c r="M2329" s="10"/>
      <c r="N2329" s="10"/>
      <c r="O2329" s="10">
        <v>729</v>
      </c>
      <c r="P2329" s="10">
        <v>30.357336814891742</v>
      </c>
      <c r="Q2329" s="10">
        <v>15.180561941000001</v>
      </c>
      <c r="T2329" s="10"/>
      <c r="U2329" s="10"/>
      <c r="V2329" s="10"/>
      <c r="W2329" s="10"/>
      <c r="X2329" s="10"/>
      <c r="Y2329" s="10"/>
      <c r="Z2329" s="10"/>
    </row>
    <row r="2330" spans="1:28" x14ac:dyDescent="0.35">
      <c r="A2330" t="str">
        <f t="shared" si="194"/>
        <v>8429_Hébergement</v>
      </c>
      <c r="B2330" t="str">
        <f t="shared" si="195"/>
        <v>HC_8429</v>
      </c>
      <c r="C2330" t="str">
        <f t="shared" si="196"/>
        <v>HC</v>
      </c>
      <c r="D2330">
        <f t="shared" si="193"/>
        <v>24</v>
      </c>
      <c r="E2330" t="str">
        <f>INDEX(PDC!$J$1:$L$90,MATCH(H2330,PDC!$L:$L,0),MATCH(PDC!$J$1,PDC!$J$1:$L$1,0))</f>
        <v>Services</v>
      </c>
      <c r="F2330">
        <v>8429</v>
      </c>
      <c r="G2330">
        <v>55</v>
      </c>
      <c r="H2330" t="s">
        <v>20</v>
      </c>
      <c r="I2330" s="10">
        <v>204</v>
      </c>
      <c r="J2330" s="10">
        <v>364626</v>
      </c>
      <c r="K2330" s="10">
        <v>5</v>
      </c>
      <c r="M2330" s="10"/>
      <c r="N2330" s="10"/>
      <c r="O2330" s="10">
        <v>193</v>
      </c>
      <c r="P2330" s="10">
        <v>26.442550612011125</v>
      </c>
      <c r="Q2330" s="10">
        <v>13.712680939</v>
      </c>
      <c r="T2330" s="10"/>
      <c r="U2330" s="10"/>
      <c r="V2330" s="10"/>
      <c r="W2330" s="10"/>
      <c r="X2330" s="10"/>
      <c r="Y2330" s="10"/>
      <c r="Z2330" s="10"/>
    </row>
    <row r="2331" spans="1:28" x14ac:dyDescent="0.35">
      <c r="A2331" t="str">
        <f t="shared" si="194"/>
        <v>8429_Restauration</v>
      </c>
      <c r="B2331" t="str">
        <f t="shared" si="195"/>
        <v>HC_8429</v>
      </c>
      <c r="C2331" t="str">
        <f t="shared" si="196"/>
        <v>HC</v>
      </c>
      <c r="D2331">
        <f t="shared" si="193"/>
        <v>28</v>
      </c>
      <c r="E2331" t="str">
        <f>INDEX(PDC!$J$1:$L$90,MATCH(H2331,PDC!$L:$L,0),MATCH(PDC!$J$1,PDC!$J$1:$L$1,0))</f>
        <v>Services</v>
      </c>
      <c r="F2331">
        <v>8429</v>
      </c>
      <c r="G2331">
        <v>56</v>
      </c>
      <c r="H2331" t="s">
        <v>10</v>
      </c>
      <c r="I2331" s="10">
        <v>220</v>
      </c>
      <c r="J2331" s="10">
        <v>333889</v>
      </c>
      <c r="K2331" s="10">
        <v>4</v>
      </c>
      <c r="L2331" s="10"/>
      <c r="M2331" s="10"/>
      <c r="N2331" s="10"/>
      <c r="O2331" s="10">
        <v>62</v>
      </c>
      <c r="P2331" s="10">
        <v>18.687326171890579</v>
      </c>
      <c r="Q2331" s="10">
        <v>11.980029290999999</v>
      </c>
      <c r="T2331" s="10"/>
      <c r="U2331" s="10"/>
      <c r="V2331" s="10"/>
      <c r="W2331" s="10"/>
      <c r="X2331" s="10"/>
      <c r="Y2331" s="10"/>
      <c r="Z2331" s="10"/>
    </row>
    <row r="2332" spans="1:28" x14ac:dyDescent="0.35">
      <c r="A2332" t="str">
        <f t="shared" si="194"/>
        <v>8429_Administration publique et défense ; sécurité sociale obligatoire</v>
      </c>
      <c r="B2332" t="str">
        <f t="shared" si="195"/>
        <v>30_8429</v>
      </c>
      <c r="C2332">
        <f t="shared" si="196"/>
        <v>30</v>
      </c>
      <c r="D2332">
        <f t="shared" si="193"/>
        <v>30</v>
      </c>
      <c r="E2332" t="str">
        <f>INDEX(PDC!$J$1:$L$90,MATCH(H2332,PDC!$L:$L,0),MATCH(PDC!$J$1,PDC!$J$1:$L$1,0))</f>
        <v>Services</v>
      </c>
      <c r="F2332">
        <v>8429</v>
      </c>
      <c r="G2332">
        <v>84</v>
      </c>
      <c r="H2332" t="s">
        <v>36</v>
      </c>
      <c r="I2332" s="10">
        <v>440</v>
      </c>
      <c r="J2332" s="10">
        <v>518879</v>
      </c>
      <c r="K2332" s="10">
        <v>5</v>
      </c>
      <c r="L2332" s="10"/>
      <c r="M2332" s="10"/>
      <c r="N2332" s="10"/>
      <c r="O2332" s="10">
        <v>125</v>
      </c>
      <c r="P2332" s="10">
        <v>15.732388786847313</v>
      </c>
      <c r="Q2332" s="10">
        <v>9.6361579481999993</v>
      </c>
      <c r="T2332" s="10"/>
      <c r="U2332" s="10"/>
      <c r="V2332" s="10"/>
      <c r="W2332" s="10"/>
      <c r="X2332" s="10"/>
      <c r="Y2332" s="10"/>
      <c r="Z2332" s="10"/>
    </row>
    <row r="2333" spans="1:28" x14ac:dyDescent="0.35">
      <c r="A2333" t="str">
        <f t="shared" si="194"/>
        <v>8429_Autres services personnels</v>
      </c>
      <c r="B2333" t="str">
        <f t="shared" si="195"/>
        <v>HC_8429</v>
      </c>
      <c r="C2333" t="str">
        <f t="shared" si="196"/>
        <v>HC</v>
      </c>
      <c r="D2333">
        <f t="shared" si="193"/>
        <v>33</v>
      </c>
      <c r="E2333" t="str">
        <f>INDEX(PDC!$J$1:$L$90,MATCH(H2333,PDC!$L:$L,0),MATCH(PDC!$J$1,PDC!$J$1:$L$1,0))</f>
        <v>Services</v>
      </c>
      <c r="F2333">
        <v>8429</v>
      </c>
      <c r="G2333">
        <v>96</v>
      </c>
      <c r="H2333" t="s">
        <v>30</v>
      </c>
      <c r="I2333" s="10">
        <v>137</v>
      </c>
      <c r="J2333" s="10">
        <v>200507</v>
      </c>
      <c r="K2333" s="10">
        <v>1</v>
      </c>
      <c r="M2333" s="10"/>
      <c r="N2333" s="10"/>
      <c r="O2333" s="10">
        <v>2</v>
      </c>
      <c r="P2333" s="10">
        <v>7.1776112251038633</v>
      </c>
      <c r="Q2333" s="10">
        <v>4.9873570499</v>
      </c>
      <c r="T2333" s="10"/>
      <c r="U2333" s="10"/>
      <c r="V2333" s="10"/>
      <c r="W2333" s="10"/>
      <c r="X2333" s="10"/>
      <c r="Y2333" s="10"/>
      <c r="Z2333" s="10"/>
    </row>
    <row r="2334" spans="1:28" x14ac:dyDescent="0.35">
      <c r="A2334" t="str">
        <f t="shared" si="194"/>
        <v>8429_Réparation d'ordinateurs et de biens personnels et domestiques</v>
      </c>
      <c r="B2334" t="str">
        <f t="shared" si="195"/>
        <v>HC_8429</v>
      </c>
      <c r="C2334" t="str">
        <f t="shared" si="196"/>
        <v>HC</v>
      </c>
      <c r="D2334">
        <f t="shared" si="193"/>
        <v>34</v>
      </c>
      <c r="E2334" t="str">
        <f>INDEX(PDC!$J$1:$L$90,MATCH(H2334,PDC!$L:$L,0),MATCH(PDC!$J$1,PDC!$J$1:$L$1,0))</f>
        <v>Services</v>
      </c>
      <c r="F2334">
        <v>8429</v>
      </c>
      <c r="G2334">
        <v>95</v>
      </c>
      <c r="H2334" t="s">
        <v>92</v>
      </c>
      <c r="I2334" s="10">
        <v>1</v>
      </c>
      <c r="J2334" s="10">
        <v>794</v>
      </c>
      <c r="K2334" s="10"/>
      <c r="M2334" s="10"/>
      <c r="N2334" s="10"/>
      <c r="O2334" s="10"/>
      <c r="P2334" s="10">
        <v>0</v>
      </c>
      <c r="Q2334" s="10"/>
      <c r="T2334" s="10"/>
      <c r="U2334" s="10"/>
      <c r="V2334" s="10"/>
      <c r="W2334" s="10"/>
      <c r="X2334" s="10"/>
      <c r="Y2334" s="10"/>
      <c r="Z2334" s="10"/>
    </row>
    <row r="2335" spans="1:28" x14ac:dyDescent="0.35">
      <c r="A2335" t="str">
        <f t="shared" si="194"/>
        <v>8429_Bibliothèques, archives, musées et autres activités culturelles</v>
      </c>
      <c r="B2335" t="str">
        <f t="shared" si="195"/>
        <v>HC_8429</v>
      </c>
      <c r="C2335" t="str">
        <f t="shared" si="196"/>
        <v>HC</v>
      </c>
      <c r="D2335">
        <f t="shared" si="193"/>
        <v>34</v>
      </c>
      <c r="E2335" t="str">
        <f>INDEX(PDC!$J$1:$L$90,MATCH(H2335,PDC!$L:$L,0),MATCH(PDC!$J$1,PDC!$J$1:$L$1,0))</f>
        <v>Services</v>
      </c>
      <c r="F2335">
        <v>8429</v>
      </c>
      <c r="G2335">
        <v>91</v>
      </c>
      <c r="H2335" t="s">
        <v>90</v>
      </c>
      <c r="I2335" s="10">
        <v>2</v>
      </c>
      <c r="J2335" s="10">
        <v>698</v>
      </c>
      <c r="K2335" s="10"/>
      <c r="M2335" s="10"/>
      <c r="N2335" s="10"/>
      <c r="O2335" s="10"/>
      <c r="P2335" s="10">
        <v>0</v>
      </c>
      <c r="Q2335" s="10"/>
      <c r="T2335" s="10"/>
      <c r="U2335" s="10"/>
      <c r="V2335" s="10"/>
      <c r="W2335" s="10"/>
      <c r="X2335" s="10"/>
      <c r="Y2335" s="10"/>
      <c r="Z2335" s="10"/>
    </row>
    <row r="2336" spans="1:28" x14ac:dyDescent="0.35">
      <c r="A2336" t="str">
        <f t="shared" si="194"/>
        <v>8429_Activités administratives et autres activités de soutien aux entreprises</v>
      </c>
      <c r="B2336" t="str">
        <f t="shared" si="195"/>
        <v>HC_8429</v>
      </c>
      <c r="C2336" t="str">
        <f t="shared" si="196"/>
        <v>HC</v>
      </c>
      <c r="D2336">
        <f t="shared" si="193"/>
        <v>34</v>
      </c>
      <c r="E2336" t="str">
        <f>INDEX(PDC!$J$1:$L$90,MATCH(H2336,PDC!$L:$L,0),MATCH(PDC!$J$1,PDC!$J$1:$L$1,0))</f>
        <v>Services</v>
      </c>
      <c r="F2336">
        <v>8429</v>
      </c>
      <c r="G2336">
        <v>82</v>
      </c>
      <c r="H2336" t="s">
        <v>35</v>
      </c>
      <c r="I2336" s="10">
        <v>6</v>
      </c>
      <c r="J2336" s="10">
        <v>9935</v>
      </c>
      <c r="K2336" s="10"/>
      <c r="M2336" s="10"/>
      <c r="N2336" s="10"/>
      <c r="O2336" s="10">
        <v>0</v>
      </c>
      <c r="P2336" s="10">
        <v>0</v>
      </c>
      <c r="Q2336" s="10"/>
      <c r="T2336" s="10"/>
      <c r="U2336" s="10"/>
      <c r="V2336" s="10"/>
      <c r="W2336" s="10"/>
      <c r="X2336" s="10"/>
      <c r="Y2336" s="10"/>
      <c r="Z2336" s="10"/>
    </row>
    <row r="2337" spans="1:28" x14ac:dyDescent="0.35">
      <c r="A2337" t="str">
        <f t="shared" si="194"/>
        <v>8429_Services relatifs aux bâtiments et aménagement paysager</v>
      </c>
      <c r="B2337" t="str">
        <f t="shared" si="195"/>
        <v>HC_8429</v>
      </c>
      <c r="C2337" t="str">
        <f t="shared" si="196"/>
        <v>HC</v>
      </c>
      <c r="D2337">
        <f t="shared" si="193"/>
        <v>34</v>
      </c>
      <c r="E2337" t="str">
        <f>INDEX(PDC!$J$1:$L$90,MATCH(H2337,PDC!$L:$L,0),MATCH(PDC!$J$1,PDC!$J$1:$L$1,0))</f>
        <v>Services</v>
      </c>
      <c r="F2337">
        <v>8429</v>
      </c>
      <c r="G2337">
        <v>81</v>
      </c>
      <c r="H2337" t="s">
        <v>9</v>
      </c>
      <c r="I2337" s="10">
        <v>14</v>
      </c>
      <c r="J2337" s="10">
        <v>13285</v>
      </c>
      <c r="K2337" s="10"/>
      <c r="M2337" s="10"/>
      <c r="N2337" s="10"/>
      <c r="O2337" s="10">
        <v>0</v>
      </c>
      <c r="P2337" s="10">
        <v>0</v>
      </c>
      <c r="Q2337" s="10"/>
      <c r="T2337" s="10"/>
      <c r="U2337" s="10"/>
      <c r="V2337" s="10"/>
      <c r="W2337" s="10"/>
      <c r="X2337" s="10"/>
      <c r="Y2337" s="10"/>
      <c r="Z2337" s="10"/>
    </row>
    <row r="2338" spans="1:28" x14ac:dyDescent="0.35">
      <c r="A2338" t="str">
        <f t="shared" si="194"/>
        <v>8429_Enquêtes et sécurité</v>
      </c>
      <c r="B2338" t="str">
        <f t="shared" si="195"/>
        <v>HC_8429</v>
      </c>
      <c r="C2338" t="str">
        <f t="shared" si="196"/>
        <v>HC</v>
      </c>
      <c r="D2338">
        <f t="shared" si="193"/>
        <v>34</v>
      </c>
      <c r="E2338" t="str">
        <f>INDEX(PDC!$J$1:$L$90,MATCH(H2338,PDC!$L:$L,0),MATCH(PDC!$J$1,PDC!$J$1:$L$1,0))</f>
        <v>Services</v>
      </c>
      <c r="F2338">
        <v>8429</v>
      </c>
      <c r="G2338">
        <v>80</v>
      </c>
      <c r="H2338" t="s">
        <v>15</v>
      </c>
      <c r="I2338" s="10">
        <v>2</v>
      </c>
      <c r="J2338" s="10">
        <v>2639</v>
      </c>
      <c r="K2338" s="10"/>
      <c r="M2338" s="10"/>
      <c r="N2338" s="10"/>
      <c r="O2338" s="10"/>
      <c r="P2338" s="10">
        <v>0</v>
      </c>
      <c r="Q2338" s="10"/>
      <c r="T2338" s="10"/>
      <c r="U2338" s="10"/>
      <c r="V2338" s="10"/>
      <c r="W2338" s="10"/>
      <c r="X2338" s="10"/>
      <c r="Y2338" s="10"/>
      <c r="Z2338" s="10"/>
    </row>
    <row r="2339" spans="1:28" x14ac:dyDescent="0.35">
      <c r="A2339" t="str">
        <f t="shared" si="194"/>
        <v>8429_Autres activités spécialisées, scientifiques et techniques</v>
      </c>
      <c r="B2339" t="str">
        <f t="shared" si="195"/>
        <v>HC_8429</v>
      </c>
      <c r="C2339" t="str">
        <f t="shared" si="196"/>
        <v>HC</v>
      </c>
      <c r="D2339">
        <f t="shared" si="193"/>
        <v>34</v>
      </c>
      <c r="E2339" t="str">
        <f>INDEX(PDC!$J$1:$L$90,MATCH(H2339,PDC!$L:$L,0),MATCH(PDC!$J$1,PDC!$J$1:$L$1,0))</f>
        <v>Services</v>
      </c>
      <c r="F2339">
        <v>8429</v>
      </c>
      <c r="G2339">
        <v>74</v>
      </c>
      <c r="H2339" t="s">
        <v>86</v>
      </c>
      <c r="I2339" s="10">
        <v>5</v>
      </c>
      <c r="J2339" s="10">
        <v>8347</v>
      </c>
      <c r="K2339" s="10"/>
      <c r="M2339" s="10"/>
      <c r="N2339" s="10"/>
      <c r="O2339" s="10"/>
      <c r="P2339" s="10">
        <v>0</v>
      </c>
      <c r="Q2339" s="10"/>
      <c r="T2339" s="10"/>
      <c r="U2339" s="10"/>
      <c r="V2339" s="10"/>
      <c r="W2339" s="10"/>
      <c r="X2339" s="10"/>
      <c r="Y2339" s="10"/>
      <c r="Z2339" s="10"/>
    </row>
    <row r="2340" spans="1:28" x14ac:dyDescent="0.35">
      <c r="A2340" t="str">
        <f t="shared" si="194"/>
        <v>8429_Publicité et études de marché</v>
      </c>
      <c r="B2340" t="str">
        <f t="shared" si="195"/>
        <v>HC_8429</v>
      </c>
      <c r="C2340" t="str">
        <f t="shared" si="196"/>
        <v>HC</v>
      </c>
      <c r="D2340">
        <f t="shared" si="193"/>
        <v>34</v>
      </c>
      <c r="E2340" t="str">
        <f>INDEX(PDC!$J$1:$L$90,MATCH(H2340,PDC!$L:$L,0),MATCH(PDC!$J$1,PDC!$J$1:$L$1,0))</f>
        <v>Services</v>
      </c>
      <c r="F2340">
        <v>8429</v>
      </c>
      <c r="G2340">
        <v>73</v>
      </c>
      <c r="H2340" t="s">
        <v>33</v>
      </c>
      <c r="I2340" s="10">
        <v>5</v>
      </c>
      <c r="J2340" s="10">
        <v>8000</v>
      </c>
      <c r="K2340" s="10"/>
      <c r="M2340" s="10"/>
      <c r="N2340" s="10"/>
      <c r="O2340" s="10"/>
      <c r="P2340" s="10">
        <v>0</v>
      </c>
      <c r="Q2340" s="10"/>
      <c r="T2340" s="10"/>
      <c r="U2340" s="10"/>
      <c r="V2340" s="10"/>
      <c r="W2340" s="10"/>
      <c r="X2340" s="10"/>
      <c r="Y2340" s="10"/>
      <c r="Z2340" s="10"/>
    </row>
    <row r="2341" spans="1:28" x14ac:dyDescent="0.35">
      <c r="A2341" t="str">
        <f t="shared" si="194"/>
        <v>8429_Activités d'architecture et d'ingénierie ; activités de contrôle et analyses techniques</v>
      </c>
      <c r="B2341" t="str">
        <f t="shared" si="195"/>
        <v>HC_8429</v>
      </c>
      <c r="C2341" t="str">
        <f t="shared" si="196"/>
        <v>HC</v>
      </c>
      <c r="D2341">
        <f t="shared" si="193"/>
        <v>34</v>
      </c>
      <c r="E2341" t="str">
        <f>INDEX(PDC!$J$1:$L$90,MATCH(H2341,PDC!$L:$L,0),MATCH(PDC!$J$1,PDC!$J$1:$L$1,0))</f>
        <v>Services</v>
      </c>
      <c r="F2341">
        <v>8429</v>
      </c>
      <c r="G2341">
        <v>71</v>
      </c>
      <c r="H2341" t="s">
        <v>43</v>
      </c>
      <c r="I2341" s="10">
        <v>40</v>
      </c>
      <c r="J2341" s="10">
        <v>66822</v>
      </c>
      <c r="K2341" s="10"/>
      <c r="L2341" s="10"/>
      <c r="M2341" s="10"/>
      <c r="N2341" s="10"/>
      <c r="O2341" s="10"/>
      <c r="P2341" s="10">
        <v>0</v>
      </c>
      <c r="Q2341" s="10"/>
      <c r="T2341" s="10"/>
      <c r="U2341" s="10"/>
      <c r="V2341" s="10"/>
      <c r="W2341" s="10"/>
      <c r="X2341" s="10"/>
      <c r="Y2341" s="10"/>
      <c r="Z2341" s="10"/>
    </row>
    <row r="2342" spans="1:28" x14ac:dyDescent="0.35">
      <c r="A2342" t="str">
        <f t="shared" si="194"/>
        <v>8429_Activités juridiques et comptables</v>
      </c>
      <c r="B2342" t="str">
        <f t="shared" si="195"/>
        <v>HC_8429</v>
      </c>
      <c r="C2342" t="str">
        <f t="shared" si="196"/>
        <v>HC</v>
      </c>
      <c r="D2342">
        <f t="shared" si="193"/>
        <v>34</v>
      </c>
      <c r="E2342" t="str">
        <f>INDEX(PDC!$J$1:$L$90,MATCH(H2342,PDC!$L:$L,0),MATCH(PDC!$J$1,PDC!$J$1:$L$1,0))</f>
        <v>Services</v>
      </c>
      <c r="F2342">
        <v>8429</v>
      </c>
      <c r="G2342">
        <v>69</v>
      </c>
      <c r="H2342" t="s">
        <v>51</v>
      </c>
      <c r="I2342" s="10">
        <v>122</v>
      </c>
      <c r="J2342" s="10">
        <v>207820</v>
      </c>
      <c r="K2342" s="10"/>
      <c r="M2342" s="10"/>
      <c r="N2342" s="10"/>
      <c r="O2342" s="10"/>
      <c r="P2342" s="10">
        <v>0</v>
      </c>
      <c r="Q2342" s="10"/>
      <c r="T2342" s="10"/>
      <c r="U2342" s="10"/>
      <c r="V2342" s="10"/>
      <c r="W2342" s="10"/>
      <c r="X2342" s="10"/>
      <c r="Y2342" s="10"/>
      <c r="Z2342" s="10"/>
    </row>
    <row r="2343" spans="1:28" x14ac:dyDescent="0.35">
      <c r="A2343" t="str">
        <f t="shared" si="194"/>
        <v>8429_Activités auxiliaires de services financiers et d'assurance</v>
      </c>
      <c r="B2343" t="str">
        <f t="shared" si="195"/>
        <v>HC_8429</v>
      </c>
      <c r="C2343" t="str">
        <f t="shared" si="196"/>
        <v>HC</v>
      </c>
      <c r="D2343">
        <f t="shared" si="193"/>
        <v>34</v>
      </c>
      <c r="E2343" t="str">
        <f>INDEX(PDC!$J$1:$L$90,MATCH(H2343,PDC!$L:$L,0),MATCH(PDC!$J$1,PDC!$J$1:$L$1,0))</f>
        <v>Services</v>
      </c>
      <c r="F2343">
        <v>8429</v>
      </c>
      <c r="G2343">
        <v>66</v>
      </c>
      <c r="H2343" t="s">
        <v>48</v>
      </c>
      <c r="I2343" s="10">
        <v>38</v>
      </c>
      <c r="J2343" s="10">
        <v>52184</v>
      </c>
      <c r="M2343" s="10"/>
      <c r="P2343">
        <v>0</v>
      </c>
      <c r="T2343" s="10"/>
      <c r="U2343" s="10"/>
      <c r="V2343" s="10"/>
      <c r="W2343" s="10"/>
      <c r="X2343" s="10"/>
      <c r="Y2343" s="10"/>
      <c r="Z2343" s="10"/>
    </row>
    <row r="2344" spans="1:28" x14ac:dyDescent="0.35">
      <c r="A2344" t="str">
        <f t="shared" si="194"/>
        <v>8429_Assurance</v>
      </c>
      <c r="B2344" t="str">
        <f t="shared" si="195"/>
        <v>HC_8429</v>
      </c>
      <c r="C2344" t="str">
        <f t="shared" si="196"/>
        <v>HC</v>
      </c>
      <c r="D2344">
        <f t="shared" si="193"/>
        <v>34</v>
      </c>
      <c r="E2344" t="str">
        <f>INDEX(PDC!$J$1:$L$90,MATCH(H2344,PDC!$L:$L,0),MATCH(PDC!$J$1,PDC!$J$1:$L$1,0))</f>
        <v>Services</v>
      </c>
      <c r="F2344">
        <v>8429</v>
      </c>
      <c r="G2344">
        <v>65</v>
      </c>
      <c r="H2344" t="s">
        <v>45</v>
      </c>
      <c r="I2344" s="10">
        <v>2</v>
      </c>
      <c r="J2344" s="10">
        <v>1811</v>
      </c>
      <c r="P2344">
        <v>0</v>
      </c>
      <c r="T2344" s="10"/>
      <c r="U2344" s="10"/>
      <c r="V2344" s="10"/>
      <c r="W2344" s="10"/>
      <c r="X2344" s="10"/>
      <c r="Y2344" s="10"/>
      <c r="Z2344" s="10"/>
    </row>
    <row r="2345" spans="1:28" x14ac:dyDescent="0.35">
      <c r="A2345" t="str">
        <f t="shared" si="194"/>
        <v>8429_Activités des services financiers, hors assurance et caisses de retraite</v>
      </c>
      <c r="B2345" t="str">
        <f t="shared" si="195"/>
        <v>HC_8429</v>
      </c>
      <c r="C2345" t="str">
        <f t="shared" si="196"/>
        <v>HC</v>
      </c>
      <c r="D2345">
        <f t="shared" si="193"/>
        <v>34</v>
      </c>
      <c r="E2345" t="str">
        <f>INDEX(PDC!$J$1:$L$90,MATCH(H2345,PDC!$L:$L,0),MATCH(PDC!$J$1,PDC!$J$1:$L$1,0))</f>
        <v>Services</v>
      </c>
      <c r="F2345">
        <v>8429</v>
      </c>
      <c r="G2345">
        <v>64</v>
      </c>
      <c r="H2345" t="s">
        <v>47</v>
      </c>
      <c r="I2345" s="10">
        <v>46</v>
      </c>
      <c r="J2345" s="10">
        <v>62000</v>
      </c>
      <c r="P2345">
        <v>0</v>
      </c>
      <c r="T2345" s="10"/>
      <c r="U2345" s="10"/>
      <c r="V2345" s="10"/>
      <c r="W2345" s="10"/>
      <c r="X2345" s="10"/>
      <c r="Y2345" s="10"/>
      <c r="Z2345" s="10"/>
    </row>
    <row r="2346" spans="1:28" x14ac:dyDescent="0.35">
      <c r="A2346" t="str">
        <f t="shared" si="194"/>
        <v>8429_Télécommunications</v>
      </c>
      <c r="B2346" t="str">
        <f t="shared" si="195"/>
        <v>HC_8429</v>
      </c>
      <c r="C2346" t="str">
        <f t="shared" si="196"/>
        <v>HC</v>
      </c>
      <c r="D2346">
        <f t="shared" si="193"/>
        <v>34</v>
      </c>
      <c r="E2346" t="str">
        <f>INDEX(PDC!$J$1:$L$90,MATCH(H2346,PDC!$L:$L,0),MATCH(PDC!$J$1,PDC!$J$1:$L$1,0))</f>
        <v>Services</v>
      </c>
      <c r="F2346">
        <v>8429</v>
      </c>
      <c r="G2346">
        <v>61</v>
      </c>
      <c r="H2346" t="s">
        <v>84</v>
      </c>
      <c r="I2346" s="10">
        <v>1</v>
      </c>
      <c r="J2346" s="10">
        <v>1502</v>
      </c>
      <c r="M2346" s="10"/>
      <c r="P2346">
        <v>0</v>
      </c>
      <c r="T2346" s="10"/>
      <c r="U2346" s="10"/>
      <c r="V2346" s="10"/>
      <c r="W2346" s="10"/>
      <c r="X2346" s="10"/>
      <c r="Y2346" s="10"/>
      <c r="Z2346" s="10"/>
    </row>
    <row r="2347" spans="1:28" x14ac:dyDescent="0.35">
      <c r="A2347" t="str">
        <f t="shared" si="194"/>
        <v>8429_Production de films cinématographiques, de vidéo et de programmes de télévision ; enregistrement sonore et édition musicale</v>
      </c>
      <c r="B2347" t="str">
        <f t="shared" si="195"/>
        <v>HC_8429</v>
      </c>
      <c r="C2347" t="str">
        <f t="shared" si="196"/>
        <v>HC</v>
      </c>
      <c r="D2347">
        <f t="shared" si="193"/>
        <v>34</v>
      </c>
      <c r="E2347" t="str">
        <f>INDEX(PDC!$J$1:$L$90,MATCH(H2347,PDC!$L:$L,0),MATCH(PDC!$J$1,PDC!$J$1:$L$1,0))</f>
        <v>Services</v>
      </c>
      <c r="F2347">
        <v>8429</v>
      </c>
      <c r="G2347">
        <v>59</v>
      </c>
      <c r="H2347" t="s">
        <v>82</v>
      </c>
      <c r="I2347" s="10">
        <v>1</v>
      </c>
      <c r="J2347" s="10">
        <v>520</v>
      </c>
      <c r="P2347">
        <v>0</v>
      </c>
      <c r="T2347" s="10"/>
      <c r="U2347" s="10"/>
      <c r="V2347" s="10"/>
      <c r="W2347" s="10"/>
      <c r="X2347" s="10"/>
      <c r="Y2347" s="10"/>
      <c r="Z2347" s="10"/>
    </row>
    <row r="2348" spans="1:28" x14ac:dyDescent="0.35">
      <c r="A2348" t="str">
        <f t="shared" si="194"/>
        <v>8429_Édition</v>
      </c>
      <c r="B2348" t="str">
        <f t="shared" si="195"/>
        <v>HC_8429</v>
      </c>
      <c r="C2348" t="str">
        <f t="shared" si="196"/>
        <v>HC</v>
      </c>
      <c r="D2348">
        <f t="shared" si="193"/>
        <v>34</v>
      </c>
      <c r="E2348" t="str">
        <f>INDEX(PDC!$J$1:$L$90,MATCH(H2348,PDC!$L:$L,0),MATCH(PDC!$J$1,PDC!$J$1:$L$1,0))</f>
        <v>Services</v>
      </c>
      <c r="F2348">
        <v>8429</v>
      </c>
      <c r="G2348">
        <v>58</v>
      </c>
      <c r="H2348" t="s">
        <v>49</v>
      </c>
      <c r="I2348" s="10">
        <v>6</v>
      </c>
      <c r="J2348" s="10">
        <v>8832</v>
      </c>
      <c r="P2348">
        <v>0</v>
      </c>
      <c r="T2348" s="10"/>
      <c r="U2348" s="10"/>
      <c r="V2348" s="10"/>
      <c r="W2348" s="10"/>
      <c r="X2348" s="10"/>
      <c r="Y2348" s="10"/>
      <c r="Z2348" s="10"/>
    </row>
    <row r="2349" spans="1:28" x14ac:dyDescent="0.35">
      <c r="A2349" t="str">
        <f t="shared" si="194"/>
        <v>8429_Entreposage et services auxiliaires des transports</v>
      </c>
      <c r="B2349" t="str">
        <f t="shared" si="195"/>
        <v>HC_8429</v>
      </c>
      <c r="C2349" t="str">
        <f t="shared" si="196"/>
        <v>HC</v>
      </c>
      <c r="D2349">
        <f t="shared" si="193"/>
        <v>34</v>
      </c>
      <c r="E2349" t="str">
        <f>INDEX(PDC!$J$1:$L$90,MATCH(H2349,PDC!$L:$L,0),MATCH(PDC!$J$1,PDC!$J$1:$L$1,0))</f>
        <v>Services</v>
      </c>
      <c r="F2349">
        <v>8429</v>
      </c>
      <c r="G2349">
        <v>52</v>
      </c>
      <c r="H2349" t="s">
        <v>7</v>
      </c>
      <c r="I2349" s="10">
        <v>20</v>
      </c>
      <c r="J2349" s="10">
        <v>38968</v>
      </c>
      <c r="O2349">
        <v>360</v>
      </c>
      <c r="P2349">
        <v>0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</row>
    <row r="2350" spans="1:28" x14ac:dyDescent="0.35">
      <c r="A2350" t="str">
        <f t="shared" si="194"/>
        <v>8429_Construction de bâtiments</v>
      </c>
      <c r="B2350" t="str">
        <f t="shared" si="195"/>
        <v>HC_8429</v>
      </c>
      <c r="C2350" t="str">
        <f t="shared" si="196"/>
        <v>HC</v>
      </c>
      <c r="D2350">
        <f t="shared" si="193"/>
        <v>34</v>
      </c>
      <c r="E2350" t="str">
        <f>INDEX(PDC!$J$1:$L$90,MATCH(H2350,PDC!$L:$L,0),MATCH(PDC!$J$1,PDC!$J$1:$L$1,0))</f>
        <v>Construction</v>
      </c>
      <c r="F2350">
        <v>8429</v>
      </c>
      <c r="G2350">
        <v>41</v>
      </c>
      <c r="H2350" t="s">
        <v>17</v>
      </c>
      <c r="I2350" s="10">
        <v>21</v>
      </c>
      <c r="J2350" s="10">
        <v>36037</v>
      </c>
      <c r="O2350">
        <v>0</v>
      </c>
      <c r="P2350">
        <v>0</v>
      </c>
      <c r="T2350" s="10"/>
      <c r="U2350" s="10"/>
      <c r="V2350" s="10"/>
      <c r="W2350" s="10"/>
      <c r="X2350" s="10"/>
      <c r="Y2350" s="10"/>
      <c r="Z2350" s="10"/>
    </row>
    <row r="2351" spans="1:28" x14ac:dyDescent="0.35">
      <c r="A2351" t="str">
        <f t="shared" si="194"/>
        <v>8429_Dépollution et autres services de gestion des déchets</v>
      </c>
      <c r="B2351" t="str">
        <f t="shared" si="195"/>
        <v>HC_8429</v>
      </c>
      <c r="C2351" t="str">
        <f t="shared" si="196"/>
        <v>HC</v>
      </c>
      <c r="D2351">
        <f t="shared" si="193"/>
        <v>34</v>
      </c>
      <c r="E2351" t="str">
        <f>INDEX(PDC!$J$1:$L$90,MATCH(H2351,PDC!$L:$L,0),MATCH(PDC!$J$1,PDC!$J$1:$L$1,0))</f>
        <v>Industrie</v>
      </c>
      <c r="F2351">
        <v>8429</v>
      </c>
      <c r="G2351">
        <v>39</v>
      </c>
      <c r="H2351" t="s">
        <v>79</v>
      </c>
      <c r="I2351" s="10">
        <v>5</v>
      </c>
      <c r="J2351" s="10">
        <v>7256</v>
      </c>
      <c r="P2351">
        <v>0</v>
      </c>
      <c r="T2351" s="10"/>
      <c r="U2351" s="10"/>
      <c r="V2351" s="10"/>
      <c r="W2351" s="10"/>
      <c r="X2351" s="10"/>
      <c r="Y2351" s="10"/>
      <c r="Z2351" s="10"/>
    </row>
    <row r="2352" spans="1:28" x14ac:dyDescent="0.35">
      <c r="A2352" t="str">
        <f t="shared" si="194"/>
        <v>8429_Captage, traitement et distribution d'eau</v>
      </c>
      <c r="B2352" t="str">
        <f t="shared" si="195"/>
        <v>HC_8429</v>
      </c>
      <c r="C2352" t="str">
        <f t="shared" si="196"/>
        <v>HC</v>
      </c>
      <c r="D2352">
        <f t="shared" si="193"/>
        <v>34</v>
      </c>
      <c r="E2352" t="str">
        <f>INDEX(PDC!$J$1:$L$90,MATCH(H2352,PDC!$L:$L,0),MATCH(PDC!$J$1,PDC!$J$1:$L$1,0))</f>
        <v>Industrie</v>
      </c>
      <c r="F2352">
        <v>8429</v>
      </c>
      <c r="G2352">
        <v>36</v>
      </c>
      <c r="H2352" t="s">
        <v>77</v>
      </c>
      <c r="I2352" s="10">
        <v>6</v>
      </c>
      <c r="J2352" s="10">
        <v>7351</v>
      </c>
      <c r="P2352">
        <v>0</v>
      </c>
      <c r="T2352" s="10"/>
      <c r="U2352" s="10"/>
      <c r="V2352" s="10"/>
      <c r="W2352" s="10"/>
      <c r="X2352" s="10"/>
      <c r="Y2352" s="10"/>
      <c r="Z2352" s="10"/>
    </row>
    <row r="2353" spans="1:28" x14ac:dyDescent="0.35">
      <c r="A2353" t="str">
        <f t="shared" si="194"/>
        <v>8429_Production et distribution d'électricité, de gaz, de vapeur et d'air conditionné</v>
      </c>
      <c r="B2353" t="str">
        <f t="shared" si="195"/>
        <v>HC_8429</v>
      </c>
      <c r="C2353" t="str">
        <f t="shared" si="196"/>
        <v>HC</v>
      </c>
      <c r="D2353">
        <f t="shared" si="193"/>
        <v>34</v>
      </c>
      <c r="E2353" t="str">
        <f>INDEX(PDC!$J$1:$L$90,MATCH(H2353,PDC!$L:$L,0),MATCH(PDC!$J$1,PDC!$J$1:$L$1,0))</f>
        <v>Industrie</v>
      </c>
      <c r="F2353">
        <v>8429</v>
      </c>
      <c r="G2353">
        <v>35</v>
      </c>
      <c r="H2353" t="s">
        <v>76</v>
      </c>
      <c r="I2353" s="10">
        <v>12</v>
      </c>
      <c r="J2353" s="10">
        <v>18082</v>
      </c>
      <c r="P2353">
        <v>0</v>
      </c>
      <c r="T2353" s="10"/>
      <c r="U2353" s="10"/>
      <c r="V2353" s="10"/>
      <c r="W2353" s="10"/>
      <c r="X2353" s="10"/>
      <c r="Y2353" s="10"/>
      <c r="Z2353" s="10"/>
    </row>
    <row r="2354" spans="1:28" x14ac:dyDescent="0.35">
      <c r="A2354" t="str">
        <f t="shared" si="194"/>
        <v>8429_Autres industries manufacturières</v>
      </c>
      <c r="B2354" t="str">
        <f t="shared" si="195"/>
        <v>HC_8429</v>
      </c>
      <c r="C2354" t="str">
        <f t="shared" si="196"/>
        <v>HC</v>
      </c>
      <c r="D2354">
        <f t="shared" si="193"/>
        <v>34</v>
      </c>
      <c r="E2354" t="str">
        <f>INDEX(PDC!$J$1:$L$90,MATCH(H2354,PDC!$L:$L,0),MATCH(PDC!$J$1,PDC!$J$1:$L$1,0))</f>
        <v>Industrie</v>
      </c>
      <c r="F2354">
        <v>8429</v>
      </c>
      <c r="G2354">
        <v>32</v>
      </c>
      <c r="H2354" t="s">
        <v>37</v>
      </c>
      <c r="I2354" s="10">
        <v>7</v>
      </c>
      <c r="J2354" s="10">
        <v>11110</v>
      </c>
      <c r="M2354" s="10"/>
      <c r="P2354">
        <v>0</v>
      </c>
      <c r="T2354" s="10"/>
      <c r="U2354" s="10"/>
      <c r="V2354" s="10"/>
      <c r="W2354" s="10"/>
      <c r="X2354" s="10"/>
      <c r="Y2354" s="10"/>
      <c r="Z2354" s="10"/>
    </row>
    <row r="2355" spans="1:28" x14ac:dyDescent="0.35">
      <c r="A2355" t="str">
        <f t="shared" si="194"/>
        <v>8429_Industrie automobile</v>
      </c>
      <c r="B2355" t="str">
        <f t="shared" si="195"/>
        <v>HC_8429</v>
      </c>
      <c r="C2355" t="str">
        <f t="shared" si="196"/>
        <v>HC</v>
      </c>
      <c r="D2355">
        <f t="shared" si="193"/>
        <v>34</v>
      </c>
      <c r="E2355" t="str">
        <f>INDEX(PDC!$J$1:$L$90,MATCH(H2355,PDC!$L:$L,0),MATCH(PDC!$J$1,PDC!$J$1:$L$1,0))</f>
        <v>Industrie</v>
      </c>
      <c r="F2355">
        <v>8429</v>
      </c>
      <c r="G2355">
        <v>29</v>
      </c>
      <c r="H2355" t="s">
        <v>24</v>
      </c>
      <c r="I2355" s="10">
        <v>3</v>
      </c>
      <c r="J2355" s="10">
        <v>5634</v>
      </c>
      <c r="O2355">
        <v>0</v>
      </c>
      <c r="P2355">
        <v>0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</row>
    <row r="2356" spans="1:28" x14ac:dyDescent="0.35">
      <c r="A2356" t="str">
        <f t="shared" si="194"/>
        <v>8429_Fabrication de machines et équipements n.c.a.</v>
      </c>
      <c r="B2356" t="str">
        <f t="shared" si="195"/>
        <v>HC_8429</v>
      </c>
      <c r="C2356" t="str">
        <f t="shared" si="196"/>
        <v>HC</v>
      </c>
      <c r="D2356">
        <f t="shared" si="193"/>
        <v>34</v>
      </c>
      <c r="E2356" t="str">
        <f>INDEX(PDC!$J$1:$L$90,MATCH(H2356,PDC!$L:$L,0),MATCH(PDC!$J$1,PDC!$J$1:$L$1,0))</f>
        <v>Industrie</v>
      </c>
      <c r="F2356">
        <v>8429</v>
      </c>
      <c r="G2356">
        <v>28</v>
      </c>
      <c r="H2356" t="s">
        <v>29</v>
      </c>
      <c r="I2356" s="10">
        <v>27</v>
      </c>
      <c r="J2356" s="10">
        <v>51490</v>
      </c>
      <c r="O2356">
        <v>0</v>
      </c>
      <c r="P2356">
        <v>0</v>
      </c>
      <c r="T2356" s="10"/>
      <c r="U2356" s="10"/>
      <c r="V2356" s="10"/>
      <c r="W2356" s="10"/>
      <c r="X2356" s="10"/>
      <c r="Y2356" s="10"/>
      <c r="Z2356" s="10"/>
    </row>
    <row r="2357" spans="1:28" x14ac:dyDescent="0.35">
      <c r="A2357" t="str">
        <f t="shared" si="194"/>
        <v>8429_Fabrication de produits en caoutchouc et en plastique</v>
      </c>
      <c r="B2357" t="str">
        <f t="shared" si="195"/>
        <v>HC_8429</v>
      </c>
      <c r="C2357" t="str">
        <f t="shared" si="196"/>
        <v>HC</v>
      </c>
      <c r="D2357">
        <f t="shared" si="193"/>
        <v>34</v>
      </c>
      <c r="E2357" t="str">
        <f>INDEX(PDC!$J$1:$L$90,MATCH(H2357,PDC!$L:$L,0),MATCH(PDC!$J$1,PDC!$J$1:$L$1,0))</f>
        <v>Industrie</v>
      </c>
      <c r="F2357">
        <v>8429</v>
      </c>
      <c r="G2357">
        <v>22</v>
      </c>
      <c r="H2357" t="s">
        <v>25</v>
      </c>
      <c r="I2357" s="10">
        <v>7</v>
      </c>
      <c r="J2357" s="10">
        <v>13228</v>
      </c>
      <c r="M2357" s="10"/>
      <c r="P2357">
        <v>0</v>
      </c>
      <c r="T2357" s="10"/>
      <c r="U2357" s="10"/>
      <c r="V2357" s="10"/>
      <c r="W2357" s="10"/>
      <c r="X2357" s="10"/>
      <c r="Y2357" s="10"/>
      <c r="Z2357" s="10"/>
    </row>
    <row r="2358" spans="1:28" x14ac:dyDescent="0.35">
      <c r="A2358" t="str">
        <f t="shared" si="194"/>
        <v>8429_Industrie pharmaceutique</v>
      </c>
      <c r="B2358" t="str">
        <f t="shared" si="195"/>
        <v>HC_8429</v>
      </c>
      <c r="C2358" t="str">
        <f t="shared" si="196"/>
        <v>HC</v>
      </c>
      <c r="D2358">
        <f t="shared" si="193"/>
        <v>34</v>
      </c>
      <c r="E2358" t="str">
        <f>INDEX(PDC!$J$1:$L$90,MATCH(H2358,PDC!$L:$L,0),MATCH(PDC!$J$1,PDC!$J$1:$L$1,0))</f>
        <v>Industrie</v>
      </c>
      <c r="F2358">
        <v>8429</v>
      </c>
      <c r="G2358">
        <v>21</v>
      </c>
      <c r="H2358" t="s">
        <v>39</v>
      </c>
      <c r="I2358" s="10"/>
      <c r="J2358" s="10"/>
      <c r="O2358">
        <v>0</v>
      </c>
      <c r="P2358">
        <v>0</v>
      </c>
      <c r="T2358" s="10"/>
      <c r="U2358" s="10"/>
      <c r="V2358" s="10"/>
      <c r="W2358" s="10"/>
      <c r="X2358" s="10"/>
      <c r="Y2358" s="10"/>
      <c r="Z2358" s="10"/>
    </row>
    <row r="2359" spans="1:28" x14ac:dyDescent="0.35">
      <c r="A2359" t="str">
        <f t="shared" si="194"/>
        <v>8429_Industrie chimique</v>
      </c>
      <c r="B2359" t="str">
        <f t="shared" si="195"/>
        <v>HC_8429</v>
      </c>
      <c r="C2359" t="str">
        <f t="shared" si="196"/>
        <v>HC</v>
      </c>
      <c r="D2359">
        <f t="shared" si="193"/>
        <v>34</v>
      </c>
      <c r="E2359" t="str">
        <f>INDEX(PDC!$J$1:$L$90,MATCH(H2359,PDC!$L:$L,0),MATCH(PDC!$J$1,PDC!$J$1:$L$1,0))</f>
        <v>Industrie</v>
      </c>
      <c r="F2359">
        <v>8429</v>
      </c>
      <c r="G2359">
        <v>20</v>
      </c>
      <c r="H2359" t="s">
        <v>40</v>
      </c>
      <c r="I2359" s="10">
        <v>45</v>
      </c>
      <c r="J2359" s="10">
        <v>67481</v>
      </c>
      <c r="P2359">
        <v>0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</row>
    <row r="2360" spans="1:28" x14ac:dyDescent="0.35">
      <c r="A2360" t="str">
        <f t="shared" si="194"/>
        <v>8429_Industrie de l'habillement</v>
      </c>
      <c r="B2360" t="str">
        <f t="shared" si="195"/>
        <v>HC_8429</v>
      </c>
      <c r="C2360" t="str">
        <f t="shared" si="196"/>
        <v>HC</v>
      </c>
      <c r="D2360">
        <f t="shared" si="193"/>
        <v>34</v>
      </c>
      <c r="E2360" t="str">
        <f>INDEX(PDC!$J$1:$L$90,MATCH(H2360,PDC!$L:$L,0),MATCH(PDC!$J$1,PDC!$J$1:$L$1,0))</f>
        <v>Industrie</v>
      </c>
      <c r="F2360">
        <v>8429</v>
      </c>
      <c r="G2360">
        <v>14</v>
      </c>
      <c r="H2360" t="s">
        <v>68</v>
      </c>
      <c r="I2360" s="10">
        <v>1</v>
      </c>
      <c r="J2360" s="10">
        <v>2980</v>
      </c>
      <c r="P2360">
        <v>0</v>
      </c>
      <c r="T2360" s="10"/>
      <c r="U2360" s="10"/>
      <c r="V2360" s="10"/>
      <c r="W2360" s="10"/>
      <c r="X2360" s="10"/>
      <c r="Y2360" s="10"/>
      <c r="Z2360" s="10"/>
    </row>
    <row r="2361" spans="1:28" x14ac:dyDescent="0.35">
      <c r="A2361" t="str">
        <f t="shared" si="194"/>
        <v>8429_Autres industries extractives</v>
      </c>
      <c r="B2361" t="str">
        <f t="shared" si="195"/>
        <v>HC_8429</v>
      </c>
      <c r="C2361" t="str">
        <f t="shared" si="196"/>
        <v>HC</v>
      </c>
      <c r="D2361">
        <f t="shared" si="193"/>
        <v>34</v>
      </c>
      <c r="E2361" t="str">
        <f>INDEX(PDC!$J$1:$L$90,MATCH(H2361,PDC!$L:$L,0),MATCH(PDC!$J$1,PDC!$J$1:$L$1,0))</f>
        <v>Industrie</v>
      </c>
      <c r="F2361">
        <v>8429</v>
      </c>
      <c r="G2361">
        <v>8</v>
      </c>
      <c r="H2361" t="s">
        <v>64</v>
      </c>
      <c r="I2361" s="10">
        <v>25</v>
      </c>
      <c r="J2361" s="10">
        <v>42653</v>
      </c>
      <c r="O2361">
        <v>0</v>
      </c>
      <c r="P2361">
        <v>0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</row>
    <row r="2362" spans="1:28" x14ac:dyDescent="0.35">
      <c r="A2362" t="str">
        <f t="shared" si="194"/>
        <v>8430_Industrie automobile</v>
      </c>
      <c r="B2362" t="str">
        <f t="shared" si="195"/>
        <v>HC_8430</v>
      </c>
      <c r="C2362" t="str">
        <f t="shared" si="196"/>
        <v>HC</v>
      </c>
      <c r="D2362">
        <f>IF(COUNTBLANK(P2362)=0,RANK(P2362,P$2362:P$2430),"NC")</f>
        <v>40</v>
      </c>
      <c r="E2362" t="str">
        <f>INDEX(PDC!$J$1:$L$90,MATCH(H2362,PDC!$L:$L,0),MATCH(PDC!$J$1,PDC!$J$1:$L$1,0))</f>
        <v>Industrie</v>
      </c>
      <c r="F2362">
        <v>8430</v>
      </c>
      <c r="G2362">
        <v>29</v>
      </c>
      <c r="H2362" t="s">
        <v>24</v>
      </c>
      <c r="I2362" s="10">
        <v>1</v>
      </c>
      <c r="J2362" s="10">
        <v>2089</v>
      </c>
      <c r="K2362">
        <v>1</v>
      </c>
      <c r="O2362">
        <v>28</v>
      </c>
      <c r="P2362">
        <v>0</v>
      </c>
      <c r="Q2362">
        <v>478.69794159999998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</row>
    <row r="2363" spans="1:28" x14ac:dyDescent="0.35">
      <c r="A2363" t="str">
        <f t="shared" si="194"/>
        <v>8430_Fabrication d'autres matériels de transport</v>
      </c>
      <c r="B2363" t="str">
        <f t="shared" si="195"/>
        <v>HC_8430</v>
      </c>
      <c r="C2363" t="str">
        <f t="shared" si="196"/>
        <v>HC</v>
      </c>
      <c r="D2363">
        <f t="shared" ref="D2363:D2426" si="197">IF(COUNTBLANK(P2363)=0,RANK(P2363,P$2362:P$2430),"NC")</f>
        <v>2</v>
      </c>
      <c r="E2363" t="str">
        <f>INDEX(PDC!$J$1:$L$90,MATCH(H2363,PDC!$L:$L,0),MATCH(PDC!$J$1,PDC!$J$1:$L$1,0))</f>
        <v>Industrie</v>
      </c>
      <c r="F2363">
        <v>8430</v>
      </c>
      <c r="G2363">
        <v>30</v>
      </c>
      <c r="H2363" t="s">
        <v>74</v>
      </c>
      <c r="I2363" s="10">
        <v>4</v>
      </c>
      <c r="J2363" s="10">
        <v>7730</v>
      </c>
      <c r="K2363">
        <v>1</v>
      </c>
      <c r="O2363">
        <v>8</v>
      </c>
      <c r="P2363">
        <v>117.0184333655065</v>
      </c>
      <c r="Q2363">
        <v>129.36610608000001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</row>
    <row r="2364" spans="1:28" x14ac:dyDescent="0.35">
      <c r="A2364" t="str">
        <f t="shared" si="194"/>
        <v>8430_Collecte, traitement et élimination des déchets ; récupération</v>
      </c>
      <c r="B2364" t="str">
        <f t="shared" si="195"/>
        <v>HC_8430</v>
      </c>
      <c r="C2364" t="str">
        <f t="shared" si="196"/>
        <v>HC</v>
      </c>
      <c r="D2364">
        <f t="shared" si="197"/>
        <v>11</v>
      </c>
      <c r="E2364" t="str">
        <f>INDEX(PDC!$J$1:$L$90,MATCH(H2364,PDC!$L:$L,0),MATCH(PDC!$J$1,PDC!$J$1:$L$1,0))</f>
        <v>Industrie</v>
      </c>
      <c r="F2364">
        <v>8430</v>
      </c>
      <c r="G2364">
        <v>38</v>
      </c>
      <c r="H2364" t="s">
        <v>4</v>
      </c>
      <c r="I2364" s="10">
        <v>7</v>
      </c>
      <c r="J2364" s="10">
        <v>10130</v>
      </c>
      <c r="K2364">
        <v>1</v>
      </c>
      <c r="O2364">
        <v>2</v>
      </c>
      <c r="P2364">
        <v>62.163831720720196</v>
      </c>
      <c r="Q2364">
        <v>98.716683118999995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</row>
    <row r="2365" spans="1:28" x14ac:dyDescent="0.35">
      <c r="A2365" t="str">
        <f t="shared" si="194"/>
        <v>8430_Fabrication d'autres produits minéraux non métalliques</v>
      </c>
      <c r="B2365" t="str">
        <f t="shared" si="195"/>
        <v>HC_8430</v>
      </c>
      <c r="C2365" t="str">
        <f t="shared" si="196"/>
        <v>HC</v>
      </c>
      <c r="D2365">
        <f t="shared" si="197"/>
        <v>5</v>
      </c>
      <c r="E2365" t="str">
        <f>INDEX(PDC!$J$1:$L$90,MATCH(H2365,PDC!$L:$L,0),MATCH(PDC!$J$1,PDC!$J$1:$L$1,0))</f>
        <v>Industrie</v>
      </c>
      <c r="F2365">
        <v>8430</v>
      </c>
      <c r="G2365">
        <v>23</v>
      </c>
      <c r="H2365" t="s">
        <v>18</v>
      </c>
      <c r="I2365" s="10">
        <v>66</v>
      </c>
      <c r="J2365" s="10">
        <v>102545</v>
      </c>
      <c r="K2365">
        <v>7</v>
      </c>
      <c r="O2365">
        <v>274</v>
      </c>
      <c r="P2365">
        <v>83.904405671741117</v>
      </c>
      <c r="Q2365">
        <v>68.262713930000004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</row>
    <row r="2366" spans="1:28" x14ac:dyDescent="0.35">
      <c r="A2366" t="str">
        <f t="shared" si="194"/>
        <v>8430_Fabrication d'équipements électriques</v>
      </c>
      <c r="B2366" t="str">
        <f t="shared" si="195"/>
        <v>HC_8430</v>
      </c>
      <c r="C2366" t="str">
        <f t="shared" si="196"/>
        <v>HC</v>
      </c>
      <c r="D2366">
        <f t="shared" si="197"/>
        <v>19</v>
      </c>
      <c r="E2366" t="str">
        <f>INDEX(PDC!$J$1:$L$90,MATCH(H2366,PDC!$L:$L,0),MATCH(PDC!$J$1,PDC!$J$1:$L$1,0))</f>
        <v>Industrie</v>
      </c>
      <c r="F2366">
        <v>8430</v>
      </c>
      <c r="G2366">
        <v>27</v>
      </c>
      <c r="H2366" t="s">
        <v>38</v>
      </c>
      <c r="I2366">
        <v>17</v>
      </c>
      <c r="J2366">
        <v>16862</v>
      </c>
      <c r="K2366">
        <v>1</v>
      </c>
      <c r="M2366" s="10"/>
      <c r="O2366">
        <v>4</v>
      </c>
      <c r="P2366">
        <v>37.316332185338453</v>
      </c>
      <c r="Q2366">
        <v>59.304946031999997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</row>
    <row r="2367" spans="1:28" x14ac:dyDescent="0.35">
      <c r="A2367" t="str">
        <f t="shared" si="194"/>
        <v>8430_Activités liées à l'emploi</v>
      </c>
      <c r="B2367" t="str">
        <f t="shared" si="195"/>
        <v>HC_8430</v>
      </c>
      <c r="C2367" t="str">
        <f t="shared" si="196"/>
        <v>HC</v>
      </c>
      <c r="D2367">
        <f t="shared" si="197"/>
        <v>7</v>
      </c>
      <c r="E2367" t="str">
        <f>INDEX(PDC!$J$1:$L$90,MATCH(H2367,PDC!$L:$L,0),MATCH(PDC!$J$1,PDC!$J$1:$L$1,0))</f>
        <v>Services</v>
      </c>
      <c r="F2367">
        <v>8430</v>
      </c>
      <c r="G2367">
        <v>78</v>
      </c>
      <c r="H2367" t="s">
        <v>6</v>
      </c>
      <c r="I2367" s="10">
        <v>617</v>
      </c>
      <c r="J2367" s="10">
        <v>732779</v>
      </c>
      <c r="K2367" s="10">
        <v>41</v>
      </c>
      <c r="L2367">
        <v>3</v>
      </c>
      <c r="M2367" s="10">
        <v>31</v>
      </c>
      <c r="N2367" s="10"/>
      <c r="O2367" s="10">
        <v>1895</v>
      </c>
      <c r="P2367" s="10">
        <v>76.43010000619114</v>
      </c>
      <c r="Q2367" s="10">
        <v>55.951385070000001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</row>
    <row r="2368" spans="1:28" x14ac:dyDescent="0.35">
      <c r="A2368" t="str">
        <f t="shared" si="194"/>
        <v>8430_Action sociale sans hébergement</v>
      </c>
      <c r="B2368" t="str">
        <f t="shared" si="195"/>
        <v>15_8430</v>
      </c>
      <c r="C2368">
        <f t="shared" si="196"/>
        <v>15</v>
      </c>
      <c r="D2368">
        <f t="shared" si="197"/>
        <v>15</v>
      </c>
      <c r="E2368" t="str">
        <f>INDEX(PDC!$J$1:$L$90,MATCH(H2368,PDC!$L:$L,0),MATCH(PDC!$J$1,PDC!$J$1:$L$1,0))</f>
        <v>Services</v>
      </c>
      <c r="F2368">
        <v>8430</v>
      </c>
      <c r="G2368">
        <v>88</v>
      </c>
      <c r="H2368" t="s">
        <v>8</v>
      </c>
      <c r="I2368" s="10">
        <v>795</v>
      </c>
      <c r="J2368" s="10">
        <v>1211423</v>
      </c>
      <c r="K2368" s="10">
        <v>63</v>
      </c>
      <c r="L2368">
        <v>2</v>
      </c>
      <c r="M2368" s="10">
        <v>29</v>
      </c>
      <c r="N2368" s="10"/>
      <c r="O2368" s="10">
        <v>2854</v>
      </c>
      <c r="P2368" s="10">
        <v>45.633345958245172</v>
      </c>
      <c r="Q2368" s="10">
        <v>52.004956155000002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</row>
    <row r="2369" spans="1:28" x14ac:dyDescent="0.35">
      <c r="A2369" t="str">
        <f t="shared" si="194"/>
        <v>8430_Hébergement</v>
      </c>
      <c r="B2369" t="str">
        <f t="shared" si="195"/>
        <v>HC_8430</v>
      </c>
      <c r="C2369" t="str">
        <f t="shared" si="196"/>
        <v>HC</v>
      </c>
      <c r="D2369">
        <f t="shared" si="197"/>
        <v>3</v>
      </c>
      <c r="E2369" t="str">
        <f>INDEX(PDC!$J$1:$L$90,MATCH(H2369,PDC!$L:$L,0),MATCH(PDC!$J$1,PDC!$J$1:$L$1,0))</f>
        <v>Services</v>
      </c>
      <c r="F2369">
        <v>8430</v>
      </c>
      <c r="G2369">
        <v>55</v>
      </c>
      <c r="H2369" t="s">
        <v>20</v>
      </c>
      <c r="I2369" s="10">
        <v>66</v>
      </c>
      <c r="J2369" s="10">
        <v>112019</v>
      </c>
      <c r="K2369" s="10">
        <v>5</v>
      </c>
      <c r="L2369" s="10"/>
      <c r="M2369" s="10"/>
      <c r="N2369" s="10"/>
      <c r="O2369" s="10">
        <v>106</v>
      </c>
      <c r="P2369" s="10">
        <v>110.46211591838031</v>
      </c>
      <c r="Q2369" s="10">
        <v>44.635285086000003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</row>
    <row r="2370" spans="1:28" x14ac:dyDescent="0.35">
      <c r="A2370" t="str">
        <f t="shared" si="194"/>
        <v>8430_Hébergement médico-social et social</v>
      </c>
      <c r="B2370" t="str">
        <f t="shared" si="195"/>
        <v>12_8430</v>
      </c>
      <c r="C2370">
        <f t="shared" si="196"/>
        <v>12</v>
      </c>
      <c r="D2370">
        <f t="shared" si="197"/>
        <v>12</v>
      </c>
      <c r="E2370" t="str">
        <f>INDEX(PDC!$J$1:$L$90,MATCH(H2370,PDC!$L:$L,0),MATCH(PDC!$J$1,PDC!$J$1:$L$1,0))</f>
        <v>Services</v>
      </c>
      <c r="F2370">
        <v>8430</v>
      </c>
      <c r="G2370">
        <v>87</v>
      </c>
      <c r="H2370" t="s">
        <v>2</v>
      </c>
      <c r="I2370" s="10">
        <v>650</v>
      </c>
      <c r="J2370" s="10">
        <v>974626</v>
      </c>
      <c r="K2370" s="10">
        <v>42</v>
      </c>
      <c r="L2370">
        <v>5</v>
      </c>
      <c r="M2370" s="10">
        <v>45</v>
      </c>
      <c r="N2370" s="10"/>
      <c r="O2370" s="10">
        <v>4253</v>
      </c>
      <c r="P2370" s="10">
        <v>57.093945827550705</v>
      </c>
      <c r="Q2370" s="10">
        <v>43.093453283999999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</row>
    <row r="2371" spans="1:28" x14ac:dyDescent="0.35">
      <c r="A2371" t="str">
        <f t="shared" si="194"/>
        <v>8430_Travail du bois et fabrication d'articles en bois et en liège, à l'exception des meubles ; fabrication d'articles en vannerie et sparterie</v>
      </c>
      <c r="B2371" t="str">
        <f t="shared" si="195"/>
        <v>HC_8430</v>
      </c>
      <c r="C2371" t="str">
        <f t="shared" si="196"/>
        <v>HC</v>
      </c>
      <c r="D2371">
        <f t="shared" si="197"/>
        <v>6</v>
      </c>
      <c r="E2371" t="str">
        <f>INDEX(PDC!$J$1:$L$90,MATCH(H2371,PDC!$L:$L,0),MATCH(PDC!$J$1,PDC!$J$1:$L$1,0))</f>
        <v>Industrie</v>
      </c>
      <c r="F2371">
        <v>8430</v>
      </c>
      <c r="G2371">
        <v>16</v>
      </c>
      <c r="H2371" t="s">
        <v>70</v>
      </c>
      <c r="I2371" s="10">
        <v>220</v>
      </c>
      <c r="J2371" s="10">
        <v>375422</v>
      </c>
      <c r="K2371" s="10">
        <v>15</v>
      </c>
      <c r="M2371" s="10"/>
      <c r="N2371" s="10"/>
      <c r="O2371" s="10">
        <v>973</v>
      </c>
      <c r="P2371" s="10">
        <v>77.026758455538328</v>
      </c>
      <c r="Q2371" s="10">
        <v>39.955037265000001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</row>
    <row r="2372" spans="1:28" x14ac:dyDescent="0.35">
      <c r="A2372" t="str">
        <f t="shared" ref="A2372:A2435" si="198">F2372&amp;"_"&amp;H2372</f>
        <v>8430_Activités pour la santé humaine</v>
      </c>
      <c r="B2372" t="str">
        <f t="shared" ref="B2372:B2435" si="199">C2372&amp;"_"&amp;F2372</f>
        <v>8_8430</v>
      </c>
      <c r="C2372">
        <f t="shared" si="196"/>
        <v>8</v>
      </c>
      <c r="D2372">
        <f t="shared" si="197"/>
        <v>8</v>
      </c>
      <c r="E2372" t="str">
        <f>INDEX(PDC!$J$1:$L$90,MATCH(H2372,PDC!$L:$L,0),MATCH(PDC!$J$1,PDC!$J$1:$L$1,0))</f>
        <v>Services</v>
      </c>
      <c r="F2372">
        <v>8430</v>
      </c>
      <c r="G2372">
        <v>86</v>
      </c>
      <c r="H2372" t="s">
        <v>27</v>
      </c>
      <c r="I2372" s="10">
        <v>597</v>
      </c>
      <c r="J2372" s="10">
        <v>831153</v>
      </c>
      <c r="K2372" s="10">
        <v>32</v>
      </c>
      <c r="M2372" s="10"/>
      <c r="N2372" s="10"/>
      <c r="O2372" s="10">
        <v>742</v>
      </c>
      <c r="P2372" s="10">
        <v>69.645764600013933</v>
      </c>
      <c r="Q2372" s="10">
        <v>38.500733318999998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</row>
    <row r="2373" spans="1:28" x14ac:dyDescent="0.35">
      <c r="A2373" t="str">
        <f t="shared" si="198"/>
        <v>8430_Travaux de construction spécialisés</v>
      </c>
      <c r="B2373" t="str">
        <f t="shared" si="199"/>
        <v>10_8430</v>
      </c>
      <c r="C2373">
        <f t="shared" ref="C2373:C2436" si="200">IF(OR(G2373=93,G2373=78,G2373=53),"HC",IF(I2373&lt;300,"HC",D2373))</f>
        <v>10</v>
      </c>
      <c r="D2373">
        <f t="shared" si="197"/>
        <v>10</v>
      </c>
      <c r="E2373" t="str">
        <f>INDEX(PDC!$J$1:$L$90,MATCH(H2373,PDC!$L:$L,0),MATCH(PDC!$J$1,PDC!$J$1:$L$1,0))</f>
        <v>Construction</v>
      </c>
      <c r="F2373">
        <v>8430</v>
      </c>
      <c r="G2373">
        <v>43</v>
      </c>
      <c r="H2373" t="s">
        <v>3</v>
      </c>
      <c r="I2373" s="10">
        <v>1298</v>
      </c>
      <c r="J2373" s="10">
        <v>2110772</v>
      </c>
      <c r="K2373" s="10">
        <v>79</v>
      </c>
      <c r="L2373">
        <v>6</v>
      </c>
      <c r="M2373" s="10">
        <v>104</v>
      </c>
      <c r="N2373" s="10"/>
      <c r="O2373" s="10">
        <v>4553</v>
      </c>
      <c r="P2373" s="10">
        <v>62.376167186067754</v>
      </c>
      <c r="Q2373" s="10">
        <v>37.427064600000001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</row>
    <row r="2374" spans="1:28" x14ac:dyDescent="0.35">
      <c r="A2374" t="str">
        <f t="shared" si="198"/>
        <v>8430_Construction de bâtiments</v>
      </c>
      <c r="B2374" t="str">
        <f t="shared" si="199"/>
        <v>HC_8430</v>
      </c>
      <c r="C2374" t="str">
        <f t="shared" si="200"/>
        <v>HC</v>
      </c>
      <c r="D2374">
        <f t="shared" si="197"/>
        <v>4</v>
      </c>
      <c r="E2374" t="str">
        <f>INDEX(PDC!$J$1:$L$90,MATCH(H2374,PDC!$L:$L,0),MATCH(PDC!$J$1,PDC!$J$1:$L$1,0))</f>
        <v>Construction</v>
      </c>
      <c r="F2374">
        <v>8430</v>
      </c>
      <c r="G2374">
        <v>41</v>
      </c>
      <c r="H2374" t="s">
        <v>17</v>
      </c>
      <c r="I2374" s="10">
        <v>93</v>
      </c>
      <c r="J2374" s="10">
        <v>133879</v>
      </c>
      <c r="K2374" s="10">
        <v>5</v>
      </c>
      <c r="M2374" s="10"/>
      <c r="N2374" s="10"/>
      <c r="O2374" s="10">
        <v>506</v>
      </c>
      <c r="P2374" s="10">
        <v>90.681410998355275</v>
      </c>
      <c r="Q2374" s="10">
        <v>37.347156761000001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</row>
    <row r="2375" spans="1:28" x14ac:dyDescent="0.35">
      <c r="A2375" t="str">
        <f t="shared" si="198"/>
        <v>8430_Fabrication de meubles</v>
      </c>
      <c r="B2375" t="str">
        <f t="shared" si="199"/>
        <v>HC_8430</v>
      </c>
      <c r="C2375" t="str">
        <f t="shared" si="200"/>
        <v>HC</v>
      </c>
      <c r="D2375">
        <f t="shared" si="197"/>
        <v>13</v>
      </c>
      <c r="E2375" t="str">
        <f>INDEX(PDC!$J$1:$L$90,MATCH(H2375,PDC!$L:$L,0),MATCH(PDC!$J$1,PDC!$J$1:$L$1,0))</f>
        <v>Industrie</v>
      </c>
      <c r="F2375">
        <v>8430</v>
      </c>
      <c r="G2375">
        <v>31</v>
      </c>
      <c r="H2375" t="s">
        <v>75</v>
      </c>
      <c r="I2375" s="10">
        <v>250</v>
      </c>
      <c r="J2375" s="10">
        <v>433357</v>
      </c>
      <c r="K2375" s="10">
        <v>14</v>
      </c>
      <c r="L2375" s="10"/>
      <c r="M2375" s="10"/>
      <c r="N2375" s="10"/>
      <c r="O2375" s="10">
        <v>250</v>
      </c>
      <c r="P2375" s="10">
        <v>53.732588965390093</v>
      </c>
      <c r="Q2375" s="10">
        <v>32.305927906999997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</row>
    <row r="2376" spans="1:28" x14ac:dyDescent="0.35">
      <c r="A2376" t="str">
        <f t="shared" si="198"/>
        <v>8430_Fabrication de textiles</v>
      </c>
      <c r="B2376" t="str">
        <f t="shared" si="199"/>
        <v>9_8430</v>
      </c>
      <c r="C2376">
        <f t="shared" si="200"/>
        <v>9</v>
      </c>
      <c r="D2376">
        <f t="shared" si="197"/>
        <v>9</v>
      </c>
      <c r="E2376" t="str">
        <f>INDEX(PDC!$J$1:$L$90,MATCH(H2376,PDC!$L:$L,0),MATCH(PDC!$J$1,PDC!$J$1:$L$1,0))</f>
        <v>Industrie</v>
      </c>
      <c r="F2376">
        <v>8430</v>
      </c>
      <c r="G2376">
        <v>13</v>
      </c>
      <c r="H2376" t="s">
        <v>19</v>
      </c>
      <c r="I2376" s="10">
        <v>875</v>
      </c>
      <c r="J2376" s="10">
        <v>1395350</v>
      </c>
      <c r="K2376" s="10">
        <v>44</v>
      </c>
      <c r="L2376">
        <v>6</v>
      </c>
      <c r="M2376" s="10">
        <v>29</v>
      </c>
      <c r="N2376" s="10"/>
      <c r="O2376" s="10">
        <v>3447</v>
      </c>
      <c r="P2376" s="10">
        <v>63.560086459624188</v>
      </c>
      <c r="Q2376" s="10">
        <v>31.533307056000002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</row>
    <row r="2377" spans="1:28" x14ac:dyDescent="0.35">
      <c r="A2377" t="str">
        <f t="shared" si="198"/>
        <v>8430_Transports terrestres et transport par conduites</v>
      </c>
      <c r="B2377" t="str">
        <f t="shared" si="199"/>
        <v>14_8430</v>
      </c>
      <c r="C2377">
        <f t="shared" si="200"/>
        <v>14</v>
      </c>
      <c r="D2377">
        <f t="shared" si="197"/>
        <v>14</v>
      </c>
      <c r="E2377" t="str">
        <f>INDEX(PDC!$J$1:$L$90,MATCH(H2377,PDC!$L:$L,0),MATCH(PDC!$J$1,PDC!$J$1:$L$1,0))</f>
        <v>Services</v>
      </c>
      <c r="F2377">
        <v>8430</v>
      </c>
      <c r="G2377">
        <v>49</v>
      </c>
      <c r="H2377" t="s">
        <v>5</v>
      </c>
      <c r="I2377" s="10">
        <v>549</v>
      </c>
      <c r="J2377" s="10">
        <v>1102423</v>
      </c>
      <c r="K2377" s="10">
        <v>32</v>
      </c>
      <c r="L2377">
        <v>3</v>
      </c>
      <c r="M2377" s="10">
        <v>46</v>
      </c>
      <c r="N2377" s="10"/>
      <c r="O2377" s="10">
        <v>2323</v>
      </c>
      <c r="P2377" s="10">
        <v>48.850677344995212</v>
      </c>
      <c r="Q2377" s="10">
        <v>29.026970591000001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</row>
    <row r="2378" spans="1:28" x14ac:dyDescent="0.35">
      <c r="A2378" t="str">
        <f t="shared" si="198"/>
        <v>8430_Restauration</v>
      </c>
      <c r="B2378" t="str">
        <f t="shared" si="199"/>
        <v>HC_8430</v>
      </c>
      <c r="C2378" t="str">
        <f t="shared" si="200"/>
        <v>HC</v>
      </c>
      <c r="D2378">
        <f t="shared" si="197"/>
        <v>18</v>
      </c>
      <c r="E2378" t="str">
        <f>INDEX(PDC!$J$1:$L$90,MATCH(H2378,PDC!$L:$L,0),MATCH(PDC!$J$1,PDC!$J$1:$L$1,0))</f>
        <v>Services</v>
      </c>
      <c r="F2378">
        <v>8430</v>
      </c>
      <c r="G2378">
        <v>56</v>
      </c>
      <c r="H2378" t="s">
        <v>10</v>
      </c>
      <c r="I2378" s="10">
        <v>262</v>
      </c>
      <c r="J2378" s="10">
        <v>384292</v>
      </c>
      <c r="K2378" s="10">
        <v>11</v>
      </c>
      <c r="L2378" s="10">
        <v>1</v>
      </c>
      <c r="M2378" s="10">
        <v>8</v>
      </c>
      <c r="N2378" s="10"/>
      <c r="O2378" s="10">
        <v>470</v>
      </c>
      <c r="P2378" s="10">
        <v>42.094476754770795</v>
      </c>
      <c r="Q2378" s="10">
        <v>28.624067115999999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</row>
    <row r="2379" spans="1:28" x14ac:dyDescent="0.35">
      <c r="A2379" t="str">
        <f t="shared" si="198"/>
        <v>8430_Industrie pharmaceutique</v>
      </c>
      <c r="B2379" t="str">
        <f t="shared" si="199"/>
        <v>HC_8430</v>
      </c>
      <c r="C2379" t="str">
        <f t="shared" si="200"/>
        <v>HC</v>
      </c>
      <c r="D2379">
        <f t="shared" si="197"/>
        <v>33</v>
      </c>
      <c r="E2379" t="str">
        <f>INDEX(PDC!$J$1:$L$90,MATCH(H2379,PDC!$L:$L,0),MATCH(PDC!$J$1,PDC!$J$1:$L$1,0))</f>
        <v>Industrie</v>
      </c>
      <c r="F2379">
        <v>8430</v>
      </c>
      <c r="G2379">
        <v>21</v>
      </c>
      <c r="H2379" t="s">
        <v>39</v>
      </c>
      <c r="I2379" s="10">
        <v>22</v>
      </c>
      <c r="J2379" s="10">
        <v>35337</v>
      </c>
      <c r="K2379" s="10">
        <v>1</v>
      </c>
      <c r="M2379" s="10"/>
      <c r="N2379" s="10"/>
      <c r="O2379" s="10">
        <v>7</v>
      </c>
      <c r="P2379" s="10">
        <v>15.286818339871425</v>
      </c>
      <c r="Q2379" s="10">
        <v>28.298950109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</row>
    <row r="2380" spans="1:28" x14ac:dyDescent="0.35">
      <c r="A2380" t="str">
        <f t="shared" si="198"/>
        <v>8430_Activités des agences de voyage, voyagistes, services de réservation et activités connexes</v>
      </c>
      <c r="B2380" t="str">
        <f t="shared" si="199"/>
        <v>HC_8430</v>
      </c>
      <c r="C2380" t="str">
        <f t="shared" si="200"/>
        <v>HC</v>
      </c>
      <c r="D2380">
        <f t="shared" si="197"/>
        <v>1</v>
      </c>
      <c r="E2380" t="str">
        <f>INDEX(PDC!$J$1:$L$90,MATCH(H2380,PDC!$L:$L,0),MATCH(PDC!$J$1,PDC!$J$1:$L$1,0))</f>
        <v>Services</v>
      </c>
      <c r="F2380">
        <v>8430</v>
      </c>
      <c r="G2380">
        <v>79</v>
      </c>
      <c r="H2380" t="s">
        <v>89</v>
      </c>
      <c r="I2380" s="10">
        <v>15</v>
      </c>
      <c r="J2380" s="10">
        <v>35958</v>
      </c>
      <c r="K2380" s="10">
        <v>1</v>
      </c>
      <c r="L2380" s="10"/>
      <c r="M2380" s="10"/>
      <c r="N2380" s="10"/>
      <c r="O2380" s="10">
        <v>105</v>
      </c>
      <c r="P2380" s="10">
        <v>129.18786980450821</v>
      </c>
      <c r="Q2380" s="10">
        <v>27.810223038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</row>
    <row r="2381" spans="1:28" x14ac:dyDescent="0.35">
      <c r="A2381" t="str">
        <f t="shared" si="198"/>
        <v>8430_Activités de poste et de courrier</v>
      </c>
      <c r="B2381" t="str">
        <f t="shared" si="199"/>
        <v>HC_8430</v>
      </c>
      <c r="C2381" t="str">
        <f t="shared" si="200"/>
        <v>HC</v>
      </c>
      <c r="D2381">
        <f t="shared" si="197"/>
        <v>22</v>
      </c>
      <c r="E2381" t="str">
        <f>INDEX(PDC!$J$1:$L$90,MATCH(H2381,PDC!$L:$L,0),MATCH(PDC!$J$1,PDC!$J$1:$L$1,0))</f>
        <v>Services</v>
      </c>
      <c r="F2381">
        <v>8430</v>
      </c>
      <c r="G2381">
        <v>53</v>
      </c>
      <c r="H2381" t="s">
        <v>13</v>
      </c>
      <c r="I2381" s="10">
        <v>73</v>
      </c>
      <c r="J2381" s="10">
        <v>118042</v>
      </c>
      <c r="K2381" s="10">
        <v>3</v>
      </c>
      <c r="L2381" s="10"/>
      <c r="M2381" s="10"/>
      <c r="N2381" s="10"/>
      <c r="O2381" s="10">
        <v>40</v>
      </c>
      <c r="P2381" s="10">
        <v>35.481155226500711</v>
      </c>
      <c r="Q2381" s="10">
        <v>25.414682909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</row>
    <row r="2382" spans="1:28" x14ac:dyDescent="0.35">
      <c r="A2382" t="str">
        <f t="shared" si="198"/>
        <v>8430_Fabrication de produits métalliques, à l'exception des machines et des équipements</v>
      </c>
      <c r="B2382" t="str">
        <f t="shared" si="199"/>
        <v>16_8430</v>
      </c>
      <c r="C2382">
        <f t="shared" si="200"/>
        <v>16</v>
      </c>
      <c r="D2382">
        <f t="shared" si="197"/>
        <v>16</v>
      </c>
      <c r="E2382" t="str">
        <f>INDEX(PDC!$J$1:$L$90,MATCH(H2382,PDC!$L:$L,0),MATCH(PDC!$J$1,PDC!$J$1:$L$1,0))</f>
        <v>Industrie</v>
      </c>
      <c r="F2382">
        <v>8430</v>
      </c>
      <c r="G2382">
        <v>25</v>
      </c>
      <c r="H2382" t="s">
        <v>11</v>
      </c>
      <c r="I2382" s="10">
        <v>1142</v>
      </c>
      <c r="J2382" s="10">
        <v>1896513</v>
      </c>
      <c r="K2382" s="10">
        <v>48</v>
      </c>
      <c r="L2382">
        <v>4</v>
      </c>
      <c r="M2382" s="10">
        <v>32</v>
      </c>
      <c r="N2382" s="10"/>
      <c r="O2382" s="10">
        <v>2389</v>
      </c>
      <c r="P2382" s="10">
        <v>43.636726138548589</v>
      </c>
      <c r="Q2382" s="10">
        <v>25.309607685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</row>
    <row r="2383" spans="1:28" x14ac:dyDescent="0.35">
      <c r="A2383" t="str">
        <f t="shared" si="198"/>
        <v>8430_Imprimerie et reproduction d'enregistrements</v>
      </c>
      <c r="B2383" t="str">
        <f t="shared" si="199"/>
        <v>HC_8430</v>
      </c>
      <c r="C2383" t="str">
        <f t="shared" si="200"/>
        <v>HC</v>
      </c>
      <c r="D2383">
        <f t="shared" si="197"/>
        <v>24</v>
      </c>
      <c r="E2383" t="str">
        <f>INDEX(PDC!$J$1:$L$90,MATCH(H2383,PDC!$L:$L,0),MATCH(PDC!$J$1,PDC!$J$1:$L$1,0))</f>
        <v>Industrie</v>
      </c>
      <c r="F2383">
        <v>8430</v>
      </c>
      <c r="G2383">
        <v>18</v>
      </c>
      <c r="H2383" t="s">
        <v>72</v>
      </c>
      <c r="I2383" s="10">
        <v>73</v>
      </c>
      <c r="J2383" s="10">
        <v>119019</v>
      </c>
      <c r="K2383" s="10">
        <v>3</v>
      </c>
      <c r="L2383" s="10"/>
      <c r="M2383" s="10"/>
      <c r="N2383" s="10"/>
      <c r="O2383" s="10">
        <v>159</v>
      </c>
      <c r="P2383" s="10">
        <v>28.605773142150284</v>
      </c>
      <c r="Q2383" s="10">
        <v>25.206059537000002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</row>
    <row r="2384" spans="1:28" x14ac:dyDescent="0.35">
      <c r="A2384" t="str">
        <f t="shared" si="198"/>
        <v>8430_Activités administratives et autres activités de soutien aux entreprises</v>
      </c>
      <c r="B2384" t="str">
        <f t="shared" si="199"/>
        <v>HC_8430</v>
      </c>
      <c r="C2384" t="str">
        <f t="shared" si="200"/>
        <v>HC</v>
      </c>
      <c r="D2384">
        <f t="shared" si="197"/>
        <v>17</v>
      </c>
      <c r="E2384" t="str">
        <f>INDEX(PDC!$J$1:$L$90,MATCH(H2384,PDC!$L:$L,0),MATCH(PDC!$J$1,PDC!$J$1:$L$1,0))</f>
        <v>Services</v>
      </c>
      <c r="F2384">
        <v>8430</v>
      </c>
      <c r="G2384">
        <v>82</v>
      </c>
      <c r="H2384" t="s">
        <v>35</v>
      </c>
      <c r="I2384" s="10">
        <v>154</v>
      </c>
      <c r="J2384" s="10">
        <v>250259</v>
      </c>
      <c r="K2384" s="10">
        <v>6</v>
      </c>
      <c r="M2384" s="10"/>
      <c r="N2384" s="10"/>
      <c r="O2384" s="10">
        <v>441</v>
      </c>
      <c r="P2384" s="10">
        <v>42.798997032439374</v>
      </c>
      <c r="Q2384" s="10">
        <v>23.975161732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</row>
    <row r="2385" spans="1:28" x14ac:dyDescent="0.35">
      <c r="A2385" t="str">
        <f t="shared" si="198"/>
        <v>8430_Industries alimentaires</v>
      </c>
      <c r="B2385" t="str">
        <f t="shared" si="199"/>
        <v>26_8430</v>
      </c>
      <c r="C2385">
        <f t="shared" si="200"/>
        <v>26</v>
      </c>
      <c r="D2385">
        <f t="shared" si="197"/>
        <v>26</v>
      </c>
      <c r="E2385" t="str">
        <f>INDEX(PDC!$J$1:$L$90,MATCH(H2385,PDC!$L:$L,0),MATCH(PDC!$J$1,PDC!$J$1:$L$1,0))</f>
        <v>Industrie</v>
      </c>
      <c r="F2385">
        <v>8430</v>
      </c>
      <c r="G2385">
        <v>10</v>
      </c>
      <c r="H2385" t="s">
        <v>14</v>
      </c>
      <c r="I2385" s="10">
        <v>500</v>
      </c>
      <c r="J2385" s="10">
        <v>755392</v>
      </c>
      <c r="K2385" s="10">
        <v>18</v>
      </c>
      <c r="L2385">
        <v>4</v>
      </c>
      <c r="M2385" s="10">
        <v>29</v>
      </c>
      <c r="N2385" s="10"/>
      <c r="O2385" s="10">
        <v>2766</v>
      </c>
      <c r="P2385" s="10">
        <v>27.483487512343764</v>
      </c>
      <c r="Q2385" s="10">
        <v>23.828687622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</row>
    <row r="2386" spans="1:28" x14ac:dyDescent="0.35">
      <c r="A2386" t="str">
        <f t="shared" si="198"/>
        <v>8430_Commerce de détail, à l'exception des automobiles et des motocycles</v>
      </c>
      <c r="B2386" t="str">
        <f t="shared" si="199"/>
        <v>21_8430</v>
      </c>
      <c r="C2386">
        <f t="shared" si="200"/>
        <v>21</v>
      </c>
      <c r="D2386">
        <f t="shared" si="197"/>
        <v>21</v>
      </c>
      <c r="E2386" t="str">
        <f>INDEX(PDC!$J$1:$L$90,MATCH(H2386,PDC!$L:$L,0),MATCH(PDC!$J$1,PDC!$J$1:$L$1,0))</f>
        <v>Commerce</v>
      </c>
      <c r="F2386">
        <v>8430</v>
      </c>
      <c r="G2386">
        <v>47</v>
      </c>
      <c r="H2386" t="s">
        <v>16</v>
      </c>
      <c r="I2386" s="10">
        <v>660</v>
      </c>
      <c r="J2386" s="10">
        <v>1054987</v>
      </c>
      <c r="K2386" s="10">
        <v>23</v>
      </c>
      <c r="L2386">
        <v>3</v>
      </c>
      <c r="M2386" s="10">
        <v>41</v>
      </c>
      <c r="N2386" s="10"/>
      <c r="O2386" s="10">
        <v>2262</v>
      </c>
      <c r="P2386" s="10">
        <v>35.580422238665051</v>
      </c>
      <c r="Q2386" s="10">
        <v>21.801216508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</row>
    <row r="2387" spans="1:28" x14ac:dyDescent="0.35">
      <c r="A2387" t="str">
        <f t="shared" si="198"/>
        <v>8430_Commerce et réparation d'automobiles et de motocycles</v>
      </c>
      <c r="B2387" t="str">
        <f t="shared" si="199"/>
        <v>HC_8430</v>
      </c>
      <c r="C2387" t="str">
        <f t="shared" si="200"/>
        <v>HC</v>
      </c>
      <c r="D2387">
        <f t="shared" si="197"/>
        <v>20</v>
      </c>
      <c r="E2387" t="str">
        <f>INDEX(PDC!$J$1:$L$90,MATCH(H2387,PDC!$L:$L,0),MATCH(PDC!$J$1,PDC!$J$1:$L$1,0))</f>
        <v>Commerce</v>
      </c>
      <c r="F2387">
        <v>8430</v>
      </c>
      <c r="G2387">
        <v>45</v>
      </c>
      <c r="H2387" t="s">
        <v>21</v>
      </c>
      <c r="I2387" s="10">
        <v>229</v>
      </c>
      <c r="J2387" s="10">
        <v>391001</v>
      </c>
      <c r="K2387" s="10">
        <v>8</v>
      </c>
      <c r="L2387">
        <v>2</v>
      </c>
      <c r="M2387" s="10">
        <v>20</v>
      </c>
      <c r="N2387" s="10"/>
      <c r="O2387" s="10">
        <v>618</v>
      </c>
      <c r="P2387" s="10">
        <v>36.665333056840055</v>
      </c>
      <c r="Q2387" s="10">
        <v>20.460305728000002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</row>
    <row r="2388" spans="1:28" x14ac:dyDescent="0.35">
      <c r="A2388" t="str">
        <f t="shared" si="198"/>
        <v>8430_Génie civil</v>
      </c>
      <c r="B2388" t="str">
        <f t="shared" si="199"/>
        <v>HC_8430</v>
      </c>
      <c r="C2388" t="str">
        <f t="shared" si="200"/>
        <v>HC</v>
      </c>
      <c r="D2388">
        <f t="shared" si="197"/>
        <v>31</v>
      </c>
      <c r="E2388" t="str">
        <f>INDEX(PDC!$J$1:$L$90,MATCH(H2388,PDC!$L:$L,0),MATCH(PDC!$J$1,PDC!$J$1:$L$1,0))</f>
        <v>Construction</v>
      </c>
      <c r="F2388">
        <v>8430</v>
      </c>
      <c r="G2388">
        <v>42</v>
      </c>
      <c r="H2388" t="s">
        <v>22</v>
      </c>
      <c r="I2388" s="10">
        <v>86</v>
      </c>
      <c r="J2388" s="10">
        <v>109876</v>
      </c>
      <c r="K2388" s="10">
        <v>2</v>
      </c>
      <c r="L2388" s="10"/>
      <c r="M2388" s="10"/>
      <c r="N2388" s="10"/>
      <c r="O2388" s="10">
        <v>49</v>
      </c>
      <c r="P2388" s="10">
        <v>16.289000296809611</v>
      </c>
      <c r="Q2388" s="10">
        <v>18.202337180000001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</row>
    <row r="2389" spans="1:28" x14ac:dyDescent="0.35">
      <c r="A2389" t="str">
        <f t="shared" si="198"/>
        <v>8430_Autres services personnels</v>
      </c>
      <c r="B2389" t="str">
        <f t="shared" si="199"/>
        <v>HC_8430</v>
      </c>
      <c r="C2389" t="str">
        <f t="shared" si="200"/>
        <v>HC</v>
      </c>
      <c r="D2389">
        <f t="shared" si="197"/>
        <v>32</v>
      </c>
      <c r="E2389" t="str">
        <f>INDEX(PDC!$J$1:$L$90,MATCH(H2389,PDC!$L:$L,0),MATCH(PDC!$J$1,PDC!$J$1:$L$1,0))</f>
        <v>Services</v>
      </c>
      <c r="F2389">
        <v>8430</v>
      </c>
      <c r="G2389">
        <v>96</v>
      </c>
      <c r="H2389" t="s">
        <v>30</v>
      </c>
      <c r="I2389" s="10">
        <v>83</v>
      </c>
      <c r="J2389" s="10">
        <v>112960</v>
      </c>
      <c r="K2389" s="10">
        <v>2</v>
      </c>
      <c r="M2389" s="10"/>
      <c r="N2389" s="10"/>
      <c r="O2389" s="10">
        <v>50</v>
      </c>
      <c r="P2389" s="10">
        <v>15.81728850133984</v>
      </c>
      <c r="Q2389" s="10">
        <v>17.705382436000001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</row>
    <row r="2390" spans="1:28" x14ac:dyDescent="0.35">
      <c r="A2390" t="str">
        <f t="shared" si="198"/>
        <v>8430_Services relatifs aux bâtiments et aménagement paysager</v>
      </c>
      <c r="B2390" t="str">
        <f t="shared" si="199"/>
        <v>HC_8430</v>
      </c>
      <c r="C2390" t="str">
        <f t="shared" si="200"/>
        <v>HC</v>
      </c>
      <c r="D2390">
        <f t="shared" si="197"/>
        <v>38</v>
      </c>
      <c r="E2390" t="str">
        <f>INDEX(PDC!$J$1:$L$90,MATCH(H2390,PDC!$L:$L,0),MATCH(PDC!$J$1,PDC!$J$1:$L$1,0))</f>
        <v>Services</v>
      </c>
      <c r="F2390">
        <v>8430</v>
      </c>
      <c r="G2390">
        <v>81</v>
      </c>
      <c r="H2390" t="s">
        <v>9</v>
      </c>
      <c r="I2390" s="10">
        <v>43</v>
      </c>
      <c r="J2390" s="10">
        <v>64838</v>
      </c>
      <c r="K2390" s="10">
        <v>1</v>
      </c>
      <c r="M2390" s="10"/>
      <c r="N2390" s="10"/>
      <c r="O2390" s="10">
        <v>6</v>
      </c>
      <c r="P2390" s="10">
        <v>6.5355439063627507</v>
      </c>
      <c r="Q2390" s="10">
        <v>15.423054382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</row>
    <row r="2391" spans="1:28" x14ac:dyDescent="0.35">
      <c r="A2391" t="str">
        <f t="shared" si="198"/>
        <v>8430_Fabrication de produits en caoutchouc et en plastique</v>
      </c>
      <c r="B2391" t="str">
        <f t="shared" si="199"/>
        <v>28_8430</v>
      </c>
      <c r="C2391">
        <f t="shared" si="200"/>
        <v>28</v>
      </c>
      <c r="D2391">
        <f t="shared" si="197"/>
        <v>28</v>
      </c>
      <c r="E2391" t="str">
        <f>INDEX(PDC!$J$1:$L$90,MATCH(H2391,PDC!$L:$L,0),MATCH(PDC!$J$1,PDC!$J$1:$L$1,0))</f>
        <v>Industrie</v>
      </c>
      <c r="F2391">
        <v>8430</v>
      </c>
      <c r="G2391">
        <v>22</v>
      </c>
      <c r="H2391" t="s">
        <v>25</v>
      </c>
      <c r="I2391" s="10">
        <v>1047</v>
      </c>
      <c r="J2391" s="10">
        <v>1173322</v>
      </c>
      <c r="K2391" s="10">
        <v>18</v>
      </c>
      <c r="L2391">
        <v>1</v>
      </c>
      <c r="M2391" s="10">
        <v>8</v>
      </c>
      <c r="N2391" s="10"/>
      <c r="O2391" s="10">
        <v>826</v>
      </c>
      <c r="P2391" s="10">
        <v>19.23078677845125</v>
      </c>
      <c r="Q2391" s="10">
        <v>15.341057272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</row>
    <row r="2392" spans="1:28" x14ac:dyDescent="0.35">
      <c r="A2392" t="str">
        <f t="shared" si="198"/>
        <v>8430_Industrie du papier et du carton</v>
      </c>
      <c r="B2392" t="str">
        <f t="shared" si="199"/>
        <v>HC_8430</v>
      </c>
      <c r="C2392" t="str">
        <f t="shared" si="200"/>
        <v>HC</v>
      </c>
      <c r="D2392">
        <f t="shared" si="197"/>
        <v>25</v>
      </c>
      <c r="E2392" t="str">
        <f>INDEX(PDC!$J$1:$L$90,MATCH(H2392,PDC!$L:$L,0),MATCH(PDC!$J$1,PDC!$J$1:$L$1,0))</f>
        <v>Industrie</v>
      </c>
      <c r="F2392">
        <v>8430</v>
      </c>
      <c r="G2392">
        <v>17</v>
      </c>
      <c r="H2392" t="s">
        <v>71</v>
      </c>
      <c r="I2392" s="10">
        <v>133</v>
      </c>
      <c r="J2392" s="10">
        <v>200802</v>
      </c>
      <c r="K2392" s="10">
        <v>3</v>
      </c>
      <c r="L2392">
        <v>1</v>
      </c>
      <c r="M2392" s="10">
        <v>8</v>
      </c>
      <c r="N2392" s="10"/>
      <c r="O2392" s="10">
        <v>78</v>
      </c>
      <c r="P2392" s="10">
        <v>27.974185463801778</v>
      </c>
      <c r="Q2392" s="10">
        <v>14.940090238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</row>
    <row r="2393" spans="1:28" x14ac:dyDescent="0.35">
      <c r="A2393" t="str">
        <f t="shared" si="198"/>
        <v>8430_Réparation et installation de machines et d'équipements</v>
      </c>
      <c r="B2393" t="str">
        <f t="shared" si="199"/>
        <v>HC_8430</v>
      </c>
      <c r="C2393" t="str">
        <f t="shared" si="200"/>
        <v>HC</v>
      </c>
      <c r="D2393">
        <f t="shared" si="197"/>
        <v>30</v>
      </c>
      <c r="E2393" t="str">
        <f>INDEX(PDC!$J$1:$L$90,MATCH(H2393,PDC!$L:$L,0),MATCH(PDC!$J$1,PDC!$J$1:$L$1,0))</f>
        <v>Industrie</v>
      </c>
      <c r="F2393">
        <v>8430</v>
      </c>
      <c r="G2393">
        <v>33</v>
      </c>
      <c r="H2393" t="s">
        <v>23</v>
      </c>
      <c r="I2393" s="10">
        <v>45</v>
      </c>
      <c r="J2393" s="10">
        <v>68548</v>
      </c>
      <c r="K2393" s="10">
        <v>1</v>
      </c>
      <c r="M2393" s="10"/>
      <c r="N2393" s="10"/>
      <c r="O2393" s="10">
        <v>283</v>
      </c>
      <c r="P2393" s="10">
        <v>16.308882235846152</v>
      </c>
      <c r="Q2393" s="10">
        <v>14.588317675000001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</row>
    <row r="2394" spans="1:28" x14ac:dyDescent="0.35">
      <c r="A2394" t="str">
        <f t="shared" si="198"/>
        <v>8430_Captage, traitement et distribution d'eau</v>
      </c>
      <c r="B2394" t="str">
        <f t="shared" si="199"/>
        <v>HC_8430</v>
      </c>
      <c r="C2394" t="str">
        <f t="shared" si="200"/>
        <v>HC</v>
      </c>
      <c r="D2394">
        <f t="shared" si="197"/>
        <v>29</v>
      </c>
      <c r="E2394" t="str">
        <f>INDEX(PDC!$J$1:$L$90,MATCH(H2394,PDC!$L:$L,0),MATCH(PDC!$J$1,PDC!$J$1:$L$1,0))</f>
        <v>Industrie</v>
      </c>
      <c r="F2394">
        <v>8430</v>
      </c>
      <c r="G2394">
        <v>36</v>
      </c>
      <c r="H2394" t="s">
        <v>77</v>
      </c>
      <c r="I2394" s="10">
        <v>52</v>
      </c>
      <c r="J2394" s="10">
        <v>69456</v>
      </c>
      <c r="K2394" s="10">
        <v>1</v>
      </c>
      <c r="M2394" s="10"/>
      <c r="N2394" s="10"/>
      <c r="O2394" s="10">
        <v>78</v>
      </c>
      <c r="P2394" s="10">
        <v>17.552181692126599</v>
      </c>
      <c r="Q2394" s="10">
        <v>14.397604239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</row>
    <row r="2395" spans="1:28" x14ac:dyDescent="0.35">
      <c r="A2395" t="str">
        <f t="shared" si="198"/>
        <v>8430_Administration publique et défense ; sécurité sociale obligatoire</v>
      </c>
      <c r="B2395" t="str">
        <f t="shared" si="199"/>
        <v>35_8430</v>
      </c>
      <c r="C2395">
        <f t="shared" si="200"/>
        <v>35</v>
      </c>
      <c r="D2395">
        <f t="shared" si="197"/>
        <v>35</v>
      </c>
      <c r="E2395" t="str">
        <f>INDEX(PDC!$J$1:$L$90,MATCH(H2395,PDC!$L:$L,0),MATCH(PDC!$J$1,PDC!$J$1:$L$1,0))</f>
        <v>Services</v>
      </c>
      <c r="F2395">
        <v>8430</v>
      </c>
      <c r="G2395">
        <v>84</v>
      </c>
      <c r="H2395" t="s">
        <v>36</v>
      </c>
      <c r="I2395" s="10">
        <v>488</v>
      </c>
      <c r="J2395" s="10">
        <v>454855</v>
      </c>
      <c r="K2395" s="10">
        <v>6</v>
      </c>
      <c r="L2395">
        <v>1</v>
      </c>
      <c r="M2395" s="10">
        <v>6</v>
      </c>
      <c r="N2395" s="10"/>
      <c r="O2395" s="10">
        <v>495</v>
      </c>
      <c r="P2395" s="10">
        <v>14.387709382018516</v>
      </c>
      <c r="Q2395" s="10">
        <v>13.191016917000001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</row>
    <row r="2396" spans="1:28" x14ac:dyDescent="0.35">
      <c r="A2396" t="str">
        <f t="shared" si="198"/>
        <v>8430_Activités des organisations associatives</v>
      </c>
      <c r="B2396" t="str">
        <f t="shared" si="199"/>
        <v>HC_8430</v>
      </c>
      <c r="C2396" t="str">
        <f t="shared" si="200"/>
        <v>HC</v>
      </c>
      <c r="D2396">
        <f t="shared" si="197"/>
        <v>27</v>
      </c>
      <c r="E2396" t="str">
        <f>INDEX(PDC!$J$1:$L$90,MATCH(H2396,PDC!$L:$L,0),MATCH(PDC!$J$1,PDC!$J$1:$L$1,0))</f>
        <v>Services</v>
      </c>
      <c r="F2396">
        <v>8430</v>
      </c>
      <c r="G2396">
        <v>94</v>
      </c>
      <c r="H2396" t="s">
        <v>32</v>
      </c>
      <c r="I2396" s="10">
        <v>111</v>
      </c>
      <c r="J2396" s="10">
        <v>162058</v>
      </c>
      <c r="K2396">
        <v>2</v>
      </c>
      <c r="O2396">
        <v>36</v>
      </c>
      <c r="P2396">
        <v>26.480406967116171</v>
      </c>
      <c r="Q2396">
        <v>12.341260536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</row>
    <row r="2397" spans="1:28" x14ac:dyDescent="0.35">
      <c r="A2397" t="str">
        <f t="shared" si="198"/>
        <v>8430_Entreposage et services auxiliaires des transports</v>
      </c>
      <c r="B2397" t="str">
        <f t="shared" si="199"/>
        <v>HC_8430</v>
      </c>
      <c r="C2397" t="str">
        <f t="shared" si="200"/>
        <v>HC</v>
      </c>
      <c r="D2397">
        <f t="shared" si="197"/>
        <v>36</v>
      </c>
      <c r="E2397" t="str">
        <f>INDEX(PDC!$J$1:$L$90,MATCH(H2397,PDC!$L:$L,0),MATCH(PDC!$J$1,PDC!$J$1:$L$1,0))</f>
        <v>Services</v>
      </c>
      <c r="F2397">
        <v>8430</v>
      </c>
      <c r="G2397">
        <v>52</v>
      </c>
      <c r="H2397" t="s">
        <v>7</v>
      </c>
      <c r="I2397" s="10">
        <v>121</v>
      </c>
      <c r="J2397" s="10">
        <v>209247</v>
      </c>
      <c r="K2397">
        <v>2</v>
      </c>
      <c r="O2397">
        <v>152</v>
      </c>
      <c r="P2397">
        <v>11.953359660965392</v>
      </c>
      <c r="Q2397">
        <v>9.5580820752999998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</row>
    <row r="2398" spans="1:28" x14ac:dyDescent="0.35">
      <c r="A2398" t="str">
        <f t="shared" si="198"/>
        <v>8430_Commerce de gros, à l'exception des automobiles et des motocycles</v>
      </c>
      <c r="B2398" t="str">
        <f t="shared" si="199"/>
        <v>34_8430</v>
      </c>
      <c r="C2398">
        <f t="shared" si="200"/>
        <v>34</v>
      </c>
      <c r="D2398">
        <f t="shared" si="197"/>
        <v>34</v>
      </c>
      <c r="E2398" t="str">
        <f>INDEX(PDC!$J$1:$L$90,MATCH(H2398,PDC!$L:$L,0),MATCH(PDC!$J$1,PDC!$J$1:$L$1,0))</f>
        <v>Commerce</v>
      </c>
      <c r="F2398">
        <v>8430</v>
      </c>
      <c r="G2398">
        <v>46</v>
      </c>
      <c r="H2398" t="s">
        <v>28</v>
      </c>
      <c r="I2398" s="10">
        <v>661</v>
      </c>
      <c r="J2398" s="10">
        <v>1052568</v>
      </c>
      <c r="K2398">
        <v>9</v>
      </c>
      <c r="L2398">
        <v>1</v>
      </c>
      <c r="M2398">
        <v>5</v>
      </c>
      <c r="O2398">
        <v>614</v>
      </c>
      <c r="P2398">
        <v>14.692709141931701</v>
      </c>
      <c r="Q2398">
        <v>8.5505164512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</row>
    <row r="2399" spans="1:28" x14ac:dyDescent="0.35">
      <c r="A2399" t="str">
        <f t="shared" si="198"/>
        <v>8430_Activités des sièges sociaux ; conseil de gestion</v>
      </c>
      <c r="B2399" t="str">
        <f t="shared" si="199"/>
        <v>HC_8430</v>
      </c>
      <c r="C2399" t="str">
        <f t="shared" si="200"/>
        <v>HC</v>
      </c>
      <c r="D2399">
        <f t="shared" si="197"/>
        <v>23</v>
      </c>
      <c r="E2399" t="str">
        <f>INDEX(PDC!$J$1:$L$90,MATCH(H2399,PDC!$L:$L,0),MATCH(PDC!$J$1,PDC!$J$1:$L$1,0))</f>
        <v>Services</v>
      </c>
      <c r="F2399">
        <v>8430</v>
      </c>
      <c r="G2399">
        <v>70</v>
      </c>
      <c r="H2399" t="s">
        <v>44</v>
      </c>
      <c r="I2399" s="10">
        <v>94</v>
      </c>
      <c r="J2399" s="10">
        <v>134497</v>
      </c>
      <c r="K2399">
        <v>1</v>
      </c>
      <c r="O2399">
        <v>6</v>
      </c>
      <c r="P2399">
        <v>29.391455069523218</v>
      </c>
      <c r="Q2399">
        <v>7.4351100768</v>
      </c>
      <c r="R2399" s="10"/>
      <c r="S2399" s="10"/>
      <c r="T2399" s="10"/>
      <c r="AA2399" s="10"/>
      <c r="AB2399" s="10"/>
    </row>
    <row r="2400" spans="1:28" x14ac:dyDescent="0.35">
      <c r="A2400" t="str">
        <f t="shared" si="198"/>
        <v>8430_Activités juridiques et comptables</v>
      </c>
      <c r="B2400" t="str">
        <f t="shared" si="199"/>
        <v>HC_8430</v>
      </c>
      <c r="C2400" t="str">
        <f t="shared" si="200"/>
        <v>HC</v>
      </c>
      <c r="D2400">
        <f t="shared" si="197"/>
        <v>37</v>
      </c>
      <c r="E2400" t="str">
        <f>INDEX(PDC!$J$1:$L$90,MATCH(H2400,PDC!$L:$L,0),MATCH(PDC!$J$1,PDC!$J$1:$L$1,0))</f>
        <v>Services</v>
      </c>
      <c r="F2400">
        <v>8430</v>
      </c>
      <c r="G2400">
        <v>69</v>
      </c>
      <c r="H2400" t="s">
        <v>51</v>
      </c>
      <c r="I2400" s="10">
        <v>108</v>
      </c>
      <c r="J2400" s="10">
        <v>177249</v>
      </c>
      <c r="K2400">
        <v>1</v>
      </c>
      <c r="O2400">
        <v>26</v>
      </c>
      <c r="P2400">
        <v>10.56596183468408</v>
      </c>
      <c r="Q2400">
        <v>5.6417807716999997</v>
      </c>
      <c r="R2400" s="10"/>
      <c r="S2400" s="10"/>
      <c r="AA2400" s="10"/>
      <c r="AB2400" s="10"/>
    </row>
    <row r="2401" spans="1:28" x14ac:dyDescent="0.35">
      <c r="A2401" t="str">
        <f t="shared" si="198"/>
        <v>8430_Enseignement</v>
      </c>
      <c r="B2401" t="str">
        <f t="shared" si="199"/>
        <v>HC_8430</v>
      </c>
      <c r="C2401" t="str">
        <f t="shared" si="200"/>
        <v>HC</v>
      </c>
      <c r="D2401">
        <f t="shared" si="197"/>
        <v>39</v>
      </c>
      <c r="E2401" t="str">
        <f>INDEX(PDC!$J$1:$L$90,MATCH(H2401,PDC!$L:$L,0),MATCH(PDC!$J$1,PDC!$J$1:$L$1,0))</f>
        <v>Services</v>
      </c>
      <c r="F2401">
        <v>8430</v>
      </c>
      <c r="G2401">
        <v>85</v>
      </c>
      <c r="H2401" t="s">
        <v>34</v>
      </c>
      <c r="I2401" s="10">
        <v>211</v>
      </c>
      <c r="J2401" s="10">
        <v>341339</v>
      </c>
      <c r="K2401">
        <v>1</v>
      </c>
      <c r="O2401">
        <v>372</v>
      </c>
      <c r="P2401">
        <v>1.9058145939404911</v>
      </c>
      <c r="Q2401">
        <v>2.9296388634000001</v>
      </c>
      <c r="R2401" s="10"/>
      <c r="S2401" s="10"/>
      <c r="AA2401" s="10"/>
      <c r="AB2401" s="10"/>
    </row>
    <row r="2402" spans="1:28" x14ac:dyDescent="0.35">
      <c r="A2402" t="str">
        <f t="shared" si="198"/>
        <v>8430_Réparation d'ordinateurs et de biens personnels et domestiques</v>
      </c>
      <c r="B2402" t="str">
        <f t="shared" si="199"/>
        <v>HC_8430</v>
      </c>
      <c r="C2402" t="str">
        <f t="shared" si="200"/>
        <v>HC</v>
      </c>
      <c r="D2402">
        <f t="shared" si="197"/>
        <v>40</v>
      </c>
      <c r="E2402" t="str">
        <f>INDEX(PDC!$J$1:$L$90,MATCH(H2402,PDC!$L:$L,0),MATCH(PDC!$J$1,PDC!$J$1:$L$1,0))</f>
        <v>Services</v>
      </c>
      <c r="F2402">
        <v>8430</v>
      </c>
      <c r="G2402">
        <v>95</v>
      </c>
      <c r="H2402" t="s">
        <v>92</v>
      </c>
      <c r="I2402" s="10">
        <v>1</v>
      </c>
      <c r="J2402" s="10">
        <v>1820</v>
      </c>
      <c r="P2402">
        <v>0</v>
      </c>
      <c r="R2402" s="10"/>
      <c r="S2402" s="10"/>
      <c r="AA2402" s="10"/>
      <c r="AB2402" s="10"/>
    </row>
    <row r="2403" spans="1:28" x14ac:dyDescent="0.35">
      <c r="A2403" t="str">
        <f t="shared" si="198"/>
        <v>8430_Activités sportives, récréatives et de loisirs</v>
      </c>
      <c r="B2403" t="str">
        <f t="shared" si="199"/>
        <v>HC_8430</v>
      </c>
      <c r="C2403" t="str">
        <f t="shared" si="200"/>
        <v>HC</v>
      </c>
      <c r="D2403">
        <f t="shared" si="197"/>
        <v>40</v>
      </c>
      <c r="E2403" t="str">
        <f>INDEX(PDC!$J$1:$L$90,MATCH(H2403,PDC!$L:$L,0),MATCH(PDC!$J$1,PDC!$J$1:$L$1,0))</f>
        <v>Services</v>
      </c>
      <c r="F2403">
        <v>8430</v>
      </c>
      <c r="G2403">
        <v>93</v>
      </c>
      <c r="H2403" t="s">
        <v>12</v>
      </c>
      <c r="I2403" s="10">
        <v>39</v>
      </c>
      <c r="J2403" s="10">
        <v>41792</v>
      </c>
      <c r="P2403">
        <v>0</v>
      </c>
      <c r="R2403" s="10"/>
      <c r="S2403" s="10"/>
      <c r="U2403" s="10"/>
      <c r="V2403" s="10"/>
      <c r="W2403" s="10"/>
      <c r="X2403" s="10"/>
      <c r="Y2403" s="10"/>
      <c r="Z2403" s="10"/>
      <c r="AA2403" s="10"/>
      <c r="AB2403" s="10"/>
    </row>
    <row r="2404" spans="1:28" x14ac:dyDescent="0.35">
      <c r="A2404" t="str">
        <f t="shared" si="198"/>
        <v>8430_Bibliothèques, archives, musées et autres activités culturelles</v>
      </c>
      <c r="B2404" t="str">
        <f t="shared" si="199"/>
        <v>HC_8430</v>
      </c>
      <c r="C2404" t="str">
        <f t="shared" si="200"/>
        <v>HC</v>
      </c>
      <c r="D2404">
        <f t="shared" si="197"/>
        <v>40</v>
      </c>
      <c r="E2404" t="str">
        <f>INDEX(PDC!$J$1:$L$90,MATCH(H2404,PDC!$L:$L,0),MATCH(PDC!$J$1,PDC!$J$1:$L$1,0))</f>
        <v>Services</v>
      </c>
      <c r="F2404">
        <v>8430</v>
      </c>
      <c r="G2404">
        <v>91</v>
      </c>
      <c r="H2404" t="s">
        <v>90</v>
      </c>
      <c r="I2404" s="10">
        <v>1</v>
      </c>
      <c r="J2404" s="10">
        <v>907</v>
      </c>
      <c r="P2404">
        <v>0</v>
      </c>
      <c r="R2404" s="10"/>
      <c r="S2404" s="10"/>
      <c r="T2404" s="10"/>
      <c r="AA2404" s="10"/>
      <c r="AB2404" s="10"/>
    </row>
    <row r="2405" spans="1:28" x14ac:dyDescent="0.35">
      <c r="A2405" t="str">
        <f t="shared" si="198"/>
        <v>8430_Activités créatives, artistiques et de spectacle</v>
      </c>
      <c r="B2405" t="str">
        <f t="shared" si="199"/>
        <v>HC_8430</v>
      </c>
      <c r="C2405" t="str">
        <f t="shared" si="200"/>
        <v>HC</v>
      </c>
      <c r="D2405">
        <f t="shared" si="197"/>
        <v>40</v>
      </c>
      <c r="E2405" t="str">
        <f>INDEX(PDC!$J$1:$L$90,MATCH(H2405,PDC!$L:$L,0),MATCH(PDC!$J$1,PDC!$J$1:$L$1,0))</f>
        <v>Services</v>
      </c>
      <c r="F2405">
        <v>8430</v>
      </c>
      <c r="G2405">
        <v>90</v>
      </c>
      <c r="H2405" t="s">
        <v>42</v>
      </c>
      <c r="I2405" s="10">
        <v>40</v>
      </c>
      <c r="J2405" s="10">
        <v>27723</v>
      </c>
      <c r="P2405">
        <v>0</v>
      </c>
      <c r="R2405" s="10"/>
      <c r="S2405" s="10"/>
      <c r="U2405" s="10"/>
      <c r="V2405" s="10"/>
      <c r="W2405" s="10"/>
      <c r="X2405" s="10"/>
      <c r="Y2405" s="10"/>
      <c r="Z2405" s="10"/>
      <c r="AA2405" s="10"/>
      <c r="AB2405" s="10"/>
    </row>
    <row r="2406" spans="1:28" x14ac:dyDescent="0.35">
      <c r="A2406" t="str">
        <f t="shared" si="198"/>
        <v>8430_Activités de location et location-bail</v>
      </c>
      <c r="B2406" t="str">
        <f t="shared" si="199"/>
        <v>HC_8430</v>
      </c>
      <c r="C2406" t="str">
        <f t="shared" si="200"/>
        <v>HC</v>
      </c>
      <c r="D2406">
        <f t="shared" si="197"/>
        <v>40</v>
      </c>
      <c r="E2406" t="str">
        <f>INDEX(PDC!$J$1:$L$90,MATCH(H2406,PDC!$L:$L,0),MATCH(PDC!$J$1,PDC!$J$1:$L$1,0))</f>
        <v>Services</v>
      </c>
      <c r="F2406">
        <v>8430</v>
      </c>
      <c r="G2406">
        <v>77</v>
      </c>
      <c r="H2406" t="s">
        <v>88</v>
      </c>
      <c r="I2406" s="10">
        <v>10</v>
      </c>
      <c r="J2406" s="10">
        <v>16741</v>
      </c>
      <c r="P2406">
        <v>0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</row>
    <row r="2407" spans="1:28" x14ac:dyDescent="0.35">
      <c r="A2407" t="str">
        <f t="shared" si="198"/>
        <v>8430_Activités vétérinaires</v>
      </c>
      <c r="B2407" t="str">
        <f t="shared" si="199"/>
        <v>HC_8430</v>
      </c>
      <c r="C2407" t="str">
        <f t="shared" si="200"/>
        <v>HC</v>
      </c>
      <c r="D2407">
        <f t="shared" si="197"/>
        <v>40</v>
      </c>
      <c r="E2407" t="str">
        <f>INDEX(PDC!$J$1:$L$90,MATCH(H2407,PDC!$L:$L,0),MATCH(PDC!$J$1,PDC!$J$1:$L$1,0))</f>
        <v>Services</v>
      </c>
      <c r="F2407">
        <v>8430</v>
      </c>
      <c r="G2407">
        <v>75</v>
      </c>
      <c r="H2407" t="s">
        <v>87</v>
      </c>
      <c r="I2407" s="10">
        <v>10</v>
      </c>
      <c r="J2407" s="10">
        <v>18656</v>
      </c>
      <c r="P2407">
        <v>0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</row>
    <row r="2408" spans="1:28" x14ac:dyDescent="0.35">
      <c r="A2408" t="str">
        <f t="shared" si="198"/>
        <v>8430_Autres activités spécialisées, scientifiques et techniques</v>
      </c>
      <c r="B2408" t="str">
        <f t="shared" si="199"/>
        <v>HC_8430</v>
      </c>
      <c r="C2408" t="str">
        <f t="shared" si="200"/>
        <v>HC</v>
      </c>
      <c r="D2408">
        <f t="shared" si="197"/>
        <v>40</v>
      </c>
      <c r="E2408" t="str">
        <f>INDEX(PDC!$J$1:$L$90,MATCH(H2408,PDC!$L:$L,0),MATCH(PDC!$J$1,PDC!$J$1:$L$1,0))</f>
        <v>Services</v>
      </c>
      <c r="F2408">
        <v>8430</v>
      </c>
      <c r="G2408">
        <v>74</v>
      </c>
      <c r="H2408" t="s">
        <v>86</v>
      </c>
      <c r="I2408" s="10">
        <v>4</v>
      </c>
      <c r="J2408" s="10">
        <v>7519</v>
      </c>
      <c r="P2408">
        <v>0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</row>
    <row r="2409" spans="1:28" x14ac:dyDescent="0.35">
      <c r="A2409" t="str">
        <f t="shared" si="198"/>
        <v>8430_Publicité et études de marché</v>
      </c>
      <c r="B2409" t="str">
        <f t="shared" si="199"/>
        <v>HC_8430</v>
      </c>
      <c r="C2409" t="str">
        <f t="shared" si="200"/>
        <v>HC</v>
      </c>
      <c r="D2409">
        <f t="shared" si="197"/>
        <v>40</v>
      </c>
      <c r="E2409" t="str">
        <f>INDEX(PDC!$J$1:$L$90,MATCH(H2409,PDC!$L:$L,0),MATCH(PDC!$J$1,PDC!$J$1:$L$1,0))</f>
        <v>Services</v>
      </c>
      <c r="F2409">
        <v>8430</v>
      </c>
      <c r="G2409">
        <v>73</v>
      </c>
      <c r="H2409" t="s">
        <v>33</v>
      </c>
      <c r="I2409" s="10">
        <v>4</v>
      </c>
      <c r="J2409" s="10">
        <v>6256</v>
      </c>
      <c r="O2409">
        <v>0</v>
      </c>
      <c r="P2409">
        <v>0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</row>
    <row r="2410" spans="1:28" x14ac:dyDescent="0.35">
      <c r="A2410" t="str">
        <f t="shared" si="198"/>
        <v>8430_Activités d'architecture et d'ingénierie ; activités de contrôle et analyses techniques</v>
      </c>
      <c r="B2410" t="str">
        <f t="shared" si="199"/>
        <v>HC_8430</v>
      </c>
      <c r="C2410" t="str">
        <f t="shared" si="200"/>
        <v>HC</v>
      </c>
      <c r="D2410">
        <f t="shared" si="197"/>
        <v>40</v>
      </c>
      <c r="E2410" t="str">
        <f>INDEX(PDC!$J$1:$L$90,MATCH(H2410,PDC!$L:$L,0),MATCH(PDC!$J$1,PDC!$J$1:$L$1,0))</f>
        <v>Services</v>
      </c>
      <c r="F2410">
        <v>8430</v>
      </c>
      <c r="G2410">
        <v>71</v>
      </c>
      <c r="H2410" t="s">
        <v>43</v>
      </c>
      <c r="I2410" s="10">
        <v>93</v>
      </c>
      <c r="J2410" s="10">
        <v>163579</v>
      </c>
      <c r="P2410">
        <v>0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</row>
    <row r="2411" spans="1:28" x14ac:dyDescent="0.35">
      <c r="A2411" t="str">
        <f t="shared" si="198"/>
        <v>8430_Activités immobilières</v>
      </c>
      <c r="B2411" t="str">
        <f t="shared" si="199"/>
        <v>HC_8430</v>
      </c>
      <c r="C2411" t="str">
        <f t="shared" si="200"/>
        <v>HC</v>
      </c>
      <c r="D2411">
        <f t="shared" si="197"/>
        <v>40</v>
      </c>
      <c r="E2411" t="str">
        <f>INDEX(PDC!$J$1:$L$90,MATCH(H2411,PDC!$L:$L,0),MATCH(PDC!$J$1,PDC!$J$1:$L$1,0))</f>
        <v>Services</v>
      </c>
      <c r="F2411">
        <v>8430</v>
      </c>
      <c r="G2411">
        <v>68</v>
      </c>
      <c r="H2411" t="s">
        <v>31</v>
      </c>
      <c r="I2411" s="10">
        <v>74</v>
      </c>
      <c r="J2411" s="10">
        <v>116851</v>
      </c>
      <c r="L2411">
        <v>1</v>
      </c>
      <c r="M2411">
        <v>5</v>
      </c>
      <c r="O2411">
        <v>66</v>
      </c>
      <c r="P2411">
        <v>0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</row>
    <row r="2412" spans="1:28" x14ac:dyDescent="0.35">
      <c r="A2412" t="str">
        <f t="shared" si="198"/>
        <v>8430_Activités auxiliaires de services financiers et d'assurance</v>
      </c>
      <c r="B2412" t="str">
        <f t="shared" si="199"/>
        <v>HC_8430</v>
      </c>
      <c r="C2412" t="str">
        <f t="shared" si="200"/>
        <v>HC</v>
      </c>
      <c r="D2412">
        <f t="shared" si="197"/>
        <v>40</v>
      </c>
      <c r="E2412" t="str">
        <f>INDEX(PDC!$J$1:$L$90,MATCH(H2412,PDC!$L:$L,0),MATCH(PDC!$J$1,PDC!$J$1:$L$1,0))</f>
        <v>Services</v>
      </c>
      <c r="F2412">
        <v>8430</v>
      </c>
      <c r="G2412">
        <v>66</v>
      </c>
      <c r="H2412" t="s">
        <v>48</v>
      </c>
      <c r="I2412">
        <v>68</v>
      </c>
      <c r="J2412">
        <v>109950</v>
      </c>
      <c r="P2412">
        <v>0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</row>
    <row r="2413" spans="1:28" x14ac:dyDescent="0.35">
      <c r="A2413" t="str">
        <f t="shared" si="198"/>
        <v>8430_Assurance</v>
      </c>
      <c r="B2413" t="str">
        <f t="shared" si="199"/>
        <v>HC_8430</v>
      </c>
      <c r="C2413" t="str">
        <f t="shared" si="200"/>
        <v>HC</v>
      </c>
      <c r="D2413">
        <f t="shared" si="197"/>
        <v>40</v>
      </c>
      <c r="E2413" t="str">
        <f>INDEX(PDC!$J$1:$L$90,MATCH(H2413,PDC!$L:$L,0),MATCH(PDC!$J$1,PDC!$J$1:$L$1,0))</f>
        <v>Services</v>
      </c>
      <c r="F2413">
        <v>8430</v>
      </c>
      <c r="G2413">
        <v>65</v>
      </c>
      <c r="H2413" t="s">
        <v>45</v>
      </c>
      <c r="I2413" s="10">
        <v>2</v>
      </c>
      <c r="J2413" s="10">
        <v>3104</v>
      </c>
      <c r="P2413">
        <v>0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</row>
    <row r="2414" spans="1:28" x14ac:dyDescent="0.35">
      <c r="A2414" t="str">
        <f t="shared" si="198"/>
        <v>8430_Activités des services financiers, hors assurance et caisses de retraite</v>
      </c>
      <c r="B2414" t="str">
        <f t="shared" si="199"/>
        <v>HC_8430</v>
      </c>
      <c r="C2414" t="str">
        <f t="shared" si="200"/>
        <v>HC</v>
      </c>
      <c r="D2414">
        <f t="shared" si="197"/>
        <v>40</v>
      </c>
      <c r="E2414" t="str">
        <f>INDEX(PDC!$J$1:$L$90,MATCH(H2414,PDC!$L:$L,0),MATCH(PDC!$J$1,PDC!$J$1:$L$1,0))</f>
        <v>Services</v>
      </c>
      <c r="F2414">
        <v>8430</v>
      </c>
      <c r="G2414">
        <v>64</v>
      </c>
      <c r="H2414" t="s">
        <v>47</v>
      </c>
      <c r="I2414" s="10">
        <v>183</v>
      </c>
      <c r="J2414" s="10">
        <v>296891</v>
      </c>
      <c r="O2414">
        <v>0</v>
      </c>
      <c r="P2414">
        <v>0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</row>
    <row r="2415" spans="1:28" x14ac:dyDescent="0.35">
      <c r="A2415" t="str">
        <f t="shared" si="198"/>
        <v>8430_Services d'information</v>
      </c>
      <c r="B2415" t="str">
        <f t="shared" si="199"/>
        <v>HC_8430</v>
      </c>
      <c r="C2415" t="str">
        <f t="shared" si="200"/>
        <v>HC</v>
      </c>
      <c r="D2415">
        <f t="shared" si="197"/>
        <v>40</v>
      </c>
      <c r="E2415" t="str">
        <f>INDEX(PDC!$J$1:$L$90,MATCH(H2415,PDC!$L:$L,0),MATCH(PDC!$J$1,PDC!$J$1:$L$1,0))</f>
        <v>Services</v>
      </c>
      <c r="F2415">
        <v>8430</v>
      </c>
      <c r="G2415">
        <v>63</v>
      </c>
      <c r="H2415" t="s">
        <v>85</v>
      </c>
      <c r="I2415" s="10">
        <v>4</v>
      </c>
      <c r="J2415" s="10">
        <v>6903</v>
      </c>
      <c r="P2415">
        <v>0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</row>
    <row r="2416" spans="1:28" x14ac:dyDescent="0.35">
      <c r="A2416" t="str">
        <f t="shared" si="198"/>
        <v>8430_Programmation, conseil et autres activités informatiques</v>
      </c>
      <c r="B2416" t="str">
        <f t="shared" si="199"/>
        <v>HC_8430</v>
      </c>
      <c r="C2416" t="str">
        <f t="shared" si="200"/>
        <v>HC</v>
      </c>
      <c r="D2416">
        <f t="shared" si="197"/>
        <v>40</v>
      </c>
      <c r="E2416" t="str">
        <f>INDEX(PDC!$J$1:$L$90,MATCH(H2416,PDC!$L:$L,0),MATCH(PDC!$J$1,PDC!$J$1:$L$1,0))</f>
        <v>Services</v>
      </c>
      <c r="F2416">
        <v>8430</v>
      </c>
      <c r="G2416">
        <v>62</v>
      </c>
      <c r="H2416" t="s">
        <v>50</v>
      </c>
      <c r="I2416" s="10">
        <v>9</v>
      </c>
      <c r="J2416" s="10">
        <v>13038</v>
      </c>
      <c r="M2416" s="10"/>
      <c r="P2416">
        <v>0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</row>
    <row r="2417" spans="1:28" x14ac:dyDescent="0.35">
      <c r="A2417" t="str">
        <f t="shared" si="198"/>
        <v>8430_Programmation et diffusion</v>
      </c>
      <c r="B2417" t="str">
        <f t="shared" si="199"/>
        <v>HC_8430</v>
      </c>
      <c r="C2417" t="str">
        <f t="shared" si="200"/>
        <v>HC</v>
      </c>
      <c r="D2417">
        <f t="shared" si="197"/>
        <v>40</v>
      </c>
      <c r="E2417" t="str">
        <f>INDEX(PDC!$J$1:$L$90,MATCH(H2417,PDC!$L:$L,0),MATCH(PDC!$J$1,PDC!$J$1:$L$1,0))</f>
        <v>Services</v>
      </c>
      <c r="F2417">
        <v>8430</v>
      </c>
      <c r="G2417">
        <v>60</v>
      </c>
      <c r="H2417" t="s">
        <v>83</v>
      </c>
      <c r="I2417" s="10">
        <v>4</v>
      </c>
      <c r="J2417" s="10">
        <v>4449</v>
      </c>
      <c r="P2417">
        <v>0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</row>
    <row r="2418" spans="1:28" x14ac:dyDescent="0.35">
      <c r="A2418" t="str">
        <f t="shared" si="198"/>
        <v>8430_Production de films cinématographiques, de vidéo et de programmes de télévision ; enregistrement sonore et édition musicale</v>
      </c>
      <c r="B2418" t="str">
        <f t="shared" si="199"/>
        <v>HC_8430</v>
      </c>
      <c r="C2418" t="str">
        <f t="shared" si="200"/>
        <v>HC</v>
      </c>
      <c r="D2418">
        <f t="shared" si="197"/>
        <v>40</v>
      </c>
      <c r="E2418" t="str">
        <f>INDEX(PDC!$J$1:$L$90,MATCH(H2418,PDC!$L:$L,0),MATCH(PDC!$J$1,PDC!$J$1:$L$1,0))</f>
        <v>Services</v>
      </c>
      <c r="F2418">
        <v>8430</v>
      </c>
      <c r="G2418">
        <v>59</v>
      </c>
      <c r="H2418" t="s">
        <v>82</v>
      </c>
      <c r="I2418" s="10">
        <v>9</v>
      </c>
      <c r="J2418" s="10">
        <v>7049</v>
      </c>
      <c r="P2418">
        <v>0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</row>
    <row r="2419" spans="1:28" x14ac:dyDescent="0.35">
      <c r="A2419" t="str">
        <f t="shared" si="198"/>
        <v>8430_Édition</v>
      </c>
      <c r="B2419" t="str">
        <f t="shared" si="199"/>
        <v>HC_8430</v>
      </c>
      <c r="C2419" t="str">
        <f t="shared" si="200"/>
        <v>HC</v>
      </c>
      <c r="D2419">
        <f t="shared" si="197"/>
        <v>40</v>
      </c>
      <c r="E2419" t="str">
        <f>INDEX(PDC!$J$1:$L$90,MATCH(H2419,PDC!$L:$L,0),MATCH(PDC!$J$1,PDC!$J$1:$L$1,0))</f>
        <v>Services</v>
      </c>
      <c r="F2419">
        <v>8430</v>
      </c>
      <c r="G2419">
        <v>58</v>
      </c>
      <c r="H2419" t="s">
        <v>49</v>
      </c>
      <c r="I2419" s="10">
        <v>6</v>
      </c>
      <c r="J2419" s="10">
        <v>7829</v>
      </c>
      <c r="P2419">
        <v>0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</row>
    <row r="2420" spans="1:28" x14ac:dyDescent="0.35">
      <c r="A2420" t="str">
        <f t="shared" si="198"/>
        <v>8430_Transports par eau</v>
      </c>
      <c r="B2420" t="str">
        <f t="shared" si="199"/>
        <v>HC_8430</v>
      </c>
      <c r="C2420" t="str">
        <f t="shared" si="200"/>
        <v>HC</v>
      </c>
      <c r="D2420">
        <f t="shared" si="197"/>
        <v>40</v>
      </c>
      <c r="E2420" t="str">
        <f>INDEX(PDC!$J$1:$L$90,MATCH(H2420,PDC!$L:$L,0),MATCH(PDC!$J$1,PDC!$J$1:$L$1,0))</f>
        <v>Services</v>
      </c>
      <c r="F2420">
        <v>8430</v>
      </c>
      <c r="G2420">
        <v>50</v>
      </c>
      <c r="H2420" t="s">
        <v>80</v>
      </c>
      <c r="I2420" s="10">
        <v>0</v>
      </c>
      <c r="J2420" s="10">
        <v>0</v>
      </c>
      <c r="P2420">
        <v>0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</row>
    <row r="2421" spans="1:28" x14ac:dyDescent="0.35">
      <c r="A2421" t="str">
        <f t="shared" si="198"/>
        <v>8430_Collecte et traitement des eaux usées</v>
      </c>
      <c r="B2421" t="str">
        <f t="shared" si="199"/>
        <v>HC_8430</v>
      </c>
      <c r="C2421" t="str">
        <f t="shared" si="200"/>
        <v>HC</v>
      </c>
      <c r="D2421">
        <f t="shared" si="197"/>
        <v>40</v>
      </c>
      <c r="E2421" t="str">
        <f>INDEX(PDC!$J$1:$L$90,MATCH(H2421,PDC!$L:$L,0),MATCH(PDC!$J$1,PDC!$J$1:$L$1,0))</f>
        <v>Industrie</v>
      </c>
      <c r="F2421">
        <v>8430</v>
      </c>
      <c r="G2421">
        <v>37</v>
      </c>
      <c r="H2421" t="s">
        <v>78</v>
      </c>
      <c r="I2421" s="10">
        <v>2</v>
      </c>
      <c r="J2421" s="10">
        <v>1314</v>
      </c>
      <c r="P2421">
        <v>0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</row>
    <row r="2422" spans="1:28" x14ac:dyDescent="0.35">
      <c r="A2422" t="str">
        <f t="shared" si="198"/>
        <v>8430_Production et distribution d'électricité, de gaz, de vapeur et d'air conditionné</v>
      </c>
      <c r="B2422" t="str">
        <f t="shared" si="199"/>
        <v>HC_8430</v>
      </c>
      <c r="C2422" t="str">
        <f t="shared" si="200"/>
        <v>HC</v>
      </c>
      <c r="D2422">
        <f t="shared" si="197"/>
        <v>40</v>
      </c>
      <c r="E2422" t="str">
        <f>INDEX(PDC!$J$1:$L$90,MATCH(H2422,PDC!$L:$L,0),MATCH(PDC!$J$1,PDC!$J$1:$L$1,0))</f>
        <v>Industrie</v>
      </c>
      <c r="F2422">
        <v>8430</v>
      </c>
      <c r="G2422">
        <v>35</v>
      </c>
      <c r="H2422" t="s">
        <v>76</v>
      </c>
      <c r="I2422" s="10"/>
      <c r="J2422" s="10"/>
      <c r="M2422" s="10"/>
      <c r="P2422">
        <v>0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</row>
    <row r="2423" spans="1:28" x14ac:dyDescent="0.35">
      <c r="A2423" t="str">
        <f t="shared" si="198"/>
        <v>8430_Autres industries manufacturières</v>
      </c>
      <c r="B2423" t="str">
        <f t="shared" si="199"/>
        <v>HC_8430</v>
      </c>
      <c r="C2423" t="str">
        <f t="shared" si="200"/>
        <v>HC</v>
      </c>
      <c r="D2423">
        <f t="shared" si="197"/>
        <v>40</v>
      </c>
      <c r="E2423" t="str">
        <f>INDEX(PDC!$J$1:$L$90,MATCH(H2423,PDC!$L:$L,0),MATCH(PDC!$J$1,PDC!$J$1:$L$1,0))</f>
        <v>Industrie</v>
      </c>
      <c r="F2423">
        <v>8430</v>
      </c>
      <c r="G2423">
        <v>32</v>
      </c>
      <c r="H2423" t="s">
        <v>37</v>
      </c>
      <c r="I2423" s="10">
        <v>2</v>
      </c>
      <c r="J2423" s="10">
        <v>3303</v>
      </c>
      <c r="P2423">
        <v>0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</row>
    <row r="2424" spans="1:28" x14ac:dyDescent="0.35">
      <c r="A2424" t="str">
        <f t="shared" si="198"/>
        <v>8430_Fabrication de machines et équipements n.c.a.</v>
      </c>
      <c r="B2424" t="str">
        <f t="shared" si="199"/>
        <v>HC_8430</v>
      </c>
      <c r="C2424" t="str">
        <f t="shared" si="200"/>
        <v>HC</v>
      </c>
      <c r="D2424">
        <f t="shared" si="197"/>
        <v>40</v>
      </c>
      <c r="E2424" t="str">
        <f>INDEX(PDC!$J$1:$L$90,MATCH(H2424,PDC!$L:$L,0),MATCH(PDC!$J$1,PDC!$J$1:$L$1,0))</f>
        <v>Industrie</v>
      </c>
      <c r="F2424">
        <v>8430</v>
      </c>
      <c r="G2424">
        <v>28</v>
      </c>
      <c r="H2424" t="s">
        <v>29</v>
      </c>
      <c r="I2424" s="10">
        <v>80</v>
      </c>
      <c r="J2424" s="10">
        <v>136778</v>
      </c>
      <c r="O2424">
        <v>0</v>
      </c>
      <c r="P2424">
        <v>0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</row>
    <row r="2425" spans="1:28" x14ac:dyDescent="0.35">
      <c r="A2425" t="str">
        <f t="shared" si="198"/>
        <v>8430_Fabrication de produits informatiques, électroniques et optiques</v>
      </c>
      <c r="B2425" t="str">
        <f t="shared" si="199"/>
        <v>HC_8430</v>
      </c>
      <c r="C2425" t="str">
        <f t="shared" si="200"/>
        <v>HC</v>
      </c>
      <c r="D2425">
        <f t="shared" si="197"/>
        <v>40</v>
      </c>
      <c r="E2425" t="str">
        <f>INDEX(PDC!$J$1:$L$90,MATCH(H2425,PDC!$L:$L,0),MATCH(PDC!$J$1,PDC!$J$1:$L$1,0))</f>
        <v>Industrie</v>
      </c>
      <c r="F2425">
        <v>8430</v>
      </c>
      <c r="G2425">
        <v>26</v>
      </c>
      <c r="H2425" t="s">
        <v>41</v>
      </c>
      <c r="I2425" s="10">
        <v>1</v>
      </c>
      <c r="J2425" s="10">
        <v>2870</v>
      </c>
      <c r="P2425">
        <v>0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</row>
    <row r="2426" spans="1:28" x14ac:dyDescent="0.35">
      <c r="A2426" t="str">
        <f t="shared" si="198"/>
        <v>8430_Industrie chimique</v>
      </c>
      <c r="B2426" t="str">
        <f t="shared" si="199"/>
        <v>HC_8430</v>
      </c>
      <c r="C2426" t="str">
        <f t="shared" si="200"/>
        <v>HC</v>
      </c>
      <c r="D2426">
        <f t="shared" si="197"/>
        <v>40</v>
      </c>
      <c r="E2426" t="str">
        <f>INDEX(PDC!$J$1:$L$90,MATCH(H2426,PDC!$L:$L,0),MATCH(PDC!$J$1,PDC!$J$1:$L$1,0))</f>
        <v>Industrie</v>
      </c>
      <c r="F2426">
        <v>8430</v>
      </c>
      <c r="G2426">
        <v>20</v>
      </c>
      <c r="H2426" t="s">
        <v>40</v>
      </c>
      <c r="I2426" s="10">
        <v>59</v>
      </c>
      <c r="J2426" s="10">
        <v>88155</v>
      </c>
      <c r="M2426" s="10"/>
      <c r="O2426">
        <v>0</v>
      </c>
      <c r="P2426">
        <v>0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</row>
    <row r="2427" spans="1:28" x14ac:dyDescent="0.35">
      <c r="A2427" t="str">
        <f t="shared" si="198"/>
        <v>8430_Industrie de l'habillement</v>
      </c>
      <c r="B2427" t="str">
        <f t="shared" si="199"/>
        <v>HC_8430</v>
      </c>
      <c r="C2427" t="str">
        <f t="shared" si="200"/>
        <v>HC</v>
      </c>
      <c r="D2427">
        <f t="shared" ref="D2427:D2430" si="201">IF(COUNTBLANK(P2427)=0,RANK(P2427,P$2362:P$2430),"NC")</f>
        <v>40</v>
      </c>
      <c r="E2427" t="str">
        <f>INDEX(PDC!$J$1:$L$90,MATCH(H2427,PDC!$L:$L,0),MATCH(PDC!$J$1,PDC!$J$1:$L$1,0))</f>
        <v>Industrie</v>
      </c>
      <c r="F2427">
        <v>8430</v>
      </c>
      <c r="G2427">
        <v>14</v>
      </c>
      <c r="H2427" t="s">
        <v>68</v>
      </c>
      <c r="I2427">
        <v>6</v>
      </c>
      <c r="J2427">
        <v>5896</v>
      </c>
      <c r="P2427">
        <v>0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</row>
    <row r="2428" spans="1:28" x14ac:dyDescent="0.35">
      <c r="A2428" t="str">
        <f t="shared" si="198"/>
        <v>8430_Fabrication de boissons</v>
      </c>
      <c r="B2428" t="str">
        <f t="shared" si="199"/>
        <v>HC_8430</v>
      </c>
      <c r="C2428" t="str">
        <f t="shared" si="200"/>
        <v>HC</v>
      </c>
      <c r="D2428">
        <f t="shared" si="201"/>
        <v>40</v>
      </c>
      <c r="E2428" t="str">
        <f>INDEX(PDC!$J$1:$L$90,MATCH(H2428,PDC!$L:$L,0),MATCH(PDC!$J$1,PDC!$J$1:$L$1,0))</f>
        <v>Industrie</v>
      </c>
      <c r="F2428">
        <v>8430</v>
      </c>
      <c r="G2428">
        <v>11</v>
      </c>
      <c r="H2428" t="s">
        <v>66</v>
      </c>
      <c r="I2428" s="10">
        <v>7</v>
      </c>
      <c r="J2428" s="10">
        <v>10701</v>
      </c>
      <c r="K2428" s="10"/>
      <c r="M2428" s="10"/>
      <c r="N2428" s="10"/>
      <c r="O2428" s="10"/>
      <c r="P2428" s="10">
        <v>0</v>
      </c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</row>
    <row r="2429" spans="1:28" x14ac:dyDescent="0.35">
      <c r="A2429" t="str">
        <f t="shared" si="198"/>
        <v>8430_Autres industries extractives</v>
      </c>
      <c r="B2429" t="str">
        <f t="shared" si="199"/>
        <v>HC_8430</v>
      </c>
      <c r="C2429" t="str">
        <f t="shared" si="200"/>
        <v>HC</v>
      </c>
      <c r="D2429">
        <f t="shared" si="201"/>
        <v>40</v>
      </c>
      <c r="E2429" t="str">
        <f>INDEX(PDC!$J$1:$L$90,MATCH(H2429,PDC!$L:$L,0),MATCH(PDC!$J$1,PDC!$J$1:$L$1,0))</f>
        <v>Industrie</v>
      </c>
      <c r="F2429">
        <v>8430</v>
      </c>
      <c r="G2429">
        <v>8</v>
      </c>
      <c r="H2429" t="s">
        <v>64</v>
      </c>
      <c r="I2429" s="10">
        <v>9</v>
      </c>
      <c r="J2429" s="10">
        <v>14811</v>
      </c>
      <c r="K2429" s="10"/>
      <c r="L2429" s="10"/>
      <c r="M2429" s="10"/>
      <c r="N2429" s="10"/>
      <c r="O2429" s="10"/>
      <c r="P2429" s="10">
        <v>0</v>
      </c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</row>
    <row r="2430" spans="1:28" x14ac:dyDescent="0.35">
      <c r="A2430" t="str">
        <f t="shared" si="198"/>
        <v>8430_Sylviculture et exploitation forestière</v>
      </c>
      <c r="B2430" t="str">
        <f t="shared" si="199"/>
        <v>HC_8430</v>
      </c>
      <c r="C2430" t="str">
        <f t="shared" si="200"/>
        <v>HC</v>
      </c>
      <c r="D2430">
        <f t="shared" si="201"/>
        <v>40</v>
      </c>
      <c r="E2430" t="str">
        <f>INDEX(PDC!$J$1:$L$90,MATCH(H2430,PDC!$L:$L,0),MATCH(PDC!$J$1,PDC!$J$1:$L$1,0))</f>
        <v>Agriculture</v>
      </c>
      <c r="F2430">
        <v>8430</v>
      </c>
      <c r="G2430">
        <v>2</v>
      </c>
      <c r="H2430" t="s">
        <v>63</v>
      </c>
      <c r="I2430" s="10">
        <v>1</v>
      </c>
      <c r="J2430" s="10">
        <v>1612</v>
      </c>
      <c r="K2430" s="10"/>
      <c r="L2430" s="10"/>
      <c r="M2430" s="10"/>
      <c r="N2430" s="10"/>
      <c r="O2430" s="10"/>
      <c r="P2430" s="10">
        <v>0</v>
      </c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</row>
    <row r="2431" spans="1:28" x14ac:dyDescent="0.35">
      <c r="A2431" t="str">
        <f t="shared" si="198"/>
        <v>8431_Dépollution et autres services de gestion des déchets</v>
      </c>
      <c r="B2431" t="str">
        <f t="shared" si="199"/>
        <v>HC_8431</v>
      </c>
      <c r="C2431" t="str">
        <f t="shared" si="200"/>
        <v>HC</v>
      </c>
      <c r="D2431">
        <f>IF(COUNTBLANK(P2431)=0,RANK(P2431,P$2431:P$2507),"NC")</f>
        <v>2</v>
      </c>
      <c r="E2431" t="str">
        <f>INDEX(PDC!$J$1:$L$90,MATCH(H2431,PDC!$L:$L,0),MATCH(PDC!$J$1,PDC!$J$1:$L$1,0))</f>
        <v>Industrie</v>
      </c>
      <c r="F2431">
        <v>8431</v>
      </c>
      <c r="G2431">
        <v>39</v>
      </c>
      <c r="H2431" t="s">
        <v>79</v>
      </c>
      <c r="I2431" s="10">
        <v>25</v>
      </c>
      <c r="J2431" s="10">
        <v>41912</v>
      </c>
      <c r="K2431" s="10">
        <v>5</v>
      </c>
      <c r="M2431" s="10"/>
      <c r="N2431" s="10"/>
      <c r="O2431" s="10">
        <v>529</v>
      </c>
      <c r="P2431" s="10">
        <v>147.11326878722878</v>
      </c>
      <c r="Q2431" s="10">
        <v>119.29757587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</row>
    <row r="2432" spans="1:28" x14ac:dyDescent="0.35">
      <c r="A2432" t="str">
        <f t="shared" si="198"/>
        <v>8431_Travail du bois et fabrication d'articles en bois et en liège, à l'exception des meubles ; fabrication d'articles en vannerie et sparterie</v>
      </c>
      <c r="B2432" t="str">
        <f t="shared" si="199"/>
        <v>HC_8431</v>
      </c>
      <c r="C2432" t="str">
        <f t="shared" si="200"/>
        <v>HC</v>
      </c>
      <c r="D2432">
        <f t="shared" ref="D2432:D2495" si="202">IF(COUNTBLANK(P2432)=0,RANK(P2432,P$2431:P$2507),"NC")</f>
        <v>3</v>
      </c>
      <c r="E2432" t="str">
        <f>INDEX(PDC!$J$1:$L$90,MATCH(H2432,PDC!$L:$L,0),MATCH(PDC!$J$1,PDC!$J$1:$L$1,0))</f>
        <v>Industrie</v>
      </c>
      <c r="F2432">
        <v>8431</v>
      </c>
      <c r="G2432">
        <v>16</v>
      </c>
      <c r="H2432" t="s">
        <v>70</v>
      </c>
      <c r="I2432" s="10">
        <v>299</v>
      </c>
      <c r="J2432" s="10">
        <v>475245</v>
      </c>
      <c r="K2432" s="10">
        <v>39</v>
      </c>
      <c r="L2432" s="10">
        <v>2</v>
      </c>
      <c r="M2432" s="10">
        <v>109</v>
      </c>
      <c r="N2432" s="10">
        <v>1</v>
      </c>
      <c r="O2432" s="10">
        <v>1634</v>
      </c>
      <c r="P2432" s="10">
        <v>132.73539489055406</v>
      </c>
      <c r="Q2432" s="10">
        <v>82.062935959000001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</row>
    <row r="2433" spans="1:28" x14ac:dyDescent="0.35">
      <c r="A2433" t="str">
        <f t="shared" si="198"/>
        <v>8431_Fabrication de meubles</v>
      </c>
      <c r="B2433" t="str">
        <f t="shared" si="199"/>
        <v>HC_8431</v>
      </c>
      <c r="C2433" t="str">
        <f t="shared" si="200"/>
        <v>HC</v>
      </c>
      <c r="D2433">
        <f t="shared" si="202"/>
        <v>1</v>
      </c>
      <c r="E2433" t="str">
        <f>INDEX(PDC!$J$1:$L$90,MATCH(H2433,PDC!$L:$L,0),MATCH(PDC!$J$1,PDC!$J$1:$L$1,0))</f>
        <v>Industrie</v>
      </c>
      <c r="F2433">
        <v>8431</v>
      </c>
      <c r="G2433">
        <v>31</v>
      </c>
      <c r="H2433" t="s">
        <v>75</v>
      </c>
      <c r="I2433" s="10">
        <v>156</v>
      </c>
      <c r="J2433" s="10">
        <v>241203</v>
      </c>
      <c r="K2433" s="10">
        <v>18</v>
      </c>
      <c r="L2433" s="10"/>
      <c r="M2433" s="10"/>
      <c r="N2433" s="10"/>
      <c r="O2433" s="10">
        <v>279</v>
      </c>
      <c r="P2433" s="10">
        <v>225.99409284077373</v>
      </c>
      <c r="Q2433" s="10">
        <v>74.625937488000005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</row>
    <row r="2434" spans="1:28" x14ac:dyDescent="0.35">
      <c r="A2434" t="str">
        <f t="shared" si="198"/>
        <v>8431_Activités sportives, récréatives et de loisirs</v>
      </c>
      <c r="B2434" t="str">
        <f t="shared" si="199"/>
        <v>HC_8431</v>
      </c>
      <c r="C2434" t="str">
        <f t="shared" si="200"/>
        <v>HC</v>
      </c>
      <c r="D2434">
        <f t="shared" si="202"/>
        <v>6</v>
      </c>
      <c r="E2434" t="str">
        <f>INDEX(PDC!$J$1:$L$90,MATCH(H2434,PDC!$L:$L,0),MATCH(PDC!$J$1,PDC!$J$1:$L$1,0))</f>
        <v>Services</v>
      </c>
      <c r="F2434">
        <v>8431</v>
      </c>
      <c r="G2434">
        <v>93</v>
      </c>
      <c r="H2434" t="s">
        <v>12</v>
      </c>
      <c r="I2434" s="10">
        <v>538</v>
      </c>
      <c r="J2434" s="10">
        <v>765454</v>
      </c>
      <c r="K2434" s="10">
        <v>47</v>
      </c>
      <c r="L2434" s="10">
        <v>1</v>
      </c>
      <c r="M2434" s="10">
        <v>5</v>
      </c>
      <c r="N2434" s="10"/>
      <c r="O2434" s="10">
        <v>1678</v>
      </c>
      <c r="P2434" s="10">
        <v>96.995118595058358</v>
      </c>
      <c r="Q2434" s="10">
        <v>61.401468932</v>
      </c>
      <c r="T2434" s="10"/>
      <c r="U2434" s="10"/>
      <c r="V2434" s="10"/>
      <c r="W2434" s="10"/>
      <c r="X2434" s="10"/>
      <c r="Y2434" s="10"/>
      <c r="Z2434" s="10"/>
    </row>
    <row r="2435" spans="1:28" x14ac:dyDescent="0.35">
      <c r="A2435" t="str">
        <f t="shared" si="198"/>
        <v>8431_Hébergement médico-social et social</v>
      </c>
      <c r="B2435" t="str">
        <f t="shared" si="199"/>
        <v>9_8431</v>
      </c>
      <c r="C2435">
        <f t="shared" si="200"/>
        <v>9</v>
      </c>
      <c r="D2435">
        <f t="shared" si="202"/>
        <v>9</v>
      </c>
      <c r="E2435" t="str">
        <f>INDEX(PDC!$J$1:$L$90,MATCH(H2435,PDC!$L:$L,0),MATCH(PDC!$J$1,PDC!$J$1:$L$1,0))</f>
        <v>Services</v>
      </c>
      <c r="F2435">
        <v>8431</v>
      </c>
      <c r="G2435">
        <v>87</v>
      </c>
      <c r="H2435" t="s">
        <v>2</v>
      </c>
      <c r="I2435" s="10">
        <v>2112</v>
      </c>
      <c r="J2435" s="10">
        <v>3216572</v>
      </c>
      <c r="K2435" s="10">
        <v>193</v>
      </c>
      <c r="L2435" s="10">
        <v>9</v>
      </c>
      <c r="M2435" s="10">
        <v>100</v>
      </c>
      <c r="N2435" s="10"/>
      <c r="O2435" s="10">
        <v>14538</v>
      </c>
      <c r="P2435" s="10">
        <v>71.476834089496464</v>
      </c>
      <c r="Q2435" s="10">
        <v>60.001765855000002</v>
      </c>
      <c r="T2435" s="10"/>
      <c r="U2435" s="10"/>
      <c r="V2435" s="10"/>
      <c r="W2435" s="10"/>
      <c r="X2435" s="10"/>
      <c r="Y2435" s="10"/>
      <c r="Z2435" s="10"/>
    </row>
    <row r="2436" spans="1:28" x14ac:dyDescent="0.35">
      <c r="A2436" t="str">
        <f t="shared" ref="A2436:A2499" si="203">F2436&amp;"_"&amp;H2436</f>
        <v>8431_Fabrication de textiles</v>
      </c>
      <c r="B2436" t="str">
        <f t="shared" ref="B2436:B2499" si="204">C2436&amp;"_"&amp;F2436</f>
        <v>HC_8431</v>
      </c>
      <c r="C2436" t="str">
        <f t="shared" si="200"/>
        <v>HC</v>
      </c>
      <c r="D2436">
        <f t="shared" si="202"/>
        <v>10</v>
      </c>
      <c r="E2436" t="str">
        <f>INDEX(PDC!$J$1:$L$90,MATCH(H2436,PDC!$L:$L,0),MATCH(PDC!$J$1,PDC!$J$1:$L$1,0))</f>
        <v>Industrie</v>
      </c>
      <c r="F2436">
        <v>8431</v>
      </c>
      <c r="G2436">
        <v>13</v>
      </c>
      <c r="H2436" t="s">
        <v>19</v>
      </c>
      <c r="I2436" s="10">
        <v>284</v>
      </c>
      <c r="J2436" s="10">
        <v>421427</v>
      </c>
      <c r="K2436" s="10">
        <v>21</v>
      </c>
      <c r="M2436" s="10"/>
      <c r="N2436" s="10"/>
      <c r="O2436" s="10">
        <v>647</v>
      </c>
      <c r="P2436" s="10">
        <v>66.914942712345251</v>
      </c>
      <c r="Q2436" s="10">
        <v>49.830694284000003</v>
      </c>
      <c r="T2436" s="10"/>
      <c r="U2436" s="10"/>
      <c r="V2436" s="10"/>
      <c r="W2436" s="10"/>
      <c r="X2436" s="10"/>
      <c r="Y2436" s="10"/>
      <c r="Z2436" s="10"/>
    </row>
    <row r="2437" spans="1:28" x14ac:dyDescent="0.35">
      <c r="A2437" t="str">
        <f t="shared" si="203"/>
        <v>8431_Travaux de construction spécialisés</v>
      </c>
      <c r="B2437" t="str">
        <f t="shared" si="204"/>
        <v>8_8431</v>
      </c>
      <c r="C2437">
        <f t="shared" ref="C2437:C2500" si="205">IF(OR(G2437=93,G2437=78,G2437=53),"HC",IF(I2437&lt;300,"HC",D2437))</f>
        <v>8</v>
      </c>
      <c r="D2437">
        <f t="shared" si="202"/>
        <v>8</v>
      </c>
      <c r="E2437" t="str">
        <f>INDEX(PDC!$J$1:$L$90,MATCH(H2437,PDC!$L:$L,0),MATCH(PDC!$J$1,PDC!$J$1:$L$1,0))</f>
        <v>Construction</v>
      </c>
      <c r="F2437">
        <v>8431</v>
      </c>
      <c r="G2437">
        <v>43</v>
      </c>
      <c r="H2437" t="s">
        <v>3</v>
      </c>
      <c r="I2437" s="10">
        <v>5452</v>
      </c>
      <c r="J2437" s="10">
        <v>8408096</v>
      </c>
      <c r="K2437" s="10">
        <v>415</v>
      </c>
      <c r="L2437" s="10">
        <v>26</v>
      </c>
      <c r="M2437" s="10">
        <v>489</v>
      </c>
      <c r="N2437" s="10">
        <v>1</v>
      </c>
      <c r="O2437" s="10">
        <v>28622</v>
      </c>
      <c r="P2437" s="10">
        <v>86.638246682802418</v>
      </c>
      <c r="Q2437" s="10">
        <v>49.357190973999998</v>
      </c>
      <c r="T2437" s="10"/>
      <c r="U2437" s="10"/>
      <c r="V2437" s="10"/>
      <c r="W2437" s="10"/>
      <c r="X2437" s="10"/>
      <c r="Y2437" s="10"/>
      <c r="Z2437" s="10"/>
    </row>
    <row r="2438" spans="1:28" x14ac:dyDescent="0.35">
      <c r="A2438" t="str">
        <f t="shared" si="203"/>
        <v>8431_Activités de poste et de courrier</v>
      </c>
      <c r="B2438" t="str">
        <f t="shared" si="204"/>
        <v>HC_8431</v>
      </c>
      <c r="C2438" t="str">
        <f t="shared" si="205"/>
        <v>HC</v>
      </c>
      <c r="D2438">
        <f t="shared" si="202"/>
        <v>7</v>
      </c>
      <c r="E2438" t="str">
        <f>INDEX(PDC!$J$1:$L$90,MATCH(H2438,PDC!$L:$L,0),MATCH(PDC!$J$1,PDC!$J$1:$L$1,0))</f>
        <v>Services</v>
      </c>
      <c r="F2438">
        <v>8431</v>
      </c>
      <c r="G2438">
        <v>53</v>
      </c>
      <c r="H2438" t="s">
        <v>13</v>
      </c>
      <c r="I2438" s="10">
        <v>516</v>
      </c>
      <c r="J2438" s="10">
        <v>752701</v>
      </c>
      <c r="K2438" s="10">
        <v>36</v>
      </c>
      <c r="L2438" s="10">
        <v>5</v>
      </c>
      <c r="M2438" s="10">
        <v>34</v>
      </c>
      <c r="N2438" s="10"/>
      <c r="O2438" s="10">
        <v>3205</v>
      </c>
      <c r="P2438" s="10">
        <v>86.995472085260076</v>
      </c>
      <c r="Q2438" s="10">
        <v>47.827756307000001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</row>
    <row r="2439" spans="1:28" x14ac:dyDescent="0.35">
      <c r="A2439" t="str">
        <f t="shared" si="203"/>
        <v>8431_Fabrication d'autres produits minéraux non métalliques</v>
      </c>
      <c r="B2439" t="str">
        <f t="shared" si="204"/>
        <v>HC_8431</v>
      </c>
      <c r="C2439" t="str">
        <f t="shared" si="205"/>
        <v>HC</v>
      </c>
      <c r="D2439">
        <f t="shared" si="202"/>
        <v>11</v>
      </c>
      <c r="E2439" t="str">
        <f>INDEX(PDC!$J$1:$L$90,MATCH(H2439,PDC!$L:$L,0),MATCH(PDC!$J$1,PDC!$J$1:$L$1,0))</f>
        <v>Industrie</v>
      </c>
      <c r="F2439">
        <v>8431</v>
      </c>
      <c r="G2439">
        <v>23</v>
      </c>
      <c r="H2439" t="s">
        <v>18</v>
      </c>
      <c r="I2439" s="10">
        <v>299</v>
      </c>
      <c r="J2439" s="10">
        <v>477438</v>
      </c>
      <c r="K2439" s="10">
        <v>22</v>
      </c>
      <c r="L2439">
        <v>1</v>
      </c>
      <c r="M2439" s="10">
        <v>10</v>
      </c>
      <c r="N2439" s="10"/>
      <c r="O2439" s="10">
        <v>1061</v>
      </c>
      <c r="P2439" s="10">
        <v>66.122069403705609</v>
      </c>
      <c r="Q2439" s="10">
        <v>46.079281498</v>
      </c>
      <c r="T2439" s="10"/>
      <c r="U2439" s="10"/>
      <c r="V2439" s="10"/>
      <c r="W2439" s="10"/>
      <c r="X2439" s="10"/>
      <c r="Y2439" s="10"/>
      <c r="Z2439" s="10"/>
    </row>
    <row r="2440" spans="1:28" x14ac:dyDescent="0.35">
      <c r="A2440" t="str">
        <f t="shared" si="203"/>
        <v>8431_Action sociale sans hébergement</v>
      </c>
      <c r="B2440" t="str">
        <f t="shared" si="204"/>
        <v>27_8431</v>
      </c>
      <c r="C2440">
        <f t="shared" si="205"/>
        <v>27</v>
      </c>
      <c r="D2440">
        <f t="shared" si="202"/>
        <v>27</v>
      </c>
      <c r="E2440" t="str">
        <f>INDEX(PDC!$J$1:$L$90,MATCH(H2440,PDC!$L:$L,0),MATCH(PDC!$J$1,PDC!$J$1:$L$1,0))</f>
        <v>Services</v>
      </c>
      <c r="F2440">
        <v>8431</v>
      </c>
      <c r="G2440">
        <v>88</v>
      </c>
      <c r="H2440" t="s">
        <v>8</v>
      </c>
      <c r="I2440" s="10">
        <v>3360</v>
      </c>
      <c r="J2440" s="10">
        <v>5017971</v>
      </c>
      <c r="K2440" s="10">
        <v>227</v>
      </c>
      <c r="L2440" s="10">
        <v>8</v>
      </c>
      <c r="M2440" s="10">
        <v>65</v>
      </c>
      <c r="N2440" s="10"/>
      <c r="O2440" s="10">
        <v>14977</v>
      </c>
      <c r="P2440" s="10">
        <v>40.668667906302545</v>
      </c>
      <c r="Q2440" s="10">
        <v>45.237407709000003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</row>
    <row r="2441" spans="1:28" x14ac:dyDescent="0.35">
      <c r="A2441" t="str">
        <f t="shared" si="203"/>
        <v>8431_Collecte, traitement et élimination des déchets ; récupération</v>
      </c>
      <c r="B2441" t="str">
        <f t="shared" si="204"/>
        <v>4_8431</v>
      </c>
      <c r="C2441">
        <f t="shared" si="205"/>
        <v>4</v>
      </c>
      <c r="D2441">
        <f t="shared" si="202"/>
        <v>4</v>
      </c>
      <c r="E2441" t="str">
        <f>INDEX(PDC!$J$1:$L$90,MATCH(H2441,PDC!$L:$L,0),MATCH(PDC!$J$1,PDC!$J$1:$L$1,0))</f>
        <v>Industrie</v>
      </c>
      <c r="F2441">
        <v>8431</v>
      </c>
      <c r="G2441">
        <v>38</v>
      </c>
      <c r="H2441" t="s">
        <v>4</v>
      </c>
      <c r="I2441" s="10">
        <v>467</v>
      </c>
      <c r="J2441" s="10">
        <v>723515</v>
      </c>
      <c r="K2441" s="10">
        <v>32</v>
      </c>
      <c r="L2441" s="10">
        <v>3</v>
      </c>
      <c r="M2441" s="10">
        <v>24</v>
      </c>
      <c r="N2441" s="10"/>
      <c r="O2441" s="10">
        <v>1922</v>
      </c>
      <c r="P2441" s="10">
        <v>104.92428962524389</v>
      </c>
      <c r="Q2441" s="10">
        <v>44.228523250999999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</row>
    <row r="2442" spans="1:28" x14ac:dyDescent="0.35">
      <c r="A2442" t="str">
        <f t="shared" si="203"/>
        <v>8431_Activités liées à l'emploi</v>
      </c>
      <c r="B2442" t="str">
        <f t="shared" si="204"/>
        <v>HC_8431</v>
      </c>
      <c r="C2442" t="str">
        <f t="shared" si="205"/>
        <v>HC</v>
      </c>
      <c r="D2442">
        <f t="shared" si="202"/>
        <v>5</v>
      </c>
      <c r="E2442" t="str">
        <f>INDEX(PDC!$J$1:$L$90,MATCH(H2442,PDC!$L:$L,0),MATCH(PDC!$J$1,PDC!$J$1:$L$1,0))</f>
        <v>Services</v>
      </c>
      <c r="F2442">
        <v>8431</v>
      </c>
      <c r="G2442">
        <v>78</v>
      </c>
      <c r="H2442" t="s">
        <v>6</v>
      </c>
      <c r="I2442" s="10">
        <v>5282</v>
      </c>
      <c r="J2442" s="10">
        <v>6513036</v>
      </c>
      <c r="K2442" s="10">
        <v>274</v>
      </c>
      <c r="L2442" s="10">
        <v>13</v>
      </c>
      <c r="M2442" s="10">
        <v>135</v>
      </c>
      <c r="N2442" s="10"/>
      <c r="O2442" s="10">
        <v>16870</v>
      </c>
      <c r="P2442" s="10">
        <v>98.761078907626754</v>
      </c>
      <c r="Q2442" s="10">
        <v>42.069474204999999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</row>
    <row r="2443" spans="1:28" x14ac:dyDescent="0.35">
      <c r="A2443" t="str">
        <f t="shared" si="203"/>
        <v>8431_Entreposage et services auxiliaires des transports</v>
      </c>
      <c r="B2443" t="str">
        <f t="shared" si="204"/>
        <v>13_8431</v>
      </c>
      <c r="C2443">
        <f t="shared" si="205"/>
        <v>13</v>
      </c>
      <c r="D2443">
        <f t="shared" si="202"/>
        <v>13</v>
      </c>
      <c r="E2443" t="str">
        <f>INDEX(PDC!$J$1:$L$90,MATCH(H2443,PDC!$L:$L,0),MATCH(PDC!$J$1,PDC!$J$1:$L$1,0))</f>
        <v>Services</v>
      </c>
      <c r="F2443">
        <v>8431</v>
      </c>
      <c r="G2443">
        <v>52</v>
      </c>
      <c r="H2443" t="s">
        <v>7</v>
      </c>
      <c r="I2443" s="10">
        <v>1327</v>
      </c>
      <c r="J2443" s="10">
        <v>2184493</v>
      </c>
      <c r="K2443" s="10">
        <v>91</v>
      </c>
      <c r="L2443" s="10">
        <v>3</v>
      </c>
      <c r="M2443" s="10">
        <v>26</v>
      </c>
      <c r="N2443" s="10"/>
      <c r="O2443" s="10">
        <v>6729</v>
      </c>
      <c r="P2443" s="10">
        <v>60.537530665865759</v>
      </c>
      <c r="Q2443" s="10">
        <v>41.657263264000001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</row>
    <row r="2444" spans="1:28" x14ac:dyDescent="0.35">
      <c r="A2444" t="str">
        <f t="shared" si="203"/>
        <v>8431_Enquêtes et sécurité</v>
      </c>
      <c r="B2444" t="str">
        <f t="shared" si="204"/>
        <v>20_8431</v>
      </c>
      <c r="C2444">
        <f t="shared" si="205"/>
        <v>20</v>
      </c>
      <c r="D2444">
        <f t="shared" si="202"/>
        <v>20</v>
      </c>
      <c r="E2444" t="str">
        <f>INDEX(PDC!$J$1:$L$90,MATCH(H2444,PDC!$L:$L,0),MATCH(PDC!$J$1,PDC!$J$1:$L$1,0))</f>
        <v>Services</v>
      </c>
      <c r="F2444">
        <v>8431</v>
      </c>
      <c r="G2444">
        <v>80</v>
      </c>
      <c r="H2444" t="s">
        <v>15</v>
      </c>
      <c r="I2444" s="10">
        <v>332</v>
      </c>
      <c r="J2444" s="10">
        <v>490905</v>
      </c>
      <c r="K2444" s="10">
        <v>20</v>
      </c>
      <c r="L2444" s="10">
        <v>4</v>
      </c>
      <c r="M2444" s="10">
        <v>45</v>
      </c>
      <c r="N2444" s="10"/>
      <c r="O2444" s="10">
        <v>4252</v>
      </c>
      <c r="P2444" s="10">
        <v>48.917071022501069</v>
      </c>
      <c r="Q2444" s="10">
        <v>40.741080250000003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</row>
    <row r="2445" spans="1:28" x14ac:dyDescent="0.35">
      <c r="A2445" t="str">
        <f t="shared" si="203"/>
        <v>8431_Génie civil</v>
      </c>
      <c r="B2445" t="str">
        <f t="shared" si="204"/>
        <v>16_8431</v>
      </c>
      <c r="C2445">
        <f t="shared" si="205"/>
        <v>16</v>
      </c>
      <c r="D2445">
        <f t="shared" si="202"/>
        <v>16</v>
      </c>
      <c r="E2445" t="str">
        <f>INDEX(PDC!$J$1:$L$90,MATCH(H2445,PDC!$L:$L,0),MATCH(PDC!$J$1,PDC!$J$1:$L$1,0))</f>
        <v>Construction</v>
      </c>
      <c r="F2445">
        <v>8431</v>
      </c>
      <c r="G2445">
        <v>42</v>
      </c>
      <c r="H2445" t="s">
        <v>22</v>
      </c>
      <c r="I2445" s="10">
        <v>622</v>
      </c>
      <c r="J2445" s="10">
        <v>919790</v>
      </c>
      <c r="K2445" s="10">
        <v>35</v>
      </c>
      <c r="L2445" s="10"/>
      <c r="M2445" s="10"/>
      <c r="N2445" s="10"/>
      <c r="O2445" s="10">
        <v>2780</v>
      </c>
      <c r="P2445" s="10">
        <v>53.342393076903122</v>
      </c>
      <c r="Q2445" s="10">
        <v>38.052164081000001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</row>
    <row r="2446" spans="1:28" x14ac:dyDescent="0.35">
      <c r="A2446" t="str">
        <f t="shared" si="203"/>
        <v>8431_Transports terrestres et transport par conduites</v>
      </c>
      <c r="B2446" t="str">
        <f t="shared" si="204"/>
        <v>12_8431</v>
      </c>
      <c r="C2446">
        <f t="shared" si="205"/>
        <v>12</v>
      </c>
      <c r="D2446">
        <f t="shared" si="202"/>
        <v>12</v>
      </c>
      <c r="E2446" t="str">
        <f>INDEX(PDC!$J$1:$L$90,MATCH(H2446,PDC!$L:$L,0),MATCH(PDC!$J$1,PDC!$J$1:$L$1,0))</f>
        <v>Services</v>
      </c>
      <c r="F2446">
        <v>8431</v>
      </c>
      <c r="G2446">
        <v>49</v>
      </c>
      <c r="H2446" t="s">
        <v>5</v>
      </c>
      <c r="I2446" s="10">
        <v>2706</v>
      </c>
      <c r="J2446" s="10">
        <v>4999910</v>
      </c>
      <c r="K2446" s="10">
        <v>179</v>
      </c>
      <c r="L2446" s="10">
        <v>16</v>
      </c>
      <c r="M2446" s="10">
        <v>172</v>
      </c>
      <c r="N2446" s="10"/>
      <c r="O2446" s="10">
        <v>17502</v>
      </c>
      <c r="P2446" s="10">
        <v>63.801348531821105</v>
      </c>
      <c r="Q2446" s="10">
        <v>35.800644411999997</v>
      </c>
      <c r="R2446" s="10"/>
      <c r="S2446" s="10"/>
      <c r="T2446" s="10"/>
      <c r="AA2446" s="10"/>
      <c r="AB2446" s="10"/>
    </row>
    <row r="2447" spans="1:28" x14ac:dyDescent="0.35">
      <c r="A2447" t="str">
        <f t="shared" si="203"/>
        <v>8431_Bibliothèques, archives, musées et autres activités culturelles</v>
      </c>
      <c r="B2447" t="str">
        <f t="shared" si="204"/>
        <v>HC_8431</v>
      </c>
      <c r="C2447" t="str">
        <f t="shared" si="205"/>
        <v>HC</v>
      </c>
      <c r="D2447">
        <f t="shared" si="202"/>
        <v>38</v>
      </c>
      <c r="E2447" t="str">
        <f>INDEX(PDC!$J$1:$L$90,MATCH(H2447,PDC!$L:$L,0),MATCH(PDC!$J$1,PDC!$J$1:$L$1,0))</f>
        <v>Services</v>
      </c>
      <c r="F2447">
        <v>8431</v>
      </c>
      <c r="G2447">
        <v>91</v>
      </c>
      <c r="H2447" t="s">
        <v>90</v>
      </c>
      <c r="I2447" s="10">
        <v>33</v>
      </c>
      <c r="J2447" s="10">
        <v>56148</v>
      </c>
      <c r="K2447" s="10">
        <v>2</v>
      </c>
      <c r="L2447" s="10"/>
      <c r="M2447" s="10"/>
      <c r="N2447" s="10"/>
      <c r="O2447" s="10">
        <v>19</v>
      </c>
      <c r="P2447" s="10">
        <v>27.636364933865845</v>
      </c>
      <c r="Q2447" s="10">
        <v>35.620146755</v>
      </c>
      <c r="R2447" s="10"/>
      <c r="S2447" s="10"/>
      <c r="AA2447" s="10"/>
      <c r="AB2447" s="10"/>
    </row>
    <row r="2448" spans="1:28" x14ac:dyDescent="0.35">
      <c r="A2448" t="str">
        <f t="shared" si="203"/>
        <v>8431_Transports aériens</v>
      </c>
      <c r="B2448" t="str">
        <f t="shared" si="204"/>
        <v>HC_8431</v>
      </c>
      <c r="C2448" t="str">
        <f t="shared" si="205"/>
        <v>HC</v>
      </c>
      <c r="D2448">
        <f t="shared" si="202"/>
        <v>18</v>
      </c>
      <c r="E2448" t="str">
        <f>INDEX(PDC!$J$1:$L$90,MATCH(H2448,PDC!$L:$L,0),MATCH(PDC!$J$1,PDC!$J$1:$L$1,0))</f>
        <v>Services</v>
      </c>
      <c r="F2448">
        <v>8431</v>
      </c>
      <c r="G2448">
        <v>51</v>
      </c>
      <c r="H2448" t="s">
        <v>81</v>
      </c>
      <c r="I2448" s="10">
        <v>38</v>
      </c>
      <c r="J2448" s="10">
        <v>59868</v>
      </c>
      <c r="K2448" s="10">
        <v>2</v>
      </c>
      <c r="M2448" s="10"/>
      <c r="N2448" s="10"/>
      <c r="O2448" s="10">
        <v>177</v>
      </c>
      <c r="P2448" s="10">
        <v>53.05856924245775</v>
      </c>
      <c r="Q2448" s="10">
        <v>33.406828355999998</v>
      </c>
      <c r="R2448" s="10"/>
      <c r="S2448" s="10"/>
      <c r="AA2448" s="10"/>
      <c r="AB2448" s="10"/>
    </row>
    <row r="2449" spans="1:28" x14ac:dyDescent="0.35">
      <c r="A2449" t="str">
        <f t="shared" si="203"/>
        <v>8431_Industries alimentaires</v>
      </c>
      <c r="B2449" t="str">
        <f t="shared" si="204"/>
        <v>21_8431</v>
      </c>
      <c r="C2449">
        <f t="shared" si="205"/>
        <v>21</v>
      </c>
      <c r="D2449">
        <f t="shared" si="202"/>
        <v>21</v>
      </c>
      <c r="E2449" t="str">
        <f>INDEX(PDC!$J$1:$L$90,MATCH(H2449,PDC!$L:$L,0),MATCH(PDC!$J$1,PDC!$J$1:$L$1,0))</f>
        <v>Industrie</v>
      </c>
      <c r="F2449">
        <v>8431</v>
      </c>
      <c r="G2449">
        <v>10</v>
      </c>
      <c r="H2449" t="s">
        <v>14</v>
      </c>
      <c r="I2449" s="10">
        <v>4020</v>
      </c>
      <c r="J2449" s="10">
        <v>5910881</v>
      </c>
      <c r="K2449" s="10">
        <v>197</v>
      </c>
      <c r="L2449" s="10">
        <v>12</v>
      </c>
      <c r="M2449" s="10">
        <v>113</v>
      </c>
      <c r="N2449" s="10"/>
      <c r="O2449" s="10">
        <v>10727</v>
      </c>
      <c r="P2449" s="10">
        <v>48.570738480982641</v>
      </c>
      <c r="Q2449" s="10">
        <v>33.328365095000002</v>
      </c>
      <c r="R2449" s="10"/>
      <c r="S2449" s="10"/>
      <c r="AA2449" s="10"/>
      <c r="AB2449" s="10"/>
    </row>
    <row r="2450" spans="1:28" x14ac:dyDescent="0.35">
      <c r="A2450" t="str">
        <f t="shared" si="203"/>
        <v>8431_Hébergement</v>
      </c>
      <c r="B2450" t="str">
        <f t="shared" si="204"/>
        <v>15_8431</v>
      </c>
      <c r="C2450">
        <f t="shared" si="205"/>
        <v>15</v>
      </c>
      <c r="D2450">
        <f t="shared" si="202"/>
        <v>15</v>
      </c>
      <c r="E2450" t="str">
        <f>INDEX(PDC!$J$1:$L$90,MATCH(H2450,PDC!$L:$L,0),MATCH(PDC!$J$1,PDC!$J$1:$L$1,0))</f>
        <v>Services</v>
      </c>
      <c r="F2450">
        <v>8431</v>
      </c>
      <c r="G2450">
        <v>55</v>
      </c>
      <c r="H2450" t="s">
        <v>20</v>
      </c>
      <c r="I2450" s="10">
        <v>876</v>
      </c>
      <c r="J2450" s="10">
        <v>1491403</v>
      </c>
      <c r="K2450" s="10">
        <v>46</v>
      </c>
      <c r="L2450" s="10">
        <v>3</v>
      </c>
      <c r="M2450" s="10">
        <v>27</v>
      </c>
      <c r="N2450" s="10"/>
      <c r="O2450" s="10">
        <v>2843</v>
      </c>
      <c r="P2450" s="10">
        <v>58.746068851157666</v>
      </c>
      <c r="Q2450" s="10">
        <v>30.843440706999999</v>
      </c>
      <c r="R2450" s="10"/>
      <c r="S2450" s="10"/>
      <c r="AA2450" s="10"/>
      <c r="AB2450" s="10"/>
    </row>
    <row r="2451" spans="1:28" x14ac:dyDescent="0.35">
      <c r="A2451" t="str">
        <f t="shared" si="203"/>
        <v>8431_Restauration</v>
      </c>
      <c r="B2451" t="str">
        <f t="shared" si="204"/>
        <v>14_8431</v>
      </c>
      <c r="C2451">
        <f t="shared" si="205"/>
        <v>14</v>
      </c>
      <c r="D2451">
        <f t="shared" si="202"/>
        <v>14</v>
      </c>
      <c r="E2451" t="str">
        <f>INDEX(PDC!$J$1:$L$90,MATCH(H2451,PDC!$L:$L,0),MATCH(PDC!$J$1,PDC!$J$1:$L$1,0))</f>
        <v>Services</v>
      </c>
      <c r="F2451">
        <v>8431</v>
      </c>
      <c r="G2451">
        <v>56</v>
      </c>
      <c r="H2451" t="s">
        <v>10</v>
      </c>
      <c r="I2451" s="10">
        <v>2605</v>
      </c>
      <c r="J2451" s="10">
        <v>4057842</v>
      </c>
      <c r="K2451" s="10">
        <v>125</v>
      </c>
      <c r="L2451">
        <v>2</v>
      </c>
      <c r="M2451" s="10">
        <v>89</v>
      </c>
      <c r="N2451" s="10"/>
      <c r="O2451" s="10">
        <v>5974</v>
      </c>
      <c r="P2451" s="10">
        <v>59.368571491821818</v>
      </c>
      <c r="Q2451" s="10">
        <v>30.804550793000001</v>
      </c>
      <c r="R2451" s="10"/>
      <c r="S2451" s="10"/>
      <c r="AA2451" s="10"/>
      <c r="AB2451" s="10"/>
    </row>
    <row r="2452" spans="1:28" x14ac:dyDescent="0.35">
      <c r="A2452" t="str">
        <f t="shared" si="203"/>
        <v>8431_Réparation d'ordinateurs et de biens personnels et domestiques</v>
      </c>
      <c r="B2452" t="str">
        <f t="shared" si="204"/>
        <v>HC_8431</v>
      </c>
      <c r="C2452" t="str">
        <f t="shared" si="205"/>
        <v>HC</v>
      </c>
      <c r="D2452">
        <f t="shared" si="202"/>
        <v>25</v>
      </c>
      <c r="E2452" t="str">
        <f>INDEX(PDC!$J$1:$L$90,MATCH(H2452,PDC!$L:$L,0),MATCH(PDC!$J$1,PDC!$J$1:$L$1,0))</f>
        <v>Services</v>
      </c>
      <c r="F2452">
        <v>8431</v>
      </c>
      <c r="G2452">
        <v>95</v>
      </c>
      <c r="H2452" t="s">
        <v>92</v>
      </c>
      <c r="I2452" s="10">
        <v>133</v>
      </c>
      <c r="J2452" s="10">
        <v>196248</v>
      </c>
      <c r="K2452" s="10">
        <v>6</v>
      </c>
      <c r="L2452" s="10"/>
      <c r="M2452" s="10"/>
      <c r="N2452" s="10"/>
      <c r="O2452" s="10">
        <v>606</v>
      </c>
      <c r="P2452" s="10">
        <v>41.860270423187842</v>
      </c>
      <c r="Q2452" s="10">
        <v>30.573559984999999</v>
      </c>
      <c r="R2452" s="10"/>
      <c r="S2452" s="10"/>
      <c r="AA2452" s="10"/>
      <c r="AB2452" s="10"/>
    </row>
    <row r="2453" spans="1:28" x14ac:dyDescent="0.35">
      <c r="A2453" t="str">
        <f t="shared" si="203"/>
        <v>8431_Services relatifs aux bâtiments et aménagement paysager</v>
      </c>
      <c r="B2453" t="str">
        <f t="shared" si="204"/>
        <v>19_8431</v>
      </c>
      <c r="C2453">
        <f t="shared" si="205"/>
        <v>19</v>
      </c>
      <c r="D2453">
        <f t="shared" si="202"/>
        <v>19</v>
      </c>
      <c r="E2453" t="str">
        <f>INDEX(PDC!$J$1:$L$90,MATCH(H2453,PDC!$L:$L,0),MATCH(PDC!$J$1,PDC!$J$1:$L$1,0))</f>
        <v>Services</v>
      </c>
      <c r="F2453">
        <v>8431</v>
      </c>
      <c r="G2453">
        <v>81</v>
      </c>
      <c r="H2453" t="s">
        <v>9</v>
      </c>
      <c r="I2453" s="10">
        <v>1664</v>
      </c>
      <c r="J2453" s="10">
        <v>2517700</v>
      </c>
      <c r="K2453" s="10">
        <v>75</v>
      </c>
      <c r="L2453" s="10">
        <v>6</v>
      </c>
      <c r="M2453" s="10">
        <v>48</v>
      </c>
      <c r="N2453" s="10"/>
      <c r="O2453" s="10">
        <v>7165</v>
      </c>
      <c r="P2453" s="10">
        <v>52.137787338253403</v>
      </c>
      <c r="Q2453" s="10">
        <v>29.789093220000002</v>
      </c>
      <c r="R2453" s="10"/>
      <c r="S2453" s="10"/>
      <c r="AA2453" s="10"/>
      <c r="AB2453" s="10"/>
    </row>
    <row r="2454" spans="1:28" x14ac:dyDescent="0.35">
      <c r="A2454" t="str">
        <f t="shared" si="203"/>
        <v>8431_Fabrication de produits en caoutchouc et en plastique</v>
      </c>
      <c r="B2454" t="str">
        <f t="shared" si="204"/>
        <v>24_8431</v>
      </c>
      <c r="C2454">
        <f t="shared" si="205"/>
        <v>24</v>
      </c>
      <c r="D2454">
        <f t="shared" si="202"/>
        <v>24</v>
      </c>
      <c r="E2454" t="str">
        <f>INDEX(PDC!$J$1:$L$90,MATCH(H2454,PDC!$L:$L,0),MATCH(PDC!$J$1,PDC!$J$1:$L$1,0))</f>
        <v>Industrie</v>
      </c>
      <c r="F2454">
        <v>8431</v>
      </c>
      <c r="G2454">
        <v>22</v>
      </c>
      <c r="H2454" t="s">
        <v>25</v>
      </c>
      <c r="I2454" s="10">
        <v>789</v>
      </c>
      <c r="J2454" s="10">
        <v>1183304</v>
      </c>
      <c r="K2454" s="10">
        <v>35</v>
      </c>
      <c r="L2454" s="10"/>
      <c r="M2454" s="10"/>
      <c r="N2454" s="10"/>
      <c r="O2454" s="10">
        <v>1953</v>
      </c>
      <c r="P2454" s="10">
        <v>43.454343183426822</v>
      </c>
      <c r="Q2454" s="10">
        <v>29.578197995</v>
      </c>
      <c r="R2454" s="10"/>
      <c r="S2454" s="10"/>
      <c r="U2454" s="10"/>
      <c r="V2454" s="10"/>
      <c r="W2454" s="10"/>
      <c r="X2454" s="10"/>
      <c r="Y2454" s="10"/>
      <c r="Z2454" s="10"/>
      <c r="AA2454" s="10"/>
      <c r="AB2454" s="10"/>
    </row>
    <row r="2455" spans="1:28" x14ac:dyDescent="0.35">
      <c r="A2455" t="str">
        <f t="shared" si="203"/>
        <v>8431_Fabrication de produits métalliques, à l'exception des machines et des équipements</v>
      </c>
      <c r="B2455" t="str">
        <f t="shared" si="204"/>
        <v>17_8431</v>
      </c>
      <c r="C2455">
        <f t="shared" si="205"/>
        <v>17</v>
      </c>
      <c r="D2455">
        <f t="shared" si="202"/>
        <v>17</v>
      </c>
      <c r="E2455" t="str">
        <f>INDEX(PDC!$J$1:$L$90,MATCH(H2455,PDC!$L:$L,0),MATCH(PDC!$J$1,PDC!$J$1:$L$1,0))</f>
        <v>Industrie</v>
      </c>
      <c r="F2455">
        <v>8431</v>
      </c>
      <c r="G2455">
        <v>25</v>
      </c>
      <c r="H2455" t="s">
        <v>11</v>
      </c>
      <c r="I2455" s="10">
        <v>2083</v>
      </c>
      <c r="J2455" s="10">
        <v>3305221</v>
      </c>
      <c r="K2455" s="10">
        <v>97</v>
      </c>
      <c r="L2455">
        <v>3</v>
      </c>
      <c r="M2455" s="10">
        <v>9</v>
      </c>
      <c r="N2455" s="10"/>
      <c r="O2455" s="10">
        <v>4725</v>
      </c>
      <c r="P2455" s="10">
        <v>53.192345050820741</v>
      </c>
      <c r="Q2455" s="10">
        <v>29.347508079000001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</row>
    <row r="2456" spans="1:28" x14ac:dyDescent="0.35">
      <c r="A2456" t="str">
        <f t="shared" si="203"/>
        <v>8431_Captage, traitement et distribution d'eau</v>
      </c>
      <c r="B2456" t="str">
        <f t="shared" si="204"/>
        <v>HC_8431</v>
      </c>
      <c r="C2456" t="str">
        <f t="shared" si="205"/>
        <v>HC</v>
      </c>
      <c r="D2456">
        <f t="shared" si="202"/>
        <v>28</v>
      </c>
      <c r="E2456" t="str">
        <f>INDEX(PDC!$J$1:$L$90,MATCH(H2456,PDC!$L:$L,0),MATCH(PDC!$J$1,PDC!$J$1:$L$1,0))</f>
        <v>Industrie</v>
      </c>
      <c r="F2456">
        <v>8431</v>
      </c>
      <c r="G2456">
        <v>36</v>
      </c>
      <c r="H2456" t="s">
        <v>77</v>
      </c>
      <c r="I2456" s="10">
        <v>214</v>
      </c>
      <c r="J2456" s="10">
        <v>274399</v>
      </c>
      <c r="K2456" s="10">
        <v>8</v>
      </c>
      <c r="L2456" s="10"/>
      <c r="M2456" s="10"/>
      <c r="N2456" s="10"/>
      <c r="O2456" s="10">
        <v>463</v>
      </c>
      <c r="P2456" s="10">
        <v>38.810911421988578</v>
      </c>
      <c r="Q2456" s="10">
        <v>29.154625199000002</v>
      </c>
      <c r="R2456" s="10"/>
      <c r="S2456" s="10"/>
      <c r="T2456" s="10"/>
      <c r="AA2456" s="10"/>
      <c r="AB2456" s="10"/>
    </row>
    <row r="2457" spans="1:28" x14ac:dyDescent="0.35">
      <c r="A2457" t="str">
        <f t="shared" si="203"/>
        <v>8431_Industrie automobile</v>
      </c>
      <c r="B2457" t="str">
        <f t="shared" si="204"/>
        <v>26_8431</v>
      </c>
      <c r="C2457">
        <f t="shared" si="205"/>
        <v>26</v>
      </c>
      <c r="D2457">
        <f t="shared" si="202"/>
        <v>26</v>
      </c>
      <c r="E2457" t="str">
        <f>INDEX(PDC!$J$1:$L$90,MATCH(H2457,PDC!$L:$L,0),MATCH(PDC!$J$1,PDC!$J$1:$L$1,0))</f>
        <v>Industrie</v>
      </c>
      <c r="F2457">
        <v>8431</v>
      </c>
      <c r="G2457">
        <v>29</v>
      </c>
      <c r="H2457" t="s">
        <v>24</v>
      </c>
      <c r="I2457" s="10">
        <v>1158</v>
      </c>
      <c r="J2457" s="10">
        <v>1772169</v>
      </c>
      <c r="K2457" s="10">
        <v>49</v>
      </c>
      <c r="L2457">
        <v>4</v>
      </c>
      <c r="M2457" s="10">
        <v>59</v>
      </c>
      <c r="N2457" s="10"/>
      <c r="O2457" s="10">
        <v>2902</v>
      </c>
      <c r="P2457" s="10">
        <v>40.811128528845465</v>
      </c>
      <c r="Q2457" s="10">
        <v>27.649733179999998</v>
      </c>
      <c r="R2457" s="10"/>
      <c r="S2457" s="10"/>
      <c r="AA2457" s="10"/>
      <c r="AB2457" s="10"/>
    </row>
    <row r="2458" spans="1:28" x14ac:dyDescent="0.35">
      <c r="A2458" t="str">
        <f t="shared" si="203"/>
        <v>8431_Industrie chimique</v>
      </c>
      <c r="B2458" t="str">
        <f t="shared" si="204"/>
        <v>23_8431</v>
      </c>
      <c r="C2458">
        <f t="shared" si="205"/>
        <v>23</v>
      </c>
      <c r="D2458">
        <f t="shared" si="202"/>
        <v>23</v>
      </c>
      <c r="E2458" t="str">
        <f>INDEX(PDC!$J$1:$L$90,MATCH(H2458,PDC!$L:$L,0),MATCH(PDC!$J$1,PDC!$J$1:$L$1,0))</f>
        <v>Industrie</v>
      </c>
      <c r="F2458">
        <v>8431</v>
      </c>
      <c r="G2458">
        <v>20</v>
      </c>
      <c r="H2458" t="s">
        <v>40</v>
      </c>
      <c r="I2458" s="10">
        <v>1211</v>
      </c>
      <c r="J2458" s="10">
        <v>1835255</v>
      </c>
      <c r="K2458" s="10">
        <v>49</v>
      </c>
      <c r="L2458" s="10"/>
      <c r="M2458" s="10"/>
      <c r="N2458" s="10"/>
      <c r="O2458" s="10">
        <v>2316</v>
      </c>
      <c r="P2458" s="10">
        <v>43.816920667474776</v>
      </c>
      <c r="Q2458" s="10">
        <v>26.69928702</v>
      </c>
      <c r="R2458" s="10"/>
      <c r="S2458" s="10"/>
      <c r="AA2458" s="10"/>
      <c r="AB2458" s="10"/>
    </row>
    <row r="2459" spans="1:28" x14ac:dyDescent="0.35">
      <c r="A2459" t="str">
        <f t="shared" si="203"/>
        <v>8431_Industrie pharmaceutique</v>
      </c>
      <c r="B2459" t="str">
        <f t="shared" si="204"/>
        <v>HC_8431</v>
      </c>
      <c r="C2459" t="str">
        <f t="shared" si="205"/>
        <v>HC</v>
      </c>
      <c r="D2459">
        <f t="shared" si="202"/>
        <v>32</v>
      </c>
      <c r="E2459" t="str">
        <f>INDEX(PDC!$J$1:$L$90,MATCH(H2459,PDC!$L:$L,0),MATCH(PDC!$J$1,PDC!$J$1:$L$1,0))</f>
        <v>Industrie</v>
      </c>
      <c r="F2459">
        <v>8431</v>
      </c>
      <c r="G2459">
        <v>21</v>
      </c>
      <c r="H2459" t="s">
        <v>39</v>
      </c>
      <c r="I2459" s="10">
        <v>240</v>
      </c>
      <c r="J2459" s="10">
        <v>392665</v>
      </c>
      <c r="K2459" s="10">
        <v>10</v>
      </c>
      <c r="L2459" s="10"/>
      <c r="M2459" s="10"/>
      <c r="N2459" s="10"/>
      <c r="O2459" s="10">
        <v>300</v>
      </c>
      <c r="P2459" s="10">
        <v>32.114208891500994</v>
      </c>
      <c r="Q2459" s="10">
        <v>25.467001133</v>
      </c>
      <c r="R2459" s="10"/>
      <c r="S2459" s="10"/>
      <c r="AA2459" s="10"/>
      <c r="AB2459" s="10"/>
    </row>
    <row r="2460" spans="1:28" x14ac:dyDescent="0.35">
      <c r="A2460" t="str">
        <f t="shared" si="203"/>
        <v>8431_Commerce de détail, à l'exception des automobiles et des motocycles</v>
      </c>
      <c r="B2460" t="str">
        <f t="shared" si="204"/>
        <v>31_8431</v>
      </c>
      <c r="C2460">
        <f t="shared" si="205"/>
        <v>31</v>
      </c>
      <c r="D2460">
        <f t="shared" si="202"/>
        <v>31</v>
      </c>
      <c r="E2460" t="str">
        <f>INDEX(PDC!$J$1:$L$90,MATCH(H2460,PDC!$L:$L,0),MATCH(PDC!$J$1,PDC!$J$1:$L$1,0))</f>
        <v>Commerce</v>
      </c>
      <c r="F2460">
        <v>8431</v>
      </c>
      <c r="G2460">
        <v>47</v>
      </c>
      <c r="H2460" t="s">
        <v>16</v>
      </c>
      <c r="I2460" s="10">
        <v>7089</v>
      </c>
      <c r="J2460" s="10">
        <v>11214881</v>
      </c>
      <c r="K2460" s="10">
        <v>265</v>
      </c>
      <c r="L2460">
        <v>13</v>
      </c>
      <c r="M2460" s="10">
        <v>117</v>
      </c>
      <c r="N2460" s="10"/>
      <c r="O2460" s="10">
        <v>16566</v>
      </c>
      <c r="P2460" s="10">
        <v>33.300578354168174</v>
      </c>
      <c r="Q2460" s="10">
        <v>23.629318938000001</v>
      </c>
      <c r="R2460" s="10"/>
      <c r="S2460" s="10"/>
      <c r="AA2460" s="10"/>
      <c r="AB2460" s="10"/>
    </row>
    <row r="2461" spans="1:28" x14ac:dyDescent="0.35">
      <c r="A2461" t="str">
        <f t="shared" si="203"/>
        <v>8431_Réparation et installation de machines et d'équipements</v>
      </c>
      <c r="B2461" t="str">
        <f t="shared" si="204"/>
        <v>36_8431</v>
      </c>
      <c r="C2461">
        <f t="shared" si="205"/>
        <v>36</v>
      </c>
      <c r="D2461">
        <f t="shared" si="202"/>
        <v>36</v>
      </c>
      <c r="E2461" t="str">
        <f>INDEX(PDC!$J$1:$L$90,MATCH(H2461,PDC!$L:$L,0),MATCH(PDC!$J$1,PDC!$J$1:$L$1,0))</f>
        <v>Industrie</v>
      </c>
      <c r="F2461">
        <v>8431</v>
      </c>
      <c r="G2461">
        <v>33</v>
      </c>
      <c r="H2461" t="s">
        <v>23</v>
      </c>
      <c r="I2461" s="10">
        <v>1066</v>
      </c>
      <c r="J2461" s="10">
        <v>1578501</v>
      </c>
      <c r="K2461" s="10">
        <v>35</v>
      </c>
      <c r="L2461" s="10"/>
      <c r="M2461" s="10"/>
      <c r="N2461" s="10"/>
      <c r="O2461" s="10">
        <v>879</v>
      </c>
      <c r="P2461" s="10">
        <v>28.816617452139312</v>
      </c>
      <c r="Q2461" s="10">
        <v>22.172934954999999</v>
      </c>
      <c r="R2461" s="10"/>
      <c r="S2461" s="10"/>
      <c r="AA2461" s="10"/>
      <c r="AB2461" s="10"/>
    </row>
    <row r="2462" spans="1:28" x14ac:dyDescent="0.35">
      <c r="A2462" t="str">
        <f t="shared" si="203"/>
        <v>8431_Construction de bâtiments</v>
      </c>
      <c r="B2462" t="str">
        <f t="shared" si="204"/>
        <v>22_8431</v>
      </c>
      <c r="C2462">
        <f t="shared" si="205"/>
        <v>22</v>
      </c>
      <c r="D2462">
        <f t="shared" si="202"/>
        <v>22</v>
      </c>
      <c r="E2462" t="str">
        <f>INDEX(PDC!$J$1:$L$90,MATCH(H2462,PDC!$L:$L,0),MATCH(PDC!$J$1,PDC!$J$1:$L$1,0))</f>
        <v>Construction</v>
      </c>
      <c r="F2462">
        <v>8431</v>
      </c>
      <c r="G2462">
        <v>41</v>
      </c>
      <c r="H2462" t="s">
        <v>17</v>
      </c>
      <c r="I2462" s="10">
        <v>460</v>
      </c>
      <c r="J2462" s="10">
        <v>723200</v>
      </c>
      <c r="K2462" s="10">
        <v>16</v>
      </c>
      <c r="L2462" s="10">
        <v>1</v>
      </c>
      <c r="M2462" s="10">
        <v>99</v>
      </c>
      <c r="N2462" s="10">
        <v>1</v>
      </c>
      <c r="O2462" s="10">
        <v>1009</v>
      </c>
      <c r="P2462" s="10">
        <v>46.391750824476631</v>
      </c>
      <c r="Q2462" s="10">
        <v>22.123893805000002</v>
      </c>
      <c r="R2462" s="10"/>
      <c r="S2462" s="10"/>
      <c r="AA2462" s="10"/>
      <c r="AB2462" s="10"/>
    </row>
    <row r="2463" spans="1:28" x14ac:dyDescent="0.35">
      <c r="A2463" t="str">
        <f t="shared" si="203"/>
        <v>8431_Activités pour la santé humaine</v>
      </c>
      <c r="B2463" t="str">
        <f t="shared" si="204"/>
        <v>29_8431</v>
      </c>
      <c r="C2463">
        <f t="shared" si="205"/>
        <v>29</v>
      </c>
      <c r="D2463">
        <f t="shared" si="202"/>
        <v>29</v>
      </c>
      <c r="E2463" t="str">
        <f>INDEX(PDC!$J$1:$L$90,MATCH(H2463,PDC!$L:$L,0),MATCH(PDC!$J$1,PDC!$J$1:$L$1,0))</f>
        <v>Services</v>
      </c>
      <c r="F2463">
        <v>8431</v>
      </c>
      <c r="G2463">
        <v>86</v>
      </c>
      <c r="H2463" t="s">
        <v>27</v>
      </c>
      <c r="I2463" s="10">
        <v>3697</v>
      </c>
      <c r="J2463" s="10">
        <v>5695185</v>
      </c>
      <c r="K2463" s="10">
        <v>125</v>
      </c>
      <c r="L2463" s="10">
        <v>1</v>
      </c>
      <c r="M2463" s="10">
        <v>5</v>
      </c>
      <c r="N2463" s="10"/>
      <c r="O2463" s="10">
        <v>7838</v>
      </c>
      <c r="P2463" s="10">
        <v>37.519423362745698</v>
      </c>
      <c r="Q2463" s="10">
        <v>21.948365154000001</v>
      </c>
      <c r="R2463" s="10"/>
      <c r="S2463" s="10"/>
      <c r="AA2463" s="10"/>
      <c r="AB2463" s="10"/>
    </row>
    <row r="2464" spans="1:28" x14ac:dyDescent="0.35">
      <c r="A2464" t="str">
        <f t="shared" si="203"/>
        <v>8431_Commerce et réparation d'automobiles et de motocycles</v>
      </c>
      <c r="B2464" t="str">
        <f t="shared" si="204"/>
        <v>30_8431</v>
      </c>
      <c r="C2464">
        <f t="shared" si="205"/>
        <v>30</v>
      </c>
      <c r="D2464">
        <f t="shared" si="202"/>
        <v>30</v>
      </c>
      <c r="E2464" t="str">
        <f>INDEX(PDC!$J$1:$L$90,MATCH(H2464,PDC!$L:$L,0),MATCH(PDC!$J$1,PDC!$J$1:$L$1,0))</f>
        <v>Commerce</v>
      </c>
      <c r="F2464">
        <v>8431</v>
      </c>
      <c r="G2464">
        <v>45</v>
      </c>
      <c r="H2464" t="s">
        <v>21</v>
      </c>
      <c r="I2464" s="10">
        <v>2134</v>
      </c>
      <c r="J2464" s="10">
        <v>3458480</v>
      </c>
      <c r="K2464" s="10">
        <v>71</v>
      </c>
      <c r="L2464" s="10">
        <v>3</v>
      </c>
      <c r="M2464" s="10">
        <v>18</v>
      </c>
      <c r="N2464" s="10"/>
      <c r="O2464" s="10">
        <v>3760</v>
      </c>
      <c r="P2464" s="10">
        <v>35.129957248093348</v>
      </c>
      <c r="Q2464" s="10">
        <v>20.529249843999999</v>
      </c>
      <c r="R2464" s="10"/>
      <c r="S2464" s="10"/>
      <c r="AA2464" s="10"/>
      <c r="AB2464" s="10"/>
    </row>
    <row r="2465" spans="1:28" x14ac:dyDescent="0.35">
      <c r="A2465" t="str">
        <f t="shared" si="203"/>
        <v>8431_Commerce de gros, à l'exception des automobiles et des motocycles</v>
      </c>
      <c r="B2465" t="str">
        <f t="shared" si="204"/>
        <v>33_8431</v>
      </c>
      <c r="C2465">
        <f t="shared" si="205"/>
        <v>33</v>
      </c>
      <c r="D2465">
        <f t="shared" si="202"/>
        <v>33</v>
      </c>
      <c r="E2465" t="str">
        <f>INDEX(PDC!$J$1:$L$90,MATCH(H2465,PDC!$L:$L,0),MATCH(PDC!$J$1,PDC!$J$1:$L$1,0))</f>
        <v>Commerce</v>
      </c>
      <c r="F2465">
        <v>8431</v>
      </c>
      <c r="G2465">
        <v>46</v>
      </c>
      <c r="H2465" t="s">
        <v>28</v>
      </c>
      <c r="I2465" s="10">
        <v>4965</v>
      </c>
      <c r="J2465" s="10">
        <v>7602437</v>
      </c>
      <c r="K2465" s="10">
        <v>154</v>
      </c>
      <c r="L2465" s="10">
        <v>10</v>
      </c>
      <c r="M2465" s="10">
        <v>95</v>
      </c>
      <c r="N2465" s="10"/>
      <c r="O2465" s="10">
        <v>9173</v>
      </c>
      <c r="P2465" s="10">
        <v>31.30853821175516</v>
      </c>
      <c r="Q2465" s="10">
        <v>20.256662435999999</v>
      </c>
      <c r="R2465" s="10"/>
      <c r="S2465" s="10"/>
      <c r="AA2465" s="10"/>
      <c r="AB2465" s="10"/>
    </row>
    <row r="2466" spans="1:28" x14ac:dyDescent="0.35">
      <c r="A2466" t="str">
        <f t="shared" si="203"/>
        <v>8431_Fabrication d'équipements électriques</v>
      </c>
      <c r="B2466" t="str">
        <f t="shared" si="204"/>
        <v>40_8431</v>
      </c>
      <c r="C2466">
        <f t="shared" si="205"/>
        <v>40</v>
      </c>
      <c r="D2466">
        <f t="shared" si="202"/>
        <v>40</v>
      </c>
      <c r="E2466" t="str">
        <f>INDEX(PDC!$J$1:$L$90,MATCH(H2466,PDC!$L:$L,0),MATCH(PDC!$J$1,PDC!$J$1:$L$1,0))</f>
        <v>Industrie</v>
      </c>
      <c r="F2466">
        <v>8431</v>
      </c>
      <c r="G2466">
        <v>27</v>
      </c>
      <c r="H2466" t="s">
        <v>38</v>
      </c>
      <c r="I2466" s="10">
        <v>562</v>
      </c>
      <c r="J2466" s="10">
        <v>646243</v>
      </c>
      <c r="K2466" s="10">
        <v>13</v>
      </c>
      <c r="L2466" s="10"/>
      <c r="M2466" s="10"/>
      <c r="N2466" s="10"/>
      <c r="O2466" s="10">
        <v>1274</v>
      </c>
      <c r="P2466" s="10">
        <v>19.465583082705439</v>
      </c>
      <c r="Q2466" s="10">
        <v>20.116272051999999</v>
      </c>
      <c r="R2466" s="10"/>
      <c r="S2466" s="10"/>
      <c r="AA2466" s="10"/>
      <c r="AB2466" s="10"/>
    </row>
    <row r="2467" spans="1:28" x14ac:dyDescent="0.35">
      <c r="A2467" t="str">
        <f t="shared" si="203"/>
        <v>8431_Publicité et études de marché</v>
      </c>
      <c r="B2467" t="str">
        <f t="shared" si="204"/>
        <v>HC_8431</v>
      </c>
      <c r="C2467" t="str">
        <f t="shared" si="205"/>
        <v>HC</v>
      </c>
      <c r="D2467">
        <f t="shared" si="202"/>
        <v>34</v>
      </c>
      <c r="E2467" t="str">
        <f>INDEX(PDC!$J$1:$L$90,MATCH(H2467,PDC!$L:$L,0),MATCH(PDC!$J$1,PDC!$J$1:$L$1,0))</f>
        <v>Services</v>
      </c>
      <c r="F2467">
        <v>8431</v>
      </c>
      <c r="G2467">
        <v>73</v>
      </c>
      <c r="H2467" t="s">
        <v>33</v>
      </c>
      <c r="I2467" s="10">
        <v>249</v>
      </c>
      <c r="J2467" s="10">
        <v>422731</v>
      </c>
      <c r="K2467" s="10">
        <v>8</v>
      </c>
      <c r="L2467">
        <v>1</v>
      </c>
      <c r="M2467" s="10">
        <v>6</v>
      </c>
      <c r="N2467" s="10"/>
      <c r="O2467" s="10">
        <v>315</v>
      </c>
      <c r="P2467" s="10">
        <v>30.035717932494272</v>
      </c>
      <c r="Q2467" s="10">
        <v>18.924564320999998</v>
      </c>
      <c r="R2467" s="10"/>
      <c r="S2467" s="10"/>
      <c r="U2467" s="10"/>
      <c r="V2467" s="10"/>
      <c r="W2467" s="10"/>
      <c r="X2467" s="10"/>
      <c r="Y2467" s="10"/>
      <c r="Z2467" s="10"/>
      <c r="AA2467" s="10"/>
      <c r="AB2467" s="10"/>
    </row>
    <row r="2468" spans="1:28" x14ac:dyDescent="0.35">
      <c r="A2468" t="str">
        <f t="shared" si="203"/>
        <v>8431_Administration publique et défense ; sécurité sociale obligatoire</v>
      </c>
      <c r="B2468" t="str">
        <f t="shared" si="204"/>
        <v>37_8431</v>
      </c>
      <c r="C2468">
        <f t="shared" si="205"/>
        <v>37</v>
      </c>
      <c r="D2468">
        <f t="shared" si="202"/>
        <v>37</v>
      </c>
      <c r="E2468" t="str">
        <f>INDEX(PDC!$J$1:$L$90,MATCH(H2468,PDC!$L:$L,0),MATCH(PDC!$J$1,PDC!$J$1:$L$1,0))</f>
        <v>Services</v>
      </c>
      <c r="F2468">
        <v>8431</v>
      </c>
      <c r="G2468">
        <v>84</v>
      </c>
      <c r="H2468" t="s">
        <v>36</v>
      </c>
      <c r="I2468" s="10">
        <v>5045</v>
      </c>
      <c r="J2468" s="10">
        <v>5470038</v>
      </c>
      <c r="K2468" s="10">
        <v>102</v>
      </c>
      <c r="L2468">
        <v>5</v>
      </c>
      <c r="M2468" s="10">
        <v>29</v>
      </c>
      <c r="N2468" s="10"/>
      <c r="O2468" s="10">
        <v>3797</v>
      </c>
      <c r="P2468" s="10">
        <v>28.033411617568806</v>
      </c>
      <c r="Q2468" s="10">
        <v>18.647036821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</row>
    <row r="2469" spans="1:28" x14ac:dyDescent="0.35">
      <c r="A2469" t="str">
        <f t="shared" si="203"/>
        <v>8431_Activités des organisations associatives</v>
      </c>
      <c r="B2469" t="str">
        <f t="shared" si="204"/>
        <v>51_8431</v>
      </c>
      <c r="C2469">
        <f t="shared" si="205"/>
        <v>51</v>
      </c>
      <c r="D2469">
        <f t="shared" si="202"/>
        <v>51</v>
      </c>
      <c r="E2469" t="str">
        <f>INDEX(PDC!$J$1:$L$90,MATCH(H2469,PDC!$L:$L,0),MATCH(PDC!$J$1,PDC!$J$1:$L$1,0))</f>
        <v>Services</v>
      </c>
      <c r="F2469">
        <v>8431</v>
      </c>
      <c r="G2469">
        <v>94</v>
      </c>
      <c r="H2469" t="s">
        <v>32</v>
      </c>
      <c r="I2469" s="10">
        <v>1294</v>
      </c>
      <c r="J2469" s="10">
        <v>1870351</v>
      </c>
      <c r="K2469" s="10">
        <v>28</v>
      </c>
      <c r="L2469">
        <v>1</v>
      </c>
      <c r="M2469" s="10">
        <v>9</v>
      </c>
      <c r="N2469" s="10"/>
      <c r="O2469" s="10">
        <v>1560</v>
      </c>
      <c r="P2469" s="10">
        <v>12.63403904137102</v>
      </c>
      <c r="Q2469" s="10">
        <v>14.97045207</v>
      </c>
      <c r="R2469" s="10"/>
      <c r="S2469" s="10"/>
      <c r="T2469" s="10"/>
      <c r="AA2469" s="10"/>
      <c r="AB2469" s="10"/>
    </row>
    <row r="2470" spans="1:28" x14ac:dyDescent="0.35">
      <c r="A2470" t="str">
        <f t="shared" si="203"/>
        <v>8431_Activités immobilières</v>
      </c>
      <c r="B2470" t="str">
        <f t="shared" si="204"/>
        <v>44_8431</v>
      </c>
      <c r="C2470">
        <f t="shared" si="205"/>
        <v>44</v>
      </c>
      <c r="D2470">
        <f t="shared" si="202"/>
        <v>44</v>
      </c>
      <c r="E2470" t="str">
        <f>INDEX(PDC!$J$1:$L$90,MATCH(H2470,PDC!$L:$L,0),MATCH(PDC!$J$1,PDC!$J$1:$L$1,0))</f>
        <v>Services</v>
      </c>
      <c r="F2470">
        <v>8431</v>
      </c>
      <c r="G2470">
        <v>68</v>
      </c>
      <c r="H2470" t="s">
        <v>31</v>
      </c>
      <c r="I2470" s="10">
        <v>863</v>
      </c>
      <c r="J2470" s="10">
        <v>1231213</v>
      </c>
      <c r="K2470" s="10">
        <v>18</v>
      </c>
      <c r="L2470" s="10">
        <v>5</v>
      </c>
      <c r="M2470" s="10">
        <v>116</v>
      </c>
      <c r="N2470" s="10"/>
      <c r="O2470" s="10">
        <v>1830</v>
      </c>
      <c r="P2470" s="10">
        <v>17.636077101130667</v>
      </c>
      <c r="Q2470" s="10">
        <v>14.619728673999999</v>
      </c>
      <c r="R2470" s="10"/>
      <c r="S2470" s="10"/>
      <c r="AA2470" s="10"/>
      <c r="AB2470" s="10"/>
    </row>
    <row r="2471" spans="1:28" x14ac:dyDescent="0.35">
      <c r="A2471" t="str">
        <f t="shared" si="203"/>
        <v>8431_Activités de location et location-bail</v>
      </c>
      <c r="B2471" t="str">
        <f t="shared" si="204"/>
        <v>HC_8431</v>
      </c>
      <c r="C2471" t="str">
        <f t="shared" si="205"/>
        <v>HC</v>
      </c>
      <c r="D2471">
        <f t="shared" si="202"/>
        <v>39</v>
      </c>
      <c r="E2471" t="str">
        <f>INDEX(PDC!$J$1:$L$90,MATCH(H2471,PDC!$L:$L,0),MATCH(PDC!$J$1,PDC!$J$1:$L$1,0))</f>
        <v>Services</v>
      </c>
      <c r="F2471">
        <v>8431</v>
      </c>
      <c r="G2471">
        <v>77</v>
      </c>
      <c r="H2471" t="s">
        <v>88</v>
      </c>
      <c r="I2471" s="10">
        <v>272</v>
      </c>
      <c r="J2471" s="10">
        <v>455017</v>
      </c>
      <c r="K2471" s="10">
        <v>6</v>
      </c>
      <c r="L2471">
        <v>2</v>
      </c>
      <c r="M2471" s="10">
        <v>85</v>
      </c>
      <c r="N2471" s="10"/>
      <c r="O2471" s="10">
        <v>353</v>
      </c>
      <c r="P2471" s="10">
        <v>27.266629127065379</v>
      </c>
      <c r="Q2471" s="10">
        <v>13.186320511</v>
      </c>
      <c r="R2471" s="10"/>
      <c r="S2471" s="10"/>
      <c r="AA2471" s="10"/>
      <c r="AB2471" s="10"/>
    </row>
    <row r="2472" spans="1:28" x14ac:dyDescent="0.35">
      <c r="A2472" t="str">
        <f t="shared" si="203"/>
        <v>8431_Collecte et traitement des eaux usées</v>
      </c>
      <c r="B2472" t="str">
        <f t="shared" si="204"/>
        <v>HC_8431</v>
      </c>
      <c r="C2472" t="str">
        <f t="shared" si="205"/>
        <v>HC</v>
      </c>
      <c r="D2472">
        <f t="shared" si="202"/>
        <v>43</v>
      </c>
      <c r="E2472" t="str">
        <f>INDEX(PDC!$J$1:$L$90,MATCH(H2472,PDC!$L:$L,0),MATCH(PDC!$J$1,PDC!$J$1:$L$1,0))</f>
        <v>Industrie</v>
      </c>
      <c r="F2472">
        <v>8431</v>
      </c>
      <c r="G2472">
        <v>37</v>
      </c>
      <c r="H2472" t="s">
        <v>78</v>
      </c>
      <c r="I2472" s="10">
        <v>47</v>
      </c>
      <c r="J2472" s="10">
        <v>77052</v>
      </c>
      <c r="K2472" s="10">
        <v>1</v>
      </c>
      <c r="M2472" s="10"/>
      <c r="N2472" s="10"/>
      <c r="O2472" s="10">
        <v>117</v>
      </c>
      <c r="P2472" s="10">
        <v>17.700455368154213</v>
      </c>
      <c r="Q2472" s="10">
        <v>12.978248455999999</v>
      </c>
      <c r="R2472" s="10"/>
      <c r="S2472" s="10"/>
      <c r="AA2472" s="10"/>
      <c r="AB2472" s="10"/>
    </row>
    <row r="2473" spans="1:28" x14ac:dyDescent="0.35">
      <c r="A2473" t="str">
        <f t="shared" si="203"/>
        <v>8431_Fabrication d'autres matériels de transport</v>
      </c>
      <c r="B2473" t="str">
        <f t="shared" si="204"/>
        <v>35_8431</v>
      </c>
      <c r="C2473">
        <f t="shared" si="205"/>
        <v>35</v>
      </c>
      <c r="D2473">
        <f t="shared" si="202"/>
        <v>35</v>
      </c>
      <c r="E2473" t="str">
        <f>INDEX(PDC!$J$1:$L$90,MATCH(H2473,PDC!$L:$L,0),MATCH(PDC!$J$1,PDC!$J$1:$L$1,0))</f>
        <v>Industrie</v>
      </c>
      <c r="F2473">
        <v>8431</v>
      </c>
      <c r="G2473">
        <v>30</v>
      </c>
      <c r="H2473" t="s">
        <v>74</v>
      </c>
      <c r="I2473" s="10">
        <v>422</v>
      </c>
      <c r="J2473" s="10">
        <v>562173</v>
      </c>
      <c r="K2473" s="10">
        <v>7</v>
      </c>
      <c r="L2473" s="10"/>
      <c r="M2473" s="10"/>
      <c r="N2473" s="10"/>
      <c r="O2473" s="10">
        <v>67</v>
      </c>
      <c r="P2473" s="10">
        <v>29.68616135549841</v>
      </c>
      <c r="Q2473" s="10">
        <v>12.451683022999999</v>
      </c>
      <c r="R2473" s="10"/>
      <c r="S2473" s="10"/>
      <c r="U2473" s="10"/>
      <c r="V2473" s="10"/>
      <c r="W2473" s="10"/>
      <c r="X2473" s="10"/>
      <c r="Y2473" s="10"/>
      <c r="Z2473" s="10"/>
      <c r="AA2473" s="10"/>
      <c r="AB2473" s="10"/>
    </row>
    <row r="2474" spans="1:28" x14ac:dyDescent="0.35">
      <c r="A2474" t="str">
        <f t="shared" si="203"/>
        <v>8431_Fabrication de machines et équipements n.c.a.</v>
      </c>
      <c r="B2474" t="str">
        <f t="shared" si="204"/>
        <v>45_8431</v>
      </c>
      <c r="C2474">
        <f t="shared" si="205"/>
        <v>45</v>
      </c>
      <c r="D2474">
        <f t="shared" si="202"/>
        <v>45</v>
      </c>
      <c r="E2474" t="str">
        <f>INDEX(PDC!$J$1:$L$90,MATCH(H2474,PDC!$L:$L,0),MATCH(PDC!$J$1,PDC!$J$1:$L$1,0))</f>
        <v>Industrie</v>
      </c>
      <c r="F2474">
        <v>8431</v>
      </c>
      <c r="G2474">
        <v>28</v>
      </c>
      <c r="H2474" t="s">
        <v>29</v>
      </c>
      <c r="I2474" s="10">
        <v>1424</v>
      </c>
      <c r="J2474" s="10">
        <v>2059242</v>
      </c>
      <c r="K2474" s="10">
        <v>25</v>
      </c>
      <c r="M2474" s="10"/>
      <c r="N2474" s="10"/>
      <c r="O2474" s="10">
        <v>1352</v>
      </c>
      <c r="P2474" s="10">
        <v>17.219408512440097</v>
      </c>
      <c r="Q2474" s="10">
        <v>12.140389522</v>
      </c>
      <c r="R2474" s="10"/>
      <c r="S2474" s="10"/>
      <c r="T2474" s="10"/>
      <c r="AA2474" s="10"/>
      <c r="AB2474" s="10"/>
    </row>
    <row r="2475" spans="1:28" x14ac:dyDescent="0.35">
      <c r="A2475" t="str">
        <f t="shared" si="203"/>
        <v>8431_Activités administratives et autres activités de soutien aux entreprises</v>
      </c>
      <c r="B2475" t="str">
        <f t="shared" si="204"/>
        <v>42_8431</v>
      </c>
      <c r="C2475">
        <f t="shared" si="205"/>
        <v>42</v>
      </c>
      <c r="D2475">
        <f t="shared" si="202"/>
        <v>42</v>
      </c>
      <c r="E2475" t="str">
        <f>INDEX(PDC!$J$1:$L$90,MATCH(H2475,PDC!$L:$L,0),MATCH(PDC!$J$1,PDC!$J$1:$L$1,0))</f>
        <v>Services</v>
      </c>
      <c r="F2475">
        <v>8431</v>
      </c>
      <c r="G2475">
        <v>82</v>
      </c>
      <c r="H2475" t="s">
        <v>35</v>
      </c>
      <c r="I2475" s="10">
        <v>525</v>
      </c>
      <c r="J2475" s="10">
        <v>851095</v>
      </c>
      <c r="K2475" s="10">
        <v>10</v>
      </c>
      <c r="L2475" s="10">
        <v>1</v>
      </c>
      <c r="M2475" s="10">
        <v>15</v>
      </c>
      <c r="N2475" s="10"/>
      <c r="O2475" s="10">
        <v>428</v>
      </c>
      <c r="P2475" s="10">
        <v>18.580715433661585</v>
      </c>
      <c r="Q2475" s="10">
        <v>11.749569672</v>
      </c>
      <c r="R2475" s="10"/>
      <c r="S2475" s="10"/>
      <c r="U2475" s="10"/>
      <c r="V2475" s="10"/>
      <c r="W2475" s="10"/>
      <c r="X2475" s="10"/>
      <c r="Y2475" s="10"/>
      <c r="Z2475" s="10"/>
      <c r="AA2475" s="10"/>
      <c r="AB2475" s="10"/>
    </row>
    <row r="2476" spans="1:28" x14ac:dyDescent="0.35">
      <c r="A2476" t="str">
        <f t="shared" si="203"/>
        <v>8431_Autres services personnels</v>
      </c>
      <c r="B2476" t="str">
        <f t="shared" si="204"/>
        <v>46_8431</v>
      </c>
      <c r="C2476">
        <f t="shared" si="205"/>
        <v>46</v>
      </c>
      <c r="D2476">
        <f t="shared" si="202"/>
        <v>46</v>
      </c>
      <c r="E2476" t="str">
        <f>INDEX(PDC!$J$1:$L$90,MATCH(H2476,PDC!$L:$L,0),MATCH(PDC!$J$1,PDC!$J$1:$L$1,0))</f>
        <v>Services</v>
      </c>
      <c r="F2476">
        <v>8431</v>
      </c>
      <c r="G2476">
        <v>96</v>
      </c>
      <c r="H2476" t="s">
        <v>30</v>
      </c>
      <c r="I2476" s="10">
        <v>683</v>
      </c>
      <c r="J2476" s="10">
        <v>1043355</v>
      </c>
      <c r="K2476" s="10">
        <v>12</v>
      </c>
      <c r="L2476" s="10">
        <v>1</v>
      </c>
      <c r="M2476" s="10">
        <v>20</v>
      </c>
      <c r="N2476" s="10"/>
      <c r="O2476" s="10">
        <v>985</v>
      </c>
      <c r="P2476" s="10">
        <v>16.300674857920562</v>
      </c>
      <c r="Q2476" s="10">
        <v>11.501358597999999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</row>
    <row r="2477" spans="1:28" x14ac:dyDescent="0.35">
      <c r="A2477" t="str">
        <f t="shared" si="203"/>
        <v>8431_Industrie du papier et du carton</v>
      </c>
      <c r="B2477" t="str">
        <f t="shared" si="204"/>
        <v>HC_8431</v>
      </c>
      <c r="C2477" t="str">
        <f t="shared" si="205"/>
        <v>HC</v>
      </c>
      <c r="D2477">
        <f t="shared" si="202"/>
        <v>50</v>
      </c>
      <c r="E2477" t="str">
        <f>INDEX(PDC!$J$1:$L$90,MATCH(H2477,PDC!$L:$L,0),MATCH(PDC!$J$1,PDC!$J$1:$L$1,0))</f>
        <v>Industrie</v>
      </c>
      <c r="F2477">
        <v>8431</v>
      </c>
      <c r="G2477">
        <v>17</v>
      </c>
      <c r="H2477" t="s">
        <v>71</v>
      </c>
      <c r="I2477" s="10">
        <v>191</v>
      </c>
      <c r="J2477" s="10">
        <v>262652</v>
      </c>
      <c r="K2477" s="10">
        <v>3</v>
      </c>
      <c r="L2477" s="10"/>
      <c r="M2477" s="10"/>
      <c r="N2477" s="10"/>
      <c r="O2477" s="10">
        <v>523</v>
      </c>
      <c r="P2477" s="10">
        <v>13.502389151150702</v>
      </c>
      <c r="Q2477" s="10">
        <v>11.421957571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</row>
    <row r="2478" spans="1:28" x14ac:dyDescent="0.35">
      <c r="A2478" t="str">
        <f t="shared" si="203"/>
        <v>8431_Fabrication de boissons</v>
      </c>
      <c r="B2478" t="str">
        <f t="shared" si="204"/>
        <v>HC_8431</v>
      </c>
      <c r="C2478" t="str">
        <f t="shared" si="205"/>
        <v>HC</v>
      </c>
      <c r="D2478">
        <f t="shared" si="202"/>
        <v>58</v>
      </c>
      <c r="E2478" t="str">
        <f>INDEX(PDC!$J$1:$L$90,MATCH(H2478,PDC!$L:$L,0),MATCH(PDC!$J$1,PDC!$J$1:$L$1,0))</f>
        <v>Industrie</v>
      </c>
      <c r="F2478">
        <v>8431</v>
      </c>
      <c r="G2478">
        <v>11</v>
      </c>
      <c r="H2478" t="s">
        <v>66</v>
      </c>
      <c r="I2478" s="10">
        <v>136</v>
      </c>
      <c r="J2478" s="10">
        <v>205102</v>
      </c>
      <c r="K2478" s="10">
        <v>2</v>
      </c>
      <c r="L2478" s="10"/>
      <c r="M2478" s="10"/>
      <c r="N2478" s="10"/>
      <c r="O2478" s="10">
        <v>26</v>
      </c>
      <c r="P2478" s="10">
        <v>7.0268594416710002</v>
      </c>
      <c r="Q2478" s="10">
        <v>9.7512457216000001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</row>
    <row r="2479" spans="1:28" x14ac:dyDescent="0.35">
      <c r="A2479" t="str">
        <f t="shared" si="203"/>
        <v>8431_Industrie de l'habillement</v>
      </c>
      <c r="B2479" t="str">
        <f t="shared" si="204"/>
        <v>HC_8431</v>
      </c>
      <c r="C2479" t="str">
        <f t="shared" si="205"/>
        <v>HC</v>
      </c>
      <c r="D2479">
        <f t="shared" si="202"/>
        <v>41</v>
      </c>
      <c r="E2479" t="str">
        <f>INDEX(PDC!$J$1:$L$90,MATCH(H2479,PDC!$L:$L,0),MATCH(PDC!$J$1,PDC!$J$1:$L$1,0))</f>
        <v>Industrie</v>
      </c>
      <c r="F2479">
        <v>8431</v>
      </c>
      <c r="G2479">
        <v>14</v>
      </c>
      <c r="H2479" t="s">
        <v>68</v>
      </c>
      <c r="I2479" s="10">
        <v>60</v>
      </c>
      <c r="J2479" s="10">
        <v>103003</v>
      </c>
      <c r="K2479" s="10">
        <v>1</v>
      </c>
      <c r="L2479" s="10"/>
      <c r="M2479" s="10"/>
      <c r="N2479" s="10"/>
      <c r="O2479" s="10">
        <v>10</v>
      </c>
      <c r="P2479" s="10">
        <v>18.592130417949512</v>
      </c>
      <c r="Q2479" s="10">
        <v>9.7084550934999996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</row>
    <row r="2480" spans="1:28" x14ac:dyDescent="0.35">
      <c r="A2480" t="str">
        <f t="shared" si="203"/>
        <v>8431_Activités vétérinaires</v>
      </c>
      <c r="B2480" t="str">
        <f t="shared" si="204"/>
        <v>HC_8431</v>
      </c>
      <c r="C2480" t="str">
        <f t="shared" si="205"/>
        <v>HC</v>
      </c>
      <c r="D2480">
        <f t="shared" si="202"/>
        <v>47</v>
      </c>
      <c r="E2480" t="str">
        <f>INDEX(PDC!$J$1:$L$90,MATCH(H2480,PDC!$L:$L,0),MATCH(PDC!$J$1,PDC!$J$1:$L$1,0))</f>
        <v>Services</v>
      </c>
      <c r="F2480">
        <v>8431</v>
      </c>
      <c r="G2480">
        <v>75</v>
      </c>
      <c r="H2480" t="s">
        <v>87</v>
      </c>
      <c r="I2480" s="10">
        <v>64</v>
      </c>
      <c r="J2480" s="10">
        <v>113292</v>
      </c>
      <c r="K2480" s="10">
        <v>1</v>
      </c>
      <c r="M2480" s="10"/>
      <c r="N2480" s="10"/>
      <c r="O2480" s="10">
        <v>11</v>
      </c>
      <c r="P2480" s="10">
        <v>14.644607346534315</v>
      </c>
      <c r="Q2480" s="10">
        <v>8.8267485789000002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</row>
    <row r="2481" spans="1:28" x14ac:dyDescent="0.35">
      <c r="A2481" t="str">
        <f t="shared" si="203"/>
        <v>8431_Production et distribution d'électricité, de gaz, de vapeur et d'air conditionné</v>
      </c>
      <c r="B2481" t="str">
        <f t="shared" si="204"/>
        <v>HC_8431</v>
      </c>
      <c r="C2481" t="str">
        <f t="shared" si="205"/>
        <v>HC</v>
      </c>
      <c r="D2481">
        <f t="shared" si="202"/>
        <v>66</v>
      </c>
      <c r="E2481" t="str">
        <f>INDEX(PDC!$J$1:$L$90,MATCH(H2481,PDC!$L:$L,0),MATCH(PDC!$J$1,PDC!$J$1:$L$1,0))</f>
        <v>Industrie</v>
      </c>
      <c r="F2481">
        <v>8431</v>
      </c>
      <c r="G2481">
        <v>35</v>
      </c>
      <c r="H2481" t="s">
        <v>76</v>
      </c>
      <c r="I2481" s="10">
        <v>261</v>
      </c>
      <c r="J2481" s="10">
        <v>388072</v>
      </c>
      <c r="K2481" s="10">
        <v>3</v>
      </c>
      <c r="M2481" s="10"/>
      <c r="N2481" s="10"/>
      <c r="O2481" s="10">
        <v>145</v>
      </c>
      <c r="P2481" s="10">
        <v>4.0667370586362805</v>
      </c>
      <c r="Q2481" s="10">
        <v>7.7305242325999997</v>
      </c>
      <c r="T2481" s="10"/>
      <c r="U2481" s="10"/>
      <c r="V2481" s="10"/>
      <c r="W2481" s="10"/>
      <c r="X2481" s="10"/>
      <c r="Y2481" s="10"/>
      <c r="Z2481" s="10"/>
    </row>
    <row r="2482" spans="1:28" x14ac:dyDescent="0.35">
      <c r="A2482" t="str">
        <f t="shared" si="203"/>
        <v>8431_Enseignement</v>
      </c>
      <c r="B2482" t="str">
        <f t="shared" si="204"/>
        <v>63_8431</v>
      </c>
      <c r="C2482">
        <f t="shared" si="205"/>
        <v>63</v>
      </c>
      <c r="D2482">
        <f t="shared" si="202"/>
        <v>63</v>
      </c>
      <c r="E2482" t="str">
        <f>INDEX(PDC!$J$1:$L$90,MATCH(H2482,PDC!$L:$L,0),MATCH(PDC!$J$1,PDC!$J$1:$L$1,0))</f>
        <v>Services</v>
      </c>
      <c r="F2482">
        <v>8431</v>
      </c>
      <c r="G2482">
        <v>85</v>
      </c>
      <c r="H2482" t="s">
        <v>34</v>
      </c>
      <c r="I2482" s="10">
        <v>1571</v>
      </c>
      <c r="J2482" s="10">
        <v>1995949</v>
      </c>
      <c r="K2482" s="10">
        <v>15</v>
      </c>
      <c r="L2482" s="10">
        <v>1</v>
      </c>
      <c r="M2482" s="10">
        <v>6</v>
      </c>
      <c r="N2482" s="10"/>
      <c r="O2482" s="10">
        <v>1392</v>
      </c>
      <c r="P2482" s="10">
        <v>5.0726501623520912</v>
      </c>
      <c r="Q2482" s="10">
        <v>7.5152220823000002</v>
      </c>
      <c r="T2482" s="10"/>
      <c r="U2482" s="10"/>
      <c r="V2482" s="10"/>
      <c r="W2482" s="10"/>
      <c r="X2482" s="10"/>
      <c r="Y2482" s="10"/>
      <c r="Z2482" s="10"/>
    </row>
    <row r="2483" spans="1:28" x14ac:dyDescent="0.35">
      <c r="A2483" t="str">
        <f t="shared" si="203"/>
        <v>8431_Activités créatives, artistiques et de spectacle</v>
      </c>
      <c r="B2483" t="str">
        <f t="shared" si="204"/>
        <v>54_8431</v>
      </c>
      <c r="C2483">
        <f t="shared" si="205"/>
        <v>54</v>
      </c>
      <c r="D2483">
        <f t="shared" si="202"/>
        <v>54</v>
      </c>
      <c r="E2483" t="str">
        <f>INDEX(PDC!$J$1:$L$90,MATCH(H2483,PDC!$L:$L,0),MATCH(PDC!$J$1,PDC!$J$1:$L$1,0))</f>
        <v>Services</v>
      </c>
      <c r="F2483">
        <v>8431</v>
      </c>
      <c r="G2483">
        <v>90</v>
      </c>
      <c r="H2483" t="s">
        <v>42</v>
      </c>
      <c r="I2483" s="10">
        <v>751</v>
      </c>
      <c r="J2483" s="10">
        <v>598124</v>
      </c>
      <c r="K2483" s="10">
        <v>4</v>
      </c>
      <c r="L2483" s="10">
        <v>1</v>
      </c>
      <c r="M2483" s="10">
        <v>8</v>
      </c>
      <c r="N2483" s="10"/>
      <c r="O2483" s="10">
        <v>523</v>
      </c>
      <c r="P2483" s="10">
        <v>7.8213692754143684</v>
      </c>
      <c r="Q2483" s="10">
        <v>6.6875764891999996</v>
      </c>
      <c r="T2483" s="10"/>
      <c r="U2483" s="10"/>
      <c r="V2483" s="10"/>
      <c r="W2483" s="10"/>
      <c r="X2483" s="10"/>
      <c r="Y2483" s="10"/>
      <c r="Z2483" s="10"/>
    </row>
    <row r="2484" spans="1:28" x14ac:dyDescent="0.35">
      <c r="A2484" t="str">
        <f t="shared" si="203"/>
        <v>8431_Assurance</v>
      </c>
      <c r="B2484" t="str">
        <f t="shared" si="204"/>
        <v>53_8431</v>
      </c>
      <c r="C2484">
        <f t="shared" si="205"/>
        <v>53</v>
      </c>
      <c r="D2484">
        <f t="shared" si="202"/>
        <v>53</v>
      </c>
      <c r="E2484" t="str">
        <f>INDEX(PDC!$J$1:$L$90,MATCH(H2484,PDC!$L:$L,0),MATCH(PDC!$J$1,PDC!$J$1:$L$1,0))</f>
        <v>Services</v>
      </c>
      <c r="F2484">
        <v>8431</v>
      </c>
      <c r="G2484">
        <v>65</v>
      </c>
      <c r="H2484" t="s">
        <v>45</v>
      </c>
      <c r="I2484" s="10">
        <v>607</v>
      </c>
      <c r="J2484" s="10">
        <v>988481</v>
      </c>
      <c r="K2484" s="10">
        <v>6</v>
      </c>
      <c r="L2484" s="10">
        <v>1</v>
      </c>
      <c r="M2484" s="10">
        <v>8</v>
      </c>
      <c r="N2484" s="10"/>
      <c r="O2484" s="10">
        <v>196</v>
      </c>
      <c r="P2484" s="10">
        <v>9.2183534685669386</v>
      </c>
      <c r="Q2484" s="10">
        <v>6.0699194016</v>
      </c>
      <c r="T2484" s="10"/>
      <c r="U2484" s="10"/>
      <c r="V2484" s="10"/>
      <c r="W2484" s="10"/>
      <c r="X2484" s="10"/>
      <c r="Y2484" s="10"/>
      <c r="Z2484" s="10"/>
    </row>
    <row r="2485" spans="1:28" x14ac:dyDescent="0.35">
      <c r="A2485" t="str">
        <f t="shared" si="203"/>
        <v>8431_Autres industries manufacturières</v>
      </c>
      <c r="B2485" t="str">
        <f t="shared" si="204"/>
        <v>49_8431</v>
      </c>
      <c r="C2485">
        <f t="shared" si="205"/>
        <v>49</v>
      </c>
      <c r="D2485">
        <f t="shared" si="202"/>
        <v>49</v>
      </c>
      <c r="E2485" t="str">
        <f>INDEX(PDC!$J$1:$L$90,MATCH(H2485,PDC!$L:$L,0),MATCH(PDC!$J$1,PDC!$J$1:$L$1,0))</f>
        <v>Industrie</v>
      </c>
      <c r="F2485">
        <v>8431</v>
      </c>
      <c r="G2485">
        <v>32</v>
      </c>
      <c r="H2485" t="s">
        <v>37</v>
      </c>
      <c r="I2485" s="10">
        <v>873</v>
      </c>
      <c r="J2485" s="10">
        <v>1360821</v>
      </c>
      <c r="K2485" s="10">
        <v>8</v>
      </c>
      <c r="L2485" s="10"/>
      <c r="M2485" s="10"/>
      <c r="N2485" s="10"/>
      <c r="O2485" s="10">
        <v>754</v>
      </c>
      <c r="P2485" s="10">
        <v>14.094467294594494</v>
      </c>
      <c r="Q2485" s="10">
        <v>5.8788040454999999</v>
      </c>
      <c r="T2485" s="10"/>
      <c r="U2485" s="10"/>
      <c r="V2485" s="10"/>
      <c r="W2485" s="10"/>
      <c r="X2485" s="10"/>
      <c r="Y2485" s="10"/>
      <c r="Z2485" s="10"/>
    </row>
    <row r="2486" spans="1:28" x14ac:dyDescent="0.35">
      <c r="A2486" t="str">
        <f t="shared" si="203"/>
        <v>8431_Activités auxiliaires de services financiers et d'assurance</v>
      </c>
      <c r="B2486" t="str">
        <f t="shared" si="204"/>
        <v>56_8431</v>
      </c>
      <c r="C2486">
        <f t="shared" si="205"/>
        <v>56</v>
      </c>
      <c r="D2486">
        <f t="shared" si="202"/>
        <v>56</v>
      </c>
      <c r="E2486" t="str">
        <f>INDEX(PDC!$J$1:$L$90,MATCH(H2486,PDC!$L:$L,0),MATCH(PDC!$J$1,PDC!$J$1:$L$1,0))</f>
        <v>Services</v>
      </c>
      <c r="F2486">
        <v>8431</v>
      </c>
      <c r="G2486">
        <v>66</v>
      </c>
      <c r="H2486" t="s">
        <v>48</v>
      </c>
      <c r="I2486" s="10">
        <v>369</v>
      </c>
      <c r="J2486" s="10">
        <v>548274</v>
      </c>
      <c r="K2486" s="10">
        <v>3</v>
      </c>
      <c r="L2486" s="10"/>
      <c r="M2486" s="10"/>
      <c r="N2486" s="10"/>
      <c r="O2486" s="10">
        <v>17</v>
      </c>
      <c r="P2486" s="10">
        <v>7.70716603831921</v>
      </c>
      <c r="Q2486" s="10">
        <v>5.4717166963999997</v>
      </c>
      <c r="T2486" s="10"/>
      <c r="U2486" s="10"/>
      <c r="V2486" s="10"/>
      <c r="W2486" s="10"/>
      <c r="X2486" s="10"/>
      <c r="Y2486" s="10"/>
      <c r="Z2486" s="10"/>
    </row>
    <row r="2487" spans="1:28" x14ac:dyDescent="0.35">
      <c r="A2487" t="str">
        <f t="shared" si="203"/>
        <v>8431_Autres industries extractives</v>
      </c>
      <c r="B2487" t="str">
        <f t="shared" si="204"/>
        <v>HC_8431</v>
      </c>
      <c r="C2487" t="str">
        <f t="shared" si="205"/>
        <v>HC</v>
      </c>
      <c r="D2487">
        <f t="shared" si="202"/>
        <v>48</v>
      </c>
      <c r="E2487" t="str">
        <f>INDEX(PDC!$J$1:$L$90,MATCH(H2487,PDC!$L:$L,0),MATCH(PDC!$J$1,PDC!$J$1:$L$1,0))</f>
        <v>Industrie</v>
      </c>
      <c r="F2487">
        <v>8431</v>
      </c>
      <c r="G2487">
        <v>8</v>
      </c>
      <c r="H2487" t="s">
        <v>64</v>
      </c>
      <c r="I2487" s="10">
        <v>108</v>
      </c>
      <c r="J2487" s="10">
        <v>183608</v>
      </c>
      <c r="K2487" s="10">
        <v>1</v>
      </c>
      <c r="L2487" s="10"/>
      <c r="M2487" s="10"/>
      <c r="N2487" s="10"/>
      <c r="O2487" s="10">
        <v>21</v>
      </c>
      <c r="P2487" s="10">
        <v>14.121325056551196</v>
      </c>
      <c r="Q2487" s="10">
        <v>5.4463857783999998</v>
      </c>
      <c r="T2487" s="10"/>
      <c r="U2487" s="10"/>
      <c r="V2487" s="10"/>
      <c r="W2487" s="10"/>
      <c r="X2487" s="10"/>
      <c r="Y2487" s="10"/>
      <c r="Z2487" s="10"/>
    </row>
    <row r="2488" spans="1:28" x14ac:dyDescent="0.35">
      <c r="A2488" t="str">
        <f t="shared" si="203"/>
        <v>8431_Activités des agences de voyage, voyagistes, services de réservation et activités connexes</v>
      </c>
      <c r="B2488" t="str">
        <f t="shared" si="204"/>
        <v>HC_8431</v>
      </c>
      <c r="C2488" t="str">
        <f t="shared" si="205"/>
        <v>HC</v>
      </c>
      <c r="D2488">
        <f t="shared" si="202"/>
        <v>64</v>
      </c>
      <c r="E2488" t="str">
        <f>INDEX(PDC!$J$1:$L$90,MATCH(H2488,PDC!$L:$L,0),MATCH(PDC!$J$1,PDC!$J$1:$L$1,0))</f>
        <v>Services</v>
      </c>
      <c r="F2488">
        <v>8431</v>
      </c>
      <c r="G2488">
        <v>79</v>
      </c>
      <c r="H2488" t="s">
        <v>89</v>
      </c>
      <c r="I2488" s="10">
        <v>127</v>
      </c>
      <c r="J2488" s="10">
        <v>189773</v>
      </c>
      <c r="K2488" s="10">
        <v>1</v>
      </c>
      <c r="L2488" s="10"/>
      <c r="M2488" s="10"/>
      <c r="N2488" s="10"/>
      <c r="O2488" s="10">
        <v>366</v>
      </c>
      <c r="P2488" s="10">
        <v>4.6997988380022875</v>
      </c>
      <c r="Q2488" s="10">
        <v>5.2694535050000004</v>
      </c>
      <c r="T2488" s="10"/>
      <c r="U2488" s="10"/>
      <c r="V2488" s="10"/>
      <c r="W2488" s="10"/>
      <c r="X2488" s="10"/>
      <c r="Y2488" s="10"/>
      <c r="Z2488" s="10"/>
    </row>
    <row r="2489" spans="1:28" x14ac:dyDescent="0.35">
      <c r="A2489" t="str">
        <f t="shared" si="203"/>
        <v>8431_Autres activités spécialisées, scientifiques et techniques</v>
      </c>
      <c r="B2489" t="str">
        <f t="shared" si="204"/>
        <v>52_8431</v>
      </c>
      <c r="C2489">
        <f t="shared" si="205"/>
        <v>52</v>
      </c>
      <c r="D2489">
        <f t="shared" si="202"/>
        <v>52</v>
      </c>
      <c r="E2489" t="str">
        <f>INDEX(PDC!$J$1:$L$90,MATCH(H2489,PDC!$L:$L,0),MATCH(PDC!$J$1,PDC!$J$1:$L$1,0))</f>
        <v>Services</v>
      </c>
      <c r="F2489">
        <v>8431</v>
      </c>
      <c r="G2489">
        <v>74</v>
      </c>
      <c r="H2489" t="s">
        <v>86</v>
      </c>
      <c r="I2489" s="10">
        <v>341</v>
      </c>
      <c r="J2489" s="10">
        <v>191531</v>
      </c>
      <c r="K2489" s="10">
        <v>1</v>
      </c>
      <c r="M2489" s="10"/>
      <c r="N2489" s="10"/>
      <c r="O2489" s="10">
        <v>488</v>
      </c>
      <c r="P2489" s="10">
        <v>9.9135586372319846</v>
      </c>
      <c r="Q2489" s="10">
        <v>5.2210869258999999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</row>
    <row r="2490" spans="1:28" x14ac:dyDescent="0.35">
      <c r="A2490" t="str">
        <f t="shared" si="203"/>
        <v>8431_Activités des sièges sociaux ; conseil de gestion</v>
      </c>
      <c r="B2490" t="str">
        <f t="shared" si="204"/>
        <v>57_8431</v>
      </c>
      <c r="C2490">
        <f t="shared" si="205"/>
        <v>57</v>
      </c>
      <c r="D2490">
        <f t="shared" si="202"/>
        <v>57</v>
      </c>
      <c r="E2490" t="str">
        <f>INDEX(PDC!$J$1:$L$90,MATCH(H2490,PDC!$L:$L,0),MATCH(PDC!$J$1,PDC!$J$1:$L$1,0))</f>
        <v>Services</v>
      </c>
      <c r="F2490">
        <v>8431</v>
      </c>
      <c r="G2490">
        <v>70</v>
      </c>
      <c r="H2490" t="s">
        <v>44</v>
      </c>
      <c r="I2490" s="10">
        <v>848</v>
      </c>
      <c r="J2490" s="10">
        <v>1298183</v>
      </c>
      <c r="K2490" s="10">
        <v>6</v>
      </c>
      <c r="M2490" s="10"/>
      <c r="N2490" s="10"/>
      <c r="O2490" s="10">
        <v>519</v>
      </c>
      <c r="P2490" s="10">
        <v>7.3400054575852112</v>
      </c>
      <c r="Q2490" s="10">
        <v>4.6218445318999999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</row>
    <row r="2491" spans="1:28" x14ac:dyDescent="0.35">
      <c r="A2491" t="str">
        <f t="shared" si="203"/>
        <v>8431_Activités des services financiers, hors assurance et caisses de retraite</v>
      </c>
      <c r="B2491" t="str">
        <f t="shared" si="204"/>
        <v>61_8431</v>
      </c>
      <c r="C2491">
        <f t="shared" si="205"/>
        <v>61</v>
      </c>
      <c r="D2491">
        <f t="shared" si="202"/>
        <v>61</v>
      </c>
      <c r="E2491" t="str">
        <f>INDEX(PDC!$J$1:$L$90,MATCH(H2491,PDC!$L:$L,0),MATCH(PDC!$J$1,PDC!$J$1:$L$1,0))</f>
        <v>Services</v>
      </c>
      <c r="F2491">
        <v>8431</v>
      </c>
      <c r="G2491">
        <v>64</v>
      </c>
      <c r="H2491" t="s">
        <v>47</v>
      </c>
      <c r="I2491" s="10">
        <v>1667</v>
      </c>
      <c r="J2491" s="10">
        <v>2612677</v>
      </c>
      <c r="K2491" s="10">
        <v>12</v>
      </c>
      <c r="M2491" s="10"/>
      <c r="N2491" s="10"/>
      <c r="O2491" s="10">
        <v>243</v>
      </c>
      <c r="P2491" s="10">
        <v>5.5698779352946728</v>
      </c>
      <c r="Q2491" s="10">
        <v>4.5929902548000001</v>
      </c>
      <c r="T2491" s="10"/>
      <c r="U2491" s="10"/>
      <c r="V2491" s="10"/>
      <c r="W2491" s="10"/>
      <c r="X2491" s="10"/>
      <c r="Y2491" s="10"/>
      <c r="Z2491" s="10"/>
    </row>
    <row r="2492" spans="1:28" x14ac:dyDescent="0.35">
      <c r="A2492" t="str">
        <f t="shared" si="203"/>
        <v>8431_Fabrication de produits informatiques, électroniques et optiques</v>
      </c>
      <c r="B2492" t="str">
        <f t="shared" si="204"/>
        <v>55_8431</v>
      </c>
      <c r="C2492">
        <f t="shared" si="205"/>
        <v>55</v>
      </c>
      <c r="D2492">
        <f t="shared" si="202"/>
        <v>55</v>
      </c>
      <c r="E2492" t="str">
        <f>INDEX(PDC!$J$1:$L$90,MATCH(H2492,PDC!$L:$L,0),MATCH(PDC!$J$1,PDC!$J$1:$L$1,0))</f>
        <v>Industrie</v>
      </c>
      <c r="F2492">
        <v>8431</v>
      </c>
      <c r="G2492">
        <v>26</v>
      </c>
      <c r="H2492" t="s">
        <v>41</v>
      </c>
      <c r="I2492" s="10">
        <v>1181</v>
      </c>
      <c r="J2492" s="10">
        <v>1764722</v>
      </c>
      <c r="K2492" s="10">
        <v>7</v>
      </c>
      <c r="L2492">
        <v>2</v>
      </c>
      <c r="M2492" s="10">
        <v>9</v>
      </c>
      <c r="N2492" s="10"/>
      <c r="O2492" s="10">
        <v>679</v>
      </c>
      <c r="P2492" s="10">
        <v>7.7807179342899442</v>
      </c>
      <c r="Q2492" s="10">
        <v>3.9666304381000002</v>
      </c>
      <c r="T2492" s="10"/>
      <c r="U2492" s="10"/>
      <c r="V2492" s="10"/>
      <c r="W2492" s="10"/>
      <c r="X2492" s="10"/>
      <c r="Y2492" s="10"/>
      <c r="Z2492" s="10"/>
    </row>
    <row r="2493" spans="1:28" x14ac:dyDescent="0.35">
      <c r="A2493" t="str">
        <f t="shared" si="203"/>
        <v>8431_Programmation, conseil et autres activités informatiques</v>
      </c>
      <c r="B2493" t="str">
        <f t="shared" si="204"/>
        <v>59_8431</v>
      </c>
      <c r="C2493">
        <f t="shared" si="205"/>
        <v>59</v>
      </c>
      <c r="D2493">
        <f t="shared" si="202"/>
        <v>59</v>
      </c>
      <c r="E2493" t="str">
        <f>INDEX(PDC!$J$1:$L$90,MATCH(H2493,PDC!$L:$L,0),MATCH(PDC!$J$1,PDC!$J$1:$L$1,0))</f>
        <v>Services</v>
      </c>
      <c r="F2493">
        <v>8431</v>
      </c>
      <c r="G2493">
        <v>62</v>
      </c>
      <c r="H2493" t="s">
        <v>50</v>
      </c>
      <c r="I2493" s="10">
        <v>1059</v>
      </c>
      <c r="J2493" s="10">
        <v>1571243</v>
      </c>
      <c r="K2493" s="10">
        <v>6</v>
      </c>
      <c r="M2493" s="10"/>
      <c r="N2493" s="10"/>
      <c r="O2493" s="10">
        <v>113</v>
      </c>
      <c r="P2493" s="10">
        <v>7.0194522180094134</v>
      </c>
      <c r="Q2493" s="10">
        <v>3.8186327640000002</v>
      </c>
      <c r="T2493" s="10"/>
      <c r="U2493" s="10"/>
      <c r="V2493" s="10"/>
      <c r="W2493" s="10"/>
      <c r="X2493" s="10"/>
      <c r="Y2493" s="10"/>
      <c r="Z2493" s="10"/>
    </row>
    <row r="2494" spans="1:28" x14ac:dyDescent="0.35">
      <c r="A2494" t="str">
        <f t="shared" si="203"/>
        <v>8431_Activités d'architecture et d'ingénierie ; activités de contrôle et analyses techniques</v>
      </c>
      <c r="B2494" t="str">
        <f t="shared" si="204"/>
        <v>60_8431</v>
      </c>
      <c r="C2494">
        <f t="shared" si="205"/>
        <v>60</v>
      </c>
      <c r="D2494">
        <f t="shared" si="202"/>
        <v>60</v>
      </c>
      <c r="E2494" t="str">
        <f>INDEX(PDC!$J$1:$L$90,MATCH(H2494,PDC!$L:$L,0),MATCH(PDC!$J$1,PDC!$J$1:$L$1,0))</f>
        <v>Services</v>
      </c>
      <c r="F2494">
        <v>8431</v>
      </c>
      <c r="G2494">
        <v>71</v>
      </c>
      <c r="H2494" t="s">
        <v>43</v>
      </c>
      <c r="I2494" s="10">
        <v>986</v>
      </c>
      <c r="J2494" s="10">
        <v>1572592</v>
      </c>
      <c r="K2494" s="10">
        <v>6</v>
      </c>
      <c r="L2494">
        <v>1</v>
      </c>
      <c r="M2494" s="10">
        <v>3</v>
      </c>
      <c r="N2494" s="10"/>
      <c r="O2494" s="10">
        <v>560</v>
      </c>
      <c r="P2494" s="10">
        <v>6.3732450342053006</v>
      </c>
      <c r="Q2494" s="10">
        <v>3.8153570665999998</v>
      </c>
      <c r="T2494" s="10"/>
      <c r="U2494" s="10"/>
      <c r="V2494" s="10"/>
      <c r="W2494" s="10"/>
      <c r="X2494" s="10"/>
      <c r="Y2494" s="10"/>
      <c r="Z2494" s="10"/>
    </row>
    <row r="2495" spans="1:28" x14ac:dyDescent="0.35">
      <c r="A2495" t="str">
        <f t="shared" si="203"/>
        <v>8431_Imprimerie et reproduction d'enregistrements</v>
      </c>
      <c r="B2495" t="str">
        <f t="shared" si="204"/>
        <v>HC_8431</v>
      </c>
      <c r="C2495" t="str">
        <f t="shared" si="205"/>
        <v>HC</v>
      </c>
      <c r="D2495">
        <f t="shared" si="202"/>
        <v>65</v>
      </c>
      <c r="E2495" t="str">
        <f>INDEX(PDC!$J$1:$L$90,MATCH(H2495,PDC!$L:$L,0),MATCH(PDC!$J$1,PDC!$J$1:$L$1,0))</f>
        <v>Industrie</v>
      </c>
      <c r="F2495">
        <v>8431</v>
      </c>
      <c r="G2495">
        <v>18</v>
      </c>
      <c r="H2495" t="s">
        <v>72</v>
      </c>
      <c r="I2495" s="10">
        <v>169</v>
      </c>
      <c r="J2495" s="10">
        <v>291558</v>
      </c>
      <c r="K2495" s="10">
        <v>1</v>
      </c>
      <c r="M2495" s="10"/>
      <c r="N2495" s="10"/>
      <c r="O2495" s="10">
        <v>211</v>
      </c>
      <c r="P2495" s="10">
        <v>4.1413251929231114</v>
      </c>
      <c r="Q2495" s="10">
        <v>3.4298492924000001</v>
      </c>
      <c r="T2495" s="10"/>
      <c r="U2495" s="10"/>
      <c r="V2495" s="10"/>
      <c r="W2495" s="10"/>
      <c r="X2495" s="10"/>
      <c r="Y2495" s="10"/>
      <c r="Z2495" s="10"/>
    </row>
    <row r="2496" spans="1:28" x14ac:dyDescent="0.35">
      <c r="A2496" t="str">
        <f t="shared" si="203"/>
        <v>8431_Activités juridiques et comptables</v>
      </c>
      <c r="B2496" t="str">
        <f t="shared" si="204"/>
        <v>62_8431</v>
      </c>
      <c r="C2496">
        <f t="shared" si="205"/>
        <v>62</v>
      </c>
      <c r="D2496">
        <f t="shared" ref="D2496:D2507" si="206">IF(COUNTBLANK(P2496)=0,RANK(P2496,P$2431:P$2507),"NC")</f>
        <v>62</v>
      </c>
      <c r="E2496" t="str">
        <f>INDEX(PDC!$J$1:$L$90,MATCH(H2496,PDC!$L:$L,0),MATCH(PDC!$J$1,PDC!$J$1:$L$1,0))</f>
        <v>Services</v>
      </c>
      <c r="F2496">
        <v>8431</v>
      </c>
      <c r="G2496">
        <v>69</v>
      </c>
      <c r="H2496" t="s">
        <v>51</v>
      </c>
      <c r="I2496" s="10">
        <v>967</v>
      </c>
      <c r="J2496" s="10">
        <v>1617122</v>
      </c>
      <c r="K2496" s="10">
        <v>5</v>
      </c>
      <c r="L2496">
        <v>1</v>
      </c>
      <c r="M2496" s="10">
        <v>15</v>
      </c>
      <c r="N2496" s="10"/>
      <c r="O2496" s="10">
        <v>279</v>
      </c>
      <c r="P2496" s="10">
        <v>5.3084250988999901</v>
      </c>
      <c r="Q2496" s="10">
        <v>3.0919126695000001</v>
      </c>
      <c r="T2496" s="10"/>
      <c r="U2496" s="10"/>
      <c r="V2496" s="10"/>
      <c r="W2496" s="10"/>
      <c r="X2496" s="10"/>
      <c r="Y2496" s="10"/>
      <c r="Z2496" s="10"/>
    </row>
    <row r="2497" spans="1:28" x14ac:dyDescent="0.35">
      <c r="A2497" t="str">
        <f t="shared" si="203"/>
        <v>8431_Organisation de jeux de hasard et d'argent</v>
      </c>
      <c r="B2497" t="str">
        <f t="shared" si="204"/>
        <v>HC_8431</v>
      </c>
      <c r="C2497" t="str">
        <f t="shared" si="205"/>
        <v>HC</v>
      </c>
      <c r="D2497">
        <f t="shared" si="206"/>
        <v>67</v>
      </c>
      <c r="E2497" t="str">
        <f>INDEX(PDC!$J$1:$L$90,MATCH(H2497,PDC!$L:$L,0),MATCH(PDC!$J$1,PDC!$J$1:$L$1,0))</f>
        <v>Services</v>
      </c>
      <c r="F2497">
        <v>8431</v>
      </c>
      <c r="G2497">
        <v>92</v>
      </c>
      <c r="H2497" t="s">
        <v>91</v>
      </c>
      <c r="I2497" s="10">
        <v>10</v>
      </c>
      <c r="J2497" s="10">
        <v>14864</v>
      </c>
      <c r="K2497" s="10"/>
      <c r="L2497" s="10"/>
      <c r="M2497" s="10"/>
      <c r="N2497" s="10"/>
      <c r="O2497" s="10"/>
      <c r="P2497" s="10">
        <v>0</v>
      </c>
      <c r="Q2497" s="10"/>
      <c r="T2497" s="10"/>
      <c r="U2497" s="10"/>
      <c r="V2497" s="10"/>
      <c r="W2497" s="10"/>
      <c r="X2497" s="10"/>
      <c r="Y2497" s="10"/>
      <c r="Z2497" s="10"/>
    </row>
    <row r="2498" spans="1:28" x14ac:dyDescent="0.35">
      <c r="A2498" t="str">
        <f t="shared" si="203"/>
        <v>8431_Recherche-développement scientifique</v>
      </c>
      <c r="B2498" t="str">
        <f t="shared" si="204"/>
        <v>HC_8431</v>
      </c>
      <c r="C2498" t="str">
        <f t="shared" si="205"/>
        <v>HC</v>
      </c>
      <c r="D2498">
        <f t="shared" si="206"/>
        <v>67</v>
      </c>
      <c r="E2498" t="str">
        <f>INDEX(PDC!$J$1:$L$90,MATCH(H2498,PDC!$L:$L,0),MATCH(PDC!$J$1,PDC!$J$1:$L$1,0))</f>
        <v>Services</v>
      </c>
      <c r="F2498">
        <v>8431</v>
      </c>
      <c r="G2498">
        <v>72</v>
      </c>
      <c r="H2498" t="s">
        <v>46</v>
      </c>
      <c r="I2498" s="10">
        <v>71</v>
      </c>
      <c r="J2498" s="10">
        <v>112768</v>
      </c>
      <c r="K2498" s="10"/>
      <c r="M2498" s="10"/>
      <c r="N2498" s="10"/>
      <c r="O2498" s="10">
        <v>0</v>
      </c>
      <c r="P2498" s="10">
        <v>0</v>
      </c>
      <c r="Q2498" s="10"/>
      <c r="T2498" s="10"/>
      <c r="U2498" s="10"/>
      <c r="V2498" s="10"/>
      <c r="W2498" s="10"/>
      <c r="X2498" s="10"/>
      <c r="Y2498" s="10"/>
      <c r="Z2498" s="10"/>
    </row>
    <row r="2499" spans="1:28" x14ac:dyDescent="0.35">
      <c r="A2499" t="str">
        <f t="shared" si="203"/>
        <v>8431_Services d'information</v>
      </c>
      <c r="B2499" t="str">
        <f t="shared" si="204"/>
        <v>HC_8431</v>
      </c>
      <c r="C2499" t="str">
        <f t="shared" si="205"/>
        <v>HC</v>
      </c>
      <c r="D2499">
        <f t="shared" si="206"/>
        <v>67</v>
      </c>
      <c r="E2499" t="str">
        <f>INDEX(PDC!$J$1:$L$90,MATCH(H2499,PDC!$L:$L,0),MATCH(PDC!$J$1,PDC!$J$1:$L$1,0))</f>
        <v>Services</v>
      </c>
      <c r="F2499">
        <v>8431</v>
      </c>
      <c r="G2499">
        <v>63</v>
      </c>
      <c r="H2499" t="s">
        <v>85</v>
      </c>
      <c r="I2499" s="10">
        <v>31</v>
      </c>
      <c r="J2499" s="10">
        <v>55069</v>
      </c>
      <c r="K2499" s="10"/>
      <c r="L2499" s="10"/>
      <c r="M2499" s="10"/>
      <c r="N2499" s="10"/>
      <c r="O2499" s="10"/>
      <c r="P2499" s="10">
        <v>0</v>
      </c>
      <c r="Q2499" s="10"/>
      <c r="T2499" s="10"/>
      <c r="U2499" s="10"/>
      <c r="V2499" s="10"/>
      <c r="W2499" s="10"/>
      <c r="X2499" s="10"/>
      <c r="Y2499" s="10"/>
      <c r="Z2499" s="10"/>
    </row>
    <row r="2500" spans="1:28" x14ac:dyDescent="0.35">
      <c r="A2500" t="str">
        <f t="shared" ref="A2500:A2563" si="207">F2500&amp;"_"&amp;H2500</f>
        <v>8431_Télécommunications</v>
      </c>
      <c r="B2500" t="str">
        <f t="shared" ref="B2500:B2563" si="208">C2500&amp;"_"&amp;F2500</f>
        <v>HC_8431</v>
      </c>
      <c r="C2500" t="str">
        <f t="shared" si="205"/>
        <v>HC</v>
      </c>
      <c r="D2500">
        <f t="shared" si="206"/>
        <v>67</v>
      </c>
      <c r="E2500" t="str">
        <f>INDEX(PDC!$J$1:$L$90,MATCH(H2500,PDC!$L:$L,0),MATCH(PDC!$J$1,PDC!$J$1:$L$1,0))</f>
        <v>Services</v>
      </c>
      <c r="F2500">
        <v>8431</v>
      </c>
      <c r="G2500">
        <v>61</v>
      </c>
      <c r="H2500" t="s">
        <v>84</v>
      </c>
      <c r="I2500" s="10">
        <v>165</v>
      </c>
      <c r="J2500" s="10">
        <v>287055</v>
      </c>
      <c r="K2500" s="10"/>
      <c r="L2500" s="10"/>
      <c r="M2500" s="10"/>
      <c r="N2500" s="10"/>
      <c r="O2500" s="10"/>
      <c r="P2500" s="10">
        <v>0</v>
      </c>
      <c r="Q2500" s="10"/>
      <c r="T2500" s="10"/>
      <c r="U2500" s="10"/>
      <c r="V2500" s="10"/>
      <c r="W2500" s="10"/>
      <c r="X2500" s="10"/>
      <c r="Y2500" s="10"/>
      <c r="Z2500" s="10"/>
    </row>
    <row r="2501" spans="1:28" x14ac:dyDescent="0.35">
      <c r="A2501" t="str">
        <f t="shared" si="207"/>
        <v>8431_Programmation et diffusion</v>
      </c>
      <c r="B2501" t="str">
        <f t="shared" si="208"/>
        <v>HC_8431</v>
      </c>
      <c r="C2501" t="str">
        <f t="shared" ref="C2501:C2564" si="209">IF(OR(G2501=93,G2501=78,G2501=53),"HC",IF(I2501&lt;300,"HC",D2501))</f>
        <v>HC</v>
      </c>
      <c r="D2501">
        <f t="shared" si="206"/>
        <v>67</v>
      </c>
      <c r="E2501" t="str">
        <f>INDEX(PDC!$J$1:$L$90,MATCH(H2501,PDC!$L:$L,0),MATCH(PDC!$J$1,PDC!$J$1:$L$1,0))</f>
        <v>Services</v>
      </c>
      <c r="F2501">
        <v>8431</v>
      </c>
      <c r="G2501">
        <v>60</v>
      </c>
      <c r="H2501" t="s">
        <v>83</v>
      </c>
      <c r="I2501">
        <v>47</v>
      </c>
      <c r="J2501">
        <v>68162</v>
      </c>
      <c r="M2501" s="10"/>
      <c r="O2501">
        <v>3</v>
      </c>
      <c r="P2501">
        <v>0</v>
      </c>
      <c r="T2501" s="10"/>
      <c r="U2501" s="10"/>
      <c r="V2501" s="10"/>
      <c r="W2501" s="10"/>
      <c r="X2501" s="10"/>
      <c r="Y2501" s="10"/>
      <c r="Z2501" s="10"/>
    </row>
    <row r="2502" spans="1:28" x14ac:dyDescent="0.35">
      <c r="A2502" t="str">
        <f t="shared" si="207"/>
        <v>8431_Production de films cinématographiques, de vidéo et de programmes de télévision ; enregistrement sonore et édition musicale</v>
      </c>
      <c r="B2502" t="str">
        <f t="shared" si="208"/>
        <v>HC_8431</v>
      </c>
      <c r="C2502" t="str">
        <f t="shared" si="209"/>
        <v>HC</v>
      </c>
      <c r="D2502">
        <f t="shared" si="206"/>
        <v>67</v>
      </c>
      <c r="E2502" t="str">
        <f>INDEX(PDC!$J$1:$L$90,MATCH(H2502,PDC!$L:$L,0),MATCH(PDC!$J$1,PDC!$J$1:$L$1,0))</f>
        <v>Services</v>
      </c>
      <c r="F2502">
        <v>8431</v>
      </c>
      <c r="G2502">
        <v>59</v>
      </c>
      <c r="H2502" t="s">
        <v>82</v>
      </c>
      <c r="I2502" s="10">
        <v>294</v>
      </c>
      <c r="J2502" s="10">
        <v>480887</v>
      </c>
      <c r="P2502">
        <v>0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</row>
    <row r="2503" spans="1:28" x14ac:dyDescent="0.35">
      <c r="A2503" t="str">
        <f t="shared" si="207"/>
        <v>8431_Édition</v>
      </c>
      <c r="B2503" t="str">
        <f t="shared" si="208"/>
        <v>67_8431</v>
      </c>
      <c r="C2503">
        <f t="shared" si="209"/>
        <v>67</v>
      </c>
      <c r="D2503">
        <f t="shared" si="206"/>
        <v>67</v>
      </c>
      <c r="E2503" t="str">
        <f>INDEX(PDC!$J$1:$L$90,MATCH(H2503,PDC!$L:$L,0),MATCH(PDC!$J$1,PDC!$J$1:$L$1,0))</f>
        <v>Services</v>
      </c>
      <c r="F2503">
        <v>8431</v>
      </c>
      <c r="G2503">
        <v>58</v>
      </c>
      <c r="H2503" t="s">
        <v>49</v>
      </c>
      <c r="I2503" s="10">
        <v>320</v>
      </c>
      <c r="J2503" s="10">
        <v>512599</v>
      </c>
      <c r="L2503">
        <v>1</v>
      </c>
      <c r="M2503">
        <v>6</v>
      </c>
      <c r="O2503">
        <v>264</v>
      </c>
      <c r="P2503">
        <v>0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</row>
    <row r="2504" spans="1:28" x14ac:dyDescent="0.35">
      <c r="A2504" t="str">
        <f t="shared" si="207"/>
        <v>8431_Transports par eau</v>
      </c>
      <c r="B2504" t="str">
        <f t="shared" si="208"/>
        <v>HC_8431</v>
      </c>
      <c r="C2504" t="str">
        <f t="shared" si="209"/>
        <v>HC</v>
      </c>
      <c r="D2504">
        <f t="shared" si="206"/>
        <v>67</v>
      </c>
      <c r="E2504" t="str">
        <f>INDEX(PDC!$J$1:$L$90,MATCH(H2504,PDC!$L:$L,0),MATCH(PDC!$J$1,PDC!$J$1:$L$1,0))</f>
        <v>Services</v>
      </c>
      <c r="F2504">
        <v>8431</v>
      </c>
      <c r="G2504">
        <v>50</v>
      </c>
      <c r="H2504" t="s">
        <v>80</v>
      </c>
      <c r="I2504" s="10">
        <v>2</v>
      </c>
      <c r="J2504" s="10">
        <v>1820</v>
      </c>
      <c r="O2504">
        <v>186</v>
      </c>
      <c r="P2504">
        <v>0</v>
      </c>
      <c r="T2504" s="10"/>
      <c r="U2504" s="10"/>
      <c r="V2504" s="10"/>
      <c r="W2504" s="10"/>
      <c r="X2504" s="10"/>
      <c r="Y2504" s="10"/>
      <c r="Z2504" s="10"/>
    </row>
    <row r="2505" spans="1:28" x14ac:dyDescent="0.35">
      <c r="A2505" t="str">
        <f t="shared" si="207"/>
        <v>8431_Métallurgie</v>
      </c>
      <c r="B2505" t="str">
        <f t="shared" si="208"/>
        <v>HC_8431</v>
      </c>
      <c r="C2505" t="str">
        <f t="shared" si="209"/>
        <v>HC</v>
      </c>
      <c r="D2505">
        <f t="shared" si="206"/>
        <v>67</v>
      </c>
      <c r="E2505" t="str">
        <f>INDEX(PDC!$J$1:$L$90,MATCH(H2505,PDC!$L:$L,0),MATCH(PDC!$J$1,PDC!$J$1:$L$1,0))</f>
        <v>Industrie</v>
      </c>
      <c r="F2505">
        <v>8431</v>
      </c>
      <c r="G2505">
        <v>24</v>
      </c>
      <c r="H2505" t="s">
        <v>26</v>
      </c>
      <c r="I2505" s="10">
        <v>64</v>
      </c>
      <c r="J2505" s="10">
        <v>96215</v>
      </c>
      <c r="M2505" s="10"/>
      <c r="P2505">
        <v>0</v>
      </c>
      <c r="T2505" s="10"/>
      <c r="U2505" s="10"/>
      <c r="V2505" s="10"/>
      <c r="W2505" s="10"/>
      <c r="X2505" s="10"/>
      <c r="Y2505" s="10"/>
      <c r="Z2505" s="10"/>
    </row>
    <row r="2506" spans="1:28" x14ac:dyDescent="0.35">
      <c r="A2506" t="str">
        <f t="shared" si="207"/>
        <v>8431_Industrie du cuir et de la chaussure</v>
      </c>
      <c r="B2506" t="str">
        <f t="shared" si="208"/>
        <v>HC_8431</v>
      </c>
      <c r="C2506" t="str">
        <f t="shared" si="209"/>
        <v>HC</v>
      </c>
      <c r="D2506">
        <f t="shared" si="206"/>
        <v>67</v>
      </c>
      <c r="E2506" t="str">
        <f>INDEX(PDC!$J$1:$L$90,MATCH(H2506,PDC!$L:$L,0),MATCH(PDC!$J$1,PDC!$J$1:$L$1,0))</f>
        <v>Industrie</v>
      </c>
      <c r="F2506">
        <v>8431</v>
      </c>
      <c r="G2506">
        <v>15</v>
      </c>
      <c r="H2506" t="s">
        <v>69</v>
      </c>
      <c r="I2506" s="10">
        <v>45</v>
      </c>
      <c r="J2506" s="10">
        <v>66428</v>
      </c>
      <c r="P2506">
        <v>0</v>
      </c>
      <c r="T2506" s="10"/>
      <c r="U2506" s="10"/>
      <c r="V2506" s="10"/>
      <c r="W2506" s="10"/>
      <c r="X2506" s="10"/>
      <c r="Y2506" s="10"/>
      <c r="Z2506" s="10"/>
    </row>
    <row r="2507" spans="1:28" x14ac:dyDescent="0.35">
      <c r="A2507" t="str">
        <f t="shared" si="207"/>
        <v>8431_Culture et production animale, chasse et services annexes</v>
      </c>
      <c r="B2507" t="str">
        <f t="shared" si="208"/>
        <v>HC_8431</v>
      </c>
      <c r="C2507" t="str">
        <f t="shared" si="209"/>
        <v>HC</v>
      </c>
      <c r="D2507">
        <f t="shared" si="206"/>
        <v>67</v>
      </c>
      <c r="E2507" t="str">
        <f>INDEX(PDC!$J$1:$L$90,MATCH(H2507,PDC!$L:$L,0),MATCH(PDC!$J$1,PDC!$J$1:$L$1,0))</f>
        <v>Agriculture</v>
      </c>
      <c r="F2507">
        <v>8431</v>
      </c>
      <c r="G2507">
        <v>1</v>
      </c>
      <c r="H2507" t="s">
        <v>62</v>
      </c>
      <c r="I2507">
        <v>1</v>
      </c>
      <c r="J2507">
        <v>143</v>
      </c>
      <c r="K2507" s="10"/>
      <c r="M2507" s="10"/>
      <c r="O2507">
        <v>0</v>
      </c>
      <c r="P2507">
        <v>0</v>
      </c>
      <c r="T2507" s="10"/>
      <c r="U2507" s="10"/>
      <c r="V2507" s="10"/>
      <c r="W2507" s="10"/>
      <c r="X2507" s="10"/>
      <c r="Y2507" s="10"/>
      <c r="Z2507" s="10"/>
    </row>
    <row r="2508" spans="1:28" x14ac:dyDescent="0.35">
      <c r="A2508" t="str">
        <f t="shared" si="207"/>
        <v>8432_Activités sportives, récréatives et de loisirs</v>
      </c>
      <c r="B2508" t="str">
        <f t="shared" si="208"/>
        <v>HC_8432</v>
      </c>
      <c r="C2508" t="str">
        <f t="shared" si="209"/>
        <v>HC</v>
      </c>
      <c r="D2508">
        <f>IF(COUNTBLANK(P2508)=0,RANK(P2508,P$2508:P$2580),"NC")</f>
        <v>1</v>
      </c>
      <c r="E2508" t="str">
        <f>INDEX(PDC!$J$1:$L$90,MATCH(H2508,PDC!$L:$L,0),MATCH(PDC!$J$1,PDC!$J$1:$L$1,0))</f>
        <v>Services</v>
      </c>
      <c r="F2508">
        <v>8432</v>
      </c>
      <c r="G2508">
        <v>93</v>
      </c>
      <c r="H2508" t="s">
        <v>12</v>
      </c>
      <c r="I2508" s="10">
        <v>188</v>
      </c>
      <c r="J2508" s="10">
        <v>215267</v>
      </c>
      <c r="K2508" s="10">
        <v>16</v>
      </c>
      <c r="L2508">
        <v>1</v>
      </c>
      <c r="M2508" s="10">
        <v>3</v>
      </c>
      <c r="N2508" s="10"/>
      <c r="O2508" s="10">
        <v>374</v>
      </c>
      <c r="P2508" s="10">
        <v>92.352700611232805</v>
      </c>
      <c r="Q2508" s="10">
        <v>74.326301755000003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</row>
    <row r="2509" spans="1:28" x14ac:dyDescent="0.35">
      <c r="A2509" t="str">
        <f t="shared" si="207"/>
        <v>8432_Collecte et traitement des eaux usées</v>
      </c>
      <c r="B2509" t="str">
        <f t="shared" si="208"/>
        <v>HC_8432</v>
      </c>
      <c r="C2509" t="str">
        <f t="shared" si="209"/>
        <v>HC</v>
      </c>
      <c r="D2509">
        <f t="shared" ref="D2509:D2572" si="210">IF(COUNTBLANK(P2509)=0,RANK(P2509,P$2508:P$2580),"NC")</f>
        <v>7</v>
      </c>
      <c r="E2509" t="str">
        <f>INDEX(PDC!$J$1:$L$90,MATCH(H2509,PDC!$L:$L,0),MATCH(PDC!$J$1,PDC!$J$1:$L$1,0))</f>
        <v>Industrie</v>
      </c>
      <c r="F2509">
        <v>8432</v>
      </c>
      <c r="G2509">
        <v>37</v>
      </c>
      <c r="H2509" t="s">
        <v>78</v>
      </c>
      <c r="I2509" s="10">
        <v>31</v>
      </c>
      <c r="J2509" s="10">
        <v>47972</v>
      </c>
      <c r="K2509" s="10">
        <v>3</v>
      </c>
      <c r="L2509">
        <v>1</v>
      </c>
      <c r="M2509" s="10">
        <v>12</v>
      </c>
      <c r="N2509" s="10"/>
      <c r="O2509" s="10">
        <v>229</v>
      </c>
      <c r="P2509" s="10">
        <v>58.359833571793693</v>
      </c>
      <c r="Q2509" s="10">
        <v>62.536479612999997</v>
      </c>
      <c r="T2509" s="10"/>
    </row>
    <row r="2510" spans="1:28" x14ac:dyDescent="0.35">
      <c r="A2510" t="str">
        <f t="shared" si="207"/>
        <v>8432_Services d'information</v>
      </c>
      <c r="B2510" t="str">
        <f t="shared" si="208"/>
        <v>HC_8432</v>
      </c>
      <c r="C2510" t="str">
        <f t="shared" si="209"/>
        <v>HC</v>
      </c>
      <c r="D2510">
        <f t="shared" si="210"/>
        <v>16</v>
      </c>
      <c r="E2510" t="str">
        <f>INDEX(PDC!$J$1:$L$90,MATCH(H2510,PDC!$L:$L,0),MATCH(PDC!$J$1,PDC!$J$1:$L$1,0))</f>
        <v>Services</v>
      </c>
      <c r="F2510">
        <v>8432</v>
      </c>
      <c r="G2510">
        <v>63</v>
      </c>
      <c r="H2510" t="s">
        <v>85</v>
      </c>
      <c r="I2510" s="10">
        <v>14</v>
      </c>
      <c r="J2510" s="10">
        <v>19001</v>
      </c>
      <c r="K2510" s="10">
        <v>1</v>
      </c>
      <c r="M2510" s="10"/>
      <c r="N2510" s="10"/>
      <c r="O2510" s="10">
        <v>9</v>
      </c>
      <c r="P2510" s="10">
        <v>43.26463741654905</v>
      </c>
      <c r="Q2510" s="10">
        <v>52.628809009999998</v>
      </c>
      <c r="R2510" s="10"/>
      <c r="S2510" s="10"/>
      <c r="AA2510" s="10"/>
      <c r="AB2510" s="10"/>
    </row>
    <row r="2511" spans="1:28" x14ac:dyDescent="0.35">
      <c r="A2511" t="str">
        <f t="shared" si="207"/>
        <v>8432_Travaux de construction spécialisés</v>
      </c>
      <c r="B2511" t="str">
        <f t="shared" si="208"/>
        <v>2_8432</v>
      </c>
      <c r="C2511">
        <f t="shared" si="209"/>
        <v>2</v>
      </c>
      <c r="D2511">
        <f t="shared" si="210"/>
        <v>2</v>
      </c>
      <c r="E2511" t="str">
        <f>INDEX(PDC!$J$1:$L$90,MATCH(H2511,PDC!$L:$L,0),MATCH(PDC!$J$1,PDC!$J$1:$L$1,0))</f>
        <v>Construction</v>
      </c>
      <c r="F2511">
        <v>8432</v>
      </c>
      <c r="G2511">
        <v>43</v>
      </c>
      <c r="H2511" t="s">
        <v>3</v>
      </c>
      <c r="I2511" s="10">
        <v>2089</v>
      </c>
      <c r="J2511" s="10">
        <v>3261674</v>
      </c>
      <c r="K2511" s="10">
        <v>161</v>
      </c>
      <c r="L2511">
        <v>14</v>
      </c>
      <c r="M2511" s="10">
        <v>214</v>
      </c>
      <c r="N2511" s="10">
        <v>1</v>
      </c>
      <c r="O2511" s="10">
        <v>10172</v>
      </c>
      <c r="P2511" s="10">
        <v>83.272739437430999</v>
      </c>
      <c r="Q2511" s="10">
        <v>49.361156264999998</v>
      </c>
      <c r="R2511" s="10"/>
      <c r="S2511" s="10"/>
      <c r="AA2511" s="10"/>
      <c r="AB2511" s="10"/>
    </row>
    <row r="2512" spans="1:28" x14ac:dyDescent="0.35">
      <c r="A2512" t="str">
        <f t="shared" si="207"/>
        <v>8432_Génie civil</v>
      </c>
      <c r="B2512" t="str">
        <f t="shared" si="208"/>
        <v>6_8432</v>
      </c>
      <c r="C2512">
        <f t="shared" si="209"/>
        <v>6</v>
      </c>
      <c r="D2512">
        <f t="shared" si="210"/>
        <v>6</v>
      </c>
      <c r="E2512" t="str">
        <f>INDEX(PDC!$J$1:$L$90,MATCH(H2512,PDC!$L:$L,0),MATCH(PDC!$J$1,PDC!$J$1:$L$1,0))</f>
        <v>Construction</v>
      </c>
      <c r="F2512">
        <v>8432</v>
      </c>
      <c r="G2512">
        <v>42</v>
      </c>
      <c r="H2512" t="s">
        <v>22</v>
      </c>
      <c r="I2512" s="10">
        <v>366</v>
      </c>
      <c r="J2512" s="10">
        <v>553916</v>
      </c>
      <c r="K2512" s="10">
        <v>22</v>
      </c>
      <c r="L2512">
        <v>3</v>
      </c>
      <c r="M2512" s="10">
        <v>28</v>
      </c>
      <c r="N2512" s="10"/>
      <c r="O2512" s="10">
        <v>775</v>
      </c>
      <c r="P2512" s="10">
        <v>62.167645286614281</v>
      </c>
      <c r="Q2512" s="10">
        <v>39.717213440000002</v>
      </c>
      <c r="R2512" s="10"/>
      <c r="S2512" s="10"/>
      <c r="AA2512" s="10"/>
      <c r="AB2512" s="10"/>
    </row>
    <row r="2513" spans="1:28" x14ac:dyDescent="0.35">
      <c r="A2513" t="str">
        <f t="shared" si="207"/>
        <v>8432_Transports terrestres et transport par conduites</v>
      </c>
      <c r="B2513" t="str">
        <f t="shared" si="208"/>
        <v>3_8432</v>
      </c>
      <c r="C2513">
        <f t="shared" si="209"/>
        <v>3</v>
      </c>
      <c r="D2513">
        <f t="shared" si="210"/>
        <v>3</v>
      </c>
      <c r="E2513" t="str">
        <f>INDEX(PDC!$J$1:$L$90,MATCH(H2513,PDC!$L:$L,0),MATCH(PDC!$J$1,PDC!$J$1:$L$1,0))</f>
        <v>Services</v>
      </c>
      <c r="F2513">
        <v>8432</v>
      </c>
      <c r="G2513">
        <v>49</v>
      </c>
      <c r="H2513" t="s">
        <v>5</v>
      </c>
      <c r="I2513" s="10">
        <v>1396</v>
      </c>
      <c r="J2513" s="10">
        <v>2626955</v>
      </c>
      <c r="K2513" s="10">
        <v>103</v>
      </c>
      <c r="L2513">
        <v>11</v>
      </c>
      <c r="M2513" s="10">
        <v>191</v>
      </c>
      <c r="N2513" s="10">
        <v>1</v>
      </c>
      <c r="O2513" s="10">
        <v>8339</v>
      </c>
      <c r="P2513" s="10">
        <v>77.945488194424115</v>
      </c>
      <c r="Q2513" s="10">
        <v>39.208893947999996</v>
      </c>
      <c r="R2513" s="10"/>
      <c r="S2513" s="10"/>
      <c r="AA2513" s="10"/>
      <c r="AB2513" s="10"/>
    </row>
    <row r="2514" spans="1:28" x14ac:dyDescent="0.35">
      <c r="A2514" t="str">
        <f t="shared" si="207"/>
        <v>8432_Industries alimentaires</v>
      </c>
      <c r="B2514" t="str">
        <f t="shared" si="208"/>
        <v>5_8432</v>
      </c>
      <c r="C2514">
        <f t="shared" si="209"/>
        <v>5</v>
      </c>
      <c r="D2514">
        <f t="shared" si="210"/>
        <v>5</v>
      </c>
      <c r="E2514" t="str">
        <f>INDEX(PDC!$J$1:$L$90,MATCH(H2514,PDC!$L:$L,0),MATCH(PDC!$J$1,PDC!$J$1:$L$1,0))</f>
        <v>Industrie</v>
      </c>
      <c r="F2514">
        <v>8432</v>
      </c>
      <c r="G2514">
        <v>10</v>
      </c>
      <c r="H2514" t="s">
        <v>14</v>
      </c>
      <c r="I2514" s="10">
        <v>1483</v>
      </c>
      <c r="J2514" s="10">
        <v>2360804</v>
      </c>
      <c r="K2514" s="10">
        <v>91</v>
      </c>
      <c r="L2514" s="10">
        <v>6</v>
      </c>
      <c r="M2514" s="10">
        <v>40</v>
      </c>
      <c r="N2514" s="10"/>
      <c r="O2514" s="10">
        <v>6567</v>
      </c>
      <c r="P2514" s="10">
        <v>67.074210829615978</v>
      </c>
      <c r="Q2514" s="10">
        <v>38.546190195999998</v>
      </c>
      <c r="R2514" s="10"/>
      <c r="S2514" s="10"/>
      <c r="U2514" s="10"/>
      <c r="V2514" s="10"/>
      <c r="W2514" s="10"/>
      <c r="X2514" s="10"/>
      <c r="Y2514" s="10"/>
      <c r="Z2514" s="10"/>
      <c r="AA2514" s="10"/>
      <c r="AB2514" s="10"/>
    </row>
    <row r="2515" spans="1:28" x14ac:dyDescent="0.35">
      <c r="A2515" t="str">
        <f t="shared" si="207"/>
        <v>8432_Travail du bois et fabrication d'articles en bois et en liège, à l'exception des meubles ; fabrication d'articles en vannerie et sparterie</v>
      </c>
      <c r="B2515" t="str">
        <f t="shared" si="208"/>
        <v>HC_8432</v>
      </c>
      <c r="C2515" t="str">
        <f t="shared" si="209"/>
        <v>HC</v>
      </c>
      <c r="D2515">
        <f t="shared" si="210"/>
        <v>20</v>
      </c>
      <c r="E2515" t="str">
        <f>INDEX(PDC!$J$1:$L$90,MATCH(H2515,PDC!$L:$L,0),MATCH(PDC!$J$1,PDC!$J$1:$L$1,0))</f>
        <v>Industrie</v>
      </c>
      <c r="F2515">
        <v>8432</v>
      </c>
      <c r="G2515">
        <v>16</v>
      </c>
      <c r="H2515" t="s">
        <v>70</v>
      </c>
      <c r="I2515" s="10">
        <v>119</v>
      </c>
      <c r="J2515" s="10">
        <v>182045</v>
      </c>
      <c r="K2515" s="10">
        <v>7</v>
      </c>
      <c r="L2515" s="10">
        <v>1</v>
      </c>
      <c r="M2515" s="10">
        <v>3</v>
      </c>
      <c r="N2515" s="10"/>
      <c r="O2515" s="10">
        <v>452</v>
      </c>
      <c r="P2515" s="10">
        <v>39.399671709485027</v>
      </c>
      <c r="Q2515" s="10">
        <v>38.452031091000002</v>
      </c>
      <c r="R2515" s="10"/>
      <c r="S2515" s="10"/>
      <c r="T2515" s="10"/>
      <c r="AA2515" s="10"/>
      <c r="AB2515" s="10"/>
    </row>
    <row r="2516" spans="1:28" x14ac:dyDescent="0.35">
      <c r="A2516" t="str">
        <f t="shared" si="207"/>
        <v>8432_Construction de bâtiments</v>
      </c>
      <c r="B2516" t="str">
        <f t="shared" si="208"/>
        <v>HC_8432</v>
      </c>
      <c r="C2516" t="str">
        <f t="shared" si="209"/>
        <v>HC</v>
      </c>
      <c r="D2516">
        <f t="shared" si="210"/>
        <v>4</v>
      </c>
      <c r="E2516" t="str">
        <f>INDEX(PDC!$J$1:$L$90,MATCH(H2516,PDC!$L:$L,0),MATCH(PDC!$J$1,PDC!$J$1:$L$1,0))</f>
        <v>Construction</v>
      </c>
      <c r="F2516">
        <v>8432</v>
      </c>
      <c r="G2516">
        <v>41</v>
      </c>
      <c r="H2516" t="s">
        <v>17</v>
      </c>
      <c r="I2516" s="10">
        <v>103</v>
      </c>
      <c r="J2516" s="10">
        <v>159409</v>
      </c>
      <c r="K2516" s="10">
        <v>6</v>
      </c>
      <c r="L2516">
        <v>1</v>
      </c>
      <c r="M2516" s="10">
        <v>5</v>
      </c>
      <c r="N2516" s="10"/>
      <c r="O2516" s="10">
        <v>564</v>
      </c>
      <c r="P2516" s="10">
        <v>76.794809095549709</v>
      </c>
      <c r="Q2516" s="10">
        <v>37.639029164</v>
      </c>
      <c r="R2516" s="10"/>
      <c r="S2516" s="10"/>
      <c r="U2516" s="10"/>
      <c r="V2516" s="10"/>
      <c r="W2516" s="10"/>
      <c r="X2516" s="10"/>
      <c r="Y2516" s="10"/>
      <c r="Z2516" s="10"/>
      <c r="AA2516" s="10"/>
      <c r="AB2516" s="10"/>
    </row>
    <row r="2517" spans="1:28" x14ac:dyDescent="0.35">
      <c r="A2517" t="str">
        <f t="shared" si="207"/>
        <v>8432_Fabrication de boissons</v>
      </c>
      <c r="B2517" t="str">
        <f t="shared" si="208"/>
        <v>HC_8432</v>
      </c>
      <c r="C2517" t="str">
        <f t="shared" si="209"/>
        <v>HC</v>
      </c>
      <c r="D2517">
        <f t="shared" si="210"/>
        <v>8</v>
      </c>
      <c r="E2517" t="str">
        <f>INDEX(PDC!$J$1:$L$90,MATCH(H2517,PDC!$L:$L,0),MATCH(PDC!$J$1,PDC!$J$1:$L$1,0))</f>
        <v>Industrie</v>
      </c>
      <c r="F2517">
        <v>8432</v>
      </c>
      <c r="G2517">
        <v>11</v>
      </c>
      <c r="H2517" t="s">
        <v>66</v>
      </c>
      <c r="I2517" s="10">
        <v>154</v>
      </c>
      <c r="J2517" s="10">
        <v>269547</v>
      </c>
      <c r="K2517" s="10">
        <v>10</v>
      </c>
      <c r="L2517" s="10">
        <v>1</v>
      </c>
      <c r="M2517" s="10">
        <v>2</v>
      </c>
      <c r="N2517" s="10"/>
      <c r="O2517" s="10">
        <v>166</v>
      </c>
      <c r="P2517" s="10">
        <v>57.420028288474185</v>
      </c>
      <c r="Q2517" s="10">
        <v>37.099281386999998</v>
      </c>
      <c r="R2517" s="10"/>
      <c r="S2517" s="10"/>
      <c r="T2517" s="10"/>
      <c r="AA2517" s="10"/>
      <c r="AB2517" s="10"/>
    </row>
    <row r="2518" spans="1:28" x14ac:dyDescent="0.35">
      <c r="A2518" t="str">
        <f t="shared" si="207"/>
        <v>8432_Action sociale sans hébergement</v>
      </c>
      <c r="B2518" t="str">
        <f t="shared" si="208"/>
        <v>37_8432</v>
      </c>
      <c r="C2518">
        <f t="shared" si="209"/>
        <v>37</v>
      </c>
      <c r="D2518">
        <f t="shared" si="210"/>
        <v>37</v>
      </c>
      <c r="E2518" t="str">
        <f>INDEX(PDC!$J$1:$L$90,MATCH(H2518,PDC!$L:$L,0),MATCH(PDC!$J$1,PDC!$J$1:$L$1,0))</f>
        <v>Services</v>
      </c>
      <c r="F2518">
        <v>8432</v>
      </c>
      <c r="G2518">
        <v>88</v>
      </c>
      <c r="H2518" t="s">
        <v>8</v>
      </c>
      <c r="I2518" s="10">
        <v>975</v>
      </c>
      <c r="J2518" s="10">
        <v>1454730</v>
      </c>
      <c r="K2518" s="10">
        <v>50</v>
      </c>
      <c r="L2518">
        <v>4</v>
      </c>
      <c r="M2518" s="10">
        <v>26</v>
      </c>
      <c r="N2518" s="10"/>
      <c r="O2518" s="10">
        <v>2481</v>
      </c>
      <c r="P2518" s="10">
        <v>21.963524721343823</v>
      </c>
      <c r="Q2518" s="10">
        <v>34.370639224999998</v>
      </c>
      <c r="R2518" s="10"/>
      <c r="S2518" s="10"/>
      <c r="AA2518" s="10"/>
      <c r="AB2518" s="10"/>
    </row>
    <row r="2519" spans="1:28" x14ac:dyDescent="0.35">
      <c r="A2519" t="str">
        <f t="shared" si="207"/>
        <v>8432_Organisation de jeux de hasard et d'argent</v>
      </c>
      <c r="B2519" t="str">
        <f t="shared" si="208"/>
        <v>HC_8432</v>
      </c>
      <c r="C2519" t="str">
        <f t="shared" si="209"/>
        <v>HC</v>
      </c>
      <c r="D2519">
        <f t="shared" si="210"/>
        <v>9</v>
      </c>
      <c r="E2519" t="str">
        <f>INDEX(PDC!$J$1:$L$90,MATCH(H2519,PDC!$L:$L,0),MATCH(PDC!$J$1,PDC!$J$1:$L$1,0))</f>
        <v>Services</v>
      </c>
      <c r="F2519">
        <v>8432</v>
      </c>
      <c r="G2519">
        <v>92</v>
      </c>
      <c r="H2519" t="s">
        <v>91</v>
      </c>
      <c r="I2519" s="10">
        <v>75</v>
      </c>
      <c r="J2519" s="10">
        <v>118442</v>
      </c>
      <c r="K2519" s="10">
        <v>4</v>
      </c>
      <c r="M2519" s="10"/>
      <c r="N2519" s="10"/>
      <c r="O2519" s="10">
        <v>59</v>
      </c>
      <c r="P2519" s="10">
        <v>50.193222380172834</v>
      </c>
      <c r="Q2519" s="10">
        <v>33.771803921</v>
      </c>
      <c r="R2519" s="10"/>
      <c r="S2519" s="10"/>
      <c r="AA2519" s="10"/>
      <c r="AB2519" s="10"/>
    </row>
    <row r="2520" spans="1:28" x14ac:dyDescent="0.35">
      <c r="A2520" t="str">
        <f t="shared" si="207"/>
        <v>8432_Activités des organisations associatives</v>
      </c>
      <c r="B2520" t="str">
        <f t="shared" si="208"/>
        <v>HC_8432</v>
      </c>
      <c r="C2520" t="str">
        <f t="shared" si="209"/>
        <v>HC</v>
      </c>
      <c r="D2520">
        <f t="shared" si="210"/>
        <v>27</v>
      </c>
      <c r="E2520" t="str">
        <f>INDEX(PDC!$J$1:$L$90,MATCH(H2520,PDC!$L:$L,0),MATCH(PDC!$J$1,PDC!$J$1:$L$1,0))</f>
        <v>Services</v>
      </c>
      <c r="F2520">
        <v>8432</v>
      </c>
      <c r="G2520">
        <v>94</v>
      </c>
      <c r="H2520" t="s">
        <v>32</v>
      </c>
      <c r="I2520" s="10">
        <v>237</v>
      </c>
      <c r="J2520" s="10">
        <v>300847</v>
      </c>
      <c r="K2520" s="10">
        <v>10</v>
      </c>
      <c r="M2520" s="10"/>
      <c r="N2520" s="10"/>
      <c r="O2520" s="10">
        <v>804</v>
      </c>
      <c r="P2520" s="10">
        <v>31.267179104719322</v>
      </c>
      <c r="Q2520" s="10">
        <v>33.239487181000001</v>
      </c>
      <c r="R2520" s="10"/>
      <c r="S2520" s="10"/>
      <c r="AA2520" s="10"/>
      <c r="AB2520" s="10"/>
    </row>
    <row r="2521" spans="1:28" x14ac:dyDescent="0.35">
      <c r="A2521" t="str">
        <f t="shared" si="207"/>
        <v>8432_Services relatifs aux bâtiments et aménagement paysager</v>
      </c>
      <c r="B2521" t="str">
        <f t="shared" si="208"/>
        <v>41_8432</v>
      </c>
      <c r="C2521">
        <f t="shared" si="209"/>
        <v>41</v>
      </c>
      <c r="D2521">
        <f t="shared" si="210"/>
        <v>41</v>
      </c>
      <c r="E2521" t="str">
        <f>INDEX(PDC!$J$1:$L$90,MATCH(H2521,PDC!$L:$L,0),MATCH(PDC!$J$1,PDC!$J$1:$L$1,0))</f>
        <v>Services</v>
      </c>
      <c r="F2521">
        <v>8432</v>
      </c>
      <c r="G2521">
        <v>81</v>
      </c>
      <c r="H2521" t="s">
        <v>9</v>
      </c>
      <c r="I2521" s="10">
        <v>327</v>
      </c>
      <c r="J2521" s="10">
        <v>304116</v>
      </c>
      <c r="K2521" s="10">
        <v>10</v>
      </c>
      <c r="L2521" s="10">
        <v>1</v>
      </c>
      <c r="M2521" s="10">
        <v>12</v>
      </c>
      <c r="N2521" s="10"/>
      <c r="O2521" s="10">
        <v>904</v>
      </c>
      <c r="P2521" s="10">
        <v>19.317087704041583</v>
      </c>
      <c r="Q2521" s="10">
        <v>32.882189691000001</v>
      </c>
      <c r="R2521" s="10"/>
      <c r="S2521" s="10"/>
      <c r="AA2521" s="10"/>
      <c r="AB2521" s="10"/>
    </row>
    <row r="2522" spans="1:28" x14ac:dyDescent="0.35">
      <c r="A2522" t="str">
        <f t="shared" si="207"/>
        <v>8432_Activités de poste et de courrier</v>
      </c>
      <c r="B2522" t="str">
        <f t="shared" si="208"/>
        <v>HC_8432</v>
      </c>
      <c r="C2522" t="str">
        <f t="shared" si="209"/>
        <v>HC</v>
      </c>
      <c r="D2522">
        <f t="shared" si="210"/>
        <v>13</v>
      </c>
      <c r="E2522" t="str">
        <f>INDEX(PDC!$J$1:$L$90,MATCH(H2522,PDC!$L:$L,0),MATCH(PDC!$J$1,PDC!$J$1:$L$1,0))</f>
        <v>Services</v>
      </c>
      <c r="F2522">
        <v>8432</v>
      </c>
      <c r="G2522">
        <v>53</v>
      </c>
      <c r="H2522" t="s">
        <v>13</v>
      </c>
      <c r="I2522" s="10">
        <v>219</v>
      </c>
      <c r="J2522" s="10">
        <v>341999</v>
      </c>
      <c r="K2522" s="10">
        <v>10</v>
      </c>
      <c r="L2522" s="10">
        <v>1</v>
      </c>
      <c r="M2522" s="10">
        <v>20</v>
      </c>
      <c r="N2522" s="10"/>
      <c r="O2522" s="10">
        <v>639</v>
      </c>
      <c r="P2522" s="10">
        <v>47.026658591764267</v>
      </c>
      <c r="Q2522" s="10">
        <v>29.239851579</v>
      </c>
      <c r="R2522" s="10"/>
      <c r="S2522" s="10"/>
      <c r="AA2522" s="10"/>
      <c r="AB2522" s="10"/>
    </row>
    <row r="2523" spans="1:28" x14ac:dyDescent="0.35">
      <c r="A2523" t="str">
        <f t="shared" si="207"/>
        <v>8432_Activités immobilières</v>
      </c>
      <c r="B2523" t="str">
        <f t="shared" si="208"/>
        <v>17_8432</v>
      </c>
      <c r="C2523">
        <f t="shared" si="209"/>
        <v>17</v>
      </c>
      <c r="D2523">
        <f t="shared" si="210"/>
        <v>17</v>
      </c>
      <c r="E2523" t="str">
        <f>INDEX(PDC!$J$1:$L$90,MATCH(H2523,PDC!$L:$L,0),MATCH(PDC!$J$1,PDC!$J$1:$L$1,0))</f>
        <v>Services</v>
      </c>
      <c r="F2523">
        <v>8432</v>
      </c>
      <c r="G2523">
        <v>68</v>
      </c>
      <c r="H2523" t="s">
        <v>31</v>
      </c>
      <c r="I2523" s="10">
        <v>392</v>
      </c>
      <c r="J2523" s="10">
        <v>553756</v>
      </c>
      <c r="K2523" s="10">
        <v>16</v>
      </c>
      <c r="L2523" s="10">
        <v>3</v>
      </c>
      <c r="M2523" s="10">
        <v>14</v>
      </c>
      <c r="N2523" s="10"/>
      <c r="O2523" s="10">
        <v>665</v>
      </c>
      <c r="P2523" s="10">
        <v>42.983196328547841</v>
      </c>
      <c r="Q2523" s="10">
        <v>28.893592124000001</v>
      </c>
      <c r="R2523" s="10"/>
      <c r="S2523" s="10"/>
      <c r="U2523" s="10"/>
      <c r="V2523" s="10"/>
      <c r="W2523" s="10"/>
      <c r="X2523" s="10"/>
      <c r="Y2523" s="10"/>
      <c r="Z2523" s="10"/>
      <c r="AA2523" s="10"/>
      <c r="AB2523" s="10"/>
    </row>
    <row r="2524" spans="1:28" x14ac:dyDescent="0.35">
      <c r="A2524" t="str">
        <f t="shared" si="207"/>
        <v>8432_Hébergement médico-social et social</v>
      </c>
      <c r="B2524" t="str">
        <f t="shared" si="208"/>
        <v>18_8432</v>
      </c>
      <c r="C2524">
        <f t="shared" si="209"/>
        <v>18</v>
      </c>
      <c r="D2524">
        <f t="shared" si="210"/>
        <v>18</v>
      </c>
      <c r="E2524" t="str">
        <f>INDEX(PDC!$J$1:$L$90,MATCH(H2524,PDC!$L:$L,0),MATCH(PDC!$J$1,PDC!$J$1:$L$1,0))</f>
        <v>Services</v>
      </c>
      <c r="F2524">
        <v>8432</v>
      </c>
      <c r="G2524">
        <v>87</v>
      </c>
      <c r="H2524" t="s">
        <v>2</v>
      </c>
      <c r="I2524" s="10">
        <v>1235</v>
      </c>
      <c r="J2524" s="10">
        <v>2026783</v>
      </c>
      <c r="K2524" s="10">
        <v>58</v>
      </c>
      <c r="L2524">
        <v>7</v>
      </c>
      <c r="M2524" s="10">
        <v>151</v>
      </c>
      <c r="N2524" s="10">
        <v>1</v>
      </c>
      <c r="O2524" s="10">
        <v>3158</v>
      </c>
      <c r="P2524" s="10">
        <v>41.009017792934237</v>
      </c>
      <c r="Q2524" s="10">
        <v>28.616778411999999</v>
      </c>
      <c r="R2524" s="10"/>
      <c r="S2524" s="10"/>
      <c r="T2524" s="10"/>
      <c r="AA2524" s="10"/>
      <c r="AB2524" s="10"/>
    </row>
    <row r="2525" spans="1:28" x14ac:dyDescent="0.35">
      <c r="A2525" t="str">
        <f t="shared" si="207"/>
        <v>8432_Fabrication de produits métalliques, à l'exception des machines et des équipements</v>
      </c>
      <c r="B2525" t="str">
        <f t="shared" si="208"/>
        <v>12_8432</v>
      </c>
      <c r="C2525">
        <f t="shared" si="209"/>
        <v>12</v>
      </c>
      <c r="D2525">
        <f t="shared" si="210"/>
        <v>12</v>
      </c>
      <c r="E2525" t="str">
        <f>INDEX(PDC!$J$1:$L$90,MATCH(H2525,PDC!$L:$L,0),MATCH(PDC!$J$1,PDC!$J$1:$L$1,0))</f>
        <v>Industrie</v>
      </c>
      <c r="F2525">
        <v>8432</v>
      </c>
      <c r="G2525">
        <v>25</v>
      </c>
      <c r="H2525" t="s">
        <v>11</v>
      </c>
      <c r="I2525" s="10">
        <v>1058</v>
      </c>
      <c r="J2525" s="10">
        <v>1663284</v>
      </c>
      <c r="K2525" s="10">
        <v>46</v>
      </c>
      <c r="L2525" s="10">
        <v>5</v>
      </c>
      <c r="M2525" s="10">
        <v>37</v>
      </c>
      <c r="N2525" s="10"/>
      <c r="O2525" s="10">
        <v>1597</v>
      </c>
      <c r="P2525" s="10">
        <v>47.753808717461503</v>
      </c>
      <c r="Q2525" s="10">
        <v>27.656130882999999</v>
      </c>
      <c r="R2525" s="10"/>
      <c r="S2525" s="10"/>
      <c r="AA2525" s="10"/>
      <c r="AB2525" s="10"/>
    </row>
    <row r="2526" spans="1:28" x14ac:dyDescent="0.35">
      <c r="A2526" t="str">
        <f t="shared" si="207"/>
        <v>8432_Activités liées à l'emploi</v>
      </c>
      <c r="B2526" t="str">
        <f t="shared" si="208"/>
        <v>HC_8432</v>
      </c>
      <c r="C2526" t="str">
        <f t="shared" si="209"/>
        <v>HC</v>
      </c>
      <c r="D2526">
        <f t="shared" si="210"/>
        <v>11</v>
      </c>
      <c r="E2526" t="str">
        <f>INDEX(PDC!$J$1:$L$90,MATCH(H2526,PDC!$L:$L,0),MATCH(PDC!$J$1,PDC!$J$1:$L$1,0))</f>
        <v>Services</v>
      </c>
      <c r="F2526">
        <v>8432</v>
      </c>
      <c r="G2526">
        <v>78</v>
      </c>
      <c r="H2526" t="s">
        <v>6</v>
      </c>
      <c r="I2526" s="10">
        <v>1499</v>
      </c>
      <c r="J2526" s="10">
        <v>1890176</v>
      </c>
      <c r="K2526" s="10">
        <v>52</v>
      </c>
      <c r="L2526">
        <v>5</v>
      </c>
      <c r="M2526" s="10">
        <v>30</v>
      </c>
      <c r="N2526" s="10"/>
      <c r="O2526" s="10">
        <v>4114</v>
      </c>
      <c r="P2526" s="10">
        <v>49.494166571840921</v>
      </c>
      <c r="Q2526" s="10">
        <v>27.510665672999998</v>
      </c>
      <c r="R2526" s="10"/>
      <c r="S2526" s="10"/>
      <c r="AA2526" s="10"/>
      <c r="AB2526" s="10"/>
    </row>
    <row r="2527" spans="1:28" x14ac:dyDescent="0.35">
      <c r="A2527" t="str">
        <f t="shared" si="207"/>
        <v>8432_Activités créatives, artistiques et de spectacle</v>
      </c>
      <c r="B2527" t="str">
        <f t="shared" si="208"/>
        <v>HC_8432</v>
      </c>
      <c r="C2527" t="str">
        <f t="shared" si="209"/>
        <v>HC</v>
      </c>
      <c r="D2527">
        <f t="shared" si="210"/>
        <v>36</v>
      </c>
      <c r="E2527" t="str">
        <f>INDEX(PDC!$J$1:$L$90,MATCH(H2527,PDC!$L:$L,0),MATCH(PDC!$J$1,PDC!$J$1:$L$1,0))</f>
        <v>Services</v>
      </c>
      <c r="F2527">
        <v>8432</v>
      </c>
      <c r="G2527">
        <v>90</v>
      </c>
      <c r="H2527" t="s">
        <v>42</v>
      </c>
      <c r="I2527" s="10">
        <v>125</v>
      </c>
      <c r="J2527" s="10">
        <v>109817</v>
      </c>
      <c r="K2527" s="10">
        <v>3</v>
      </c>
      <c r="L2527" s="10"/>
      <c r="M2527" s="10"/>
      <c r="N2527" s="10"/>
      <c r="O2527" s="10">
        <v>373</v>
      </c>
      <c r="P2527" s="10">
        <v>25.901577170371226</v>
      </c>
      <c r="Q2527" s="10">
        <v>27.318174782</v>
      </c>
      <c r="R2527" s="10"/>
      <c r="S2527" s="10"/>
      <c r="AA2527" s="10"/>
      <c r="AB2527" s="10"/>
    </row>
    <row r="2528" spans="1:28" x14ac:dyDescent="0.35">
      <c r="A2528" t="str">
        <f t="shared" si="207"/>
        <v>8432_Restauration</v>
      </c>
      <c r="B2528" t="str">
        <f t="shared" si="208"/>
        <v>14_8432</v>
      </c>
      <c r="C2528">
        <f t="shared" si="209"/>
        <v>14</v>
      </c>
      <c r="D2528">
        <f t="shared" si="210"/>
        <v>14</v>
      </c>
      <c r="E2528" t="str">
        <f>INDEX(PDC!$J$1:$L$90,MATCH(H2528,PDC!$L:$L,0),MATCH(PDC!$J$1,PDC!$J$1:$L$1,0))</f>
        <v>Services</v>
      </c>
      <c r="F2528">
        <v>8432</v>
      </c>
      <c r="G2528">
        <v>56</v>
      </c>
      <c r="H2528" t="s">
        <v>10</v>
      </c>
      <c r="I2528" s="10">
        <v>1000</v>
      </c>
      <c r="J2528" s="10">
        <v>1567424</v>
      </c>
      <c r="K2528" s="10">
        <v>42</v>
      </c>
      <c r="L2528">
        <v>2</v>
      </c>
      <c r="M2528" s="10">
        <v>28</v>
      </c>
      <c r="N2528" s="10"/>
      <c r="O2528" s="10">
        <v>2041</v>
      </c>
      <c r="P2528" s="10">
        <v>45.124490852442037</v>
      </c>
      <c r="Q2528" s="10">
        <v>26.795557551999998</v>
      </c>
      <c r="R2528" s="10"/>
      <c r="S2528" s="10"/>
      <c r="AA2528" s="10"/>
      <c r="AB2528" s="10"/>
    </row>
    <row r="2529" spans="1:28" x14ac:dyDescent="0.35">
      <c r="A2529" t="str">
        <f t="shared" si="207"/>
        <v>8432_Publicité et études de marché</v>
      </c>
      <c r="B2529" t="str">
        <f t="shared" si="208"/>
        <v>HC_8432</v>
      </c>
      <c r="C2529" t="str">
        <f t="shared" si="209"/>
        <v>HC</v>
      </c>
      <c r="D2529">
        <f t="shared" si="210"/>
        <v>24</v>
      </c>
      <c r="E2529" t="str">
        <f>INDEX(PDC!$J$1:$L$90,MATCH(H2529,PDC!$L:$L,0),MATCH(PDC!$J$1,PDC!$J$1:$L$1,0))</f>
        <v>Services</v>
      </c>
      <c r="F2529">
        <v>8432</v>
      </c>
      <c r="G2529">
        <v>73</v>
      </c>
      <c r="H2529" t="s">
        <v>33</v>
      </c>
      <c r="I2529" s="10">
        <v>42</v>
      </c>
      <c r="J2529" s="10">
        <v>74747</v>
      </c>
      <c r="K2529" s="10">
        <v>2</v>
      </c>
      <c r="L2529">
        <v>1</v>
      </c>
      <c r="M2529" s="10">
        <v>8</v>
      </c>
      <c r="N2529" s="10"/>
      <c r="O2529" s="10">
        <v>119</v>
      </c>
      <c r="P2529" s="10">
        <v>35.213874669184669</v>
      </c>
      <c r="Q2529" s="10">
        <v>26.756926699000001</v>
      </c>
      <c r="R2529" s="10"/>
      <c r="S2529" s="10"/>
      <c r="U2529" s="10"/>
      <c r="V2529" s="10"/>
      <c r="W2529" s="10"/>
      <c r="X2529" s="10"/>
      <c r="Y2529" s="10"/>
      <c r="Z2529" s="10"/>
      <c r="AA2529" s="10"/>
      <c r="AB2529" s="10"/>
    </row>
    <row r="2530" spans="1:28" x14ac:dyDescent="0.35">
      <c r="A2530" t="str">
        <f t="shared" si="207"/>
        <v>8432_Collecte, traitement et élimination des déchets ; récupération</v>
      </c>
      <c r="B2530" t="str">
        <f t="shared" si="208"/>
        <v>HC_8432</v>
      </c>
      <c r="C2530" t="str">
        <f t="shared" si="209"/>
        <v>HC</v>
      </c>
      <c r="D2530">
        <f t="shared" si="210"/>
        <v>21</v>
      </c>
      <c r="E2530" t="str">
        <f>INDEX(PDC!$J$1:$L$90,MATCH(H2530,PDC!$L:$L,0),MATCH(PDC!$J$1,PDC!$J$1:$L$1,0))</f>
        <v>Industrie</v>
      </c>
      <c r="F2530">
        <v>8432</v>
      </c>
      <c r="G2530">
        <v>38</v>
      </c>
      <c r="H2530" t="s">
        <v>4</v>
      </c>
      <c r="I2530" s="10">
        <v>241</v>
      </c>
      <c r="J2530" s="10">
        <v>387198</v>
      </c>
      <c r="K2530" s="10">
        <v>10</v>
      </c>
      <c r="L2530" s="10"/>
      <c r="M2530" s="10"/>
      <c r="N2530" s="10"/>
      <c r="O2530" s="10">
        <v>603</v>
      </c>
      <c r="P2530" s="10">
        <v>36.99641063724517</v>
      </c>
      <c r="Q2530" s="10">
        <v>25.826579682999999</v>
      </c>
      <c r="R2530" s="10"/>
      <c r="S2530" s="10"/>
      <c r="T2530" s="10"/>
      <c r="AA2530" s="10"/>
      <c r="AB2530" s="10"/>
    </row>
    <row r="2531" spans="1:28" x14ac:dyDescent="0.35">
      <c r="A2531" t="str">
        <f t="shared" si="207"/>
        <v>8432_Entreposage et services auxiliaires des transports</v>
      </c>
      <c r="B2531" t="str">
        <f t="shared" si="208"/>
        <v>HC_8432</v>
      </c>
      <c r="C2531" t="str">
        <f t="shared" si="209"/>
        <v>HC</v>
      </c>
      <c r="D2531">
        <f t="shared" si="210"/>
        <v>33</v>
      </c>
      <c r="E2531" t="str">
        <f>INDEX(PDC!$J$1:$L$90,MATCH(H2531,PDC!$L:$L,0),MATCH(PDC!$J$1,PDC!$J$1:$L$1,0))</f>
        <v>Services</v>
      </c>
      <c r="F2531">
        <v>8432</v>
      </c>
      <c r="G2531">
        <v>52</v>
      </c>
      <c r="H2531" t="s">
        <v>7</v>
      </c>
      <c r="I2531" s="10">
        <v>184</v>
      </c>
      <c r="J2531" s="10">
        <v>278295</v>
      </c>
      <c r="K2531" s="10">
        <v>7</v>
      </c>
      <c r="M2531" s="10"/>
      <c r="N2531" s="10"/>
      <c r="O2531" s="10">
        <v>326</v>
      </c>
      <c r="P2531" s="10">
        <v>28.093852719113475</v>
      </c>
      <c r="Q2531" s="10">
        <v>25.153164807</v>
      </c>
      <c r="R2531" s="10"/>
      <c r="S2531" s="10"/>
      <c r="AA2531" s="10"/>
      <c r="AB2531" s="10"/>
    </row>
    <row r="2532" spans="1:28" x14ac:dyDescent="0.35">
      <c r="A2532" t="str">
        <f t="shared" si="207"/>
        <v>8432_Enquêtes et sécurité</v>
      </c>
      <c r="B2532" t="str">
        <f t="shared" si="208"/>
        <v>HC_8432</v>
      </c>
      <c r="C2532" t="str">
        <f t="shared" si="209"/>
        <v>HC</v>
      </c>
      <c r="D2532">
        <f t="shared" si="210"/>
        <v>29</v>
      </c>
      <c r="E2532" t="str">
        <f>INDEX(PDC!$J$1:$L$90,MATCH(H2532,PDC!$L:$L,0),MATCH(PDC!$J$1,PDC!$J$1:$L$1,0))</f>
        <v>Services</v>
      </c>
      <c r="F2532">
        <v>8432</v>
      </c>
      <c r="G2532">
        <v>80</v>
      </c>
      <c r="H2532" t="s">
        <v>15</v>
      </c>
      <c r="I2532" s="10">
        <v>31</v>
      </c>
      <c r="J2532" s="10">
        <v>41560</v>
      </c>
      <c r="K2532" s="10">
        <v>1</v>
      </c>
      <c r="L2532" s="10"/>
      <c r="M2532" s="10"/>
      <c r="N2532" s="10"/>
      <c r="O2532" s="10">
        <v>129</v>
      </c>
      <c r="P2532" s="10">
        <v>29.714697849198323</v>
      </c>
      <c r="Q2532" s="10">
        <v>24.061597689999999</v>
      </c>
      <c r="R2532" s="10"/>
      <c r="S2532" s="10"/>
      <c r="AA2532" s="10"/>
      <c r="AB2532" s="10"/>
    </row>
    <row r="2533" spans="1:28" x14ac:dyDescent="0.35">
      <c r="A2533" t="str">
        <f t="shared" si="207"/>
        <v>8432_Industrie automobile</v>
      </c>
      <c r="B2533" t="str">
        <f t="shared" si="208"/>
        <v>HC_8432</v>
      </c>
      <c r="C2533" t="str">
        <f t="shared" si="209"/>
        <v>HC</v>
      </c>
      <c r="D2533">
        <f t="shared" si="210"/>
        <v>19</v>
      </c>
      <c r="E2533" t="str">
        <f>INDEX(PDC!$J$1:$L$90,MATCH(H2533,PDC!$L:$L,0),MATCH(PDC!$J$1,PDC!$J$1:$L$1,0))</f>
        <v>Industrie</v>
      </c>
      <c r="F2533">
        <v>8432</v>
      </c>
      <c r="G2533">
        <v>29</v>
      </c>
      <c r="H2533" t="s">
        <v>24</v>
      </c>
      <c r="I2533" s="10">
        <v>181</v>
      </c>
      <c r="J2533" s="10">
        <v>296401</v>
      </c>
      <c r="K2533" s="10">
        <v>7</v>
      </c>
      <c r="L2533">
        <v>2</v>
      </c>
      <c r="M2533" s="10">
        <v>12</v>
      </c>
      <c r="N2533" s="10"/>
      <c r="O2533" s="10">
        <v>970</v>
      </c>
      <c r="P2533" s="10">
        <v>39.730690583515752</v>
      </c>
      <c r="Q2533" s="10">
        <v>23.616654465</v>
      </c>
      <c r="R2533" s="10"/>
      <c r="S2533" s="10"/>
      <c r="AA2533" s="10"/>
      <c r="AB2533" s="10"/>
    </row>
    <row r="2534" spans="1:28" x14ac:dyDescent="0.35">
      <c r="A2534" t="str">
        <f t="shared" si="207"/>
        <v>8432_Commerce de gros, à l'exception des automobiles et des motocycles</v>
      </c>
      <c r="B2534" t="str">
        <f t="shared" si="208"/>
        <v>28_8432</v>
      </c>
      <c r="C2534">
        <f t="shared" si="209"/>
        <v>28</v>
      </c>
      <c r="D2534">
        <f t="shared" si="210"/>
        <v>28</v>
      </c>
      <c r="E2534" t="str">
        <f>INDEX(PDC!$J$1:$L$90,MATCH(H2534,PDC!$L:$L,0),MATCH(PDC!$J$1,PDC!$J$1:$L$1,0))</f>
        <v>Commerce</v>
      </c>
      <c r="F2534">
        <v>8432</v>
      </c>
      <c r="G2534">
        <v>46</v>
      </c>
      <c r="H2534" t="s">
        <v>28</v>
      </c>
      <c r="I2534" s="10">
        <v>1056</v>
      </c>
      <c r="J2534" s="10">
        <v>1739431</v>
      </c>
      <c r="K2534" s="10">
        <v>41</v>
      </c>
      <c r="L2534">
        <v>3</v>
      </c>
      <c r="M2534" s="10">
        <v>15</v>
      </c>
      <c r="N2534" s="10"/>
      <c r="O2534" s="10">
        <v>2719</v>
      </c>
      <c r="P2534" s="10">
        <v>30.041606359396688</v>
      </c>
      <c r="Q2534" s="10">
        <v>23.570926355000001</v>
      </c>
      <c r="R2534" s="10"/>
      <c r="S2534" s="10"/>
      <c r="AA2534" s="10"/>
      <c r="AB2534" s="10"/>
    </row>
    <row r="2535" spans="1:28" x14ac:dyDescent="0.35">
      <c r="A2535" t="str">
        <f t="shared" si="207"/>
        <v>8432_Fabrication de machines et équipements n.c.a.</v>
      </c>
      <c r="B2535" t="str">
        <f t="shared" si="208"/>
        <v>HC_8432</v>
      </c>
      <c r="C2535" t="str">
        <f t="shared" si="209"/>
        <v>HC</v>
      </c>
      <c r="D2535">
        <f t="shared" si="210"/>
        <v>10</v>
      </c>
      <c r="E2535" t="str">
        <f>INDEX(PDC!$J$1:$L$90,MATCH(H2535,PDC!$L:$L,0),MATCH(PDC!$J$1,PDC!$J$1:$L$1,0))</f>
        <v>Industrie</v>
      </c>
      <c r="F2535">
        <v>8432</v>
      </c>
      <c r="G2535">
        <v>28</v>
      </c>
      <c r="H2535" t="s">
        <v>29</v>
      </c>
      <c r="I2535" s="10">
        <v>200</v>
      </c>
      <c r="J2535" s="10">
        <v>342093</v>
      </c>
      <c r="K2535" s="10">
        <v>8</v>
      </c>
      <c r="M2535" s="10"/>
      <c r="N2535" s="10"/>
      <c r="O2535" s="10">
        <v>236</v>
      </c>
      <c r="P2535" s="10">
        <v>49.679207330103353</v>
      </c>
      <c r="Q2535" s="10">
        <v>23.385453663</v>
      </c>
      <c r="R2535" s="10"/>
      <c r="S2535" s="10"/>
      <c r="AA2535" s="10"/>
      <c r="AB2535" s="10"/>
    </row>
    <row r="2536" spans="1:28" x14ac:dyDescent="0.35">
      <c r="A2536" t="str">
        <f t="shared" si="207"/>
        <v>8432_Métallurgie</v>
      </c>
      <c r="B2536" t="str">
        <f t="shared" si="208"/>
        <v>HC_8432</v>
      </c>
      <c r="C2536" t="str">
        <f t="shared" si="209"/>
        <v>HC</v>
      </c>
      <c r="D2536">
        <f t="shared" si="210"/>
        <v>53</v>
      </c>
      <c r="E2536" t="str">
        <f>INDEX(PDC!$J$1:$L$90,MATCH(H2536,PDC!$L:$L,0),MATCH(PDC!$J$1,PDC!$J$1:$L$1,0))</f>
        <v>Industrie</v>
      </c>
      <c r="F2536">
        <v>8432</v>
      </c>
      <c r="G2536">
        <v>24</v>
      </c>
      <c r="H2536" t="s">
        <v>26</v>
      </c>
      <c r="I2536" s="10">
        <v>29</v>
      </c>
      <c r="J2536" s="10">
        <v>43119</v>
      </c>
      <c r="K2536" s="10">
        <v>1</v>
      </c>
      <c r="L2536" s="10">
        <v>1</v>
      </c>
      <c r="M2536" s="10">
        <v>5</v>
      </c>
      <c r="N2536" s="10"/>
      <c r="O2536" s="10">
        <v>14</v>
      </c>
      <c r="P2536" s="10">
        <v>11.113790328845912</v>
      </c>
      <c r="Q2536" s="10">
        <v>23.191632459000001</v>
      </c>
      <c r="R2536" s="10"/>
      <c r="S2536" s="10"/>
      <c r="U2536" s="10"/>
      <c r="V2536" s="10"/>
      <c r="W2536" s="10"/>
      <c r="X2536" s="10"/>
      <c r="Y2536" s="10"/>
      <c r="Z2536" s="10"/>
      <c r="AA2536" s="10"/>
      <c r="AB2536" s="10"/>
    </row>
    <row r="2537" spans="1:28" x14ac:dyDescent="0.35">
      <c r="A2537" t="str">
        <f t="shared" si="207"/>
        <v>8432_Commerce de détail, à l'exception des automobiles et des motocycles</v>
      </c>
      <c r="B2537" t="str">
        <f t="shared" si="208"/>
        <v>25_8432</v>
      </c>
      <c r="C2537">
        <f t="shared" si="209"/>
        <v>25</v>
      </c>
      <c r="D2537">
        <f t="shared" si="210"/>
        <v>25</v>
      </c>
      <c r="E2537" t="str">
        <f>INDEX(PDC!$J$1:$L$90,MATCH(H2537,PDC!$L:$L,0),MATCH(PDC!$J$1,PDC!$J$1:$L$1,0))</f>
        <v>Commerce</v>
      </c>
      <c r="F2537">
        <v>8432</v>
      </c>
      <c r="G2537">
        <v>47</v>
      </c>
      <c r="H2537" t="s">
        <v>16</v>
      </c>
      <c r="I2537" s="10">
        <v>3186</v>
      </c>
      <c r="J2537" s="10">
        <v>5092671</v>
      </c>
      <c r="K2537" s="10">
        <v>111</v>
      </c>
      <c r="L2537">
        <v>8</v>
      </c>
      <c r="M2537" s="10">
        <v>47</v>
      </c>
      <c r="N2537" s="10"/>
      <c r="O2537" s="10">
        <v>7077</v>
      </c>
      <c r="P2537" s="10">
        <v>32.450073874087046</v>
      </c>
      <c r="Q2537" s="10">
        <v>21.796028057000001</v>
      </c>
      <c r="R2537" s="10"/>
      <c r="S2537" s="10"/>
      <c r="T2537" s="10"/>
      <c r="AA2537" s="10"/>
      <c r="AB2537" s="10"/>
    </row>
    <row r="2538" spans="1:28" x14ac:dyDescent="0.35">
      <c r="A2538" t="str">
        <f t="shared" si="207"/>
        <v>8432_Captage, traitement et distribution d'eau</v>
      </c>
      <c r="B2538" t="str">
        <f t="shared" si="208"/>
        <v>HC_8432</v>
      </c>
      <c r="C2538" t="str">
        <f t="shared" si="209"/>
        <v>HC</v>
      </c>
      <c r="D2538">
        <f t="shared" si="210"/>
        <v>31</v>
      </c>
      <c r="E2538" t="str">
        <f>INDEX(PDC!$J$1:$L$90,MATCH(H2538,PDC!$L:$L,0),MATCH(PDC!$J$1,PDC!$J$1:$L$1,0))</f>
        <v>Industrie</v>
      </c>
      <c r="F2538">
        <v>8432</v>
      </c>
      <c r="G2538">
        <v>36</v>
      </c>
      <c r="H2538" t="s">
        <v>77</v>
      </c>
      <c r="I2538" s="10">
        <v>32</v>
      </c>
      <c r="J2538" s="10">
        <v>45891</v>
      </c>
      <c r="K2538" s="10">
        <v>1</v>
      </c>
      <c r="M2538" s="10"/>
      <c r="N2538" s="10"/>
      <c r="O2538" s="10">
        <v>13</v>
      </c>
      <c r="P2538" s="10">
        <v>29.657538736509355</v>
      </c>
      <c r="Q2538" s="10">
        <v>21.790765073999999</v>
      </c>
      <c r="R2538" s="10"/>
      <c r="S2538" s="10"/>
      <c r="AA2538" s="10"/>
      <c r="AB2538" s="10"/>
    </row>
    <row r="2539" spans="1:28" x14ac:dyDescent="0.35">
      <c r="A2539" t="str">
        <f t="shared" si="207"/>
        <v>8432_Réparation et installation de machines et d'équipements</v>
      </c>
      <c r="B2539" t="str">
        <f t="shared" si="208"/>
        <v>HC_8432</v>
      </c>
      <c r="C2539" t="str">
        <f t="shared" si="209"/>
        <v>HC</v>
      </c>
      <c r="D2539">
        <f t="shared" si="210"/>
        <v>26</v>
      </c>
      <c r="E2539" t="str">
        <f>INDEX(PDC!$J$1:$L$90,MATCH(H2539,PDC!$L:$L,0),MATCH(PDC!$J$1,PDC!$J$1:$L$1,0))</f>
        <v>Industrie</v>
      </c>
      <c r="F2539">
        <v>8432</v>
      </c>
      <c r="G2539">
        <v>33</v>
      </c>
      <c r="H2539" t="s">
        <v>23</v>
      </c>
      <c r="I2539" s="10">
        <v>203</v>
      </c>
      <c r="J2539" s="10">
        <v>329475</v>
      </c>
      <c r="K2539" s="10">
        <v>7</v>
      </c>
      <c r="L2539">
        <v>2</v>
      </c>
      <c r="M2539" s="10">
        <v>21</v>
      </c>
      <c r="N2539" s="10"/>
      <c r="O2539" s="10">
        <v>374</v>
      </c>
      <c r="P2539" s="10">
        <v>32.442183604860944</v>
      </c>
      <c r="Q2539" s="10">
        <v>21.245921542000001</v>
      </c>
      <c r="R2539" s="10"/>
      <c r="S2539" s="10"/>
      <c r="AA2539" s="10"/>
      <c r="AB2539" s="10"/>
    </row>
    <row r="2540" spans="1:28" x14ac:dyDescent="0.35">
      <c r="A2540" t="str">
        <f t="shared" si="207"/>
        <v>8432_Imprimerie et reproduction d'enregistrements</v>
      </c>
      <c r="B2540" t="str">
        <f t="shared" si="208"/>
        <v>HC_8432</v>
      </c>
      <c r="C2540" t="str">
        <f t="shared" si="209"/>
        <v>HC</v>
      </c>
      <c r="D2540">
        <f t="shared" si="210"/>
        <v>23</v>
      </c>
      <c r="E2540" t="str">
        <f>INDEX(PDC!$J$1:$L$90,MATCH(H2540,PDC!$L:$L,0),MATCH(PDC!$J$1,PDC!$J$1:$L$1,0))</f>
        <v>Industrie</v>
      </c>
      <c r="F2540">
        <v>8432</v>
      </c>
      <c r="G2540">
        <v>18</v>
      </c>
      <c r="H2540" t="s">
        <v>72</v>
      </c>
      <c r="I2540" s="10">
        <v>146</v>
      </c>
      <c r="J2540" s="10">
        <v>249010</v>
      </c>
      <c r="K2540" s="10">
        <v>5</v>
      </c>
      <c r="L2540" s="10"/>
      <c r="M2540" s="10"/>
      <c r="N2540" s="10"/>
      <c r="O2540" s="10">
        <v>138</v>
      </c>
      <c r="P2540" s="10">
        <v>35.428089597240387</v>
      </c>
      <c r="Q2540" s="10">
        <v>20.079514879000001</v>
      </c>
      <c r="R2540" s="10"/>
      <c r="S2540" s="10"/>
      <c r="AA2540" s="10"/>
      <c r="AB2540" s="10"/>
    </row>
    <row r="2541" spans="1:28" x14ac:dyDescent="0.35">
      <c r="A2541" t="str">
        <f t="shared" si="207"/>
        <v>8432_Activités vétérinaires</v>
      </c>
      <c r="B2541" t="str">
        <f t="shared" si="208"/>
        <v>HC_8432</v>
      </c>
      <c r="C2541" t="str">
        <f t="shared" si="209"/>
        <v>HC</v>
      </c>
      <c r="D2541">
        <f t="shared" si="210"/>
        <v>22</v>
      </c>
      <c r="E2541" t="str">
        <f>INDEX(PDC!$J$1:$L$90,MATCH(H2541,PDC!$L:$L,0),MATCH(PDC!$J$1,PDC!$J$1:$L$1,0))</f>
        <v>Services</v>
      </c>
      <c r="F2541">
        <v>8432</v>
      </c>
      <c r="G2541">
        <v>75</v>
      </c>
      <c r="H2541" t="s">
        <v>87</v>
      </c>
      <c r="I2541" s="10">
        <v>66</v>
      </c>
      <c r="J2541" s="10">
        <v>109343</v>
      </c>
      <c r="K2541" s="10">
        <v>2</v>
      </c>
      <c r="L2541">
        <v>1</v>
      </c>
      <c r="M2541" s="10">
        <v>3</v>
      </c>
      <c r="N2541" s="10"/>
      <c r="O2541" s="10">
        <v>33</v>
      </c>
      <c r="P2541" s="10">
        <v>36.304520377099983</v>
      </c>
      <c r="Q2541" s="10">
        <v>18.291065729</v>
      </c>
      <c r="R2541" s="10"/>
      <c r="S2541" s="10"/>
      <c r="U2541" s="10"/>
      <c r="V2541" s="10"/>
      <c r="W2541" s="10"/>
      <c r="X2541" s="10"/>
      <c r="Y2541" s="10"/>
      <c r="Z2541" s="10"/>
      <c r="AA2541" s="10"/>
      <c r="AB2541" s="10"/>
    </row>
    <row r="2542" spans="1:28" x14ac:dyDescent="0.35">
      <c r="A2542" t="str">
        <f t="shared" si="207"/>
        <v>8432_Commerce et réparation d'automobiles et de motocycles</v>
      </c>
      <c r="B2542" t="str">
        <f t="shared" si="208"/>
        <v>30_8432</v>
      </c>
      <c r="C2542">
        <f t="shared" si="209"/>
        <v>30</v>
      </c>
      <c r="D2542">
        <f t="shared" si="210"/>
        <v>30</v>
      </c>
      <c r="E2542" t="str">
        <f>INDEX(PDC!$J$1:$L$90,MATCH(H2542,PDC!$L:$L,0),MATCH(PDC!$J$1,PDC!$J$1:$L$1,0))</f>
        <v>Commerce</v>
      </c>
      <c r="F2542">
        <v>8432</v>
      </c>
      <c r="G2542">
        <v>45</v>
      </c>
      <c r="H2542" t="s">
        <v>21</v>
      </c>
      <c r="I2542" s="10">
        <v>811</v>
      </c>
      <c r="J2542" s="10">
        <v>1334511</v>
      </c>
      <c r="K2542" s="10">
        <v>24</v>
      </c>
      <c r="M2542" s="10"/>
      <c r="N2542" s="10"/>
      <c r="O2542" s="10">
        <v>1161</v>
      </c>
      <c r="P2542" s="10">
        <v>29.669558256313099</v>
      </c>
      <c r="Q2542" s="10">
        <v>17.98411553</v>
      </c>
      <c r="R2542" s="10"/>
      <c r="S2542" s="10"/>
      <c r="T2542" s="10"/>
      <c r="AA2542" s="10"/>
      <c r="AB2542" s="10"/>
    </row>
    <row r="2543" spans="1:28" x14ac:dyDescent="0.35">
      <c r="A2543" t="str">
        <f t="shared" si="207"/>
        <v>8432_Autres industries manufacturières</v>
      </c>
      <c r="B2543" t="str">
        <f t="shared" si="208"/>
        <v>HC_8432</v>
      </c>
      <c r="C2543" t="str">
        <f t="shared" si="209"/>
        <v>HC</v>
      </c>
      <c r="D2543">
        <f t="shared" si="210"/>
        <v>32</v>
      </c>
      <c r="E2543" t="str">
        <f>INDEX(PDC!$J$1:$L$90,MATCH(H2543,PDC!$L:$L,0),MATCH(PDC!$J$1,PDC!$J$1:$L$1,0))</f>
        <v>Industrie</v>
      </c>
      <c r="F2543">
        <v>8432</v>
      </c>
      <c r="G2543">
        <v>32</v>
      </c>
      <c r="H2543" t="s">
        <v>37</v>
      </c>
      <c r="I2543" s="10">
        <v>169</v>
      </c>
      <c r="J2543" s="10">
        <v>226312</v>
      </c>
      <c r="K2543" s="10">
        <v>4</v>
      </c>
      <c r="M2543" s="10"/>
      <c r="N2543" s="10"/>
      <c r="O2543" s="10">
        <v>79</v>
      </c>
      <c r="P2543" s="10">
        <v>28.70494530647774</v>
      </c>
      <c r="Q2543" s="10">
        <v>17.674714553000001</v>
      </c>
      <c r="R2543" s="10"/>
      <c r="S2543" s="10"/>
      <c r="AA2543" s="10"/>
      <c r="AB2543" s="10"/>
    </row>
    <row r="2544" spans="1:28" x14ac:dyDescent="0.35">
      <c r="A2544" t="str">
        <f t="shared" si="207"/>
        <v>8432_Fabrication d'autres produits minéraux non métalliques</v>
      </c>
      <c r="B2544" t="str">
        <f t="shared" si="208"/>
        <v>HC_8432</v>
      </c>
      <c r="C2544" t="str">
        <f t="shared" si="209"/>
        <v>HC</v>
      </c>
      <c r="D2544">
        <f t="shared" si="210"/>
        <v>35</v>
      </c>
      <c r="E2544" t="str">
        <f>INDEX(PDC!$J$1:$L$90,MATCH(H2544,PDC!$L:$L,0),MATCH(PDC!$J$1,PDC!$J$1:$L$1,0))</f>
        <v>Industrie</v>
      </c>
      <c r="F2544">
        <v>8432</v>
      </c>
      <c r="G2544">
        <v>23</v>
      </c>
      <c r="H2544" t="s">
        <v>18</v>
      </c>
      <c r="I2544" s="10">
        <v>274</v>
      </c>
      <c r="J2544" s="10">
        <v>407000</v>
      </c>
      <c r="K2544" s="10">
        <v>7</v>
      </c>
      <c r="L2544" s="10">
        <v>2</v>
      </c>
      <c r="M2544" s="10">
        <v>8</v>
      </c>
      <c r="N2544" s="10"/>
      <c r="O2544" s="10">
        <v>498</v>
      </c>
      <c r="P2544" s="10">
        <v>26.515937466621462</v>
      </c>
      <c r="Q2544" s="10">
        <v>17.199017199</v>
      </c>
    </row>
    <row r="2545" spans="1:28" x14ac:dyDescent="0.35">
      <c r="A2545" t="str">
        <f t="shared" si="207"/>
        <v>8432_Activités de location et location-bail</v>
      </c>
      <c r="B2545" t="str">
        <f t="shared" si="208"/>
        <v>HC_8432</v>
      </c>
      <c r="C2545" t="str">
        <f t="shared" si="209"/>
        <v>HC</v>
      </c>
      <c r="D2545">
        <f t="shared" si="210"/>
        <v>15</v>
      </c>
      <c r="E2545" t="str">
        <f>INDEX(PDC!$J$1:$L$90,MATCH(H2545,PDC!$L:$L,0),MATCH(PDC!$J$1,PDC!$J$1:$L$1,0))</f>
        <v>Services</v>
      </c>
      <c r="F2545">
        <v>8432</v>
      </c>
      <c r="G2545">
        <v>77</v>
      </c>
      <c r="H2545" t="s">
        <v>88</v>
      </c>
      <c r="I2545" s="10">
        <v>113</v>
      </c>
      <c r="J2545" s="10">
        <v>179545</v>
      </c>
      <c r="K2545" s="10">
        <v>3</v>
      </c>
      <c r="M2545" s="10"/>
      <c r="N2545" s="10"/>
      <c r="O2545" s="10">
        <v>484</v>
      </c>
      <c r="P2545" s="10">
        <v>44.483712185017787</v>
      </c>
      <c r="Q2545" s="10">
        <v>16.708903061000001</v>
      </c>
    </row>
    <row r="2546" spans="1:28" x14ac:dyDescent="0.35">
      <c r="A2546" t="str">
        <f t="shared" si="207"/>
        <v>8432_Industrie pharmaceutique</v>
      </c>
      <c r="B2546" t="str">
        <f t="shared" si="208"/>
        <v>HC_8432</v>
      </c>
      <c r="C2546" t="str">
        <f t="shared" si="209"/>
        <v>HC</v>
      </c>
      <c r="D2546">
        <f t="shared" si="210"/>
        <v>51</v>
      </c>
      <c r="E2546" t="str">
        <f>INDEX(PDC!$J$1:$L$90,MATCH(H2546,PDC!$L:$L,0),MATCH(PDC!$J$1,PDC!$J$1:$L$1,0))</f>
        <v>Industrie</v>
      </c>
      <c r="F2546">
        <v>8432</v>
      </c>
      <c r="G2546">
        <v>21</v>
      </c>
      <c r="H2546" t="s">
        <v>39</v>
      </c>
      <c r="I2546" s="10">
        <v>108</v>
      </c>
      <c r="J2546" s="10">
        <v>128860</v>
      </c>
      <c r="K2546" s="10">
        <v>2</v>
      </c>
      <c r="L2546" s="10"/>
      <c r="M2546" s="10"/>
      <c r="N2546" s="10"/>
      <c r="O2546" s="10">
        <v>77</v>
      </c>
      <c r="P2546" s="10">
        <v>12.602558792471916</v>
      </c>
      <c r="Q2546" s="10">
        <v>15.520720161</v>
      </c>
    </row>
    <row r="2547" spans="1:28" x14ac:dyDescent="0.35">
      <c r="A2547" t="str">
        <f t="shared" si="207"/>
        <v>8432_Autres services personnels</v>
      </c>
      <c r="B2547" t="str">
        <f t="shared" si="208"/>
        <v>34_8432</v>
      </c>
      <c r="C2547">
        <f t="shared" si="209"/>
        <v>34</v>
      </c>
      <c r="D2547">
        <f t="shared" si="210"/>
        <v>34</v>
      </c>
      <c r="E2547" t="str">
        <f>INDEX(PDC!$J$1:$L$90,MATCH(H2547,PDC!$L:$L,0),MATCH(PDC!$J$1,PDC!$J$1:$L$1,0))</f>
        <v>Services</v>
      </c>
      <c r="F2547">
        <v>8432</v>
      </c>
      <c r="G2547">
        <v>96</v>
      </c>
      <c r="H2547" t="s">
        <v>30</v>
      </c>
      <c r="I2547" s="10">
        <v>578</v>
      </c>
      <c r="J2547" s="10">
        <v>923184</v>
      </c>
      <c r="K2547" s="10">
        <v>14</v>
      </c>
      <c r="L2547">
        <v>2</v>
      </c>
      <c r="M2547" s="10">
        <v>6</v>
      </c>
      <c r="N2547" s="10"/>
      <c r="O2547" s="10">
        <v>1158</v>
      </c>
      <c r="P2547" s="10">
        <v>27.046589462823846</v>
      </c>
      <c r="Q2547" s="10">
        <v>15.164907536999999</v>
      </c>
    </row>
    <row r="2548" spans="1:28" x14ac:dyDescent="0.35">
      <c r="A2548" t="str">
        <f t="shared" si="207"/>
        <v>8432_Réparation d'ordinateurs et de biens personnels et domestiques</v>
      </c>
      <c r="B2548" t="str">
        <f t="shared" si="208"/>
        <v>HC_8432</v>
      </c>
      <c r="C2548" t="str">
        <f t="shared" si="209"/>
        <v>HC</v>
      </c>
      <c r="D2548">
        <f t="shared" si="210"/>
        <v>43</v>
      </c>
      <c r="E2548" t="str">
        <f>INDEX(PDC!$J$1:$L$90,MATCH(H2548,PDC!$L:$L,0),MATCH(PDC!$J$1,PDC!$J$1:$L$1,0))</f>
        <v>Services</v>
      </c>
      <c r="F2548">
        <v>8432</v>
      </c>
      <c r="G2548">
        <v>95</v>
      </c>
      <c r="H2548" t="s">
        <v>92</v>
      </c>
      <c r="I2548" s="10">
        <v>179</v>
      </c>
      <c r="J2548" s="10">
        <v>269797</v>
      </c>
      <c r="K2548" s="10">
        <v>4</v>
      </c>
      <c r="L2548">
        <v>1</v>
      </c>
      <c r="M2548" s="10">
        <v>7</v>
      </c>
      <c r="N2548" s="10"/>
      <c r="O2548" s="10">
        <v>437</v>
      </c>
      <c r="P2548" s="10">
        <v>18.319117371028181</v>
      </c>
      <c r="Q2548" s="10">
        <v>14.825961742</v>
      </c>
    </row>
    <row r="2549" spans="1:28" x14ac:dyDescent="0.35">
      <c r="A2549" t="str">
        <f t="shared" si="207"/>
        <v>8432_Hébergement</v>
      </c>
      <c r="B2549" t="str">
        <f t="shared" si="208"/>
        <v>39_8432</v>
      </c>
      <c r="C2549">
        <f t="shared" si="209"/>
        <v>39</v>
      </c>
      <c r="D2549">
        <f t="shared" si="210"/>
        <v>39</v>
      </c>
      <c r="E2549" t="str">
        <f>INDEX(PDC!$J$1:$L$90,MATCH(H2549,PDC!$L:$L,0),MATCH(PDC!$J$1,PDC!$J$1:$L$1,0))</f>
        <v>Services</v>
      </c>
      <c r="F2549">
        <v>8432</v>
      </c>
      <c r="G2549">
        <v>55</v>
      </c>
      <c r="H2549" t="s">
        <v>20</v>
      </c>
      <c r="I2549" s="10">
        <v>436</v>
      </c>
      <c r="J2549" s="10">
        <v>773342</v>
      </c>
      <c r="K2549">
        <v>11</v>
      </c>
      <c r="O2549">
        <v>507</v>
      </c>
      <c r="P2549">
        <v>21.106949572808965</v>
      </c>
      <c r="Q2549">
        <v>14.223978524</v>
      </c>
      <c r="R2549" s="10"/>
      <c r="S2549" s="10"/>
      <c r="AA2549" s="10"/>
      <c r="AB2549" s="10"/>
    </row>
    <row r="2550" spans="1:28" x14ac:dyDescent="0.35">
      <c r="A2550" t="str">
        <f t="shared" si="207"/>
        <v>8432_Assurance</v>
      </c>
      <c r="B2550" t="str">
        <f t="shared" si="208"/>
        <v>HC_8432</v>
      </c>
      <c r="C2550" t="str">
        <f t="shared" si="209"/>
        <v>HC</v>
      </c>
      <c r="D2550">
        <f t="shared" si="210"/>
        <v>50</v>
      </c>
      <c r="E2550" t="str">
        <f>INDEX(PDC!$J$1:$L$90,MATCH(H2550,PDC!$L:$L,0),MATCH(PDC!$J$1,PDC!$J$1:$L$1,0))</f>
        <v>Services</v>
      </c>
      <c r="F2550">
        <v>8432</v>
      </c>
      <c r="G2550">
        <v>65</v>
      </c>
      <c r="H2550" t="s">
        <v>45</v>
      </c>
      <c r="I2550" s="10">
        <v>97</v>
      </c>
      <c r="J2550" s="10">
        <v>141618</v>
      </c>
      <c r="K2550">
        <v>2</v>
      </c>
      <c r="O2550">
        <v>10</v>
      </c>
      <c r="P2550">
        <v>13.801707977482609</v>
      </c>
      <c r="Q2550">
        <v>14.122498552</v>
      </c>
    </row>
    <row r="2551" spans="1:28" x14ac:dyDescent="0.35">
      <c r="A2551" t="str">
        <f t="shared" si="207"/>
        <v>8432_Activités des agences de voyage, voyagistes, services de réservation et activités connexes</v>
      </c>
      <c r="B2551" t="str">
        <f t="shared" si="208"/>
        <v>HC_8432</v>
      </c>
      <c r="C2551" t="str">
        <f t="shared" si="209"/>
        <v>HC</v>
      </c>
      <c r="D2551">
        <f t="shared" si="210"/>
        <v>38</v>
      </c>
      <c r="E2551" t="str">
        <f>INDEX(PDC!$J$1:$L$90,MATCH(H2551,PDC!$L:$L,0),MATCH(PDC!$J$1,PDC!$J$1:$L$1,0))</f>
        <v>Services</v>
      </c>
      <c r="F2551">
        <v>8432</v>
      </c>
      <c r="G2551">
        <v>79</v>
      </c>
      <c r="H2551" t="s">
        <v>89</v>
      </c>
      <c r="I2551" s="10">
        <v>50</v>
      </c>
      <c r="J2551" s="10">
        <v>76339</v>
      </c>
      <c r="K2551">
        <v>1</v>
      </c>
      <c r="O2551">
        <v>23</v>
      </c>
      <c r="P2551">
        <v>21.415778278370603</v>
      </c>
      <c r="Q2551">
        <v>13.099464232000001</v>
      </c>
      <c r="R2551" s="10"/>
      <c r="S2551" s="10"/>
      <c r="AA2551" s="10"/>
      <c r="AB2551" s="10"/>
    </row>
    <row r="2552" spans="1:28" x14ac:dyDescent="0.35">
      <c r="A2552" t="str">
        <f t="shared" si="207"/>
        <v>8432_Activités pour la santé humaine</v>
      </c>
      <c r="B2552" t="str">
        <f t="shared" si="208"/>
        <v>44_8432</v>
      </c>
      <c r="C2552">
        <f t="shared" si="209"/>
        <v>44</v>
      </c>
      <c r="D2552">
        <f t="shared" si="210"/>
        <v>44</v>
      </c>
      <c r="E2552" t="str">
        <f>INDEX(PDC!$J$1:$L$90,MATCH(H2552,PDC!$L:$L,0),MATCH(PDC!$J$1,PDC!$J$1:$L$1,0))</f>
        <v>Services</v>
      </c>
      <c r="F2552">
        <v>8432</v>
      </c>
      <c r="G2552">
        <v>86</v>
      </c>
      <c r="H2552" t="s">
        <v>27</v>
      </c>
      <c r="I2552" s="10">
        <v>1167</v>
      </c>
      <c r="J2552" s="10">
        <v>1757325</v>
      </c>
      <c r="K2552">
        <v>22</v>
      </c>
      <c r="L2552">
        <v>2</v>
      </c>
      <c r="M2552">
        <v>22</v>
      </c>
      <c r="O2552">
        <v>2223</v>
      </c>
      <c r="P2552">
        <v>17.561751253198668</v>
      </c>
      <c r="Q2552">
        <v>12.519027499</v>
      </c>
    </row>
    <row r="2553" spans="1:28" x14ac:dyDescent="0.35">
      <c r="A2553" t="str">
        <f t="shared" si="207"/>
        <v>8432_Fabrication d'équipements électriques</v>
      </c>
      <c r="B2553" t="str">
        <f t="shared" si="208"/>
        <v>HC_8432</v>
      </c>
      <c r="C2553" t="str">
        <f t="shared" si="209"/>
        <v>HC</v>
      </c>
      <c r="D2553">
        <f t="shared" si="210"/>
        <v>46</v>
      </c>
      <c r="E2553" t="str">
        <f>INDEX(PDC!$J$1:$L$90,MATCH(H2553,PDC!$L:$L,0),MATCH(PDC!$J$1,PDC!$J$1:$L$1,0))</f>
        <v>Industrie</v>
      </c>
      <c r="F2553">
        <v>8432</v>
      </c>
      <c r="G2553">
        <v>27</v>
      </c>
      <c r="H2553" t="s">
        <v>38</v>
      </c>
      <c r="I2553" s="10">
        <v>270</v>
      </c>
      <c r="J2553" s="10">
        <v>409013</v>
      </c>
      <c r="K2553">
        <v>5</v>
      </c>
      <c r="L2553">
        <v>2</v>
      </c>
      <c r="M2553">
        <v>20</v>
      </c>
      <c r="O2553">
        <v>259</v>
      </c>
      <c r="P2553">
        <v>16.741509296581121</v>
      </c>
      <c r="Q2553">
        <v>12.224550320000001</v>
      </c>
    </row>
    <row r="2554" spans="1:28" x14ac:dyDescent="0.35">
      <c r="A2554" t="str">
        <f t="shared" si="207"/>
        <v>8432_Fabrication de produits en caoutchouc et en plastique</v>
      </c>
      <c r="B2554" t="str">
        <f t="shared" si="208"/>
        <v>40_8432</v>
      </c>
      <c r="C2554">
        <f t="shared" si="209"/>
        <v>40</v>
      </c>
      <c r="D2554">
        <f t="shared" si="210"/>
        <v>40</v>
      </c>
      <c r="E2554" t="str">
        <f>INDEX(PDC!$J$1:$L$90,MATCH(H2554,PDC!$L:$L,0),MATCH(PDC!$J$1,PDC!$J$1:$L$1,0))</f>
        <v>Industrie</v>
      </c>
      <c r="F2554">
        <v>8432</v>
      </c>
      <c r="G2554">
        <v>22</v>
      </c>
      <c r="H2554" t="s">
        <v>25</v>
      </c>
      <c r="I2554" s="10">
        <v>668</v>
      </c>
      <c r="J2554" s="10">
        <v>993823</v>
      </c>
      <c r="K2554">
        <v>12</v>
      </c>
      <c r="L2554">
        <v>4</v>
      </c>
      <c r="M2554">
        <v>30</v>
      </c>
      <c r="O2554">
        <v>720</v>
      </c>
      <c r="P2554">
        <v>20.608058740267609</v>
      </c>
      <c r="Q2554">
        <v>12.07458471</v>
      </c>
    </row>
    <row r="2555" spans="1:28" x14ac:dyDescent="0.35">
      <c r="A2555" t="str">
        <f t="shared" si="207"/>
        <v>8432_Édition</v>
      </c>
      <c r="B2555" t="str">
        <f t="shared" si="208"/>
        <v>HC_8432</v>
      </c>
      <c r="C2555" t="str">
        <f t="shared" si="209"/>
        <v>HC</v>
      </c>
      <c r="D2555">
        <f t="shared" si="210"/>
        <v>42</v>
      </c>
      <c r="E2555" t="str">
        <f>INDEX(PDC!$J$1:$L$90,MATCH(H2555,PDC!$L:$L,0),MATCH(PDC!$J$1,PDC!$J$1:$L$1,0))</f>
        <v>Services</v>
      </c>
      <c r="F2555">
        <v>8432</v>
      </c>
      <c r="G2555">
        <v>58</v>
      </c>
      <c r="H2555" t="s">
        <v>49</v>
      </c>
      <c r="I2555" s="10">
        <v>54</v>
      </c>
      <c r="J2555" s="10">
        <v>91459</v>
      </c>
      <c r="K2555">
        <v>1</v>
      </c>
      <c r="O2555">
        <v>1</v>
      </c>
      <c r="P2555">
        <v>18.795335058742822</v>
      </c>
      <c r="Q2555">
        <v>10.933861073999999</v>
      </c>
    </row>
    <row r="2556" spans="1:28" x14ac:dyDescent="0.35">
      <c r="A2556" t="str">
        <f t="shared" si="207"/>
        <v>8432_Administration publique et défense ; sécurité sociale obligatoire</v>
      </c>
      <c r="B2556" t="str">
        <f t="shared" si="208"/>
        <v>52_8432</v>
      </c>
      <c r="C2556">
        <f t="shared" si="209"/>
        <v>52</v>
      </c>
      <c r="D2556">
        <f t="shared" si="210"/>
        <v>52</v>
      </c>
      <c r="E2556" t="str">
        <f>INDEX(PDC!$J$1:$L$90,MATCH(H2556,PDC!$L:$L,0),MATCH(PDC!$J$1,PDC!$J$1:$L$1,0))</f>
        <v>Services</v>
      </c>
      <c r="F2556">
        <v>8432</v>
      </c>
      <c r="G2556">
        <v>84</v>
      </c>
      <c r="H2556" t="s">
        <v>36</v>
      </c>
      <c r="I2556" s="10">
        <v>1439</v>
      </c>
      <c r="J2556" s="10">
        <v>1555235</v>
      </c>
      <c r="K2556">
        <v>17</v>
      </c>
      <c r="L2556">
        <v>1</v>
      </c>
      <c r="M2556">
        <v>15</v>
      </c>
      <c r="O2556">
        <v>992</v>
      </c>
      <c r="P2556">
        <v>12.266673047684156</v>
      </c>
      <c r="Q2556">
        <v>10.930823959</v>
      </c>
    </row>
    <row r="2557" spans="1:28" x14ac:dyDescent="0.35">
      <c r="A2557" t="str">
        <f t="shared" si="207"/>
        <v>8432_Activités administratives et autres activités de soutien aux entreprises</v>
      </c>
      <c r="B2557" t="str">
        <f t="shared" si="208"/>
        <v>47_8432</v>
      </c>
      <c r="C2557">
        <f t="shared" si="209"/>
        <v>47</v>
      </c>
      <c r="D2557">
        <f t="shared" si="210"/>
        <v>47</v>
      </c>
      <c r="E2557" t="str">
        <f>INDEX(PDC!$J$1:$L$90,MATCH(H2557,PDC!$L:$L,0),MATCH(PDC!$J$1,PDC!$J$1:$L$1,0))</f>
        <v>Services</v>
      </c>
      <c r="F2557">
        <v>8432</v>
      </c>
      <c r="G2557">
        <v>82</v>
      </c>
      <c r="H2557" t="s">
        <v>35</v>
      </c>
      <c r="I2557" s="10">
        <v>429</v>
      </c>
      <c r="J2557" s="10">
        <v>581459</v>
      </c>
      <c r="K2557">
        <v>6</v>
      </c>
      <c r="M2557" s="10"/>
      <c r="O2557">
        <v>289</v>
      </c>
      <c r="P2557">
        <v>16.226078675927681</v>
      </c>
      <c r="Q2557">
        <v>10.31887029</v>
      </c>
    </row>
    <row r="2558" spans="1:28" x14ac:dyDescent="0.35">
      <c r="A2558" t="str">
        <f t="shared" si="207"/>
        <v>8432_Industrie chimique</v>
      </c>
      <c r="B2558" t="str">
        <f t="shared" si="208"/>
        <v>45_8432</v>
      </c>
      <c r="C2558">
        <f t="shared" si="209"/>
        <v>45</v>
      </c>
      <c r="D2558">
        <f t="shared" si="210"/>
        <v>45</v>
      </c>
      <c r="E2558" t="str">
        <f>INDEX(PDC!$J$1:$L$90,MATCH(H2558,PDC!$L:$L,0),MATCH(PDC!$J$1,PDC!$J$1:$L$1,0))</f>
        <v>Industrie</v>
      </c>
      <c r="F2558">
        <v>8432</v>
      </c>
      <c r="G2558">
        <v>20</v>
      </c>
      <c r="H2558" t="s">
        <v>40</v>
      </c>
      <c r="I2558" s="10">
        <v>532</v>
      </c>
      <c r="J2558" s="10">
        <v>776333</v>
      </c>
      <c r="K2558">
        <v>8</v>
      </c>
      <c r="L2558">
        <v>1</v>
      </c>
      <c r="M2558" s="10">
        <v>5</v>
      </c>
      <c r="O2558">
        <v>641</v>
      </c>
      <c r="P2558">
        <v>17.444774432884373</v>
      </c>
      <c r="Q2558">
        <v>10.304856292</v>
      </c>
      <c r="R2558" s="10"/>
      <c r="S2558" s="10"/>
      <c r="AA2558" s="10"/>
      <c r="AB2558" s="10"/>
    </row>
    <row r="2559" spans="1:28" x14ac:dyDescent="0.35">
      <c r="A2559" t="str">
        <f t="shared" si="207"/>
        <v>8432_Industrie du cuir et de la chaussure</v>
      </c>
      <c r="B2559" t="str">
        <f t="shared" si="208"/>
        <v>48_8432</v>
      </c>
      <c r="C2559">
        <f t="shared" si="209"/>
        <v>48</v>
      </c>
      <c r="D2559">
        <f t="shared" si="210"/>
        <v>48</v>
      </c>
      <c r="E2559" t="str">
        <f>INDEX(PDC!$J$1:$L$90,MATCH(H2559,PDC!$L:$L,0),MATCH(PDC!$J$1,PDC!$J$1:$L$1,0))</f>
        <v>Industrie</v>
      </c>
      <c r="F2559">
        <v>8432</v>
      </c>
      <c r="G2559">
        <v>15</v>
      </c>
      <c r="H2559" t="s">
        <v>69</v>
      </c>
      <c r="I2559" s="10">
        <v>1052</v>
      </c>
      <c r="J2559" s="10">
        <v>1607954</v>
      </c>
      <c r="K2559">
        <v>14</v>
      </c>
      <c r="O2559">
        <v>530</v>
      </c>
      <c r="P2559">
        <v>15.531174051724086</v>
      </c>
      <c r="Q2559">
        <v>8.7067167344000005</v>
      </c>
    </row>
    <row r="2560" spans="1:28" x14ac:dyDescent="0.35">
      <c r="A2560" t="str">
        <f t="shared" si="207"/>
        <v>8432_Activités d'architecture et d'ingénierie ; activités de contrôle et analyses techniques</v>
      </c>
      <c r="B2560" t="str">
        <f t="shared" si="208"/>
        <v>HC_8432</v>
      </c>
      <c r="C2560" t="str">
        <f t="shared" si="209"/>
        <v>HC</v>
      </c>
      <c r="D2560">
        <f t="shared" si="210"/>
        <v>49</v>
      </c>
      <c r="E2560" t="str">
        <f>INDEX(PDC!$J$1:$L$90,MATCH(H2560,PDC!$L:$L,0),MATCH(PDC!$J$1,PDC!$J$1:$L$1,0))</f>
        <v>Services</v>
      </c>
      <c r="F2560">
        <v>8432</v>
      </c>
      <c r="G2560">
        <v>71</v>
      </c>
      <c r="H2560" t="s">
        <v>43</v>
      </c>
      <c r="I2560" s="10">
        <v>156</v>
      </c>
      <c r="J2560" s="10">
        <v>242532</v>
      </c>
      <c r="K2560">
        <v>2</v>
      </c>
      <c r="O2560">
        <v>574</v>
      </c>
      <c r="P2560">
        <v>14.210721938942234</v>
      </c>
      <c r="Q2560">
        <v>8.2463345043</v>
      </c>
    </row>
    <row r="2561" spans="1:28" x14ac:dyDescent="0.35">
      <c r="A2561" t="str">
        <f t="shared" si="207"/>
        <v>8432_Enseignement</v>
      </c>
      <c r="B2561" t="str">
        <f t="shared" si="208"/>
        <v>54_8432</v>
      </c>
      <c r="C2561">
        <f t="shared" si="209"/>
        <v>54</v>
      </c>
      <c r="D2561">
        <f t="shared" si="210"/>
        <v>54</v>
      </c>
      <c r="E2561" t="str">
        <f>INDEX(PDC!$J$1:$L$90,MATCH(H2561,PDC!$L:$L,0),MATCH(PDC!$J$1,PDC!$J$1:$L$1,0))</f>
        <v>Services</v>
      </c>
      <c r="F2561">
        <v>8432</v>
      </c>
      <c r="G2561">
        <v>85</v>
      </c>
      <c r="H2561" t="s">
        <v>34</v>
      </c>
      <c r="I2561" s="10">
        <v>401</v>
      </c>
      <c r="J2561" s="10">
        <v>668467</v>
      </c>
      <c r="K2561">
        <v>5</v>
      </c>
      <c r="L2561">
        <v>1</v>
      </c>
      <c r="M2561">
        <v>6</v>
      </c>
      <c r="O2561">
        <v>144</v>
      </c>
      <c r="P2561">
        <v>4.732741588404572</v>
      </c>
      <c r="Q2561">
        <v>7.4798007979000003</v>
      </c>
    </row>
    <row r="2562" spans="1:28" x14ac:dyDescent="0.35">
      <c r="A2562" t="str">
        <f t="shared" si="207"/>
        <v>8432_Activités des services financiers, hors assurance et caisses de retraite</v>
      </c>
      <c r="B2562" t="str">
        <f t="shared" si="208"/>
        <v>56_8432</v>
      </c>
      <c r="C2562">
        <f t="shared" si="209"/>
        <v>56</v>
      </c>
      <c r="D2562">
        <f t="shared" si="210"/>
        <v>56</v>
      </c>
      <c r="E2562" t="str">
        <f>INDEX(PDC!$J$1:$L$90,MATCH(H2562,PDC!$L:$L,0),MATCH(PDC!$J$1,PDC!$J$1:$L$1,0))</f>
        <v>Services</v>
      </c>
      <c r="F2562">
        <v>8432</v>
      </c>
      <c r="G2562">
        <v>64</v>
      </c>
      <c r="H2562" t="s">
        <v>47</v>
      </c>
      <c r="I2562" s="10">
        <v>400</v>
      </c>
      <c r="J2562" s="10">
        <v>604925</v>
      </c>
      <c r="K2562">
        <v>1</v>
      </c>
      <c r="O2562">
        <v>16</v>
      </c>
      <c r="P2562">
        <v>1.9461426505323127</v>
      </c>
      <c r="Q2562">
        <v>1.6530974914000001</v>
      </c>
    </row>
    <row r="2563" spans="1:28" x14ac:dyDescent="0.35">
      <c r="A2563" t="str">
        <f t="shared" si="207"/>
        <v>8432_Activités juridiques et comptables</v>
      </c>
      <c r="B2563" t="str">
        <f t="shared" si="208"/>
        <v>55_8432</v>
      </c>
      <c r="C2563">
        <f t="shared" si="209"/>
        <v>55</v>
      </c>
      <c r="D2563">
        <f t="shared" si="210"/>
        <v>55</v>
      </c>
      <c r="E2563" t="str">
        <f>INDEX(PDC!$J$1:$L$90,MATCH(H2563,PDC!$L:$L,0),MATCH(PDC!$J$1,PDC!$J$1:$L$1,0))</f>
        <v>Services</v>
      </c>
      <c r="F2563">
        <v>8432</v>
      </c>
      <c r="G2563">
        <v>69</v>
      </c>
      <c r="H2563" t="s">
        <v>51</v>
      </c>
      <c r="I2563" s="10">
        <v>399</v>
      </c>
      <c r="J2563" s="10">
        <v>673413</v>
      </c>
      <c r="K2563">
        <v>1</v>
      </c>
      <c r="L2563">
        <v>1</v>
      </c>
      <c r="M2563">
        <v>5</v>
      </c>
      <c r="O2563">
        <v>22</v>
      </c>
      <c r="P2563">
        <v>2.4726751732887338</v>
      </c>
      <c r="Q2563">
        <v>1.4849728176000001</v>
      </c>
    </row>
    <row r="2564" spans="1:28" x14ac:dyDescent="0.35">
      <c r="A2564" t="str">
        <f t="shared" ref="A2564:A2577" si="211">F2564&amp;"_"&amp;H2564</f>
        <v>8432_Bibliothèques, archives, musées et autres activités culturelles</v>
      </c>
      <c r="B2564" t="str">
        <f t="shared" ref="B2564:B2577" si="212">C2564&amp;"_"&amp;F2564</f>
        <v>HC_8432</v>
      </c>
      <c r="C2564" t="str">
        <f t="shared" si="209"/>
        <v>HC</v>
      </c>
      <c r="D2564">
        <f t="shared" si="210"/>
        <v>57</v>
      </c>
      <c r="E2564" t="str">
        <f>INDEX(PDC!$J$1:$L$90,MATCH(H2564,PDC!$L:$L,0),MATCH(PDC!$J$1,PDC!$J$1:$L$1,0))</f>
        <v>Services</v>
      </c>
      <c r="F2564">
        <v>8432</v>
      </c>
      <c r="G2564">
        <v>91</v>
      </c>
      <c r="H2564" t="s">
        <v>90</v>
      </c>
      <c r="I2564" s="10">
        <v>6</v>
      </c>
      <c r="J2564" s="10">
        <v>4975</v>
      </c>
      <c r="P2564">
        <v>0</v>
      </c>
      <c r="R2564" s="10"/>
      <c r="S2564" s="10"/>
      <c r="AA2564" s="10"/>
      <c r="AB2564" s="10"/>
    </row>
    <row r="2565" spans="1:28" x14ac:dyDescent="0.35">
      <c r="A2565" t="str">
        <f t="shared" si="211"/>
        <v>8432_Autres activités spécialisées, scientifiques et techniques</v>
      </c>
      <c r="B2565" t="str">
        <f t="shared" si="212"/>
        <v>HC_8432</v>
      </c>
      <c r="C2565" t="str">
        <f t="shared" ref="C2565:C2628" si="213">IF(OR(G2565=93,G2565=78,G2565=53),"HC",IF(I2565&lt;300,"HC",D2565))</f>
        <v>HC</v>
      </c>
      <c r="D2565">
        <f t="shared" si="210"/>
        <v>57</v>
      </c>
      <c r="E2565" t="str">
        <f>INDEX(PDC!$J$1:$L$90,MATCH(H2565,PDC!$L:$L,0),MATCH(PDC!$J$1,PDC!$J$1:$L$1,0))</f>
        <v>Services</v>
      </c>
      <c r="F2565">
        <v>8432</v>
      </c>
      <c r="G2565">
        <v>74</v>
      </c>
      <c r="H2565" t="s">
        <v>86</v>
      </c>
      <c r="I2565" s="10">
        <v>39</v>
      </c>
      <c r="J2565" s="10">
        <v>57826</v>
      </c>
      <c r="P2565">
        <v>0</v>
      </c>
    </row>
    <row r="2566" spans="1:28" x14ac:dyDescent="0.35">
      <c r="A2566" t="str">
        <f t="shared" si="211"/>
        <v>8432_Recherche-développement scientifique</v>
      </c>
      <c r="B2566" t="str">
        <f t="shared" si="212"/>
        <v>HC_8432</v>
      </c>
      <c r="C2566" t="str">
        <f t="shared" si="213"/>
        <v>HC</v>
      </c>
      <c r="D2566">
        <f t="shared" si="210"/>
        <v>57</v>
      </c>
      <c r="E2566" t="str">
        <f>INDEX(PDC!$J$1:$L$90,MATCH(H2566,PDC!$L:$L,0),MATCH(PDC!$J$1,PDC!$J$1:$L$1,0))</f>
        <v>Services</v>
      </c>
      <c r="F2566">
        <v>8432</v>
      </c>
      <c r="G2566">
        <v>72</v>
      </c>
      <c r="H2566" t="s">
        <v>46</v>
      </c>
      <c r="I2566">
        <v>7</v>
      </c>
      <c r="J2566">
        <v>11822</v>
      </c>
      <c r="P2566">
        <v>0</v>
      </c>
    </row>
    <row r="2567" spans="1:28" x14ac:dyDescent="0.35">
      <c r="A2567" t="str">
        <f t="shared" si="211"/>
        <v>8432_Activités des sièges sociaux ; conseil de gestion</v>
      </c>
      <c r="B2567" t="str">
        <f t="shared" si="212"/>
        <v>HC_8432</v>
      </c>
      <c r="C2567" t="str">
        <f t="shared" si="213"/>
        <v>HC</v>
      </c>
      <c r="D2567">
        <f t="shared" si="210"/>
        <v>57</v>
      </c>
      <c r="E2567" t="str">
        <f>INDEX(PDC!$J$1:$L$90,MATCH(H2567,PDC!$L:$L,0),MATCH(PDC!$J$1,PDC!$J$1:$L$1,0))</f>
        <v>Services</v>
      </c>
      <c r="F2567">
        <v>8432</v>
      </c>
      <c r="G2567">
        <v>70</v>
      </c>
      <c r="H2567" t="s">
        <v>44</v>
      </c>
      <c r="I2567" s="10">
        <v>119</v>
      </c>
      <c r="J2567" s="10">
        <v>176252</v>
      </c>
      <c r="O2567">
        <v>86</v>
      </c>
      <c r="P2567">
        <v>0</v>
      </c>
    </row>
    <row r="2568" spans="1:28" x14ac:dyDescent="0.35">
      <c r="A2568" t="str">
        <f t="shared" si="211"/>
        <v>8432_Activités auxiliaires de services financiers et d'assurance</v>
      </c>
      <c r="B2568" t="str">
        <f t="shared" si="212"/>
        <v>HC_8432</v>
      </c>
      <c r="C2568" t="str">
        <f t="shared" si="213"/>
        <v>HC</v>
      </c>
      <c r="D2568">
        <f t="shared" si="210"/>
        <v>57</v>
      </c>
      <c r="E2568" t="str">
        <f>INDEX(PDC!$J$1:$L$90,MATCH(H2568,PDC!$L:$L,0),MATCH(PDC!$J$1,PDC!$J$1:$L$1,0))</f>
        <v>Services</v>
      </c>
      <c r="F2568">
        <v>8432</v>
      </c>
      <c r="G2568">
        <v>66</v>
      </c>
      <c r="H2568" t="s">
        <v>48</v>
      </c>
      <c r="I2568" s="10">
        <v>115</v>
      </c>
      <c r="J2568" s="10">
        <v>186820</v>
      </c>
      <c r="P2568">
        <v>0</v>
      </c>
    </row>
    <row r="2569" spans="1:28" x14ac:dyDescent="0.35">
      <c r="A2569" t="str">
        <f t="shared" si="211"/>
        <v>8432_Programmation, conseil et autres activités informatiques</v>
      </c>
      <c r="B2569" t="str">
        <f t="shared" si="212"/>
        <v>HC_8432</v>
      </c>
      <c r="C2569" t="str">
        <f t="shared" si="213"/>
        <v>HC</v>
      </c>
      <c r="D2569">
        <f t="shared" si="210"/>
        <v>57</v>
      </c>
      <c r="E2569" t="str">
        <f>INDEX(PDC!$J$1:$L$90,MATCH(H2569,PDC!$L:$L,0),MATCH(PDC!$J$1,PDC!$J$1:$L$1,0))</f>
        <v>Services</v>
      </c>
      <c r="F2569">
        <v>8432</v>
      </c>
      <c r="G2569">
        <v>62</v>
      </c>
      <c r="H2569" t="s">
        <v>50</v>
      </c>
      <c r="I2569" s="10">
        <v>175</v>
      </c>
      <c r="J2569" s="10">
        <v>312228</v>
      </c>
      <c r="O2569">
        <v>0</v>
      </c>
      <c r="P2569">
        <v>0</v>
      </c>
    </row>
    <row r="2570" spans="1:28" x14ac:dyDescent="0.35">
      <c r="A2570" t="str">
        <f t="shared" si="211"/>
        <v>8432_Télécommunications</v>
      </c>
      <c r="B2570" t="str">
        <f t="shared" si="212"/>
        <v>HC_8432</v>
      </c>
      <c r="C2570" t="str">
        <f t="shared" si="213"/>
        <v>HC</v>
      </c>
      <c r="D2570">
        <f t="shared" si="210"/>
        <v>57</v>
      </c>
      <c r="E2570" t="str">
        <f>INDEX(PDC!$J$1:$L$90,MATCH(H2570,PDC!$L:$L,0),MATCH(PDC!$J$1,PDC!$J$1:$L$1,0))</f>
        <v>Services</v>
      </c>
      <c r="F2570">
        <v>8432</v>
      </c>
      <c r="G2570">
        <v>61</v>
      </c>
      <c r="H2570" t="s">
        <v>84</v>
      </c>
      <c r="I2570" s="10">
        <v>80</v>
      </c>
      <c r="J2570" s="10">
        <v>135804</v>
      </c>
      <c r="L2570" s="10"/>
      <c r="M2570" s="10"/>
      <c r="O2570">
        <v>33</v>
      </c>
      <c r="P2570">
        <v>0</v>
      </c>
    </row>
    <row r="2571" spans="1:28" x14ac:dyDescent="0.35">
      <c r="A2571" t="str">
        <f t="shared" si="211"/>
        <v>8432_Programmation et diffusion</v>
      </c>
      <c r="B2571" t="str">
        <f t="shared" si="212"/>
        <v>HC_8432</v>
      </c>
      <c r="C2571" t="str">
        <f t="shared" si="213"/>
        <v>HC</v>
      </c>
      <c r="D2571">
        <f t="shared" si="210"/>
        <v>57</v>
      </c>
      <c r="E2571" t="str">
        <f>INDEX(PDC!$J$1:$L$90,MATCH(H2571,PDC!$L:$L,0),MATCH(PDC!$J$1,PDC!$J$1:$L$1,0))</f>
        <v>Services</v>
      </c>
      <c r="F2571">
        <v>8432</v>
      </c>
      <c r="G2571">
        <v>60</v>
      </c>
      <c r="H2571" t="s">
        <v>83</v>
      </c>
      <c r="I2571" s="10"/>
      <c r="J2571" s="10"/>
      <c r="M2571" s="10"/>
      <c r="P2571">
        <v>0</v>
      </c>
      <c r="R2571" s="10"/>
      <c r="S2571" s="10"/>
      <c r="AA2571" s="10"/>
      <c r="AB2571" s="10"/>
    </row>
    <row r="2572" spans="1:28" x14ac:dyDescent="0.35">
      <c r="A2572" t="str">
        <f t="shared" si="211"/>
        <v>8432_Production de films cinématographiques, de vidéo et de programmes de télévision ; enregistrement sonore et édition musicale</v>
      </c>
      <c r="B2572" t="str">
        <f t="shared" si="212"/>
        <v>HC_8432</v>
      </c>
      <c r="C2572" t="str">
        <f t="shared" si="213"/>
        <v>HC</v>
      </c>
      <c r="D2572">
        <f t="shared" si="210"/>
        <v>57</v>
      </c>
      <c r="E2572" t="str">
        <f>INDEX(PDC!$J$1:$L$90,MATCH(H2572,PDC!$L:$L,0),MATCH(PDC!$J$1,PDC!$J$1:$L$1,0))</f>
        <v>Services</v>
      </c>
      <c r="F2572">
        <v>8432</v>
      </c>
      <c r="G2572">
        <v>59</v>
      </c>
      <c r="H2572" t="s">
        <v>82</v>
      </c>
      <c r="I2572" s="10">
        <v>16</v>
      </c>
      <c r="J2572" s="10">
        <v>27633</v>
      </c>
      <c r="P2572">
        <v>0</v>
      </c>
    </row>
    <row r="2573" spans="1:28" x14ac:dyDescent="0.35">
      <c r="A2573" t="str">
        <f t="shared" si="211"/>
        <v>8432_Production et distribution d'électricité, de gaz, de vapeur et d'air conditionné</v>
      </c>
      <c r="B2573" t="str">
        <f t="shared" si="212"/>
        <v>HC_8432</v>
      </c>
      <c r="C2573" t="str">
        <f t="shared" si="213"/>
        <v>HC</v>
      </c>
      <c r="D2573">
        <f t="shared" ref="D2573:D2580" si="214">IF(COUNTBLANK(P2573)=0,RANK(P2573,P$2508:P$2580),"NC")</f>
        <v>57</v>
      </c>
      <c r="E2573" t="str">
        <f>INDEX(PDC!$J$1:$L$90,MATCH(H2573,PDC!$L:$L,0),MATCH(PDC!$J$1,PDC!$J$1:$L$1,0))</f>
        <v>Industrie</v>
      </c>
      <c r="F2573">
        <v>8432</v>
      </c>
      <c r="G2573">
        <v>35</v>
      </c>
      <c r="H2573" t="s">
        <v>76</v>
      </c>
      <c r="I2573" s="10">
        <v>41</v>
      </c>
      <c r="J2573" s="10">
        <v>61015</v>
      </c>
      <c r="P2573">
        <v>0</v>
      </c>
    </row>
    <row r="2574" spans="1:28" x14ac:dyDescent="0.35">
      <c r="A2574" t="str">
        <f t="shared" si="211"/>
        <v>8432_Fabrication de meubles</v>
      </c>
      <c r="B2574" t="str">
        <f t="shared" si="212"/>
        <v>HC_8432</v>
      </c>
      <c r="C2574" t="str">
        <f t="shared" si="213"/>
        <v>HC</v>
      </c>
      <c r="D2574">
        <f t="shared" si="214"/>
        <v>57</v>
      </c>
      <c r="E2574" t="str">
        <f>INDEX(PDC!$J$1:$L$90,MATCH(H2574,PDC!$L:$L,0),MATCH(PDC!$J$1,PDC!$J$1:$L$1,0))</f>
        <v>Industrie</v>
      </c>
      <c r="F2574">
        <v>8432</v>
      </c>
      <c r="G2574">
        <v>31</v>
      </c>
      <c r="H2574" t="s">
        <v>75</v>
      </c>
      <c r="I2574" s="10">
        <v>55</v>
      </c>
      <c r="J2574" s="10">
        <v>84509</v>
      </c>
      <c r="O2574">
        <v>0</v>
      </c>
      <c r="P2574">
        <v>0</v>
      </c>
    </row>
    <row r="2575" spans="1:28" x14ac:dyDescent="0.35">
      <c r="A2575" t="str">
        <f t="shared" si="211"/>
        <v>8432_Fabrication de produits informatiques, électroniques et optiques</v>
      </c>
      <c r="B2575" t="str">
        <f t="shared" si="212"/>
        <v>HC_8432</v>
      </c>
      <c r="C2575" t="str">
        <f t="shared" si="213"/>
        <v>HC</v>
      </c>
      <c r="D2575">
        <f t="shared" si="214"/>
        <v>57</v>
      </c>
      <c r="E2575" t="str">
        <f>INDEX(PDC!$J$1:$L$90,MATCH(H2575,PDC!$L:$L,0),MATCH(PDC!$J$1,PDC!$J$1:$L$1,0))</f>
        <v>Industrie</v>
      </c>
      <c r="F2575">
        <v>8432</v>
      </c>
      <c r="G2575">
        <v>26</v>
      </c>
      <c r="H2575" t="s">
        <v>41</v>
      </c>
      <c r="I2575" s="10">
        <v>86</v>
      </c>
      <c r="J2575" s="10">
        <v>132652</v>
      </c>
      <c r="O2575">
        <v>24</v>
      </c>
      <c r="P2575">
        <v>0</v>
      </c>
    </row>
    <row r="2576" spans="1:28" x14ac:dyDescent="0.35">
      <c r="A2576" t="str">
        <f t="shared" si="211"/>
        <v>8432_Industrie de l'habillement</v>
      </c>
      <c r="B2576" t="str">
        <f t="shared" si="212"/>
        <v>HC_8432</v>
      </c>
      <c r="C2576" t="str">
        <f t="shared" si="213"/>
        <v>HC</v>
      </c>
      <c r="D2576">
        <f t="shared" si="214"/>
        <v>57</v>
      </c>
      <c r="E2576" t="str">
        <f>INDEX(PDC!$J$1:$L$90,MATCH(H2576,PDC!$L:$L,0),MATCH(PDC!$J$1,PDC!$J$1:$L$1,0))</f>
        <v>Industrie</v>
      </c>
      <c r="F2576">
        <v>8432</v>
      </c>
      <c r="G2576">
        <v>14</v>
      </c>
      <c r="H2576" t="s">
        <v>68</v>
      </c>
      <c r="I2576" s="10">
        <v>11</v>
      </c>
      <c r="J2576" s="10">
        <v>18526</v>
      </c>
      <c r="M2576" s="10"/>
      <c r="P2576">
        <v>0</v>
      </c>
      <c r="R2576" s="10"/>
      <c r="S2576" s="10"/>
      <c r="AA2576" s="10"/>
      <c r="AB2576" s="10"/>
    </row>
    <row r="2577" spans="1:17" x14ac:dyDescent="0.35">
      <c r="A2577" t="str">
        <f t="shared" si="211"/>
        <v>8432_Fabrication de textiles</v>
      </c>
      <c r="B2577" t="str">
        <f t="shared" si="212"/>
        <v>HC_8432</v>
      </c>
      <c r="C2577" t="str">
        <f t="shared" si="213"/>
        <v>HC</v>
      </c>
      <c r="D2577">
        <f t="shared" si="214"/>
        <v>57</v>
      </c>
      <c r="E2577" t="str">
        <f>INDEX(PDC!$J$1:$L$90,MATCH(H2577,PDC!$L:$L,0),MATCH(PDC!$J$1,PDC!$J$1:$L$1,0))</f>
        <v>Industrie</v>
      </c>
      <c r="F2577">
        <v>8432</v>
      </c>
      <c r="G2577">
        <v>13</v>
      </c>
      <c r="H2577" t="s">
        <v>19</v>
      </c>
      <c r="I2577">
        <v>4</v>
      </c>
      <c r="J2577">
        <v>7114</v>
      </c>
      <c r="M2577" s="10"/>
      <c r="P2577">
        <v>0</v>
      </c>
    </row>
    <row r="2578" spans="1:17" x14ac:dyDescent="0.35">
      <c r="A2578" t="str">
        <f t="shared" ref="A2578:A2641" si="215">F2578&amp;"_"&amp;H2578</f>
        <v>8432_Autres industries extractives</v>
      </c>
      <c r="B2578" t="str">
        <f t="shared" ref="B2578:B2641" si="216">C2578&amp;"_"&amp;F2578</f>
        <v>HC_8432</v>
      </c>
      <c r="C2578" t="str">
        <f t="shared" si="213"/>
        <v>HC</v>
      </c>
      <c r="D2578">
        <f t="shared" si="214"/>
        <v>57</v>
      </c>
      <c r="E2578" t="str">
        <f>INDEX(PDC!$J$1:$L$90,MATCH(H2578,PDC!$L:$L,0),MATCH(PDC!$J$1,PDC!$J$1:$L$1,0))</f>
        <v>Industrie</v>
      </c>
      <c r="F2578">
        <v>8432</v>
      </c>
      <c r="G2578">
        <v>8</v>
      </c>
      <c r="H2578" t="s">
        <v>64</v>
      </c>
      <c r="I2578">
        <v>124</v>
      </c>
      <c r="J2578">
        <v>208519</v>
      </c>
      <c r="L2578">
        <v>1</v>
      </c>
      <c r="M2578" s="10">
        <v>2</v>
      </c>
      <c r="O2578">
        <v>0</v>
      </c>
      <c r="P2578">
        <v>0</v>
      </c>
    </row>
    <row r="2579" spans="1:17" x14ac:dyDescent="0.35">
      <c r="A2579" t="str">
        <f t="shared" si="215"/>
        <v>8432_Sylviculture et exploitation forestière</v>
      </c>
      <c r="B2579" t="str">
        <f t="shared" si="216"/>
        <v>HC_8432</v>
      </c>
      <c r="C2579" t="str">
        <f t="shared" si="213"/>
        <v>HC</v>
      </c>
      <c r="D2579">
        <f t="shared" si="214"/>
        <v>57</v>
      </c>
      <c r="E2579" t="str">
        <f>INDEX(PDC!$J$1:$L$90,MATCH(H2579,PDC!$L:$L,0),MATCH(PDC!$J$1,PDC!$J$1:$L$1,0))</f>
        <v>Agriculture</v>
      </c>
      <c r="F2579">
        <v>8432</v>
      </c>
      <c r="G2579">
        <v>2</v>
      </c>
      <c r="H2579" t="s">
        <v>63</v>
      </c>
      <c r="I2579" s="10">
        <v>1</v>
      </c>
      <c r="J2579" s="10">
        <v>2639</v>
      </c>
      <c r="K2579" s="10"/>
      <c r="L2579" s="10"/>
      <c r="M2579" s="10"/>
      <c r="N2579" s="10"/>
      <c r="O2579" s="10"/>
      <c r="P2579" s="10">
        <v>0</v>
      </c>
      <c r="Q2579" s="10"/>
    </row>
    <row r="2580" spans="1:17" x14ac:dyDescent="0.35">
      <c r="A2580" t="str">
        <f t="shared" si="215"/>
        <v>8432_Culture et production animale, chasse et services annexes</v>
      </c>
      <c r="B2580" t="str">
        <f t="shared" si="216"/>
        <v>HC_8432</v>
      </c>
      <c r="C2580" t="str">
        <f t="shared" si="213"/>
        <v>HC</v>
      </c>
      <c r="D2580">
        <f t="shared" si="214"/>
        <v>57</v>
      </c>
      <c r="E2580" t="str">
        <f>INDEX(PDC!$J$1:$L$90,MATCH(H2580,PDC!$L:$L,0),MATCH(PDC!$J$1,PDC!$J$1:$L$1,0))</f>
        <v>Agriculture</v>
      </c>
      <c r="F2580">
        <v>8432</v>
      </c>
      <c r="G2580">
        <v>1</v>
      </c>
      <c r="H2580" t="s">
        <v>62</v>
      </c>
      <c r="I2580" s="10">
        <v>6</v>
      </c>
      <c r="J2580" s="10">
        <v>8646</v>
      </c>
      <c r="K2580" s="10"/>
      <c r="M2580" s="10"/>
      <c r="N2580" s="10"/>
      <c r="O2580" s="10">
        <v>0</v>
      </c>
      <c r="P2580" s="10">
        <v>0</v>
      </c>
      <c r="Q2580" s="10"/>
    </row>
    <row r="2581" spans="1:17" x14ac:dyDescent="0.35">
      <c r="A2581" t="str">
        <f t="shared" si="215"/>
        <v>8433_Dépollution et autres services de gestion des déchets</v>
      </c>
      <c r="B2581" t="str">
        <f t="shared" si="216"/>
        <v>HC_8433</v>
      </c>
      <c r="C2581" t="str">
        <f t="shared" si="213"/>
        <v>HC</v>
      </c>
      <c r="D2581">
        <f>IF(COUNTBLANK(P2581)=0,RANK(P2581,P$2581:P$2655),"NC")</f>
        <v>62</v>
      </c>
      <c r="E2581" t="str">
        <f>INDEX(PDC!$J$1:$L$90,MATCH(H2581,PDC!$L:$L,0),MATCH(PDC!$J$1,PDC!$J$1:$L$1,0))</f>
        <v>Industrie</v>
      </c>
      <c r="F2581">
        <v>8433</v>
      </c>
      <c r="G2581">
        <v>39</v>
      </c>
      <c r="H2581" t="s">
        <v>79</v>
      </c>
      <c r="I2581" s="10">
        <v>6</v>
      </c>
      <c r="J2581" s="10">
        <v>10600</v>
      </c>
      <c r="K2581" s="10">
        <v>3</v>
      </c>
      <c r="L2581" s="10"/>
      <c r="M2581" s="10"/>
      <c r="N2581" s="10"/>
      <c r="O2581" s="10">
        <v>45</v>
      </c>
      <c r="P2581" s="10">
        <v>0</v>
      </c>
      <c r="Q2581" s="10">
        <v>283.01886791999999</v>
      </c>
    </row>
    <row r="2582" spans="1:17" x14ac:dyDescent="0.35">
      <c r="A2582" t="str">
        <f t="shared" si="215"/>
        <v>8433_Activités de poste et de courrier</v>
      </c>
      <c r="B2582" t="str">
        <f t="shared" si="216"/>
        <v>HC_8433</v>
      </c>
      <c r="C2582" t="str">
        <f t="shared" si="213"/>
        <v>HC</v>
      </c>
      <c r="D2582">
        <f t="shared" ref="D2582:D2645" si="217">IF(COUNTBLANK(P2582)=0,RANK(P2582,P$2581:P$2655),"NC")</f>
        <v>5</v>
      </c>
      <c r="E2582" t="str">
        <f>INDEX(PDC!$J$1:$L$90,MATCH(H2582,PDC!$L:$L,0),MATCH(PDC!$J$1,PDC!$J$1:$L$1,0))</f>
        <v>Services</v>
      </c>
      <c r="F2582">
        <v>8433</v>
      </c>
      <c r="G2582">
        <v>53</v>
      </c>
      <c r="H2582" t="s">
        <v>13</v>
      </c>
      <c r="I2582" s="10">
        <v>421</v>
      </c>
      <c r="J2582" s="10">
        <v>633192</v>
      </c>
      <c r="K2582" s="10">
        <v>36</v>
      </c>
      <c r="L2582">
        <v>1</v>
      </c>
      <c r="M2582" s="10">
        <v>8</v>
      </c>
      <c r="N2582" s="10"/>
      <c r="O2582" s="10">
        <v>1941</v>
      </c>
      <c r="P2582" s="10">
        <v>92.946392574542472</v>
      </c>
      <c r="Q2582" s="10">
        <v>56.854792859</v>
      </c>
    </row>
    <row r="2583" spans="1:17" x14ac:dyDescent="0.35">
      <c r="A2583" t="str">
        <f t="shared" si="215"/>
        <v>8433_Hébergement médico-social et social</v>
      </c>
      <c r="B2583" t="str">
        <f t="shared" si="216"/>
        <v>7_8433</v>
      </c>
      <c r="C2583">
        <f t="shared" si="213"/>
        <v>7</v>
      </c>
      <c r="D2583">
        <f t="shared" si="217"/>
        <v>7</v>
      </c>
      <c r="E2583" t="str">
        <f>INDEX(PDC!$J$1:$L$90,MATCH(H2583,PDC!$L:$L,0),MATCH(PDC!$J$1,PDC!$J$1:$L$1,0))</f>
        <v>Services</v>
      </c>
      <c r="F2583">
        <v>8433</v>
      </c>
      <c r="G2583">
        <v>87</v>
      </c>
      <c r="H2583" t="s">
        <v>2</v>
      </c>
      <c r="I2583" s="10">
        <v>1772</v>
      </c>
      <c r="J2583" s="10">
        <v>2785208</v>
      </c>
      <c r="K2583" s="10">
        <v>155</v>
      </c>
      <c r="L2583" s="10">
        <v>12</v>
      </c>
      <c r="M2583" s="10">
        <v>144</v>
      </c>
      <c r="N2583" s="10"/>
      <c r="O2583" s="10">
        <v>8188</v>
      </c>
      <c r="P2583" s="10">
        <v>78.075482809095519</v>
      </c>
      <c r="Q2583" s="10">
        <v>55.651139878999999</v>
      </c>
    </row>
    <row r="2584" spans="1:17" x14ac:dyDescent="0.35">
      <c r="A2584" t="str">
        <f t="shared" si="215"/>
        <v>8433_Travail du bois et fabrication d'articles en bois et en liège, à l'exception des meubles ; fabrication d'articles en vannerie et sparterie</v>
      </c>
      <c r="B2584" t="str">
        <f t="shared" si="216"/>
        <v>HC_8433</v>
      </c>
      <c r="C2584" t="str">
        <f t="shared" si="213"/>
        <v>HC</v>
      </c>
      <c r="D2584">
        <f t="shared" si="217"/>
        <v>6</v>
      </c>
      <c r="E2584" t="str">
        <f>INDEX(PDC!$J$1:$L$90,MATCH(H2584,PDC!$L:$L,0),MATCH(PDC!$J$1,PDC!$J$1:$L$1,0))</f>
        <v>Industrie</v>
      </c>
      <c r="F2584">
        <v>8433</v>
      </c>
      <c r="G2584">
        <v>16</v>
      </c>
      <c r="H2584" t="s">
        <v>70</v>
      </c>
      <c r="I2584" s="10">
        <v>272</v>
      </c>
      <c r="J2584" s="10">
        <v>423775</v>
      </c>
      <c r="K2584" s="10">
        <v>23</v>
      </c>
      <c r="L2584" s="10">
        <v>3</v>
      </c>
      <c r="M2584" s="10">
        <v>28</v>
      </c>
      <c r="N2584" s="10"/>
      <c r="O2584" s="10">
        <v>1291</v>
      </c>
      <c r="P2584" s="10">
        <v>79.315747526394972</v>
      </c>
      <c r="Q2584" s="10">
        <v>54.274084125000002</v>
      </c>
    </row>
    <row r="2585" spans="1:17" x14ac:dyDescent="0.35">
      <c r="A2585" t="str">
        <f t="shared" si="215"/>
        <v>8433_Activités de location et location-bail</v>
      </c>
      <c r="B2585" t="str">
        <f t="shared" si="216"/>
        <v>HC_8433</v>
      </c>
      <c r="C2585" t="str">
        <f t="shared" si="213"/>
        <v>HC</v>
      </c>
      <c r="D2585">
        <f t="shared" si="217"/>
        <v>4</v>
      </c>
      <c r="E2585" t="str">
        <f>INDEX(PDC!$J$1:$L$90,MATCH(H2585,PDC!$L:$L,0),MATCH(PDC!$J$1,PDC!$J$1:$L$1,0))</f>
        <v>Services</v>
      </c>
      <c r="F2585">
        <v>8433</v>
      </c>
      <c r="G2585">
        <v>77</v>
      </c>
      <c r="H2585" t="s">
        <v>88</v>
      </c>
      <c r="I2585" s="10">
        <v>195</v>
      </c>
      <c r="J2585" s="10">
        <v>296716</v>
      </c>
      <c r="K2585" s="10">
        <v>16</v>
      </c>
      <c r="M2585" s="10"/>
      <c r="N2585" s="10"/>
      <c r="O2585" s="10">
        <v>418</v>
      </c>
      <c r="P2585" s="10">
        <v>101.05705239097604</v>
      </c>
      <c r="Q2585" s="10">
        <v>53.923617196000002</v>
      </c>
    </row>
    <row r="2586" spans="1:17" x14ac:dyDescent="0.35">
      <c r="A2586" t="str">
        <f t="shared" si="215"/>
        <v>8433_Collecte et traitement des eaux usées</v>
      </c>
      <c r="B2586" t="str">
        <f t="shared" si="216"/>
        <v>HC_8433</v>
      </c>
      <c r="C2586" t="str">
        <f t="shared" si="213"/>
        <v>HC</v>
      </c>
      <c r="D2586">
        <f t="shared" si="217"/>
        <v>15</v>
      </c>
      <c r="E2586" t="str">
        <f>INDEX(PDC!$J$1:$L$90,MATCH(H2586,PDC!$L:$L,0),MATCH(PDC!$J$1,PDC!$J$1:$L$1,0))</f>
        <v>Industrie</v>
      </c>
      <c r="F2586">
        <v>8433</v>
      </c>
      <c r="G2586">
        <v>37</v>
      </c>
      <c r="H2586" t="s">
        <v>78</v>
      </c>
      <c r="I2586" s="10">
        <v>11</v>
      </c>
      <c r="J2586" s="10">
        <v>19092</v>
      </c>
      <c r="K2586" s="10">
        <v>1</v>
      </c>
      <c r="M2586" s="10"/>
      <c r="N2586" s="10"/>
      <c r="O2586" s="10">
        <v>338</v>
      </c>
      <c r="P2586" s="10">
        <v>44.409197636013914</v>
      </c>
      <c r="Q2586" s="10">
        <v>52.377959355000002</v>
      </c>
    </row>
    <row r="2587" spans="1:17" x14ac:dyDescent="0.35">
      <c r="A2587" t="str">
        <f t="shared" si="215"/>
        <v>8433_Action sociale sans hébergement</v>
      </c>
      <c r="B2587" t="str">
        <f t="shared" si="216"/>
        <v>19_8433</v>
      </c>
      <c r="C2587">
        <f t="shared" si="213"/>
        <v>19</v>
      </c>
      <c r="D2587">
        <f t="shared" si="217"/>
        <v>19</v>
      </c>
      <c r="E2587" t="str">
        <f>INDEX(PDC!$J$1:$L$90,MATCH(H2587,PDC!$L:$L,0),MATCH(PDC!$J$1,PDC!$J$1:$L$1,0))</f>
        <v>Services</v>
      </c>
      <c r="F2587">
        <v>8433</v>
      </c>
      <c r="G2587">
        <v>88</v>
      </c>
      <c r="H2587" t="s">
        <v>8</v>
      </c>
      <c r="I2587" s="10">
        <v>2652</v>
      </c>
      <c r="J2587" s="10">
        <v>3977634</v>
      </c>
      <c r="K2587" s="10">
        <v>191</v>
      </c>
      <c r="L2587" s="10">
        <v>11</v>
      </c>
      <c r="M2587" s="10">
        <v>85</v>
      </c>
      <c r="N2587" s="10"/>
      <c r="O2587" s="10">
        <v>12794</v>
      </c>
      <c r="P2587" s="10">
        <v>41.561809696074334</v>
      </c>
      <c r="Q2587" s="10">
        <v>48.018495416999997</v>
      </c>
    </row>
    <row r="2588" spans="1:17" x14ac:dyDescent="0.35">
      <c r="A2588" t="str">
        <f t="shared" si="215"/>
        <v>8433_Activités liées à l'emploi</v>
      </c>
      <c r="B2588" t="str">
        <f t="shared" si="216"/>
        <v>HC_8433</v>
      </c>
      <c r="C2588" t="str">
        <f t="shared" si="213"/>
        <v>HC</v>
      </c>
      <c r="D2588">
        <f t="shared" si="217"/>
        <v>1</v>
      </c>
      <c r="E2588" t="str">
        <f>INDEX(PDC!$J$1:$L$90,MATCH(H2588,PDC!$L:$L,0),MATCH(PDC!$J$1,PDC!$J$1:$L$1,0))</f>
        <v>Services</v>
      </c>
      <c r="F2588">
        <v>8433</v>
      </c>
      <c r="G2588">
        <v>78</v>
      </c>
      <c r="H2588" t="s">
        <v>6</v>
      </c>
      <c r="I2588" s="10">
        <v>3980</v>
      </c>
      <c r="J2588" s="10">
        <v>5102500</v>
      </c>
      <c r="K2588" s="10">
        <v>243</v>
      </c>
      <c r="L2588">
        <v>10</v>
      </c>
      <c r="M2588" s="10">
        <v>121</v>
      </c>
      <c r="N2588" s="10"/>
      <c r="O2588" s="10">
        <v>18007</v>
      </c>
      <c r="P2588" s="10">
        <v>110.07134198384946</v>
      </c>
      <c r="Q2588" s="10">
        <v>47.623713866000003</v>
      </c>
    </row>
    <row r="2589" spans="1:17" x14ac:dyDescent="0.35">
      <c r="A2589" t="str">
        <f t="shared" si="215"/>
        <v>8433_Activités sportives, récréatives et de loisirs</v>
      </c>
      <c r="B2589" t="str">
        <f t="shared" si="216"/>
        <v>HC_8433</v>
      </c>
      <c r="C2589" t="str">
        <f t="shared" si="213"/>
        <v>HC</v>
      </c>
      <c r="D2589">
        <f t="shared" si="217"/>
        <v>8</v>
      </c>
      <c r="E2589" t="str">
        <f>INDEX(PDC!$J$1:$L$90,MATCH(H2589,PDC!$L:$L,0),MATCH(PDC!$J$1,PDC!$J$1:$L$1,0))</f>
        <v>Services</v>
      </c>
      <c r="F2589">
        <v>8433</v>
      </c>
      <c r="G2589">
        <v>93</v>
      </c>
      <c r="H2589" t="s">
        <v>12</v>
      </c>
      <c r="I2589" s="10">
        <v>428</v>
      </c>
      <c r="J2589" s="10">
        <v>502447</v>
      </c>
      <c r="K2589" s="10">
        <v>22</v>
      </c>
      <c r="L2589" s="10"/>
      <c r="M2589" s="10"/>
      <c r="N2589" s="10"/>
      <c r="O2589" s="10">
        <v>1054</v>
      </c>
      <c r="P2589" s="10">
        <v>76.473741661929679</v>
      </c>
      <c r="Q2589" s="10">
        <v>43.785712722</v>
      </c>
    </row>
    <row r="2590" spans="1:17" x14ac:dyDescent="0.35">
      <c r="A2590" t="str">
        <f t="shared" si="215"/>
        <v>8433_Autres industries extractives</v>
      </c>
      <c r="B2590" t="str">
        <f t="shared" si="216"/>
        <v>HC_8433</v>
      </c>
      <c r="C2590" t="str">
        <f t="shared" si="213"/>
        <v>HC</v>
      </c>
      <c r="D2590">
        <f t="shared" si="217"/>
        <v>3</v>
      </c>
      <c r="E2590" t="str">
        <f>INDEX(PDC!$J$1:$L$90,MATCH(H2590,PDC!$L:$L,0),MATCH(PDC!$J$1,PDC!$J$1:$L$1,0))</f>
        <v>Industrie</v>
      </c>
      <c r="F2590">
        <v>8433</v>
      </c>
      <c r="G2590">
        <v>8</v>
      </c>
      <c r="H2590" t="s">
        <v>64</v>
      </c>
      <c r="I2590" s="10">
        <v>81</v>
      </c>
      <c r="J2590" s="10">
        <v>138442</v>
      </c>
      <c r="K2590" s="10">
        <v>6</v>
      </c>
      <c r="M2590" s="10"/>
      <c r="N2590" s="10"/>
      <c r="O2590" s="10">
        <v>283</v>
      </c>
      <c r="P2590" s="10">
        <v>101.27097311542569</v>
      </c>
      <c r="Q2590" s="10">
        <v>43.339449010999999</v>
      </c>
    </row>
    <row r="2591" spans="1:17" x14ac:dyDescent="0.35">
      <c r="A2591" t="str">
        <f t="shared" si="215"/>
        <v>8433_Travaux de construction spécialisés</v>
      </c>
      <c r="B2591" t="str">
        <f t="shared" si="216"/>
        <v>9_8433</v>
      </c>
      <c r="C2591">
        <f t="shared" si="213"/>
        <v>9</v>
      </c>
      <c r="D2591">
        <f t="shared" si="217"/>
        <v>9</v>
      </c>
      <c r="E2591" t="str">
        <f>INDEX(PDC!$J$1:$L$90,MATCH(H2591,PDC!$L:$L,0),MATCH(PDC!$J$1,PDC!$J$1:$L$1,0))</f>
        <v>Construction</v>
      </c>
      <c r="F2591">
        <v>8433</v>
      </c>
      <c r="G2591">
        <v>43</v>
      </c>
      <c r="H2591" t="s">
        <v>3</v>
      </c>
      <c r="I2591" s="10">
        <v>5282</v>
      </c>
      <c r="J2591" s="10">
        <v>8116668</v>
      </c>
      <c r="K2591" s="10">
        <v>347</v>
      </c>
      <c r="L2591">
        <v>28</v>
      </c>
      <c r="M2591" s="10">
        <v>361</v>
      </c>
      <c r="N2591" s="10"/>
      <c r="O2591" s="10">
        <v>30089</v>
      </c>
      <c r="P2591" s="10">
        <v>70.853560980651991</v>
      </c>
      <c r="Q2591" s="10">
        <v>42.751533018000003</v>
      </c>
    </row>
    <row r="2592" spans="1:17" x14ac:dyDescent="0.35">
      <c r="A2592" t="str">
        <f t="shared" si="215"/>
        <v>8433_Services relatifs aux bâtiments et aménagement paysager</v>
      </c>
      <c r="B2592" t="str">
        <f t="shared" si="216"/>
        <v>35_8433</v>
      </c>
      <c r="C2592">
        <f t="shared" si="213"/>
        <v>35</v>
      </c>
      <c r="D2592">
        <f t="shared" si="217"/>
        <v>35</v>
      </c>
      <c r="E2592" t="str">
        <f>INDEX(PDC!$J$1:$L$90,MATCH(H2592,PDC!$L:$L,0),MATCH(PDC!$J$1,PDC!$J$1:$L$1,0))</f>
        <v>Services</v>
      </c>
      <c r="F2592">
        <v>8433</v>
      </c>
      <c r="G2592">
        <v>81</v>
      </c>
      <c r="H2592" t="s">
        <v>9</v>
      </c>
      <c r="I2592" s="10">
        <v>419</v>
      </c>
      <c r="J2592" s="10">
        <v>643271</v>
      </c>
      <c r="K2592" s="10">
        <v>27</v>
      </c>
      <c r="L2592">
        <v>1</v>
      </c>
      <c r="M2592" s="10">
        <v>3</v>
      </c>
      <c r="N2592" s="10"/>
      <c r="O2592" s="10">
        <v>1669</v>
      </c>
      <c r="P2592" s="10">
        <v>25.541379144783843</v>
      </c>
      <c r="Q2592" s="10">
        <v>41.972978728999998</v>
      </c>
    </row>
    <row r="2593" spans="1:17" x14ac:dyDescent="0.35">
      <c r="A2593" t="str">
        <f t="shared" si="215"/>
        <v>8433_Fabrication de meubles</v>
      </c>
      <c r="B2593" t="str">
        <f t="shared" si="216"/>
        <v>2_8433</v>
      </c>
      <c r="C2593">
        <f t="shared" si="213"/>
        <v>2</v>
      </c>
      <c r="D2593">
        <f t="shared" si="217"/>
        <v>2</v>
      </c>
      <c r="E2593" t="str">
        <f>INDEX(PDC!$J$1:$L$90,MATCH(H2593,PDC!$L:$L,0),MATCH(PDC!$J$1,PDC!$J$1:$L$1,0))</f>
        <v>Industrie</v>
      </c>
      <c r="F2593">
        <v>8433</v>
      </c>
      <c r="G2593">
        <v>31</v>
      </c>
      <c r="H2593" t="s">
        <v>75</v>
      </c>
      <c r="I2593" s="10">
        <v>328</v>
      </c>
      <c r="J2593" s="10">
        <v>528831</v>
      </c>
      <c r="K2593" s="10">
        <v>22</v>
      </c>
      <c r="L2593" s="10">
        <v>1</v>
      </c>
      <c r="M2593" s="10">
        <v>6</v>
      </c>
      <c r="N2593" s="10"/>
      <c r="O2593" s="10">
        <v>1276</v>
      </c>
      <c r="P2593" s="10">
        <v>106.55072803166578</v>
      </c>
      <c r="Q2593" s="10">
        <v>41.601192062999999</v>
      </c>
    </row>
    <row r="2594" spans="1:17" x14ac:dyDescent="0.35">
      <c r="A2594" t="str">
        <f t="shared" si="215"/>
        <v>8433_Commerce de détail, à l'exception des automobiles et des motocycles</v>
      </c>
      <c r="B2594" t="str">
        <f t="shared" si="216"/>
        <v>13_8433</v>
      </c>
      <c r="C2594">
        <f t="shared" si="213"/>
        <v>13</v>
      </c>
      <c r="D2594">
        <f t="shared" si="217"/>
        <v>13</v>
      </c>
      <c r="E2594" t="str">
        <f>INDEX(PDC!$J$1:$L$90,MATCH(H2594,PDC!$L:$L,0),MATCH(PDC!$J$1,PDC!$J$1:$L$1,0))</f>
        <v>Commerce</v>
      </c>
      <c r="F2594">
        <v>8433</v>
      </c>
      <c r="G2594">
        <v>47</v>
      </c>
      <c r="H2594" t="s">
        <v>16</v>
      </c>
      <c r="I2594" s="10">
        <v>4574</v>
      </c>
      <c r="J2594" s="10">
        <v>7062056</v>
      </c>
      <c r="K2594" s="10">
        <v>239</v>
      </c>
      <c r="L2594" s="10">
        <v>12</v>
      </c>
      <c r="M2594" s="10">
        <v>64</v>
      </c>
      <c r="N2594" s="10"/>
      <c r="O2594" s="10">
        <v>16408</v>
      </c>
      <c r="P2594" s="10">
        <v>45.309971212738425</v>
      </c>
      <c r="Q2594" s="10">
        <v>33.842835571000002</v>
      </c>
    </row>
    <row r="2595" spans="1:17" x14ac:dyDescent="0.35">
      <c r="A2595" t="str">
        <f t="shared" si="215"/>
        <v>8433_Fabrication de textiles</v>
      </c>
      <c r="B2595" t="str">
        <f t="shared" si="216"/>
        <v>18_8433</v>
      </c>
      <c r="C2595">
        <f t="shared" si="213"/>
        <v>18</v>
      </c>
      <c r="D2595">
        <f t="shared" si="217"/>
        <v>18</v>
      </c>
      <c r="E2595" t="str">
        <f>INDEX(PDC!$J$1:$L$90,MATCH(H2595,PDC!$L:$L,0),MATCH(PDC!$J$1,PDC!$J$1:$L$1,0))</f>
        <v>Industrie</v>
      </c>
      <c r="F2595">
        <v>8433</v>
      </c>
      <c r="G2595">
        <v>13</v>
      </c>
      <c r="H2595" t="s">
        <v>19</v>
      </c>
      <c r="I2595" s="10">
        <v>307</v>
      </c>
      <c r="J2595" s="10">
        <v>524092</v>
      </c>
      <c r="K2595" s="10">
        <v>17</v>
      </c>
      <c r="L2595">
        <v>1</v>
      </c>
      <c r="M2595" s="10">
        <v>3</v>
      </c>
      <c r="N2595" s="10"/>
      <c r="O2595" s="10">
        <v>1293</v>
      </c>
      <c r="P2595" s="10">
        <v>41.869060619981447</v>
      </c>
      <c r="Q2595" s="10">
        <v>32.437053036000002</v>
      </c>
    </row>
    <row r="2596" spans="1:17" x14ac:dyDescent="0.35">
      <c r="A2596" t="str">
        <f t="shared" si="215"/>
        <v>8433_Transports terrestres et transport par conduites</v>
      </c>
      <c r="B2596" t="str">
        <f t="shared" si="216"/>
        <v>11_8433</v>
      </c>
      <c r="C2596">
        <f t="shared" si="213"/>
        <v>11</v>
      </c>
      <c r="D2596">
        <f t="shared" si="217"/>
        <v>11</v>
      </c>
      <c r="E2596" t="str">
        <f>INDEX(PDC!$J$1:$L$90,MATCH(H2596,PDC!$L:$L,0),MATCH(PDC!$J$1,PDC!$J$1:$L$1,0))</f>
        <v>Services</v>
      </c>
      <c r="F2596">
        <v>8433</v>
      </c>
      <c r="G2596">
        <v>49</v>
      </c>
      <c r="H2596" t="s">
        <v>5</v>
      </c>
      <c r="I2596" s="10">
        <v>1904</v>
      </c>
      <c r="J2596" s="10">
        <v>3487034</v>
      </c>
      <c r="K2596" s="10">
        <v>111</v>
      </c>
      <c r="L2596">
        <v>13</v>
      </c>
      <c r="M2596" s="10">
        <v>144</v>
      </c>
      <c r="N2596" s="10"/>
      <c r="O2596" s="10">
        <v>10314</v>
      </c>
      <c r="P2596" s="10">
        <v>50.901391636462577</v>
      </c>
      <c r="Q2596" s="10">
        <v>31.832210410999998</v>
      </c>
    </row>
    <row r="2597" spans="1:17" x14ac:dyDescent="0.35">
      <c r="A2597" t="str">
        <f t="shared" si="215"/>
        <v>8433_Restauration</v>
      </c>
      <c r="B2597" t="str">
        <f t="shared" si="216"/>
        <v>12_8433</v>
      </c>
      <c r="C2597">
        <f t="shared" si="213"/>
        <v>12</v>
      </c>
      <c r="D2597">
        <f t="shared" si="217"/>
        <v>12</v>
      </c>
      <c r="E2597" t="str">
        <f>INDEX(PDC!$J$1:$L$90,MATCH(H2597,PDC!$L:$L,0),MATCH(PDC!$J$1,PDC!$J$1:$L$1,0))</f>
        <v>Services</v>
      </c>
      <c r="F2597">
        <v>8433</v>
      </c>
      <c r="G2597">
        <v>56</v>
      </c>
      <c r="H2597" t="s">
        <v>10</v>
      </c>
      <c r="I2597" s="10">
        <v>1610</v>
      </c>
      <c r="J2597" s="10">
        <v>2407995</v>
      </c>
      <c r="K2597" s="10">
        <v>74</v>
      </c>
      <c r="L2597">
        <v>5</v>
      </c>
      <c r="M2597" s="10">
        <v>27</v>
      </c>
      <c r="N2597" s="10"/>
      <c r="O2597" s="10">
        <v>5329</v>
      </c>
      <c r="P2597" s="10">
        <v>48.137022052005442</v>
      </c>
      <c r="Q2597" s="10">
        <v>30.73096082</v>
      </c>
    </row>
    <row r="2598" spans="1:17" x14ac:dyDescent="0.35">
      <c r="A2598" t="str">
        <f t="shared" si="215"/>
        <v>8433_Fabrication de produits en caoutchouc et en plastique</v>
      </c>
      <c r="B2598" t="str">
        <f t="shared" si="216"/>
        <v>17_8433</v>
      </c>
      <c r="C2598">
        <f t="shared" si="213"/>
        <v>17</v>
      </c>
      <c r="D2598">
        <f t="shared" si="217"/>
        <v>17</v>
      </c>
      <c r="E2598" t="str">
        <f>INDEX(PDC!$J$1:$L$90,MATCH(H2598,PDC!$L:$L,0),MATCH(PDC!$J$1,PDC!$J$1:$L$1,0))</f>
        <v>Industrie</v>
      </c>
      <c r="F2598">
        <v>8433</v>
      </c>
      <c r="G2598">
        <v>22</v>
      </c>
      <c r="H2598" t="s">
        <v>25</v>
      </c>
      <c r="I2598" s="10">
        <v>878</v>
      </c>
      <c r="J2598" s="10">
        <v>1360998</v>
      </c>
      <c r="K2598" s="10">
        <v>41</v>
      </c>
      <c r="L2598">
        <v>3</v>
      </c>
      <c r="M2598" s="10">
        <v>12</v>
      </c>
      <c r="N2598" s="10"/>
      <c r="O2598" s="10">
        <v>2813</v>
      </c>
      <c r="P2598" s="10">
        <v>42.047503799730158</v>
      </c>
      <c r="Q2598" s="10">
        <v>30.124952425</v>
      </c>
    </row>
    <row r="2599" spans="1:17" x14ac:dyDescent="0.35">
      <c r="A2599" t="str">
        <f t="shared" si="215"/>
        <v>8433_Industries alimentaires</v>
      </c>
      <c r="B2599" t="str">
        <f t="shared" si="216"/>
        <v>27_8433</v>
      </c>
      <c r="C2599">
        <f t="shared" si="213"/>
        <v>27</v>
      </c>
      <c r="D2599">
        <f t="shared" si="217"/>
        <v>27</v>
      </c>
      <c r="E2599" t="str">
        <f>INDEX(PDC!$J$1:$L$90,MATCH(H2599,PDC!$L:$L,0),MATCH(PDC!$J$1,PDC!$J$1:$L$1,0))</f>
        <v>Industrie</v>
      </c>
      <c r="F2599">
        <v>8433</v>
      </c>
      <c r="G2599">
        <v>10</v>
      </c>
      <c r="H2599" t="s">
        <v>14</v>
      </c>
      <c r="I2599" s="10">
        <v>1774</v>
      </c>
      <c r="J2599" s="10">
        <v>2623714</v>
      </c>
      <c r="K2599" s="10">
        <v>78</v>
      </c>
      <c r="L2599">
        <v>4</v>
      </c>
      <c r="M2599" s="10">
        <v>36</v>
      </c>
      <c r="N2599" s="10"/>
      <c r="O2599" s="10">
        <v>4136</v>
      </c>
      <c r="P2599" s="10">
        <v>31.739749098452869</v>
      </c>
      <c r="Q2599" s="10">
        <v>29.728850018999999</v>
      </c>
    </row>
    <row r="2600" spans="1:17" x14ac:dyDescent="0.35">
      <c r="A2600" t="str">
        <f t="shared" si="215"/>
        <v>8433_Métallurgie</v>
      </c>
      <c r="B2600" t="str">
        <f t="shared" si="216"/>
        <v>HC_8433</v>
      </c>
      <c r="C2600" t="str">
        <f t="shared" si="213"/>
        <v>HC</v>
      </c>
      <c r="D2600">
        <f t="shared" si="217"/>
        <v>22</v>
      </c>
      <c r="E2600" t="str">
        <f>INDEX(PDC!$J$1:$L$90,MATCH(H2600,PDC!$L:$L,0),MATCH(PDC!$J$1,PDC!$J$1:$L$1,0))</f>
        <v>Industrie</v>
      </c>
      <c r="F2600">
        <v>8433</v>
      </c>
      <c r="G2600">
        <v>24</v>
      </c>
      <c r="H2600" t="s">
        <v>26</v>
      </c>
      <c r="I2600" s="10">
        <v>106</v>
      </c>
      <c r="J2600" s="10">
        <v>146843</v>
      </c>
      <c r="K2600" s="10">
        <v>4</v>
      </c>
      <c r="M2600" s="10"/>
      <c r="N2600" s="10"/>
      <c r="O2600" s="10">
        <v>79</v>
      </c>
      <c r="P2600" s="10">
        <v>37.141784762697107</v>
      </c>
      <c r="Q2600" s="10">
        <v>27.239977391</v>
      </c>
    </row>
    <row r="2601" spans="1:17" x14ac:dyDescent="0.35">
      <c r="A2601" t="str">
        <f t="shared" si="215"/>
        <v>8433_Activités pour la santé humaine</v>
      </c>
      <c r="B2601" t="str">
        <f t="shared" si="216"/>
        <v>14_8433</v>
      </c>
      <c r="C2601">
        <f t="shared" si="213"/>
        <v>14</v>
      </c>
      <c r="D2601">
        <f t="shared" si="217"/>
        <v>14</v>
      </c>
      <c r="E2601" t="str">
        <f>INDEX(PDC!$J$1:$L$90,MATCH(H2601,PDC!$L:$L,0),MATCH(PDC!$J$1,PDC!$J$1:$L$1,0))</f>
        <v>Services</v>
      </c>
      <c r="F2601">
        <v>8433</v>
      </c>
      <c r="G2601">
        <v>86</v>
      </c>
      <c r="H2601" t="s">
        <v>27</v>
      </c>
      <c r="I2601" s="10">
        <v>2417</v>
      </c>
      <c r="J2601" s="10">
        <v>3874708</v>
      </c>
      <c r="K2601" s="10">
        <v>105</v>
      </c>
      <c r="L2601">
        <v>6</v>
      </c>
      <c r="M2601" s="10">
        <v>41</v>
      </c>
      <c r="N2601" s="10"/>
      <c r="O2601" s="10">
        <v>7043</v>
      </c>
      <c r="P2601" s="10">
        <v>44.885945900911814</v>
      </c>
      <c r="Q2601" s="10">
        <v>27.09881622</v>
      </c>
    </row>
    <row r="2602" spans="1:17" x14ac:dyDescent="0.35">
      <c r="A2602" t="str">
        <f t="shared" si="215"/>
        <v>8433_Hébergement</v>
      </c>
      <c r="B2602" t="str">
        <f t="shared" si="216"/>
        <v>16_8433</v>
      </c>
      <c r="C2602">
        <f t="shared" si="213"/>
        <v>16</v>
      </c>
      <c r="D2602">
        <f t="shared" si="217"/>
        <v>16</v>
      </c>
      <c r="E2602" t="str">
        <f>INDEX(PDC!$J$1:$L$90,MATCH(H2602,PDC!$L:$L,0),MATCH(PDC!$J$1,PDC!$J$1:$L$1,0))</f>
        <v>Services</v>
      </c>
      <c r="F2602">
        <v>8433</v>
      </c>
      <c r="G2602">
        <v>55</v>
      </c>
      <c r="H2602" t="s">
        <v>20</v>
      </c>
      <c r="I2602" s="10">
        <v>388</v>
      </c>
      <c r="J2602" s="10">
        <v>634903</v>
      </c>
      <c r="K2602" s="10">
        <v>17</v>
      </c>
      <c r="L2602">
        <v>1</v>
      </c>
      <c r="M2602" s="10">
        <v>8</v>
      </c>
      <c r="N2602" s="10"/>
      <c r="O2602" s="10">
        <v>1304</v>
      </c>
      <c r="P2602" s="10">
        <v>44.111284291871968</v>
      </c>
      <c r="Q2602" s="10">
        <v>26.775743695999999</v>
      </c>
    </row>
    <row r="2603" spans="1:17" x14ac:dyDescent="0.35">
      <c r="A2603" t="str">
        <f t="shared" si="215"/>
        <v>8433_Enquêtes et sécurité</v>
      </c>
      <c r="B2603" t="str">
        <f t="shared" si="216"/>
        <v>HC_8433</v>
      </c>
      <c r="C2603" t="str">
        <f t="shared" si="213"/>
        <v>HC</v>
      </c>
      <c r="D2603">
        <f t="shared" si="217"/>
        <v>49</v>
      </c>
      <c r="E2603" t="str">
        <f>INDEX(PDC!$J$1:$L$90,MATCH(H2603,PDC!$L:$L,0),MATCH(PDC!$J$1,PDC!$J$1:$L$1,0))</f>
        <v>Services</v>
      </c>
      <c r="F2603">
        <v>8433</v>
      </c>
      <c r="G2603">
        <v>80</v>
      </c>
      <c r="H2603" t="s">
        <v>15</v>
      </c>
      <c r="I2603" s="10">
        <v>76</v>
      </c>
      <c r="J2603" s="10">
        <v>117518</v>
      </c>
      <c r="K2603" s="10">
        <v>3</v>
      </c>
      <c r="L2603" s="10">
        <v>1</v>
      </c>
      <c r="M2603" s="10">
        <v>5</v>
      </c>
      <c r="N2603" s="10"/>
      <c r="O2603" s="10">
        <v>461</v>
      </c>
      <c r="P2603" s="10">
        <v>14.113358684568031</v>
      </c>
      <c r="Q2603" s="10">
        <v>25.528004221</v>
      </c>
    </row>
    <row r="2604" spans="1:17" x14ac:dyDescent="0.35">
      <c r="A2604" t="str">
        <f t="shared" si="215"/>
        <v>8433_Activités des organisations associatives</v>
      </c>
      <c r="B2604" t="str">
        <f t="shared" si="216"/>
        <v>37_8433</v>
      </c>
      <c r="C2604">
        <f t="shared" si="213"/>
        <v>37</v>
      </c>
      <c r="D2604">
        <f t="shared" si="217"/>
        <v>37</v>
      </c>
      <c r="E2604" t="str">
        <f>INDEX(PDC!$J$1:$L$90,MATCH(H2604,PDC!$L:$L,0),MATCH(PDC!$J$1,PDC!$J$1:$L$1,0))</f>
        <v>Services</v>
      </c>
      <c r="F2604">
        <v>8433</v>
      </c>
      <c r="G2604">
        <v>94</v>
      </c>
      <c r="H2604" t="s">
        <v>32</v>
      </c>
      <c r="I2604" s="10">
        <v>630</v>
      </c>
      <c r="J2604" s="10">
        <v>856667</v>
      </c>
      <c r="K2604" s="10">
        <v>21</v>
      </c>
      <c r="L2604">
        <v>1</v>
      </c>
      <c r="M2604" s="10">
        <v>12</v>
      </c>
      <c r="N2604" s="10"/>
      <c r="O2604" s="10">
        <v>2081</v>
      </c>
      <c r="P2604" s="10">
        <v>24.970971873929955</v>
      </c>
      <c r="Q2604" s="10">
        <v>24.513609139</v>
      </c>
    </row>
    <row r="2605" spans="1:17" x14ac:dyDescent="0.35">
      <c r="A2605" t="str">
        <f t="shared" si="215"/>
        <v>8433_Commerce et réparation d'automobiles et de motocycles</v>
      </c>
      <c r="B2605" t="str">
        <f t="shared" si="216"/>
        <v>21_8433</v>
      </c>
      <c r="C2605">
        <f t="shared" si="213"/>
        <v>21</v>
      </c>
      <c r="D2605">
        <f t="shared" si="217"/>
        <v>21</v>
      </c>
      <c r="E2605" t="str">
        <f>INDEX(PDC!$J$1:$L$90,MATCH(H2605,PDC!$L:$L,0),MATCH(PDC!$J$1,PDC!$J$1:$L$1,0))</f>
        <v>Commerce</v>
      </c>
      <c r="F2605">
        <v>8433</v>
      </c>
      <c r="G2605">
        <v>45</v>
      </c>
      <c r="H2605" t="s">
        <v>21</v>
      </c>
      <c r="I2605" s="10">
        <v>1351</v>
      </c>
      <c r="J2605" s="10">
        <v>2166703</v>
      </c>
      <c r="K2605" s="10">
        <v>53</v>
      </c>
      <c r="L2605">
        <v>3</v>
      </c>
      <c r="M2605" s="10">
        <v>23</v>
      </c>
      <c r="N2605" s="10"/>
      <c r="O2605" s="10">
        <v>3752</v>
      </c>
      <c r="P2605" s="10">
        <v>38.043231708193176</v>
      </c>
      <c r="Q2605" s="10">
        <v>24.461128266999999</v>
      </c>
    </row>
    <row r="2606" spans="1:17" x14ac:dyDescent="0.35">
      <c r="A2606" t="str">
        <f t="shared" si="215"/>
        <v>8433_Télécommunications</v>
      </c>
      <c r="B2606" t="str">
        <f t="shared" si="216"/>
        <v>HC_8433</v>
      </c>
      <c r="C2606" t="str">
        <f t="shared" si="213"/>
        <v>HC</v>
      </c>
      <c r="D2606">
        <f t="shared" si="217"/>
        <v>47</v>
      </c>
      <c r="E2606" t="str">
        <f>INDEX(PDC!$J$1:$L$90,MATCH(H2606,PDC!$L:$L,0),MATCH(PDC!$J$1,PDC!$J$1:$L$1,0))</f>
        <v>Services</v>
      </c>
      <c r="F2606">
        <v>8433</v>
      </c>
      <c r="G2606">
        <v>61</v>
      </c>
      <c r="H2606" t="s">
        <v>84</v>
      </c>
      <c r="I2606" s="10">
        <v>49</v>
      </c>
      <c r="J2606" s="10">
        <v>84526</v>
      </c>
      <c r="K2606" s="10">
        <v>2</v>
      </c>
      <c r="M2606" s="10"/>
      <c r="N2606" s="10"/>
      <c r="O2606" s="10">
        <v>54</v>
      </c>
      <c r="P2606" s="10">
        <v>16.19370586957519</v>
      </c>
      <c r="Q2606" s="10">
        <v>23.661358634999999</v>
      </c>
    </row>
    <row r="2607" spans="1:17" x14ac:dyDescent="0.35">
      <c r="A2607" t="str">
        <f t="shared" si="215"/>
        <v>8433_Construction de bâtiments</v>
      </c>
      <c r="B2607" t="str">
        <f t="shared" si="216"/>
        <v>HC_8433</v>
      </c>
      <c r="C2607" t="str">
        <f t="shared" si="213"/>
        <v>HC</v>
      </c>
      <c r="D2607">
        <f t="shared" si="217"/>
        <v>30</v>
      </c>
      <c r="E2607" t="str">
        <f>INDEX(PDC!$J$1:$L$90,MATCH(H2607,PDC!$L:$L,0),MATCH(PDC!$J$1,PDC!$J$1:$L$1,0))</f>
        <v>Construction</v>
      </c>
      <c r="F2607">
        <v>8433</v>
      </c>
      <c r="G2607">
        <v>41</v>
      </c>
      <c r="H2607" t="s">
        <v>17</v>
      </c>
      <c r="I2607" s="10">
        <v>271</v>
      </c>
      <c r="J2607" s="10">
        <v>434602</v>
      </c>
      <c r="K2607" s="10">
        <v>10</v>
      </c>
      <c r="L2607" s="10">
        <v>4</v>
      </c>
      <c r="M2607" s="10">
        <v>119</v>
      </c>
      <c r="N2607" s="10">
        <v>1</v>
      </c>
      <c r="O2607" s="10">
        <v>1127</v>
      </c>
      <c r="P2607" s="10">
        <v>28.510349967316486</v>
      </c>
      <c r="Q2607" s="10">
        <v>23.009558169999998</v>
      </c>
    </row>
    <row r="2608" spans="1:17" x14ac:dyDescent="0.35">
      <c r="A2608" t="str">
        <f t="shared" si="215"/>
        <v>8433_Collecte, traitement et élimination des déchets ; récupération</v>
      </c>
      <c r="B2608" t="str">
        <f t="shared" si="216"/>
        <v>26_8433</v>
      </c>
      <c r="C2608">
        <f t="shared" si="213"/>
        <v>26</v>
      </c>
      <c r="D2608">
        <f t="shared" si="217"/>
        <v>26</v>
      </c>
      <c r="E2608" t="str">
        <f>INDEX(PDC!$J$1:$L$90,MATCH(H2608,PDC!$L:$L,0),MATCH(PDC!$J$1,PDC!$J$1:$L$1,0))</f>
        <v>Industrie</v>
      </c>
      <c r="F2608">
        <v>8433</v>
      </c>
      <c r="G2608">
        <v>38</v>
      </c>
      <c r="H2608" t="s">
        <v>4</v>
      </c>
      <c r="I2608" s="10">
        <v>500</v>
      </c>
      <c r="J2608" s="10">
        <v>753318</v>
      </c>
      <c r="K2608" s="10">
        <v>17</v>
      </c>
      <c r="M2608" s="10"/>
      <c r="N2608" s="10"/>
      <c r="O2608" s="10">
        <v>1047</v>
      </c>
      <c r="P2608" s="10">
        <v>34.322096571266137</v>
      </c>
      <c r="Q2608" s="10">
        <v>22.566831006000001</v>
      </c>
    </row>
    <row r="2609" spans="1:17" x14ac:dyDescent="0.35">
      <c r="A2609" t="str">
        <f t="shared" si="215"/>
        <v>8433_Fabrication de machines et équipements n.c.a.</v>
      </c>
      <c r="B2609" t="str">
        <f t="shared" si="216"/>
        <v>28_8433</v>
      </c>
      <c r="C2609">
        <f t="shared" si="213"/>
        <v>28</v>
      </c>
      <c r="D2609">
        <f t="shared" si="217"/>
        <v>28</v>
      </c>
      <c r="E2609" t="str">
        <f>INDEX(PDC!$J$1:$L$90,MATCH(H2609,PDC!$L:$L,0),MATCH(PDC!$J$1,PDC!$J$1:$L$1,0))</f>
        <v>Industrie</v>
      </c>
      <c r="F2609">
        <v>8433</v>
      </c>
      <c r="G2609">
        <v>28</v>
      </c>
      <c r="H2609" t="s">
        <v>29</v>
      </c>
      <c r="I2609" s="10">
        <v>422</v>
      </c>
      <c r="J2609" s="10">
        <v>671558</v>
      </c>
      <c r="K2609" s="10">
        <v>15</v>
      </c>
      <c r="L2609">
        <v>1</v>
      </c>
      <c r="M2609" s="10">
        <v>15</v>
      </c>
      <c r="N2609" s="10"/>
      <c r="O2609" s="10">
        <v>450</v>
      </c>
      <c r="P2609" s="10">
        <v>30.903337595436703</v>
      </c>
      <c r="Q2609" s="10">
        <v>22.336119887999999</v>
      </c>
    </row>
    <row r="2610" spans="1:17" x14ac:dyDescent="0.35">
      <c r="A2610" t="str">
        <f t="shared" si="215"/>
        <v>8433_Génie civil</v>
      </c>
      <c r="B2610" t="str">
        <f t="shared" si="216"/>
        <v>HC_8433</v>
      </c>
      <c r="C2610" t="str">
        <f t="shared" si="213"/>
        <v>HC</v>
      </c>
      <c r="D2610">
        <f t="shared" si="217"/>
        <v>29</v>
      </c>
      <c r="E2610" t="str">
        <f>INDEX(PDC!$J$1:$L$90,MATCH(H2610,PDC!$L:$L,0),MATCH(PDC!$J$1,PDC!$J$1:$L$1,0))</f>
        <v>Construction</v>
      </c>
      <c r="F2610">
        <v>8433</v>
      </c>
      <c r="G2610">
        <v>42</v>
      </c>
      <c r="H2610" t="s">
        <v>22</v>
      </c>
      <c r="I2610" s="10">
        <v>259</v>
      </c>
      <c r="J2610" s="10">
        <v>403368</v>
      </c>
      <c r="K2610" s="10">
        <v>9</v>
      </c>
      <c r="M2610" s="10"/>
      <c r="N2610" s="10"/>
      <c r="O2610" s="10">
        <v>304</v>
      </c>
      <c r="P2610" s="10">
        <v>30.187182120023031</v>
      </c>
      <c r="Q2610" s="10">
        <v>22.31213185</v>
      </c>
    </row>
    <row r="2611" spans="1:17" x14ac:dyDescent="0.35">
      <c r="A2611" t="str">
        <f t="shared" si="215"/>
        <v>8433_Activités vétérinaires</v>
      </c>
      <c r="B2611" t="str">
        <f t="shared" si="216"/>
        <v>HC_8433</v>
      </c>
      <c r="C2611" t="str">
        <f t="shared" si="213"/>
        <v>HC</v>
      </c>
      <c r="D2611">
        <f t="shared" si="217"/>
        <v>24</v>
      </c>
      <c r="E2611" t="str">
        <f>INDEX(PDC!$J$1:$L$90,MATCH(H2611,PDC!$L:$L,0),MATCH(PDC!$J$1,PDC!$J$1:$L$1,0))</f>
        <v>Services</v>
      </c>
      <c r="F2611">
        <v>8433</v>
      </c>
      <c r="G2611">
        <v>75</v>
      </c>
      <c r="H2611" t="s">
        <v>87</v>
      </c>
      <c r="I2611" s="10">
        <v>51</v>
      </c>
      <c r="J2611" s="10">
        <v>91337</v>
      </c>
      <c r="K2611" s="10">
        <v>2</v>
      </c>
      <c r="M2611" s="10"/>
      <c r="N2611" s="10"/>
      <c r="O2611" s="10">
        <v>41</v>
      </c>
      <c r="P2611" s="10">
        <v>35.215345427936484</v>
      </c>
      <c r="Q2611" s="10">
        <v>21.896931145</v>
      </c>
    </row>
    <row r="2612" spans="1:17" x14ac:dyDescent="0.35">
      <c r="A2612" t="str">
        <f t="shared" si="215"/>
        <v>8433_Fabrication d'autres produits minéraux non métalliques</v>
      </c>
      <c r="B2612" t="str">
        <f t="shared" si="216"/>
        <v>20_8433</v>
      </c>
      <c r="C2612">
        <f t="shared" si="213"/>
        <v>20</v>
      </c>
      <c r="D2612">
        <f t="shared" si="217"/>
        <v>20</v>
      </c>
      <c r="E2612" t="str">
        <f>INDEX(PDC!$J$1:$L$90,MATCH(H2612,PDC!$L:$L,0),MATCH(PDC!$J$1,PDC!$J$1:$L$1,0))</f>
        <v>Industrie</v>
      </c>
      <c r="F2612">
        <v>8433</v>
      </c>
      <c r="G2612">
        <v>23</v>
      </c>
      <c r="H2612" t="s">
        <v>18</v>
      </c>
      <c r="I2612" s="10">
        <v>924</v>
      </c>
      <c r="J2612" s="10">
        <v>1462913</v>
      </c>
      <c r="K2612" s="10">
        <v>31</v>
      </c>
      <c r="L2612">
        <v>1</v>
      </c>
      <c r="M2612" s="10">
        <v>8</v>
      </c>
      <c r="N2612" s="10"/>
      <c r="O2612" s="10">
        <v>1925</v>
      </c>
      <c r="P2612" s="10">
        <v>39.426742520025876</v>
      </c>
      <c r="Q2612" s="10">
        <v>21.190597116999999</v>
      </c>
    </row>
    <row r="2613" spans="1:17" x14ac:dyDescent="0.35">
      <c r="A2613" t="str">
        <f t="shared" si="215"/>
        <v>8433_Entreposage et services auxiliaires des transports</v>
      </c>
      <c r="B2613" t="str">
        <f t="shared" si="216"/>
        <v>33_8433</v>
      </c>
      <c r="C2613">
        <f t="shared" si="213"/>
        <v>33</v>
      </c>
      <c r="D2613">
        <f t="shared" si="217"/>
        <v>33</v>
      </c>
      <c r="E2613" t="str">
        <f>INDEX(PDC!$J$1:$L$90,MATCH(H2613,PDC!$L:$L,0),MATCH(PDC!$J$1,PDC!$J$1:$L$1,0))</f>
        <v>Services</v>
      </c>
      <c r="F2613">
        <v>8433</v>
      </c>
      <c r="G2613">
        <v>52</v>
      </c>
      <c r="H2613" t="s">
        <v>7</v>
      </c>
      <c r="I2613" s="10">
        <v>674</v>
      </c>
      <c r="J2613" s="10">
        <v>1165184</v>
      </c>
      <c r="K2613">
        <v>24</v>
      </c>
      <c r="O2613">
        <v>3570</v>
      </c>
      <c r="P2613">
        <v>26.82596919017292</v>
      </c>
      <c r="Q2613">
        <v>20.597605184999999</v>
      </c>
    </row>
    <row r="2614" spans="1:17" x14ac:dyDescent="0.35">
      <c r="A2614" t="str">
        <f t="shared" si="215"/>
        <v>8433_Publicité et études de marché</v>
      </c>
      <c r="B2614" t="str">
        <f t="shared" si="216"/>
        <v>10_8433</v>
      </c>
      <c r="C2614">
        <f t="shared" si="213"/>
        <v>10</v>
      </c>
      <c r="D2614">
        <f t="shared" si="217"/>
        <v>10</v>
      </c>
      <c r="E2614" t="str">
        <f>INDEX(PDC!$J$1:$L$90,MATCH(H2614,PDC!$L:$L,0),MATCH(PDC!$J$1,PDC!$J$1:$L$1,0))</f>
        <v>Services</v>
      </c>
      <c r="F2614">
        <v>8433</v>
      </c>
      <c r="G2614">
        <v>73</v>
      </c>
      <c r="H2614" t="s">
        <v>33</v>
      </c>
      <c r="I2614" s="10">
        <v>332</v>
      </c>
      <c r="J2614" s="10">
        <v>534446</v>
      </c>
      <c r="K2614">
        <v>11</v>
      </c>
      <c r="L2614">
        <v>2</v>
      </c>
      <c r="M2614">
        <v>9</v>
      </c>
      <c r="O2614">
        <v>1644</v>
      </c>
      <c r="P2614">
        <v>67.645357102199128</v>
      </c>
      <c r="Q2614">
        <v>20.582060676000001</v>
      </c>
    </row>
    <row r="2615" spans="1:17" x14ac:dyDescent="0.35">
      <c r="A2615" t="str">
        <f t="shared" si="215"/>
        <v>8433_Fabrication de produits métalliques, à l'exception des machines et des équipements</v>
      </c>
      <c r="B2615" t="str">
        <f t="shared" si="216"/>
        <v>25_8433</v>
      </c>
      <c r="C2615">
        <f t="shared" si="213"/>
        <v>25</v>
      </c>
      <c r="D2615">
        <f t="shared" si="217"/>
        <v>25</v>
      </c>
      <c r="E2615" t="str">
        <f>INDEX(PDC!$J$1:$L$90,MATCH(H2615,PDC!$L:$L,0),MATCH(PDC!$J$1,PDC!$J$1:$L$1,0))</f>
        <v>Industrie</v>
      </c>
      <c r="F2615">
        <v>8433</v>
      </c>
      <c r="G2615">
        <v>25</v>
      </c>
      <c r="H2615" t="s">
        <v>11</v>
      </c>
      <c r="I2615" s="10">
        <v>1439</v>
      </c>
      <c r="J2615" s="10">
        <v>2348931</v>
      </c>
      <c r="K2615">
        <v>48</v>
      </c>
      <c r="L2615">
        <v>4</v>
      </c>
      <c r="M2615">
        <v>29</v>
      </c>
      <c r="O2615">
        <v>3417</v>
      </c>
      <c r="P2615">
        <v>35.073134776105377</v>
      </c>
      <c r="Q2615">
        <v>20.434827588000001</v>
      </c>
    </row>
    <row r="2616" spans="1:17" x14ac:dyDescent="0.35">
      <c r="A2616" t="str">
        <f t="shared" si="215"/>
        <v>8433_Commerce de gros, à l'exception des automobiles et des motocycles</v>
      </c>
      <c r="B2616" t="str">
        <f t="shared" si="216"/>
        <v>34_8433</v>
      </c>
      <c r="C2616">
        <f t="shared" si="213"/>
        <v>34</v>
      </c>
      <c r="D2616">
        <f t="shared" si="217"/>
        <v>34</v>
      </c>
      <c r="E2616" t="str">
        <f>INDEX(PDC!$J$1:$L$90,MATCH(H2616,PDC!$L:$L,0),MATCH(PDC!$J$1,PDC!$J$1:$L$1,0))</f>
        <v>Commerce</v>
      </c>
      <c r="F2616">
        <v>8433</v>
      </c>
      <c r="G2616">
        <v>46</v>
      </c>
      <c r="H2616" t="s">
        <v>28</v>
      </c>
      <c r="I2616" s="10">
        <v>1994</v>
      </c>
      <c r="J2616" s="10">
        <v>3310771</v>
      </c>
      <c r="K2616">
        <v>64</v>
      </c>
      <c r="L2616">
        <v>5</v>
      </c>
      <c r="M2616">
        <v>65</v>
      </c>
      <c r="O2616">
        <v>3336</v>
      </c>
      <c r="P2616">
        <v>25.848635599158396</v>
      </c>
      <c r="Q2616">
        <v>19.330844687999999</v>
      </c>
    </row>
    <row r="2617" spans="1:17" x14ac:dyDescent="0.35">
      <c r="A2617" t="str">
        <f t="shared" si="215"/>
        <v>8433_Fabrication d'autres matériels de transport</v>
      </c>
      <c r="B2617" t="str">
        <f t="shared" si="216"/>
        <v>HC_8433</v>
      </c>
      <c r="C2617" t="str">
        <f t="shared" si="213"/>
        <v>HC</v>
      </c>
      <c r="D2617">
        <f t="shared" si="217"/>
        <v>45</v>
      </c>
      <c r="E2617" t="str">
        <f>INDEX(PDC!$J$1:$L$90,MATCH(H2617,PDC!$L:$L,0),MATCH(PDC!$J$1,PDC!$J$1:$L$1,0))</f>
        <v>Industrie</v>
      </c>
      <c r="F2617">
        <v>8433</v>
      </c>
      <c r="G2617">
        <v>30</v>
      </c>
      <c r="H2617" t="s">
        <v>74</v>
      </c>
      <c r="I2617" s="10">
        <v>229</v>
      </c>
      <c r="J2617" s="10">
        <v>315304</v>
      </c>
      <c r="K2617">
        <v>6</v>
      </c>
      <c r="O2617">
        <v>57</v>
      </c>
      <c r="P2617">
        <v>18.105300205290362</v>
      </c>
      <c r="Q2617">
        <v>19.029254306999999</v>
      </c>
    </row>
    <row r="2618" spans="1:17" x14ac:dyDescent="0.35">
      <c r="A2618" t="str">
        <f t="shared" si="215"/>
        <v>8433_Réparation et installation de machines et d'équipements</v>
      </c>
      <c r="B2618" t="str">
        <f t="shared" si="216"/>
        <v>36_8433</v>
      </c>
      <c r="C2618">
        <f t="shared" si="213"/>
        <v>36</v>
      </c>
      <c r="D2618">
        <f t="shared" si="217"/>
        <v>36</v>
      </c>
      <c r="E2618" t="str">
        <f>INDEX(PDC!$J$1:$L$90,MATCH(H2618,PDC!$L:$L,0),MATCH(PDC!$J$1,PDC!$J$1:$L$1,0))</f>
        <v>Industrie</v>
      </c>
      <c r="F2618">
        <v>8433</v>
      </c>
      <c r="G2618">
        <v>33</v>
      </c>
      <c r="H2618" t="s">
        <v>23</v>
      </c>
      <c r="I2618" s="10">
        <v>507</v>
      </c>
      <c r="J2618" s="10">
        <v>853266</v>
      </c>
      <c r="K2618">
        <v>16</v>
      </c>
      <c r="L2618">
        <v>2</v>
      </c>
      <c r="M2618" s="10">
        <v>104</v>
      </c>
      <c r="N2618">
        <v>1</v>
      </c>
      <c r="O2618">
        <v>1604</v>
      </c>
      <c r="P2618">
        <v>25.491978788927831</v>
      </c>
      <c r="Q2618">
        <v>18.751479609</v>
      </c>
    </row>
    <row r="2619" spans="1:17" x14ac:dyDescent="0.35">
      <c r="A2619" t="str">
        <f t="shared" si="215"/>
        <v>8433_Industrie du papier et du carton</v>
      </c>
      <c r="B2619" t="str">
        <f t="shared" si="216"/>
        <v>31_8433</v>
      </c>
      <c r="C2619">
        <f t="shared" si="213"/>
        <v>31</v>
      </c>
      <c r="D2619">
        <f t="shared" si="217"/>
        <v>31</v>
      </c>
      <c r="E2619" t="str">
        <f>INDEX(PDC!$J$1:$L$90,MATCH(H2619,PDC!$L:$L,0),MATCH(PDC!$J$1,PDC!$J$1:$L$1,0))</f>
        <v>Industrie</v>
      </c>
      <c r="F2619">
        <v>8433</v>
      </c>
      <c r="G2619">
        <v>17</v>
      </c>
      <c r="H2619" t="s">
        <v>71</v>
      </c>
      <c r="I2619" s="10">
        <v>955</v>
      </c>
      <c r="J2619" s="10">
        <v>1337232</v>
      </c>
      <c r="K2619">
        <v>24</v>
      </c>
      <c r="L2619">
        <v>3</v>
      </c>
      <c r="M2619">
        <v>28</v>
      </c>
      <c r="O2619">
        <v>1282</v>
      </c>
      <c r="P2619">
        <v>27.46875306619205</v>
      </c>
      <c r="Q2619">
        <v>17.947521447</v>
      </c>
    </row>
    <row r="2620" spans="1:17" x14ac:dyDescent="0.35">
      <c r="A2620" t="str">
        <f t="shared" si="215"/>
        <v>8433_Industrie automobile</v>
      </c>
      <c r="B2620" t="str">
        <f t="shared" si="216"/>
        <v>23_8433</v>
      </c>
      <c r="C2620">
        <f t="shared" si="213"/>
        <v>23</v>
      </c>
      <c r="D2620">
        <f t="shared" si="217"/>
        <v>23</v>
      </c>
      <c r="E2620" t="str">
        <f>INDEX(PDC!$J$1:$L$90,MATCH(H2620,PDC!$L:$L,0),MATCH(PDC!$J$1,PDC!$J$1:$L$1,0))</f>
        <v>Industrie</v>
      </c>
      <c r="F2620">
        <v>8433</v>
      </c>
      <c r="G2620">
        <v>29</v>
      </c>
      <c r="H2620" t="s">
        <v>24</v>
      </c>
      <c r="I2620" s="10">
        <v>2761</v>
      </c>
      <c r="J2620" s="10">
        <v>5203524</v>
      </c>
      <c r="K2620">
        <v>91</v>
      </c>
      <c r="L2620" s="10"/>
      <c r="M2620" s="10"/>
      <c r="O2620">
        <v>5329</v>
      </c>
      <c r="P2620">
        <v>36.151053678692229</v>
      </c>
      <c r="Q2620">
        <v>17.488148416000001</v>
      </c>
    </row>
    <row r="2621" spans="1:17" x14ac:dyDescent="0.35">
      <c r="A2621" t="str">
        <f t="shared" si="215"/>
        <v>8433_Administration publique et défense ; sécurité sociale obligatoire</v>
      </c>
      <c r="B2621" t="str">
        <f t="shared" si="216"/>
        <v>43_8433</v>
      </c>
      <c r="C2621">
        <f t="shared" si="213"/>
        <v>43</v>
      </c>
      <c r="D2621">
        <f t="shared" si="217"/>
        <v>43</v>
      </c>
      <c r="E2621" t="str">
        <f>INDEX(PDC!$J$1:$L$90,MATCH(H2621,PDC!$L:$L,0),MATCH(PDC!$J$1,PDC!$J$1:$L$1,0))</f>
        <v>Services</v>
      </c>
      <c r="F2621">
        <v>8433</v>
      </c>
      <c r="G2621">
        <v>84</v>
      </c>
      <c r="H2621" t="s">
        <v>36</v>
      </c>
      <c r="I2621" s="10">
        <v>2276</v>
      </c>
      <c r="J2621" s="10">
        <v>2360316</v>
      </c>
      <c r="K2621">
        <v>39</v>
      </c>
      <c r="L2621">
        <v>2</v>
      </c>
      <c r="M2621">
        <v>8</v>
      </c>
      <c r="O2621">
        <v>3036</v>
      </c>
      <c r="P2621">
        <v>18.646225709157889</v>
      </c>
      <c r="Q2621">
        <v>16.523211299</v>
      </c>
    </row>
    <row r="2622" spans="1:17" x14ac:dyDescent="0.35">
      <c r="A2622" t="str">
        <f t="shared" si="215"/>
        <v>8433_Autres services personnels</v>
      </c>
      <c r="B2622" t="str">
        <f t="shared" si="216"/>
        <v>44_8433</v>
      </c>
      <c r="C2622">
        <f t="shared" si="213"/>
        <v>44</v>
      </c>
      <c r="D2622">
        <f t="shared" si="217"/>
        <v>44</v>
      </c>
      <c r="E2622" t="str">
        <f>INDEX(PDC!$J$1:$L$90,MATCH(H2622,PDC!$L:$L,0),MATCH(PDC!$J$1,PDC!$J$1:$L$1,0))</f>
        <v>Services</v>
      </c>
      <c r="F2622">
        <v>8433</v>
      </c>
      <c r="G2622">
        <v>96</v>
      </c>
      <c r="H2622" t="s">
        <v>30</v>
      </c>
      <c r="I2622" s="10">
        <v>555</v>
      </c>
      <c r="J2622" s="10">
        <v>843038</v>
      </c>
      <c r="K2622">
        <v>13</v>
      </c>
      <c r="O2622">
        <v>604</v>
      </c>
      <c r="P2622">
        <v>18.351767184560966</v>
      </c>
      <c r="Q2622">
        <v>15.420419957</v>
      </c>
    </row>
    <row r="2623" spans="1:17" x14ac:dyDescent="0.35">
      <c r="A2623" t="str">
        <f t="shared" si="215"/>
        <v>8433_Activités administratives et autres activités de soutien aux entreprises</v>
      </c>
      <c r="B2623" t="str">
        <f t="shared" si="216"/>
        <v>32_8433</v>
      </c>
      <c r="C2623">
        <f t="shared" si="213"/>
        <v>32</v>
      </c>
      <c r="D2623">
        <f t="shared" si="217"/>
        <v>32</v>
      </c>
      <c r="E2623" t="str">
        <f>INDEX(PDC!$J$1:$L$90,MATCH(H2623,PDC!$L:$L,0),MATCH(PDC!$J$1,PDC!$J$1:$L$1,0))</f>
        <v>Services</v>
      </c>
      <c r="F2623">
        <v>8433</v>
      </c>
      <c r="G2623">
        <v>82</v>
      </c>
      <c r="H2623" t="s">
        <v>35</v>
      </c>
      <c r="I2623" s="10">
        <v>837</v>
      </c>
      <c r="J2623" s="10">
        <v>863228</v>
      </c>
      <c r="K2623">
        <v>13</v>
      </c>
      <c r="L2623">
        <v>2</v>
      </c>
      <c r="M2623">
        <v>24</v>
      </c>
      <c r="O2623">
        <v>870</v>
      </c>
      <c r="P2623">
        <v>27.085926525267318</v>
      </c>
      <c r="Q2623">
        <v>15.059752464000001</v>
      </c>
    </row>
    <row r="2624" spans="1:17" x14ac:dyDescent="0.35">
      <c r="A2624" t="str">
        <f t="shared" si="215"/>
        <v>8433_Activités créatives, artistiques et de spectacle</v>
      </c>
      <c r="B2624" t="str">
        <f t="shared" si="216"/>
        <v>42_8433</v>
      </c>
      <c r="C2624">
        <f t="shared" si="213"/>
        <v>42</v>
      </c>
      <c r="D2624">
        <f t="shared" si="217"/>
        <v>42</v>
      </c>
      <c r="E2624" t="str">
        <f>INDEX(PDC!$J$1:$L$90,MATCH(H2624,PDC!$L:$L,0),MATCH(PDC!$J$1,PDC!$J$1:$L$1,0))</f>
        <v>Services</v>
      </c>
      <c r="F2624">
        <v>8433</v>
      </c>
      <c r="G2624">
        <v>90</v>
      </c>
      <c r="H2624" t="s">
        <v>42</v>
      </c>
      <c r="I2624" s="10">
        <v>326</v>
      </c>
      <c r="J2624" s="10">
        <v>270451</v>
      </c>
      <c r="K2624">
        <v>4</v>
      </c>
      <c r="O2624">
        <v>70</v>
      </c>
      <c r="P2624">
        <v>18.739806639417179</v>
      </c>
      <c r="Q2624">
        <v>14.790109854000001</v>
      </c>
    </row>
    <row r="2625" spans="1:17" x14ac:dyDescent="0.35">
      <c r="A2625" t="str">
        <f t="shared" si="215"/>
        <v>8433_Activités immobilières</v>
      </c>
      <c r="B2625" t="str">
        <f t="shared" si="216"/>
        <v>46_8433</v>
      </c>
      <c r="C2625">
        <f t="shared" si="213"/>
        <v>46</v>
      </c>
      <c r="D2625">
        <f t="shared" si="217"/>
        <v>46</v>
      </c>
      <c r="E2625" t="str">
        <f>INDEX(PDC!$J$1:$L$90,MATCH(H2625,PDC!$L:$L,0),MATCH(PDC!$J$1,PDC!$J$1:$L$1,0))</f>
        <v>Services</v>
      </c>
      <c r="F2625">
        <v>8433</v>
      </c>
      <c r="G2625">
        <v>68</v>
      </c>
      <c r="H2625" t="s">
        <v>31</v>
      </c>
      <c r="I2625" s="10">
        <v>505</v>
      </c>
      <c r="J2625" s="10">
        <v>708948</v>
      </c>
      <c r="K2625">
        <v>10</v>
      </c>
      <c r="O2625">
        <v>1130</v>
      </c>
      <c r="P2625">
        <v>18.101640546836951</v>
      </c>
      <c r="Q2625">
        <v>14.105406885000001</v>
      </c>
    </row>
    <row r="2626" spans="1:17" x14ac:dyDescent="0.35">
      <c r="A2626" t="str">
        <f t="shared" si="215"/>
        <v>8433_Fabrication d'équipements électriques</v>
      </c>
      <c r="B2626" t="str">
        <f t="shared" si="216"/>
        <v>38_8433</v>
      </c>
      <c r="C2626">
        <f t="shared" si="213"/>
        <v>38</v>
      </c>
      <c r="D2626">
        <f t="shared" si="217"/>
        <v>38</v>
      </c>
      <c r="E2626" t="str">
        <f>INDEX(PDC!$J$1:$L$90,MATCH(H2626,PDC!$L:$L,0),MATCH(PDC!$J$1,PDC!$J$1:$L$1,0))</f>
        <v>Industrie</v>
      </c>
      <c r="F2626">
        <v>8433</v>
      </c>
      <c r="G2626">
        <v>27</v>
      </c>
      <c r="H2626" t="s">
        <v>38</v>
      </c>
      <c r="I2626" s="10">
        <v>880</v>
      </c>
      <c r="J2626" s="10">
        <v>1277299</v>
      </c>
      <c r="K2626">
        <v>16</v>
      </c>
      <c r="L2626">
        <v>1</v>
      </c>
      <c r="M2626">
        <v>2</v>
      </c>
      <c r="O2626">
        <v>997</v>
      </c>
      <c r="P2626">
        <v>21.805003256593995</v>
      </c>
      <c r="Q2626">
        <v>12.52643273</v>
      </c>
    </row>
    <row r="2627" spans="1:17" x14ac:dyDescent="0.35">
      <c r="A2627" t="str">
        <f t="shared" si="215"/>
        <v>8433_Industrie du cuir et de la chaussure</v>
      </c>
      <c r="B2627" t="str">
        <f t="shared" si="216"/>
        <v>41_8433</v>
      </c>
      <c r="C2627">
        <f t="shared" si="213"/>
        <v>41</v>
      </c>
      <c r="D2627">
        <f t="shared" si="217"/>
        <v>41</v>
      </c>
      <c r="E2627" t="str">
        <f>INDEX(PDC!$J$1:$L$90,MATCH(H2627,PDC!$L:$L,0),MATCH(PDC!$J$1,PDC!$J$1:$L$1,0))</f>
        <v>Industrie</v>
      </c>
      <c r="F2627">
        <v>8433</v>
      </c>
      <c r="G2627">
        <v>15</v>
      </c>
      <c r="H2627" t="s">
        <v>69</v>
      </c>
      <c r="I2627" s="10">
        <v>779</v>
      </c>
      <c r="J2627" s="10">
        <v>1149197</v>
      </c>
      <c r="K2627">
        <v>13</v>
      </c>
      <c r="M2627" s="10"/>
      <c r="O2627">
        <v>1441</v>
      </c>
      <c r="P2627">
        <v>19.048377719803536</v>
      </c>
      <c r="Q2627">
        <v>11.312246725</v>
      </c>
    </row>
    <row r="2628" spans="1:17" x14ac:dyDescent="0.35">
      <c r="A2628" t="str">
        <f t="shared" si="215"/>
        <v>8433_Industrie pharmaceutique</v>
      </c>
      <c r="B2628" t="str">
        <f t="shared" si="216"/>
        <v>51_8433</v>
      </c>
      <c r="C2628">
        <f t="shared" si="213"/>
        <v>51</v>
      </c>
      <c r="D2628">
        <f t="shared" si="217"/>
        <v>51</v>
      </c>
      <c r="E2628" t="str">
        <f>INDEX(PDC!$J$1:$L$90,MATCH(H2628,PDC!$L:$L,0),MATCH(PDC!$J$1,PDC!$J$1:$L$1,0))</f>
        <v>Industrie</v>
      </c>
      <c r="F2628">
        <v>8433</v>
      </c>
      <c r="G2628">
        <v>21</v>
      </c>
      <c r="H2628" t="s">
        <v>39</v>
      </c>
      <c r="I2628" s="10">
        <v>777</v>
      </c>
      <c r="J2628" s="10">
        <v>1146185</v>
      </c>
      <c r="K2628">
        <v>11</v>
      </c>
      <c r="L2628">
        <v>1</v>
      </c>
      <c r="M2628">
        <v>5</v>
      </c>
      <c r="O2628">
        <v>742</v>
      </c>
      <c r="P2628">
        <v>13.511131231352756</v>
      </c>
      <c r="Q2628">
        <v>9.5970545766999997</v>
      </c>
    </row>
    <row r="2629" spans="1:17" x14ac:dyDescent="0.35">
      <c r="A2629" t="str">
        <f t="shared" si="215"/>
        <v>8433_Recherche-développement scientifique</v>
      </c>
      <c r="B2629" t="str">
        <f t="shared" si="216"/>
        <v>HC_8433</v>
      </c>
      <c r="C2629" t="str">
        <f t="shared" ref="C2629:C2692" si="218">IF(OR(G2629=93,G2629=78,G2629=53),"HC",IF(I2629&lt;300,"HC",D2629))</f>
        <v>HC</v>
      </c>
      <c r="D2629">
        <f t="shared" si="217"/>
        <v>39</v>
      </c>
      <c r="E2629" t="str">
        <f>INDEX(PDC!$J$1:$L$90,MATCH(H2629,PDC!$L:$L,0),MATCH(PDC!$J$1,PDC!$J$1:$L$1,0))</f>
        <v>Services</v>
      </c>
      <c r="F2629">
        <v>8433</v>
      </c>
      <c r="G2629">
        <v>72</v>
      </c>
      <c r="H2629" t="s">
        <v>46</v>
      </c>
      <c r="I2629" s="10">
        <v>74</v>
      </c>
      <c r="J2629" s="10">
        <v>112217</v>
      </c>
      <c r="K2629">
        <v>1</v>
      </c>
      <c r="O2629">
        <v>44</v>
      </c>
      <c r="P2629">
        <v>21.117584395052656</v>
      </c>
      <c r="Q2629">
        <v>8.9113057736000005</v>
      </c>
    </row>
    <row r="2630" spans="1:17" x14ac:dyDescent="0.35">
      <c r="A2630" t="str">
        <f t="shared" si="215"/>
        <v>8433_Enseignement</v>
      </c>
      <c r="B2630" t="str">
        <f t="shared" si="216"/>
        <v>58_8433</v>
      </c>
      <c r="C2630">
        <f t="shared" si="218"/>
        <v>58</v>
      </c>
      <c r="D2630">
        <f t="shared" si="217"/>
        <v>58</v>
      </c>
      <c r="E2630" t="str">
        <f>INDEX(PDC!$J$1:$L$90,MATCH(H2630,PDC!$L:$L,0),MATCH(PDC!$J$1,PDC!$J$1:$L$1,0))</f>
        <v>Services</v>
      </c>
      <c r="F2630">
        <v>8433</v>
      </c>
      <c r="G2630">
        <v>85</v>
      </c>
      <c r="H2630" t="s">
        <v>34</v>
      </c>
      <c r="I2630" s="10">
        <v>845</v>
      </c>
      <c r="J2630" s="10">
        <v>1268098</v>
      </c>
      <c r="K2630">
        <v>10</v>
      </c>
      <c r="O2630">
        <v>1226</v>
      </c>
      <c r="P2630">
        <v>4.7579763396462145</v>
      </c>
      <c r="Q2630">
        <v>7.8858258588999997</v>
      </c>
    </row>
    <row r="2631" spans="1:17" x14ac:dyDescent="0.35">
      <c r="A2631" t="str">
        <f t="shared" si="215"/>
        <v>8433_Activités des agences de voyage, voyagistes, services de réservation et activités connexes</v>
      </c>
      <c r="B2631" t="str">
        <f t="shared" si="216"/>
        <v>HC_8433</v>
      </c>
      <c r="C2631" t="str">
        <f t="shared" si="218"/>
        <v>HC</v>
      </c>
      <c r="D2631">
        <f t="shared" si="217"/>
        <v>52</v>
      </c>
      <c r="E2631" t="str">
        <f>INDEX(PDC!$J$1:$L$90,MATCH(H2631,PDC!$L:$L,0),MATCH(PDC!$J$1,PDC!$J$1:$L$1,0))</f>
        <v>Services</v>
      </c>
      <c r="F2631">
        <v>8433</v>
      </c>
      <c r="G2631">
        <v>79</v>
      </c>
      <c r="H2631" t="s">
        <v>89</v>
      </c>
      <c r="I2631" s="10">
        <v>87</v>
      </c>
      <c r="J2631" s="10">
        <v>134081</v>
      </c>
      <c r="K2631">
        <v>1</v>
      </c>
      <c r="O2631">
        <v>141</v>
      </c>
      <c r="P2631">
        <v>11.065805310390777</v>
      </c>
      <c r="Q2631">
        <v>7.4581782654</v>
      </c>
    </row>
    <row r="2632" spans="1:17" x14ac:dyDescent="0.35">
      <c r="A2632" t="str">
        <f t="shared" si="215"/>
        <v>8433_Industrie de l'habillement</v>
      </c>
      <c r="B2632" t="str">
        <f t="shared" si="216"/>
        <v>HC_8433</v>
      </c>
      <c r="C2632" t="str">
        <f t="shared" si="218"/>
        <v>HC</v>
      </c>
      <c r="D2632">
        <f t="shared" si="217"/>
        <v>50</v>
      </c>
      <c r="E2632" t="str">
        <f>INDEX(PDC!$J$1:$L$90,MATCH(H2632,PDC!$L:$L,0),MATCH(PDC!$J$1,PDC!$J$1:$L$1,0))</f>
        <v>Industrie</v>
      </c>
      <c r="F2632">
        <v>8433</v>
      </c>
      <c r="G2632">
        <v>14</v>
      </c>
      <c r="H2632" t="s">
        <v>68</v>
      </c>
      <c r="I2632" s="10">
        <v>96</v>
      </c>
      <c r="J2632" s="10">
        <v>141942</v>
      </c>
      <c r="K2632">
        <v>1</v>
      </c>
      <c r="O2632">
        <v>172</v>
      </c>
      <c r="P2632">
        <v>13.539223375680242</v>
      </c>
      <c r="Q2632">
        <v>7.0451311098999998</v>
      </c>
    </row>
    <row r="2633" spans="1:17" x14ac:dyDescent="0.35">
      <c r="A2633" t="str">
        <f t="shared" si="215"/>
        <v>8433_Édition</v>
      </c>
      <c r="B2633" t="str">
        <f t="shared" si="216"/>
        <v>HC_8433</v>
      </c>
      <c r="C2633" t="str">
        <f t="shared" si="218"/>
        <v>HC</v>
      </c>
      <c r="D2633">
        <f t="shared" si="217"/>
        <v>48</v>
      </c>
      <c r="E2633" t="str">
        <f>INDEX(PDC!$J$1:$L$90,MATCH(H2633,PDC!$L:$L,0),MATCH(PDC!$J$1,PDC!$J$1:$L$1,0))</f>
        <v>Services</v>
      </c>
      <c r="F2633">
        <v>8433</v>
      </c>
      <c r="G2633">
        <v>58</v>
      </c>
      <c r="H2633" t="s">
        <v>49</v>
      </c>
      <c r="I2633" s="10">
        <v>93</v>
      </c>
      <c r="J2633" s="10">
        <v>146577</v>
      </c>
      <c r="K2633">
        <v>1</v>
      </c>
      <c r="M2633" s="10"/>
      <c r="O2633">
        <v>18</v>
      </c>
      <c r="P2633">
        <v>14.118764810206168</v>
      </c>
      <c r="Q2633">
        <v>6.8223527566</v>
      </c>
    </row>
    <row r="2634" spans="1:17" x14ac:dyDescent="0.35">
      <c r="A2634" t="str">
        <f t="shared" si="215"/>
        <v>8433_Captage, traitement et distribution d'eau</v>
      </c>
      <c r="B2634" t="str">
        <f t="shared" si="216"/>
        <v>HC_8433</v>
      </c>
      <c r="C2634" t="str">
        <f t="shared" si="218"/>
        <v>HC</v>
      </c>
      <c r="D2634">
        <f t="shared" si="217"/>
        <v>56</v>
      </c>
      <c r="E2634" t="str">
        <f>INDEX(PDC!$J$1:$L$90,MATCH(H2634,PDC!$L:$L,0),MATCH(PDC!$J$1,PDC!$J$1:$L$1,0))</f>
        <v>Industrie</v>
      </c>
      <c r="F2634">
        <v>8433</v>
      </c>
      <c r="G2634">
        <v>36</v>
      </c>
      <c r="H2634" t="s">
        <v>77</v>
      </c>
      <c r="I2634" s="10">
        <v>111</v>
      </c>
      <c r="J2634" s="10">
        <v>165690</v>
      </c>
      <c r="K2634">
        <v>1</v>
      </c>
      <c r="O2634">
        <v>31</v>
      </c>
      <c r="P2634">
        <v>5.8797928416733578</v>
      </c>
      <c r="Q2634">
        <v>6.0353672521000004</v>
      </c>
    </row>
    <row r="2635" spans="1:17" x14ac:dyDescent="0.35">
      <c r="A2635" t="str">
        <f t="shared" si="215"/>
        <v>8433_Activités d'architecture et d'ingénierie ; activités de contrôle et analyses techniques</v>
      </c>
      <c r="B2635" t="str">
        <f t="shared" si="216"/>
        <v>54_8433</v>
      </c>
      <c r="C2635">
        <f t="shared" si="218"/>
        <v>54</v>
      </c>
      <c r="D2635">
        <f t="shared" si="217"/>
        <v>54</v>
      </c>
      <c r="E2635" t="str">
        <f>INDEX(PDC!$J$1:$L$90,MATCH(H2635,PDC!$L:$L,0),MATCH(PDC!$J$1,PDC!$J$1:$L$1,0))</f>
        <v>Services</v>
      </c>
      <c r="F2635">
        <v>8433</v>
      </c>
      <c r="G2635">
        <v>71</v>
      </c>
      <c r="H2635" t="s">
        <v>43</v>
      </c>
      <c r="I2635" s="10">
        <v>714</v>
      </c>
      <c r="J2635" s="10">
        <v>1171176</v>
      </c>
      <c r="K2635">
        <v>6</v>
      </c>
      <c r="L2635">
        <v>2</v>
      </c>
      <c r="M2635">
        <v>10</v>
      </c>
      <c r="O2635">
        <v>1150</v>
      </c>
      <c r="P2635">
        <v>7.9493545972064465</v>
      </c>
      <c r="Q2635">
        <v>5.1230558003000004</v>
      </c>
    </row>
    <row r="2636" spans="1:17" x14ac:dyDescent="0.35">
      <c r="A2636" t="str">
        <f t="shared" si="215"/>
        <v>8433_Activités des services financiers, hors assurance et caisses de retraite</v>
      </c>
      <c r="B2636" t="str">
        <f t="shared" si="216"/>
        <v>57_8433</v>
      </c>
      <c r="C2636">
        <f t="shared" si="218"/>
        <v>57</v>
      </c>
      <c r="D2636">
        <f t="shared" si="217"/>
        <v>57</v>
      </c>
      <c r="E2636" t="str">
        <f>INDEX(PDC!$J$1:$L$90,MATCH(H2636,PDC!$L:$L,0),MATCH(PDC!$J$1,PDC!$J$1:$L$1,0))</f>
        <v>Services</v>
      </c>
      <c r="F2636">
        <v>8433</v>
      </c>
      <c r="G2636">
        <v>64</v>
      </c>
      <c r="H2636" t="s">
        <v>47</v>
      </c>
      <c r="I2636" s="10">
        <v>790</v>
      </c>
      <c r="J2636" s="10">
        <v>1216616</v>
      </c>
      <c r="K2636">
        <v>6</v>
      </c>
      <c r="O2636">
        <v>548</v>
      </c>
      <c r="P2636">
        <v>5.854121240045707</v>
      </c>
      <c r="Q2636">
        <v>4.9317122247</v>
      </c>
    </row>
    <row r="2637" spans="1:17" x14ac:dyDescent="0.35">
      <c r="A2637" t="str">
        <f t="shared" si="215"/>
        <v>8433_Autres industries manufacturières</v>
      </c>
      <c r="B2637" t="str">
        <f t="shared" si="216"/>
        <v>HC_8433</v>
      </c>
      <c r="C2637" t="str">
        <f t="shared" si="218"/>
        <v>HC</v>
      </c>
      <c r="D2637">
        <f t="shared" si="217"/>
        <v>55</v>
      </c>
      <c r="E2637" t="str">
        <f>INDEX(PDC!$J$1:$L$90,MATCH(H2637,PDC!$L:$L,0),MATCH(PDC!$J$1,PDC!$J$1:$L$1,0))</f>
        <v>Industrie</v>
      </c>
      <c r="F2637">
        <v>8433</v>
      </c>
      <c r="G2637">
        <v>32</v>
      </c>
      <c r="H2637" t="s">
        <v>37</v>
      </c>
      <c r="I2637" s="10">
        <v>271</v>
      </c>
      <c r="J2637" s="10">
        <v>428137</v>
      </c>
      <c r="K2637">
        <v>2</v>
      </c>
      <c r="O2637">
        <v>466</v>
      </c>
      <c r="P2637">
        <v>7.759419626524104</v>
      </c>
      <c r="Q2637">
        <v>4.6714019111000002</v>
      </c>
    </row>
    <row r="2638" spans="1:17" x14ac:dyDescent="0.35">
      <c r="A2638" t="str">
        <f t="shared" si="215"/>
        <v>8433_Imprimerie et reproduction d'enregistrements</v>
      </c>
      <c r="B2638" t="str">
        <f t="shared" si="216"/>
        <v>HC_8433</v>
      </c>
      <c r="C2638" t="str">
        <f t="shared" si="218"/>
        <v>HC</v>
      </c>
      <c r="D2638">
        <f t="shared" si="217"/>
        <v>53</v>
      </c>
      <c r="E2638" t="str">
        <f>INDEX(PDC!$J$1:$L$90,MATCH(H2638,PDC!$L:$L,0),MATCH(PDC!$J$1,PDC!$J$1:$L$1,0))</f>
        <v>Industrie</v>
      </c>
      <c r="F2638">
        <v>8433</v>
      </c>
      <c r="G2638">
        <v>18</v>
      </c>
      <c r="H2638" t="s">
        <v>72</v>
      </c>
      <c r="I2638" s="10">
        <v>143</v>
      </c>
      <c r="J2638" s="10">
        <v>235213</v>
      </c>
      <c r="K2638">
        <v>1</v>
      </c>
      <c r="O2638">
        <v>27</v>
      </c>
      <c r="P2638">
        <v>8.1542178825352156</v>
      </c>
      <c r="Q2638">
        <v>4.2514656928000001</v>
      </c>
    </row>
    <row r="2639" spans="1:17" x14ac:dyDescent="0.35">
      <c r="A2639" t="str">
        <f t="shared" si="215"/>
        <v>8433_Fabrication de produits informatiques, électroniques et optiques</v>
      </c>
      <c r="B2639" t="str">
        <f t="shared" si="216"/>
        <v>HC_8433</v>
      </c>
      <c r="C2639" t="str">
        <f t="shared" si="218"/>
        <v>HC</v>
      </c>
      <c r="D2639">
        <f t="shared" si="217"/>
        <v>40</v>
      </c>
      <c r="E2639" t="str">
        <f>INDEX(PDC!$J$1:$L$90,MATCH(H2639,PDC!$L:$L,0),MATCH(PDC!$J$1,PDC!$J$1:$L$1,0))</f>
        <v>Industrie</v>
      </c>
      <c r="F2639">
        <v>8433</v>
      </c>
      <c r="G2639">
        <v>26</v>
      </c>
      <c r="H2639" t="s">
        <v>41</v>
      </c>
      <c r="I2639" s="10">
        <v>169</v>
      </c>
      <c r="J2639" s="10">
        <v>246658</v>
      </c>
      <c r="K2639">
        <v>1</v>
      </c>
      <c r="O2639">
        <v>259</v>
      </c>
      <c r="P2639">
        <v>19.731686935803221</v>
      </c>
      <c r="Q2639">
        <v>4.0541964987999997</v>
      </c>
    </row>
    <row r="2640" spans="1:17" x14ac:dyDescent="0.35">
      <c r="A2640" t="str">
        <f t="shared" si="215"/>
        <v>8433_Programmation, conseil et autres activités informatiques</v>
      </c>
      <c r="B2640" t="str">
        <f t="shared" si="216"/>
        <v>HC_8433</v>
      </c>
      <c r="C2640" t="str">
        <f t="shared" si="218"/>
        <v>HC</v>
      </c>
      <c r="D2640">
        <f t="shared" si="217"/>
        <v>60</v>
      </c>
      <c r="E2640" t="str">
        <f>INDEX(PDC!$J$1:$L$90,MATCH(H2640,PDC!$L:$L,0),MATCH(PDC!$J$1,PDC!$J$1:$L$1,0))</f>
        <v>Services</v>
      </c>
      <c r="F2640">
        <v>8433</v>
      </c>
      <c r="G2640">
        <v>62</v>
      </c>
      <c r="H2640" t="s">
        <v>50</v>
      </c>
      <c r="I2640" s="10">
        <v>172</v>
      </c>
      <c r="J2640" s="10">
        <v>285802</v>
      </c>
      <c r="K2640">
        <v>1</v>
      </c>
      <c r="M2640" s="10"/>
      <c r="O2640">
        <v>191</v>
      </c>
      <c r="P2640">
        <v>4.3880436301661643</v>
      </c>
      <c r="Q2640">
        <v>3.4989258298000001</v>
      </c>
    </row>
    <row r="2641" spans="1:17" x14ac:dyDescent="0.35">
      <c r="A2641" t="str">
        <f t="shared" si="215"/>
        <v>8433_Industrie chimique</v>
      </c>
      <c r="B2641" t="str">
        <f t="shared" si="216"/>
        <v>61_8433</v>
      </c>
      <c r="C2641">
        <f t="shared" si="218"/>
        <v>61</v>
      </c>
      <c r="D2641">
        <f t="shared" si="217"/>
        <v>61</v>
      </c>
      <c r="E2641" t="str">
        <f>INDEX(PDC!$J$1:$L$90,MATCH(H2641,PDC!$L:$L,0),MATCH(PDC!$J$1,PDC!$J$1:$L$1,0))</f>
        <v>Industrie</v>
      </c>
      <c r="F2641">
        <v>8433</v>
      </c>
      <c r="G2641">
        <v>20</v>
      </c>
      <c r="H2641" t="s">
        <v>40</v>
      </c>
      <c r="I2641" s="10">
        <v>1013</v>
      </c>
      <c r="J2641" s="10">
        <v>1501937</v>
      </c>
      <c r="K2641">
        <v>5</v>
      </c>
      <c r="O2641">
        <v>236</v>
      </c>
      <c r="P2641">
        <v>4.2902190302828274</v>
      </c>
      <c r="Q2641">
        <v>3.3290344402000001</v>
      </c>
    </row>
    <row r="2642" spans="1:17" x14ac:dyDescent="0.35">
      <c r="A2642" t="str">
        <f t="shared" ref="A2642:A2646" si="219">F2642&amp;"_"&amp;H2642</f>
        <v>8433_Activités auxiliaires de services financiers et d'assurance</v>
      </c>
      <c r="B2642" t="str">
        <f t="shared" ref="B2642:B2646" si="220">C2642&amp;"_"&amp;F2642</f>
        <v>HC_8433</v>
      </c>
      <c r="C2642" t="str">
        <f t="shared" si="218"/>
        <v>HC</v>
      </c>
      <c r="D2642">
        <f t="shared" si="217"/>
        <v>59</v>
      </c>
      <c r="E2642" t="str">
        <f>INDEX(PDC!$J$1:$L$90,MATCH(H2642,PDC!$L:$L,0),MATCH(PDC!$J$1,PDC!$J$1:$L$1,0))</f>
        <v>Services</v>
      </c>
      <c r="F2642">
        <v>8433</v>
      </c>
      <c r="G2642">
        <v>66</v>
      </c>
      <c r="H2642" t="s">
        <v>48</v>
      </c>
      <c r="I2642" s="10">
        <v>213</v>
      </c>
      <c r="J2642" s="10">
        <v>327830</v>
      </c>
      <c r="K2642">
        <v>1</v>
      </c>
      <c r="O2642">
        <v>217</v>
      </c>
      <c r="P2642">
        <v>4.3918582339663992</v>
      </c>
      <c r="Q2642">
        <v>3.0503614678000002</v>
      </c>
    </row>
    <row r="2643" spans="1:17" x14ac:dyDescent="0.35">
      <c r="A2643" t="str">
        <f t="shared" si="219"/>
        <v>8433_Réparation d'ordinateurs et de biens personnels et domestiques</v>
      </c>
      <c r="B2643" t="str">
        <f t="shared" si="220"/>
        <v>HC_8433</v>
      </c>
      <c r="C2643" t="str">
        <f t="shared" si="218"/>
        <v>HC</v>
      </c>
      <c r="D2643">
        <f t="shared" si="217"/>
        <v>62</v>
      </c>
      <c r="E2643" t="str">
        <f>INDEX(PDC!$J$1:$L$90,MATCH(H2643,PDC!$L:$L,0),MATCH(PDC!$J$1,PDC!$J$1:$L$1,0))</f>
        <v>Services</v>
      </c>
      <c r="F2643">
        <v>8433</v>
      </c>
      <c r="G2643">
        <v>95</v>
      </c>
      <c r="H2643" t="s">
        <v>92</v>
      </c>
      <c r="I2643" s="10">
        <v>58</v>
      </c>
      <c r="J2643" s="10">
        <v>88798</v>
      </c>
      <c r="O2643">
        <v>0</v>
      </c>
      <c r="P2643">
        <v>0</v>
      </c>
    </row>
    <row r="2644" spans="1:17" x14ac:dyDescent="0.35">
      <c r="A2644" t="str">
        <f t="shared" si="219"/>
        <v>8433_Bibliothèques, archives, musées et autres activités culturelles</v>
      </c>
      <c r="B2644" t="str">
        <f t="shared" si="220"/>
        <v>HC_8433</v>
      </c>
      <c r="C2644" t="str">
        <f t="shared" si="218"/>
        <v>HC</v>
      </c>
      <c r="D2644">
        <f t="shared" si="217"/>
        <v>62</v>
      </c>
      <c r="E2644" t="str">
        <f>INDEX(PDC!$J$1:$L$90,MATCH(H2644,PDC!$L:$L,0),MATCH(PDC!$J$1,PDC!$J$1:$L$1,0))</f>
        <v>Services</v>
      </c>
      <c r="F2644">
        <v>8433</v>
      </c>
      <c r="G2644">
        <v>91</v>
      </c>
      <c r="H2644" t="s">
        <v>90</v>
      </c>
      <c r="I2644" s="10">
        <v>3</v>
      </c>
      <c r="J2644" s="10">
        <v>4887</v>
      </c>
      <c r="P2644">
        <v>0</v>
      </c>
    </row>
    <row r="2645" spans="1:17" x14ac:dyDescent="0.35">
      <c r="A2645" t="str">
        <f t="shared" si="219"/>
        <v>8433_Autres activités spécialisées, scientifiques et techniques</v>
      </c>
      <c r="B2645" t="str">
        <f t="shared" si="220"/>
        <v>HC_8433</v>
      </c>
      <c r="C2645" t="str">
        <f t="shared" si="218"/>
        <v>HC</v>
      </c>
      <c r="D2645">
        <f t="shared" si="217"/>
        <v>62</v>
      </c>
      <c r="E2645" t="str">
        <f>INDEX(PDC!$J$1:$L$90,MATCH(H2645,PDC!$L:$L,0),MATCH(PDC!$J$1,PDC!$J$1:$L$1,0))</f>
        <v>Services</v>
      </c>
      <c r="F2645">
        <v>8433</v>
      </c>
      <c r="G2645">
        <v>74</v>
      </c>
      <c r="H2645" t="s">
        <v>86</v>
      </c>
      <c r="I2645" s="10">
        <v>59</v>
      </c>
      <c r="J2645" s="10">
        <v>86572</v>
      </c>
      <c r="M2645" s="10"/>
      <c r="P2645">
        <v>0</v>
      </c>
    </row>
    <row r="2646" spans="1:17" x14ac:dyDescent="0.35">
      <c r="A2646" t="str">
        <f t="shared" si="219"/>
        <v>8433_Activités des sièges sociaux ; conseil de gestion</v>
      </c>
      <c r="B2646" t="str">
        <f t="shared" si="220"/>
        <v>62_8433</v>
      </c>
      <c r="C2646">
        <f t="shared" si="218"/>
        <v>62</v>
      </c>
      <c r="D2646">
        <f t="shared" ref="D2646:D2655" si="221">IF(COUNTBLANK(P2646)=0,RANK(P2646,P$2581:P$2655),"NC")</f>
        <v>62</v>
      </c>
      <c r="E2646" t="str">
        <f>INDEX(PDC!$J$1:$L$90,MATCH(H2646,PDC!$L:$L,0),MATCH(PDC!$J$1,PDC!$J$1:$L$1,0))</f>
        <v>Services</v>
      </c>
      <c r="F2646">
        <v>8433</v>
      </c>
      <c r="G2646">
        <v>70</v>
      </c>
      <c r="H2646" t="s">
        <v>44</v>
      </c>
      <c r="I2646" s="10">
        <v>512</v>
      </c>
      <c r="J2646" s="10">
        <v>810616</v>
      </c>
      <c r="L2646">
        <v>2</v>
      </c>
      <c r="M2646">
        <v>4</v>
      </c>
      <c r="O2646">
        <v>0</v>
      </c>
      <c r="P2646">
        <v>0</v>
      </c>
    </row>
    <row r="2647" spans="1:17" x14ac:dyDescent="0.35">
      <c r="A2647" t="str">
        <f t="shared" ref="A2647:A2710" si="222">F2647&amp;"_"&amp;H2647</f>
        <v>8433_Activités juridiques et comptables</v>
      </c>
      <c r="B2647" t="str">
        <f t="shared" ref="B2647:B2710" si="223">C2647&amp;"_"&amp;F2647</f>
        <v>62_8433</v>
      </c>
      <c r="C2647">
        <f t="shared" si="218"/>
        <v>62</v>
      </c>
      <c r="D2647">
        <f t="shared" si="221"/>
        <v>62</v>
      </c>
      <c r="E2647" t="str">
        <f>INDEX(PDC!$J$1:$L$90,MATCH(H2647,PDC!$L:$L,0),MATCH(PDC!$J$1,PDC!$J$1:$L$1,0))</f>
        <v>Services</v>
      </c>
      <c r="F2647">
        <v>8433</v>
      </c>
      <c r="G2647">
        <v>69</v>
      </c>
      <c r="H2647" t="s">
        <v>51</v>
      </c>
      <c r="I2647">
        <v>624</v>
      </c>
      <c r="J2647">
        <v>1058210</v>
      </c>
      <c r="M2647" s="10"/>
      <c r="O2647">
        <v>0</v>
      </c>
      <c r="P2647">
        <v>0</v>
      </c>
    </row>
    <row r="2648" spans="1:17" x14ac:dyDescent="0.35">
      <c r="A2648" t="str">
        <f t="shared" si="222"/>
        <v>8433_Assurance</v>
      </c>
      <c r="B2648" t="str">
        <f t="shared" si="223"/>
        <v>HC_8433</v>
      </c>
      <c r="C2648" t="str">
        <f t="shared" si="218"/>
        <v>HC</v>
      </c>
      <c r="D2648">
        <f t="shared" si="221"/>
        <v>62</v>
      </c>
      <c r="E2648" t="str">
        <f>INDEX(PDC!$J$1:$L$90,MATCH(H2648,PDC!$L:$L,0),MATCH(PDC!$J$1,PDC!$J$1:$L$1,0))</f>
        <v>Services</v>
      </c>
      <c r="F2648">
        <v>8433</v>
      </c>
      <c r="G2648">
        <v>65</v>
      </c>
      <c r="H2648" t="s">
        <v>45</v>
      </c>
      <c r="I2648" s="10">
        <v>177</v>
      </c>
      <c r="J2648" s="10">
        <v>286692</v>
      </c>
      <c r="L2648">
        <v>1</v>
      </c>
      <c r="M2648">
        <v>4</v>
      </c>
      <c r="O2648">
        <v>0</v>
      </c>
      <c r="P2648">
        <v>0</v>
      </c>
    </row>
    <row r="2649" spans="1:17" x14ac:dyDescent="0.35">
      <c r="A2649" t="str">
        <f t="shared" si="222"/>
        <v>8433_Services d'information</v>
      </c>
      <c r="B2649" t="str">
        <f t="shared" si="223"/>
        <v>HC_8433</v>
      </c>
      <c r="C2649" t="str">
        <f t="shared" si="218"/>
        <v>HC</v>
      </c>
      <c r="D2649">
        <f t="shared" si="221"/>
        <v>62</v>
      </c>
      <c r="E2649" t="str">
        <f>INDEX(PDC!$J$1:$L$90,MATCH(H2649,PDC!$L:$L,0),MATCH(PDC!$J$1,PDC!$J$1:$L$1,0))</f>
        <v>Services</v>
      </c>
      <c r="F2649">
        <v>8433</v>
      </c>
      <c r="G2649">
        <v>63</v>
      </c>
      <c r="H2649" t="s">
        <v>85</v>
      </c>
      <c r="I2649" s="10">
        <v>66</v>
      </c>
      <c r="J2649" s="10">
        <v>106427</v>
      </c>
      <c r="P2649">
        <v>0</v>
      </c>
    </row>
    <row r="2650" spans="1:17" x14ac:dyDescent="0.35">
      <c r="A2650" t="str">
        <f t="shared" si="222"/>
        <v>8433_Programmation et diffusion</v>
      </c>
      <c r="B2650" t="str">
        <f t="shared" si="223"/>
        <v>HC_8433</v>
      </c>
      <c r="C2650" t="str">
        <f t="shared" si="218"/>
        <v>HC</v>
      </c>
      <c r="D2650">
        <f t="shared" si="221"/>
        <v>62</v>
      </c>
      <c r="E2650" t="str">
        <f>INDEX(PDC!$J$1:$L$90,MATCH(H2650,PDC!$L:$L,0),MATCH(PDC!$J$1,PDC!$J$1:$L$1,0))</f>
        <v>Services</v>
      </c>
      <c r="F2650">
        <v>8433</v>
      </c>
      <c r="G2650">
        <v>60</v>
      </c>
      <c r="H2650" t="s">
        <v>83</v>
      </c>
      <c r="I2650">
        <v>14</v>
      </c>
      <c r="J2650">
        <v>24563</v>
      </c>
      <c r="P2650">
        <v>0</v>
      </c>
    </row>
    <row r="2651" spans="1:17" x14ac:dyDescent="0.35">
      <c r="A2651" t="str">
        <f t="shared" si="222"/>
        <v>8433_Production de films cinématographiques, de vidéo et de programmes de télévision ; enregistrement sonore et édition musicale</v>
      </c>
      <c r="B2651" t="str">
        <f t="shared" si="223"/>
        <v>HC_8433</v>
      </c>
      <c r="C2651" t="str">
        <f t="shared" si="218"/>
        <v>HC</v>
      </c>
      <c r="D2651">
        <f t="shared" si="221"/>
        <v>62</v>
      </c>
      <c r="E2651" t="str">
        <f>INDEX(PDC!$J$1:$L$90,MATCH(H2651,PDC!$L:$L,0),MATCH(PDC!$J$1,PDC!$J$1:$L$1,0))</f>
        <v>Services</v>
      </c>
      <c r="F2651">
        <v>8433</v>
      </c>
      <c r="G2651">
        <v>59</v>
      </c>
      <c r="H2651" t="s">
        <v>82</v>
      </c>
      <c r="I2651">
        <v>47</v>
      </c>
      <c r="J2651">
        <v>58441</v>
      </c>
      <c r="K2651" s="10"/>
      <c r="M2651" s="10"/>
      <c r="P2651">
        <v>0</v>
      </c>
    </row>
    <row r="2652" spans="1:17" x14ac:dyDescent="0.35">
      <c r="A2652" t="str">
        <f t="shared" si="222"/>
        <v>8433_Transports par eau</v>
      </c>
      <c r="B2652" t="str">
        <f t="shared" si="223"/>
        <v>HC_8433</v>
      </c>
      <c r="C2652" t="str">
        <f t="shared" si="218"/>
        <v>HC</v>
      </c>
      <c r="D2652">
        <f t="shared" si="221"/>
        <v>62</v>
      </c>
      <c r="E2652" t="str">
        <f>INDEX(PDC!$J$1:$L$90,MATCH(H2652,PDC!$L:$L,0),MATCH(PDC!$J$1,PDC!$J$1:$L$1,0))</f>
        <v>Services</v>
      </c>
      <c r="F2652">
        <v>8433</v>
      </c>
      <c r="G2652">
        <v>50</v>
      </c>
      <c r="H2652" t="s">
        <v>80</v>
      </c>
      <c r="I2652">
        <v>18</v>
      </c>
      <c r="J2652">
        <v>30914</v>
      </c>
      <c r="P2652">
        <v>0</v>
      </c>
    </row>
    <row r="2653" spans="1:17" x14ac:dyDescent="0.35">
      <c r="A2653" t="str">
        <f t="shared" si="222"/>
        <v>8433_Production et distribution d'électricité, de gaz, de vapeur et d'air conditionné</v>
      </c>
      <c r="B2653" t="str">
        <f t="shared" si="223"/>
        <v>HC_8433</v>
      </c>
      <c r="C2653" t="str">
        <f t="shared" si="218"/>
        <v>HC</v>
      </c>
      <c r="D2653">
        <f t="shared" si="221"/>
        <v>62</v>
      </c>
      <c r="E2653" t="str">
        <f>INDEX(PDC!$J$1:$L$90,MATCH(H2653,PDC!$L:$L,0),MATCH(PDC!$J$1,PDC!$J$1:$L$1,0))</f>
        <v>Industrie</v>
      </c>
      <c r="F2653">
        <v>8433</v>
      </c>
      <c r="G2653">
        <v>35</v>
      </c>
      <c r="H2653" t="s">
        <v>76</v>
      </c>
      <c r="I2653">
        <v>219</v>
      </c>
      <c r="J2653">
        <v>335034</v>
      </c>
      <c r="O2653">
        <v>0</v>
      </c>
      <c r="P2653">
        <v>0</v>
      </c>
    </row>
    <row r="2654" spans="1:17" x14ac:dyDescent="0.35">
      <c r="A2654" t="str">
        <f t="shared" si="222"/>
        <v>8433_Fabrication de boissons</v>
      </c>
      <c r="B2654" t="str">
        <f t="shared" si="223"/>
        <v>HC_8433</v>
      </c>
      <c r="C2654" t="str">
        <f t="shared" si="218"/>
        <v>HC</v>
      </c>
      <c r="D2654">
        <f t="shared" si="221"/>
        <v>62</v>
      </c>
      <c r="E2654" t="str">
        <f>INDEX(PDC!$J$1:$L$90,MATCH(H2654,PDC!$L:$L,0),MATCH(PDC!$J$1,PDC!$J$1:$L$1,0))</f>
        <v>Industrie</v>
      </c>
      <c r="F2654">
        <v>8433</v>
      </c>
      <c r="G2654">
        <v>11</v>
      </c>
      <c r="H2654" t="s">
        <v>66</v>
      </c>
      <c r="I2654">
        <v>16</v>
      </c>
      <c r="J2654">
        <v>26283</v>
      </c>
      <c r="P2654">
        <v>0</v>
      </c>
    </row>
    <row r="2655" spans="1:17" x14ac:dyDescent="0.35">
      <c r="A2655" t="str">
        <f t="shared" si="222"/>
        <v>8433_Culture et production animale, chasse et services annexes</v>
      </c>
      <c r="B2655" t="str">
        <f t="shared" si="223"/>
        <v>HC_8433</v>
      </c>
      <c r="C2655" t="str">
        <f t="shared" si="218"/>
        <v>HC</v>
      </c>
      <c r="D2655">
        <f t="shared" si="221"/>
        <v>62</v>
      </c>
      <c r="E2655" t="str">
        <f>INDEX(PDC!$J$1:$L$90,MATCH(H2655,PDC!$L:$L,0),MATCH(PDC!$J$1,PDC!$J$1:$L$1,0))</f>
        <v>Agriculture</v>
      </c>
      <c r="F2655">
        <v>8433</v>
      </c>
      <c r="G2655">
        <v>1</v>
      </c>
      <c r="H2655" t="s">
        <v>62</v>
      </c>
      <c r="I2655">
        <v>1</v>
      </c>
      <c r="J2655">
        <v>110</v>
      </c>
      <c r="P2655">
        <v>0</v>
      </c>
    </row>
    <row r="2656" spans="1:17" x14ac:dyDescent="0.35">
      <c r="A2656" t="str">
        <f t="shared" si="222"/>
        <v>8434_Télécommunications</v>
      </c>
      <c r="B2656" t="str">
        <f t="shared" si="223"/>
        <v>HC_8434</v>
      </c>
      <c r="C2656" t="str">
        <f t="shared" si="218"/>
        <v>HC</v>
      </c>
      <c r="D2656">
        <f>IF(COUNTBLANK(P2656)=0,RANK(P2656,P$2656:P$2729),"NC")</f>
        <v>49</v>
      </c>
      <c r="E2656" t="str">
        <f>INDEX(PDC!$J$1:$L$90,MATCH(H2656,PDC!$L:$L,0),MATCH(PDC!$J$1,PDC!$J$1:$L$1,0))</f>
        <v>Services</v>
      </c>
      <c r="F2656">
        <v>8434</v>
      </c>
      <c r="G2656">
        <v>61</v>
      </c>
      <c r="H2656" t="s">
        <v>84</v>
      </c>
      <c r="I2656">
        <v>10</v>
      </c>
      <c r="J2656">
        <v>15382</v>
      </c>
      <c r="K2656">
        <v>1</v>
      </c>
      <c r="O2656">
        <v>14</v>
      </c>
      <c r="P2656">
        <v>14.030821443532963</v>
      </c>
      <c r="Q2656">
        <v>65.011051878999993</v>
      </c>
    </row>
    <row r="2657" spans="1:17" x14ac:dyDescent="0.35">
      <c r="A2657" t="str">
        <f t="shared" si="222"/>
        <v>8434_Travail du bois et fabrication d'articles en bois et en liège, à l'exception des meubles ; fabrication d'articles en vannerie et sparterie</v>
      </c>
      <c r="B2657" t="str">
        <f t="shared" si="223"/>
        <v>1_8434</v>
      </c>
      <c r="C2657">
        <f t="shared" si="218"/>
        <v>1</v>
      </c>
      <c r="D2657">
        <f t="shared" ref="D2657:D2720" si="224">IF(COUNTBLANK(P2657)=0,RANK(P2657,P$2656:P$2729),"NC")</f>
        <v>1</v>
      </c>
      <c r="E2657" t="str">
        <f>INDEX(PDC!$J$1:$L$90,MATCH(H2657,PDC!$L:$L,0),MATCH(PDC!$J$1,PDC!$J$1:$L$1,0))</f>
        <v>Industrie</v>
      </c>
      <c r="F2657">
        <v>8434</v>
      </c>
      <c r="G2657">
        <v>16</v>
      </c>
      <c r="H2657" t="s">
        <v>70</v>
      </c>
      <c r="I2657">
        <v>345</v>
      </c>
      <c r="J2657">
        <v>545077</v>
      </c>
      <c r="K2657">
        <v>33</v>
      </c>
      <c r="L2657">
        <v>8</v>
      </c>
      <c r="M2657">
        <v>92</v>
      </c>
      <c r="O2657">
        <v>1822</v>
      </c>
      <c r="P2657">
        <v>135.98148073059815</v>
      </c>
      <c r="Q2657">
        <v>60.541905088999997</v>
      </c>
    </row>
    <row r="2658" spans="1:17" x14ac:dyDescent="0.35">
      <c r="A2658" t="str">
        <f t="shared" si="222"/>
        <v>8434_Activités de poste et de courrier</v>
      </c>
      <c r="B2658" t="str">
        <f t="shared" si="223"/>
        <v>HC_8434</v>
      </c>
      <c r="C2658" t="str">
        <f t="shared" si="218"/>
        <v>HC</v>
      </c>
      <c r="D2658">
        <f t="shared" si="224"/>
        <v>2</v>
      </c>
      <c r="E2658" t="str">
        <f>INDEX(PDC!$J$1:$L$90,MATCH(H2658,PDC!$L:$L,0),MATCH(PDC!$J$1,PDC!$J$1:$L$1,0))</f>
        <v>Services</v>
      </c>
      <c r="F2658">
        <v>8434</v>
      </c>
      <c r="G2658">
        <v>53</v>
      </c>
      <c r="H2658" t="s">
        <v>13</v>
      </c>
      <c r="I2658">
        <v>266</v>
      </c>
      <c r="J2658">
        <v>405757</v>
      </c>
      <c r="K2658">
        <v>22</v>
      </c>
      <c r="L2658">
        <v>1</v>
      </c>
      <c r="M2658">
        <v>25</v>
      </c>
      <c r="O2658">
        <v>1237</v>
      </c>
      <c r="P2658">
        <v>101.52484547133432</v>
      </c>
      <c r="Q2658">
        <v>54.219643777000002</v>
      </c>
    </row>
    <row r="2659" spans="1:17" x14ac:dyDescent="0.35">
      <c r="A2659" t="str">
        <f t="shared" si="222"/>
        <v>8434_Hébergement médico-social et social</v>
      </c>
      <c r="B2659" t="str">
        <f t="shared" si="223"/>
        <v>8_8434</v>
      </c>
      <c r="C2659">
        <f t="shared" si="218"/>
        <v>8</v>
      </c>
      <c r="D2659">
        <f t="shared" si="224"/>
        <v>8</v>
      </c>
      <c r="E2659" t="str">
        <f>INDEX(PDC!$J$1:$L$90,MATCH(H2659,PDC!$L:$L,0),MATCH(PDC!$J$1,PDC!$J$1:$L$1,0))</f>
        <v>Services</v>
      </c>
      <c r="F2659">
        <v>8434</v>
      </c>
      <c r="G2659">
        <v>87</v>
      </c>
      <c r="H2659" t="s">
        <v>2</v>
      </c>
      <c r="I2659">
        <v>1140</v>
      </c>
      <c r="J2659">
        <v>1831956</v>
      </c>
      <c r="K2659">
        <v>91</v>
      </c>
      <c r="L2659">
        <v>5</v>
      </c>
      <c r="M2659">
        <v>48</v>
      </c>
      <c r="O2659">
        <v>8288</v>
      </c>
      <c r="P2659">
        <v>69.334916831897914</v>
      </c>
      <c r="Q2659">
        <v>49.673682118999999</v>
      </c>
    </row>
    <row r="2660" spans="1:17" x14ac:dyDescent="0.35">
      <c r="A2660" t="str">
        <f t="shared" si="222"/>
        <v>8434_Industrie automobile</v>
      </c>
      <c r="B2660" t="str">
        <f t="shared" si="223"/>
        <v>HC_8434</v>
      </c>
      <c r="C2660" t="str">
        <f t="shared" si="218"/>
        <v>HC</v>
      </c>
      <c r="D2660">
        <f t="shared" si="224"/>
        <v>5</v>
      </c>
      <c r="E2660" t="str">
        <f>INDEX(PDC!$J$1:$L$90,MATCH(H2660,PDC!$L:$L,0),MATCH(PDC!$J$1,PDC!$J$1:$L$1,0))</f>
        <v>Industrie</v>
      </c>
      <c r="F2660">
        <v>8434</v>
      </c>
      <c r="G2660">
        <v>29</v>
      </c>
      <c r="H2660" t="s">
        <v>24</v>
      </c>
      <c r="I2660">
        <v>281</v>
      </c>
      <c r="J2660">
        <v>447515</v>
      </c>
      <c r="K2660">
        <v>22</v>
      </c>
      <c r="L2660">
        <v>1</v>
      </c>
      <c r="M2660">
        <v>20</v>
      </c>
      <c r="O2660">
        <v>1014</v>
      </c>
      <c r="P2660">
        <v>80.539733710150259</v>
      </c>
      <c r="Q2660">
        <v>49.160363340000004</v>
      </c>
    </row>
    <row r="2661" spans="1:17" x14ac:dyDescent="0.35">
      <c r="A2661" t="str">
        <f t="shared" si="222"/>
        <v>8434_Industrie du cuir et de la chaussure</v>
      </c>
      <c r="B2661" t="str">
        <f t="shared" si="223"/>
        <v>HC_8434</v>
      </c>
      <c r="C2661" t="str">
        <f t="shared" si="218"/>
        <v>HC</v>
      </c>
      <c r="D2661">
        <f t="shared" si="224"/>
        <v>20</v>
      </c>
      <c r="E2661" t="str">
        <f>INDEX(PDC!$J$1:$L$90,MATCH(H2661,PDC!$L:$L,0),MATCH(PDC!$J$1,PDC!$J$1:$L$1,0))</f>
        <v>Industrie</v>
      </c>
      <c r="F2661">
        <v>8434</v>
      </c>
      <c r="G2661">
        <v>15</v>
      </c>
      <c r="H2661" t="s">
        <v>69</v>
      </c>
      <c r="I2661">
        <v>14</v>
      </c>
      <c r="J2661">
        <v>21125</v>
      </c>
      <c r="K2661">
        <v>1</v>
      </c>
      <c r="O2661">
        <v>5</v>
      </c>
      <c r="P2661">
        <v>47.011292192774015</v>
      </c>
      <c r="Q2661">
        <v>47.337278107000003</v>
      </c>
    </row>
    <row r="2662" spans="1:17" x14ac:dyDescent="0.35">
      <c r="A2662" t="str">
        <f t="shared" si="222"/>
        <v>8434_Travaux de construction spécialisés</v>
      </c>
      <c r="B2662" t="str">
        <f t="shared" si="223"/>
        <v>3_8434</v>
      </c>
      <c r="C2662">
        <f t="shared" si="218"/>
        <v>3</v>
      </c>
      <c r="D2662">
        <f t="shared" si="224"/>
        <v>3</v>
      </c>
      <c r="E2662" t="str">
        <f>INDEX(PDC!$J$1:$L$90,MATCH(H2662,PDC!$L:$L,0),MATCH(PDC!$J$1,PDC!$J$1:$L$1,0))</f>
        <v>Construction</v>
      </c>
      <c r="F2662">
        <v>8434</v>
      </c>
      <c r="G2662">
        <v>43</v>
      </c>
      <c r="H2662" t="s">
        <v>3</v>
      </c>
      <c r="I2662">
        <v>3219</v>
      </c>
      <c r="J2662">
        <v>5030062</v>
      </c>
      <c r="K2662">
        <v>234</v>
      </c>
      <c r="L2662">
        <v>21</v>
      </c>
      <c r="M2662">
        <v>209</v>
      </c>
      <c r="O2662">
        <v>20217</v>
      </c>
      <c r="P2662">
        <v>83.320776453166758</v>
      </c>
      <c r="Q2662">
        <v>46.520301340000003</v>
      </c>
    </row>
    <row r="2663" spans="1:17" x14ac:dyDescent="0.35">
      <c r="A2663" t="str">
        <f t="shared" si="222"/>
        <v>8434_Activités de location et location-bail</v>
      </c>
      <c r="B2663" t="str">
        <f t="shared" si="223"/>
        <v>HC_8434</v>
      </c>
      <c r="C2663" t="str">
        <f t="shared" si="218"/>
        <v>HC</v>
      </c>
      <c r="D2663">
        <f t="shared" si="224"/>
        <v>17</v>
      </c>
      <c r="E2663" t="str">
        <f>INDEX(PDC!$J$1:$L$90,MATCH(H2663,PDC!$L:$L,0),MATCH(PDC!$J$1,PDC!$J$1:$L$1,0))</f>
        <v>Services</v>
      </c>
      <c r="F2663">
        <v>8434</v>
      </c>
      <c r="G2663">
        <v>77</v>
      </c>
      <c r="H2663" t="s">
        <v>88</v>
      </c>
      <c r="I2663">
        <v>143</v>
      </c>
      <c r="J2663">
        <v>240324</v>
      </c>
      <c r="K2663">
        <v>11</v>
      </c>
      <c r="O2663">
        <v>516</v>
      </c>
      <c r="P2663">
        <v>51.00941226584024</v>
      </c>
      <c r="Q2663">
        <v>45.771541751999997</v>
      </c>
    </row>
    <row r="2664" spans="1:17" x14ac:dyDescent="0.35">
      <c r="A2664" t="str">
        <f t="shared" si="222"/>
        <v>8434_Construction de bâtiments</v>
      </c>
      <c r="B2664" t="str">
        <f t="shared" si="223"/>
        <v>HC_8434</v>
      </c>
      <c r="C2664" t="str">
        <f t="shared" si="218"/>
        <v>HC</v>
      </c>
      <c r="D2664">
        <f t="shared" si="224"/>
        <v>11</v>
      </c>
      <c r="E2664" t="str">
        <f>INDEX(PDC!$J$1:$L$90,MATCH(H2664,PDC!$L:$L,0),MATCH(PDC!$J$1,PDC!$J$1:$L$1,0))</f>
        <v>Construction</v>
      </c>
      <c r="F2664">
        <v>8434</v>
      </c>
      <c r="G2664">
        <v>41</v>
      </c>
      <c r="H2664" t="s">
        <v>17</v>
      </c>
      <c r="I2664">
        <v>165</v>
      </c>
      <c r="J2664">
        <v>256687</v>
      </c>
      <c r="K2664">
        <v>11</v>
      </c>
      <c r="O2664">
        <v>982</v>
      </c>
      <c r="P2664">
        <v>65.481231014776313</v>
      </c>
      <c r="Q2664">
        <v>42.853747949999999</v>
      </c>
    </row>
    <row r="2665" spans="1:17" x14ac:dyDescent="0.35">
      <c r="A2665" t="str">
        <f t="shared" si="222"/>
        <v>8434_Collecte et traitement des eaux usées</v>
      </c>
      <c r="B2665" t="str">
        <f t="shared" si="223"/>
        <v>HC_8434</v>
      </c>
      <c r="C2665" t="str">
        <f t="shared" si="218"/>
        <v>HC</v>
      </c>
      <c r="D2665">
        <f t="shared" si="224"/>
        <v>10</v>
      </c>
      <c r="E2665" t="str">
        <f>INDEX(PDC!$J$1:$L$90,MATCH(H2665,PDC!$L:$L,0),MATCH(PDC!$J$1,PDC!$J$1:$L$1,0))</f>
        <v>Industrie</v>
      </c>
      <c r="F2665">
        <v>8434</v>
      </c>
      <c r="G2665">
        <v>37</v>
      </c>
      <c r="H2665" t="s">
        <v>78</v>
      </c>
      <c r="I2665">
        <v>14</v>
      </c>
      <c r="J2665">
        <v>23550</v>
      </c>
      <c r="K2665">
        <v>1</v>
      </c>
      <c r="O2665">
        <v>13</v>
      </c>
      <c r="P2665">
        <v>68.063473473201029</v>
      </c>
      <c r="Q2665">
        <v>42.462845010999999</v>
      </c>
    </row>
    <row r="2666" spans="1:17" x14ac:dyDescent="0.35">
      <c r="A2666" t="str">
        <f t="shared" si="222"/>
        <v>8434_Fabrication de boissons</v>
      </c>
      <c r="B2666" t="str">
        <f t="shared" si="223"/>
        <v>HC_8434</v>
      </c>
      <c r="C2666" t="str">
        <f t="shared" si="218"/>
        <v>HC</v>
      </c>
      <c r="D2666">
        <f t="shared" si="224"/>
        <v>50</v>
      </c>
      <c r="E2666" t="str">
        <f>INDEX(PDC!$J$1:$L$90,MATCH(H2666,PDC!$L:$L,0),MATCH(PDC!$J$1,PDC!$J$1:$L$1,0))</f>
        <v>Industrie</v>
      </c>
      <c r="F2666">
        <v>8434</v>
      </c>
      <c r="G2666">
        <v>11</v>
      </c>
      <c r="H2666" t="s">
        <v>66</v>
      </c>
      <c r="I2666">
        <v>16</v>
      </c>
      <c r="J2666">
        <v>24985</v>
      </c>
      <c r="K2666">
        <v>1</v>
      </c>
      <c r="O2666">
        <v>19</v>
      </c>
      <c r="P2666">
        <v>13.284598823289532</v>
      </c>
      <c r="Q2666">
        <v>40.024014409000003</v>
      </c>
    </row>
    <row r="2667" spans="1:17" x14ac:dyDescent="0.35">
      <c r="A2667" t="str">
        <f t="shared" si="222"/>
        <v>8434_Réparation et installation de machines et d'équipements</v>
      </c>
      <c r="B2667" t="str">
        <f t="shared" si="223"/>
        <v>9_8434</v>
      </c>
      <c r="C2667">
        <f t="shared" si="218"/>
        <v>9</v>
      </c>
      <c r="D2667">
        <f t="shared" si="224"/>
        <v>9</v>
      </c>
      <c r="E2667" t="str">
        <f>INDEX(PDC!$J$1:$L$90,MATCH(H2667,PDC!$L:$L,0),MATCH(PDC!$J$1,PDC!$J$1:$L$1,0))</f>
        <v>Industrie</v>
      </c>
      <c r="F2667">
        <v>8434</v>
      </c>
      <c r="G2667">
        <v>33</v>
      </c>
      <c r="H2667" t="s">
        <v>23</v>
      </c>
      <c r="I2667">
        <v>377</v>
      </c>
      <c r="J2667">
        <v>654096</v>
      </c>
      <c r="K2667">
        <v>25</v>
      </c>
      <c r="L2667">
        <v>2</v>
      </c>
      <c r="M2667">
        <v>20</v>
      </c>
      <c r="O2667">
        <v>1653</v>
      </c>
      <c r="P2667">
        <v>69.178774213536741</v>
      </c>
      <c r="Q2667">
        <v>38.220689317999998</v>
      </c>
    </row>
    <row r="2668" spans="1:17" x14ac:dyDescent="0.35">
      <c r="A2668" t="str">
        <f t="shared" si="222"/>
        <v>8434_Transports terrestres et transport par conduites</v>
      </c>
      <c r="B2668" t="str">
        <f t="shared" si="223"/>
        <v>4_8434</v>
      </c>
      <c r="C2668">
        <f t="shared" si="218"/>
        <v>4</v>
      </c>
      <c r="D2668">
        <f t="shared" si="224"/>
        <v>4</v>
      </c>
      <c r="E2668" t="str">
        <f>INDEX(PDC!$J$1:$L$90,MATCH(H2668,PDC!$L:$L,0),MATCH(PDC!$J$1,PDC!$J$1:$L$1,0))</f>
        <v>Services</v>
      </c>
      <c r="F2668">
        <v>8434</v>
      </c>
      <c r="G2668">
        <v>49</v>
      </c>
      <c r="H2668" t="s">
        <v>5</v>
      </c>
      <c r="I2668">
        <v>2033</v>
      </c>
      <c r="J2668">
        <v>3484268</v>
      </c>
      <c r="K2668">
        <v>129</v>
      </c>
      <c r="L2668">
        <v>15</v>
      </c>
      <c r="M2668">
        <v>142</v>
      </c>
      <c r="O2668">
        <v>12345</v>
      </c>
      <c r="P2668">
        <v>81.878744733474804</v>
      </c>
      <c r="Q2668">
        <v>37.023558463000001</v>
      </c>
    </row>
    <row r="2669" spans="1:17" x14ac:dyDescent="0.35">
      <c r="A2669" t="str">
        <f t="shared" si="222"/>
        <v>8434_Activités liées à l'emploi</v>
      </c>
      <c r="B2669" t="str">
        <f t="shared" si="223"/>
        <v>HC_8434</v>
      </c>
      <c r="C2669" t="str">
        <f t="shared" si="218"/>
        <v>HC</v>
      </c>
      <c r="D2669">
        <f t="shared" si="224"/>
        <v>6</v>
      </c>
      <c r="E2669" t="str">
        <f>INDEX(PDC!$J$1:$L$90,MATCH(H2669,PDC!$L:$L,0),MATCH(PDC!$J$1,PDC!$J$1:$L$1,0))</f>
        <v>Services</v>
      </c>
      <c r="F2669">
        <v>8434</v>
      </c>
      <c r="G2669">
        <v>78</v>
      </c>
      <c r="H2669" t="s">
        <v>6</v>
      </c>
      <c r="I2669">
        <v>2817</v>
      </c>
      <c r="J2669">
        <v>3453922</v>
      </c>
      <c r="K2669">
        <v>122</v>
      </c>
      <c r="L2669">
        <v>8</v>
      </c>
      <c r="M2669">
        <v>56</v>
      </c>
      <c r="O2669">
        <v>7585</v>
      </c>
      <c r="P2669">
        <v>79.178364353012697</v>
      </c>
      <c r="Q2669">
        <v>35.322164194999999</v>
      </c>
    </row>
    <row r="2670" spans="1:17" x14ac:dyDescent="0.35">
      <c r="A2670" t="str">
        <f t="shared" si="222"/>
        <v>8434_Fabrication de produits métalliques, à l'exception des machines et des équipements</v>
      </c>
      <c r="B2670" t="str">
        <f t="shared" si="223"/>
        <v>12_8434</v>
      </c>
      <c r="C2670">
        <f t="shared" si="218"/>
        <v>12</v>
      </c>
      <c r="D2670">
        <f t="shared" si="224"/>
        <v>12</v>
      </c>
      <c r="E2670" t="str">
        <f>INDEX(PDC!$J$1:$L$90,MATCH(H2670,PDC!$L:$L,0),MATCH(PDC!$J$1,PDC!$J$1:$L$1,0))</f>
        <v>Industrie</v>
      </c>
      <c r="F2670">
        <v>8434</v>
      </c>
      <c r="G2670">
        <v>25</v>
      </c>
      <c r="H2670" t="s">
        <v>11</v>
      </c>
      <c r="I2670">
        <v>1892</v>
      </c>
      <c r="J2670">
        <v>3098141</v>
      </c>
      <c r="K2670">
        <v>109</v>
      </c>
      <c r="L2670">
        <v>10</v>
      </c>
      <c r="M2670">
        <v>92</v>
      </c>
      <c r="O2670">
        <v>6029</v>
      </c>
      <c r="P2670">
        <v>60.521149769443113</v>
      </c>
      <c r="Q2670">
        <v>35.182388406000001</v>
      </c>
    </row>
    <row r="2671" spans="1:17" x14ac:dyDescent="0.35">
      <c r="A2671" t="str">
        <f t="shared" si="222"/>
        <v>8434_Services relatifs aux bâtiments et aménagement paysager</v>
      </c>
      <c r="B2671" t="str">
        <f t="shared" si="223"/>
        <v>19_8434</v>
      </c>
      <c r="C2671">
        <f t="shared" si="218"/>
        <v>19</v>
      </c>
      <c r="D2671">
        <f t="shared" si="224"/>
        <v>19</v>
      </c>
      <c r="E2671" t="str">
        <f>INDEX(PDC!$J$1:$L$90,MATCH(H2671,PDC!$L:$L,0),MATCH(PDC!$J$1,PDC!$J$1:$L$1,0))</f>
        <v>Services</v>
      </c>
      <c r="F2671">
        <v>8434</v>
      </c>
      <c r="G2671">
        <v>81</v>
      </c>
      <c r="H2671" t="s">
        <v>9</v>
      </c>
      <c r="I2671">
        <v>797</v>
      </c>
      <c r="J2671">
        <v>1205251</v>
      </c>
      <c r="K2671">
        <v>42</v>
      </c>
      <c r="L2671">
        <v>6</v>
      </c>
      <c r="M2671">
        <v>62</v>
      </c>
      <c r="O2671">
        <v>2995</v>
      </c>
      <c r="P2671">
        <v>48.715989102713898</v>
      </c>
      <c r="Q2671">
        <v>34.847513091000003</v>
      </c>
    </row>
    <row r="2672" spans="1:17" x14ac:dyDescent="0.35">
      <c r="A2672" t="str">
        <f t="shared" si="222"/>
        <v>8434_Industries alimentaires</v>
      </c>
      <c r="B2672" t="str">
        <f t="shared" si="223"/>
        <v>28_8434</v>
      </c>
      <c r="C2672">
        <f t="shared" si="218"/>
        <v>28</v>
      </c>
      <c r="D2672">
        <f t="shared" si="224"/>
        <v>28</v>
      </c>
      <c r="E2672" t="str">
        <f>INDEX(PDC!$J$1:$L$90,MATCH(H2672,PDC!$L:$L,0),MATCH(PDC!$J$1,PDC!$J$1:$L$1,0))</f>
        <v>Industrie</v>
      </c>
      <c r="F2672">
        <v>8434</v>
      </c>
      <c r="G2672">
        <v>10</v>
      </c>
      <c r="H2672" t="s">
        <v>14</v>
      </c>
      <c r="I2672">
        <v>791</v>
      </c>
      <c r="J2672">
        <v>1296393</v>
      </c>
      <c r="K2672">
        <v>45</v>
      </c>
      <c r="L2672">
        <v>5</v>
      </c>
      <c r="M2672">
        <v>24</v>
      </c>
      <c r="O2672">
        <v>3372</v>
      </c>
      <c r="P2672">
        <v>34.986607712787588</v>
      </c>
      <c r="Q2672">
        <v>34.711696222</v>
      </c>
    </row>
    <row r="2673" spans="1:17" x14ac:dyDescent="0.35">
      <c r="A2673" t="str">
        <f t="shared" si="222"/>
        <v>8434_Action sociale sans hébergement</v>
      </c>
      <c r="B2673" t="str">
        <f t="shared" si="223"/>
        <v>38_8434</v>
      </c>
      <c r="C2673">
        <f t="shared" si="218"/>
        <v>38</v>
      </c>
      <c r="D2673">
        <f t="shared" si="224"/>
        <v>38</v>
      </c>
      <c r="E2673" t="str">
        <f>INDEX(PDC!$J$1:$L$90,MATCH(H2673,PDC!$L:$L,0),MATCH(PDC!$J$1,PDC!$J$1:$L$1,0))</f>
        <v>Services</v>
      </c>
      <c r="F2673">
        <v>8434</v>
      </c>
      <c r="G2673">
        <v>88</v>
      </c>
      <c r="H2673" t="s">
        <v>8</v>
      </c>
      <c r="I2673">
        <v>1416</v>
      </c>
      <c r="J2673">
        <v>2142751</v>
      </c>
      <c r="K2673">
        <v>72</v>
      </c>
      <c r="L2673">
        <v>10</v>
      </c>
      <c r="M2673">
        <v>74</v>
      </c>
      <c r="O2673">
        <v>8102</v>
      </c>
      <c r="P2673">
        <v>23.896270804038309</v>
      </c>
      <c r="Q2673">
        <v>33.601664401999997</v>
      </c>
    </row>
    <row r="2674" spans="1:17" x14ac:dyDescent="0.35">
      <c r="A2674" t="str">
        <f t="shared" si="222"/>
        <v>8434_Collecte, traitement et élimination des déchets ; récupération</v>
      </c>
      <c r="B2674" t="str">
        <f t="shared" si="223"/>
        <v>HC_8434</v>
      </c>
      <c r="C2674" t="str">
        <f t="shared" si="218"/>
        <v>HC</v>
      </c>
      <c r="D2674">
        <f t="shared" si="224"/>
        <v>18</v>
      </c>
      <c r="E2674" t="str">
        <f>INDEX(PDC!$J$1:$L$90,MATCH(H2674,PDC!$L:$L,0),MATCH(PDC!$J$1,PDC!$J$1:$L$1,0))</f>
        <v>Industrie</v>
      </c>
      <c r="F2674">
        <v>8434</v>
      </c>
      <c r="G2674">
        <v>38</v>
      </c>
      <c r="H2674" t="s">
        <v>4</v>
      </c>
      <c r="I2674">
        <v>173</v>
      </c>
      <c r="J2674">
        <v>273447</v>
      </c>
      <c r="K2674">
        <v>9</v>
      </c>
      <c r="L2674">
        <v>1</v>
      </c>
      <c r="M2674">
        <v>5</v>
      </c>
      <c r="O2674">
        <v>894</v>
      </c>
      <c r="P2674">
        <v>50.051211345592755</v>
      </c>
      <c r="Q2674">
        <v>32.913142217999997</v>
      </c>
    </row>
    <row r="2675" spans="1:17" x14ac:dyDescent="0.35">
      <c r="A2675" t="str">
        <f t="shared" si="222"/>
        <v>8434_Fabrication d'autres produits minéraux non métalliques</v>
      </c>
      <c r="B2675" t="str">
        <f t="shared" si="223"/>
        <v>HC_8434</v>
      </c>
      <c r="C2675" t="str">
        <f t="shared" si="218"/>
        <v>HC</v>
      </c>
      <c r="D2675">
        <f t="shared" si="224"/>
        <v>40</v>
      </c>
      <c r="E2675" t="str">
        <f>INDEX(PDC!$J$1:$L$90,MATCH(H2675,PDC!$L:$L,0),MATCH(PDC!$J$1,PDC!$J$1:$L$1,0))</f>
        <v>Industrie</v>
      </c>
      <c r="F2675">
        <v>8434</v>
      </c>
      <c r="G2675">
        <v>23</v>
      </c>
      <c r="H2675" t="s">
        <v>18</v>
      </c>
      <c r="I2675">
        <v>92</v>
      </c>
      <c r="J2675">
        <v>128400</v>
      </c>
      <c r="K2675">
        <v>4</v>
      </c>
      <c r="L2675">
        <v>4</v>
      </c>
      <c r="M2675">
        <v>73</v>
      </c>
      <c r="O2675">
        <v>345</v>
      </c>
      <c r="P2675">
        <v>21.982961067439685</v>
      </c>
      <c r="Q2675">
        <v>31.152647975000001</v>
      </c>
    </row>
    <row r="2676" spans="1:17" x14ac:dyDescent="0.35">
      <c r="A2676" t="str">
        <f t="shared" si="222"/>
        <v>8434_Métallurgie</v>
      </c>
      <c r="B2676" t="str">
        <f t="shared" si="223"/>
        <v>14_8434</v>
      </c>
      <c r="C2676">
        <f t="shared" si="218"/>
        <v>14</v>
      </c>
      <c r="D2676">
        <f t="shared" si="224"/>
        <v>14</v>
      </c>
      <c r="E2676" t="str">
        <f>INDEX(PDC!$J$1:$L$90,MATCH(H2676,PDC!$L:$L,0),MATCH(PDC!$J$1,PDC!$J$1:$L$1,0))</f>
        <v>Industrie</v>
      </c>
      <c r="F2676">
        <v>8434</v>
      </c>
      <c r="G2676">
        <v>24</v>
      </c>
      <c r="H2676" t="s">
        <v>26</v>
      </c>
      <c r="I2676">
        <v>763</v>
      </c>
      <c r="J2676">
        <v>1267188</v>
      </c>
      <c r="K2676">
        <v>39</v>
      </c>
      <c r="L2676">
        <v>3</v>
      </c>
      <c r="M2676">
        <v>24</v>
      </c>
      <c r="O2676">
        <v>2630</v>
      </c>
      <c r="P2676">
        <v>53.28024531876796</v>
      </c>
      <c r="Q2676">
        <v>30.776806599</v>
      </c>
    </row>
    <row r="2677" spans="1:17" x14ac:dyDescent="0.35">
      <c r="A2677" t="str">
        <f t="shared" si="222"/>
        <v>8434_Fabrication de produits en caoutchouc et en plastique</v>
      </c>
      <c r="B2677" t="str">
        <f t="shared" si="223"/>
        <v>15_8434</v>
      </c>
      <c r="C2677">
        <f t="shared" si="218"/>
        <v>15</v>
      </c>
      <c r="D2677">
        <f t="shared" si="224"/>
        <v>15</v>
      </c>
      <c r="E2677" t="str">
        <f>INDEX(PDC!$J$1:$L$90,MATCH(H2677,PDC!$L:$L,0),MATCH(PDC!$J$1,PDC!$J$1:$L$1,0))</f>
        <v>Industrie</v>
      </c>
      <c r="F2677">
        <v>8434</v>
      </c>
      <c r="G2677">
        <v>22</v>
      </c>
      <c r="H2677" t="s">
        <v>25</v>
      </c>
      <c r="I2677">
        <v>895</v>
      </c>
      <c r="J2677">
        <v>1447555</v>
      </c>
      <c r="K2677">
        <v>43</v>
      </c>
      <c r="L2677">
        <v>2</v>
      </c>
      <c r="M2677">
        <v>33</v>
      </c>
      <c r="O2677">
        <v>1937</v>
      </c>
      <c r="P2677">
        <v>52.455113773934023</v>
      </c>
      <c r="Q2677">
        <v>29.705261630999999</v>
      </c>
    </row>
    <row r="2678" spans="1:17" x14ac:dyDescent="0.35">
      <c r="A2678" t="str">
        <f t="shared" si="222"/>
        <v>8434_Activités immobilières</v>
      </c>
      <c r="B2678" t="str">
        <f t="shared" si="223"/>
        <v>13_8434</v>
      </c>
      <c r="C2678">
        <f t="shared" si="218"/>
        <v>13</v>
      </c>
      <c r="D2678">
        <f t="shared" si="224"/>
        <v>13</v>
      </c>
      <c r="E2678" t="str">
        <f>INDEX(PDC!$J$1:$L$90,MATCH(H2678,PDC!$L:$L,0),MATCH(PDC!$J$1,PDC!$J$1:$L$1,0))</f>
        <v>Services</v>
      </c>
      <c r="F2678">
        <v>8434</v>
      </c>
      <c r="G2678">
        <v>68</v>
      </c>
      <c r="H2678" t="s">
        <v>31</v>
      </c>
      <c r="I2678">
        <v>663</v>
      </c>
      <c r="J2678">
        <v>937870</v>
      </c>
      <c r="K2678">
        <v>27</v>
      </c>
      <c r="L2678">
        <v>2</v>
      </c>
      <c r="M2678">
        <v>17</v>
      </c>
      <c r="O2678">
        <v>2645</v>
      </c>
      <c r="P2678">
        <v>56.416808121936604</v>
      </c>
      <c r="Q2678">
        <v>28.788638083999999</v>
      </c>
    </row>
    <row r="2679" spans="1:17" x14ac:dyDescent="0.35">
      <c r="A2679" t="str">
        <f t="shared" si="222"/>
        <v>8434_Restauration</v>
      </c>
      <c r="B2679" t="str">
        <f t="shared" si="223"/>
        <v>21_8434</v>
      </c>
      <c r="C2679">
        <f t="shared" si="218"/>
        <v>21</v>
      </c>
      <c r="D2679">
        <f t="shared" si="224"/>
        <v>21</v>
      </c>
      <c r="E2679" t="str">
        <f>INDEX(PDC!$J$1:$L$90,MATCH(H2679,PDC!$L:$L,0),MATCH(PDC!$J$1,PDC!$J$1:$L$1,0))</f>
        <v>Services</v>
      </c>
      <c r="F2679">
        <v>8434</v>
      </c>
      <c r="G2679">
        <v>56</v>
      </c>
      <c r="H2679" t="s">
        <v>10</v>
      </c>
      <c r="I2679">
        <v>1423</v>
      </c>
      <c r="J2679">
        <v>2040487</v>
      </c>
      <c r="K2679">
        <v>57</v>
      </c>
      <c r="L2679">
        <v>3</v>
      </c>
      <c r="M2679">
        <v>15</v>
      </c>
      <c r="O2679">
        <v>3991</v>
      </c>
      <c r="P2679">
        <v>42.044961527124187</v>
      </c>
      <c r="Q2679">
        <v>27.934507792000002</v>
      </c>
    </row>
    <row r="2680" spans="1:17" x14ac:dyDescent="0.35">
      <c r="A2680" t="str">
        <f t="shared" si="222"/>
        <v>8434_Activités vétérinaires</v>
      </c>
      <c r="B2680" t="str">
        <f t="shared" si="223"/>
        <v>HC_8434</v>
      </c>
      <c r="C2680" t="str">
        <f t="shared" si="218"/>
        <v>HC</v>
      </c>
      <c r="D2680">
        <f t="shared" si="224"/>
        <v>7</v>
      </c>
      <c r="E2680" t="str">
        <f>INDEX(PDC!$J$1:$L$90,MATCH(H2680,PDC!$L:$L,0),MATCH(PDC!$J$1,PDC!$J$1:$L$1,0))</f>
        <v>Services</v>
      </c>
      <c r="F2680">
        <v>8434</v>
      </c>
      <c r="G2680">
        <v>75</v>
      </c>
      <c r="H2680" t="s">
        <v>87</v>
      </c>
      <c r="I2680">
        <v>40</v>
      </c>
      <c r="J2680">
        <v>72254</v>
      </c>
      <c r="K2680">
        <v>2</v>
      </c>
      <c r="O2680">
        <v>98</v>
      </c>
      <c r="P2680">
        <v>76.036653189463379</v>
      </c>
      <c r="Q2680">
        <v>27.680128436</v>
      </c>
    </row>
    <row r="2681" spans="1:17" x14ac:dyDescent="0.35">
      <c r="A2681" t="str">
        <f t="shared" si="222"/>
        <v>8434_Entreposage et services auxiliaires des transports</v>
      </c>
      <c r="B2681" t="str">
        <f t="shared" si="223"/>
        <v>30_8434</v>
      </c>
      <c r="C2681">
        <f t="shared" si="218"/>
        <v>30</v>
      </c>
      <c r="D2681">
        <f t="shared" si="224"/>
        <v>30</v>
      </c>
      <c r="E2681" t="str">
        <f>INDEX(PDC!$J$1:$L$90,MATCH(H2681,PDC!$L:$L,0),MATCH(PDC!$J$1,PDC!$J$1:$L$1,0))</f>
        <v>Services</v>
      </c>
      <c r="F2681">
        <v>8434</v>
      </c>
      <c r="G2681">
        <v>52</v>
      </c>
      <c r="H2681" t="s">
        <v>7</v>
      </c>
      <c r="I2681">
        <v>772</v>
      </c>
      <c r="J2681">
        <v>1178684</v>
      </c>
      <c r="K2681">
        <v>31</v>
      </c>
      <c r="L2681">
        <v>1</v>
      </c>
      <c r="M2681">
        <v>15</v>
      </c>
      <c r="O2681">
        <v>1786</v>
      </c>
      <c r="P2681">
        <v>34.327169384062103</v>
      </c>
      <c r="Q2681">
        <v>26.300518204999999</v>
      </c>
    </row>
    <row r="2682" spans="1:17" x14ac:dyDescent="0.35">
      <c r="A2682" t="str">
        <f t="shared" si="222"/>
        <v>8434_Hébergement</v>
      </c>
      <c r="B2682" t="str">
        <f t="shared" si="223"/>
        <v>24_8434</v>
      </c>
      <c r="C2682">
        <f t="shared" si="218"/>
        <v>24</v>
      </c>
      <c r="D2682">
        <f t="shared" si="224"/>
        <v>24</v>
      </c>
      <c r="E2682" t="str">
        <f>INDEX(PDC!$J$1:$L$90,MATCH(H2682,PDC!$L:$L,0),MATCH(PDC!$J$1,PDC!$J$1:$L$1,0))</f>
        <v>Services</v>
      </c>
      <c r="F2682">
        <v>8434</v>
      </c>
      <c r="G2682">
        <v>55</v>
      </c>
      <c r="H2682" t="s">
        <v>20</v>
      </c>
      <c r="I2682">
        <v>364</v>
      </c>
      <c r="J2682">
        <v>628887</v>
      </c>
      <c r="K2682">
        <v>16</v>
      </c>
      <c r="L2682">
        <v>2</v>
      </c>
      <c r="M2682">
        <v>13</v>
      </c>
      <c r="O2682">
        <v>1590</v>
      </c>
      <c r="P2682">
        <v>38.176397071440775</v>
      </c>
      <c r="Q2682">
        <v>25.441772528000001</v>
      </c>
    </row>
    <row r="2683" spans="1:17" x14ac:dyDescent="0.35">
      <c r="A2683" t="str">
        <f t="shared" si="222"/>
        <v>8434_Activités sportives, récréatives et de loisirs</v>
      </c>
      <c r="B2683" t="str">
        <f t="shared" si="223"/>
        <v>HC_8434</v>
      </c>
      <c r="C2683" t="str">
        <f t="shared" si="218"/>
        <v>HC</v>
      </c>
      <c r="D2683">
        <f t="shared" si="224"/>
        <v>26</v>
      </c>
      <c r="E2683" t="str">
        <f>INDEX(PDC!$J$1:$L$90,MATCH(H2683,PDC!$L:$L,0),MATCH(PDC!$J$1,PDC!$J$1:$L$1,0))</f>
        <v>Services</v>
      </c>
      <c r="F2683">
        <v>8434</v>
      </c>
      <c r="G2683">
        <v>93</v>
      </c>
      <c r="H2683" t="s">
        <v>12</v>
      </c>
      <c r="I2683">
        <v>274</v>
      </c>
      <c r="J2683">
        <v>354757</v>
      </c>
      <c r="K2683">
        <v>9</v>
      </c>
      <c r="O2683">
        <v>644</v>
      </c>
      <c r="P2683">
        <v>35.530552512396191</v>
      </c>
      <c r="Q2683">
        <v>25.369478263000001</v>
      </c>
    </row>
    <row r="2684" spans="1:17" x14ac:dyDescent="0.35">
      <c r="A2684" t="str">
        <f t="shared" si="222"/>
        <v>8434_Commerce de détail, à l'exception des automobiles et des motocycles</v>
      </c>
      <c r="B2684" t="str">
        <f t="shared" si="223"/>
        <v>27_8434</v>
      </c>
      <c r="C2684">
        <f t="shared" si="218"/>
        <v>27</v>
      </c>
      <c r="D2684">
        <f t="shared" si="224"/>
        <v>27</v>
      </c>
      <c r="E2684" t="str">
        <f>INDEX(PDC!$J$1:$L$90,MATCH(H2684,PDC!$L:$L,0),MATCH(PDC!$J$1,PDC!$J$1:$L$1,0))</f>
        <v>Commerce</v>
      </c>
      <c r="F2684">
        <v>8434</v>
      </c>
      <c r="G2684">
        <v>47</v>
      </c>
      <c r="H2684" t="s">
        <v>16</v>
      </c>
      <c r="I2684">
        <v>3800</v>
      </c>
      <c r="J2684">
        <v>5785058</v>
      </c>
      <c r="K2684">
        <v>142</v>
      </c>
      <c r="L2684">
        <v>16</v>
      </c>
      <c r="M2684">
        <v>228</v>
      </c>
      <c r="N2684">
        <v>1</v>
      </c>
      <c r="O2684">
        <v>9306</v>
      </c>
      <c r="P2684">
        <v>35.376515774108462</v>
      </c>
      <c r="Q2684">
        <v>24.545994180000001</v>
      </c>
    </row>
    <row r="2685" spans="1:17" x14ac:dyDescent="0.35">
      <c r="A2685" t="str">
        <f t="shared" si="222"/>
        <v>8434_Enquêtes et sécurité</v>
      </c>
      <c r="B2685" t="str">
        <f t="shared" si="223"/>
        <v>HC_8434</v>
      </c>
      <c r="C2685" t="str">
        <f t="shared" si="218"/>
        <v>HC</v>
      </c>
      <c r="D2685">
        <f t="shared" si="224"/>
        <v>16</v>
      </c>
      <c r="E2685" t="str">
        <f>INDEX(PDC!$J$1:$L$90,MATCH(H2685,PDC!$L:$L,0),MATCH(PDC!$J$1,PDC!$J$1:$L$1,0))</f>
        <v>Services</v>
      </c>
      <c r="F2685">
        <v>8434</v>
      </c>
      <c r="G2685">
        <v>80</v>
      </c>
      <c r="H2685" t="s">
        <v>15</v>
      </c>
      <c r="I2685">
        <v>269</v>
      </c>
      <c r="J2685">
        <v>332183</v>
      </c>
      <c r="K2685">
        <v>8</v>
      </c>
      <c r="L2685">
        <v>2</v>
      </c>
      <c r="M2685">
        <v>22</v>
      </c>
      <c r="O2685">
        <v>789</v>
      </c>
      <c r="P2685">
        <v>52.052192265495663</v>
      </c>
      <c r="Q2685">
        <v>24.083110815000001</v>
      </c>
    </row>
    <row r="2686" spans="1:17" x14ac:dyDescent="0.35">
      <c r="A2686" t="str">
        <f t="shared" si="222"/>
        <v>8434_Fabrication de machines et équipements n.c.a.</v>
      </c>
      <c r="B2686" t="str">
        <f t="shared" si="223"/>
        <v>31_8434</v>
      </c>
      <c r="C2686">
        <f t="shared" si="218"/>
        <v>31</v>
      </c>
      <c r="D2686">
        <f t="shared" si="224"/>
        <v>31</v>
      </c>
      <c r="E2686" t="str">
        <f>INDEX(PDC!$J$1:$L$90,MATCH(H2686,PDC!$L:$L,0),MATCH(PDC!$J$1,PDC!$J$1:$L$1,0))</f>
        <v>Industrie</v>
      </c>
      <c r="F2686">
        <v>8434</v>
      </c>
      <c r="G2686">
        <v>28</v>
      </c>
      <c r="H2686" t="s">
        <v>29</v>
      </c>
      <c r="I2686">
        <v>1257</v>
      </c>
      <c r="J2686">
        <v>1703327</v>
      </c>
      <c r="K2686">
        <v>40</v>
      </c>
      <c r="L2686">
        <v>2</v>
      </c>
      <c r="M2686">
        <v>8</v>
      </c>
      <c r="O2686">
        <v>2554</v>
      </c>
      <c r="P2686">
        <v>33.482305690078107</v>
      </c>
      <c r="Q2686">
        <v>23.483453265000001</v>
      </c>
    </row>
    <row r="2687" spans="1:17" x14ac:dyDescent="0.35">
      <c r="A2687" t="str">
        <f t="shared" si="222"/>
        <v>8434_Imprimerie et reproduction d'enregistrements</v>
      </c>
      <c r="B2687" t="str">
        <f t="shared" si="223"/>
        <v>HC_8434</v>
      </c>
      <c r="C2687" t="str">
        <f t="shared" si="218"/>
        <v>HC</v>
      </c>
      <c r="D2687">
        <f t="shared" si="224"/>
        <v>32</v>
      </c>
      <c r="E2687" t="str">
        <f>INDEX(PDC!$J$1:$L$90,MATCH(H2687,PDC!$L:$L,0),MATCH(PDC!$J$1,PDC!$J$1:$L$1,0))</f>
        <v>Industrie</v>
      </c>
      <c r="F2687">
        <v>8434</v>
      </c>
      <c r="G2687">
        <v>18</v>
      </c>
      <c r="H2687" t="s">
        <v>72</v>
      </c>
      <c r="I2687">
        <v>283</v>
      </c>
      <c r="J2687">
        <v>440417</v>
      </c>
      <c r="K2687">
        <v>10</v>
      </c>
      <c r="O2687">
        <v>912</v>
      </c>
      <c r="P2687">
        <v>30.476931909237344</v>
      </c>
      <c r="Q2687">
        <v>22.705753864999998</v>
      </c>
    </row>
    <row r="2688" spans="1:17" x14ac:dyDescent="0.35">
      <c r="A2688" t="str">
        <f t="shared" si="222"/>
        <v>8434_Enseignement</v>
      </c>
      <c r="B2688" t="str">
        <f t="shared" si="223"/>
        <v>48_8434</v>
      </c>
      <c r="C2688">
        <f t="shared" si="218"/>
        <v>48</v>
      </c>
      <c r="D2688">
        <f t="shared" si="224"/>
        <v>48</v>
      </c>
      <c r="E2688" t="str">
        <f>INDEX(PDC!$J$1:$L$90,MATCH(H2688,PDC!$L:$L,0),MATCH(PDC!$J$1,PDC!$J$1:$L$1,0))</f>
        <v>Services</v>
      </c>
      <c r="F2688">
        <v>8434</v>
      </c>
      <c r="G2688">
        <v>85</v>
      </c>
      <c r="H2688" t="s">
        <v>34</v>
      </c>
      <c r="I2688">
        <v>747</v>
      </c>
      <c r="J2688">
        <v>959258</v>
      </c>
      <c r="K2688">
        <v>21</v>
      </c>
      <c r="L2688">
        <v>3</v>
      </c>
      <c r="M2688">
        <v>56</v>
      </c>
      <c r="O2688">
        <v>892</v>
      </c>
      <c r="P2688">
        <v>14.240187441618078</v>
      </c>
      <c r="Q2688">
        <v>21.891920630000001</v>
      </c>
    </row>
    <row r="2689" spans="1:17" x14ac:dyDescent="0.35">
      <c r="A2689" t="str">
        <f t="shared" si="222"/>
        <v>8434_Administration publique et défense ; sécurité sociale obligatoire</v>
      </c>
      <c r="B2689" t="str">
        <f t="shared" si="223"/>
        <v>41_8434</v>
      </c>
      <c r="C2689">
        <f t="shared" si="218"/>
        <v>41</v>
      </c>
      <c r="D2689">
        <f t="shared" si="224"/>
        <v>41</v>
      </c>
      <c r="E2689" t="str">
        <f>INDEX(PDC!$J$1:$L$90,MATCH(H2689,PDC!$L:$L,0),MATCH(PDC!$J$1,PDC!$J$1:$L$1,0))</f>
        <v>Services</v>
      </c>
      <c r="F2689">
        <v>8434</v>
      </c>
      <c r="G2689">
        <v>84</v>
      </c>
      <c r="H2689" t="s">
        <v>36</v>
      </c>
      <c r="I2689">
        <v>1621</v>
      </c>
      <c r="J2689">
        <v>1273864</v>
      </c>
      <c r="K2689">
        <v>27</v>
      </c>
      <c r="L2689">
        <v>1</v>
      </c>
      <c r="M2689">
        <v>18</v>
      </c>
      <c r="O2689">
        <v>2477</v>
      </c>
      <c r="P2689">
        <v>20.483418317712101</v>
      </c>
      <c r="Q2689">
        <v>21.195355234000001</v>
      </c>
    </row>
    <row r="2690" spans="1:17" x14ac:dyDescent="0.35">
      <c r="A2690" t="str">
        <f t="shared" si="222"/>
        <v>8434_Commerce de gros, à l'exception des automobiles et des motocycles</v>
      </c>
      <c r="B2690" t="str">
        <f t="shared" si="223"/>
        <v>33_8434</v>
      </c>
      <c r="C2690">
        <f t="shared" si="218"/>
        <v>33</v>
      </c>
      <c r="D2690">
        <f t="shared" si="224"/>
        <v>33</v>
      </c>
      <c r="E2690" t="str">
        <f>INDEX(PDC!$J$1:$L$90,MATCH(H2690,PDC!$L:$L,0),MATCH(PDC!$J$1,PDC!$J$1:$L$1,0))</f>
        <v>Commerce</v>
      </c>
      <c r="F2690">
        <v>8434</v>
      </c>
      <c r="G2690">
        <v>46</v>
      </c>
      <c r="H2690" t="s">
        <v>28</v>
      </c>
      <c r="I2690">
        <v>2424</v>
      </c>
      <c r="J2690">
        <v>3859362</v>
      </c>
      <c r="K2690">
        <v>81</v>
      </c>
      <c r="L2690">
        <v>7</v>
      </c>
      <c r="M2690">
        <v>194</v>
      </c>
      <c r="N2690">
        <v>1</v>
      </c>
      <c r="O2690">
        <v>4897</v>
      </c>
      <c r="P2690">
        <v>29.662171325882721</v>
      </c>
      <c r="Q2690">
        <v>20.987924947</v>
      </c>
    </row>
    <row r="2691" spans="1:17" x14ac:dyDescent="0.35">
      <c r="A2691" t="str">
        <f t="shared" si="222"/>
        <v>8434_Fabrication de textiles</v>
      </c>
      <c r="B2691" t="str">
        <f t="shared" si="223"/>
        <v>HC_8434</v>
      </c>
      <c r="C2691" t="str">
        <f t="shared" si="218"/>
        <v>HC</v>
      </c>
      <c r="D2691">
        <f t="shared" si="224"/>
        <v>29</v>
      </c>
      <c r="E2691" t="str">
        <f>INDEX(PDC!$J$1:$L$90,MATCH(H2691,PDC!$L:$L,0),MATCH(PDC!$J$1,PDC!$J$1:$L$1,0))</f>
        <v>Industrie</v>
      </c>
      <c r="F2691">
        <v>8434</v>
      </c>
      <c r="G2691">
        <v>13</v>
      </c>
      <c r="H2691" t="s">
        <v>19</v>
      </c>
      <c r="I2691">
        <v>282</v>
      </c>
      <c r="J2691">
        <v>430619</v>
      </c>
      <c r="K2691">
        <v>9</v>
      </c>
      <c r="L2691">
        <v>1</v>
      </c>
      <c r="M2691">
        <v>10</v>
      </c>
      <c r="O2691">
        <v>346</v>
      </c>
      <c r="P2691">
        <v>34.829390383276852</v>
      </c>
      <c r="Q2691">
        <v>20.900146069000002</v>
      </c>
    </row>
    <row r="2692" spans="1:17" x14ac:dyDescent="0.35">
      <c r="A2692" t="str">
        <f t="shared" si="222"/>
        <v>8434_Commerce et réparation d'automobiles et de motocycles</v>
      </c>
      <c r="B2692" t="str">
        <f t="shared" si="223"/>
        <v>25_8434</v>
      </c>
      <c r="C2692">
        <f t="shared" si="218"/>
        <v>25</v>
      </c>
      <c r="D2692">
        <f t="shared" si="224"/>
        <v>25</v>
      </c>
      <c r="E2692" t="str">
        <f>INDEX(PDC!$J$1:$L$90,MATCH(H2692,PDC!$L:$L,0),MATCH(PDC!$J$1,PDC!$J$1:$L$1,0))</f>
        <v>Commerce</v>
      </c>
      <c r="F2692">
        <v>8434</v>
      </c>
      <c r="G2692">
        <v>45</v>
      </c>
      <c r="H2692" t="s">
        <v>21</v>
      </c>
      <c r="I2692">
        <v>1266</v>
      </c>
      <c r="J2692">
        <v>2035050</v>
      </c>
      <c r="K2692">
        <v>42</v>
      </c>
      <c r="L2692">
        <v>3</v>
      </c>
      <c r="M2692">
        <v>15</v>
      </c>
      <c r="O2692">
        <v>3438</v>
      </c>
      <c r="P2692">
        <v>36.810023067789736</v>
      </c>
      <c r="Q2692">
        <v>20.638313555</v>
      </c>
    </row>
    <row r="2693" spans="1:17" x14ac:dyDescent="0.35">
      <c r="A2693" t="str">
        <f t="shared" si="222"/>
        <v>8434_Publicité et études de marché</v>
      </c>
      <c r="B2693" t="str">
        <f t="shared" si="223"/>
        <v>HC_8434</v>
      </c>
      <c r="C2693" t="str">
        <f t="shared" ref="C2693:C2756" si="225">IF(OR(G2693=93,G2693=78,G2693=53),"HC",IF(I2693&lt;300,"HC",D2693))</f>
        <v>HC</v>
      </c>
      <c r="D2693">
        <f t="shared" si="224"/>
        <v>42</v>
      </c>
      <c r="E2693" t="str">
        <f>INDEX(PDC!$J$1:$L$90,MATCH(H2693,PDC!$L:$L,0),MATCH(PDC!$J$1,PDC!$J$1:$L$1,0))</f>
        <v>Services</v>
      </c>
      <c r="F2693">
        <v>8434</v>
      </c>
      <c r="G2693">
        <v>73</v>
      </c>
      <c r="H2693" t="s">
        <v>33</v>
      </c>
      <c r="I2693">
        <v>65</v>
      </c>
      <c r="J2693">
        <v>97682</v>
      </c>
      <c r="K2693">
        <v>2</v>
      </c>
      <c r="O2693">
        <v>126</v>
      </c>
      <c r="P2693">
        <v>18.447872503503351</v>
      </c>
      <c r="Q2693">
        <v>20.474601257</v>
      </c>
    </row>
    <row r="2694" spans="1:17" x14ac:dyDescent="0.35">
      <c r="A2694" t="str">
        <f t="shared" si="222"/>
        <v>8434_Captage, traitement et distribution d'eau</v>
      </c>
      <c r="B2694" t="str">
        <f t="shared" si="223"/>
        <v>HC_8434</v>
      </c>
      <c r="C2694" t="str">
        <f t="shared" si="225"/>
        <v>HC</v>
      </c>
      <c r="D2694">
        <f t="shared" si="224"/>
        <v>34</v>
      </c>
      <c r="E2694" t="str">
        <f>INDEX(PDC!$J$1:$L$90,MATCH(H2694,PDC!$L:$L,0),MATCH(PDC!$J$1,PDC!$J$1:$L$1,0))</f>
        <v>Industrie</v>
      </c>
      <c r="F2694">
        <v>8434</v>
      </c>
      <c r="G2694">
        <v>36</v>
      </c>
      <c r="H2694" t="s">
        <v>77</v>
      </c>
      <c r="I2694">
        <v>109</v>
      </c>
      <c r="J2694">
        <v>159983</v>
      </c>
      <c r="K2694">
        <v>3</v>
      </c>
      <c r="O2694">
        <v>115</v>
      </c>
      <c r="P2694">
        <v>27.297004421957759</v>
      </c>
      <c r="Q2694">
        <v>18.751992398999999</v>
      </c>
    </row>
    <row r="2695" spans="1:17" x14ac:dyDescent="0.35">
      <c r="A2695" t="str">
        <f t="shared" si="222"/>
        <v>8434_Autres industries extractives</v>
      </c>
      <c r="B2695" t="str">
        <f t="shared" si="223"/>
        <v>HC_8434</v>
      </c>
      <c r="C2695" t="str">
        <f t="shared" si="225"/>
        <v>HC</v>
      </c>
      <c r="D2695">
        <f t="shared" si="224"/>
        <v>22</v>
      </c>
      <c r="E2695" t="str">
        <f>INDEX(PDC!$J$1:$L$90,MATCH(H2695,PDC!$L:$L,0),MATCH(PDC!$J$1,PDC!$J$1:$L$1,0))</f>
        <v>Industrie</v>
      </c>
      <c r="F2695">
        <v>8434</v>
      </c>
      <c r="G2695">
        <v>8</v>
      </c>
      <c r="H2695" t="s">
        <v>64</v>
      </c>
      <c r="I2695">
        <v>71</v>
      </c>
      <c r="J2695">
        <v>111249</v>
      </c>
      <c r="K2695">
        <v>2</v>
      </c>
      <c r="O2695">
        <v>95</v>
      </c>
      <c r="P2695">
        <v>41.944977786406817</v>
      </c>
      <c r="Q2695">
        <v>17.977689687000002</v>
      </c>
    </row>
    <row r="2696" spans="1:17" x14ac:dyDescent="0.35">
      <c r="A2696" t="str">
        <f t="shared" si="222"/>
        <v>8434_Activités administratives et autres activités de soutien aux entreprises</v>
      </c>
      <c r="B2696" t="str">
        <f t="shared" si="223"/>
        <v>23_8434</v>
      </c>
      <c r="C2696">
        <f t="shared" si="225"/>
        <v>23</v>
      </c>
      <c r="D2696">
        <f t="shared" si="224"/>
        <v>23</v>
      </c>
      <c r="E2696" t="str">
        <f>INDEX(PDC!$J$1:$L$90,MATCH(H2696,PDC!$L:$L,0),MATCH(PDC!$J$1,PDC!$J$1:$L$1,0))</f>
        <v>Services</v>
      </c>
      <c r="F2696">
        <v>8434</v>
      </c>
      <c r="G2696">
        <v>82</v>
      </c>
      <c r="H2696" t="s">
        <v>35</v>
      </c>
      <c r="I2696">
        <v>1336</v>
      </c>
      <c r="J2696">
        <v>758986</v>
      </c>
      <c r="K2696">
        <v>13</v>
      </c>
      <c r="L2696">
        <v>1</v>
      </c>
      <c r="M2696">
        <v>5</v>
      </c>
      <c r="O2696">
        <v>726</v>
      </c>
      <c r="P2696">
        <v>38.496612963650833</v>
      </c>
      <c r="Q2696">
        <v>17.12811567</v>
      </c>
    </row>
    <row r="2697" spans="1:17" x14ac:dyDescent="0.35">
      <c r="A2697" t="str">
        <f t="shared" si="222"/>
        <v>8434_Industrie de l'habillement</v>
      </c>
      <c r="B2697" t="str">
        <f t="shared" si="223"/>
        <v>HC_8434</v>
      </c>
      <c r="C2697" t="str">
        <f t="shared" si="225"/>
        <v>HC</v>
      </c>
      <c r="D2697">
        <f t="shared" si="224"/>
        <v>45</v>
      </c>
      <c r="E2697" t="str">
        <f>INDEX(PDC!$J$1:$L$90,MATCH(H2697,PDC!$L:$L,0),MATCH(PDC!$J$1,PDC!$J$1:$L$1,0))</f>
        <v>Industrie</v>
      </c>
      <c r="F2697">
        <v>8434</v>
      </c>
      <c r="G2697">
        <v>14</v>
      </c>
      <c r="H2697" t="s">
        <v>68</v>
      </c>
      <c r="I2697">
        <v>178</v>
      </c>
      <c r="J2697">
        <v>257759</v>
      </c>
      <c r="K2697">
        <v>4</v>
      </c>
      <c r="O2697">
        <v>36</v>
      </c>
      <c r="P2697">
        <v>17.568512888292457</v>
      </c>
      <c r="Q2697">
        <v>15.518371812</v>
      </c>
    </row>
    <row r="2698" spans="1:17" x14ac:dyDescent="0.35">
      <c r="A2698" t="str">
        <f t="shared" si="222"/>
        <v>8434_Activités pour la santé humaine</v>
      </c>
      <c r="B2698" t="str">
        <f t="shared" si="223"/>
        <v>35_8434</v>
      </c>
      <c r="C2698">
        <f t="shared" si="225"/>
        <v>35</v>
      </c>
      <c r="D2698">
        <f t="shared" si="224"/>
        <v>35</v>
      </c>
      <c r="E2698" t="str">
        <f>INDEX(PDC!$J$1:$L$90,MATCH(H2698,PDC!$L:$L,0),MATCH(PDC!$J$1,PDC!$J$1:$L$1,0))</f>
        <v>Services</v>
      </c>
      <c r="F2698">
        <v>8434</v>
      </c>
      <c r="G2698">
        <v>86</v>
      </c>
      <c r="H2698" t="s">
        <v>27</v>
      </c>
      <c r="I2698">
        <v>1688</v>
      </c>
      <c r="J2698">
        <v>2269554</v>
      </c>
      <c r="K2698">
        <v>35</v>
      </c>
      <c r="L2698">
        <v>3</v>
      </c>
      <c r="M2698">
        <v>39</v>
      </c>
      <c r="O2698">
        <v>3737</v>
      </c>
      <c r="P2698">
        <v>24.866193812190829</v>
      </c>
      <c r="Q2698">
        <v>15.42153216</v>
      </c>
    </row>
    <row r="2699" spans="1:17" x14ac:dyDescent="0.35">
      <c r="A2699" t="str">
        <f t="shared" si="222"/>
        <v>8434_Fabrication d'équipements électriques</v>
      </c>
      <c r="B2699" t="str">
        <f t="shared" si="223"/>
        <v>HC_8434</v>
      </c>
      <c r="C2699" t="str">
        <f t="shared" si="225"/>
        <v>HC</v>
      </c>
      <c r="D2699">
        <f t="shared" si="224"/>
        <v>36</v>
      </c>
      <c r="E2699" t="str">
        <f>INDEX(PDC!$J$1:$L$90,MATCH(H2699,PDC!$L:$L,0),MATCH(PDC!$J$1,PDC!$J$1:$L$1,0))</f>
        <v>Industrie</v>
      </c>
      <c r="F2699">
        <v>8434</v>
      </c>
      <c r="G2699">
        <v>27</v>
      </c>
      <c r="H2699" t="s">
        <v>38</v>
      </c>
      <c r="I2699">
        <v>272</v>
      </c>
      <c r="J2699">
        <v>461682</v>
      </c>
      <c r="K2699">
        <v>7</v>
      </c>
      <c r="O2699">
        <v>215</v>
      </c>
      <c r="P2699">
        <v>24.387535720130924</v>
      </c>
      <c r="Q2699">
        <v>15.1619513</v>
      </c>
    </row>
    <row r="2700" spans="1:17" x14ac:dyDescent="0.35">
      <c r="A2700" t="str">
        <f t="shared" si="222"/>
        <v>8434_Industrie chimique</v>
      </c>
      <c r="B2700" t="str">
        <f t="shared" si="223"/>
        <v>53_8434</v>
      </c>
      <c r="C2700">
        <f t="shared" si="225"/>
        <v>53</v>
      </c>
      <c r="D2700">
        <f t="shared" si="224"/>
        <v>53</v>
      </c>
      <c r="E2700" t="str">
        <f>INDEX(PDC!$J$1:$L$90,MATCH(H2700,PDC!$L:$L,0),MATCH(PDC!$J$1,PDC!$J$1:$L$1,0))</f>
        <v>Industrie</v>
      </c>
      <c r="F2700">
        <v>8434</v>
      </c>
      <c r="G2700">
        <v>20</v>
      </c>
      <c r="H2700" t="s">
        <v>40</v>
      </c>
      <c r="I2700">
        <v>687</v>
      </c>
      <c r="J2700">
        <v>550155</v>
      </c>
      <c r="K2700">
        <v>8</v>
      </c>
      <c r="L2700">
        <v>1</v>
      </c>
      <c r="M2700">
        <v>17</v>
      </c>
      <c r="O2700">
        <v>495</v>
      </c>
      <c r="P2700">
        <v>11.577204581514346</v>
      </c>
      <c r="Q2700">
        <v>14.541356527</v>
      </c>
    </row>
    <row r="2701" spans="1:17" x14ac:dyDescent="0.35">
      <c r="A2701" t="str">
        <f t="shared" si="222"/>
        <v>8434_Fabrication de meubles</v>
      </c>
      <c r="B2701" t="str">
        <f t="shared" si="223"/>
        <v>37_8434</v>
      </c>
      <c r="C2701">
        <f t="shared" si="225"/>
        <v>37</v>
      </c>
      <c r="D2701">
        <f t="shared" si="224"/>
        <v>37</v>
      </c>
      <c r="E2701" t="str">
        <f>INDEX(PDC!$J$1:$L$90,MATCH(H2701,PDC!$L:$L,0),MATCH(PDC!$J$1,PDC!$J$1:$L$1,0))</f>
        <v>Industrie</v>
      </c>
      <c r="F2701">
        <v>8434</v>
      </c>
      <c r="G2701">
        <v>31</v>
      </c>
      <c r="H2701" t="s">
        <v>75</v>
      </c>
      <c r="I2701">
        <v>308</v>
      </c>
      <c r="J2701">
        <v>500631</v>
      </c>
      <c r="K2701">
        <v>7</v>
      </c>
      <c r="O2701">
        <v>181</v>
      </c>
      <c r="P2701">
        <v>24.034099148906733</v>
      </c>
      <c r="Q2701">
        <v>13.982354269</v>
      </c>
    </row>
    <row r="2702" spans="1:17" x14ac:dyDescent="0.35">
      <c r="A2702" t="str">
        <f t="shared" si="222"/>
        <v>8434_Autres services personnels</v>
      </c>
      <c r="B2702" t="str">
        <f t="shared" si="223"/>
        <v>47_8434</v>
      </c>
      <c r="C2702">
        <f t="shared" si="225"/>
        <v>47</v>
      </c>
      <c r="D2702">
        <f t="shared" si="224"/>
        <v>47</v>
      </c>
      <c r="E2702" t="str">
        <f>INDEX(PDC!$J$1:$L$90,MATCH(H2702,PDC!$L:$L,0),MATCH(PDC!$J$1,PDC!$J$1:$L$1,0))</f>
        <v>Services</v>
      </c>
      <c r="F2702">
        <v>8434</v>
      </c>
      <c r="G2702">
        <v>96</v>
      </c>
      <c r="H2702" t="s">
        <v>30</v>
      </c>
      <c r="I2702">
        <v>480</v>
      </c>
      <c r="J2702">
        <v>731503</v>
      </c>
      <c r="K2702">
        <v>10</v>
      </c>
      <c r="L2702">
        <v>1</v>
      </c>
      <c r="M2702">
        <v>5</v>
      </c>
      <c r="O2702">
        <v>375</v>
      </c>
      <c r="P2702">
        <v>15.755495280098279</v>
      </c>
      <c r="Q2702">
        <v>13.670483921000001</v>
      </c>
    </row>
    <row r="2703" spans="1:17" x14ac:dyDescent="0.35">
      <c r="A2703" t="str">
        <f t="shared" si="222"/>
        <v>8434_Réparation d'ordinateurs et de biens personnels et domestiques</v>
      </c>
      <c r="B2703" t="str">
        <f t="shared" si="223"/>
        <v>HC_8434</v>
      </c>
      <c r="C2703" t="str">
        <f t="shared" si="225"/>
        <v>HC</v>
      </c>
      <c r="D2703">
        <f t="shared" si="224"/>
        <v>46</v>
      </c>
      <c r="E2703" t="str">
        <f>INDEX(PDC!$J$1:$L$90,MATCH(H2703,PDC!$L:$L,0),MATCH(PDC!$J$1,PDC!$J$1:$L$1,0))</f>
        <v>Services</v>
      </c>
      <c r="F2703">
        <v>8434</v>
      </c>
      <c r="G2703">
        <v>95</v>
      </c>
      <c r="H2703" t="s">
        <v>92</v>
      </c>
      <c r="I2703">
        <v>49</v>
      </c>
      <c r="J2703">
        <v>76752</v>
      </c>
      <c r="K2703">
        <v>1</v>
      </c>
      <c r="O2703">
        <v>107</v>
      </c>
      <c r="P2703">
        <v>15.972962620097682</v>
      </c>
      <c r="Q2703">
        <v>13.028976444</v>
      </c>
    </row>
    <row r="2704" spans="1:17" x14ac:dyDescent="0.35">
      <c r="A2704" t="str">
        <f t="shared" si="222"/>
        <v>8434_Activités d'architecture et d'ingénierie ; activités de contrôle et analyses techniques</v>
      </c>
      <c r="B2704" t="str">
        <f t="shared" si="223"/>
        <v>43_8434</v>
      </c>
      <c r="C2704">
        <f t="shared" si="225"/>
        <v>43</v>
      </c>
      <c r="D2704">
        <f t="shared" si="224"/>
        <v>43</v>
      </c>
      <c r="E2704" t="str">
        <f>INDEX(PDC!$J$1:$L$90,MATCH(H2704,PDC!$L:$L,0),MATCH(PDC!$J$1,PDC!$J$1:$L$1,0))</f>
        <v>Services</v>
      </c>
      <c r="F2704">
        <v>8434</v>
      </c>
      <c r="G2704">
        <v>71</v>
      </c>
      <c r="H2704" t="s">
        <v>43</v>
      </c>
      <c r="I2704">
        <v>403</v>
      </c>
      <c r="J2704">
        <v>663467</v>
      </c>
      <c r="K2704">
        <v>8</v>
      </c>
      <c r="O2704">
        <v>775</v>
      </c>
      <c r="P2704">
        <v>18.363809857157356</v>
      </c>
      <c r="Q2704">
        <v>12.057871755000001</v>
      </c>
    </row>
    <row r="2705" spans="1:17" x14ac:dyDescent="0.35">
      <c r="A2705" t="str">
        <f t="shared" si="222"/>
        <v>8434_Autres industries manufacturières</v>
      </c>
      <c r="B2705" t="str">
        <f t="shared" si="223"/>
        <v>39_8434</v>
      </c>
      <c r="C2705">
        <f t="shared" si="225"/>
        <v>39</v>
      </c>
      <c r="D2705">
        <f t="shared" si="224"/>
        <v>39</v>
      </c>
      <c r="E2705" t="str">
        <f>INDEX(PDC!$J$1:$L$90,MATCH(H2705,PDC!$L:$L,0),MATCH(PDC!$J$1,PDC!$J$1:$L$1,0))</f>
        <v>Industrie</v>
      </c>
      <c r="F2705">
        <v>8434</v>
      </c>
      <c r="G2705">
        <v>32</v>
      </c>
      <c r="H2705" t="s">
        <v>37</v>
      </c>
      <c r="I2705">
        <v>471</v>
      </c>
      <c r="J2705">
        <v>597405</v>
      </c>
      <c r="K2705">
        <v>7</v>
      </c>
      <c r="L2705">
        <v>1</v>
      </c>
      <c r="M2705">
        <v>10</v>
      </c>
      <c r="O2705">
        <v>657</v>
      </c>
      <c r="P2705">
        <v>22.183273625467322</v>
      </c>
      <c r="Q2705">
        <v>11.71734418</v>
      </c>
    </row>
    <row r="2706" spans="1:17" x14ac:dyDescent="0.35">
      <c r="A2706" t="str">
        <f t="shared" si="222"/>
        <v>8434_Industrie du papier et du carton</v>
      </c>
      <c r="B2706" t="str">
        <f t="shared" si="223"/>
        <v>HC_8434</v>
      </c>
      <c r="C2706" t="str">
        <f t="shared" si="225"/>
        <v>HC</v>
      </c>
      <c r="D2706">
        <f t="shared" si="224"/>
        <v>44</v>
      </c>
      <c r="E2706" t="str">
        <f>INDEX(PDC!$J$1:$L$90,MATCH(H2706,PDC!$L:$L,0),MATCH(PDC!$J$1,PDC!$J$1:$L$1,0))</f>
        <v>Industrie</v>
      </c>
      <c r="F2706">
        <v>8434</v>
      </c>
      <c r="G2706">
        <v>17</v>
      </c>
      <c r="H2706" t="s">
        <v>71</v>
      </c>
      <c r="I2706">
        <v>104</v>
      </c>
      <c r="J2706">
        <v>177502</v>
      </c>
      <c r="K2706">
        <v>2</v>
      </c>
      <c r="O2706">
        <v>284</v>
      </c>
      <c r="P2706">
        <v>18.295828410354336</v>
      </c>
      <c r="Q2706">
        <v>11.267478676</v>
      </c>
    </row>
    <row r="2707" spans="1:17" x14ac:dyDescent="0.35">
      <c r="A2707" t="str">
        <f t="shared" si="222"/>
        <v>8434_Activités des organisations associatives</v>
      </c>
      <c r="B2707" t="str">
        <f t="shared" si="223"/>
        <v>52_8434</v>
      </c>
      <c r="C2707">
        <f t="shared" si="225"/>
        <v>52</v>
      </c>
      <c r="D2707">
        <f t="shared" si="224"/>
        <v>52</v>
      </c>
      <c r="E2707" t="str">
        <f>INDEX(PDC!$J$1:$L$90,MATCH(H2707,PDC!$L:$L,0),MATCH(PDC!$J$1,PDC!$J$1:$L$1,0))</f>
        <v>Services</v>
      </c>
      <c r="F2707">
        <v>8434</v>
      </c>
      <c r="G2707">
        <v>94</v>
      </c>
      <c r="H2707" t="s">
        <v>32</v>
      </c>
      <c r="I2707">
        <v>360</v>
      </c>
      <c r="J2707">
        <v>451304</v>
      </c>
      <c r="K2707">
        <v>5</v>
      </c>
      <c r="O2707">
        <v>562</v>
      </c>
      <c r="P2707">
        <v>11.82734092798481</v>
      </c>
      <c r="Q2707">
        <v>11.079006612000001</v>
      </c>
    </row>
    <row r="2708" spans="1:17" x14ac:dyDescent="0.35">
      <c r="A2708" t="str">
        <f t="shared" si="222"/>
        <v>8434_Génie civil</v>
      </c>
      <c r="B2708" t="str">
        <f t="shared" si="223"/>
        <v>HC_8434</v>
      </c>
      <c r="C2708" t="str">
        <f t="shared" si="225"/>
        <v>HC</v>
      </c>
      <c r="D2708">
        <f t="shared" si="224"/>
        <v>54</v>
      </c>
      <c r="E2708" t="str">
        <f>INDEX(PDC!$J$1:$L$90,MATCH(H2708,PDC!$L:$L,0),MATCH(PDC!$J$1,PDC!$J$1:$L$1,0))</f>
        <v>Construction</v>
      </c>
      <c r="F2708">
        <v>8434</v>
      </c>
      <c r="G2708">
        <v>42</v>
      </c>
      <c r="H2708" t="s">
        <v>22</v>
      </c>
      <c r="I2708">
        <v>211</v>
      </c>
      <c r="J2708">
        <v>300909</v>
      </c>
      <c r="K2708">
        <v>3</v>
      </c>
      <c r="O2708">
        <v>425</v>
      </c>
      <c r="P2708">
        <v>10.55835207545061</v>
      </c>
      <c r="Q2708">
        <v>9.9697915317000003</v>
      </c>
    </row>
    <row r="2709" spans="1:17" x14ac:dyDescent="0.35">
      <c r="A2709" t="str">
        <f t="shared" si="222"/>
        <v>8434_Fabrication d'autres matériels de transport</v>
      </c>
      <c r="B2709" t="str">
        <f t="shared" si="223"/>
        <v>HC_8434</v>
      </c>
      <c r="C2709" t="str">
        <f t="shared" si="225"/>
        <v>HC</v>
      </c>
      <c r="D2709">
        <f t="shared" si="224"/>
        <v>55</v>
      </c>
      <c r="E2709" t="str">
        <f>INDEX(PDC!$J$1:$L$90,MATCH(H2709,PDC!$L:$L,0),MATCH(PDC!$J$1,PDC!$J$1:$L$1,0))</f>
        <v>Industrie</v>
      </c>
      <c r="F2709">
        <v>8434</v>
      </c>
      <c r="G2709">
        <v>30</v>
      </c>
      <c r="H2709" t="s">
        <v>74</v>
      </c>
      <c r="I2709">
        <v>70</v>
      </c>
      <c r="J2709">
        <v>108386</v>
      </c>
      <c r="K2709">
        <v>1</v>
      </c>
      <c r="O2709">
        <v>7</v>
      </c>
      <c r="P2709">
        <v>10.503732892784265</v>
      </c>
      <c r="Q2709">
        <v>9.2262838374000005</v>
      </c>
    </row>
    <row r="2710" spans="1:17" x14ac:dyDescent="0.35">
      <c r="A2710" t="str">
        <f t="shared" si="222"/>
        <v>8434_Fabrication de produits informatiques, électroniques et optiques</v>
      </c>
      <c r="B2710" t="str">
        <f t="shared" si="223"/>
        <v>HC_8434</v>
      </c>
      <c r="C2710" t="str">
        <f t="shared" si="225"/>
        <v>HC</v>
      </c>
      <c r="D2710">
        <f t="shared" si="224"/>
        <v>51</v>
      </c>
      <c r="E2710" t="str">
        <f>INDEX(PDC!$J$1:$L$90,MATCH(H2710,PDC!$L:$L,0),MATCH(PDC!$J$1,PDC!$J$1:$L$1,0))</f>
        <v>Industrie</v>
      </c>
      <c r="F2710">
        <v>8434</v>
      </c>
      <c r="G2710">
        <v>26</v>
      </c>
      <c r="H2710" t="s">
        <v>41</v>
      </c>
      <c r="I2710">
        <v>72</v>
      </c>
      <c r="J2710">
        <v>112705</v>
      </c>
      <c r="K2710">
        <v>1</v>
      </c>
      <c r="O2710">
        <v>23</v>
      </c>
      <c r="P2710">
        <v>12.939884879328153</v>
      </c>
      <c r="Q2710">
        <v>8.8727208197999996</v>
      </c>
    </row>
    <row r="2711" spans="1:17" x14ac:dyDescent="0.35">
      <c r="A2711" t="str">
        <f t="shared" ref="A2711:A2774" si="226">F2711&amp;"_"&amp;H2711</f>
        <v>8434_Activités des services financiers, hors assurance et caisses de retraite</v>
      </c>
      <c r="B2711" t="str">
        <f t="shared" ref="B2711:B2774" si="227">C2711&amp;"_"&amp;F2711</f>
        <v>56_8434</v>
      </c>
      <c r="C2711">
        <f t="shared" si="225"/>
        <v>56</v>
      </c>
      <c r="D2711">
        <f t="shared" si="224"/>
        <v>56</v>
      </c>
      <c r="E2711" t="str">
        <f>INDEX(PDC!$J$1:$L$90,MATCH(H2711,PDC!$L:$L,0),MATCH(PDC!$J$1,PDC!$J$1:$L$1,0))</f>
        <v>Services</v>
      </c>
      <c r="F2711">
        <v>8434</v>
      </c>
      <c r="G2711">
        <v>64</v>
      </c>
      <c r="H2711" t="s">
        <v>47</v>
      </c>
      <c r="I2711">
        <v>576</v>
      </c>
      <c r="J2711">
        <v>922690</v>
      </c>
      <c r="K2711">
        <v>6</v>
      </c>
      <c r="L2711">
        <v>1</v>
      </c>
      <c r="M2711">
        <v>10</v>
      </c>
      <c r="O2711">
        <v>467</v>
      </c>
      <c r="P2711">
        <v>8.5866727464568697</v>
      </c>
      <c r="Q2711">
        <v>6.5027257259000004</v>
      </c>
    </row>
    <row r="2712" spans="1:17" x14ac:dyDescent="0.35">
      <c r="A2712" t="str">
        <f t="shared" si="226"/>
        <v>8434_Activités des sièges sociaux ; conseil de gestion</v>
      </c>
      <c r="B2712" t="str">
        <f t="shared" si="227"/>
        <v>57_8434</v>
      </c>
      <c r="C2712">
        <f t="shared" si="225"/>
        <v>57</v>
      </c>
      <c r="D2712">
        <f t="shared" si="224"/>
        <v>57</v>
      </c>
      <c r="E2712" t="str">
        <f>INDEX(PDC!$J$1:$L$90,MATCH(H2712,PDC!$L:$L,0),MATCH(PDC!$J$1,PDC!$J$1:$L$1,0))</f>
        <v>Services</v>
      </c>
      <c r="F2712">
        <v>8434</v>
      </c>
      <c r="G2712">
        <v>70</v>
      </c>
      <c r="H2712" t="s">
        <v>44</v>
      </c>
      <c r="I2712">
        <v>546</v>
      </c>
      <c r="J2712">
        <v>900125</v>
      </c>
      <c r="K2712">
        <v>3</v>
      </c>
      <c r="L2712">
        <v>1</v>
      </c>
      <c r="M2712">
        <v>6</v>
      </c>
      <c r="O2712">
        <v>700</v>
      </c>
      <c r="P2712">
        <v>6.7909577898119622</v>
      </c>
      <c r="Q2712">
        <v>3.3328704347000002</v>
      </c>
    </row>
    <row r="2713" spans="1:17" x14ac:dyDescent="0.35">
      <c r="A2713" t="str">
        <f t="shared" si="226"/>
        <v>8434_Activités auxiliaires de services financiers et d'assurance</v>
      </c>
      <c r="B2713" t="str">
        <f t="shared" si="227"/>
        <v>HC_8434</v>
      </c>
      <c r="C2713" t="str">
        <f t="shared" si="225"/>
        <v>HC</v>
      </c>
      <c r="D2713">
        <f t="shared" si="224"/>
        <v>58</v>
      </c>
      <c r="E2713" t="str">
        <f>INDEX(PDC!$J$1:$L$90,MATCH(H2713,PDC!$L:$L,0),MATCH(PDC!$J$1,PDC!$J$1:$L$1,0))</f>
        <v>Services</v>
      </c>
      <c r="F2713">
        <v>8434</v>
      </c>
      <c r="G2713">
        <v>66</v>
      </c>
      <c r="H2713" t="s">
        <v>48</v>
      </c>
      <c r="I2713">
        <v>234</v>
      </c>
      <c r="J2713">
        <v>354849</v>
      </c>
      <c r="K2713">
        <v>1</v>
      </c>
      <c r="O2713">
        <v>2</v>
      </c>
      <c r="P2713">
        <v>4.6776981767039212</v>
      </c>
      <c r="Q2713">
        <v>2.8181000933</v>
      </c>
    </row>
    <row r="2714" spans="1:17" x14ac:dyDescent="0.35">
      <c r="A2714" t="str">
        <f t="shared" si="226"/>
        <v>8434_Activités juridiques et comptables</v>
      </c>
      <c r="B2714" t="str">
        <f t="shared" si="227"/>
        <v>59_8434</v>
      </c>
      <c r="C2714">
        <f t="shared" si="225"/>
        <v>59</v>
      </c>
      <c r="D2714">
        <f t="shared" si="224"/>
        <v>59</v>
      </c>
      <c r="E2714" t="str">
        <f>INDEX(PDC!$J$1:$L$90,MATCH(H2714,PDC!$L:$L,0),MATCH(PDC!$J$1,PDC!$J$1:$L$1,0))</f>
        <v>Services</v>
      </c>
      <c r="F2714">
        <v>8434</v>
      </c>
      <c r="G2714">
        <v>69</v>
      </c>
      <c r="H2714" t="s">
        <v>51</v>
      </c>
      <c r="I2714">
        <v>532</v>
      </c>
      <c r="J2714">
        <v>920410</v>
      </c>
      <c r="K2714">
        <v>2</v>
      </c>
      <c r="O2714">
        <v>91</v>
      </c>
      <c r="P2714">
        <v>3.9686525099456755</v>
      </c>
      <c r="Q2714">
        <v>2.1729446659999998</v>
      </c>
    </row>
    <row r="2715" spans="1:17" x14ac:dyDescent="0.35">
      <c r="A2715" t="str">
        <f t="shared" si="226"/>
        <v>8434_Organisation de jeux de hasard et d'argent</v>
      </c>
      <c r="B2715" t="str">
        <f t="shared" si="227"/>
        <v>HC_8434</v>
      </c>
      <c r="C2715" t="str">
        <f t="shared" si="225"/>
        <v>HC</v>
      </c>
      <c r="D2715">
        <f t="shared" si="224"/>
        <v>60</v>
      </c>
      <c r="E2715" t="str">
        <f>INDEX(PDC!$J$1:$L$90,MATCH(H2715,PDC!$L:$L,0),MATCH(PDC!$J$1,PDC!$J$1:$L$1,0))</f>
        <v>Services</v>
      </c>
      <c r="F2715">
        <v>8434</v>
      </c>
      <c r="G2715">
        <v>92</v>
      </c>
      <c r="H2715" t="s">
        <v>91</v>
      </c>
      <c r="I2715">
        <v>9</v>
      </c>
      <c r="J2715">
        <v>13138</v>
      </c>
      <c r="P2715">
        <v>0</v>
      </c>
    </row>
    <row r="2716" spans="1:17" x14ac:dyDescent="0.35">
      <c r="A2716" t="str">
        <f t="shared" si="226"/>
        <v>8434_Bibliothèques, archives, musées et autres activités culturelles</v>
      </c>
      <c r="B2716" t="str">
        <f t="shared" si="227"/>
        <v>HC_8434</v>
      </c>
      <c r="C2716" t="str">
        <f t="shared" si="225"/>
        <v>HC</v>
      </c>
      <c r="D2716">
        <f t="shared" si="224"/>
        <v>60</v>
      </c>
      <c r="E2716" t="str">
        <f>INDEX(PDC!$J$1:$L$90,MATCH(H2716,PDC!$L:$L,0),MATCH(PDC!$J$1,PDC!$J$1:$L$1,0))</f>
        <v>Services</v>
      </c>
      <c r="F2716">
        <v>8434</v>
      </c>
      <c r="G2716">
        <v>91</v>
      </c>
      <c r="H2716" t="s">
        <v>90</v>
      </c>
      <c r="I2716">
        <v>4</v>
      </c>
      <c r="J2716">
        <v>5386</v>
      </c>
      <c r="O2716">
        <v>0</v>
      </c>
      <c r="P2716">
        <v>0</v>
      </c>
    </row>
    <row r="2717" spans="1:17" x14ac:dyDescent="0.35">
      <c r="A2717" t="str">
        <f t="shared" si="226"/>
        <v>8434_Activités créatives, artistiques et de spectacle</v>
      </c>
      <c r="B2717" t="str">
        <f t="shared" si="227"/>
        <v>HC_8434</v>
      </c>
      <c r="C2717" t="str">
        <f t="shared" si="225"/>
        <v>HC</v>
      </c>
      <c r="D2717">
        <f t="shared" si="224"/>
        <v>60</v>
      </c>
      <c r="E2717" t="str">
        <f>INDEX(PDC!$J$1:$L$90,MATCH(H2717,PDC!$L:$L,0),MATCH(PDC!$J$1,PDC!$J$1:$L$1,0))</f>
        <v>Services</v>
      </c>
      <c r="F2717">
        <v>8434</v>
      </c>
      <c r="G2717">
        <v>90</v>
      </c>
      <c r="H2717" t="s">
        <v>42</v>
      </c>
      <c r="I2717">
        <v>108</v>
      </c>
      <c r="J2717">
        <v>78897</v>
      </c>
      <c r="O2717">
        <v>0</v>
      </c>
      <c r="P2717">
        <v>0</v>
      </c>
    </row>
    <row r="2718" spans="1:17" x14ac:dyDescent="0.35">
      <c r="A2718" t="str">
        <f t="shared" si="226"/>
        <v>8434_Activités des agences de voyage, voyagistes, services de réservation et activités connexes</v>
      </c>
      <c r="B2718" t="str">
        <f t="shared" si="227"/>
        <v>HC_8434</v>
      </c>
      <c r="C2718" t="str">
        <f t="shared" si="225"/>
        <v>HC</v>
      </c>
      <c r="D2718">
        <f t="shared" si="224"/>
        <v>60</v>
      </c>
      <c r="E2718" t="str">
        <f>INDEX(PDC!$J$1:$L$90,MATCH(H2718,PDC!$L:$L,0),MATCH(PDC!$J$1,PDC!$J$1:$L$1,0))</f>
        <v>Services</v>
      </c>
      <c r="F2718">
        <v>8434</v>
      </c>
      <c r="G2718">
        <v>79</v>
      </c>
      <c r="H2718" t="s">
        <v>89</v>
      </c>
      <c r="I2718">
        <v>45</v>
      </c>
      <c r="J2718">
        <v>80264</v>
      </c>
      <c r="O2718">
        <v>0</v>
      </c>
      <c r="P2718">
        <v>0</v>
      </c>
    </row>
    <row r="2719" spans="1:17" x14ac:dyDescent="0.35">
      <c r="A2719" t="str">
        <f t="shared" si="226"/>
        <v>8434_Autres activités spécialisées, scientifiques et techniques</v>
      </c>
      <c r="B2719" t="str">
        <f t="shared" si="227"/>
        <v>HC_8434</v>
      </c>
      <c r="C2719" t="str">
        <f t="shared" si="225"/>
        <v>HC</v>
      </c>
      <c r="D2719">
        <f t="shared" si="224"/>
        <v>60</v>
      </c>
      <c r="E2719" t="str">
        <f>INDEX(PDC!$J$1:$L$90,MATCH(H2719,PDC!$L:$L,0),MATCH(PDC!$J$1,PDC!$J$1:$L$1,0))</f>
        <v>Services</v>
      </c>
      <c r="F2719">
        <v>8434</v>
      </c>
      <c r="G2719">
        <v>74</v>
      </c>
      <c r="H2719" t="s">
        <v>86</v>
      </c>
      <c r="I2719">
        <v>72</v>
      </c>
      <c r="J2719">
        <v>73985</v>
      </c>
      <c r="P2719">
        <v>0</v>
      </c>
    </row>
    <row r="2720" spans="1:17" x14ac:dyDescent="0.35">
      <c r="A2720" t="str">
        <f t="shared" si="226"/>
        <v>8434_Recherche-développement scientifique</v>
      </c>
      <c r="B2720" t="str">
        <f t="shared" si="227"/>
        <v>HC_8434</v>
      </c>
      <c r="C2720" t="str">
        <f t="shared" si="225"/>
        <v>HC</v>
      </c>
      <c r="D2720">
        <f t="shared" si="224"/>
        <v>60</v>
      </c>
      <c r="E2720" t="str">
        <f>INDEX(PDC!$J$1:$L$90,MATCH(H2720,PDC!$L:$L,0),MATCH(PDC!$J$1,PDC!$J$1:$L$1,0))</f>
        <v>Services</v>
      </c>
      <c r="F2720">
        <v>8434</v>
      </c>
      <c r="G2720">
        <v>72</v>
      </c>
      <c r="H2720" t="s">
        <v>46</v>
      </c>
      <c r="I2720">
        <v>24</v>
      </c>
      <c r="J2720">
        <v>40513</v>
      </c>
      <c r="P2720">
        <v>0</v>
      </c>
    </row>
    <row r="2721" spans="1:17" x14ac:dyDescent="0.35">
      <c r="A2721" t="str">
        <f t="shared" si="226"/>
        <v>8434_Assurance</v>
      </c>
      <c r="B2721" t="str">
        <f t="shared" si="227"/>
        <v>HC_8434</v>
      </c>
      <c r="C2721" t="str">
        <f t="shared" si="225"/>
        <v>HC</v>
      </c>
      <c r="D2721">
        <f t="shared" ref="D2721:D2729" si="228">IF(COUNTBLANK(P2721)=0,RANK(P2721,P$2656:P$2729),"NC")</f>
        <v>60</v>
      </c>
      <c r="E2721" t="str">
        <f>INDEX(PDC!$J$1:$L$90,MATCH(H2721,PDC!$L:$L,0),MATCH(PDC!$J$1,PDC!$J$1:$L$1,0))</f>
        <v>Services</v>
      </c>
      <c r="F2721">
        <v>8434</v>
      </c>
      <c r="G2721">
        <v>65</v>
      </c>
      <c r="H2721" t="s">
        <v>45</v>
      </c>
      <c r="I2721">
        <v>40</v>
      </c>
      <c r="J2721">
        <v>56926</v>
      </c>
      <c r="P2721">
        <v>0</v>
      </c>
    </row>
    <row r="2722" spans="1:17" x14ac:dyDescent="0.35">
      <c r="A2722" t="str">
        <f t="shared" si="226"/>
        <v>8434_Services d'information</v>
      </c>
      <c r="B2722" t="str">
        <f t="shared" si="227"/>
        <v>HC_8434</v>
      </c>
      <c r="C2722" t="str">
        <f t="shared" si="225"/>
        <v>HC</v>
      </c>
      <c r="D2722">
        <f t="shared" si="228"/>
        <v>60</v>
      </c>
      <c r="E2722" t="str">
        <f>INDEX(PDC!$J$1:$L$90,MATCH(H2722,PDC!$L:$L,0),MATCH(PDC!$J$1,PDC!$J$1:$L$1,0))</f>
        <v>Services</v>
      </c>
      <c r="F2722">
        <v>8434</v>
      </c>
      <c r="G2722">
        <v>63</v>
      </c>
      <c r="H2722" t="s">
        <v>85</v>
      </c>
      <c r="I2722">
        <v>34</v>
      </c>
      <c r="J2722">
        <v>51202</v>
      </c>
      <c r="P2722">
        <v>0</v>
      </c>
    </row>
    <row r="2723" spans="1:17" x14ac:dyDescent="0.35">
      <c r="A2723" t="str">
        <f t="shared" si="226"/>
        <v>8434_Programmation, conseil et autres activités informatiques</v>
      </c>
      <c r="B2723" t="str">
        <f t="shared" si="227"/>
        <v>HC_8434</v>
      </c>
      <c r="C2723" t="str">
        <f t="shared" si="225"/>
        <v>HC</v>
      </c>
      <c r="D2723">
        <f t="shared" si="228"/>
        <v>60</v>
      </c>
      <c r="E2723" t="str">
        <f>INDEX(PDC!$J$1:$L$90,MATCH(H2723,PDC!$L:$L,0),MATCH(PDC!$J$1,PDC!$J$1:$L$1,0))</f>
        <v>Services</v>
      </c>
      <c r="F2723">
        <v>8434</v>
      </c>
      <c r="G2723">
        <v>62</v>
      </c>
      <c r="H2723" t="s">
        <v>50</v>
      </c>
      <c r="I2723">
        <v>98</v>
      </c>
      <c r="J2723">
        <v>157166</v>
      </c>
      <c r="O2723">
        <v>366</v>
      </c>
      <c r="P2723">
        <v>0</v>
      </c>
    </row>
    <row r="2724" spans="1:17" x14ac:dyDescent="0.35">
      <c r="A2724" t="str">
        <f t="shared" si="226"/>
        <v>8434_Programmation et diffusion</v>
      </c>
      <c r="B2724" t="str">
        <f t="shared" si="227"/>
        <v>HC_8434</v>
      </c>
      <c r="C2724" t="str">
        <f t="shared" si="225"/>
        <v>HC</v>
      </c>
      <c r="D2724">
        <f t="shared" si="228"/>
        <v>60</v>
      </c>
      <c r="E2724" t="str">
        <f>INDEX(PDC!$J$1:$L$90,MATCH(H2724,PDC!$L:$L,0),MATCH(PDC!$J$1,PDC!$J$1:$L$1,0))</f>
        <v>Services</v>
      </c>
      <c r="F2724">
        <v>8434</v>
      </c>
      <c r="G2724">
        <v>60</v>
      </c>
      <c r="H2724" t="s">
        <v>83</v>
      </c>
      <c r="I2724">
        <v>5</v>
      </c>
      <c r="J2724">
        <v>8021</v>
      </c>
      <c r="P2724">
        <v>0</v>
      </c>
    </row>
    <row r="2725" spans="1:17" x14ac:dyDescent="0.35">
      <c r="A2725" t="str">
        <f t="shared" si="226"/>
        <v>8434_Production de films cinématographiques, de vidéo et de programmes de télévision ; enregistrement sonore et édition musicale</v>
      </c>
      <c r="B2725" t="str">
        <f t="shared" si="227"/>
        <v>HC_8434</v>
      </c>
      <c r="C2725" t="str">
        <f t="shared" si="225"/>
        <v>HC</v>
      </c>
      <c r="D2725">
        <f t="shared" si="228"/>
        <v>60</v>
      </c>
      <c r="E2725" t="str">
        <f>INDEX(PDC!$J$1:$L$90,MATCH(H2725,PDC!$L:$L,0),MATCH(PDC!$J$1,PDC!$J$1:$L$1,0))</f>
        <v>Services</v>
      </c>
      <c r="F2725">
        <v>8434</v>
      </c>
      <c r="G2725">
        <v>59</v>
      </c>
      <c r="H2725" t="s">
        <v>82</v>
      </c>
      <c r="I2725">
        <v>22</v>
      </c>
      <c r="J2725">
        <v>31961</v>
      </c>
      <c r="P2725">
        <v>0</v>
      </c>
    </row>
    <row r="2726" spans="1:17" x14ac:dyDescent="0.35">
      <c r="A2726" t="str">
        <f t="shared" si="226"/>
        <v>8434_Édition</v>
      </c>
      <c r="B2726" t="str">
        <f t="shared" si="227"/>
        <v>HC_8434</v>
      </c>
      <c r="C2726" t="str">
        <f t="shared" si="225"/>
        <v>HC</v>
      </c>
      <c r="D2726">
        <f t="shared" si="228"/>
        <v>60</v>
      </c>
      <c r="E2726" t="str">
        <f>INDEX(PDC!$J$1:$L$90,MATCH(H2726,PDC!$L:$L,0),MATCH(PDC!$J$1,PDC!$J$1:$L$1,0))</f>
        <v>Services</v>
      </c>
      <c r="F2726">
        <v>8434</v>
      </c>
      <c r="G2726">
        <v>58</v>
      </c>
      <c r="H2726" t="s">
        <v>49</v>
      </c>
      <c r="I2726">
        <v>50</v>
      </c>
      <c r="J2726">
        <v>77463</v>
      </c>
      <c r="P2726">
        <v>0</v>
      </c>
    </row>
    <row r="2727" spans="1:17" x14ac:dyDescent="0.35">
      <c r="A2727" t="str">
        <f t="shared" si="226"/>
        <v>8434_Transports par eau</v>
      </c>
      <c r="B2727" t="str">
        <f t="shared" si="227"/>
        <v>HC_8434</v>
      </c>
      <c r="C2727" t="str">
        <f t="shared" si="225"/>
        <v>HC</v>
      </c>
      <c r="D2727">
        <f t="shared" si="228"/>
        <v>60</v>
      </c>
      <c r="E2727" t="str">
        <f>INDEX(PDC!$J$1:$L$90,MATCH(H2727,PDC!$L:$L,0),MATCH(PDC!$J$1,PDC!$J$1:$L$1,0))</f>
        <v>Services</v>
      </c>
      <c r="F2727">
        <v>8434</v>
      </c>
      <c r="G2727">
        <v>50</v>
      </c>
      <c r="H2727" t="s">
        <v>80</v>
      </c>
      <c r="I2727">
        <v>4</v>
      </c>
      <c r="J2727">
        <v>6218</v>
      </c>
      <c r="P2727">
        <v>0</v>
      </c>
    </row>
    <row r="2728" spans="1:17" x14ac:dyDescent="0.35">
      <c r="A2728" t="str">
        <f t="shared" si="226"/>
        <v>8434_Production et distribution d'électricité, de gaz, de vapeur et d'air conditionné</v>
      </c>
      <c r="B2728" t="str">
        <f t="shared" si="227"/>
        <v>HC_8434</v>
      </c>
      <c r="C2728" t="str">
        <f t="shared" si="225"/>
        <v>HC</v>
      </c>
      <c r="D2728">
        <f t="shared" si="228"/>
        <v>60</v>
      </c>
      <c r="E2728" t="str">
        <f>INDEX(PDC!$J$1:$L$90,MATCH(H2728,PDC!$L:$L,0),MATCH(PDC!$J$1,PDC!$J$1:$L$1,0))</f>
        <v>Industrie</v>
      </c>
      <c r="F2728">
        <v>8434</v>
      </c>
      <c r="G2728">
        <v>35</v>
      </c>
      <c r="H2728" t="s">
        <v>76</v>
      </c>
      <c r="I2728">
        <v>30</v>
      </c>
      <c r="J2728">
        <v>51129</v>
      </c>
      <c r="O2728">
        <v>0</v>
      </c>
      <c r="P2728">
        <v>0</v>
      </c>
    </row>
    <row r="2729" spans="1:17" x14ac:dyDescent="0.35">
      <c r="A2729" t="str">
        <f t="shared" si="226"/>
        <v>8434_Culture et production animale, chasse et services annexes</v>
      </c>
      <c r="B2729" t="str">
        <f t="shared" si="227"/>
        <v>HC_8434</v>
      </c>
      <c r="C2729" t="str">
        <f t="shared" si="225"/>
        <v>HC</v>
      </c>
      <c r="D2729">
        <f t="shared" si="228"/>
        <v>60</v>
      </c>
      <c r="E2729" t="str">
        <f>INDEX(PDC!$J$1:$L$90,MATCH(H2729,PDC!$L:$L,0),MATCH(PDC!$J$1,PDC!$J$1:$L$1,0))</f>
        <v>Agriculture</v>
      </c>
      <c r="F2729">
        <v>8434</v>
      </c>
      <c r="G2729">
        <v>1</v>
      </c>
      <c r="H2729" t="s">
        <v>62</v>
      </c>
      <c r="I2729">
        <v>4</v>
      </c>
      <c r="J2729">
        <v>4301</v>
      </c>
      <c r="P2729">
        <v>0</v>
      </c>
    </row>
    <row r="2730" spans="1:17" x14ac:dyDescent="0.35">
      <c r="A2730" t="str">
        <f t="shared" si="226"/>
        <v>8435_Métallurgie</v>
      </c>
      <c r="B2730" t="str">
        <f t="shared" si="227"/>
        <v>6_8435</v>
      </c>
      <c r="C2730">
        <f t="shared" si="225"/>
        <v>6</v>
      </c>
      <c r="D2730">
        <f>IF(COUNTBLANK(P2730)=0,RANK(P2730,P$2730:P$2806),"NC")</f>
        <v>6</v>
      </c>
      <c r="E2730" t="str">
        <f>INDEX(PDC!$J$1:$L$90,MATCH(H2730,PDC!$L:$L,0),MATCH(PDC!$J$1,PDC!$J$1:$L$1,0))</f>
        <v>Industrie</v>
      </c>
      <c r="F2730">
        <v>8435</v>
      </c>
      <c r="G2730">
        <v>24</v>
      </c>
      <c r="H2730" t="s">
        <v>26</v>
      </c>
      <c r="I2730">
        <v>598</v>
      </c>
      <c r="J2730">
        <v>911149</v>
      </c>
      <c r="K2730">
        <v>64</v>
      </c>
      <c r="L2730">
        <v>7</v>
      </c>
      <c r="M2730">
        <v>66</v>
      </c>
      <c r="O2730">
        <v>6315</v>
      </c>
      <c r="P2730">
        <v>100.53352994483934</v>
      </c>
      <c r="Q2730">
        <v>70.240981442000006</v>
      </c>
    </row>
    <row r="2731" spans="1:17" x14ac:dyDescent="0.35">
      <c r="A2731" t="str">
        <f t="shared" si="226"/>
        <v>8435_Travail du bois et fabrication d'articles en bois et en liège, à l'exception des meubles ; fabrication d'articles en vannerie et sparterie</v>
      </c>
      <c r="B2731" t="str">
        <f t="shared" si="227"/>
        <v>9_8435</v>
      </c>
      <c r="C2731">
        <f t="shared" si="225"/>
        <v>9</v>
      </c>
      <c r="D2731">
        <f t="shared" ref="D2731:D2794" si="229">IF(COUNTBLANK(P2731)=0,RANK(P2731,P$2730:P$2806),"NC")</f>
        <v>9</v>
      </c>
      <c r="E2731" t="str">
        <f>INDEX(PDC!$J$1:$L$90,MATCH(H2731,PDC!$L:$L,0),MATCH(PDC!$J$1,PDC!$J$1:$L$1,0))</f>
        <v>Industrie</v>
      </c>
      <c r="F2731">
        <v>8435</v>
      </c>
      <c r="G2731">
        <v>16</v>
      </c>
      <c r="H2731" t="s">
        <v>70</v>
      </c>
      <c r="I2731">
        <v>389</v>
      </c>
      <c r="J2731">
        <v>598506</v>
      </c>
      <c r="K2731">
        <v>35</v>
      </c>
      <c r="L2731">
        <v>5</v>
      </c>
      <c r="M2731">
        <v>41</v>
      </c>
      <c r="O2731">
        <v>2243</v>
      </c>
      <c r="P2731">
        <v>86.496349914136232</v>
      </c>
      <c r="Q2731">
        <v>58.478945908999997</v>
      </c>
    </row>
    <row r="2732" spans="1:17" x14ac:dyDescent="0.35">
      <c r="A2732" t="str">
        <f t="shared" si="226"/>
        <v>8435_Travaux de construction spécialisés</v>
      </c>
      <c r="B2732" t="str">
        <f t="shared" si="227"/>
        <v>5_8435</v>
      </c>
      <c r="C2732">
        <f t="shared" si="225"/>
        <v>5</v>
      </c>
      <c r="D2732">
        <f t="shared" si="229"/>
        <v>5</v>
      </c>
      <c r="E2732" t="str">
        <f>INDEX(PDC!$J$1:$L$90,MATCH(H2732,PDC!$L:$L,0),MATCH(PDC!$J$1,PDC!$J$1:$L$1,0))</f>
        <v>Construction</v>
      </c>
      <c r="F2732">
        <v>8435</v>
      </c>
      <c r="G2732">
        <v>43</v>
      </c>
      <c r="H2732" t="s">
        <v>3</v>
      </c>
      <c r="I2732">
        <v>3963</v>
      </c>
      <c r="J2732">
        <v>6115325</v>
      </c>
      <c r="K2732">
        <v>343</v>
      </c>
      <c r="L2732">
        <v>30</v>
      </c>
      <c r="M2732">
        <v>337</v>
      </c>
      <c r="N2732">
        <v>1</v>
      </c>
      <c r="O2732">
        <v>30554</v>
      </c>
      <c r="P2732">
        <v>104.44044904451563</v>
      </c>
      <c r="Q2732">
        <v>56.08859709</v>
      </c>
    </row>
    <row r="2733" spans="1:17" x14ac:dyDescent="0.35">
      <c r="A2733" t="str">
        <f t="shared" si="226"/>
        <v>8435_Fabrication d'autres produits minéraux non métalliques</v>
      </c>
      <c r="B2733" t="str">
        <f t="shared" si="227"/>
        <v>10_8435</v>
      </c>
      <c r="C2733">
        <f t="shared" si="225"/>
        <v>10</v>
      </c>
      <c r="D2733">
        <f t="shared" si="229"/>
        <v>10</v>
      </c>
      <c r="E2733" t="str">
        <f>INDEX(PDC!$J$1:$L$90,MATCH(H2733,PDC!$L:$L,0),MATCH(PDC!$J$1,PDC!$J$1:$L$1,0))</f>
        <v>Industrie</v>
      </c>
      <c r="F2733">
        <v>8435</v>
      </c>
      <c r="G2733">
        <v>23</v>
      </c>
      <c r="H2733" t="s">
        <v>18</v>
      </c>
      <c r="I2733">
        <v>304</v>
      </c>
      <c r="J2733">
        <v>472955</v>
      </c>
      <c r="K2733">
        <v>26</v>
      </c>
      <c r="L2733">
        <v>2</v>
      </c>
      <c r="M2733">
        <v>23</v>
      </c>
      <c r="O2733">
        <v>1710</v>
      </c>
      <c r="P2733">
        <v>84.658667180269788</v>
      </c>
      <c r="Q2733">
        <v>54.973517565000002</v>
      </c>
    </row>
    <row r="2734" spans="1:17" x14ac:dyDescent="0.35">
      <c r="A2734" t="str">
        <f t="shared" si="226"/>
        <v>8435_Hébergement médico-social et social</v>
      </c>
      <c r="B2734" t="str">
        <f t="shared" si="227"/>
        <v>11_8435</v>
      </c>
      <c r="C2734">
        <f t="shared" si="225"/>
        <v>11</v>
      </c>
      <c r="D2734">
        <f t="shared" si="229"/>
        <v>11</v>
      </c>
      <c r="E2734" t="str">
        <f>INDEX(PDC!$J$1:$L$90,MATCH(H2734,PDC!$L:$L,0),MATCH(PDC!$J$1,PDC!$J$1:$L$1,0))</f>
        <v>Services</v>
      </c>
      <c r="F2734">
        <v>8435</v>
      </c>
      <c r="G2734">
        <v>87</v>
      </c>
      <c r="H2734" t="s">
        <v>2</v>
      </c>
      <c r="I2734">
        <v>1239</v>
      </c>
      <c r="J2734">
        <v>1841795</v>
      </c>
      <c r="K2734">
        <v>97</v>
      </c>
      <c r="L2734">
        <v>5</v>
      </c>
      <c r="M2734">
        <v>17</v>
      </c>
      <c r="O2734">
        <v>8825</v>
      </c>
      <c r="P2734">
        <v>71.457304221168499</v>
      </c>
      <c r="Q2734">
        <v>52.666013319000001</v>
      </c>
    </row>
    <row r="2735" spans="1:17" x14ac:dyDescent="0.35">
      <c r="A2735" t="str">
        <f t="shared" si="226"/>
        <v>8435_Activités de poste et de courrier</v>
      </c>
      <c r="B2735" t="str">
        <f t="shared" si="227"/>
        <v>HC_8435</v>
      </c>
      <c r="C2735" t="str">
        <f t="shared" si="225"/>
        <v>HC</v>
      </c>
      <c r="D2735">
        <f t="shared" si="229"/>
        <v>8</v>
      </c>
      <c r="E2735" t="str">
        <f>INDEX(PDC!$J$1:$L$90,MATCH(H2735,PDC!$L:$L,0),MATCH(PDC!$J$1,PDC!$J$1:$L$1,0))</f>
        <v>Services</v>
      </c>
      <c r="F2735">
        <v>8435</v>
      </c>
      <c r="G2735">
        <v>53</v>
      </c>
      <c r="H2735" t="s">
        <v>13</v>
      </c>
      <c r="I2735">
        <v>316</v>
      </c>
      <c r="J2735">
        <v>464849</v>
      </c>
      <c r="K2735">
        <v>24</v>
      </c>
      <c r="O2735">
        <v>873</v>
      </c>
      <c r="P2735">
        <v>88.153131500257302</v>
      </c>
      <c r="Q2735">
        <v>51.629668989000002</v>
      </c>
    </row>
    <row r="2736" spans="1:17" x14ac:dyDescent="0.35">
      <c r="A2736" t="str">
        <f t="shared" si="226"/>
        <v>8435_Fabrication de meubles</v>
      </c>
      <c r="B2736" t="str">
        <f t="shared" si="227"/>
        <v>HC_8435</v>
      </c>
      <c r="C2736" t="str">
        <f t="shared" si="225"/>
        <v>HC</v>
      </c>
      <c r="D2736">
        <f t="shared" si="229"/>
        <v>4</v>
      </c>
      <c r="E2736" t="str">
        <f>INDEX(PDC!$J$1:$L$90,MATCH(H2736,PDC!$L:$L,0),MATCH(PDC!$J$1,PDC!$J$1:$L$1,0))</f>
        <v>Industrie</v>
      </c>
      <c r="F2736">
        <v>8435</v>
      </c>
      <c r="G2736">
        <v>31</v>
      </c>
      <c r="H2736" t="s">
        <v>75</v>
      </c>
      <c r="I2736">
        <v>130</v>
      </c>
      <c r="J2736">
        <v>215196</v>
      </c>
      <c r="K2736">
        <v>11</v>
      </c>
      <c r="O2736">
        <v>101</v>
      </c>
      <c r="P2736">
        <v>114.00395566381786</v>
      </c>
      <c r="Q2736">
        <v>51.116191751000002</v>
      </c>
    </row>
    <row r="2737" spans="1:17" x14ac:dyDescent="0.35">
      <c r="A2737" t="str">
        <f t="shared" si="226"/>
        <v>8435_Production de films cinématographiques, de vidéo et de programmes de télévision ; enregistrement sonore et édition musicale</v>
      </c>
      <c r="B2737" t="str">
        <f t="shared" si="227"/>
        <v>HC_8435</v>
      </c>
      <c r="C2737" t="str">
        <f t="shared" si="225"/>
        <v>HC</v>
      </c>
      <c r="D2737">
        <f t="shared" si="229"/>
        <v>7</v>
      </c>
      <c r="E2737" t="str">
        <f>INDEX(PDC!$J$1:$L$90,MATCH(H2737,PDC!$L:$L,0),MATCH(PDC!$J$1,PDC!$J$1:$L$1,0))</f>
        <v>Services</v>
      </c>
      <c r="F2737">
        <v>8435</v>
      </c>
      <c r="G2737">
        <v>59</v>
      </c>
      <c r="H2737" t="s">
        <v>82</v>
      </c>
      <c r="I2737">
        <v>17</v>
      </c>
      <c r="J2737">
        <v>19641</v>
      </c>
      <c r="K2737">
        <v>1</v>
      </c>
      <c r="O2737">
        <v>266</v>
      </c>
      <c r="P2737">
        <v>98.848799790184557</v>
      </c>
      <c r="Q2737">
        <v>50.913904586999998</v>
      </c>
    </row>
    <row r="2738" spans="1:17" x14ac:dyDescent="0.35">
      <c r="A2738" t="str">
        <f t="shared" si="226"/>
        <v>8435_Collecte, traitement et élimination des déchets ; récupération</v>
      </c>
      <c r="B2738" t="str">
        <f t="shared" si="227"/>
        <v>HC_8435</v>
      </c>
      <c r="C2738" t="str">
        <f t="shared" si="225"/>
        <v>HC</v>
      </c>
      <c r="D2738">
        <f t="shared" si="229"/>
        <v>19</v>
      </c>
      <c r="E2738" t="str">
        <f>INDEX(PDC!$J$1:$L$90,MATCH(H2738,PDC!$L:$L,0),MATCH(PDC!$J$1,PDC!$J$1:$L$1,0))</f>
        <v>Industrie</v>
      </c>
      <c r="F2738">
        <v>8435</v>
      </c>
      <c r="G2738">
        <v>38</v>
      </c>
      <c r="H2738" t="s">
        <v>4</v>
      </c>
      <c r="I2738">
        <v>149</v>
      </c>
      <c r="J2738">
        <v>239166</v>
      </c>
      <c r="K2738">
        <v>12</v>
      </c>
      <c r="O2738">
        <v>973</v>
      </c>
      <c r="P2738">
        <v>52.137981158607424</v>
      </c>
      <c r="Q2738">
        <v>50.174355886999997</v>
      </c>
    </row>
    <row r="2739" spans="1:17" x14ac:dyDescent="0.35">
      <c r="A2739" t="str">
        <f t="shared" si="226"/>
        <v>8435_Activités des organisations associatives</v>
      </c>
      <c r="B2739" t="str">
        <f t="shared" si="227"/>
        <v>23_8435</v>
      </c>
      <c r="C2739">
        <f t="shared" si="225"/>
        <v>23</v>
      </c>
      <c r="D2739">
        <f t="shared" si="229"/>
        <v>23</v>
      </c>
      <c r="E2739" t="str">
        <f>INDEX(PDC!$J$1:$L$90,MATCH(H2739,PDC!$L:$L,0),MATCH(PDC!$J$1,PDC!$J$1:$L$1,0))</f>
        <v>Services</v>
      </c>
      <c r="F2739">
        <v>8435</v>
      </c>
      <c r="G2739">
        <v>94</v>
      </c>
      <c r="H2739" t="s">
        <v>32</v>
      </c>
      <c r="I2739">
        <v>433</v>
      </c>
      <c r="J2739">
        <v>602279</v>
      </c>
      <c r="K2739">
        <v>30</v>
      </c>
      <c r="L2739">
        <v>2</v>
      </c>
      <c r="M2739">
        <v>33</v>
      </c>
      <c r="O2739">
        <v>1970</v>
      </c>
      <c r="P2739">
        <v>45.605296551128191</v>
      </c>
      <c r="Q2739">
        <v>49.810801970999997</v>
      </c>
    </row>
    <row r="2740" spans="1:17" x14ac:dyDescent="0.35">
      <c r="A2740" t="str">
        <f t="shared" si="226"/>
        <v>8435_Activités liées à l'emploi</v>
      </c>
      <c r="B2740" t="str">
        <f t="shared" si="227"/>
        <v>HC_8435</v>
      </c>
      <c r="C2740" t="str">
        <f t="shared" si="225"/>
        <v>HC</v>
      </c>
      <c r="D2740">
        <f t="shared" si="229"/>
        <v>1</v>
      </c>
      <c r="E2740" t="str">
        <f>INDEX(PDC!$J$1:$L$90,MATCH(H2740,PDC!$L:$L,0),MATCH(PDC!$J$1,PDC!$J$1:$L$1,0))</f>
        <v>Services</v>
      </c>
      <c r="F2740">
        <v>8435</v>
      </c>
      <c r="G2740">
        <v>78</v>
      </c>
      <c r="H2740" t="s">
        <v>6</v>
      </c>
      <c r="I2740">
        <v>3209</v>
      </c>
      <c r="J2740">
        <v>3817821</v>
      </c>
      <c r="K2740">
        <v>187</v>
      </c>
      <c r="L2740">
        <v>7</v>
      </c>
      <c r="M2740">
        <v>75</v>
      </c>
      <c r="O2740">
        <v>12168</v>
      </c>
      <c r="P2740">
        <v>140.69716241662636</v>
      </c>
      <c r="Q2740">
        <v>48.980819164000003</v>
      </c>
    </row>
    <row r="2741" spans="1:17" x14ac:dyDescent="0.35">
      <c r="A2741" t="str">
        <f t="shared" si="226"/>
        <v>8435_Action sociale sans hébergement</v>
      </c>
      <c r="B2741" t="str">
        <f t="shared" si="227"/>
        <v>32_8435</v>
      </c>
      <c r="C2741">
        <f t="shared" si="225"/>
        <v>32</v>
      </c>
      <c r="D2741">
        <f t="shared" si="229"/>
        <v>32</v>
      </c>
      <c r="E2741" t="str">
        <f>INDEX(PDC!$J$1:$L$90,MATCH(H2741,PDC!$L:$L,0),MATCH(PDC!$J$1,PDC!$J$1:$L$1,0))</f>
        <v>Services</v>
      </c>
      <c r="F2741">
        <v>8435</v>
      </c>
      <c r="G2741">
        <v>88</v>
      </c>
      <c r="H2741" t="s">
        <v>8</v>
      </c>
      <c r="I2741">
        <v>1393</v>
      </c>
      <c r="J2741">
        <v>1995611</v>
      </c>
      <c r="K2741">
        <v>90</v>
      </c>
      <c r="L2741">
        <v>2</v>
      </c>
      <c r="M2741">
        <v>22</v>
      </c>
      <c r="O2741">
        <v>5855</v>
      </c>
      <c r="P2741">
        <v>29.844240202515675</v>
      </c>
      <c r="Q2741">
        <v>45.098969689</v>
      </c>
    </row>
    <row r="2742" spans="1:17" x14ac:dyDescent="0.35">
      <c r="A2742" t="str">
        <f t="shared" si="226"/>
        <v>8435_Construction de bâtiments</v>
      </c>
      <c r="B2742" t="str">
        <f t="shared" si="227"/>
        <v>HC_8435</v>
      </c>
      <c r="C2742" t="str">
        <f t="shared" si="225"/>
        <v>HC</v>
      </c>
      <c r="D2742">
        <f t="shared" si="229"/>
        <v>13</v>
      </c>
      <c r="E2742" t="str">
        <f>INDEX(PDC!$J$1:$L$90,MATCH(H2742,PDC!$L:$L,0),MATCH(PDC!$J$1,PDC!$J$1:$L$1,0))</f>
        <v>Construction</v>
      </c>
      <c r="F2742">
        <v>8435</v>
      </c>
      <c r="G2742">
        <v>41</v>
      </c>
      <c r="H2742" t="s">
        <v>17</v>
      </c>
      <c r="I2742">
        <v>176</v>
      </c>
      <c r="J2742">
        <v>271125</v>
      </c>
      <c r="K2742">
        <v>12</v>
      </c>
      <c r="L2742">
        <v>2</v>
      </c>
      <c r="M2742">
        <v>14</v>
      </c>
      <c r="O2742">
        <v>1653</v>
      </c>
      <c r="P2742">
        <v>66.735407473134359</v>
      </c>
      <c r="Q2742">
        <v>44.260027663000002</v>
      </c>
    </row>
    <row r="2743" spans="1:17" x14ac:dyDescent="0.35">
      <c r="A2743" t="str">
        <f t="shared" si="226"/>
        <v>8435_Industrie du cuir et de la chaussure</v>
      </c>
      <c r="B2743" t="str">
        <f t="shared" si="227"/>
        <v>HC_8435</v>
      </c>
      <c r="C2743" t="str">
        <f t="shared" si="225"/>
        <v>HC</v>
      </c>
      <c r="D2743">
        <f t="shared" si="229"/>
        <v>15</v>
      </c>
      <c r="E2743" t="str">
        <f>INDEX(PDC!$J$1:$L$90,MATCH(H2743,PDC!$L:$L,0),MATCH(PDC!$J$1,PDC!$J$1:$L$1,0))</f>
        <v>Industrie</v>
      </c>
      <c r="F2743">
        <v>8435</v>
      </c>
      <c r="G2743">
        <v>15</v>
      </c>
      <c r="H2743" t="s">
        <v>69</v>
      </c>
      <c r="I2743">
        <v>157</v>
      </c>
      <c r="J2743">
        <v>239557</v>
      </c>
      <c r="K2743">
        <v>9</v>
      </c>
      <c r="L2743">
        <v>1</v>
      </c>
      <c r="M2743">
        <v>5</v>
      </c>
      <c r="O2743">
        <v>1309</v>
      </c>
      <c r="P2743">
        <v>60.253647712064911</v>
      </c>
      <c r="Q2743">
        <v>37.569346752999998</v>
      </c>
    </row>
    <row r="2744" spans="1:17" x14ac:dyDescent="0.35">
      <c r="A2744" t="str">
        <f t="shared" si="226"/>
        <v>8435_Autres industries extractives</v>
      </c>
      <c r="B2744" t="str">
        <f t="shared" si="227"/>
        <v>HC_8435</v>
      </c>
      <c r="C2744" t="str">
        <f t="shared" si="225"/>
        <v>HC</v>
      </c>
      <c r="D2744">
        <f t="shared" si="229"/>
        <v>2</v>
      </c>
      <c r="E2744" t="str">
        <f>INDEX(PDC!$J$1:$L$90,MATCH(H2744,PDC!$L:$L,0),MATCH(PDC!$J$1,PDC!$J$1:$L$1,0))</f>
        <v>Industrie</v>
      </c>
      <c r="F2744">
        <v>8435</v>
      </c>
      <c r="G2744">
        <v>8</v>
      </c>
      <c r="H2744" t="s">
        <v>64</v>
      </c>
      <c r="I2744">
        <v>174</v>
      </c>
      <c r="J2744">
        <v>298062</v>
      </c>
      <c r="K2744">
        <v>11</v>
      </c>
      <c r="O2744">
        <v>1049</v>
      </c>
      <c r="P2744">
        <v>126.14220832169337</v>
      </c>
      <c r="Q2744">
        <v>36.905073440999999</v>
      </c>
    </row>
    <row r="2745" spans="1:17" x14ac:dyDescent="0.35">
      <c r="A2745" t="str">
        <f t="shared" si="226"/>
        <v>8435_Enquêtes et sécurité</v>
      </c>
      <c r="B2745" t="str">
        <f t="shared" si="227"/>
        <v>3_8435</v>
      </c>
      <c r="C2745">
        <f t="shared" si="225"/>
        <v>3</v>
      </c>
      <c r="D2745">
        <f t="shared" si="229"/>
        <v>3</v>
      </c>
      <c r="E2745" t="str">
        <f>INDEX(PDC!$J$1:$L$90,MATCH(H2745,PDC!$L:$L,0),MATCH(PDC!$J$1,PDC!$J$1:$L$1,0))</f>
        <v>Services</v>
      </c>
      <c r="F2745">
        <v>8435</v>
      </c>
      <c r="G2745">
        <v>80</v>
      </c>
      <c r="H2745" t="s">
        <v>15</v>
      </c>
      <c r="I2745">
        <v>339</v>
      </c>
      <c r="J2745">
        <v>511699</v>
      </c>
      <c r="K2745">
        <v>18</v>
      </c>
      <c r="L2745">
        <v>3</v>
      </c>
      <c r="M2745">
        <v>31</v>
      </c>
      <c r="O2745">
        <v>3550</v>
      </c>
      <c r="P2745">
        <v>121.33806311098675</v>
      </c>
      <c r="Q2745">
        <v>35.176930187000004</v>
      </c>
    </row>
    <row r="2746" spans="1:17" x14ac:dyDescent="0.35">
      <c r="A2746" t="str">
        <f t="shared" si="226"/>
        <v>8435_Restauration</v>
      </c>
      <c r="B2746" t="str">
        <f t="shared" si="227"/>
        <v>16_8435</v>
      </c>
      <c r="C2746">
        <f t="shared" si="225"/>
        <v>16</v>
      </c>
      <c r="D2746">
        <f t="shared" si="229"/>
        <v>16</v>
      </c>
      <c r="E2746" t="str">
        <f>INDEX(PDC!$J$1:$L$90,MATCH(H2746,PDC!$L:$L,0),MATCH(PDC!$J$1,PDC!$J$1:$L$1,0))</f>
        <v>Services</v>
      </c>
      <c r="F2746">
        <v>8435</v>
      </c>
      <c r="G2746">
        <v>56</v>
      </c>
      <c r="H2746" t="s">
        <v>10</v>
      </c>
      <c r="I2746">
        <v>1076</v>
      </c>
      <c r="J2746">
        <v>1589033</v>
      </c>
      <c r="K2746">
        <v>53</v>
      </c>
      <c r="O2746">
        <v>4062</v>
      </c>
      <c r="P2746">
        <v>57.774375293513287</v>
      </c>
      <c r="Q2746">
        <v>33.353618206999997</v>
      </c>
    </row>
    <row r="2747" spans="1:17" x14ac:dyDescent="0.35">
      <c r="A2747" t="str">
        <f t="shared" si="226"/>
        <v>8435_Services relatifs aux bâtiments et aménagement paysager</v>
      </c>
      <c r="B2747" t="str">
        <f t="shared" si="227"/>
        <v>HC_8435</v>
      </c>
      <c r="C2747" t="str">
        <f t="shared" si="225"/>
        <v>HC</v>
      </c>
      <c r="D2747">
        <f t="shared" si="229"/>
        <v>42</v>
      </c>
      <c r="E2747" t="str">
        <f>INDEX(PDC!$J$1:$L$90,MATCH(H2747,PDC!$L:$L,0),MATCH(PDC!$J$1,PDC!$J$1:$L$1,0))</f>
        <v>Services</v>
      </c>
      <c r="F2747">
        <v>8435</v>
      </c>
      <c r="G2747">
        <v>81</v>
      </c>
      <c r="H2747" t="s">
        <v>9</v>
      </c>
      <c r="I2747">
        <v>262</v>
      </c>
      <c r="J2747">
        <v>360562</v>
      </c>
      <c r="K2747">
        <v>12</v>
      </c>
      <c r="L2747">
        <v>2</v>
      </c>
      <c r="M2747">
        <v>11</v>
      </c>
      <c r="O2747">
        <v>2218</v>
      </c>
      <c r="P2747">
        <v>16.936311528810034</v>
      </c>
      <c r="Q2747">
        <v>33.281377405000001</v>
      </c>
    </row>
    <row r="2748" spans="1:17" x14ac:dyDescent="0.35">
      <c r="A2748" t="str">
        <f t="shared" si="226"/>
        <v>8435_Fabrication de produits métalliques, à l'exception des machines et des équipements</v>
      </c>
      <c r="B2748" t="str">
        <f t="shared" si="227"/>
        <v>18_8435</v>
      </c>
      <c r="C2748">
        <f t="shared" si="225"/>
        <v>18</v>
      </c>
      <c r="D2748">
        <f t="shared" si="229"/>
        <v>18</v>
      </c>
      <c r="E2748" t="str">
        <f>INDEX(PDC!$J$1:$L$90,MATCH(H2748,PDC!$L:$L,0),MATCH(PDC!$J$1,PDC!$J$1:$L$1,0))</f>
        <v>Industrie</v>
      </c>
      <c r="F2748">
        <v>8435</v>
      </c>
      <c r="G2748">
        <v>25</v>
      </c>
      <c r="H2748" t="s">
        <v>11</v>
      </c>
      <c r="I2748">
        <v>1432</v>
      </c>
      <c r="J2748">
        <v>2377394</v>
      </c>
      <c r="K2748">
        <v>79</v>
      </c>
      <c r="L2748">
        <v>2</v>
      </c>
      <c r="M2748">
        <v>45</v>
      </c>
      <c r="O2748">
        <v>5279</v>
      </c>
      <c r="P2748">
        <v>52.718918157808517</v>
      </c>
      <c r="Q2748">
        <v>33.229662394999998</v>
      </c>
    </row>
    <row r="2749" spans="1:17" x14ac:dyDescent="0.35">
      <c r="A2749" t="str">
        <f t="shared" si="226"/>
        <v>8435_Industries alimentaires</v>
      </c>
      <c r="B2749" t="str">
        <f t="shared" si="227"/>
        <v>21_8435</v>
      </c>
      <c r="C2749">
        <f t="shared" si="225"/>
        <v>21</v>
      </c>
      <c r="D2749">
        <f t="shared" si="229"/>
        <v>21</v>
      </c>
      <c r="E2749" t="str">
        <f>INDEX(PDC!$J$1:$L$90,MATCH(H2749,PDC!$L:$L,0),MATCH(PDC!$J$1,PDC!$J$1:$L$1,0))</f>
        <v>Industrie</v>
      </c>
      <c r="F2749">
        <v>8435</v>
      </c>
      <c r="G2749">
        <v>10</v>
      </c>
      <c r="H2749" t="s">
        <v>14</v>
      </c>
      <c r="I2749">
        <v>1070</v>
      </c>
      <c r="J2749">
        <v>1658476</v>
      </c>
      <c r="K2749">
        <v>52</v>
      </c>
      <c r="L2749">
        <v>1</v>
      </c>
      <c r="M2749">
        <v>9</v>
      </c>
      <c r="O2749">
        <v>2812</v>
      </c>
      <c r="P2749">
        <v>46.131890694552766</v>
      </c>
      <c r="Q2749">
        <v>31.354086522999999</v>
      </c>
    </row>
    <row r="2750" spans="1:17" x14ac:dyDescent="0.35">
      <c r="A2750" t="str">
        <f t="shared" si="226"/>
        <v>8435_Réparation d'ordinateurs et de biens personnels et domestiques</v>
      </c>
      <c r="B2750" t="str">
        <f t="shared" si="227"/>
        <v>HC_8435</v>
      </c>
      <c r="C2750" t="str">
        <f t="shared" si="225"/>
        <v>HC</v>
      </c>
      <c r="D2750">
        <f t="shared" si="229"/>
        <v>31</v>
      </c>
      <c r="E2750" t="str">
        <f>INDEX(PDC!$J$1:$L$90,MATCH(H2750,PDC!$L:$L,0),MATCH(PDC!$J$1,PDC!$J$1:$L$1,0))</f>
        <v>Services</v>
      </c>
      <c r="F2750">
        <v>8435</v>
      </c>
      <c r="G2750">
        <v>95</v>
      </c>
      <c r="H2750" t="s">
        <v>92</v>
      </c>
      <c r="I2750">
        <v>27</v>
      </c>
      <c r="J2750">
        <v>32965</v>
      </c>
      <c r="K2750">
        <v>1</v>
      </c>
      <c r="O2750">
        <v>5</v>
      </c>
      <c r="P2750">
        <v>30.490973883051083</v>
      </c>
      <c r="Q2750">
        <v>30.335204004000001</v>
      </c>
    </row>
    <row r="2751" spans="1:17" x14ac:dyDescent="0.35">
      <c r="A2751" t="str">
        <f t="shared" si="226"/>
        <v>8435_Transports terrestres et transport par conduites</v>
      </c>
      <c r="B2751" t="str">
        <f t="shared" si="227"/>
        <v>14_8435</v>
      </c>
      <c r="C2751">
        <f t="shared" si="225"/>
        <v>14</v>
      </c>
      <c r="D2751">
        <f t="shared" si="229"/>
        <v>14</v>
      </c>
      <c r="E2751" t="str">
        <f>INDEX(PDC!$J$1:$L$90,MATCH(H2751,PDC!$L:$L,0),MATCH(PDC!$J$1,PDC!$J$1:$L$1,0))</f>
        <v>Services</v>
      </c>
      <c r="F2751">
        <v>8435</v>
      </c>
      <c r="G2751">
        <v>49</v>
      </c>
      <c r="H2751" t="s">
        <v>5</v>
      </c>
      <c r="I2751">
        <v>1514</v>
      </c>
      <c r="J2751">
        <v>2672887</v>
      </c>
      <c r="K2751">
        <v>76</v>
      </c>
      <c r="L2751">
        <v>13</v>
      </c>
      <c r="M2751">
        <v>243</v>
      </c>
      <c r="O2751">
        <v>9420</v>
      </c>
      <c r="P2751">
        <v>62.379962571469243</v>
      </c>
      <c r="Q2751">
        <v>28.433674899</v>
      </c>
    </row>
    <row r="2752" spans="1:17" x14ac:dyDescent="0.35">
      <c r="A2752" t="str">
        <f t="shared" si="226"/>
        <v>8435_Collecte et traitement des eaux usées</v>
      </c>
      <c r="B2752" t="str">
        <f t="shared" si="227"/>
        <v>HC_8435</v>
      </c>
      <c r="C2752" t="str">
        <f t="shared" si="225"/>
        <v>HC</v>
      </c>
      <c r="D2752">
        <f t="shared" si="229"/>
        <v>12</v>
      </c>
      <c r="E2752" t="str">
        <f>INDEX(PDC!$J$1:$L$90,MATCH(H2752,PDC!$L:$L,0),MATCH(PDC!$J$1,PDC!$J$1:$L$1,0))</f>
        <v>Industrie</v>
      </c>
      <c r="F2752">
        <v>8435</v>
      </c>
      <c r="G2752">
        <v>37</v>
      </c>
      <c r="H2752" t="s">
        <v>78</v>
      </c>
      <c r="I2752">
        <v>21</v>
      </c>
      <c r="J2752">
        <v>35347</v>
      </c>
      <c r="K2752">
        <v>1</v>
      </c>
      <c r="O2752">
        <v>48</v>
      </c>
      <c r="P2752">
        <v>69.592476844364342</v>
      </c>
      <c r="Q2752">
        <v>28.290944068999998</v>
      </c>
    </row>
    <row r="2753" spans="1:17" x14ac:dyDescent="0.35">
      <c r="A2753" t="str">
        <f t="shared" si="226"/>
        <v>8435_Fabrication de machines et équipements n.c.a.</v>
      </c>
      <c r="B2753" t="str">
        <f t="shared" si="227"/>
        <v>24_8435</v>
      </c>
      <c r="C2753">
        <f t="shared" si="225"/>
        <v>24</v>
      </c>
      <c r="D2753">
        <f t="shared" si="229"/>
        <v>24</v>
      </c>
      <c r="E2753" t="str">
        <f>INDEX(PDC!$J$1:$L$90,MATCH(H2753,PDC!$L:$L,0),MATCH(PDC!$J$1,PDC!$J$1:$L$1,0))</f>
        <v>Industrie</v>
      </c>
      <c r="F2753">
        <v>8435</v>
      </c>
      <c r="G2753">
        <v>28</v>
      </c>
      <c r="H2753" t="s">
        <v>29</v>
      </c>
      <c r="I2753">
        <v>947</v>
      </c>
      <c r="J2753">
        <v>1453143</v>
      </c>
      <c r="K2753">
        <v>40</v>
      </c>
      <c r="L2753">
        <v>5</v>
      </c>
      <c r="M2753">
        <v>49</v>
      </c>
      <c r="O2753">
        <v>3465</v>
      </c>
      <c r="P2753">
        <v>44.001843997772937</v>
      </c>
      <c r="Q2753">
        <v>27.526540746999999</v>
      </c>
    </row>
    <row r="2754" spans="1:17" x14ac:dyDescent="0.35">
      <c r="A2754" t="str">
        <f t="shared" si="226"/>
        <v>8435_Activités pour la santé humaine</v>
      </c>
      <c r="B2754" t="str">
        <f t="shared" si="227"/>
        <v>28_8435</v>
      </c>
      <c r="C2754">
        <f t="shared" si="225"/>
        <v>28</v>
      </c>
      <c r="D2754">
        <f t="shared" si="229"/>
        <v>28</v>
      </c>
      <c r="E2754" t="str">
        <f>INDEX(PDC!$J$1:$L$90,MATCH(H2754,PDC!$L:$L,0),MATCH(PDC!$J$1,PDC!$J$1:$L$1,0))</f>
        <v>Services</v>
      </c>
      <c r="F2754">
        <v>8435</v>
      </c>
      <c r="G2754">
        <v>86</v>
      </c>
      <c r="H2754" t="s">
        <v>27</v>
      </c>
      <c r="I2754">
        <v>1425</v>
      </c>
      <c r="J2754">
        <v>2269408</v>
      </c>
      <c r="K2754">
        <v>61</v>
      </c>
      <c r="L2754">
        <v>1</v>
      </c>
      <c r="M2754">
        <v>8</v>
      </c>
      <c r="O2754">
        <v>5900</v>
      </c>
      <c r="P2754">
        <v>38.581341113033837</v>
      </c>
      <c r="Q2754">
        <v>26.879256616999999</v>
      </c>
    </row>
    <row r="2755" spans="1:17" x14ac:dyDescent="0.35">
      <c r="A2755" t="str">
        <f t="shared" si="226"/>
        <v>8435_Commerce de détail, à l'exception des automobiles et des motocycles</v>
      </c>
      <c r="B2755" t="str">
        <f t="shared" si="227"/>
        <v>29_8435</v>
      </c>
      <c r="C2755">
        <f t="shared" si="225"/>
        <v>29</v>
      </c>
      <c r="D2755">
        <f t="shared" si="229"/>
        <v>29</v>
      </c>
      <c r="E2755" t="str">
        <f>INDEX(PDC!$J$1:$L$90,MATCH(H2755,PDC!$L:$L,0),MATCH(PDC!$J$1,PDC!$J$1:$L$1,0))</f>
        <v>Commerce</v>
      </c>
      <c r="F2755">
        <v>8435</v>
      </c>
      <c r="G2755">
        <v>47</v>
      </c>
      <c r="H2755" t="s">
        <v>16</v>
      </c>
      <c r="I2755">
        <v>3559</v>
      </c>
      <c r="J2755">
        <v>5301143</v>
      </c>
      <c r="K2755">
        <v>142</v>
      </c>
      <c r="L2755">
        <v>8</v>
      </c>
      <c r="M2755">
        <v>64</v>
      </c>
      <c r="O2755">
        <v>12806</v>
      </c>
      <c r="P2755">
        <v>37.725574035848055</v>
      </c>
      <c r="Q2755">
        <v>26.786676006</v>
      </c>
    </row>
    <row r="2756" spans="1:17" x14ac:dyDescent="0.35">
      <c r="A2756" t="str">
        <f t="shared" si="226"/>
        <v>8435_Hébergement</v>
      </c>
      <c r="B2756" t="str">
        <f t="shared" si="227"/>
        <v>HC_8435</v>
      </c>
      <c r="C2756" t="str">
        <f t="shared" si="225"/>
        <v>HC</v>
      </c>
      <c r="D2756">
        <f t="shared" si="229"/>
        <v>26</v>
      </c>
      <c r="E2756" t="str">
        <f>INDEX(PDC!$J$1:$L$90,MATCH(H2756,PDC!$L:$L,0),MATCH(PDC!$J$1,PDC!$J$1:$L$1,0))</f>
        <v>Services</v>
      </c>
      <c r="F2756">
        <v>8435</v>
      </c>
      <c r="G2756">
        <v>55</v>
      </c>
      <c r="H2756" t="s">
        <v>20</v>
      </c>
      <c r="I2756">
        <v>215</v>
      </c>
      <c r="J2756">
        <v>379412</v>
      </c>
      <c r="K2756">
        <v>10</v>
      </c>
      <c r="O2756">
        <v>679</v>
      </c>
      <c r="P2756">
        <v>43.328888869380108</v>
      </c>
      <c r="Q2756">
        <v>26.356572801999999</v>
      </c>
    </row>
    <row r="2757" spans="1:17" x14ac:dyDescent="0.35">
      <c r="A2757" t="str">
        <f t="shared" si="226"/>
        <v>8435_Commerce et réparation d'automobiles et de motocycles</v>
      </c>
      <c r="B2757" t="str">
        <f t="shared" si="227"/>
        <v>22_8435</v>
      </c>
      <c r="C2757">
        <f t="shared" ref="C2757:C2820" si="230">IF(OR(G2757=93,G2757=78,G2757=53),"HC",IF(I2757&lt;300,"HC",D2757))</f>
        <v>22</v>
      </c>
      <c r="D2757">
        <f t="shared" si="229"/>
        <v>22</v>
      </c>
      <c r="E2757" t="str">
        <f>INDEX(PDC!$J$1:$L$90,MATCH(H2757,PDC!$L:$L,0),MATCH(PDC!$J$1,PDC!$J$1:$L$1,0))</f>
        <v>Commerce</v>
      </c>
      <c r="F2757">
        <v>8435</v>
      </c>
      <c r="G2757">
        <v>45</v>
      </c>
      <c r="H2757" t="s">
        <v>21</v>
      </c>
      <c r="I2757">
        <v>845</v>
      </c>
      <c r="J2757">
        <v>1379960</v>
      </c>
      <c r="K2757">
        <v>36</v>
      </c>
      <c r="L2757">
        <v>2</v>
      </c>
      <c r="M2757">
        <v>15</v>
      </c>
      <c r="O2757">
        <v>3227</v>
      </c>
      <c r="P2757">
        <v>45.961858099740176</v>
      </c>
      <c r="Q2757">
        <v>26.087712687</v>
      </c>
    </row>
    <row r="2758" spans="1:17" x14ac:dyDescent="0.35">
      <c r="A2758" t="str">
        <f t="shared" si="226"/>
        <v>8435_Industrie automobile</v>
      </c>
      <c r="B2758" t="str">
        <f t="shared" si="227"/>
        <v>HC_8435</v>
      </c>
      <c r="C2758" t="str">
        <f t="shared" si="230"/>
        <v>HC</v>
      </c>
      <c r="D2758">
        <f t="shared" si="229"/>
        <v>17</v>
      </c>
      <c r="E2758" t="str">
        <f>INDEX(PDC!$J$1:$L$90,MATCH(H2758,PDC!$L:$L,0),MATCH(PDC!$J$1,PDC!$J$1:$L$1,0))</f>
        <v>Industrie</v>
      </c>
      <c r="F2758">
        <v>8435</v>
      </c>
      <c r="G2758">
        <v>29</v>
      </c>
      <c r="H2758" t="s">
        <v>24</v>
      </c>
      <c r="I2758">
        <v>280</v>
      </c>
      <c r="J2758">
        <v>431428</v>
      </c>
      <c r="K2758">
        <v>11</v>
      </c>
      <c r="L2758">
        <v>3</v>
      </c>
      <c r="M2758">
        <v>23</v>
      </c>
      <c r="O2758">
        <v>1013</v>
      </c>
      <c r="P2758">
        <v>57.133432937090625</v>
      </c>
      <c r="Q2758">
        <v>25.496722512000002</v>
      </c>
    </row>
    <row r="2759" spans="1:17" x14ac:dyDescent="0.35">
      <c r="A2759" t="str">
        <f t="shared" si="226"/>
        <v>8435_Activités administratives et autres activités de soutien aux entreprises</v>
      </c>
      <c r="B2759" t="str">
        <f t="shared" si="227"/>
        <v>25_8435</v>
      </c>
      <c r="C2759">
        <f t="shared" si="230"/>
        <v>25</v>
      </c>
      <c r="D2759">
        <f t="shared" si="229"/>
        <v>25</v>
      </c>
      <c r="E2759" t="str">
        <f>INDEX(PDC!$J$1:$L$90,MATCH(H2759,PDC!$L:$L,0),MATCH(PDC!$J$1,PDC!$J$1:$L$1,0))</f>
        <v>Services</v>
      </c>
      <c r="F2759">
        <v>8435</v>
      </c>
      <c r="G2759">
        <v>82</v>
      </c>
      <c r="H2759" t="s">
        <v>35</v>
      </c>
      <c r="I2759">
        <v>314</v>
      </c>
      <c r="J2759">
        <v>485208</v>
      </c>
      <c r="K2759">
        <v>12</v>
      </c>
      <c r="L2759">
        <v>3</v>
      </c>
      <c r="M2759">
        <v>24</v>
      </c>
      <c r="O2759">
        <v>1222</v>
      </c>
      <c r="P2759">
        <v>43.346726637921591</v>
      </c>
      <c r="Q2759">
        <v>24.731661472999999</v>
      </c>
    </row>
    <row r="2760" spans="1:17" x14ac:dyDescent="0.35">
      <c r="A2760" t="str">
        <f t="shared" si="226"/>
        <v>8435_Fabrication de textiles</v>
      </c>
      <c r="B2760" t="str">
        <f t="shared" si="227"/>
        <v>20_8435</v>
      </c>
      <c r="C2760">
        <f t="shared" si="230"/>
        <v>20</v>
      </c>
      <c r="D2760">
        <f t="shared" si="229"/>
        <v>20</v>
      </c>
      <c r="E2760" t="str">
        <f>INDEX(PDC!$J$1:$L$90,MATCH(H2760,PDC!$L:$L,0),MATCH(PDC!$J$1,PDC!$J$1:$L$1,0))</f>
        <v>Industrie</v>
      </c>
      <c r="F2760">
        <v>8435</v>
      </c>
      <c r="G2760">
        <v>13</v>
      </c>
      <c r="H2760" t="s">
        <v>19</v>
      </c>
      <c r="I2760">
        <v>371</v>
      </c>
      <c r="J2760">
        <v>582011</v>
      </c>
      <c r="K2760">
        <v>14</v>
      </c>
      <c r="O2760">
        <v>1020</v>
      </c>
      <c r="P2760">
        <v>47.967873041189357</v>
      </c>
      <c r="Q2760">
        <v>24.054528178999998</v>
      </c>
    </row>
    <row r="2761" spans="1:17" x14ac:dyDescent="0.35">
      <c r="A2761" t="str">
        <f t="shared" si="226"/>
        <v>8435_Fabrication de produits en caoutchouc et en plastique</v>
      </c>
      <c r="B2761" t="str">
        <f t="shared" si="227"/>
        <v>30_8435</v>
      </c>
      <c r="C2761">
        <f t="shared" si="230"/>
        <v>30</v>
      </c>
      <c r="D2761">
        <f t="shared" si="229"/>
        <v>30</v>
      </c>
      <c r="E2761" t="str">
        <f>INDEX(PDC!$J$1:$L$90,MATCH(H2761,PDC!$L:$L,0),MATCH(PDC!$J$1,PDC!$J$1:$L$1,0))</f>
        <v>Industrie</v>
      </c>
      <c r="F2761">
        <v>8435</v>
      </c>
      <c r="G2761">
        <v>22</v>
      </c>
      <c r="H2761" t="s">
        <v>25</v>
      </c>
      <c r="I2761">
        <v>1022</v>
      </c>
      <c r="J2761">
        <v>1604204</v>
      </c>
      <c r="K2761">
        <v>34</v>
      </c>
      <c r="L2761">
        <v>4</v>
      </c>
      <c r="M2761">
        <v>28</v>
      </c>
      <c r="O2761">
        <v>2994</v>
      </c>
      <c r="P2761">
        <v>33.733106899959097</v>
      </c>
      <c r="Q2761">
        <v>21.194311944999999</v>
      </c>
    </row>
    <row r="2762" spans="1:17" x14ac:dyDescent="0.35">
      <c r="A2762" t="str">
        <f t="shared" si="226"/>
        <v>8435_Imprimerie et reproduction d'enregistrements</v>
      </c>
      <c r="B2762" t="str">
        <f t="shared" si="227"/>
        <v>HC_8435</v>
      </c>
      <c r="C2762" t="str">
        <f t="shared" si="230"/>
        <v>HC</v>
      </c>
      <c r="D2762">
        <f t="shared" si="229"/>
        <v>35</v>
      </c>
      <c r="E2762" t="str">
        <f>INDEX(PDC!$J$1:$L$90,MATCH(H2762,PDC!$L:$L,0),MATCH(PDC!$J$1,PDC!$J$1:$L$1,0))</f>
        <v>Industrie</v>
      </c>
      <c r="F2762">
        <v>8435</v>
      </c>
      <c r="G2762">
        <v>18</v>
      </c>
      <c r="H2762" t="s">
        <v>72</v>
      </c>
      <c r="I2762">
        <v>256</v>
      </c>
      <c r="J2762">
        <v>396597</v>
      </c>
      <c r="K2762">
        <v>8</v>
      </c>
      <c r="O2762">
        <v>686</v>
      </c>
      <c r="P2762">
        <v>27.012404869140813</v>
      </c>
      <c r="Q2762">
        <v>20.171609971999999</v>
      </c>
    </row>
    <row r="2763" spans="1:17" x14ac:dyDescent="0.35">
      <c r="A2763" t="str">
        <f t="shared" si="226"/>
        <v>8435_Industrie du papier et du carton</v>
      </c>
      <c r="B2763" t="str">
        <f t="shared" si="227"/>
        <v>37_8435</v>
      </c>
      <c r="C2763">
        <f t="shared" si="230"/>
        <v>37</v>
      </c>
      <c r="D2763">
        <f t="shared" si="229"/>
        <v>37</v>
      </c>
      <c r="E2763" t="str">
        <f>INDEX(PDC!$J$1:$L$90,MATCH(H2763,PDC!$L:$L,0),MATCH(PDC!$J$1,PDC!$J$1:$L$1,0))</f>
        <v>Industrie</v>
      </c>
      <c r="F2763">
        <v>8435</v>
      </c>
      <c r="G2763">
        <v>17</v>
      </c>
      <c r="H2763" t="s">
        <v>71</v>
      </c>
      <c r="I2763">
        <v>391</v>
      </c>
      <c r="J2763">
        <v>550562</v>
      </c>
      <c r="K2763">
        <v>10</v>
      </c>
      <c r="L2763">
        <v>2</v>
      </c>
      <c r="M2763">
        <v>88</v>
      </c>
      <c r="O2763">
        <v>1817</v>
      </c>
      <c r="P2763">
        <v>25.046528379110782</v>
      </c>
      <c r="Q2763">
        <v>18.163258634000002</v>
      </c>
    </row>
    <row r="2764" spans="1:17" x14ac:dyDescent="0.35">
      <c r="A2764" t="str">
        <f t="shared" si="226"/>
        <v>8435_Administration publique et défense ; sécurité sociale obligatoire</v>
      </c>
      <c r="B2764" t="str">
        <f t="shared" si="227"/>
        <v>34_8435</v>
      </c>
      <c r="C2764">
        <f t="shared" si="230"/>
        <v>34</v>
      </c>
      <c r="D2764">
        <f t="shared" si="229"/>
        <v>34</v>
      </c>
      <c r="E2764" t="str">
        <f>INDEX(PDC!$J$1:$L$90,MATCH(H2764,PDC!$L:$L,0),MATCH(PDC!$J$1,PDC!$J$1:$L$1,0))</f>
        <v>Services</v>
      </c>
      <c r="F2764">
        <v>8435</v>
      </c>
      <c r="G2764">
        <v>84</v>
      </c>
      <c r="H2764" t="s">
        <v>36</v>
      </c>
      <c r="I2764">
        <v>1969</v>
      </c>
      <c r="J2764">
        <v>2113819</v>
      </c>
      <c r="K2764">
        <v>36</v>
      </c>
      <c r="L2764">
        <v>5</v>
      </c>
      <c r="M2764">
        <v>34</v>
      </c>
      <c r="O2764">
        <v>2436</v>
      </c>
      <c r="P2764">
        <v>27.257926501541171</v>
      </c>
      <c r="Q2764">
        <v>17.030786458000001</v>
      </c>
    </row>
    <row r="2765" spans="1:17" x14ac:dyDescent="0.35">
      <c r="A2765" t="str">
        <f t="shared" si="226"/>
        <v>8435_Commerce de gros, à l'exception des automobiles et des motocycles</v>
      </c>
      <c r="B2765" t="str">
        <f t="shared" si="227"/>
        <v>36_8435</v>
      </c>
      <c r="C2765">
        <f t="shared" si="230"/>
        <v>36</v>
      </c>
      <c r="D2765">
        <f t="shared" si="229"/>
        <v>36</v>
      </c>
      <c r="E2765" t="str">
        <f>INDEX(PDC!$J$1:$L$90,MATCH(H2765,PDC!$L:$L,0),MATCH(PDC!$J$1,PDC!$J$1:$L$1,0))</f>
        <v>Commerce</v>
      </c>
      <c r="F2765">
        <v>8435</v>
      </c>
      <c r="G2765">
        <v>46</v>
      </c>
      <c r="H2765" t="s">
        <v>28</v>
      </c>
      <c r="I2765">
        <v>2233</v>
      </c>
      <c r="J2765">
        <v>3618000</v>
      </c>
      <c r="K2765">
        <v>59</v>
      </c>
      <c r="L2765">
        <v>8</v>
      </c>
      <c r="M2765">
        <v>72</v>
      </c>
      <c r="O2765">
        <v>5405</v>
      </c>
      <c r="P2765">
        <v>26.919831567158315</v>
      </c>
      <c r="Q2765">
        <v>16.307352128000002</v>
      </c>
    </row>
    <row r="2766" spans="1:17" x14ac:dyDescent="0.35">
      <c r="A2766" t="str">
        <f t="shared" si="226"/>
        <v>8435_Réparation et installation de machines et d'équipements</v>
      </c>
      <c r="B2766" t="str">
        <f t="shared" si="227"/>
        <v>HC_8435</v>
      </c>
      <c r="C2766" t="str">
        <f t="shared" si="230"/>
        <v>HC</v>
      </c>
      <c r="D2766">
        <f t="shared" si="229"/>
        <v>33</v>
      </c>
      <c r="E2766" t="str">
        <f>INDEX(PDC!$J$1:$L$90,MATCH(H2766,PDC!$L:$L,0),MATCH(PDC!$J$1,PDC!$J$1:$L$1,0))</f>
        <v>Industrie</v>
      </c>
      <c r="F2766">
        <v>8435</v>
      </c>
      <c r="G2766">
        <v>33</v>
      </c>
      <c r="H2766" t="s">
        <v>23</v>
      </c>
      <c r="I2766">
        <v>297</v>
      </c>
      <c r="J2766">
        <v>490918</v>
      </c>
      <c r="K2766">
        <v>8</v>
      </c>
      <c r="L2766">
        <v>2</v>
      </c>
      <c r="M2766">
        <v>22</v>
      </c>
      <c r="O2766">
        <v>1088</v>
      </c>
      <c r="P2766">
        <v>28.371092732851718</v>
      </c>
      <c r="Q2766">
        <v>16.296000553999999</v>
      </c>
    </row>
    <row r="2767" spans="1:17" x14ac:dyDescent="0.35">
      <c r="A2767" t="str">
        <f t="shared" si="226"/>
        <v>8435_Fabrication d'équipements électriques</v>
      </c>
      <c r="B2767" t="str">
        <f t="shared" si="227"/>
        <v>38_8435</v>
      </c>
      <c r="C2767">
        <f t="shared" si="230"/>
        <v>38</v>
      </c>
      <c r="D2767">
        <f t="shared" si="229"/>
        <v>38</v>
      </c>
      <c r="E2767" t="str">
        <f>INDEX(PDC!$J$1:$L$90,MATCH(H2767,PDC!$L:$L,0),MATCH(PDC!$J$1,PDC!$J$1:$L$1,0))</f>
        <v>Industrie</v>
      </c>
      <c r="F2767">
        <v>8435</v>
      </c>
      <c r="G2767">
        <v>27</v>
      </c>
      <c r="H2767" t="s">
        <v>38</v>
      </c>
      <c r="I2767">
        <v>807</v>
      </c>
      <c r="J2767">
        <v>1049127</v>
      </c>
      <c r="K2767">
        <v>17</v>
      </c>
      <c r="O2767">
        <v>1400</v>
      </c>
      <c r="P2767">
        <v>21.152830305298579</v>
      </c>
      <c r="Q2767">
        <v>16.203948616000002</v>
      </c>
    </row>
    <row r="2768" spans="1:17" x14ac:dyDescent="0.35">
      <c r="A2768" t="str">
        <f t="shared" si="226"/>
        <v>8435_Entreposage et services auxiliaires des transports</v>
      </c>
      <c r="B2768" t="str">
        <f t="shared" si="227"/>
        <v>39_8435</v>
      </c>
      <c r="C2768">
        <f t="shared" si="230"/>
        <v>39</v>
      </c>
      <c r="D2768">
        <f t="shared" si="229"/>
        <v>39</v>
      </c>
      <c r="E2768" t="str">
        <f>INDEX(PDC!$J$1:$L$90,MATCH(H2768,PDC!$L:$L,0),MATCH(PDC!$J$1,PDC!$J$1:$L$1,0))</f>
        <v>Services</v>
      </c>
      <c r="F2768">
        <v>8435</v>
      </c>
      <c r="G2768">
        <v>52</v>
      </c>
      <c r="H2768" t="s">
        <v>7</v>
      </c>
      <c r="I2768">
        <v>404</v>
      </c>
      <c r="J2768">
        <v>629592</v>
      </c>
      <c r="K2768">
        <v>10</v>
      </c>
      <c r="L2768">
        <v>3</v>
      </c>
      <c r="M2768">
        <v>27</v>
      </c>
      <c r="O2768">
        <v>1307</v>
      </c>
      <c r="P2768">
        <v>19.279149888887027</v>
      </c>
      <c r="Q2768">
        <v>15.883302201999999</v>
      </c>
    </row>
    <row r="2769" spans="1:17" x14ac:dyDescent="0.35">
      <c r="A2769" t="str">
        <f t="shared" si="226"/>
        <v>8435_Activités de location et location-bail</v>
      </c>
      <c r="B2769" t="str">
        <f t="shared" si="227"/>
        <v>HC_8435</v>
      </c>
      <c r="C2769" t="str">
        <f t="shared" si="230"/>
        <v>HC</v>
      </c>
      <c r="D2769">
        <f t="shared" si="229"/>
        <v>27</v>
      </c>
      <c r="E2769" t="str">
        <f>INDEX(PDC!$J$1:$L$90,MATCH(H2769,PDC!$L:$L,0),MATCH(PDC!$J$1,PDC!$J$1:$L$1,0))</f>
        <v>Services</v>
      </c>
      <c r="F2769">
        <v>8435</v>
      </c>
      <c r="G2769">
        <v>77</v>
      </c>
      <c r="H2769" t="s">
        <v>88</v>
      </c>
      <c r="I2769">
        <v>201</v>
      </c>
      <c r="J2769">
        <v>317731</v>
      </c>
      <c r="K2769">
        <v>5</v>
      </c>
      <c r="L2769">
        <v>1</v>
      </c>
      <c r="M2769">
        <v>10</v>
      </c>
      <c r="O2769">
        <v>898</v>
      </c>
      <c r="P2769">
        <v>41.611393209314286</v>
      </c>
      <c r="Q2769">
        <v>15.736582202999999</v>
      </c>
    </row>
    <row r="2770" spans="1:17" x14ac:dyDescent="0.35">
      <c r="A2770" t="str">
        <f t="shared" si="226"/>
        <v>8435_Industrie chimique</v>
      </c>
      <c r="B2770" t="str">
        <f t="shared" si="227"/>
        <v>HC_8435</v>
      </c>
      <c r="C2770" t="str">
        <f t="shared" si="230"/>
        <v>HC</v>
      </c>
      <c r="D2770">
        <f t="shared" si="229"/>
        <v>40</v>
      </c>
      <c r="E2770" t="str">
        <f>INDEX(PDC!$J$1:$L$90,MATCH(H2770,PDC!$L:$L,0),MATCH(PDC!$J$1,PDC!$J$1:$L$1,0))</f>
        <v>Industrie</v>
      </c>
      <c r="F2770">
        <v>8435</v>
      </c>
      <c r="G2770">
        <v>20</v>
      </c>
      <c r="H2770" t="s">
        <v>40</v>
      </c>
      <c r="I2770">
        <v>191</v>
      </c>
      <c r="J2770">
        <v>263367</v>
      </c>
      <c r="K2770">
        <v>4</v>
      </c>
      <c r="O2770">
        <v>55</v>
      </c>
      <c r="P2770">
        <v>19.070289135342477</v>
      </c>
      <c r="Q2770">
        <v>15.187931668999999</v>
      </c>
    </row>
    <row r="2771" spans="1:17" x14ac:dyDescent="0.35">
      <c r="A2771" t="str">
        <f t="shared" si="226"/>
        <v>8435_Enseignement</v>
      </c>
      <c r="B2771" t="str">
        <f t="shared" si="227"/>
        <v>51_8435</v>
      </c>
      <c r="C2771">
        <f t="shared" si="230"/>
        <v>51</v>
      </c>
      <c r="D2771">
        <f t="shared" si="229"/>
        <v>51</v>
      </c>
      <c r="E2771" t="str">
        <f>INDEX(PDC!$J$1:$L$90,MATCH(H2771,PDC!$L:$L,0),MATCH(PDC!$J$1,PDC!$J$1:$L$1,0))</f>
        <v>Services</v>
      </c>
      <c r="F2771">
        <v>8435</v>
      </c>
      <c r="G2771">
        <v>85</v>
      </c>
      <c r="H2771" t="s">
        <v>34</v>
      </c>
      <c r="I2771">
        <v>634</v>
      </c>
      <c r="J2771">
        <v>887642</v>
      </c>
      <c r="K2771">
        <v>13</v>
      </c>
      <c r="O2771">
        <v>596</v>
      </c>
      <c r="P2771">
        <v>7.6212002685473665</v>
      </c>
      <c r="Q2771">
        <v>14.645544037000001</v>
      </c>
    </row>
    <row r="2772" spans="1:17" x14ac:dyDescent="0.35">
      <c r="A2772" t="str">
        <f t="shared" si="226"/>
        <v>8435_Autres activités spécialisées, scientifiques et techniques</v>
      </c>
      <c r="B2772" t="str">
        <f t="shared" si="227"/>
        <v>HC_8435</v>
      </c>
      <c r="C2772" t="str">
        <f t="shared" si="230"/>
        <v>HC</v>
      </c>
      <c r="D2772">
        <f t="shared" si="229"/>
        <v>45</v>
      </c>
      <c r="E2772" t="str">
        <f>INDEX(PDC!$J$1:$L$90,MATCH(H2772,PDC!$L:$L,0),MATCH(PDC!$J$1,PDC!$J$1:$L$1,0))</f>
        <v>Services</v>
      </c>
      <c r="F2772">
        <v>8435</v>
      </c>
      <c r="G2772">
        <v>74</v>
      </c>
      <c r="H2772" t="s">
        <v>86</v>
      </c>
      <c r="I2772">
        <v>47</v>
      </c>
      <c r="J2772">
        <v>74881</v>
      </c>
      <c r="K2772">
        <v>1</v>
      </c>
      <c r="O2772">
        <v>29</v>
      </c>
      <c r="P2772">
        <v>15.863027500955189</v>
      </c>
      <c r="Q2772">
        <v>13.354522509000001</v>
      </c>
    </row>
    <row r="2773" spans="1:17" x14ac:dyDescent="0.35">
      <c r="A2773" t="str">
        <f t="shared" si="226"/>
        <v>8435_Génie civil</v>
      </c>
      <c r="B2773" t="str">
        <f t="shared" si="227"/>
        <v>41_8435</v>
      </c>
      <c r="C2773">
        <f t="shared" si="230"/>
        <v>41</v>
      </c>
      <c r="D2773">
        <f t="shared" si="229"/>
        <v>41</v>
      </c>
      <c r="E2773" t="str">
        <f>INDEX(PDC!$J$1:$L$90,MATCH(H2773,PDC!$L:$L,0),MATCH(PDC!$J$1,PDC!$J$1:$L$1,0))</f>
        <v>Construction</v>
      </c>
      <c r="F2773">
        <v>8435</v>
      </c>
      <c r="G2773">
        <v>42</v>
      </c>
      <c r="H2773" t="s">
        <v>22</v>
      </c>
      <c r="I2773">
        <v>362</v>
      </c>
      <c r="J2773">
        <v>535928</v>
      </c>
      <c r="K2773">
        <v>7</v>
      </c>
      <c r="L2773">
        <v>3</v>
      </c>
      <c r="M2773">
        <v>22</v>
      </c>
      <c r="O2773">
        <v>698</v>
      </c>
      <c r="P2773">
        <v>17.391236814520951</v>
      </c>
      <c r="Q2773">
        <v>13.061456015999999</v>
      </c>
    </row>
    <row r="2774" spans="1:17" x14ac:dyDescent="0.35">
      <c r="A2774" t="str">
        <f t="shared" si="226"/>
        <v>8435_Activités sportives, récréatives et de loisirs</v>
      </c>
      <c r="B2774" t="str">
        <f t="shared" si="227"/>
        <v>HC_8435</v>
      </c>
      <c r="C2774" t="str">
        <f t="shared" si="230"/>
        <v>HC</v>
      </c>
      <c r="D2774">
        <f t="shared" si="229"/>
        <v>46</v>
      </c>
      <c r="E2774" t="str">
        <f>INDEX(PDC!$J$1:$L$90,MATCH(H2774,PDC!$L:$L,0),MATCH(PDC!$J$1,PDC!$J$1:$L$1,0))</f>
        <v>Services</v>
      </c>
      <c r="F2774">
        <v>8435</v>
      </c>
      <c r="G2774">
        <v>93</v>
      </c>
      <c r="H2774" t="s">
        <v>12</v>
      </c>
      <c r="I2774">
        <v>260</v>
      </c>
      <c r="J2774">
        <v>322469</v>
      </c>
      <c r="K2774">
        <v>4</v>
      </c>
      <c r="O2774">
        <v>907</v>
      </c>
      <c r="P2774">
        <v>15.468640119143327</v>
      </c>
      <c r="Q2774">
        <v>12.404293126000001</v>
      </c>
    </row>
    <row r="2775" spans="1:17" x14ac:dyDescent="0.35">
      <c r="A2775" t="str">
        <f t="shared" ref="A2775:A2838" si="231">F2775&amp;"_"&amp;H2775</f>
        <v>8435_Autres industries manufacturières</v>
      </c>
      <c r="B2775" t="str">
        <f t="shared" ref="B2775:B2838" si="232">C2775&amp;"_"&amp;F2775</f>
        <v>44_8435</v>
      </c>
      <c r="C2775">
        <f t="shared" si="230"/>
        <v>44</v>
      </c>
      <c r="D2775">
        <f t="shared" si="229"/>
        <v>44</v>
      </c>
      <c r="E2775" t="str">
        <f>INDEX(PDC!$J$1:$L$90,MATCH(H2775,PDC!$L:$L,0),MATCH(PDC!$J$1,PDC!$J$1:$L$1,0))</f>
        <v>Industrie</v>
      </c>
      <c r="F2775">
        <v>8435</v>
      </c>
      <c r="G2775">
        <v>32</v>
      </c>
      <c r="H2775" t="s">
        <v>37</v>
      </c>
      <c r="I2775">
        <v>651</v>
      </c>
      <c r="J2775">
        <v>1001418</v>
      </c>
      <c r="K2775">
        <v>11</v>
      </c>
      <c r="L2775">
        <v>2</v>
      </c>
      <c r="M2775">
        <v>14</v>
      </c>
      <c r="O2775">
        <v>529</v>
      </c>
      <c r="P2775">
        <v>16.239705002093782</v>
      </c>
      <c r="Q2775">
        <v>10.984424087000001</v>
      </c>
    </row>
    <row r="2776" spans="1:17" x14ac:dyDescent="0.35">
      <c r="A2776" t="str">
        <f t="shared" si="231"/>
        <v>8435_Activités auxiliaires de services financiers et d'assurance</v>
      </c>
      <c r="B2776" t="str">
        <f t="shared" si="232"/>
        <v>HC_8435</v>
      </c>
      <c r="C2776" t="str">
        <f t="shared" si="230"/>
        <v>HC</v>
      </c>
      <c r="D2776">
        <f t="shared" si="229"/>
        <v>48</v>
      </c>
      <c r="E2776" t="str">
        <f>INDEX(PDC!$J$1:$L$90,MATCH(H2776,PDC!$L:$L,0),MATCH(PDC!$J$1,PDC!$J$1:$L$1,0))</f>
        <v>Services</v>
      </c>
      <c r="F2776">
        <v>8435</v>
      </c>
      <c r="G2776">
        <v>66</v>
      </c>
      <c r="H2776" t="s">
        <v>48</v>
      </c>
      <c r="I2776">
        <v>201</v>
      </c>
      <c r="J2776">
        <v>301960</v>
      </c>
      <c r="K2776">
        <v>3</v>
      </c>
      <c r="O2776">
        <v>197</v>
      </c>
      <c r="P2776">
        <v>14.327816737579585</v>
      </c>
      <c r="Q2776">
        <v>9.9350907404999997</v>
      </c>
    </row>
    <row r="2777" spans="1:17" x14ac:dyDescent="0.35">
      <c r="A2777" t="str">
        <f t="shared" si="231"/>
        <v>8435_Activités immobilières</v>
      </c>
      <c r="B2777" t="str">
        <f t="shared" si="232"/>
        <v>43_8435</v>
      </c>
      <c r="C2777">
        <f t="shared" si="230"/>
        <v>43</v>
      </c>
      <c r="D2777">
        <f t="shared" si="229"/>
        <v>43</v>
      </c>
      <c r="E2777" t="str">
        <f>INDEX(PDC!$J$1:$L$90,MATCH(H2777,PDC!$L:$L,0),MATCH(PDC!$J$1,PDC!$J$1:$L$1,0))</f>
        <v>Services</v>
      </c>
      <c r="F2777">
        <v>8435</v>
      </c>
      <c r="G2777">
        <v>68</v>
      </c>
      <c r="H2777" t="s">
        <v>31</v>
      </c>
      <c r="I2777">
        <v>448</v>
      </c>
      <c r="J2777">
        <v>715187</v>
      </c>
      <c r="K2777">
        <v>7</v>
      </c>
      <c r="O2777">
        <v>788</v>
      </c>
      <c r="P2777">
        <v>16.887985567160822</v>
      </c>
      <c r="Q2777">
        <v>9.7876499432999999</v>
      </c>
    </row>
    <row r="2778" spans="1:17" x14ac:dyDescent="0.35">
      <c r="A2778" t="str">
        <f t="shared" si="231"/>
        <v>8435_Fabrication de produits informatiques, électroniques et optiques</v>
      </c>
      <c r="B2778" t="str">
        <f t="shared" si="232"/>
        <v>47_8435</v>
      </c>
      <c r="C2778">
        <f t="shared" si="230"/>
        <v>47</v>
      </c>
      <c r="D2778">
        <f t="shared" si="229"/>
        <v>47</v>
      </c>
      <c r="E2778" t="str">
        <f>INDEX(PDC!$J$1:$L$90,MATCH(H2778,PDC!$L:$L,0),MATCH(PDC!$J$1,PDC!$J$1:$L$1,0))</f>
        <v>Industrie</v>
      </c>
      <c r="F2778">
        <v>8435</v>
      </c>
      <c r="G2778">
        <v>26</v>
      </c>
      <c r="H2778" t="s">
        <v>41</v>
      </c>
      <c r="I2778">
        <v>1120</v>
      </c>
      <c r="J2778">
        <v>1666750</v>
      </c>
      <c r="K2778">
        <v>16</v>
      </c>
      <c r="L2778">
        <v>1</v>
      </c>
      <c r="M2778">
        <v>10</v>
      </c>
      <c r="O2778">
        <v>1482</v>
      </c>
      <c r="P2778">
        <v>14.692335739856537</v>
      </c>
      <c r="Q2778">
        <v>9.5995200240000003</v>
      </c>
    </row>
    <row r="2779" spans="1:17" x14ac:dyDescent="0.35">
      <c r="A2779" t="str">
        <f t="shared" si="231"/>
        <v>8435_Activités créatives, artistiques et de spectacle</v>
      </c>
      <c r="B2779" t="str">
        <f t="shared" si="232"/>
        <v>HC_8435</v>
      </c>
      <c r="C2779" t="str">
        <f t="shared" si="230"/>
        <v>HC</v>
      </c>
      <c r="D2779">
        <f t="shared" si="229"/>
        <v>50</v>
      </c>
      <c r="E2779" t="str">
        <f>INDEX(PDC!$J$1:$L$90,MATCH(H2779,PDC!$L:$L,0),MATCH(PDC!$J$1,PDC!$J$1:$L$1,0))</f>
        <v>Services</v>
      </c>
      <c r="F2779">
        <v>8435</v>
      </c>
      <c r="G2779">
        <v>90</v>
      </c>
      <c r="H2779" t="s">
        <v>42</v>
      </c>
      <c r="I2779">
        <v>226</v>
      </c>
      <c r="J2779">
        <v>148704</v>
      </c>
      <c r="K2779">
        <v>1</v>
      </c>
      <c r="O2779">
        <v>44</v>
      </c>
      <c r="P2779">
        <v>8.3807833781933319</v>
      </c>
      <c r="Q2779">
        <v>6.7247686680000003</v>
      </c>
    </row>
    <row r="2780" spans="1:17" x14ac:dyDescent="0.35">
      <c r="A2780" t="str">
        <f t="shared" si="231"/>
        <v>8435_Autres services personnels</v>
      </c>
      <c r="B2780" t="str">
        <f t="shared" si="232"/>
        <v>49_8435</v>
      </c>
      <c r="C2780">
        <f t="shared" si="230"/>
        <v>49</v>
      </c>
      <c r="D2780">
        <f t="shared" si="229"/>
        <v>49</v>
      </c>
      <c r="E2780" t="str">
        <f>INDEX(PDC!$J$1:$L$90,MATCH(H2780,PDC!$L:$L,0),MATCH(PDC!$J$1,PDC!$J$1:$L$1,0))</f>
        <v>Services</v>
      </c>
      <c r="F2780">
        <v>8435</v>
      </c>
      <c r="G2780">
        <v>96</v>
      </c>
      <c r="H2780" t="s">
        <v>30</v>
      </c>
      <c r="I2780">
        <v>324</v>
      </c>
      <c r="J2780">
        <v>469198</v>
      </c>
      <c r="K2780">
        <v>3</v>
      </c>
      <c r="O2780">
        <v>58</v>
      </c>
      <c r="P2780">
        <v>9.4785061511961377</v>
      </c>
      <c r="Q2780">
        <v>6.3938891470000003</v>
      </c>
    </row>
    <row r="2781" spans="1:17" x14ac:dyDescent="0.35">
      <c r="A2781" t="str">
        <f t="shared" si="231"/>
        <v>8435_Activités d'architecture et d'ingénierie ; activités de contrôle et analyses techniques</v>
      </c>
      <c r="B2781" t="str">
        <f t="shared" si="232"/>
        <v>52_8435</v>
      </c>
      <c r="C2781">
        <f t="shared" si="230"/>
        <v>52</v>
      </c>
      <c r="D2781">
        <f t="shared" si="229"/>
        <v>52</v>
      </c>
      <c r="E2781" t="str">
        <f>INDEX(PDC!$J$1:$L$90,MATCH(H2781,PDC!$L:$L,0),MATCH(PDC!$J$1,PDC!$J$1:$L$1,0))</f>
        <v>Services</v>
      </c>
      <c r="F2781">
        <v>8435</v>
      </c>
      <c r="G2781">
        <v>71</v>
      </c>
      <c r="H2781" t="s">
        <v>43</v>
      </c>
      <c r="I2781">
        <v>909</v>
      </c>
      <c r="J2781">
        <v>1455438</v>
      </c>
      <c r="K2781">
        <v>5</v>
      </c>
      <c r="O2781">
        <v>915</v>
      </c>
      <c r="P2781">
        <v>6.7721265329867419</v>
      </c>
      <c r="Q2781">
        <v>3.4353919575999998</v>
      </c>
    </row>
    <row r="2782" spans="1:17" x14ac:dyDescent="0.35">
      <c r="A2782" t="str">
        <f t="shared" si="231"/>
        <v>8435_Activités des sièges sociaux ; conseil de gestion</v>
      </c>
      <c r="B2782" t="str">
        <f t="shared" si="232"/>
        <v>53_8435</v>
      </c>
      <c r="C2782">
        <f t="shared" si="230"/>
        <v>53</v>
      </c>
      <c r="D2782">
        <f t="shared" si="229"/>
        <v>53</v>
      </c>
      <c r="E2782" t="str">
        <f>INDEX(PDC!$J$1:$L$90,MATCH(H2782,PDC!$L:$L,0),MATCH(PDC!$J$1,PDC!$J$1:$L$1,0))</f>
        <v>Services</v>
      </c>
      <c r="F2782">
        <v>8435</v>
      </c>
      <c r="G2782">
        <v>70</v>
      </c>
      <c r="H2782" t="s">
        <v>44</v>
      </c>
      <c r="I2782">
        <v>339</v>
      </c>
      <c r="J2782">
        <v>469024</v>
      </c>
      <c r="K2782">
        <v>1</v>
      </c>
      <c r="O2782">
        <v>10</v>
      </c>
      <c r="P2782">
        <v>3.6093373201313006</v>
      </c>
      <c r="Q2782">
        <v>2.1320870574000002</v>
      </c>
    </row>
    <row r="2783" spans="1:17" x14ac:dyDescent="0.35">
      <c r="A2783" t="str">
        <f t="shared" si="231"/>
        <v>8435_Activités des services financiers, hors assurance et caisses de retraite</v>
      </c>
      <c r="B2783" t="str">
        <f t="shared" si="232"/>
        <v>54_8435</v>
      </c>
      <c r="C2783">
        <f t="shared" si="230"/>
        <v>54</v>
      </c>
      <c r="D2783">
        <f t="shared" si="229"/>
        <v>54</v>
      </c>
      <c r="E2783" t="str">
        <f>INDEX(PDC!$J$1:$L$90,MATCH(H2783,PDC!$L:$L,0),MATCH(PDC!$J$1,PDC!$J$1:$L$1,0))</f>
        <v>Services</v>
      </c>
      <c r="F2783">
        <v>8435</v>
      </c>
      <c r="G2783">
        <v>64</v>
      </c>
      <c r="H2783" t="s">
        <v>47</v>
      </c>
      <c r="I2783">
        <v>525</v>
      </c>
      <c r="J2783">
        <v>762084</v>
      </c>
      <c r="K2783">
        <v>1</v>
      </c>
      <c r="O2783">
        <v>281</v>
      </c>
      <c r="P2783">
        <v>1.8539971631258931</v>
      </c>
      <c r="Q2783">
        <v>1.312191307</v>
      </c>
    </row>
    <row r="2784" spans="1:17" x14ac:dyDescent="0.35">
      <c r="A2784" t="str">
        <f t="shared" si="231"/>
        <v>8435_Organisation de jeux de hasard et d'argent</v>
      </c>
      <c r="B2784" t="str">
        <f t="shared" si="232"/>
        <v>HC_8435</v>
      </c>
      <c r="C2784" t="str">
        <f t="shared" si="230"/>
        <v>HC</v>
      </c>
      <c r="D2784">
        <f t="shared" si="229"/>
        <v>55</v>
      </c>
      <c r="E2784" t="str">
        <f>INDEX(PDC!$J$1:$L$90,MATCH(H2784,PDC!$L:$L,0),MATCH(PDC!$J$1,PDC!$J$1:$L$1,0))</f>
        <v>Services</v>
      </c>
      <c r="F2784">
        <v>8435</v>
      </c>
      <c r="G2784">
        <v>92</v>
      </c>
      <c r="H2784" t="s">
        <v>91</v>
      </c>
      <c r="I2784">
        <v>12</v>
      </c>
      <c r="J2784">
        <v>14560</v>
      </c>
      <c r="O2784">
        <v>0</v>
      </c>
      <c r="P2784">
        <v>0</v>
      </c>
    </row>
    <row r="2785" spans="1:16" x14ac:dyDescent="0.35">
      <c r="A2785" t="str">
        <f t="shared" si="231"/>
        <v>8435_Bibliothèques, archives, musées et autres activités culturelles</v>
      </c>
      <c r="B2785" t="str">
        <f t="shared" si="232"/>
        <v>HC_8435</v>
      </c>
      <c r="C2785" t="str">
        <f t="shared" si="230"/>
        <v>HC</v>
      </c>
      <c r="D2785">
        <f t="shared" si="229"/>
        <v>55</v>
      </c>
      <c r="E2785" t="str">
        <f>INDEX(PDC!$J$1:$L$90,MATCH(H2785,PDC!$L:$L,0),MATCH(PDC!$J$1,PDC!$J$1:$L$1,0))</f>
        <v>Services</v>
      </c>
      <c r="F2785">
        <v>8435</v>
      </c>
      <c r="G2785">
        <v>91</v>
      </c>
      <c r="H2785" t="s">
        <v>90</v>
      </c>
      <c r="I2785">
        <v>21</v>
      </c>
      <c r="J2785">
        <v>30837</v>
      </c>
      <c r="L2785">
        <v>1</v>
      </c>
      <c r="M2785">
        <v>4</v>
      </c>
      <c r="O2785">
        <v>0</v>
      </c>
      <c r="P2785">
        <v>0</v>
      </c>
    </row>
    <row r="2786" spans="1:16" x14ac:dyDescent="0.35">
      <c r="A2786" t="str">
        <f t="shared" si="231"/>
        <v>8435_Activités des agences de voyage, voyagistes, services de réservation et activités connexes</v>
      </c>
      <c r="B2786" t="str">
        <f t="shared" si="232"/>
        <v>HC_8435</v>
      </c>
      <c r="C2786" t="str">
        <f t="shared" si="230"/>
        <v>HC</v>
      </c>
      <c r="D2786">
        <f t="shared" si="229"/>
        <v>55</v>
      </c>
      <c r="E2786" t="str">
        <f>INDEX(PDC!$J$1:$L$90,MATCH(H2786,PDC!$L:$L,0),MATCH(PDC!$J$1,PDC!$J$1:$L$1,0))</f>
        <v>Services</v>
      </c>
      <c r="F2786">
        <v>8435</v>
      </c>
      <c r="G2786">
        <v>79</v>
      </c>
      <c r="H2786" t="s">
        <v>89</v>
      </c>
      <c r="I2786">
        <v>39</v>
      </c>
      <c r="J2786">
        <v>68266</v>
      </c>
      <c r="P2786">
        <v>0</v>
      </c>
    </row>
    <row r="2787" spans="1:16" x14ac:dyDescent="0.35">
      <c r="A2787" t="str">
        <f t="shared" si="231"/>
        <v>8435_Activités vétérinaires</v>
      </c>
      <c r="B2787" t="str">
        <f t="shared" si="232"/>
        <v>HC_8435</v>
      </c>
      <c r="C2787" t="str">
        <f t="shared" si="230"/>
        <v>HC</v>
      </c>
      <c r="D2787">
        <f t="shared" si="229"/>
        <v>55</v>
      </c>
      <c r="E2787" t="str">
        <f>INDEX(PDC!$J$1:$L$90,MATCH(H2787,PDC!$L:$L,0),MATCH(PDC!$J$1,PDC!$J$1:$L$1,0))</f>
        <v>Services</v>
      </c>
      <c r="F2787">
        <v>8435</v>
      </c>
      <c r="G2787">
        <v>75</v>
      </c>
      <c r="H2787" t="s">
        <v>87</v>
      </c>
      <c r="I2787">
        <v>46</v>
      </c>
      <c r="J2787">
        <v>81947</v>
      </c>
      <c r="O2787">
        <v>0</v>
      </c>
      <c r="P2787">
        <v>0</v>
      </c>
    </row>
    <row r="2788" spans="1:16" x14ac:dyDescent="0.35">
      <c r="A2788" t="str">
        <f t="shared" si="231"/>
        <v>8435_Publicité et études de marché</v>
      </c>
      <c r="B2788" t="str">
        <f t="shared" si="232"/>
        <v>HC_8435</v>
      </c>
      <c r="C2788" t="str">
        <f t="shared" si="230"/>
        <v>HC</v>
      </c>
      <c r="D2788">
        <f t="shared" si="229"/>
        <v>55</v>
      </c>
      <c r="E2788" t="str">
        <f>INDEX(PDC!$J$1:$L$90,MATCH(H2788,PDC!$L:$L,0),MATCH(PDC!$J$1,PDC!$J$1:$L$1,0))</f>
        <v>Services</v>
      </c>
      <c r="F2788">
        <v>8435</v>
      </c>
      <c r="G2788">
        <v>73</v>
      </c>
      <c r="H2788" t="s">
        <v>33</v>
      </c>
      <c r="I2788">
        <v>43</v>
      </c>
      <c r="J2788">
        <v>62375</v>
      </c>
      <c r="P2788">
        <v>0</v>
      </c>
    </row>
    <row r="2789" spans="1:16" x14ac:dyDescent="0.35">
      <c r="A2789" t="str">
        <f t="shared" si="231"/>
        <v>8435_Recherche-développement scientifique</v>
      </c>
      <c r="B2789" t="str">
        <f t="shared" si="232"/>
        <v>HC_8435</v>
      </c>
      <c r="C2789" t="str">
        <f t="shared" si="230"/>
        <v>HC</v>
      </c>
      <c r="D2789">
        <f t="shared" si="229"/>
        <v>55</v>
      </c>
      <c r="E2789" t="str">
        <f>INDEX(PDC!$J$1:$L$90,MATCH(H2789,PDC!$L:$L,0),MATCH(PDC!$J$1,PDC!$J$1:$L$1,0))</f>
        <v>Services</v>
      </c>
      <c r="F2789">
        <v>8435</v>
      </c>
      <c r="G2789">
        <v>72</v>
      </c>
      <c r="H2789" t="s">
        <v>46</v>
      </c>
      <c r="I2789">
        <v>31</v>
      </c>
      <c r="J2789">
        <v>51829</v>
      </c>
      <c r="P2789">
        <v>0</v>
      </c>
    </row>
    <row r="2790" spans="1:16" x14ac:dyDescent="0.35">
      <c r="A2790" t="str">
        <f t="shared" si="231"/>
        <v>8435_Activités juridiques et comptables</v>
      </c>
      <c r="B2790" t="str">
        <f t="shared" si="232"/>
        <v>55_8435</v>
      </c>
      <c r="C2790">
        <f t="shared" si="230"/>
        <v>55</v>
      </c>
      <c r="D2790">
        <f t="shared" si="229"/>
        <v>55</v>
      </c>
      <c r="E2790" t="str">
        <f>INDEX(PDC!$J$1:$L$90,MATCH(H2790,PDC!$L:$L,0),MATCH(PDC!$J$1,PDC!$J$1:$L$1,0))</f>
        <v>Services</v>
      </c>
      <c r="F2790">
        <v>8435</v>
      </c>
      <c r="G2790">
        <v>69</v>
      </c>
      <c r="H2790" t="s">
        <v>51</v>
      </c>
      <c r="I2790">
        <v>354</v>
      </c>
      <c r="J2790">
        <v>591456</v>
      </c>
      <c r="O2790">
        <v>0</v>
      </c>
      <c r="P2790">
        <v>0</v>
      </c>
    </row>
    <row r="2791" spans="1:16" x14ac:dyDescent="0.35">
      <c r="A2791" t="str">
        <f t="shared" si="231"/>
        <v>8435_Assurance</v>
      </c>
      <c r="B2791" t="str">
        <f t="shared" si="232"/>
        <v>HC_8435</v>
      </c>
      <c r="C2791" t="str">
        <f t="shared" si="230"/>
        <v>HC</v>
      </c>
      <c r="D2791">
        <f t="shared" si="229"/>
        <v>55</v>
      </c>
      <c r="E2791" t="str">
        <f>INDEX(PDC!$J$1:$L$90,MATCH(H2791,PDC!$L:$L,0),MATCH(PDC!$J$1,PDC!$J$1:$L$1,0))</f>
        <v>Services</v>
      </c>
      <c r="F2791">
        <v>8435</v>
      </c>
      <c r="G2791">
        <v>65</v>
      </c>
      <c r="H2791" t="s">
        <v>45</v>
      </c>
      <c r="I2791">
        <v>26</v>
      </c>
      <c r="J2791">
        <v>34922</v>
      </c>
      <c r="O2791">
        <v>0</v>
      </c>
      <c r="P2791">
        <v>0</v>
      </c>
    </row>
    <row r="2792" spans="1:16" x14ac:dyDescent="0.35">
      <c r="A2792" t="str">
        <f t="shared" si="231"/>
        <v>8435_Services d'information</v>
      </c>
      <c r="B2792" t="str">
        <f t="shared" si="232"/>
        <v>HC_8435</v>
      </c>
      <c r="C2792" t="str">
        <f t="shared" si="230"/>
        <v>HC</v>
      </c>
      <c r="D2792">
        <f t="shared" si="229"/>
        <v>55</v>
      </c>
      <c r="E2792" t="str">
        <f>INDEX(PDC!$J$1:$L$90,MATCH(H2792,PDC!$L:$L,0),MATCH(PDC!$J$1,PDC!$J$1:$L$1,0))</f>
        <v>Services</v>
      </c>
      <c r="F2792">
        <v>8435</v>
      </c>
      <c r="G2792">
        <v>63</v>
      </c>
      <c r="H2792" t="s">
        <v>85</v>
      </c>
      <c r="I2792">
        <v>25</v>
      </c>
      <c r="J2792">
        <v>37387</v>
      </c>
      <c r="P2792">
        <v>0</v>
      </c>
    </row>
    <row r="2793" spans="1:16" x14ac:dyDescent="0.35">
      <c r="A2793" t="str">
        <f t="shared" si="231"/>
        <v>8435_Programmation, conseil et autres activités informatiques</v>
      </c>
      <c r="B2793" t="str">
        <f t="shared" si="232"/>
        <v>HC_8435</v>
      </c>
      <c r="C2793" t="str">
        <f t="shared" si="230"/>
        <v>HC</v>
      </c>
      <c r="D2793">
        <f t="shared" si="229"/>
        <v>55</v>
      </c>
      <c r="E2793" t="str">
        <f>INDEX(PDC!$J$1:$L$90,MATCH(H2793,PDC!$L:$L,0),MATCH(PDC!$J$1,PDC!$J$1:$L$1,0))</f>
        <v>Services</v>
      </c>
      <c r="F2793">
        <v>8435</v>
      </c>
      <c r="G2793">
        <v>62</v>
      </c>
      <c r="H2793" t="s">
        <v>50</v>
      </c>
      <c r="I2793">
        <v>201</v>
      </c>
      <c r="J2793">
        <v>293733</v>
      </c>
      <c r="P2793">
        <v>0</v>
      </c>
    </row>
    <row r="2794" spans="1:16" x14ac:dyDescent="0.35">
      <c r="A2794" t="str">
        <f t="shared" si="231"/>
        <v>8435_Télécommunications</v>
      </c>
      <c r="B2794" t="str">
        <f t="shared" si="232"/>
        <v>HC_8435</v>
      </c>
      <c r="C2794" t="str">
        <f t="shared" si="230"/>
        <v>HC</v>
      </c>
      <c r="D2794">
        <f t="shared" si="229"/>
        <v>55</v>
      </c>
      <c r="E2794" t="str">
        <f>INDEX(PDC!$J$1:$L$90,MATCH(H2794,PDC!$L:$L,0),MATCH(PDC!$J$1,PDC!$J$1:$L$1,0))</f>
        <v>Services</v>
      </c>
      <c r="F2794">
        <v>8435</v>
      </c>
      <c r="G2794">
        <v>61</v>
      </c>
      <c r="H2794" t="s">
        <v>84</v>
      </c>
      <c r="I2794">
        <v>13</v>
      </c>
      <c r="J2794">
        <v>19924</v>
      </c>
      <c r="P2794">
        <v>0</v>
      </c>
    </row>
    <row r="2795" spans="1:16" x14ac:dyDescent="0.35">
      <c r="A2795" t="str">
        <f t="shared" si="231"/>
        <v>8435_Programmation et diffusion</v>
      </c>
      <c r="B2795" t="str">
        <f t="shared" si="232"/>
        <v>HC_8435</v>
      </c>
      <c r="C2795" t="str">
        <f t="shared" si="230"/>
        <v>HC</v>
      </c>
      <c r="D2795">
        <f t="shared" ref="D2795:D2806" si="233">IF(COUNTBLANK(P2795)=0,RANK(P2795,P$2730:P$2806),"NC")</f>
        <v>55</v>
      </c>
      <c r="E2795" t="str">
        <f>INDEX(PDC!$J$1:$L$90,MATCH(H2795,PDC!$L:$L,0),MATCH(PDC!$J$1,PDC!$J$1:$L$1,0))</f>
        <v>Services</v>
      </c>
      <c r="F2795">
        <v>8435</v>
      </c>
      <c r="G2795">
        <v>60</v>
      </c>
      <c r="H2795" t="s">
        <v>83</v>
      </c>
      <c r="I2795">
        <v>5</v>
      </c>
      <c r="J2795">
        <v>8657</v>
      </c>
      <c r="P2795">
        <v>0</v>
      </c>
    </row>
    <row r="2796" spans="1:16" x14ac:dyDescent="0.35">
      <c r="A2796" t="str">
        <f t="shared" si="231"/>
        <v>8435_Édition</v>
      </c>
      <c r="B2796" t="str">
        <f t="shared" si="232"/>
        <v>HC_8435</v>
      </c>
      <c r="C2796" t="str">
        <f t="shared" si="230"/>
        <v>HC</v>
      </c>
      <c r="D2796">
        <f t="shared" si="233"/>
        <v>55</v>
      </c>
      <c r="E2796" t="str">
        <f>INDEX(PDC!$J$1:$L$90,MATCH(H2796,PDC!$L:$L,0),MATCH(PDC!$J$1,PDC!$J$1:$L$1,0))</f>
        <v>Services</v>
      </c>
      <c r="F2796">
        <v>8435</v>
      </c>
      <c r="G2796">
        <v>58</v>
      </c>
      <c r="H2796" t="s">
        <v>49</v>
      </c>
      <c r="I2796">
        <v>95</v>
      </c>
      <c r="J2796">
        <v>141765</v>
      </c>
      <c r="P2796">
        <v>0</v>
      </c>
    </row>
    <row r="2797" spans="1:16" x14ac:dyDescent="0.35">
      <c r="A2797" t="str">
        <f t="shared" si="231"/>
        <v>8435_Transports aériens</v>
      </c>
      <c r="B2797" t="str">
        <f t="shared" si="232"/>
        <v>HC_8435</v>
      </c>
      <c r="C2797" t="str">
        <f t="shared" si="230"/>
        <v>HC</v>
      </c>
      <c r="D2797">
        <f t="shared" si="233"/>
        <v>55</v>
      </c>
      <c r="E2797" t="str">
        <f>INDEX(PDC!$J$1:$L$90,MATCH(H2797,PDC!$L:$L,0),MATCH(PDC!$J$1,PDC!$J$1:$L$1,0))</f>
        <v>Services</v>
      </c>
      <c r="F2797">
        <v>8435</v>
      </c>
      <c r="G2797">
        <v>51</v>
      </c>
      <c r="H2797" t="s">
        <v>81</v>
      </c>
      <c r="I2797">
        <v>4</v>
      </c>
      <c r="J2797">
        <v>3369</v>
      </c>
      <c r="O2797">
        <v>12</v>
      </c>
      <c r="P2797">
        <v>0</v>
      </c>
    </row>
    <row r="2798" spans="1:16" x14ac:dyDescent="0.35">
      <c r="A2798" t="str">
        <f t="shared" si="231"/>
        <v>8435_Dépollution et autres services de gestion des déchets</v>
      </c>
      <c r="B2798" t="str">
        <f t="shared" si="232"/>
        <v>HC_8435</v>
      </c>
      <c r="C2798" t="str">
        <f t="shared" si="230"/>
        <v>HC</v>
      </c>
      <c r="D2798">
        <f t="shared" si="233"/>
        <v>55</v>
      </c>
      <c r="E2798" t="str">
        <f>INDEX(PDC!$J$1:$L$90,MATCH(H2798,PDC!$L:$L,0),MATCH(PDC!$J$1,PDC!$J$1:$L$1,0))</f>
        <v>Industrie</v>
      </c>
      <c r="F2798">
        <v>8435</v>
      </c>
      <c r="G2798">
        <v>39</v>
      </c>
      <c r="H2798" t="s">
        <v>79</v>
      </c>
      <c r="I2798">
        <v>10</v>
      </c>
      <c r="J2798">
        <v>11500</v>
      </c>
      <c r="L2798">
        <v>1</v>
      </c>
      <c r="M2798">
        <v>5</v>
      </c>
      <c r="O2798">
        <v>617</v>
      </c>
      <c r="P2798">
        <v>0</v>
      </c>
    </row>
    <row r="2799" spans="1:16" x14ac:dyDescent="0.35">
      <c r="A2799" t="str">
        <f t="shared" si="231"/>
        <v>8435_Captage, traitement et distribution d'eau</v>
      </c>
      <c r="B2799" t="str">
        <f t="shared" si="232"/>
        <v>HC_8435</v>
      </c>
      <c r="C2799" t="str">
        <f t="shared" si="230"/>
        <v>HC</v>
      </c>
      <c r="D2799">
        <f t="shared" si="233"/>
        <v>55</v>
      </c>
      <c r="E2799" t="str">
        <f>INDEX(PDC!$J$1:$L$90,MATCH(H2799,PDC!$L:$L,0),MATCH(PDC!$J$1,PDC!$J$1:$L$1,0))</f>
        <v>Industrie</v>
      </c>
      <c r="F2799">
        <v>8435</v>
      </c>
      <c r="G2799">
        <v>36</v>
      </c>
      <c r="H2799" t="s">
        <v>77</v>
      </c>
      <c r="I2799">
        <v>34</v>
      </c>
      <c r="J2799">
        <v>43464</v>
      </c>
      <c r="O2799">
        <v>0</v>
      </c>
      <c r="P2799">
        <v>0</v>
      </c>
    </row>
    <row r="2800" spans="1:16" x14ac:dyDescent="0.35">
      <c r="A2800" t="str">
        <f t="shared" si="231"/>
        <v>8435_Production et distribution d'électricité, de gaz, de vapeur et d'air conditionné</v>
      </c>
      <c r="B2800" t="str">
        <f t="shared" si="232"/>
        <v>HC_8435</v>
      </c>
      <c r="C2800" t="str">
        <f t="shared" si="230"/>
        <v>HC</v>
      </c>
      <c r="D2800">
        <f t="shared" si="233"/>
        <v>55</v>
      </c>
      <c r="E2800" t="str">
        <f>INDEX(PDC!$J$1:$L$90,MATCH(H2800,PDC!$L:$L,0),MATCH(PDC!$J$1,PDC!$J$1:$L$1,0))</f>
        <v>Industrie</v>
      </c>
      <c r="F2800">
        <v>8435</v>
      </c>
      <c r="G2800">
        <v>35</v>
      </c>
      <c r="H2800" t="s">
        <v>76</v>
      </c>
      <c r="I2800">
        <v>28</v>
      </c>
      <c r="J2800">
        <v>48319</v>
      </c>
      <c r="P2800">
        <v>0</v>
      </c>
    </row>
    <row r="2801" spans="1:17" x14ac:dyDescent="0.35">
      <c r="A2801" t="str">
        <f t="shared" si="231"/>
        <v>8435_Industrie pharmaceutique</v>
      </c>
      <c r="B2801" t="str">
        <f t="shared" si="232"/>
        <v>HC_8435</v>
      </c>
      <c r="C2801" t="str">
        <f t="shared" si="230"/>
        <v>HC</v>
      </c>
      <c r="D2801">
        <f t="shared" si="233"/>
        <v>55</v>
      </c>
      <c r="E2801" t="str">
        <f>INDEX(PDC!$J$1:$L$90,MATCH(H2801,PDC!$L:$L,0),MATCH(PDC!$J$1,PDC!$J$1:$L$1,0))</f>
        <v>Industrie</v>
      </c>
      <c r="F2801">
        <v>8435</v>
      </c>
      <c r="G2801">
        <v>21</v>
      </c>
      <c r="H2801" t="s">
        <v>39</v>
      </c>
      <c r="I2801">
        <v>34</v>
      </c>
      <c r="J2801">
        <v>52768</v>
      </c>
      <c r="P2801">
        <v>0</v>
      </c>
    </row>
    <row r="2802" spans="1:17" x14ac:dyDescent="0.35">
      <c r="A2802" t="str">
        <f t="shared" si="231"/>
        <v>8435_Industrie de l'habillement</v>
      </c>
      <c r="B2802" t="str">
        <f t="shared" si="232"/>
        <v>HC_8435</v>
      </c>
      <c r="C2802" t="str">
        <f t="shared" si="230"/>
        <v>HC</v>
      </c>
      <c r="D2802">
        <f t="shared" si="233"/>
        <v>55</v>
      </c>
      <c r="E2802" t="str">
        <f>INDEX(PDC!$J$1:$L$90,MATCH(H2802,PDC!$L:$L,0),MATCH(PDC!$J$1,PDC!$J$1:$L$1,0))</f>
        <v>Industrie</v>
      </c>
      <c r="F2802">
        <v>8435</v>
      </c>
      <c r="G2802">
        <v>14</v>
      </c>
      <c r="H2802" t="s">
        <v>68</v>
      </c>
      <c r="I2802">
        <v>2</v>
      </c>
      <c r="J2802">
        <v>2195</v>
      </c>
      <c r="P2802">
        <v>0</v>
      </c>
    </row>
    <row r="2803" spans="1:17" x14ac:dyDescent="0.35">
      <c r="A2803" t="str">
        <f t="shared" si="231"/>
        <v>8435_Fabrication de boissons</v>
      </c>
      <c r="B2803" t="str">
        <f t="shared" si="232"/>
        <v>HC_8435</v>
      </c>
      <c r="C2803" t="str">
        <f t="shared" si="230"/>
        <v>HC</v>
      </c>
      <c r="D2803">
        <f t="shared" si="233"/>
        <v>55</v>
      </c>
      <c r="E2803" t="str">
        <f>INDEX(PDC!$J$1:$L$90,MATCH(H2803,PDC!$L:$L,0),MATCH(PDC!$J$1,PDC!$J$1:$L$1,0))</f>
        <v>Industrie</v>
      </c>
      <c r="F2803">
        <v>8435</v>
      </c>
      <c r="G2803">
        <v>11</v>
      </c>
      <c r="H2803" t="s">
        <v>66</v>
      </c>
      <c r="I2803">
        <v>25</v>
      </c>
      <c r="J2803">
        <v>40923</v>
      </c>
      <c r="O2803">
        <v>131</v>
      </c>
      <c r="P2803">
        <v>0</v>
      </c>
    </row>
    <row r="2804" spans="1:17" x14ac:dyDescent="0.35">
      <c r="A2804" t="str">
        <f t="shared" si="231"/>
        <v>8435_Services de soutien aux industries extractives</v>
      </c>
      <c r="B2804" t="str">
        <f t="shared" si="232"/>
        <v>HC_8435</v>
      </c>
      <c r="C2804" t="str">
        <f t="shared" si="230"/>
        <v>HC</v>
      </c>
      <c r="D2804">
        <f t="shared" si="233"/>
        <v>55</v>
      </c>
      <c r="E2804" t="str">
        <f>INDEX(PDC!$J$1:$L$90,MATCH(H2804,PDC!$L:$L,0),MATCH(PDC!$J$1,PDC!$J$1:$L$1,0))</f>
        <v>Industrie</v>
      </c>
      <c r="F2804">
        <v>8435</v>
      </c>
      <c r="G2804">
        <v>9</v>
      </c>
      <c r="H2804" t="s">
        <v>65</v>
      </c>
      <c r="I2804">
        <v>7</v>
      </c>
      <c r="J2804">
        <v>14047</v>
      </c>
      <c r="P2804">
        <v>0</v>
      </c>
    </row>
    <row r="2805" spans="1:17" x14ac:dyDescent="0.35">
      <c r="A2805" t="str">
        <f t="shared" si="231"/>
        <v>8435_Sylviculture et exploitation forestière</v>
      </c>
      <c r="B2805" t="str">
        <f t="shared" si="232"/>
        <v>HC_8435</v>
      </c>
      <c r="C2805" t="str">
        <f t="shared" si="230"/>
        <v>HC</v>
      </c>
      <c r="D2805">
        <f t="shared" si="233"/>
        <v>55</v>
      </c>
      <c r="E2805" t="str">
        <f>INDEX(PDC!$J$1:$L$90,MATCH(H2805,PDC!$L:$L,0),MATCH(PDC!$J$1,PDC!$J$1:$L$1,0))</f>
        <v>Agriculture</v>
      </c>
      <c r="F2805">
        <v>8435</v>
      </c>
      <c r="G2805">
        <v>2</v>
      </c>
      <c r="H2805" t="s">
        <v>63</v>
      </c>
      <c r="I2805">
        <v>2</v>
      </c>
      <c r="J2805">
        <v>6085</v>
      </c>
      <c r="P2805">
        <v>0</v>
      </c>
    </row>
    <row r="2806" spans="1:17" x14ac:dyDescent="0.35">
      <c r="A2806" t="str">
        <f t="shared" si="231"/>
        <v>8435_Culture et production animale, chasse et services annexes</v>
      </c>
      <c r="B2806" t="str">
        <f t="shared" si="232"/>
        <v>HC_8435</v>
      </c>
      <c r="C2806" t="str">
        <f t="shared" si="230"/>
        <v>HC</v>
      </c>
      <c r="D2806">
        <f t="shared" si="233"/>
        <v>55</v>
      </c>
      <c r="E2806" t="str">
        <f>INDEX(PDC!$J$1:$L$90,MATCH(H2806,PDC!$L:$L,0),MATCH(PDC!$J$1,PDC!$J$1:$L$1,0))</f>
        <v>Agriculture</v>
      </c>
      <c r="F2806">
        <v>8435</v>
      </c>
      <c r="G2806">
        <v>1</v>
      </c>
      <c r="H2806" t="s">
        <v>62</v>
      </c>
      <c r="I2806">
        <v>1</v>
      </c>
      <c r="J2806">
        <v>817</v>
      </c>
      <c r="P2806">
        <v>0</v>
      </c>
    </row>
    <row r="2807" spans="1:17" x14ac:dyDescent="0.35">
      <c r="A2807" t="str">
        <f t="shared" si="231"/>
        <v>NA_Activités sportives, récréatives et de loisirs</v>
      </c>
      <c r="B2807" t="str">
        <f t="shared" si="232"/>
        <v>HC_NA</v>
      </c>
      <c r="C2807" t="str">
        <f t="shared" si="230"/>
        <v>HC</v>
      </c>
      <c r="D2807">
        <f>IF(COUNTBLANK(P2807)=0,RANK(P2807,P$2807:P$2884),"NC")</f>
        <v>1</v>
      </c>
      <c r="E2807" t="str">
        <f>INDEX(PDC!$J$1:$L$90,MATCH(H2807,PDC!$L:$L,0),MATCH(PDC!$J$1,PDC!$J$1:$L$1,0))</f>
        <v>Services</v>
      </c>
      <c r="F2807" t="s">
        <v>361</v>
      </c>
      <c r="G2807">
        <v>93</v>
      </c>
      <c r="H2807" t="s">
        <v>12</v>
      </c>
      <c r="I2807">
        <v>1059</v>
      </c>
      <c r="J2807">
        <v>1568495</v>
      </c>
      <c r="K2807">
        <v>133</v>
      </c>
      <c r="L2807">
        <v>6</v>
      </c>
      <c r="M2807">
        <v>53</v>
      </c>
      <c r="O2807">
        <v>6236</v>
      </c>
      <c r="P2807">
        <v>0</v>
      </c>
      <c r="Q2807">
        <v>84.794659848999999</v>
      </c>
    </row>
    <row r="2808" spans="1:17" x14ac:dyDescent="0.35">
      <c r="A2808" t="str">
        <f t="shared" si="231"/>
        <v>NA_Industrie automobile</v>
      </c>
      <c r="B2808" t="str">
        <f t="shared" si="232"/>
        <v>HC_NA</v>
      </c>
      <c r="C2808" t="str">
        <f t="shared" si="230"/>
        <v>HC</v>
      </c>
      <c r="D2808">
        <f t="shared" ref="D2808:D2871" si="234">IF(COUNTBLANK(P2808)=0,RANK(P2808,P$2807:P$2884),"NC")</f>
        <v>1</v>
      </c>
      <c r="E2808" t="str">
        <f>INDEX(PDC!$J$1:$L$90,MATCH(H2808,PDC!$L:$L,0),MATCH(PDC!$J$1,PDC!$J$1:$L$1,0))</f>
        <v>Industrie</v>
      </c>
      <c r="F2808" t="s">
        <v>361</v>
      </c>
      <c r="G2808">
        <v>29</v>
      </c>
      <c r="H2808" t="s">
        <v>24</v>
      </c>
      <c r="I2808">
        <v>50</v>
      </c>
      <c r="J2808">
        <v>82888</v>
      </c>
      <c r="K2808">
        <v>7</v>
      </c>
      <c r="L2808">
        <v>3</v>
      </c>
      <c r="M2808">
        <v>114</v>
      </c>
      <c r="N2808">
        <v>1</v>
      </c>
      <c r="O2808">
        <v>997</v>
      </c>
      <c r="P2808">
        <v>0</v>
      </c>
      <c r="Q2808">
        <v>84.451307788999998</v>
      </c>
    </row>
    <row r="2809" spans="1:17" x14ac:dyDescent="0.35">
      <c r="A2809" t="str">
        <f t="shared" si="231"/>
        <v>NA_Travail du bois et fabrication d'articles en bois et en liège, à l'exception des meubles ; fabrication d'articles en vannerie et sparterie</v>
      </c>
      <c r="B2809" t="str">
        <f t="shared" si="232"/>
        <v>HC_NA</v>
      </c>
      <c r="C2809" t="str">
        <f t="shared" si="230"/>
        <v>HC</v>
      </c>
      <c r="D2809">
        <f t="shared" si="234"/>
        <v>1</v>
      </c>
      <c r="E2809" t="str">
        <f>INDEX(PDC!$J$1:$L$90,MATCH(H2809,PDC!$L:$L,0),MATCH(PDC!$J$1,PDC!$J$1:$L$1,0))</f>
        <v>Industrie</v>
      </c>
      <c r="F2809" t="s">
        <v>361</v>
      </c>
      <c r="G2809">
        <v>16</v>
      </c>
      <c r="H2809" t="s">
        <v>70</v>
      </c>
      <c r="I2809">
        <v>9</v>
      </c>
      <c r="J2809">
        <v>12476</v>
      </c>
      <c r="K2809">
        <v>1</v>
      </c>
      <c r="O2809">
        <v>24</v>
      </c>
      <c r="P2809">
        <v>0</v>
      </c>
      <c r="Q2809">
        <v>80.153895478999999</v>
      </c>
    </row>
    <row r="2810" spans="1:17" x14ac:dyDescent="0.35">
      <c r="A2810" t="str">
        <f t="shared" si="231"/>
        <v>NA_Hébergement médico-social et social</v>
      </c>
      <c r="B2810" t="str">
        <f t="shared" si="232"/>
        <v>1_NA</v>
      </c>
      <c r="C2810">
        <f t="shared" si="230"/>
        <v>1</v>
      </c>
      <c r="D2810">
        <f t="shared" si="234"/>
        <v>1</v>
      </c>
      <c r="E2810" t="str">
        <f>INDEX(PDC!$J$1:$L$90,MATCH(H2810,PDC!$L:$L,0),MATCH(PDC!$J$1,PDC!$J$1:$L$1,0))</f>
        <v>Services</v>
      </c>
      <c r="F2810" t="s">
        <v>361</v>
      </c>
      <c r="G2810">
        <v>87</v>
      </c>
      <c r="H2810" t="s">
        <v>2</v>
      </c>
      <c r="I2810">
        <v>4563</v>
      </c>
      <c r="J2810">
        <v>7164856</v>
      </c>
      <c r="K2810">
        <v>399</v>
      </c>
      <c r="L2810">
        <v>25</v>
      </c>
      <c r="M2810">
        <v>192</v>
      </c>
      <c r="O2810">
        <v>33746</v>
      </c>
      <c r="P2810">
        <v>0</v>
      </c>
      <c r="Q2810">
        <v>55.688488366000001</v>
      </c>
    </row>
    <row r="2811" spans="1:17" x14ac:dyDescent="0.35">
      <c r="A2811" t="str">
        <f t="shared" si="231"/>
        <v>NA_Transports terrestres et transport par conduites</v>
      </c>
      <c r="B2811" t="str">
        <f t="shared" si="232"/>
        <v>1_NA</v>
      </c>
      <c r="C2811">
        <f t="shared" si="230"/>
        <v>1</v>
      </c>
      <c r="D2811">
        <f t="shared" si="234"/>
        <v>1</v>
      </c>
      <c r="E2811" t="str">
        <f>INDEX(PDC!$J$1:$L$90,MATCH(H2811,PDC!$L:$L,0),MATCH(PDC!$J$1,PDC!$J$1:$L$1,0))</f>
        <v>Services</v>
      </c>
      <c r="F2811" t="s">
        <v>361</v>
      </c>
      <c r="G2811">
        <v>49</v>
      </c>
      <c r="H2811" t="s">
        <v>5</v>
      </c>
      <c r="I2811">
        <v>6356</v>
      </c>
      <c r="J2811">
        <v>9756679</v>
      </c>
      <c r="K2811">
        <v>483</v>
      </c>
      <c r="L2811">
        <v>69</v>
      </c>
      <c r="M2811">
        <v>814</v>
      </c>
      <c r="O2811">
        <v>68878</v>
      </c>
      <c r="P2811">
        <v>0</v>
      </c>
      <c r="Q2811">
        <v>49.504549652999998</v>
      </c>
    </row>
    <row r="2812" spans="1:17" x14ac:dyDescent="0.35">
      <c r="A2812" t="str">
        <f t="shared" si="231"/>
        <v>NA_Enquêtes et sécurité</v>
      </c>
      <c r="B2812" t="str">
        <f t="shared" si="232"/>
        <v>1_NA</v>
      </c>
      <c r="C2812">
        <f t="shared" si="230"/>
        <v>1</v>
      </c>
      <c r="D2812">
        <f t="shared" si="234"/>
        <v>1</v>
      </c>
      <c r="E2812" t="str">
        <f>INDEX(PDC!$J$1:$L$90,MATCH(H2812,PDC!$L:$L,0),MATCH(PDC!$J$1,PDC!$J$1:$L$1,0))</f>
        <v>Services</v>
      </c>
      <c r="F2812" t="s">
        <v>361</v>
      </c>
      <c r="G2812">
        <v>80</v>
      </c>
      <c r="H2812" t="s">
        <v>15</v>
      </c>
      <c r="I2812">
        <v>1569</v>
      </c>
      <c r="J2812">
        <v>2467688</v>
      </c>
      <c r="K2812">
        <v>103</v>
      </c>
      <c r="L2812">
        <v>3</v>
      </c>
      <c r="M2812">
        <v>37</v>
      </c>
      <c r="O2812">
        <v>8362</v>
      </c>
      <c r="P2812">
        <v>0</v>
      </c>
      <c r="Q2812">
        <v>41.739474358000002</v>
      </c>
    </row>
    <row r="2813" spans="1:17" x14ac:dyDescent="0.35">
      <c r="A2813" t="str">
        <f t="shared" si="231"/>
        <v>NA_Captage, traitement et distribution d'eau</v>
      </c>
      <c r="B2813" t="str">
        <f t="shared" si="232"/>
        <v>HC_NA</v>
      </c>
      <c r="C2813" t="str">
        <f t="shared" si="230"/>
        <v>HC</v>
      </c>
      <c r="D2813">
        <f t="shared" si="234"/>
        <v>1</v>
      </c>
      <c r="E2813" t="str">
        <f>INDEX(PDC!$J$1:$L$90,MATCH(H2813,PDC!$L:$L,0),MATCH(PDC!$J$1,PDC!$J$1:$L$1,0))</f>
        <v>Industrie</v>
      </c>
      <c r="F2813" t="s">
        <v>361</v>
      </c>
      <c r="G2813">
        <v>36</v>
      </c>
      <c r="H2813" t="s">
        <v>77</v>
      </c>
      <c r="I2813">
        <v>133</v>
      </c>
      <c r="J2813">
        <v>223011</v>
      </c>
      <c r="K2813">
        <v>9</v>
      </c>
      <c r="O2813">
        <v>63</v>
      </c>
      <c r="P2813">
        <v>0</v>
      </c>
      <c r="Q2813">
        <v>40.356753703000003</v>
      </c>
    </row>
    <row r="2814" spans="1:17" x14ac:dyDescent="0.35">
      <c r="A2814" t="str">
        <f t="shared" si="231"/>
        <v>NA_Travaux de construction spécialisés</v>
      </c>
      <c r="B2814" t="str">
        <f t="shared" si="232"/>
        <v>1_NA</v>
      </c>
      <c r="C2814">
        <f t="shared" si="230"/>
        <v>1</v>
      </c>
      <c r="D2814">
        <f t="shared" si="234"/>
        <v>1</v>
      </c>
      <c r="E2814" t="str">
        <f>INDEX(PDC!$J$1:$L$90,MATCH(H2814,PDC!$L:$L,0),MATCH(PDC!$J$1,PDC!$J$1:$L$1,0))</f>
        <v>Construction</v>
      </c>
      <c r="F2814" t="s">
        <v>361</v>
      </c>
      <c r="G2814">
        <v>43</v>
      </c>
      <c r="H2814" t="s">
        <v>3</v>
      </c>
      <c r="I2814">
        <v>2742</v>
      </c>
      <c r="J2814">
        <v>4008829</v>
      </c>
      <c r="K2814">
        <v>146</v>
      </c>
      <c r="L2814">
        <v>14</v>
      </c>
      <c r="M2814">
        <v>104</v>
      </c>
      <c r="O2814">
        <v>12073</v>
      </c>
      <c r="P2814">
        <v>0</v>
      </c>
      <c r="Q2814">
        <v>36.419612809999997</v>
      </c>
    </row>
    <row r="2815" spans="1:17" x14ac:dyDescent="0.35">
      <c r="A2815" t="str">
        <f t="shared" si="231"/>
        <v>NA_Restauration</v>
      </c>
      <c r="B2815" t="str">
        <f t="shared" si="232"/>
        <v>1_NA</v>
      </c>
      <c r="C2815">
        <f t="shared" si="230"/>
        <v>1</v>
      </c>
      <c r="D2815">
        <f t="shared" si="234"/>
        <v>1</v>
      </c>
      <c r="E2815" t="str">
        <f>INDEX(PDC!$J$1:$L$90,MATCH(H2815,PDC!$L:$L,0),MATCH(PDC!$J$1,PDC!$J$1:$L$1,0))</f>
        <v>Services</v>
      </c>
      <c r="F2815" t="s">
        <v>361</v>
      </c>
      <c r="G2815">
        <v>56</v>
      </c>
      <c r="H2815" t="s">
        <v>10</v>
      </c>
      <c r="I2815">
        <v>14028</v>
      </c>
      <c r="J2815">
        <v>22560465</v>
      </c>
      <c r="K2815">
        <v>769</v>
      </c>
      <c r="L2815">
        <v>41</v>
      </c>
      <c r="M2815">
        <v>496</v>
      </c>
      <c r="N2815">
        <v>1</v>
      </c>
      <c r="O2815">
        <v>49958</v>
      </c>
      <c r="P2815">
        <v>0</v>
      </c>
      <c r="Q2815">
        <v>34.086176858999998</v>
      </c>
    </row>
    <row r="2816" spans="1:17" x14ac:dyDescent="0.35">
      <c r="A2816" t="str">
        <f t="shared" si="231"/>
        <v>NA_Collecte et traitement des eaux usées</v>
      </c>
      <c r="B2816" t="str">
        <f t="shared" si="232"/>
        <v>HC_NA</v>
      </c>
      <c r="C2816" t="str">
        <f t="shared" si="230"/>
        <v>HC</v>
      </c>
      <c r="D2816">
        <f t="shared" si="234"/>
        <v>1</v>
      </c>
      <c r="E2816" t="str">
        <f>INDEX(PDC!$J$1:$L$90,MATCH(H2816,PDC!$L:$L,0),MATCH(PDC!$J$1,PDC!$J$1:$L$1,0))</f>
        <v>Industrie</v>
      </c>
      <c r="F2816" t="s">
        <v>361</v>
      </c>
      <c r="G2816">
        <v>37</v>
      </c>
      <c r="H2816" t="s">
        <v>78</v>
      </c>
      <c r="I2816">
        <v>29</v>
      </c>
      <c r="J2816">
        <v>30790</v>
      </c>
      <c r="K2816">
        <v>1</v>
      </c>
      <c r="O2816">
        <v>39</v>
      </c>
      <c r="P2816">
        <v>0</v>
      </c>
      <c r="Q2816">
        <v>32.478077298000002</v>
      </c>
    </row>
    <row r="2817" spans="1:17" x14ac:dyDescent="0.35">
      <c r="A2817" t="str">
        <f t="shared" si="231"/>
        <v>NA_Action sociale sans hébergement</v>
      </c>
      <c r="B2817" t="str">
        <f t="shared" si="232"/>
        <v>1_NA</v>
      </c>
      <c r="C2817">
        <f t="shared" si="230"/>
        <v>1</v>
      </c>
      <c r="D2817">
        <f t="shared" si="234"/>
        <v>1</v>
      </c>
      <c r="E2817" t="str">
        <f>INDEX(PDC!$J$1:$L$90,MATCH(H2817,PDC!$L:$L,0),MATCH(PDC!$J$1,PDC!$J$1:$L$1,0))</f>
        <v>Services</v>
      </c>
      <c r="F2817" t="s">
        <v>361</v>
      </c>
      <c r="G2817">
        <v>88</v>
      </c>
      <c r="H2817" t="s">
        <v>8</v>
      </c>
      <c r="I2817">
        <v>7269</v>
      </c>
      <c r="J2817">
        <v>10581743</v>
      </c>
      <c r="K2817">
        <v>328</v>
      </c>
      <c r="L2817">
        <v>21</v>
      </c>
      <c r="M2817">
        <v>257</v>
      </c>
      <c r="O2817">
        <v>26502</v>
      </c>
      <c r="P2817">
        <v>0</v>
      </c>
      <c r="Q2817">
        <v>30.996783799999999</v>
      </c>
    </row>
    <row r="2818" spans="1:17" x14ac:dyDescent="0.35">
      <c r="A2818" t="str">
        <f t="shared" si="231"/>
        <v>NA_Services relatifs aux bâtiments et aménagement paysager</v>
      </c>
      <c r="B2818" t="str">
        <f t="shared" si="232"/>
        <v>1_NA</v>
      </c>
      <c r="C2818">
        <f t="shared" si="230"/>
        <v>1</v>
      </c>
      <c r="D2818">
        <f t="shared" si="234"/>
        <v>1</v>
      </c>
      <c r="E2818" t="str">
        <f>INDEX(PDC!$J$1:$L$90,MATCH(H2818,PDC!$L:$L,0),MATCH(PDC!$J$1,PDC!$J$1:$L$1,0))</f>
        <v>Services</v>
      </c>
      <c r="F2818" t="s">
        <v>361</v>
      </c>
      <c r="G2818">
        <v>81</v>
      </c>
      <c r="H2818" t="s">
        <v>9</v>
      </c>
      <c r="I2818">
        <v>4233</v>
      </c>
      <c r="J2818">
        <v>4813858</v>
      </c>
      <c r="K2818">
        <v>149</v>
      </c>
      <c r="L2818">
        <v>27</v>
      </c>
      <c r="M2818">
        <v>231</v>
      </c>
      <c r="O2818">
        <v>19819</v>
      </c>
      <c r="P2818">
        <v>0</v>
      </c>
      <c r="Q2818">
        <v>30.952304782999999</v>
      </c>
    </row>
    <row r="2819" spans="1:17" x14ac:dyDescent="0.35">
      <c r="A2819" t="str">
        <f t="shared" si="231"/>
        <v>NA_Activités liées à l'emploi</v>
      </c>
      <c r="B2819" t="str">
        <f t="shared" si="232"/>
        <v>HC_NA</v>
      </c>
      <c r="C2819" t="str">
        <f t="shared" si="230"/>
        <v>HC</v>
      </c>
      <c r="D2819">
        <f t="shared" si="234"/>
        <v>1</v>
      </c>
      <c r="E2819" t="str">
        <f>INDEX(PDC!$J$1:$L$90,MATCH(H2819,PDC!$L:$L,0),MATCH(PDC!$J$1,PDC!$J$1:$L$1,0))</f>
        <v>Services</v>
      </c>
      <c r="F2819" t="s">
        <v>361</v>
      </c>
      <c r="G2819">
        <v>78</v>
      </c>
      <c r="H2819" t="s">
        <v>6</v>
      </c>
      <c r="I2819">
        <v>24498</v>
      </c>
      <c r="J2819">
        <v>31901543</v>
      </c>
      <c r="K2819">
        <v>893</v>
      </c>
      <c r="L2819">
        <v>71</v>
      </c>
      <c r="M2819">
        <v>703</v>
      </c>
      <c r="N2819">
        <v>1</v>
      </c>
      <c r="O2819">
        <v>77756</v>
      </c>
      <c r="P2819">
        <v>0</v>
      </c>
      <c r="Q2819">
        <v>27.992376418999999</v>
      </c>
    </row>
    <row r="2820" spans="1:17" x14ac:dyDescent="0.35">
      <c r="A2820" t="str">
        <f t="shared" si="231"/>
        <v>NA_Activités de poste et de courrier</v>
      </c>
      <c r="B2820" t="str">
        <f t="shared" si="232"/>
        <v>HC_NA</v>
      </c>
      <c r="C2820" t="str">
        <f t="shared" si="230"/>
        <v>HC</v>
      </c>
      <c r="D2820">
        <f t="shared" si="234"/>
        <v>1</v>
      </c>
      <c r="E2820" t="str">
        <f>INDEX(PDC!$J$1:$L$90,MATCH(H2820,PDC!$L:$L,0),MATCH(PDC!$J$1,PDC!$J$1:$L$1,0))</f>
        <v>Services</v>
      </c>
      <c r="F2820" t="s">
        <v>361</v>
      </c>
      <c r="G2820">
        <v>53</v>
      </c>
      <c r="H2820" t="s">
        <v>13</v>
      </c>
      <c r="I2820">
        <v>1455</v>
      </c>
      <c r="J2820">
        <v>2142310</v>
      </c>
      <c r="K2820">
        <v>56</v>
      </c>
      <c r="O2820">
        <v>2438</v>
      </c>
      <c r="P2820">
        <v>0</v>
      </c>
      <c r="Q2820">
        <v>26.140007748999999</v>
      </c>
    </row>
    <row r="2821" spans="1:17" x14ac:dyDescent="0.35">
      <c r="A2821" t="str">
        <f t="shared" si="231"/>
        <v>NA_Commerce et réparation d'automobiles et de motocycles</v>
      </c>
      <c r="B2821" t="str">
        <f t="shared" si="232"/>
        <v>1_NA</v>
      </c>
      <c r="C2821">
        <f t="shared" ref="C2821:C2884" si="235">IF(OR(G2821=93,G2821=78,G2821=53),"HC",IF(I2821&lt;300,"HC",D2821))</f>
        <v>1</v>
      </c>
      <c r="D2821">
        <f t="shared" si="234"/>
        <v>1</v>
      </c>
      <c r="E2821" t="str">
        <f>INDEX(PDC!$J$1:$L$90,MATCH(H2821,PDC!$L:$L,0),MATCH(PDC!$J$1,PDC!$J$1:$L$1,0))</f>
        <v>Commerce</v>
      </c>
      <c r="F2821" t="s">
        <v>361</v>
      </c>
      <c r="G2821">
        <v>45</v>
      </c>
      <c r="H2821" t="s">
        <v>21</v>
      </c>
      <c r="I2821">
        <v>1268</v>
      </c>
      <c r="J2821">
        <v>1987961</v>
      </c>
      <c r="K2821">
        <v>47</v>
      </c>
      <c r="L2821">
        <v>5</v>
      </c>
      <c r="M2821">
        <v>27</v>
      </c>
      <c r="O2821">
        <v>4146</v>
      </c>
      <c r="P2821">
        <v>0</v>
      </c>
      <c r="Q2821">
        <v>23.642314915</v>
      </c>
    </row>
    <row r="2822" spans="1:17" x14ac:dyDescent="0.35">
      <c r="A2822" t="str">
        <f t="shared" si="231"/>
        <v>NA_Fabrication d'autres produits minéraux non métalliques</v>
      </c>
      <c r="B2822" t="str">
        <f t="shared" si="232"/>
        <v>HC_NA</v>
      </c>
      <c r="C2822" t="str">
        <f t="shared" si="235"/>
        <v>HC</v>
      </c>
      <c r="D2822">
        <f t="shared" si="234"/>
        <v>1</v>
      </c>
      <c r="E2822" t="str">
        <f>INDEX(PDC!$J$1:$L$90,MATCH(H2822,PDC!$L:$L,0),MATCH(PDC!$J$1,PDC!$J$1:$L$1,0))</f>
        <v>Industrie</v>
      </c>
      <c r="F2822" t="s">
        <v>361</v>
      </c>
      <c r="G2822">
        <v>23</v>
      </c>
      <c r="H2822" t="s">
        <v>18</v>
      </c>
      <c r="I2822">
        <v>118</v>
      </c>
      <c r="J2822">
        <v>173754</v>
      </c>
      <c r="K2822">
        <v>4</v>
      </c>
      <c r="O2822">
        <v>759</v>
      </c>
      <c r="P2822">
        <v>0</v>
      </c>
      <c r="Q2822">
        <v>23.021052752999999</v>
      </c>
    </row>
    <row r="2823" spans="1:17" x14ac:dyDescent="0.35">
      <c r="A2823" t="str">
        <f t="shared" si="231"/>
        <v>NA_Réparation et installation de machines et d'équipements</v>
      </c>
      <c r="B2823" t="str">
        <f t="shared" si="232"/>
        <v>1_NA</v>
      </c>
      <c r="C2823">
        <f t="shared" si="235"/>
        <v>1</v>
      </c>
      <c r="D2823">
        <f t="shared" si="234"/>
        <v>1</v>
      </c>
      <c r="E2823" t="str">
        <f>INDEX(PDC!$J$1:$L$90,MATCH(H2823,PDC!$L:$L,0),MATCH(PDC!$J$1,PDC!$J$1:$L$1,0))</f>
        <v>Industrie</v>
      </c>
      <c r="F2823" t="s">
        <v>361</v>
      </c>
      <c r="G2823">
        <v>33</v>
      </c>
      <c r="H2823" t="s">
        <v>23</v>
      </c>
      <c r="I2823">
        <v>429</v>
      </c>
      <c r="J2823">
        <v>637278</v>
      </c>
      <c r="K2823">
        <v>14</v>
      </c>
      <c r="L2823">
        <v>1</v>
      </c>
      <c r="M2823">
        <v>3</v>
      </c>
      <c r="O2823">
        <v>904</v>
      </c>
      <c r="P2823">
        <v>0</v>
      </c>
      <c r="Q2823">
        <v>21.968434498000001</v>
      </c>
    </row>
    <row r="2824" spans="1:17" x14ac:dyDescent="0.35">
      <c r="A2824" t="str">
        <f t="shared" si="231"/>
        <v>NA_Activités de location et location-bail</v>
      </c>
      <c r="B2824" t="str">
        <f t="shared" si="232"/>
        <v>1_NA</v>
      </c>
      <c r="C2824">
        <f t="shared" si="235"/>
        <v>1</v>
      </c>
      <c r="D2824">
        <f t="shared" si="234"/>
        <v>1</v>
      </c>
      <c r="E2824" t="str">
        <f>INDEX(PDC!$J$1:$L$90,MATCH(H2824,PDC!$L:$L,0),MATCH(PDC!$J$1,PDC!$J$1:$L$1,0))</f>
        <v>Services</v>
      </c>
      <c r="F2824" t="s">
        <v>361</v>
      </c>
      <c r="G2824">
        <v>77</v>
      </c>
      <c r="H2824" t="s">
        <v>88</v>
      </c>
      <c r="I2824">
        <v>545</v>
      </c>
      <c r="J2824">
        <v>827954</v>
      </c>
      <c r="K2824">
        <v>18</v>
      </c>
      <c r="O2824">
        <v>1213</v>
      </c>
      <c r="P2824">
        <v>0</v>
      </c>
      <c r="Q2824">
        <v>21.740338230999999</v>
      </c>
    </row>
    <row r="2825" spans="1:17" x14ac:dyDescent="0.35">
      <c r="A2825" t="str">
        <f t="shared" si="231"/>
        <v>NA_Transports par eau</v>
      </c>
      <c r="B2825" t="str">
        <f t="shared" si="232"/>
        <v>HC_NA</v>
      </c>
      <c r="C2825" t="str">
        <f t="shared" si="235"/>
        <v>HC</v>
      </c>
      <c r="D2825">
        <f t="shared" si="234"/>
        <v>1</v>
      </c>
      <c r="E2825" t="str">
        <f>INDEX(PDC!$J$1:$L$90,MATCH(H2825,PDC!$L:$L,0),MATCH(PDC!$J$1,PDC!$J$1:$L$1,0))</f>
        <v>Services</v>
      </c>
      <c r="F2825" t="s">
        <v>361</v>
      </c>
      <c r="G2825">
        <v>50</v>
      </c>
      <c r="H2825" t="s">
        <v>80</v>
      </c>
      <c r="I2825">
        <v>118</v>
      </c>
      <c r="J2825">
        <v>188174</v>
      </c>
      <c r="K2825">
        <v>4</v>
      </c>
      <c r="O2825">
        <v>496</v>
      </c>
      <c r="P2825">
        <v>0</v>
      </c>
      <c r="Q2825">
        <v>21.256921784999999</v>
      </c>
    </row>
    <row r="2826" spans="1:17" x14ac:dyDescent="0.35">
      <c r="A2826" t="str">
        <f t="shared" si="231"/>
        <v>NA_Commerce de détail, à l'exception des automobiles et des motocycles</v>
      </c>
      <c r="B2826" t="str">
        <f t="shared" si="232"/>
        <v>1_NA</v>
      </c>
      <c r="C2826">
        <f t="shared" si="235"/>
        <v>1</v>
      </c>
      <c r="D2826">
        <f t="shared" si="234"/>
        <v>1</v>
      </c>
      <c r="E2826" t="str">
        <f>INDEX(PDC!$J$1:$L$90,MATCH(H2826,PDC!$L:$L,0),MATCH(PDC!$J$1,PDC!$J$1:$L$1,0))</f>
        <v>Commerce</v>
      </c>
      <c r="F2826" t="s">
        <v>361</v>
      </c>
      <c r="G2826">
        <v>47</v>
      </c>
      <c r="H2826" t="s">
        <v>16</v>
      </c>
      <c r="I2826">
        <v>15487</v>
      </c>
      <c r="J2826">
        <v>24042234</v>
      </c>
      <c r="K2826">
        <v>479</v>
      </c>
      <c r="L2826">
        <v>18</v>
      </c>
      <c r="M2826">
        <v>179</v>
      </c>
      <c r="O2826">
        <v>36513</v>
      </c>
      <c r="P2826">
        <v>0</v>
      </c>
      <c r="Q2826">
        <v>19.923273352999999</v>
      </c>
    </row>
    <row r="2827" spans="1:17" x14ac:dyDescent="0.35">
      <c r="A2827" t="str">
        <f t="shared" si="231"/>
        <v>NA_Activités pour la santé humaine</v>
      </c>
      <c r="B2827" t="str">
        <f t="shared" si="232"/>
        <v>1_NA</v>
      </c>
      <c r="C2827">
        <f t="shared" si="235"/>
        <v>1</v>
      </c>
      <c r="D2827">
        <f t="shared" si="234"/>
        <v>1</v>
      </c>
      <c r="E2827" t="str">
        <f>INDEX(PDC!$J$1:$L$90,MATCH(H2827,PDC!$L:$L,0),MATCH(PDC!$J$1,PDC!$J$1:$L$1,0))</f>
        <v>Services</v>
      </c>
      <c r="F2827" t="s">
        <v>361</v>
      </c>
      <c r="G2827">
        <v>86</v>
      </c>
      <c r="H2827" t="s">
        <v>27</v>
      </c>
      <c r="I2827">
        <v>15500</v>
      </c>
      <c r="J2827">
        <v>21375075</v>
      </c>
      <c r="K2827">
        <v>421</v>
      </c>
      <c r="L2827">
        <v>23</v>
      </c>
      <c r="M2827">
        <v>310</v>
      </c>
      <c r="N2827">
        <v>1</v>
      </c>
      <c r="O2827">
        <v>31109</v>
      </c>
      <c r="P2827">
        <v>0</v>
      </c>
      <c r="Q2827">
        <v>19.695837324999999</v>
      </c>
    </row>
    <row r="2828" spans="1:17" x14ac:dyDescent="0.35">
      <c r="A2828" t="str">
        <f t="shared" si="231"/>
        <v>NA_Hébergement</v>
      </c>
      <c r="B2828" t="str">
        <f t="shared" si="232"/>
        <v>1_NA</v>
      </c>
      <c r="C2828">
        <f t="shared" si="235"/>
        <v>1</v>
      </c>
      <c r="D2828">
        <f t="shared" si="234"/>
        <v>1</v>
      </c>
      <c r="E2828" t="str">
        <f>INDEX(PDC!$J$1:$L$90,MATCH(H2828,PDC!$L:$L,0),MATCH(PDC!$J$1,PDC!$J$1:$L$1,0))</f>
        <v>Services</v>
      </c>
      <c r="F2828" t="s">
        <v>361</v>
      </c>
      <c r="G2828">
        <v>55</v>
      </c>
      <c r="H2828" t="s">
        <v>20</v>
      </c>
      <c r="I2828">
        <v>3112</v>
      </c>
      <c r="J2828">
        <v>5249946</v>
      </c>
      <c r="K2828">
        <v>102</v>
      </c>
      <c r="L2828">
        <v>3</v>
      </c>
      <c r="M2828">
        <v>22</v>
      </c>
      <c r="O2828">
        <v>7161</v>
      </c>
      <c r="P2828">
        <v>0</v>
      </c>
      <c r="Q2828">
        <v>19.428771266999998</v>
      </c>
    </row>
    <row r="2829" spans="1:17" x14ac:dyDescent="0.35">
      <c r="A2829" t="str">
        <f t="shared" si="231"/>
        <v>NA_Collecte, traitement et élimination des déchets ; récupération</v>
      </c>
      <c r="B2829" t="str">
        <f t="shared" si="232"/>
        <v>1_NA</v>
      </c>
      <c r="C2829">
        <f t="shared" si="235"/>
        <v>1</v>
      </c>
      <c r="D2829">
        <f t="shared" si="234"/>
        <v>1</v>
      </c>
      <c r="E2829" t="str">
        <f>INDEX(PDC!$J$1:$L$90,MATCH(H2829,PDC!$L:$L,0),MATCH(PDC!$J$1,PDC!$J$1:$L$1,0))</f>
        <v>Industrie</v>
      </c>
      <c r="F2829" t="s">
        <v>361</v>
      </c>
      <c r="G2829">
        <v>38</v>
      </c>
      <c r="H2829" t="s">
        <v>4</v>
      </c>
      <c r="I2829">
        <v>338</v>
      </c>
      <c r="J2829">
        <v>524077</v>
      </c>
      <c r="K2829">
        <v>9</v>
      </c>
      <c r="L2829">
        <v>3</v>
      </c>
      <c r="M2829">
        <v>16</v>
      </c>
      <c r="O2829">
        <v>971</v>
      </c>
      <c r="P2829">
        <v>0</v>
      </c>
      <c r="Q2829">
        <v>17.173048998999999</v>
      </c>
    </row>
    <row r="2830" spans="1:17" x14ac:dyDescent="0.35">
      <c r="A2830" t="str">
        <f t="shared" si="231"/>
        <v>NA_Activités immobilières</v>
      </c>
      <c r="B2830" t="str">
        <f t="shared" si="232"/>
        <v>1_NA</v>
      </c>
      <c r="C2830">
        <f t="shared" si="235"/>
        <v>1</v>
      </c>
      <c r="D2830">
        <f t="shared" si="234"/>
        <v>1</v>
      </c>
      <c r="E2830" t="str">
        <f>INDEX(PDC!$J$1:$L$90,MATCH(H2830,PDC!$L:$L,0),MATCH(PDC!$J$1,PDC!$J$1:$L$1,0))</f>
        <v>Services</v>
      </c>
      <c r="F2830" t="s">
        <v>361</v>
      </c>
      <c r="G2830">
        <v>68</v>
      </c>
      <c r="H2830" t="s">
        <v>31</v>
      </c>
      <c r="I2830">
        <v>7587</v>
      </c>
      <c r="J2830">
        <v>11176636</v>
      </c>
      <c r="K2830">
        <v>179</v>
      </c>
      <c r="L2830">
        <v>16</v>
      </c>
      <c r="M2830">
        <v>119</v>
      </c>
      <c r="O2830">
        <v>19778</v>
      </c>
      <c r="P2830">
        <v>0</v>
      </c>
      <c r="Q2830">
        <v>16.015552444000001</v>
      </c>
    </row>
    <row r="2831" spans="1:17" x14ac:dyDescent="0.35">
      <c r="A2831" t="str">
        <f t="shared" si="231"/>
        <v>NA_Fabrication de machines et équipements n.c.a.</v>
      </c>
      <c r="B2831" t="str">
        <f t="shared" si="232"/>
        <v>1_NA</v>
      </c>
      <c r="C2831">
        <f t="shared" si="235"/>
        <v>1</v>
      </c>
      <c r="D2831">
        <f t="shared" si="234"/>
        <v>1</v>
      </c>
      <c r="E2831" t="str">
        <f>INDEX(PDC!$J$1:$L$90,MATCH(H2831,PDC!$L:$L,0),MATCH(PDC!$J$1,PDC!$J$1:$L$1,0))</f>
        <v>Industrie</v>
      </c>
      <c r="F2831" t="s">
        <v>361</v>
      </c>
      <c r="G2831">
        <v>28</v>
      </c>
      <c r="H2831" t="s">
        <v>29</v>
      </c>
      <c r="I2831">
        <v>538</v>
      </c>
      <c r="J2831">
        <v>713515</v>
      </c>
      <c r="K2831">
        <v>11</v>
      </c>
      <c r="O2831">
        <v>845</v>
      </c>
      <c r="P2831">
        <v>0</v>
      </c>
      <c r="Q2831">
        <v>15.416634548999999</v>
      </c>
    </row>
    <row r="2832" spans="1:17" x14ac:dyDescent="0.35">
      <c r="A2832" t="str">
        <f t="shared" si="231"/>
        <v>NA_Activités vétérinaires</v>
      </c>
      <c r="B2832" t="str">
        <f t="shared" si="232"/>
        <v>HC_NA</v>
      </c>
      <c r="C2832" t="str">
        <f t="shared" si="235"/>
        <v>HC</v>
      </c>
      <c r="D2832">
        <f t="shared" si="234"/>
        <v>1</v>
      </c>
      <c r="E2832" t="str">
        <f>INDEX(PDC!$J$1:$L$90,MATCH(H2832,PDC!$L:$L,0),MATCH(PDC!$J$1,PDC!$J$1:$L$1,0))</f>
        <v>Services</v>
      </c>
      <c r="F2832" t="s">
        <v>361</v>
      </c>
      <c r="G2832">
        <v>75</v>
      </c>
      <c r="H2832" t="s">
        <v>87</v>
      </c>
      <c r="I2832">
        <v>53</v>
      </c>
      <c r="J2832">
        <v>69172</v>
      </c>
      <c r="K2832">
        <v>1</v>
      </c>
      <c r="O2832">
        <v>9</v>
      </c>
      <c r="P2832">
        <v>0</v>
      </c>
      <c r="Q2832">
        <v>14.456716590999999</v>
      </c>
    </row>
    <row r="2833" spans="1:17" x14ac:dyDescent="0.35">
      <c r="A2833" t="str">
        <f t="shared" si="231"/>
        <v>NA_Imprimerie et reproduction d'enregistrements</v>
      </c>
      <c r="B2833" t="str">
        <f t="shared" si="232"/>
        <v>HC_NA</v>
      </c>
      <c r="C2833" t="str">
        <f t="shared" si="235"/>
        <v>HC</v>
      </c>
      <c r="D2833">
        <f t="shared" si="234"/>
        <v>1</v>
      </c>
      <c r="E2833" t="str">
        <f>INDEX(PDC!$J$1:$L$90,MATCH(H2833,PDC!$L:$L,0),MATCH(PDC!$J$1,PDC!$J$1:$L$1,0))</f>
        <v>Industrie</v>
      </c>
      <c r="F2833" t="s">
        <v>361</v>
      </c>
      <c r="G2833">
        <v>18</v>
      </c>
      <c r="H2833" t="s">
        <v>72</v>
      </c>
      <c r="I2833">
        <v>176</v>
      </c>
      <c r="J2833">
        <v>288952</v>
      </c>
      <c r="K2833">
        <v>4</v>
      </c>
      <c r="L2833">
        <v>1</v>
      </c>
      <c r="M2833">
        <v>10</v>
      </c>
      <c r="O2833">
        <v>73</v>
      </c>
      <c r="P2833">
        <v>0</v>
      </c>
      <c r="Q2833">
        <v>13.843129655</v>
      </c>
    </row>
    <row r="2834" spans="1:17" x14ac:dyDescent="0.35">
      <c r="A2834" t="str">
        <f t="shared" si="231"/>
        <v>NA_Industries alimentaires</v>
      </c>
      <c r="B2834" t="str">
        <f t="shared" si="232"/>
        <v>1_NA</v>
      </c>
      <c r="C2834">
        <f t="shared" si="235"/>
        <v>1</v>
      </c>
      <c r="D2834">
        <f t="shared" si="234"/>
        <v>1</v>
      </c>
      <c r="E2834" t="str">
        <f>INDEX(PDC!$J$1:$L$90,MATCH(H2834,PDC!$L:$L,0),MATCH(PDC!$J$1,PDC!$J$1:$L$1,0))</f>
        <v>Industrie</v>
      </c>
      <c r="F2834" t="s">
        <v>361</v>
      </c>
      <c r="G2834">
        <v>10</v>
      </c>
      <c r="H2834" t="s">
        <v>14</v>
      </c>
      <c r="I2834">
        <v>2156</v>
      </c>
      <c r="J2834">
        <v>3581562</v>
      </c>
      <c r="K2834">
        <v>48</v>
      </c>
      <c r="L2834">
        <v>4</v>
      </c>
      <c r="M2834">
        <v>31</v>
      </c>
      <c r="O2834">
        <v>3419</v>
      </c>
      <c r="P2834">
        <v>0</v>
      </c>
      <c r="Q2834">
        <v>13.401973776</v>
      </c>
    </row>
    <row r="2835" spans="1:17" x14ac:dyDescent="0.35">
      <c r="A2835" t="str">
        <f t="shared" si="231"/>
        <v>NA_Industrie de l'habillement</v>
      </c>
      <c r="B2835" t="str">
        <f t="shared" si="232"/>
        <v>1_NA</v>
      </c>
      <c r="C2835">
        <f t="shared" si="235"/>
        <v>1</v>
      </c>
      <c r="D2835">
        <f t="shared" si="234"/>
        <v>1</v>
      </c>
      <c r="E2835" t="str">
        <f>INDEX(PDC!$J$1:$L$90,MATCH(H2835,PDC!$L:$L,0),MATCH(PDC!$J$1,PDC!$J$1:$L$1,0))</f>
        <v>Industrie</v>
      </c>
      <c r="F2835" t="s">
        <v>361</v>
      </c>
      <c r="G2835">
        <v>14</v>
      </c>
      <c r="H2835" t="s">
        <v>68</v>
      </c>
      <c r="I2835">
        <v>517</v>
      </c>
      <c r="J2835">
        <v>794840</v>
      </c>
      <c r="K2835">
        <v>10</v>
      </c>
      <c r="O2835">
        <v>481</v>
      </c>
      <c r="P2835">
        <v>0</v>
      </c>
      <c r="Q2835">
        <v>12.581148407000001</v>
      </c>
    </row>
    <row r="2836" spans="1:17" x14ac:dyDescent="0.35">
      <c r="A2836" t="str">
        <f t="shared" si="231"/>
        <v>NA_Autres services personnels</v>
      </c>
      <c r="B2836" t="str">
        <f t="shared" si="232"/>
        <v>1_NA</v>
      </c>
      <c r="C2836">
        <f t="shared" si="235"/>
        <v>1</v>
      </c>
      <c r="D2836">
        <f t="shared" si="234"/>
        <v>1</v>
      </c>
      <c r="E2836" t="str">
        <f>INDEX(PDC!$J$1:$L$90,MATCH(H2836,PDC!$L:$L,0),MATCH(PDC!$J$1,PDC!$J$1:$L$1,0))</f>
        <v>Services</v>
      </c>
      <c r="F2836" t="s">
        <v>361</v>
      </c>
      <c r="G2836">
        <v>96</v>
      </c>
      <c r="H2836" t="s">
        <v>30</v>
      </c>
      <c r="I2836">
        <v>2160</v>
      </c>
      <c r="J2836">
        <v>3397322</v>
      </c>
      <c r="K2836">
        <v>42</v>
      </c>
      <c r="L2836">
        <v>3</v>
      </c>
      <c r="M2836">
        <v>18</v>
      </c>
      <c r="O2836">
        <v>2876</v>
      </c>
      <c r="P2836">
        <v>0</v>
      </c>
      <c r="Q2836">
        <v>12.362678603999999</v>
      </c>
    </row>
    <row r="2837" spans="1:17" x14ac:dyDescent="0.35">
      <c r="A2837" t="str">
        <f t="shared" si="231"/>
        <v>NA_Industrie du papier et du carton</v>
      </c>
      <c r="B2837" t="str">
        <f t="shared" si="232"/>
        <v>HC_NA</v>
      </c>
      <c r="C2837" t="str">
        <f t="shared" si="235"/>
        <v>HC</v>
      </c>
      <c r="D2837">
        <f t="shared" si="234"/>
        <v>1</v>
      </c>
      <c r="E2837" t="str">
        <f>INDEX(PDC!$J$1:$L$90,MATCH(H2837,PDC!$L:$L,0),MATCH(PDC!$J$1,PDC!$J$1:$L$1,0))</f>
        <v>Industrie</v>
      </c>
      <c r="F2837" t="s">
        <v>361</v>
      </c>
      <c r="G2837">
        <v>17</v>
      </c>
      <c r="H2837" t="s">
        <v>71</v>
      </c>
      <c r="I2837">
        <v>52</v>
      </c>
      <c r="J2837">
        <v>91852</v>
      </c>
      <c r="K2837">
        <v>1</v>
      </c>
      <c r="O2837">
        <v>21</v>
      </c>
      <c r="P2837">
        <v>0</v>
      </c>
      <c r="Q2837">
        <v>10.887079214</v>
      </c>
    </row>
    <row r="2838" spans="1:17" x14ac:dyDescent="0.35">
      <c r="A2838" t="str">
        <f t="shared" si="231"/>
        <v>NA_Bibliothèques, archives, musées et autres activités culturelles</v>
      </c>
      <c r="B2838" t="str">
        <f t="shared" si="232"/>
        <v>HC_NA</v>
      </c>
      <c r="C2838" t="str">
        <f t="shared" si="235"/>
        <v>HC</v>
      </c>
      <c r="D2838">
        <f t="shared" si="234"/>
        <v>1</v>
      </c>
      <c r="E2838" t="str">
        <f>INDEX(PDC!$J$1:$L$90,MATCH(H2838,PDC!$L:$L,0),MATCH(PDC!$J$1,PDC!$J$1:$L$1,0))</f>
        <v>Services</v>
      </c>
      <c r="F2838" t="s">
        <v>361</v>
      </c>
      <c r="G2838">
        <v>91</v>
      </c>
      <c r="H2838" t="s">
        <v>90</v>
      </c>
      <c r="I2838">
        <v>188</v>
      </c>
      <c r="J2838">
        <v>291520</v>
      </c>
      <c r="K2838">
        <v>3</v>
      </c>
      <c r="O2838">
        <v>24</v>
      </c>
      <c r="P2838">
        <v>0</v>
      </c>
      <c r="Q2838">
        <v>10.290889133</v>
      </c>
    </row>
    <row r="2839" spans="1:17" x14ac:dyDescent="0.35">
      <c r="A2839" t="str">
        <f t="shared" ref="A2839:A2884" si="236">F2839&amp;"_"&amp;H2839</f>
        <v>NA_Organisation de jeux de hasard et d'argent</v>
      </c>
      <c r="B2839" t="str">
        <f t="shared" ref="B2839:B2884" si="237">C2839&amp;"_"&amp;F2839</f>
        <v>HC_NA</v>
      </c>
      <c r="C2839" t="str">
        <f t="shared" si="235"/>
        <v>HC</v>
      </c>
      <c r="D2839">
        <f t="shared" si="234"/>
        <v>1</v>
      </c>
      <c r="E2839" t="str">
        <f>INDEX(PDC!$J$1:$L$90,MATCH(H2839,PDC!$L:$L,0),MATCH(PDC!$J$1,PDC!$J$1:$L$1,0))</f>
        <v>Services</v>
      </c>
      <c r="F2839" t="s">
        <v>361</v>
      </c>
      <c r="G2839">
        <v>92</v>
      </c>
      <c r="H2839" t="s">
        <v>91</v>
      </c>
      <c r="I2839">
        <v>132</v>
      </c>
      <c r="J2839">
        <v>203398</v>
      </c>
      <c r="K2839">
        <v>2</v>
      </c>
      <c r="O2839">
        <v>37</v>
      </c>
      <c r="P2839">
        <v>0</v>
      </c>
      <c r="Q2839">
        <v>9.8329383769999996</v>
      </c>
    </row>
    <row r="2840" spans="1:17" x14ac:dyDescent="0.35">
      <c r="A2840" t="str">
        <f t="shared" si="236"/>
        <v>NA_Entreposage et services auxiliaires des transports</v>
      </c>
      <c r="B2840" t="str">
        <f t="shared" si="237"/>
        <v>1_NA</v>
      </c>
      <c r="C2840">
        <f t="shared" si="235"/>
        <v>1</v>
      </c>
      <c r="D2840">
        <f t="shared" si="234"/>
        <v>1</v>
      </c>
      <c r="E2840" t="str">
        <f>INDEX(PDC!$J$1:$L$90,MATCH(H2840,PDC!$L:$L,0),MATCH(PDC!$J$1,PDC!$J$1:$L$1,0))</f>
        <v>Services</v>
      </c>
      <c r="F2840" t="s">
        <v>361</v>
      </c>
      <c r="G2840">
        <v>52</v>
      </c>
      <c r="H2840" t="s">
        <v>7</v>
      </c>
      <c r="I2840">
        <v>1210</v>
      </c>
      <c r="J2840">
        <v>1950294</v>
      </c>
      <c r="K2840">
        <v>18</v>
      </c>
      <c r="L2840">
        <v>1</v>
      </c>
      <c r="M2840">
        <v>13</v>
      </c>
      <c r="O2840">
        <v>2490</v>
      </c>
      <c r="P2840">
        <v>0</v>
      </c>
      <c r="Q2840">
        <v>9.2293777246000008</v>
      </c>
    </row>
    <row r="2841" spans="1:17" x14ac:dyDescent="0.35">
      <c r="A2841" t="str">
        <f t="shared" si="236"/>
        <v>NA_Activités des organisations associatives</v>
      </c>
      <c r="B2841" t="str">
        <f t="shared" si="237"/>
        <v>1_NA</v>
      </c>
      <c r="C2841">
        <f t="shared" si="235"/>
        <v>1</v>
      </c>
      <c r="D2841">
        <f t="shared" si="234"/>
        <v>1</v>
      </c>
      <c r="E2841" t="str">
        <f>INDEX(PDC!$J$1:$L$90,MATCH(H2841,PDC!$L:$L,0),MATCH(PDC!$J$1,PDC!$J$1:$L$1,0))</f>
        <v>Services</v>
      </c>
      <c r="F2841" t="s">
        <v>361</v>
      </c>
      <c r="G2841">
        <v>94</v>
      </c>
      <c r="H2841" t="s">
        <v>32</v>
      </c>
      <c r="I2841">
        <v>5619</v>
      </c>
      <c r="J2841">
        <v>8049345</v>
      </c>
      <c r="K2841">
        <v>70</v>
      </c>
      <c r="L2841">
        <v>2</v>
      </c>
      <c r="M2841">
        <v>14</v>
      </c>
      <c r="O2841">
        <v>3676</v>
      </c>
      <c r="P2841">
        <v>0</v>
      </c>
      <c r="Q2841">
        <v>8.6963597659000005</v>
      </c>
    </row>
    <row r="2842" spans="1:17" x14ac:dyDescent="0.35">
      <c r="A2842" t="str">
        <f t="shared" si="236"/>
        <v>NA_Enseignement</v>
      </c>
      <c r="B2842" t="str">
        <f t="shared" si="237"/>
        <v>1_NA</v>
      </c>
      <c r="C2842">
        <f t="shared" si="235"/>
        <v>1</v>
      </c>
      <c r="D2842">
        <f t="shared" si="234"/>
        <v>1</v>
      </c>
      <c r="E2842" t="str">
        <f>INDEX(PDC!$J$1:$L$90,MATCH(H2842,PDC!$L:$L,0),MATCH(PDC!$J$1,PDC!$J$1:$L$1,0))</f>
        <v>Services</v>
      </c>
      <c r="F2842" t="s">
        <v>361</v>
      </c>
      <c r="G2842">
        <v>85</v>
      </c>
      <c r="H2842" t="s">
        <v>34</v>
      </c>
      <c r="I2842">
        <v>11124</v>
      </c>
      <c r="J2842">
        <v>13412689</v>
      </c>
      <c r="K2842">
        <v>102</v>
      </c>
      <c r="L2842">
        <v>6</v>
      </c>
      <c r="M2842">
        <v>54</v>
      </c>
      <c r="O2842">
        <v>7083</v>
      </c>
      <c r="P2842">
        <v>0</v>
      </c>
      <c r="Q2842">
        <v>7.6047390646000004</v>
      </c>
    </row>
    <row r="2843" spans="1:17" x14ac:dyDescent="0.35">
      <c r="A2843" t="str">
        <f t="shared" si="236"/>
        <v>NA_Fabrication d'équipements électriques</v>
      </c>
      <c r="B2843" t="str">
        <f t="shared" si="237"/>
        <v>1_NA</v>
      </c>
      <c r="C2843">
        <f t="shared" si="235"/>
        <v>1</v>
      </c>
      <c r="D2843">
        <f t="shared" si="234"/>
        <v>1</v>
      </c>
      <c r="E2843" t="str">
        <f>INDEX(PDC!$J$1:$L$90,MATCH(H2843,PDC!$L:$L,0),MATCH(PDC!$J$1,PDC!$J$1:$L$1,0))</f>
        <v>Industrie</v>
      </c>
      <c r="F2843" t="s">
        <v>361</v>
      </c>
      <c r="G2843">
        <v>27</v>
      </c>
      <c r="H2843" t="s">
        <v>38</v>
      </c>
      <c r="I2843">
        <v>528</v>
      </c>
      <c r="J2843">
        <v>561820</v>
      </c>
      <c r="K2843">
        <v>4</v>
      </c>
      <c r="O2843">
        <v>57</v>
      </c>
      <c r="P2843">
        <v>0</v>
      </c>
      <c r="Q2843">
        <v>7.1197180592000002</v>
      </c>
    </row>
    <row r="2844" spans="1:17" x14ac:dyDescent="0.35">
      <c r="A2844" t="str">
        <f t="shared" si="236"/>
        <v>NA_Programmation et diffusion</v>
      </c>
      <c r="B2844" t="str">
        <f t="shared" si="237"/>
        <v>1_NA</v>
      </c>
      <c r="C2844">
        <f t="shared" si="235"/>
        <v>1</v>
      </c>
      <c r="D2844">
        <f t="shared" si="234"/>
        <v>1</v>
      </c>
      <c r="E2844" t="str">
        <f>INDEX(PDC!$J$1:$L$90,MATCH(H2844,PDC!$L:$L,0),MATCH(PDC!$J$1,PDC!$J$1:$L$1,0))</f>
        <v>Services</v>
      </c>
      <c r="F2844" t="s">
        <v>361</v>
      </c>
      <c r="G2844">
        <v>60</v>
      </c>
      <c r="H2844" t="s">
        <v>83</v>
      </c>
      <c r="I2844">
        <v>921</v>
      </c>
      <c r="J2844">
        <v>1689322</v>
      </c>
      <c r="K2844">
        <v>12</v>
      </c>
      <c r="O2844">
        <v>529</v>
      </c>
      <c r="P2844">
        <v>0</v>
      </c>
      <c r="Q2844">
        <v>7.1034414989999997</v>
      </c>
    </row>
    <row r="2845" spans="1:17" x14ac:dyDescent="0.35">
      <c r="A2845" t="str">
        <f t="shared" si="236"/>
        <v>NA_Construction de bâtiments</v>
      </c>
      <c r="B2845" t="str">
        <f t="shared" si="237"/>
        <v>1_NA</v>
      </c>
      <c r="C2845">
        <f t="shared" si="235"/>
        <v>1</v>
      </c>
      <c r="D2845">
        <f t="shared" si="234"/>
        <v>1</v>
      </c>
      <c r="E2845" t="str">
        <f>INDEX(PDC!$J$1:$L$90,MATCH(H2845,PDC!$L:$L,0),MATCH(PDC!$J$1,PDC!$J$1:$L$1,0))</f>
        <v>Construction</v>
      </c>
      <c r="F2845" t="s">
        <v>361</v>
      </c>
      <c r="G2845">
        <v>41</v>
      </c>
      <c r="H2845" t="s">
        <v>17</v>
      </c>
      <c r="I2845">
        <v>2025</v>
      </c>
      <c r="J2845">
        <v>2408013</v>
      </c>
      <c r="K2845">
        <v>17</v>
      </c>
      <c r="L2845">
        <v>4</v>
      </c>
      <c r="M2845">
        <v>16</v>
      </c>
      <c r="O2845">
        <v>3521</v>
      </c>
      <c r="P2845">
        <v>0</v>
      </c>
      <c r="Q2845">
        <v>7.0597625511000004</v>
      </c>
    </row>
    <row r="2846" spans="1:17" x14ac:dyDescent="0.35">
      <c r="A2846" t="str">
        <f t="shared" si="236"/>
        <v>NA_Activités administratives et autres activités de soutien aux entreprises</v>
      </c>
      <c r="B2846" t="str">
        <f t="shared" si="237"/>
        <v>1_NA</v>
      </c>
      <c r="C2846">
        <f t="shared" si="235"/>
        <v>1</v>
      </c>
      <c r="D2846">
        <f t="shared" si="234"/>
        <v>1</v>
      </c>
      <c r="E2846" t="str">
        <f>INDEX(PDC!$J$1:$L$90,MATCH(H2846,PDC!$L:$L,0),MATCH(PDC!$J$1,PDC!$J$1:$L$1,0))</f>
        <v>Services</v>
      </c>
      <c r="F2846" t="s">
        <v>361</v>
      </c>
      <c r="G2846">
        <v>82</v>
      </c>
      <c r="H2846" t="s">
        <v>35</v>
      </c>
      <c r="I2846">
        <v>6085</v>
      </c>
      <c r="J2846">
        <v>8502905</v>
      </c>
      <c r="K2846">
        <v>59</v>
      </c>
      <c r="L2846">
        <v>2</v>
      </c>
      <c r="M2846">
        <v>17</v>
      </c>
      <c r="O2846">
        <v>4335</v>
      </c>
      <c r="P2846">
        <v>0</v>
      </c>
      <c r="Q2846">
        <v>6.9388050319000003</v>
      </c>
    </row>
    <row r="2847" spans="1:17" x14ac:dyDescent="0.35">
      <c r="A2847" t="str">
        <f t="shared" si="236"/>
        <v>NA_Administration publique et défense ; sécurité sociale obligatoire</v>
      </c>
      <c r="B2847" t="str">
        <f t="shared" si="237"/>
        <v>1_NA</v>
      </c>
      <c r="C2847">
        <f t="shared" si="235"/>
        <v>1</v>
      </c>
      <c r="D2847">
        <f t="shared" si="234"/>
        <v>1</v>
      </c>
      <c r="E2847" t="str">
        <f>INDEX(PDC!$J$1:$L$90,MATCH(H2847,PDC!$L:$L,0),MATCH(PDC!$J$1,PDC!$J$1:$L$1,0))</f>
        <v>Services</v>
      </c>
      <c r="F2847" t="s">
        <v>361</v>
      </c>
      <c r="G2847">
        <v>84</v>
      </c>
      <c r="H2847" t="s">
        <v>36</v>
      </c>
      <c r="I2847">
        <v>24660</v>
      </c>
      <c r="J2847">
        <v>35691368</v>
      </c>
      <c r="K2847">
        <v>229</v>
      </c>
      <c r="L2847">
        <v>12</v>
      </c>
      <c r="M2847">
        <v>112</v>
      </c>
      <c r="O2847">
        <v>14921</v>
      </c>
      <c r="P2847">
        <v>0</v>
      </c>
      <c r="Q2847">
        <v>6.4161171967000001</v>
      </c>
    </row>
    <row r="2848" spans="1:17" x14ac:dyDescent="0.35">
      <c r="A2848" t="str">
        <f t="shared" si="236"/>
        <v>NA_Fabrication de produits informatiques, électroniques et optiques</v>
      </c>
      <c r="B2848" t="str">
        <f t="shared" si="237"/>
        <v>HC_NA</v>
      </c>
      <c r="C2848" t="str">
        <f t="shared" si="235"/>
        <v>HC</v>
      </c>
      <c r="D2848">
        <f t="shared" si="234"/>
        <v>1</v>
      </c>
      <c r="E2848" t="str">
        <f>INDEX(PDC!$J$1:$L$90,MATCH(H2848,PDC!$L:$L,0),MATCH(PDC!$J$1,PDC!$J$1:$L$1,0))</f>
        <v>Industrie</v>
      </c>
      <c r="F2848" t="s">
        <v>361</v>
      </c>
      <c r="G2848">
        <v>26</v>
      </c>
      <c r="H2848" t="s">
        <v>41</v>
      </c>
      <c r="I2848">
        <v>106</v>
      </c>
      <c r="J2848">
        <v>169510</v>
      </c>
      <c r="K2848">
        <v>1</v>
      </c>
      <c r="O2848">
        <v>15</v>
      </c>
      <c r="P2848">
        <v>0</v>
      </c>
      <c r="Q2848">
        <v>5.8993569701000004</v>
      </c>
    </row>
    <row r="2849" spans="1:17" x14ac:dyDescent="0.35">
      <c r="A2849" t="str">
        <f t="shared" si="236"/>
        <v>NA_Commerce de gros, à l'exception des automobiles et des motocycles</v>
      </c>
      <c r="B2849" t="str">
        <f t="shared" si="237"/>
        <v>1_NA</v>
      </c>
      <c r="C2849">
        <f t="shared" si="235"/>
        <v>1</v>
      </c>
      <c r="D2849">
        <f t="shared" si="234"/>
        <v>1</v>
      </c>
      <c r="E2849" t="str">
        <f>INDEX(PDC!$J$1:$L$90,MATCH(H2849,PDC!$L:$L,0),MATCH(PDC!$J$1,PDC!$J$1:$L$1,0))</f>
        <v>Commerce</v>
      </c>
      <c r="F2849" t="s">
        <v>361</v>
      </c>
      <c r="G2849">
        <v>46</v>
      </c>
      <c r="H2849" t="s">
        <v>28</v>
      </c>
      <c r="I2849">
        <v>6977</v>
      </c>
      <c r="J2849">
        <v>9492460</v>
      </c>
      <c r="K2849">
        <v>52</v>
      </c>
      <c r="L2849">
        <v>4</v>
      </c>
      <c r="M2849">
        <v>30</v>
      </c>
      <c r="O2849">
        <v>6938</v>
      </c>
      <c r="P2849">
        <v>0</v>
      </c>
      <c r="Q2849">
        <v>5.4780320381000003</v>
      </c>
    </row>
    <row r="2850" spans="1:17" x14ac:dyDescent="0.35">
      <c r="A2850" t="str">
        <f t="shared" si="236"/>
        <v>NA_Autres industries manufacturières</v>
      </c>
      <c r="B2850" t="str">
        <f t="shared" si="237"/>
        <v>1_NA</v>
      </c>
      <c r="C2850">
        <f t="shared" si="235"/>
        <v>1</v>
      </c>
      <c r="D2850">
        <f t="shared" si="234"/>
        <v>1</v>
      </c>
      <c r="E2850" t="str">
        <f>INDEX(PDC!$J$1:$L$90,MATCH(H2850,PDC!$L:$L,0),MATCH(PDC!$J$1,PDC!$J$1:$L$1,0))</f>
        <v>Industrie</v>
      </c>
      <c r="F2850" t="s">
        <v>361</v>
      </c>
      <c r="G2850">
        <v>32</v>
      </c>
      <c r="H2850" t="s">
        <v>37</v>
      </c>
      <c r="I2850">
        <v>718</v>
      </c>
      <c r="J2850">
        <v>1197347</v>
      </c>
      <c r="K2850">
        <v>6</v>
      </c>
      <c r="L2850">
        <v>2</v>
      </c>
      <c r="M2850">
        <v>10</v>
      </c>
      <c r="O2850">
        <v>759</v>
      </c>
      <c r="P2850">
        <v>0</v>
      </c>
      <c r="Q2850">
        <v>5.0110786596999999</v>
      </c>
    </row>
    <row r="2851" spans="1:17" x14ac:dyDescent="0.35">
      <c r="A2851" t="str">
        <f t="shared" si="236"/>
        <v>NA_Activités des services financiers, hors assurance et caisses de retraite</v>
      </c>
      <c r="B2851" t="str">
        <f t="shared" si="237"/>
        <v>1_NA</v>
      </c>
      <c r="C2851">
        <f t="shared" si="235"/>
        <v>1</v>
      </c>
      <c r="D2851">
        <f t="shared" si="234"/>
        <v>1</v>
      </c>
      <c r="E2851" t="str">
        <f>INDEX(PDC!$J$1:$L$90,MATCH(H2851,PDC!$L:$L,0),MATCH(PDC!$J$1,PDC!$J$1:$L$1,0))</f>
        <v>Services</v>
      </c>
      <c r="F2851" t="s">
        <v>361</v>
      </c>
      <c r="G2851">
        <v>64</v>
      </c>
      <c r="H2851" t="s">
        <v>47</v>
      </c>
      <c r="I2851">
        <v>9205</v>
      </c>
      <c r="J2851">
        <v>13528517</v>
      </c>
      <c r="K2851">
        <v>64</v>
      </c>
      <c r="L2851">
        <v>5</v>
      </c>
      <c r="M2851">
        <v>131</v>
      </c>
      <c r="N2851">
        <v>1</v>
      </c>
      <c r="O2851">
        <v>6316</v>
      </c>
      <c r="P2851">
        <v>0</v>
      </c>
      <c r="Q2851">
        <v>4.7307476495999996</v>
      </c>
    </row>
    <row r="2852" spans="1:17" x14ac:dyDescent="0.35">
      <c r="A2852" t="str">
        <f t="shared" si="236"/>
        <v>NA_Services d'information</v>
      </c>
      <c r="B2852" t="str">
        <f t="shared" si="237"/>
        <v>1_NA</v>
      </c>
      <c r="C2852">
        <f t="shared" si="235"/>
        <v>1</v>
      </c>
      <c r="D2852">
        <f t="shared" si="234"/>
        <v>1</v>
      </c>
      <c r="E2852" t="str">
        <f>INDEX(PDC!$J$1:$L$90,MATCH(H2852,PDC!$L:$L,0),MATCH(PDC!$J$1,PDC!$J$1:$L$1,0))</f>
        <v>Services</v>
      </c>
      <c r="F2852" t="s">
        <v>361</v>
      </c>
      <c r="G2852">
        <v>63</v>
      </c>
      <c r="H2852" t="s">
        <v>85</v>
      </c>
      <c r="I2852">
        <v>1495</v>
      </c>
      <c r="J2852">
        <v>2215127</v>
      </c>
      <c r="K2852">
        <v>10</v>
      </c>
      <c r="L2852">
        <v>1</v>
      </c>
      <c r="M2852">
        <v>3</v>
      </c>
      <c r="O2852">
        <v>259</v>
      </c>
      <c r="P2852">
        <v>0</v>
      </c>
      <c r="Q2852">
        <v>4.5144138462000001</v>
      </c>
    </row>
    <row r="2853" spans="1:17" x14ac:dyDescent="0.35">
      <c r="A2853" t="str">
        <f t="shared" si="236"/>
        <v>NA_Transports aériens</v>
      </c>
      <c r="B2853" t="str">
        <f t="shared" si="237"/>
        <v>HC_NA</v>
      </c>
      <c r="C2853" t="str">
        <f t="shared" si="235"/>
        <v>HC</v>
      </c>
      <c r="D2853">
        <f t="shared" si="234"/>
        <v>1</v>
      </c>
      <c r="E2853" t="str">
        <f>INDEX(PDC!$J$1:$L$90,MATCH(H2853,PDC!$L:$L,0),MATCH(PDC!$J$1,PDC!$J$1:$L$1,0))</f>
        <v>Services</v>
      </c>
      <c r="F2853" t="s">
        <v>361</v>
      </c>
      <c r="G2853">
        <v>51</v>
      </c>
      <c r="H2853" t="s">
        <v>81</v>
      </c>
      <c r="I2853">
        <v>277</v>
      </c>
      <c r="J2853">
        <v>448337</v>
      </c>
      <c r="K2853">
        <v>2</v>
      </c>
      <c r="O2853">
        <v>534</v>
      </c>
      <c r="P2853">
        <v>0</v>
      </c>
      <c r="Q2853">
        <v>4.4609300592999999</v>
      </c>
    </row>
    <row r="2854" spans="1:17" x14ac:dyDescent="0.35">
      <c r="A2854" t="str">
        <f t="shared" si="236"/>
        <v>NA_Activités des sièges sociaux ; conseil de gestion</v>
      </c>
      <c r="B2854" t="str">
        <f t="shared" si="237"/>
        <v>1_NA</v>
      </c>
      <c r="C2854">
        <f t="shared" si="235"/>
        <v>1</v>
      </c>
      <c r="D2854">
        <f t="shared" si="234"/>
        <v>1</v>
      </c>
      <c r="E2854" t="str">
        <f>INDEX(PDC!$J$1:$L$90,MATCH(H2854,PDC!$L:$L,0),MATCH(PDC!$J$1,PDC!$J$1:$L$1,0))</f>
        <v>Services</v>
      </c>
      <c r="F2854" t="s">
        <v>361</v>
      </c>
      <c r="G2854">
        <v>70</v>
      </c>
      <c r="H2854" t="s">
        <v>44</v>
      </c>
      <c r="I2854">
        <v>8452</v>
      </c>
      <c r="J2854">
        <v>12401127</v>
      </c>
      <c r="K2854">
        <v>55</v>
      </c>
      <c r="L2854">
        <v>1</v>
      </c>
      <c r="M2854">
        <v>24</v>
      </c>
      <c r="O2854">
        <v>2679</v>
      </c>
      <c r="P2854">
        <v>0</v>
      </c>
      <c r="Q2854">
        <v>4.4350807793999998</v>
      </c>
    </row>
    <row r="2855" spans="1:17" x14ac:dyDescent="0.35">
      <c r="A2855" t="str">
        <f t="shared" si="236"/>
        <v>NA_Production de films cinématographiques, de vidéo et de programmes de télévision ; enregistrement sonore et édition musicale</v>
      </c>
      <c r="B2855" t="str">
        <f t="shared" si="237"/>
        <v>1_NA</v>
      </c>
      <c r="C2855">
        <f t="shared" si="235"/>
        <v>1</v>
      </c>
      <c r="D2855">
        <f t="shared" si="234"/>
        <v>1</v>
      </c>
      <c r="E2855" t="str">
        <f>INDEX(PDC!$J$1:$L$90,MATCH(H2855,PDC!$L:$L,0),MATCH(PDC!$J$1,PDC!$J$1:$L$1,0))</f>
        <v>Services</v>
      </c>
      <c r="F2855" t="s">
        <v>361</v>
      </c>
      <c r="G2855">
        <v>59</v>
      </c>
      <c r="H2855" t="s">
        <v>82</v>
      </c>
      <c r="I2855">
        <v>1132</v>
      </c>
      <c r="J2855">
        <v>1411565</v>
      </c>
      <c r="K2855">
        <v>6</v>
      </c>
      <c r="O2855">
        <v>903</v>
      </c>
      <c r="P2855">
        <v>0</v>
      </c>
      <c r="Q2855">
        <v>4.250601283</v>
      </c>
    </row>
    <row r="2856" spans="1:17" x14ac:dyDescent="0.35">
      <c r="A2856" t="str">
        <f t="shared" si="236"/>
        <v>NA_Génie civil</v>
      </c>
      <c r="B2856" t="str">
        <f t="shared" si="237"/>
        <v>1_NA</v>
      </c>
      <c r="C2856">
        <f t="shared" si="235"/>
        <v>1</v>
      </c>
      <c r="D2856">
        <f t="shared" si="234"/>
        <v>1</v>
      </c>
      <c r="E2856" t="str">
        <f>INDEX(PDC!$J$1:$L$90,MATCH(H2856,PDC!$L:$L,0),MATCH(PDC!$J$1,PDC!$J$1:$L$1,0))</f>
        <v>Construction</v>
      </c>
      <c r="F2856" t="s">
        <v>361</v>
      </c>
      <c r="G2856">
        <v>42</v>
      </c>
      <c r="H2856" t="s">
        <v>22</v>
      </c>
      <c r="I2856">
        <v>702</v>
      </c>
      <c r="J2856">
        <v>984280</v>
      </c>
      <c r="K2856">
        <v>4</v>
      </c>
      <c r="L2856">
        <v>1</v>
      </c>
      <c r="M2856">
        <v>10</v>
      </c>
      <c r="O2856">
        <v>525</v>
      </c>
      <c r="P2856">
        <v>0</v>
      </c>
      <c r="Q2856">
        <v>4.0638842606000001</v>
      </c>
    </row>
    <row r="2857" spans="1:17" x14ac:dyDescent="0.35">
      <c r="A2857" t="str">
        <f t="shared" si="236"/>
        <v>NA_Fabrication de textiles</v>
      </c>
      <c r="B2857" t="str">
        <f t="shared" si="237"/>
        <v>HC_NA</v>
      </c>
      <c r="C2857" t="str">
        <f t="shared" si="235"/>
        <v>HC</v>
      </c>
      <c r="D2857">
        <f t="shared" si="234"/>
        <v>1</v>
      </c>
      <c r="E2857" t="str">
        <f>INDEX(PDC!$J$1:$L$90,MATCH(H2857,PDC!$L:$L,0),MATCH(PDC!$J$1,PDC!$J$1:$L$1,0))</f>
        <v>Industrie</v>
      </c>
      <c r="F2857" t="s">
        <v>361</v>
      </c>
      <c r="G2857">
        <v>13</v>
      </c>
      <c r="H2857" t="s">
        <v>19</v>
      </c>
      <c r="I2857">
        <v>164</v>
      </c>
      <c r="J2857">
        <v>256797</v>
      </c>
      <c r="K2857">
        <v>1</v>
      </c>
      <c r="L2857">
        <v>1</v>
      </c>
      <c r="M2857">
        <v>3</v>
      </c>
      <c r="O2857">
        <v>13</v>
      </c>
      <c r="P2857">
        <v>0</v>
      </c>
      <c r="Q2857">
        <v>3.894126489</v>
      </c>
    </row>
    <row r="2858" spans="1:17" x14ac:dyDescent="0.35">
      <c r="A2858" t="str">
        <f t="shared" si="236"/>
        <v>NA_Industrie pharmaceutique</v>
      </c>
      <c r="B2858" t="str">
        <f t="shared" si="237"/>
        <v>1_NA</v>
      </c>
      <c r="C2858">
        <f t="shared" si="235"/>
        <v>1</v>
      </c>
      <c r="D2858">
        <f t="shared" si="234"/>
        <v>1</v>
      </c>
      <c r="E2858" t="str">
        <f>INDEX(PDC!$J$1:$L$90,MATCH(H2858,PDC!$L:$L,0),MATCH(PDC!$J$1,PDC!$J$1:$L$1,0))</f>
        <v>Industrie</v>
      </c>
      <c r="F2858" t="s">
        <v>361</v>
      </c>
      <c r="G2858">
        <v>21</v>
      </c>
      <c r="H2858" t="s">
        <v>39</v>
      </c>
      <c r="I2858">
        <v>2081</v>
      </c>
      <c r="J2858">
        <v>2226938</v>
      </c>
      <c r="K2858">
        <v>8</v>
      </c>
      <c r="L2858">
        <v>1</v>
      </c>
      <c r="M2858">
        <v>5</v>
      </c>
      <c r="O2858">
        <v>837</v>
      </c>
      <c r="P2858">
        <v>0</v>
      </c>
      <c r="Q2858">
        <v>3.5923766175999998</v>
      </c>
    </row>
    <row r="2859" spans="1:17" x14ac:dyDescent="0.35">
      <c r="A2859" t="str">
        <f t="shared" si="236"/>
        <v>NA_Activités créatives, artistiques et de spectacle</v>
      </c>
      <c r="B2859" t="str">
        <f t="shared" si="237"/>
        <v>1_NA</v>
      </c>
      <c r="C2859">
        <f t="shared" si="235"/>
        <v>1</v>
      </c>
      <c r="D2859">
        <f t="shared" si="234"/>
        <v>1</v>
      </c>
      <c r="E2859" t="str">
        <f>INDEX(PDC!$J$1:$L$90,MATCH(H2859,PDC!$L:$L,0),MATCH(PDC!$J$1,PDC!$J$1:$L$1,0))</f>
        <v>Services</v>
      </c>
      <c r="F2859" t="s">
        <v>361</v>
      </c>
      <c r="G2859">
        <v>90</v>
      </c>
      <c r="H2859" t="s">
        <v>42</v>
      </c>
      <c r="I2859">
        <v>3711</v>
      </c>
      <c r="J2859">
        <v>3064397</v>
      </c>
      <c r="K2859">
        <v>11</v>
      </c>
      <c r="L2859">
        <v>1</v>
      </c>
      <c r="M2859">
        <v>26</v>
      </c>
      <c r="O2859">
        <v>755</v>
      </c>
      <c r="P2859">
        <v>0</v>
      </c>
      <c r="Q2859">
        <v>3.5896132257</v>
      </c>
    </row>
    <row r="2860" spans="1:17" x14ac:dyDescent="0.35">
      <c r="A2860" t="str">
        <f t="shared" si="236"/>
        <v>NA_Réparation d'ordinateurs et de biens personnels et domestiques</v>
      </c>
      <c r="B2860" t="str">
        <f t="shared" si="237"/>
        <v>HC_NA</v>
      </c>
      <c r="C2860" t="str">
        <f t="shared" si="235"/>
        <v>HC</v>
      </c>
      <c r="D2860">
        <f t="shared" si="234"/>
        <v>1</v>
      </c>
      <c r="E2860" t="str">
        <f>INDEX(PDC!$J$1:$L$90,MATCH(H2860,PDC!$L:$L,0),MATCH(PDC!$J$1,PDC!$J$1:$L$1,0))</f>
        <v>Services</v>
      </c>
      <c r="F2860" t="s">
        <v>361</v>
      </c>
      <c r="G2860">
        <v>95</v>
      </c>
      <c r="H2860" t="s">
        <v>92</v>
      </c>
      <c r="I2860">
        <v>183</v>
      </c>
      <c r="J2860">
        <v>289467</v>
      </c>
      <c r="K2860">
        <v>1</v>
      </c>
      <c r="L2860">
        <v>1</v>
      </c>
      <c r="M2860">
        <v>5</v>
      </c>
      <c r="O2860">
        <v>582</v>
      </c>
      <c r="P2860">
        <v>0</v>
      </c>
      <c r="Q2860">
        <v>3.454625225</v>
      </c>
    </row>
    <row r="2861" spans="1:17" x14ac:dyDescent="0.35">
      <c r="A2861" t="str">
        <f t="shared" si="236"/>
        <v>NA_Industrie chimique</v>
      </c>
      <c r="B2861" t="str">
        <f t="shared" si="237"/>
        <v>1_NA</v>
      </c>
      <c r="C2861">
        <f t="shared" si="235"/>
        <v>1</v>
      </c>
      <c r="D2861">
        <f t="shared" si="234"/>
        <v>1</v>
      </c>
      <c r="E2861" t="str">
        <f>INDEX(PDC!$J$1:$L$90,MATCH(H2861,PDC!$L:$L,0),MATCH(PDC!$J$1,PDC!$J$1:$L$1,0))</f>
        <v>Industrie</v>
      </c>
      <c r="F2861" t="s">
        <v>361</v>
      </c>
      <c r="G2861">
        <v>20</v>
      </c>
      <c r="H2861" t="s">
        <v>40</v>
      </c>
      <c r="I2861">
        <v>1993</v>
      </c>
      <c r="J2861">
        <v>3041840</v>
      </c>
      <c r="K2861">
        <v>10</v>
      </c>
      <c r="O2861">
        <v>368</v>
      </c>
      <c r="P2861">
        <v>0</v>
      </c>
      <c r="Q2861">
        <v>3.2874838913</v>
      </c>
    </row>
    <row r="2862" spans="1:17" x14ac:dyDescent="0.35">
      <c r="A2862" t="str">
        <f t="shared" si="236"/>
        <v>NA_Recherche-développement scientifique</v>
      </c>
      <c r="B2862" t="str">
        <f t="shared" si="237"/>
        <v>1_NA</v>
      </c>
      <c r="C2862">
        <f t="shared" si="235"/>
        <v>1</v>
      </c>
      <c r="D2862">
        <f t="shared" si="234"/>
        <v>1</v>
      </c>
      <c r="E2862" t="str">
        <f>INDEX(PDC!$J$1:$L$90,MATCH(H2862,PDC!$L:$L,0),MATCH(PDC!$J$1,PDC!$J$1:$L$1,0))</f>
        <v>Services</v>
      </c>
      <c r="F2862" t="s">
        <v>361</v>
      </c>
      <c r="G2862">
        <v>72</v>
      </c>
      <c r="H2862" t="s">
        <v>46</v>
      </c>
      <c r="I2862">
        <v>1419</v>
      </c>
      <c r="J2862">
        <v>2155310</v>
      </c>
      <c r="K2862">
        <v>7</v>
      </c>
      <c r="O2862">
        <v>96</v>
      </c>
      <c r="P2862">
        <v>0</v>
      </c>
      <c r="Q2862">
        <v>3.2477926609000001</v>
      </c>
    </row>
    <row r="2863" spans="1:17" x14ac:dyDescent="0.35">
      <c r="A2863" t="str">
        <f t="shared" si="236"/>
        <v>NA_Publicité et études de marché</v>
      </c>
      <c r="B2863" t="str">
        <f t="shared" si="237"/>
        <v>1_NA</v>
      </c>
      <c r="C2863">
        <f t="shared" si="235"/>
        <v>1</v>
      </c>
      <c r="D2863">
        <f t="shared" si="234"/>
        <v>1</v>
      </c>
      <c r="E2863" t="str">
        <f>INDEX(PDC!$J$1:$L$90,MATCH(H2863,PDC!$L:$L,0),MATCH(PDC!$J$1,PDC!$J$1:$L$1,0))</f>
        <v>Services</v>
      </c>
      <c r="F2863" t="s">
        <v>361</v>
      </c>
      <c r="G2863">
        <v>73</v>
      </c>
      <c r="H2863" t="s">
        <v>33</v>
      </c>
      <c r="I2863">
        <v>2220</v>
      </c>
      <c r="J2863">
        <v>3439971</v>
      </c>
      <c r="K2863">
        <v>11</v>
      </c>
      <c r="O2863">
        <v>1556</v>
      </c>
      <c r="P2863">
        <v>0</v>
      </c>
      <c r="Q2863">
        <v>3.1977013759999999</v>
      </c>
    </row>
    <row r="2864" spans="1:17" x14ac:dyDescent="0.35">
      <c r="A2864" t="str">
        <f t="shared" si="236"/>
        <v>NA_Assurance</v>
      </c>
      <c r="B2864" t="str">
        <f t="shared" si="237"/>
        <v>1_NA</v>
      </c>
      <c r="C2864">
        <f t="shared" si="235"/>
        <v>1</v>
      </c>
      <c r="D2864">
        <f t="shared" si="234"/>
        <v>1</v>
      </c>
      <c r="E2864" t="str">
        <f>INDEX(PDC!$J$1:$L$90,MATCH(H2864,PDC!$L:$L,0),MATCH(PDC!$J$1,PDC!$J$1:$L$1,0))</f>
        <v>Services</v>
      </c>
      <c r="F2864" t="s">
        <v>361</v>
      </c>
      <c r="G2864">
        <v>65</v>
      </c>
      <c r="H2864" t="s">
        <v>45</v>
      </c>
      <c r="I2864">
        <v>4360</v>
      </c>
      <c r="J2864">
        <v>5724464</v>
      </c>
      <c r="K2864">
        <v>18</v>
      </c>
      <c r="O2864">
        <v>1773</v>
      </c>
      <c r="P2864">
        <v>0</v>
      </c>
      <c r="Q2864">
        <v>3.1443991962000002</v>
      </c>
    </row>
    <row r="2865" spans="1:17" x14ac:dyDescent="0.35">
      <c r="A2865" t="str">
        <f t="shared" si="236"/>
        <v>NA_Activités d'architecture et d'ingénierie ; activités de contrôle et analyses techniques</v>
      </c>
      <c r="B2865" t="str">
        <f t="shared" si="237"/>
        <v>1_NA</v>
      </c>
      <c r="C2865">
        <f t="shared" si="235"/>
        <v>1</v>
      </c>
      <c r="D2865">
        <f t="shared" si="234"/>
        <v>1</v>
      </c>
      <c r="E2865" t="str">
        <f>INDEX(PDC!$J$1:$L$90,MATCH(H2865,PDC!$L:$L,0),MATCH(PDC!$J$1,PDC!$J$1:$L$1,0))</f>
        <v>Services</v>
      </c>
      <c r="F2865" t="s">
        <v>361</v>
      </c>
      <c r="G2865">
        <v>71</v>
      </c>
      <c r="H2865" t="s">
        <v>43</v>
      </c>
      <c r="I2865">
        <v>9261</v>
      </c>
      <c r="J2865">
        <v>14845168</v>
      </c>
      <c r="K2865">
        <v>39</v>
      </c>
      <c r="O2865">
        <v>2278</v>
      </c>
      <c r="P2865">
        <v>0</v>
      </c>
      <c r="Q2865">
        <v>2.6271174567000002</v>
      </c>
    </row>
    <row r="2866" spans="1:17" x14ac:dyDescent="0.35">
      <c r="A2866" t="str">
        <f t="shared" si="236"/>
        <v>NA_Autres activités spécialisées, scientifiques et techniques</v>
      </c>
      <c r="B2866" t="str">
        <f t="shared" si="237"/>
        <v>1_NA</v>
      </c>
      <c r="C2866">
        <f t="shared" si="235"/>
        <v>1</v>
      </c>
      <c r="D2866">
        <f t="shared" si="234"/>
        <v>1</v>
      </c>
      <c r="E2866" t="str">
        <f>INDEX(PDC!$J$1:$L$90,MATCH(H2866,PDC!$L:$L,0),MATCH(PDC!$J$1,PDC!$J$1:$L$1,0))</f>
        <v>Services</v>
      </c>
      <c r="F2866" t="s">
        <v>361</v>
      </c>
      <c r="G2866">
        <v>74</v>
      </c>
      <c r="H2866" t="s">
        <v>86</v>
      </c>
      <c r="I2866">
        <v>1027</v>
      </c>
      <c r="J2866">
        <v>1612757</v>
      </c>
      <c r="K2866">
        <v>4</v>
      </c>
      <c r="O2866">
        <v>31</v>
      </c>
      <c r="P2866">
        <v>0</v>
      </c>
      <c r="Q2866">
        <v>2.4802248572000001</v>
      </c>
    </row>
    <row r="2867" spans="1:17" x14ac:dyDescent="0.35">
      <c r="A2867" t="str">
        <f t="shared" si="236"/>
        <v>NA_Fabrication de produits métalliques, à l'exception des machines et des équipements</v>
      </c>
      <c r="B2867" t="str">
        <f t="shared" si="237"/>
        <v>1_NA</v>
      </c>
      <c r="C2867">
        <f t="shared" si="235"/>
        <v>1</v>
      </c>
      <c r="D2867">
        <f t="shared" si="234"/>
        <v>1</v>
      </c>
      <c r="E2867" t="str">
        <f>INDEX(PDC!$J$1:$L$90,MATCH(H2867,PDC!$L:$L,0),MATCH(PDC!$J$1,PDC!$J$1:$L$1,0))</f>
        <v>Industrie</v>
      </c>
      <c r="F2867" t="s">
        <v>361</v>
      </c>
      <c r="G2867">
        <v>25</v>
      </c>
      <c r="H2867" t="s">
        <v>11</v>
      </c>
      <c r="I2867">
        <v>1320</v>
      </c>
      <c r="J2867">
        <v>2055426</v>
      </c>
      <c r="K2867">
        <v>5</v>
      </c>
      <c r="O2867">
        <v>169</v>
      </c>
      <c r="P2867">
        <v>0</v>
      </c>
      <c r="Q2867">
        <v>2.4325857511</v>
      </c>
    </row>
    <row r="2868" spans="1:17" x14ac:dyDescent="0.35">
      <c r="A2868" t="str">
        <f t="shared" si="236"/>
        <v>NA_Activités auxiliaires de services financiers et d'assurance</v>
      </c>
      <c r="B2868" t="str">
        <f t="shared" si="237"/>
        <v>1_NA</v>
      </c>
      <c r="C2868">
        <f t="shared" si="235"/>
        <v>1</v>
      </c>
      <c r="D2868">
        <f t="shared" si="234"/>
        <v>1</v>
      </c>
      <c r="E2868" t="str">
        <f>INDEX(PDC!$J$1:$L$90,MATCH(H2868,PDC!$L:$L,0),MATCH(PDC!$J$1,PDC!$J$1:$L$1,0))</f>
        <v>Services</v>
      </c>
      <c r="F2868" t="s">
        <v>361</v>
      </c>
      <c r="G2868">
        <v>66</v>
      </c>
      <c r="H2868" t="s">
        <v>48</v>
      </c>
      <c r="I2868">
        <v>4395</v>
      </c>
      <c r="J2868">
        <v>6398805</v>
      </c>
      <c r="K2868">
        <v>14</v>
      </c>
      <c r="L2868">
        <v>1</v>
      </c>
      <c r="M2868">
        <v>8</v>
      </c>
      <c r="O2868">
        <v>674</v>
      </c>
      <c r="P2868">
        <v>0</v>
      </c>
      <c r="Q2868">
        <v>2.1879085235</v>
      </c>
    </row>
    <row r="2869" spans="1:17" x14ac:dyDescent="0.35">
      <c r="A2869" t="str">
        <f t="shared" si="236"/>
        <v>NA_Production et distribution d'électricité, de gaz, de vapeur et d'air conditionné</v>
      </c>
      <c r="B2869" t="str">
        <f t="shared" si="237"/>
        <v>1_NA</v>
      </c>
      <c r="C2869">
        <f t="shared" si="235"/>
        <v>1</v>
      </c>
      <c r="D2869">
        <f t="shared" si="234"/>
        <v>1</v>
      </c>
      <c r="E2869" t="str">
        <f>INDEX(PDC!$J$1:$L$90,MATCH(H2869,PDC!$L:$L,0),MATCH(PDC!$J$1,PDC!$J$1:$L$1,0))</f>
        <v>Industrie</v>
      </c>
      <c r="F2869" t="s">
        <v>361</v>
      </c>
      <c r="G2869">
        <v>35</v>
      </c>
      <c r="H2869" t="s">
        <v>76</v>
      </c>
      <c r="I2869">
        <v>2644</v>
      </c>
      <c r="J2869">
        <v>4218765</v>
      </c>
      <c r="K2869">
        <v>9</v>
      </c>
      <c r="O2869">
        <v>861</v>
      </c>
      <c r="P2869">
        <v>0</v>
      </c>
      <c r="Q2869">
        <v>2.1333257481999999</v>
      </c>
    </row>
    <row r="2870" spans="1:17" x14ac:dyDescent="0.35">
      <c r="A2870" t="str">
        <f t="shared" si="236"/>
        <v>NA_Activités des organisations et organismes extraterritoriaux</v>
      </c>
      <c r="B2870" t="str">
        <f t="shared" si="237"/>
        <v>1_NA</v>
      </c>
      <c r="C2870">
        <f t="shared" si="235"/>
        <v>1</v>
      </c>
      <c r="D2870">
        <f t="shared" si="234"/>
        <v>1</v>
      </c>
      <c r="E2870" t="str">
        <f>INDEX(PDC!$J$1:$L$90,MATCH(H2870,PDC!$L:$L,0),MATCH(PDC!$J$1,PDC!$J$1:$L$1,0))</f>
        <v>Services</v>
      </c>
      <c r="F2870" t="s">
        <v>361</v>
      </c>
      <c r="G2870">
        <v>99</v>
      </c>
      <c r="H2870" t="s">
        <v>93</v>
      </c>
      <c r="I2870">
        <v>581</v>
      </c>
      <c r="J2870">
        <v>1094790</v>
      </c>
      <c r="K2870">
        <v>2</v>
      </c>
      <c r="O2870">
        <v>323</v>
      </c>
      <c r="P2870">
        <v>0</v>
      </c>
      <c r="Q2870">
        <v>1.8268343701</v>
      </c>
    </row>
    <row r="2871" spans="1:17" x14ac:dyDescent="0.35">
      <c r="A2871" t="str">
        <f t="shared" si="236"/>
        <v>NA_Programmation, conseil et autres activités informatiques</v>
      </c>
      <c r="B2871" t="str">
        <f t="shared" si="237"/>
        <v>1_NA</v>
      </c>
      <c r="C2871">
        <f t="shared" si="235"/>
        <v>1</v>
      </c>
      <c r="D2871">
        <f t="shared" si="234"/>
        <v>1</v>
      </c>
      <c r="E2871" t="str">
        <f>INDEX(PDC!$J$1:$L$90,MATCH(H2871,PDC!$L:$L,0),MATCH(PDC!$J$1,PDC!$J$1:$L$1,0))</f>
        <v>Services</v>
      </c>
      <c r="F2871" t="s">
        <v>361</v>
      </c>
      <c r="G2871">
        <v>62</v>
      </c>
      <c r="H2871" t="s">
        <v>50</v>
      </c>
      <c r="I2871">
        <v>11609</v>
      </c>
      <c r="J2871">
        <v>18158411</v>
      </c>
      <c r="K2871">
        <v>22</v>
      </c>
      <c r="L2871">
        <v>1</v>
      </c>
      <c r="M2871">
        <v>2</v>
      </c>
      <c r="O2871">
        <v>673</v>
      </c>
      <c r="P2871">
        <v>0</v>
      </c>
      <c r="Q2871">
        <v>1.211559756</v>
      </c>
    </row>
    <row r="2872" spans="1:17" x14ac:dyDescent="0.35">
      <c r="A2872" t="str">
        <f t="shared" si="236"/>
        <v>NA_Édition</v>
      </c>
      <c r="B2872" t="str">
        <f t="shared" si="237"/>
        <v>1_NA</v>
      </c>
      <c r="C2872">
        <f t="shared" si="235"/>
        <v>1</v>
      </c>
      <c r="D2872">
        <f t="shared" ref="D2872:D2884" si="238">IF(COUNTBLANK(P2872)=0,RANK(P2872,P$2807:P$2884),"NC")</f>
        <v>1</v>
      </c>
      <c r="E2872" t="str">
        <f>INDEX(PDC!$J$1:$L$90,MATCH(H2872,PDC!$L:$L,0),MATCH(PDC!$J$1,PDC!$J$1:$L$1,0))</f>
        <v>Services</v>
      </c>
      <c r="F2872" t="s">
        <v>361</v>
      </c>
      <c r="G2872">
        <v>58</v>
      </c>
      <c r="H2872" t="s">
        <v>49</v>
      </c>
      <c r="I2872">
        <v>2533</v>
      </c>
      <c r="J2872">
        <v>3626474</v>
      </c>
      <c r="K2872">
        <v>4</v>
      </c>
      <c r="O2872">
        <v>271</v>
      </c>
      <c r="P2872">
        <v>0</v>
      </c>
      <c r="Q2872">
        <v>1.1029997733000001</v>
      </c>
    </row>
    <row r="2873" spans="1:17" x14ac:dyDescent="0.35">
      <c r="A2873" t="str">
        <f t="shared" si="236"/>
        <v>NA_Activités des agences de voyage, voyagistes, services de réservation et activités connexes</v>
      </c>
      <c r="B2873" t="str">
        <f t="shared" si="237"/>
        <v>1_NA</v>
      </c>
      <c r="C2873">
        <f t="shared" si="235"/>
        <v>1</v>
      </c>
      <c r="D2873">
        <f t="shared" si="238"/>
        <v>1</v>
      </c>
      <c r="E2873" t="str">
        <f>INDEX(PDC!$J$1:$L$90,MATCH(H2873,PDC!$L:$L,0),MATCH(PDC!$J$1,PDC!$J$1:$L$1,0))</f>
        <v>Services</v>
      </c>
      <c r="F2873" t="s">
        <v>361</v>
      </c>
      <c r="G2873">
        <v>79</v>
      </c>
      <c r="H2873" t="s">
        <v>89</v>
      </c>
      <c r="I2873">
        <v>1159</v>
      </c>
      <c r="J2873">
        <v>1835755</v>
      </c>
      <c r="K2873">
        <v>2</v>
      </c>
      <c r="O2873">
        <v>249</v>
      </c>
      <c r="P2873">
        <v>0</v>
      </c>
      <c r="Q2873">
        <v>1.0894700000999999</v>
      </c>
    </row>
    <row r="2874" spans="1:17" x14ac:dyDescent="0.35">
      <c r="A2874" t="str">
        <f t="shared" si="236"/>
        <v>NA_Télécommunications</v>
      </c>
      <c r="B2874" t="str">
        <f t="shared" si="237"/>
        <v>1_NA</v>
      </c>
      <c r="C2874">
        <f t="shared" si="235"/>
        <v>1</v>
      </c>
      <c r="D2874">
        <f t="shared" si="238"/>
        <v>1</v>
      </c>
      <c r="E2874" t="str">
        <f>INDEX(PDC!$J$1:$L$90,MATCH(H2874,PDC!$L:$L,0),MATCH(PDC!$J$1,PDC!$J$1:$L$1,0))</f>
        <v>Services</v>
      </c>
      <c r="F2874" t="s">
        <v>361</v>
      </c>
      <c r="G2874">
        <v>61</v>
      </c>
      <c r="H2874" t="s">
        <v>84</v>
      </c>
      <c r="I2874">
        <v>1865</v>
      </c>
      <c r="J2874">
        <v>3080268</v>
      </c>
      <c r="K2874">
        <v>3</v>
      </c>
      <c r="O2874">
        <v>109</v>
      </c>
      <c r="P2874">
        <v>0</v>
      </c>
      <c r="Q2874">
        <v>0.97394122849999998</v>
      </c>
    </row>
    <row r="2875" spans="1:17" x14ac:dyDescent="0.35">
      <c r="A2875" t="str">
        <f t="shared" si="236"/>
        <v>NA_Activités juridiques et comptables</v>
      </c>
      <c r="B2875" t="str">
        <f t="shared" si="237"/>
        <v>1_NA</v>
      </c>
      <c r="C2875">
        <f t="shared" si="235"/>
        <v>1</v>
      </c>
      <c r="D2875">
        <f t="shared" si="238"/>
        <v>1</v>
      </c>
      <c r="E2875" t="str">
        <f>INDEX(PDC!$J$1:$L$90,MATCH(H2875,PDC!$L:$L,0),MATCH(PDC!$J$1,PDC!$J$1:$L$1,0))</f>
        <v>Services</v>
      </c>
      <c r="F2875" t="s">
        <v>361</v>
      </c>
      <c r="G2875">
        <v>69</v>
      </c>
      <c r="H2875" t="s">
        <v>51</v>
      </c>
      <c r="I2875">
        <v>6034</v>
      </c>
      <c r="J2875">
        <v>9368543</v>
      </c>
      <c r="K2875">
        <v>9</v>
      </c>
      <c r="O2875">
        <v>969</v>
      </c>
      <c r="P2875">
        <v>0</v>
      </c>
      <c r="Q2875">
        <v>0.96066165250000002</v>
      </c>
    </row>
    <row r="2876" spans="1:17" x14ac:dyDescent="0.35">
      <c r="A2876" t="str">
        <f t="shared" si="236"/>
        <v>NA_Dépollution et autres services de gestion des déchets</v>
      </c>
      <c r="B2876" t="str">
        <f t="shared" si="237"/>
        <v>HC_NA</v>
      </c>
      <c r="C2876" t="str">
        <f t="shared" si="235"/>
        <v>HC</v>
      </c>
      <c r="D2876">
        <f t="shared" si="238"/>
        <v>1</v>
      </c>
      <c r="E2876" t="str">
        <f>INDEX(PDC!$J$1:$L$90,MATCH(H2876,PDC!$L:$L,0),MATCH(PDC!$J$1,PDC!$J$1:$L$1,0))</f>
        <v>Industrie</v>
      </c>
      <c r="F2876" t="s">
        <v>361</v>
      </c>
      <c r="G2876">
        <v>39</v>
      </c>
      <c r="H2876" t="s">
        <v>79</v>
      </c>
      <c r="P2876">
        <v>0</v>
      </c>
    </row>
    <row r="2877" spans="1:17" x14ac:dyDescent="0.35">
      <c r="A2877" t="str">
        <f t="shared" si="236"/>
        <v>NA_Fabrication de meubles</v>
      </c>
      <c r="B2877" t="str">
        <f t="shared" si="237"/>
        <v>HC_NA</v>
      </c>
      <c r="C2877" t="str">
        <f t="shared" si="235"/>
        <v>HC</v>
      </c>
      <c r="D2877">
        <f t="shared" si="238"/>
        <v>1</v>
      </c>
      <c r="E2877" t="str">
        <f>INDEX(PDC!$J$1:$L$90,MATCH(H2877,PDC!$L:$L,0),MATCH(PDC!$J$1,PDC!$J$1:$L$1,0))</f>
        <v>Industrie</v>
      </c>
      <c r="F2877" t="s">
        <v>361</v>
      </c>
      <c r="G2877">
        <v>31</v>
      </c>
      <c r="H2877" t="s">
        <v>75</v>
      </c>
      <c r="I2877">
        <v>33</v>
      </c>
      <c r="J2877">
        <v>50418</v>
      </c>
      <c r="P2877">
        <v>0</v>
      </c>
    </row>
    <row r="2878" spans="1:17" x14ac:dyDescent="0.35">
      <c r="A2878" t="str">
        <f t="shared" si="236"/>
        <v>NA_Métallurgie</v>
      </c>
      <c r="B2878" t="str">
        <f t="shared" si="237"/>
        <v>HC_NA</v>
      </c>
      <c r="C2878" t="str">
        <f t="shared" si="235"/>
        <v>HC</v>
      </c>
      <c r="D2878">
        <f t="shared" si="238"/>
        <v>1</v>
      </c>
      <c r="E2878" t="str">
        <f>INDEX(PDC!$J$1:$L$90,MATCH(H2878,PDC!$L:$L,0),MATCH(PDC!$J$1,PDC!$J$1:$L$1,0))</f>
        <v>Industrie</v>
      </c>
      <c r="F2878" t="s">
        <v>361</v>
      </c>
      <c r="G2878">
        <v>24</v>
      </c>
      <c r="H2878" t="s">
        <v>26</v>
      </c>
      <c r="P2878">
        <v>0</v>
      </c>
    </row>
    <row r="2879" spans="1:17" x14ac:dyDescent="0.35">
      <c r="A2879" t="str">
        <f t="shared" si="236"/>
        <v>NA_Fabrication de produits en caoutchouc et en plastique</v>
      </c>
      <c r="B2879" t="str">
        <f t="shared" si="237"/>
        <v>HC_NA</v>
      </c>
      <c r="C2879" t="str">
        <f t="shared" si="235"/>
        <v>HC</v>
      </c>
      <c r="D2879">
        <f t="shared" si="238"/>
        <v>1</v>
      </c>
      <c r="E2879" t="str">
        <f>INDEX(PDC!$J$1:$L$90,MATCH(H2879,PDC!$L:$L,0),MATCH(PDC!$J$1,PDC!$J$1:$L$1,0))</f>
        <v>Industrie</v>
      </c>
      <c r="F2879" t="s">
        <v>361</v>
      </c>
      <c r="G2879">
        <v>22</v>
      </c>
      <c r="H2879" t="s">
        <v>25</v>
      </c>
      <c r="I2879">
        <v>18</v>
      </c>
      <c r="J2879">
        <v>16790</v>
      </c>
      <c r="O2879">
        <v>0</v>
      </c>
      <c r="P2879">
        <v>0</v>
      </c>
    </row>
    <row r="2880" spans="1:17" x14ac:dyDescent="0.35">
      <c r="A2880" t="str">
        <f t="shared" si="236"/>
        <v>NA_Cokéfaction et raffinage</v>
      </c>
      <c r="B2880" t="str">
        <f t="shared" si="237"/>
        <v>HC_NA</v>
      </c>
      <c r="C2880" t="str">
        <f t="shared" si="235"/>
        <v>HC</v>
      </c>
      <c r="D2880">
        <f t="shared" si="238"/>
        <v>1</v>
      </c>
      <c r="E2880" t="str">
        <f>INDEX(PDC!$J$1:$L$90,MATCH(H2880,PDC!$L:$L,0),MATCH(PDC!$J$1,PDC!$J$1:$L$1,0))</f>
        <v>Industrie</v>
      </c>
      <c r="F2880" t="s">
        <v>361</v>
      </c>
      <c r="G2880">
        <v>19</v>
      </c>
      <c r="H2880" t="s">
        <v>73</v>
      </c>
      <c r="I2880">
        <v>17</v>
      </c>
      <c r="J2880">
        <v>26083</v>
      </c>
      <c r="P2880">
        <v>0</v>
      </c>
    </row>
    <row r="2881" spans="1:16" x14ac:dyDescent="0.35">
      <c r="A2881" t="str">
        <f t="shared" si="236"/>
        <v>NA_Industrie du cuir et de la chaussure</v>
      </c>
      <c r="B2881" t="str">
        <f t="shared" si="237"/>
        <v>HC_NA</v>
      </c>
      <c r="C2881" t="str">
        <f t="shared" si="235"/>
        <v>HC</v>
      </c>
      <c r="D2881">
        <f t="shared" si="238"/>
        <v>1</v>
      </c>
      <c r="E2881" t="str">
        <f>INDEX(PDC!$J$1:$L$90,MATCH(H2881,PDC!$L:$L,0),MATCH(PDC!$J$1,PDC!$J$1:$L$1,0))</f>
        <v>Industrie</v>
      </c>
      <c r="F2881" t="s">
        <v>361</v>
      </c>
      <c r="G2881">
        <v>15</v>
      </c>
      <c r="H2881" t="s">
        <v>69</v>
      </c>
      <c r="I2881">
        <v>13</v>
      </c>
      <c r="J2881">
        <v>20081</v>
      </c>
      <c r="O2881">
        <v>0</v>
      </c>
      <c r="P2881">
        <v>0</v>
      </c>
    </row>
    <row r="2882" spans="1:16" x14ac:dyDescent="0.35">
      <c r="A2882" t="str">
        <f t="shared" si="236"/>
        <v>NA_Fabrication de boissons</v>
      </c>
      <c r="B2882" t="str">
        <f t="shared" si="237"/>
        <v>HC_NA</v>
      </c>
      <c r="C2882" t="str">
        <f t="shared" si="235"/>
        <v>HC</v>
      </c>
      <c r="D2882">
        <f t="shared" si="238"/>
        <v>1</v>
      </c>
      <c r="E2882" t="str">
        <f>INDEX(PDC!$J$1:$L$90,MATCH(H2882,PDC!$L:$L,0),MATCH(PDC!$J$1,PDC!$J$1:$L$1,0))</f>
        <v>Industrie</v>
      </c>
      <c r="F2882" t="s">
        <v>361</v>
      </c>
      <c r="G2882">
        <v>11</v>
      </c>
      <c r="H2882" t="s">
        <v>66</v>
      </c>
      <c r="I2882">
        <v>54</v>
      </c>
      <c r="J2882">
        <v>9576</v>
      </c>
      <c r="P2882">
        <v>0</v>
      </c>
    </row>
    <row r="2883" spans="1:16" x14ac:dyDescent="0.35">
      <c r="A2883" t="str">
        <f t="shared" si="236"/>
        <v>NA_Autres industries extractives</v>
      </c>
      <c r="B2883" t="str">
        <f t="shared" si="237"/>
        <v>HC_NA</v>
      </c>
      <c r="C2883" t="str">
        <f t="shared" si="235"/>
        <v>HC</v>
      </c>
      <c r="D2883">
        <f t="shared" si="238"/>
        <v>1</v>
      </c>
      <c r="E2883" t="str">
        <f>INDEX(PDC!$J$1:$L$90,MATCH(H2883,PDC!$L:$L,0),MATCH(PDC!$J$1,PDC!$J$1:$L$1,0))</f>
        <v>Industrie</v>
      </c>
      <c r="F2883" t="s">
        <v>361</v>
      </c>
      <c r="G2883">
        <v>8</v>
      </c>
      <c r="H2883" t="s">
        <v>64</v>
      </c>
      <c r="I2883">
        <v>5</v>
      </c>
      <c r="J2883">
        <v>7527</v>
      </c>
      <c r="P2883">
        <v>0</v>
      </c>
    </row>
    <row r="2884" spans="1:16" x14ac:dyDescent="0.35">
      <c r="A2884" t="str">
        <f t="shared" si="236"/>
        <v>NA_Sylviculture et exploitation forestière</v>
      </c>
      <c r="B2884" t="str">
        <f t="shared" si="237"/>
        <v>HC_NA</v>
      </c>
      <c r="C2884" t="str">
        <f t="shared" si="235"/>
        <v>HC</v>
      </c>
      <c r="D2884">
        <f t="shared" si="238"/>
        <v>1</v>
      </c>
      <c r="E2884" t="str">
        <f>INDEX(PDC!$J$1:$L$90,MATCH(H2884,PDC!$L:$L,0),MATCH(PDC!$J$1,PDC!$J$1:$L$1,0))</f>
        <v>Agriculture</v>
      </c>
      <c r="F2884" t="s">
        <v>361</v>
      </c>
      <c r="G2884">
        <v>2</v>
      </c>
      <c r="H2884" t="s">
        <v>63</v>
      </c>
      <c r="I2884">
        <v>70</v>
      </c>
      <c r="J2884">
        <v>95240</v>
      </c>
      <c r="P2884">
        <v>0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60"/>
  <sheetViews>
    <sheetView topLeftCell="AF1" workbookViewId="0">
      <selection activeCell="AF4" sqref="AF4"/>
    </sheetView>
  </sheetViews>
  <sheetFormatPr baseColWidth="10" defaultRowHeight="14.5" x14ac:dyDescent="0.35"/>
  <cols>
    <col min="1" max="1" width="18.453125" customWidth="1"/>
    <col min="3" max="3" width="16.26953125" style="21" customWidth="1"/>
    <col min="4" max="4" width="17.453125" style="21" customWidth="1"/>
    <col min="5" max="5" width="18.1796875" style="21" customWidth="1"/>
    <col min="6" max="6" width="14.26953125" style="21" customWidth="1"/>
    <col min="10" max="10" width="11.453125" style="30"/>
    <col min="28" max="28" width="12.7265625" customWidth="1"/>
  </cols>
  <sheetData>
    <row r="1" spans="1:36" ht="15" x14ac:dyDescent="0.25">
      <c r="A1" s="8" t="s">
        <v>353</v>
      </c>
      <c r="X1" s="8" t="s">
        <v>353</v>
      </c>
      <c r="Y1" s="8"/>
      <c r="AE1" s="8" t="s">
        <v>353</v>
      </c>
    </row>
    <row r="2" spans="1:36" ht="15" x14ac:dyDescent="0.25">
      <c r="A2" s="13" t="s">
        <v>186</v>
      </c>
      <c r="B2" s="13"/>
      <c r="C2" s="22"/>
      <c r="D2" s="22"/>
      <c r="E2" s="22"/>
      <c r="F2" s="22"/>
      <c r="H2" s="13"/>
      <c r="I2" s="13"/>
      <c r="J2" s="13"/>
      <c r="K2" s="13"/>
      <c r="L2" s="13"/>
      <c r="M2" s="13"/>
      <c r="P2" s="31"/>
      <c r="Q2" s="31"/>
      <c r="R2" s="31"/>
      <c r="S2" s="31"/>
      <c r="T2" s="31"/>
      <c r="U2" s="31"/>
      <c r="X2" s="13" t="s">
        <v>368</v>
      </c>
      <c r="Y2" s="13"/>
      <c r="Z2" s="31"/>
      <c r="AA2" s="31"/>
      <c r="AB2" s="31"/>
      <c r="AE2" s="13" t="s">
        <v>368</v>
      </c>
      <c r="AF2" s="31"/>
      <c r="AG2" s="31"/>
      <c r="AH2" s="31"/>
      <c r="AI2" s="31"/>
      <c r="AJ2" s="31"/>
    </row>
    <row r="3" spans="1:36" ht="15" x14ac:dyDescent="0.25">
      <c r="A3" t="s">
        <v>53</v>
      </c>
      <c r="B3" t="s">
        <v>269</v>
      </c>
      <c r="C3" s="21" t="s">
        <v>102</v>
      </c>
      <c r="D3" s="21" t="s">
        <v>103</v>
      </c>
      <c r="E3" s="21" t="s">
        <v>136</v>
      </c>
      <c r="I3" t="s">
        <v>357</v>
      </c>
      <c r="J3" s="30" t="s">
        <v>137</v>
      </c>
      <c r="K3" s="18" t="s">
        <v>358</v>
      </c>
      <c r="L3" s="18" t="s">
        <v>359</v>
      </c>
      <c r="M3" t="s">
        <v>136</v>
      </c>
      <c r="Q3" t="s">
        <v>188</v>
      </c>
      <c r="R3" t="s">
        <v>137</v>
      </c>
      <c r="S3" s="18" t="s">
        <v>358</v>
      </c>
      <c r="T3" s="18" t="s">
        <v>359</v>
      </c>
      <c r="U3" t="s">
        <v>136</v>
      </c>
      <c r="Z3" t="s">
        <v>365</v>
      </c>
      <c r="AA3" t="s">
        <v>52</v>
      </c>
      <c r="AB3" t="s">
        <v>136</v>
      </c>
      <c r="AG3" t="s">
        <v>187</v>
      </c>
      <c r="AH3" t="s">
        <v>269</v>
      </c>
      <c r="AI3" t="s">
        <v>291</v>
      </c>
    </row>
    <row r="4" spans="1:36" ht="15" x14ac:dyDescent="0.25">
      <c r="A4" t="str">
        <f>INDEX(PDC!$K$1:$L$89,MATCH(B4,PDC!$K:$K,0),MATCH(PDC!$L$1,PDC!$K$1:$L$1,0))</f>
        <v>Culture et production animale, chasse et services annexes</v>
      </c>
      <c r="B4" s="7" t="s">
        <v>94</v>
      </c>
      <c r="C4" s="21">
        <v>12513.99</v>
      </c>
      <c r="D4" s="21">
        <v>7125.76</v>
      </c>
      <c r="E4" s="21">
        <f>SUM(C4:D4)</f>
        <v>19639.75</v>
      </c>
      <c r="H4" t="str">
        <f t="shared" ref="H4:H43" si="0">I4&amp;"_"&amp;J4</f>
        <v>0055_Tous secteurs</v>
      </c>
      <c r="I4" t="s">
        <v>294</v>
      </c>
      <c r="J4" s="30" t="s">
        <v>356</v>
      </c>
      <c r="K4">
        <v>8151.7300000000005</v>
      </c>
      <c r="L4">
        <v>5205.0600000000004</v>
      </c>
      <c r="M4">
        <v>13356.79</v>
      </c>
      <c r="P4" t="str">
        <f>Q4&amp;"_"&amp;R4</f>
        <v>01_Tous secteurs</v>
      </c>
      <c r="Q4" s="4" t="s">
        <v>94</v>
      </c>
      <c r="R4" t="s">
        <v>356</v>
      </c>
      <c r="S4" s="10">
        <v>84289.95</v>
      </c>
      <c r="T4" s="10">
        <v>73095.03</v>
      </c>
      <c r="U4" s="10">
        <v>157384.98000000001</v>
      </c>
      <c r="X4" t="str">
        <f>Z4&amp;"_"&amp;Y4</f>
        <v>0055_Culture et production animale, chasse et services annexes</v>
      </c>
      <c r="Y4" t="str">
        <f>INDEX(PDC!$K$1:$L$89,MATCH(AA4,PDC!$K:$K,0),MATCH(PDC!$L$1,PDC!$K$1:$L$1,0))</f>
        <v>Culture et production animale, chasse et services annexes</v>
      </c>
      <c r="Z4" t="s">
        <v>294</v>
      </c>
      <c r="AA4" t="s">
        <v>94</v>
      </c>
      <c r="AB4">
        <v>381.38530872691501</v>
      </c>
      <c r="AE4" t="str">
        <f>AG4&amp;"_"&amp;AF4</f>
        <v>01_Culture et production animale, chasse et services annexes</v>
      </c>
      <c r="AF4" t="str">
        <f>INDEX(PDC!$K$1:$L$89,MATCH(AH4,PDC!$K:$K,0),MATCH(PDC!$L$1,PDC!$K$1:$L$1,0))</f>
        <v>Culture et production animale, chasse et services annexes</v>
      </c>
      <c r="AG4" t="s">
        <v>94</v>
      </c>
      <c r="AH4" t="s">
        <v>94</v>
      </c>
      <c r="AI4">
        <v>1927.9748978161699</v>
      </c>
    </row>
    <row r="5" spans="1:36" ht="15" x14ac:dyDescent="0.25">
      <c r="A5" t="str">
        <f>INDEX(PDC!$K$1:$L$89,MATCH(B5,PDC!$K:$K,0),MATCH(PDC!$L$1,PDC!$K$1:$L$1,0))</f>
        <v>Sylviculture et exploitation forestière</v>
      </c>
      <c r="B5" s="7" t="s">
        <v>95</v>
      </c>
      <c r="C5" s="21">
        <v>1496.79</v>
      </c>
      <c r="D5" s="21">
        <v>216.27</v>
      </c>
      <c r="E5" s="21">
        <f t="shared" ref="E5:E68" si="1">SUM(C5:D5)</f>
        <v>1713.06</v>
      </c>
      <c r="H5" t="str">
        <f t="shared" si="0"/>
        <v>0059_Tous secteurs</v>
      </c>
      <c r="I5" t="s">
        <v>296</v>
      </c>
      <c r="J5" s="30" t="s">
        <v>356</v>
      </c>
      <c r="K5">
        <v>4411.9099999999989</v>
      </c>
      <c r="L5">
        <v>3175.79</v>
      </c>
      <c r="M5">
        <v>7587.69</v>
      </c>
      <c r="P5" t="str">
        <f t="shared" ref="P5:P68" si="2">Q5&amp;"_"&amp;R5</f>
        <v>03_Tous secteurs</v>
      </c>
      <c r="Q5" s="4" t="s">
        <v>104</v>
      </c>
      <c r="R5" t="s">
        <v>356</v>
      </c>
      <c r="S5" s="10">
        <v>42644.27</v>
      </c>
      <c r="T5" s="10">
        <v>41163.710000000006</v>
      </c>
      <c r="U5" s="10">
        <v>83807.999999999985</v>
      </c>
      <c r="X5" t="str">
        <f t="shared" ref="X5:X68" si="3">Z5&amp;"_"&amp;Y5</f>
        <v>0055_Sylviculture et exploitation forestière</v>
      </c>
      <c r="Y5" t="str">
        <f>INDEX(PDC!$K$1:$L$89,MATCH(AA5,PDC!$K:$K,0),MATCH(PDC!$L$1,PDC!$K$1:$L$1,0))</f>
        <v>Sylviculture et exploitation forestière</v>
      </c>
      <c r="Z5" t="s">
        <v>294</v>
      </c>
      <c r="AA5" t="s">
        <v>95</v>
      </c>
      <c r="AB5">
        <v>4.9753074069301597</v>
      </c>
      <c r="AE5" t="str">
        <f t="shared" ref="AE5:AE68" si="4">AG5&amp;"_"&amp;AF5</f>
        <v>01_Sylviculture et exploitation forestière</v>
      </c>
      <c r="AF5" t="str">
        <f>INDEX(PDC!$K$1:$L$89,MATCH(AH5,PDC!$K:$K,0),MATCH(PDC!$L$1,PDC!$K$1:$L$1,0))</f>
        <v>Sylviculture et exploitation forestière</v>
      </c>
      <c r="AG5" t="s">
        <v>94</v>
      </c>
      <c r="AH5" t="s">
        <v>95</v>
      </c>
      <c r="AI5">
        <v>169.493601047178</v>
      </c>
    </row>
    <row r="6" spans="1:36" ht="15" x14ac:dyDescent="0.25">
      <c r="A6" t="str">
        <f>INDEX(PDC!$K$1:$L$89,MATCH(B6,PDC!$K:$K,0),MATCH(PDC!$L$1,PDC!$K$1:$L$1,0))</f>
        <v>Pêche et aquaculture</v>
      </c>
      <c r="B6" s="7" t="s">
        <v>104</v>
      </c>
      <c r="C6" s="21">
        <v>140.86000000000001</v>
      </c>
      <c r="D6" s="21">
        <v>51.11</v>
      </c>
      <c r="E6" s="21">
        <f t="shared" si="1"/>
        <v>191.97000000000003</v>
      </c>
      <c r="H6" t="str">
        <f t="shared" si="0"/>
        <v>0063_Tous secteurs</v>
      </c>
      <c r="I6" t="s">
        <v>298</v>
      </c>
      <c r="J6" s="30" t="s">
        <v>356</v>
      </c>
      <c r="K6">
        <v>3577.0199999999995</v>
      </c>
      <c r="L6">
        <v>3245.88</v>
      </c>
      <c r="M6">
        <v>6822.9</v>
      </c>
      <c r="P6" t="str">
        <f t="shared" si="2"/>
        <v>07_Tous secteurs</v>
      </c>
      <c r="Q6" s="4" t="s">
        <v>106</v>
      </c>
      <c r="R6" t="s">
        <v>356</v>
      </c>
      <c r="S6" s="10">
        <v>36492.629999999997</v>
      </c>
      <c r="T6" s="10">
        <v>34408.46</v>
      </c>
      <c r="U6" s="10">
        <v>70901.11</v>
      </c>
      <c r="X6" t="str">
        <f t="shared" si="3"/>
        <v>0055_Extraction de minerais métalliques</v>
      </c>
      <c r="Y6" t="str">
        <f>INDEX(PDC!$K$1:$L$89,MATCH(AA6,PDC!$K:$K,0),MATCH(PDC!$L$1,PDC!$K$1:$L$1,0))</f>
        <v>Extraction de minerais métalliques</v>
      </c>
      <c r="Z6" t="s">
        <v>294</v>
      </c>
      <c r="AA6" t="s">
        <v>106</v>
      </c>
      <c r="AB6">
        <v>4.0774141043803498</v>
      </c>
      <c r="AE6" t="str">
        <f t="shared" si="4"/>
        <v>01_Pêche et aquaculture</v>
      </c>
      <c r="AF6" t="str">
        <f>INDEX(PDC!$K$1:$L$89,MATCH(AH6,PDC!$K:$K,0),MATCH(PDC!$L$1,PDC!$K$1:$L$1,0))</f>
        <v>Pêche et aquaculture</v>
      </c>
      <c r="AG6" t="s">
        <v>94</v>
      </c>
      <c r="AH6" t="s">
        <v>104</v>
      </c>
      <c r="AI6">
        <v>38.599567321480002</v>
      </c>
    </row>
    <row r="7" spans="1:36" ht="15" x14ac:dyDescent="0.25">
      <c r="A7" t="str">
        <f>INDEX(PDC!$K$1:$L$89,MATCH(B7,PDC!$K:$K,0),MATCH(PDC!$L$1,PDC!$K$1:$L$1,0))</f>
        <v>Extraction de houille et de lignite</v>
      </c>
      <c r="B7" s="7" t="s">
        <v>271</v>
      </c>
      <c r="C7" s="21">
        <v>4</v>
      </c>
      <c r="D7" s="21">
        <v>7.17</v>
      </c>
      <c r="E7" s="21">
        <f t="shared" si="1"/>
        <v>11.17</v>
      </c>
      <c r="H7" t="str">
        <f t="shared" si="0"/>
        <v>0064_Tous secteurs</v>
      </c>
      <c r="I7" t="s">
        <v>300</v>
      </c>
      <c r="J7" s="30" t="s">
        <v>356</v>
      </c>
      <c r="K7">
        <v>2057.6799999999998</v>
      </c>
      <c r="L7">
        <v>2630.7099999999996</v>
      </c>
      <c r="M7">
        <v>4688.3799999999992</v>
      </c>
      <c r="P7" t="str">
        <f t="shared" si="2"/>
        <v>15_Tous secteurs</v>
      </c>
      <c r="Q7" s="4" t="s">
        <v>143</v>
      </c>
      <c r="R7" t="s">
        <v>356</v>
      </c>
      <c r="S7" s="10">
        <v>17387.010000000002</v>
      </c>
      <c r="T7" s="10">
        <v>17086.680000000004</v>
      </c>
      <c r="U7" s="10">
        <v>34473.67</v>
      </c>
      <c r="X7" t="str">
        <f t="shared" si="3"/>
        <v>0055_Autres industries extractives</v>
      </c>
      <c r="Y7" t="str">
        <f>INDEX(PDC!$K$1:$L$89,MATCH(AA7,PDC!$K:$K,0),MATCH(PDC!$L$1,PDC!$K$1:$L$1,0))</f>
        <v>Autres industries extractives</v>
      </c>
      <c r="Z7" t="s">
        <v>294</v>
      </c>
      <c r="AA7" t="s">
        <v>96</v>
      </c>
      <c r="AB7">
        <v>7.0124557231325202</v>
      </c>
      <c r="AE7" t="str">
        <f t="shared" si="4"/>
        <v>01_Extraction de houille et de lignite</v>
      </c>
      <c r="AF7" t="str">
        <f>INDEX(PDC!$K$1:$L$89,MATCH(AH7,PDC!$K:$K,0),MATCH(PDC!$L$1,PDC!$K$1:$L$1,0))</f>
        <v>Extraction de houille et de lignite</v>
      </c>
      <c r="AG7" t="s">
        <v>94</v>
      </c>
      <c r="AH7" t="s">
        <v>271</v>
      </c>
      <c r="AI7">
        <v>4</v>
      </c>
    </row>
    <row r="8" spans="1:36" ht="15" x14ac:dyDescent="0.25">
      <c r="A8" t="str">
        <f>INDEX(PDC!$K$1:$L$89,MATCH(B8,PDC!$K:$K,0),MATCH(PDC!$L$1,PDC!$K$1:$L$1,0))</f>
        <v>Extraction d'hydrocarbures</v>
      </c>
      <c r="B8" s="7" t="s">
        <v>105</v>
      </c>
      <c r="C8" s="21">
        <v>6.8</v>
      </c>
      <c r="E8" s="21">
        <f t="shared" si="1"/>
        <v>6.8</v>
      </c>
      <c r="H8" t="str">
        <f t="shared" si="0"/>
        <v>8401_Tous secteurs</v>
      </c>
      <c r="I8" t="s">
        <v>302</v>
      </c>
      <c r="J8" s="30" t="s">
        <v>356</v>
      </c>
      <c r="K8">
        <v>30926.800000000003</v>
      </c>
      <c r="L8">
        <v>29506.77</v>
      </c>
      <c r="M8">
        <v>60433.560000000005</v>
      </c>
      <c r="P8" t="str">
        <f t="shared" si="2"/>
        <v>26_Tous secteurs</v>
      </c>
      <c r="Q8" s="4" t="s">
        <v>145</v>
      </c>
      <c r="R8" t="s">
        <v>356</v>
      </c>
      <c r="S8" s="10">
        <v>74997.669999999984</v>
      </c>
      <c r="T8" s="10">
        <v>67206.48</v>
      </c>
      <c r="U8" s="10">
        <v>142204.13</v>
      </c>
      <c r="X8" t="str">
        <f t="shared" si="3"/>
        <v>0055_Industries alimentaires</v>
      </c>
      <c r="Y8" t="str">
        <f>INDEX(PDC!$K$1:$L$89,MATCH(AA8,PDC!$K:$K,0),MATCH(PDC!$L$1,PDC!$K$1:$L$1,0))</f>
        <v>Industries alimentaires</v>
      </c>
      <c r="Z8" t="s">
        <v>294</v>
      </c>
      <c r="AA8" t="s">
        <v>199</v>
      </c>
      <c r="AB8">
        <v>275.84901997284101</v>
      </c>
      <c r="AE8" t="str">
        <f t="shared" si="4"/>
        <v>01_Autres industries extractives</v>
      </c>
      <c r="AF8" t="str">
        <f>INDEX(PDC!$K$1:$L$89,MATCH(AH8,PDC!$K:$K,0),MATCH(PDC!$L$1,PDC!$K$1:$L$1,0))</f>
        <v>Autres industries extractives</v>
      </c>
      <c r="AG8" t="s">
        <v>94</v>
      </c>
      <c r="AH8" t="s">
        <v>96</v>
      </c>
      <c r="AI8">
        <v>226.468904570841</v>
      </c>
    </row>
    <row r="9" spans="1:36" ht="15" x14ac:dyDescent="0.25">
      <c r="A9" t="str">
        <f>INDEX(PDC!$K$1:$L$89,MATCH(B9,PDC!$K:$K,0),MATCH(PDC!$L$1,PDC!$K$1:$L$1,0))</f>
        <v>Extraction de minerais métalliques</v>
      </c>
      <c r="B9" s="7" t="s">
        <v>106</v>
      </c>
      <c r="C9" s="21">
        <v>8.07</v>
      </c>
      <c r="E9" s="21">
        <f t="shared" si="1"/>
        <v>8.07</v>
      </c>
      <c r="H9" t="str">
        <f t="shared" si="0"/>
        <v>8402_Tous secteurs</v>
      </c>
      <c r="I9" t="s">
        <v>303</v>
      </c>
      <c r="J9" s="30" t="s">
        <v>356</v>
      </c>
      <c r="K9">
        <v>13857.680000000002</v>
      </c>
      <c r="L9">
        <v>13950.889999999998</v>
      </c>
      <c r="M9">
        <v>27808.55</v>
      </c>
      <c r="P9" t="str">
        <f t="shared" si="2"/>
        <v>38_Tous secteurs</v>
      </c>
      <c r="Q9" s="4" t="s">
        <v>147</v>
      </c>
      <c r="R9" t="s">
        <v>356</v>
      </c>
      <c r="S9" s="10">
        <v>187665.77000000002</v>
      </c>
      <c r="T9" s="10">
        <v>162677.83999999997</v>
      </c>
      <c r="U9" s="10">
        <v>350343.64999999997</v>
      </c>
      <c r="X9" t="str">
        <f t="shared" si="3"/>
        <v>0055_Fabrication de boissons</v>
      </c>
      <c r="Y9" t="str">
        <f>INDEX(PDC!$K$1:$L$89,MATCH(AA9,PDC!$K:$K,0),MATCH(PDC!$L$1,PDC!$K$1:$L$1,0))</f>
        <v>Fabrication de boissons</v>
      </c>
      <c r="Z9" t="s">
        <v>294</v>
      </c>
      <c r="AA9" t="s">
        <v>252</v>
      </c>
      <c r="AB9">
        <v>46.662982908405503</v>
      </c>
      <c r="AE9" t="str">
        <f t="shared" si="4"/>
        <v>01_Industries alimentaires</v>
      </c>
      <c r="AF9" t="str">
        <f>INDEX(PDC!$K$1:$L$89,MATCH(AH9,PDC!$K:$K,0),MATCH(PDC!$L$1,PDC!$K$1:$L$1,0))</f>
        <v>Industries alimentaires</v>
      </c>
      <c r="AG9" t="s">
        <v>94</v>
      </c>
      <c r="AH9" t="s">
        <v>199</v>
      </c>
      <c r="AI9">
        <v>4331.2896439584802</v>
      </c>
    </row>
    <row r="10" spans="1:36" ht="15" x14ac:dyDescent="0.25">
      <c r="A10" t="str">
        <f>INDEX(PDC!$K$1:$L$89,MATCH(B10,PDC!$K:$K,0),MATCH(PDC!$L$1,PDC!$K$1:$L$1,0))</f>
        <v>Autres industries extractives</v>
      </c>
      <c r="B10" s="7" t="s">
        <v>96</v>
      </c>
      <c r="C10" s="21">
        <v>2054.65</v>
      </c>
      <c r="D10" s="21">
        <v>442.84</v>
      </c>
      <c r="E10" s="21">
        <f t="shared" si="1"/>
        <v>2497.4900000000002</v>
      </c>
      <c r="H10" t="str">
        <f t="shared" si="0"/>
        <v>8403_Tous secteurs</v>
      </c>
      <c r="I10" t="s">
        <v>304</v>
      </c>
      <c r="J10" s="30" t="s">
        <v>356</v>
      </c>
      <c r="K10">
        <v>10710.600000000002</v>
      </c>
      <c r="L10">
        <v>10780.46</v>
      </c>
      <c r="M10">
        <v>21491.06</v>
      </c>
      <c r="P10" t="str">
        <f t="shared" si="2"/>
        <v>42_Tous secteurs</v>
      </c>
      <c r="Q10" s="4" t="s">
        <v>149</v>
      </c>
      <c r="R10" t="s">
        <v>356</v>
      </c>
      <c r="S10" s="10">
        <v>100485.63</v>
      </c>
      <c r="T10" s="10">
        <v>93487.54</v>
      </c>
      <c r="U10" s="10">
        <v>193973.19</v>
      </c>
      <c r="X10" t="str">
        <f t="shared" si="3"/>
        <v>0055_Fabrication de textiles</v>
      </c>
      <c r="Y10" t="str">
        <f>INDEX(PDC!$K$1:$L$89,MATCH(AA10,PDC!$K:$K,0),MATCH(PDC!$L$1,PDC!$K$1:$L$1,0))</f>
        <v>Fabrication de textiles</v>
      </c>
      <c r="Z10" t="s">
        <v>294</v>
      </c>
      <c r="AA10" t="s">
        <v>250</v>
      </c>
      <c r="AB10">
        <v>12.0582736956069</v>
      </c>
      <c r="AE10" t="str">
        <f t="shared" si="4"/>
        <v>01_Fabrication de boissons</v>
      </c>
      <c r="AF10" t="str">
        <f>INDEX(PDC!$K$1:$L$89,MATCH(AH10,PDC!$K:$K,0),MATCH(PDC!$L$1,PDC!$K$1:$L$1,0))</f>
        <v>Fabrication de boissons</v>
      </c>
      <c r="AG10" t="s">
        <v>94</v>
      </c>
      <c r="AH10" t="s">
        <v>252</v>
      </c>
      <c r="AI10">
        <v>91.626610951171202</v>
      </c>
    </row>
    <row r="11" spans="1:36" ht="15" x14ac:dyDescent="0.25">
      <c r="A11" t="str">
        <f>INDEX(PDC!$K$1:$L$89,MATCH(B11,PDC!$K:$K,0),MATCH(PDC!$L$1,PDC!$K$1:$L$1,0))</f>
        <v>Services de soutien aux industries extractives</v>
      </c>
      <c r="B11" s="7" t="s">
        <v>97</v>
      </c>
      <c r="C11" s="21">
        <v>8.31</v>
      </c>
      <c r="D11" s="21">
        <v>4.7</v>
      </c>
      <c r="E11" s="21">
        <f t="shared" si="1"/>
        <v>13.010000000000002</v>
      </c>
      <c r="H11" t="str">
        <f t="shared" si="0"/>
        <v>8404_Tous secteurs</v>
      </c>
      <c r="I11" t="s">
        <v>305</v>
      </c>
      <c r="J11" s="30" t="s">
        <v>356</v>
      </c>
      <c r="K11">
        <v>6293.86</v>
      </c>
      <c r="L11">
        <v>5872.96</v>
      </c>
      <c r="M11">
        <v>12166.829999999998</v>
      </c>
      <c r="P11" t="str">
        <f t="shared" si="2"/>
        <v>43_Tous secteurs</v>
      </c>
      <c r="Q11" s="4" t="s">
        <v>151</v>
      </c>
      <c r="R11" t="s">
        <v>356</v>
      </c>
      <c r="S11" s="10">
        <v>27543.619999999995</v>
      </c>
      <c r="T11" s="10">
        <v>25510.960000000003</v>
      </c>
      <c r="U11" s="10">
        <v>53054.6</v>
      </c>
      <c r="X11" t="str">
        <f t="shared" si="3"/>
        <v>0055_Industrie du cuir et de la chaussure</v>
      </c>
      <c r="Y11" t="str">
        <f>INDEX(PDC!$K$1:$L$89,MATCH(AA11,PDC!$K:$K,0),MATCH(PDC!$L$1,PDC!$K$1:$L$1,0))</f>
        <v>Industrie du cuir et de la chaussure</v>
      </c>
      <c r="Z11" t="s">
        <v>294</v>
      </c>
      <c r="AA11" t="s">
        <v>143</v>
      </c>
      <c r="AB11">
        <v>4.0429833935446799</v>
      </c>
      <c r="AE11" t="str">
        <f t="shared" si="4"/>
        <v>01_Fabrication de textiles</v>
      </c>
      <c r="AF11" t="str">
        <f>INDEX(PDC!$K$1:$L$89,MATCH(AH11,PDC!$K:$K,0),MATCH(PDC!$L$1,PDC!$K$1:$L$1,0))</f>
        <v>Fabrication de textiles</v>
      </c>
      <c r="AG11" t="s">
        <v>94</v>
      </c>
      <c r="AH11" t="s">
        <v>250</v>
      </c>
      <c r="AI11">
        <v>672.49124034395004</v>
      </c>
    </row>
    <row r="12" spans="1:36" ht="15" x14ac:dyDescent="0.25">
      <c r="A12" t="str">
        <f>INDEX(PDC!$K$1:$L$89,MATCH(B12,PDC!$K:$K,0),MATCH(PDC!$L$1,PDC!$K$1:$L$1,0))</f>
        <v>Industries alimentaires</v>
      </c>
      <c r="B12" s="7" t="s">
        <v>199</v>
      </c>
      <c r="C12" s="21">
        <v>28522.5</v>
      </c>
      <c r="D12" s="21">
        <v>23255.68</v>
      </c>
      <c r="E12" s="21">
        <f t="shared" si="1"/>
        <v>51778.18</v>
      </c>
      <c r="H12" t="str">
        <f t="shared" si="0"/>
        <v>8405_Tous secteurs</v>
      </c>
      <c r="I12" t="s">
        <v>307</v>
      </c>
      <c r="J12" s="30" t="s">
        <v>356</v>
      </c>
      <c r="K12">
        <v>36914.54</v>
      </c>
      <c r="L12">
        <v>33668.210000000006</v>
      </c>
      <c r="M12">
        <v>70582.75</v>
      </c>
      <c r="P12" t="str">
        <f t="shared" si="2"/>
        <v>63_Tous secteurs</v>
      </c>
      <c r="Q12" s="4" t="s">
        <v>153</v>
      </c>
      <c r="R12" t="s">
        <v>356</v>
      </c>
      <c r="S12" s="10">
        <v>98919.92</v>
      </c>
      <c r="T12" s="10">
        <v>84057.090000000011</v>
      </c>
      <c r="U12" s="10">
        <v>182977.01</v>
      </c>
      <c r="X12" t="str">
        <f t="shared" si="3"/>
        <v>0055_Travail du bois et fabrication d'articles en bois et en liège, à l'exception des meubles ; fabrication d'articles en vannerie et sparterie</v>
      </c>
      <c r="Y12" t="str">
        <f>INDEX(PDC!$K$1:$L$89,MATCH(AA12,PDC!$K:$K,0),MATCH(PDC!$L$1,PDC!$K$1:$L$1,0))</f>
        <v>Travail du bois et fabrication d'articles en bois et en liège, à l'exception des meubles ; fabrication d'articles en vannerie et sparterie</v>
      </c>
      <c r="Z12" t="s">
        <v>294</v>
      </c>
      <c r="AA12" t="s">
        <v>196</v>
      </c>
      <c r="AB12">
        <v>7.9397162629414701</v>
      </c>
      <c r="AE12" t="str">
        <f t="shared" si="4"/>
        <v>01_Industrie de l'habillement</v>
      </c>
      <c r="AF12" t="str">
        <f>INDEX(PDC!$K$1:$L$89,MATCH(AH12,PDC!$K:$K,0),MATCH(PDC!$L$1,PDC!$K$1:$L$1,0))</f>
        <v>Industrie de l'habillement</v>
      </c>
      <c r="AG12" t="s">
        <v>94</v>
      </c>
      <c r="AH12" t="s">
        <v>254</v>
      </c>
      <c r="AI12">
        <v>274.02093434715698</v>
      </c>
    </row>
    <row r="13" spans="1:36" ht="15" x14ac:dyDescent="0.25">
      <c r="A13" t="str">
        <f>INDEX(PDC!$K$1:$L$89,MATCH(B13,PDC!$K:$K,0),MATCH(PDC!$L$1,PDC!$K$1:$L$1,0))</f>
        <v>Fabrication de boissons</v>
      </c>
      <c r="B13" s="7" t="s">
        <v>252</v>
      </c>
      <c r="C13" s="21">
        <v>3449.73</v>
      </c>
      <c r="D13" s="21">
        <v>1286.2</v>
      </c>
      <c r="E13" s="21">
        <f t="shared" si="1"/>
        <v>4735.93</v>
      </c>
      <c r="H13" t="str">
        <f t="shared" si="0"/>
        <v>8406_Tous secteurs</v>
      </c>
      <c r="I13" t="s">
        <v>309</v>
      </c>
      <c r="J13" s="30" t="s">
        <v>356</v>
      </c>
      <c r="K13">
        <v>30679.890000000003</v>
      </c>
      <c r="L13">
        <v>28671.93</v>
      </c>
      <c r="M13">
        <v>59351.829999999994</v>
      </c>
      <c r="P13" t="str">
        <f t="shared" si="2"/>
        <v>69_Tous secteurs</v>
      </c>
      <c r="Q13" s="4" t="s">
        <v>155</v>
      </c>
      <c r="R13" t="s">
        <v>356</v>
      </c>
      <c r="S13" s="10">
        <v>327632.53000000003</v>
      </c>
      <c r="T13" s="10">
        <v>297559.03999999998</v>
      </c>
      <c r="U13" s="10">
        <v>625191.58000000007</v>
      </c>
      <c r="X13" t="str">
        <f t="shared" si="3"/>
        <v>0055_Industrie du papier et du carton</v>
      </c>
      <c r="Y13" t="str">
        <f>INDEX(PDC!$K$1:$L$89,MATCH(AA13,PDC!$K:$K,0),MATCH(PDC!$L$1,PDC!$K$1:$L$1,0))</f>
        <v>Industrie du papier et du carton</v>
      </c>
      <c r="Z13" t="s">
        <v>294</v>
      </c>
      <c r="AA13" t="s">
        <v>248</v>
      </c>
      <c r="AB13">
        <v>117.11606229207599</v>
      </c>
      <c r="AE13" t="str">
        <f t="shared" si="4"/>
        <v>01_Industrie du cuir et de la chaussure</v>
      </c>
      <c r="AF13" t="str">
        <f>INDEX(PDC!$K$1:$L$89,MATCH(AH13,PDC!$K:$K,0),MATCH(PDC!$L$1,PDC!$K$1:$L$1,0))</f>
        <v>Industrie du cuir et de la chaussure</v>
      </c>
      <c r="AG13" t="s">
        <v>94</v>
      </c>
      <c r="AH13" t="s">
        <v>143</v>
      </c>
      <c r="AI13">
        <v>257.07746352280799</v>
      </c>
    </row>
    <row r="14" spans="1:36" ht="15" x14ac:dyDescent="0.25">
      <c r="A14" t="str">
        <f>INDEX(PDC!$K$1:$L$89,MATCH(B14,PDC!$K:$K,0),MATCH(PDC!$L$1,PDC!$K$1:$L$1,0))</f>
        <v>Fabrication de produits à base de tabac</v>
      </c>
      <c r="B14" s="7" t="s">
        <v>263</v>
      </c>
      <c r="C14" s="21">
        <v>300.31</v>
      </c>
      <c r="D14" s="21">
        <v>48.76</v>
      </c>
      <c r="E14" s="21">
        <f t="shared" si="1"/>
        <v>349.07</v>
      </c>
      <c r="H14" t="str">
        <f t="shared" si="0"/>
        <v>8407_Tous secteurs</v>
      </c>
      <c r="I14" t="s">
        <v>310</v>
      </c>
      <c r="J14" s="30" t="s">
        <v>356</v>
      </c>
      <c r="K14">
        <v>37447.149999999994</v>
      </c>
      <c r="L14">
        <v>33545.870000000003</v>
      </c>
      <c r="M14">
        <v>70993.02</v>
      </c>
      <c r="P14" t="str">
        <f t="shared" si="2"/>
        <v>73_Tous secteurs</v>
      </c>
      <c r="Q14" s="4" t="s">
        <v>157</v>
      </c>
      <c r="R14" t="s">
        <v>356</v>
      </c>
      <c r="S14" s="10">
        <v>68074.399999999994</v>
      </c>
      <c r="T14" s="10">
        <v>60601.17</v>
      </c>
      <c r="U14" s="10">
        <v>128675.57999999999</v>
      </c>
      <c r="X14" t="str">
        <f t="shared" si="3"/>
        <v>0055_Imprimerie et reproduction d'enregistrements</v>
      </c>
      <c r="Y14" t="str">
        <f>INDEX(PDC!$K$1:$L$89,MATCH(AA14,PDC!$K:$K,0),MATCH(PDC!$L$1,PDC!$K$1:$L$1,0))</f>
        <v>Imprimerie et reproduction d'enregistrements</v>
      </c>
      <c r="Z14" t="s">
        <v>294</v>
      </c>
      <c r="AA14" t="s">
        <v>221</v>
      </c>
      <c r="AB14">
        <v>36.0853752834334</v>
      </c>
      <c r="AE14" t="str">
        <f t="shared" si="4"/>
        <v>01_Travail du bois et fabrication d'articles en bois et en liège, à l'exception des meubles ; fabrication d'articles en vannerie et sparterie</v>
      </c>
      <c r="AF14" t="str">
        <f>INDEX(PDC!$K$1:$L$89,MATCH(AH14,PDC!$K:$K,0),MATCH(PDC!$L$1,PDC!$K$1:$L$1,0))</f>
        <v>Travail du bois et fabrication d'articles en bois et en liège, à l'exception des meubles ; fabrication d'articles en vannerie et sparterie</v>
      </c>
      <c r="AG14" t="s">
        <v>94</v>
      </c>
      <c r="AH14" t="s">
        <v>196</v>
      </c>
      <c r="AI14">
        <v>889.07889156417104</v>
      </c>
    </row>
    <row r="15" spans="1:36" ht="15" x14ac:dyDescent="0.25">
      <c r="A15" t="str">
        <f>INDEX(PDC!$K$1:$L$89,MATCH(B15,PDC!$K:$K,0),MATCH(PDC!$L$1,PDC!$K$1:$L$1,0))</f>
        <v>Fabrication de textiles</v>
      </c>
      <c r="B15" s="7" t="s">
        <v>250</v>
      </c>
      <c r="C15" s="21">
        <v>6283.72</v>
      </c>
      <c r="D15" s="21">
        <v>6156.76</v>
      </c>
      <c r="E15" s="21">
        <f t="shared" si="1"/>
        <v>12440.48</v>
      </c>
      <c r="H15" t="str">
        <f t="shared" si="0"/>
        <v>8408_Tous secteurs</v>
      </c>
      <c r="I15" t="s">
        <v>311</v>
      </c>
      <c r="J15" s="30" t="s">
        <v>356</v>
      </c>
      <c r="K15">
        <v>77839.59</v>
      </c>
      <c r="L15">
        <v>67191.34</v>
      </c>
      <c r="M15">
        <v>145030.91</v>
      </c>
      <c r="P15" t="str">
        <f t="shared" si="2"/>
        <v>74_Tous secteurs</v>
      </c>
      <c r="Q15" s="4" t="s">
        <v>159</v>
      </c>
      <c r="R15" t="s">
        <v>356</v>
      </c>
      <c r="S15" s="10">
        <v>107664.52999999998</v>
      </c>
      <c r="T15" s="10">
        <v>102207.81</v>
      </c>
      <c r="U15" s="10">
        <v>209872.29</v>
      </c>
      <c r="X15" t="str">
        <f t="shared" si="3"/>
        <v>0055_Industrie chimique</v>
      </c>
      <c r="Y15" t="str">
        <f>INDEX(PDC!$K$1:$L$89,MATCH(AA15,PDC!$K:$K,0),MATCH(PDC!$L$1,PDC!$K$1:$L$1,0))</f>
        <v>Industrie chimique</v>
      </c>
      <c r="Z15" t="s">
        <v>294</v>
      </c>
      <c r="AA15" t="s">
        <v>211</v>
      </c>
      <c r="AB15">
        <v>1272.9605189755</v>
      </c>
      <c r="AE15" t="str">
        <f t="shared" si="4"/>
        <v>01_Industrie du papier et du carton</v>
      </c>
      <c r="AF15" t="str">
        <f>INDEX(PDC!$K$1:$L$89,MATCH(AH15,PDC!$K:$K,0),MATCH(PDC!$L$1,PDC!$K$1:$L$1,0))</f>
        <v>Industrie du papier et du carton</v>
      </c>
      <c r="AG15" t="s">
        <v>94</v>
      </c>
      <c r="AH15" t="s">
        <v>248</v>
      </c>
      <c r="AI15">
        <v>572.320344770372</v>
      </c>
    </row>
    <row r="16" spans="1:36" ht="15" x14ac:dyDescent="0.25">
      <c r="A16" t="str">
        <f>INDEX(PDC!$K$1:$L$89,MATCH(B16,PDC!$K:$K,0),MATCH(PDC!$L$1,PDC!$K$1:$L$1,0))</f>
        <v>Industrie de l'habillement</v>
      </c>
      <c r="B16" s="7" t="s">
        <v>254</v>
      </c>
      <c r="C16" s="21">
        <v>1045.57</v>
      </c>
      <c r="D16" s="21">
        <v>3019.44</v>
      </c>
      <c r="E16" s="21">
        <f t="shared" si="1"/>
        <v>4065.01</v>
      </c>
      <c r="H16" t="str">
        <f t="shared" si="0"/>
        <v>8409_Tous secteurs</v>
      </c>
      <c r="I16" t="s">
        <v>312</v>
      </c>
      <c r="J16" s="30" t="s">
        <v>356</v>
      </c>
      <c r="K16">
        <v>107408.24000000002</v>
      </c>
      <c r="L16">
        <v>90603.68</v>
      </c>
      <c r="M16">
        <v>198011.92</v>
      </c>
      <c r="P16" t="str">
        <f t="shared" si="2"/>
        <v>ARA_Tous secteurs</v>
      </c>
      <c r="Q16" s="4" t="s">
        <v>360</v>
      </c>
      <c r="R16" t="s">
        <v>356</v>
      </c>
      <c r="S16" s="10">
        <v>1173797.9300000002</v>
      </c>
      <c r="T16" s="10">
        <v>1059061.8099999998</v>
      </c>
      <c r="U16" s="10">
        <v>2232859.79</v>
      </c>
      <c r="X16" t="str">
        <f t="shared" si="3"/>
        <v>0055_Industrie pharmaceutique</v>
      </c>
      <c r="Y16" t="str">
        <f>INDEX(PDC!$K$1:$L$89,MATCH(AA16,PDC!$K:$K,0),MATCH(PDC!$L$1,PDC!$K$1:$L$1,0))</f>
        <v>Industrie pharmaceutique</v>
      </c>
      <c r="Z16" t="s">
        <v>294</v>
      </c>
      <c r="AA16" t="s">
        <v>259</v>
      </c>
      <c r="AB16">
        <v>8.1894069280828905</v>
      </c>
      <c r="AE16" t="str">
        <f t="shared" si="4"/>
        <v>01_Imprimerie et reproduction d'enregistrements</v>
      </c>
      <c r="AF16" t="str">
        <f>INDEX(PDC!$K$1:$L$89,MATCH(AH16,PDC!$K:$K,0),MATCH(PDC!$L$1,PDC!$K$1:$L$1,0))</f>
        <v>Imprimerie et reproduction d'enregistrements</v>
      </c>
      <c r="AG16" t="s">
        <v>94</v>
      </c>
      <c r="AH16" t="s">
        <v>221</v>
      </c>
      <c r="AI16">
        <v>944.22814707325495</v>
      </c>
    </row>
    <row r="17" spans="1:35" ht="15" x14ac:dyDescent="0.25">
      <c r="A17" t="str">
        <f>INDEX(PDC!$K$1:$L$89,MATCH(B17,PDC!$K:$K,0),MATCH(PDC!$L$1,PDC!$K$1:$L$1,0))</f>
        <v>Industrie du cuir et de la chaussure</v>
      </c>
      <c r="B17" s="7" t="s">
        <v>143</v>
      </c>
      <c r="C17" s="21">
        <v>1521.71</v>
      </c>
      <c r="D17" s="21">
        <v>3482.9</v>
      </c>
      <c r="E17" s="21">
        <f t="shared" si="1"/>
        <v>5004.6100000000006</v>
      </c>
      <c r="H17" t="str">
        <f t="shared" si="0"/>
        <v>8410_Tous secteurs</v>
      </c>
      <c r="I17" t="s">
        <v>313</v>
      </c>
      <c r="J17" s="30" t="s">
        <v>356</v>
      </c>
      <c r="K17">
        <v>11307.640000000001</v>
      </c>
      <c r="L17">
        <v>9484.23</v>
      </c>
      <c r="M17">
        <v>20791.89</v>
      </c>
      <c r="P17" t="str">
        <f t="shared" si="2"/>
        <v>01_Agriculture</v>
      </c>
      <c r="Q17" s="4" t="s">
        <v>94</v>
      </c>
      <c r="R17" s="11" t="s">
        <v>114</v>
      </c>
      <c r="S17" s="10">
        <v>1497.59</v>
      </c>
      <c r="T17" s="10">
        <v>638.48</v>
      </c>
      <c r="U17" s="10">
        <v>2136.0700000000002</v>
      </c>
      <c r="X17" t="str">
        <f t="shared" si="3"/>
        <v>0055_Fabrication de produits en caoutchouc et en plastique</v>
      </c>
      <c r="Y17" t="str">
        <f>INDEX(PDC!$K$1:$L$89,MATCH(AA17,PDC!$K:$K,0),MATCH(PDC!$L$1,PDC!$K$1:$L$1,0))</f>
        <v>Fabrication de produits en caoutchouc et en plastique</v>
      </c>
      <c r="Z17" t="s">
        <v>294</v>
      </c>
      <c r="AA17" t="s">
        <v>195</v>
      </c>
      <c r="AB17">
        <v>307.75329788200202</v>
      </c>
      <c r="AE17" t="str">
        <f t="shared" si="4"/>
        <v>01_Cokéfaction et raffinage</v>
      </c>
      <c r="AF17" t="str">
        <f>INDEX(PDC!$K$1:$L$89,MATCH(AH17,PDC!$K:$K,0),MATCH(PDC!$L$1,PDC!$K$1:$L$1,0))</f>
        <v>Cokéfaction et raffinage</v>
      </c>
      <c r="AG17" t="s">
        <v>94</v>
      </c>
      <c r="AH17" t="s">
        <v>262</v>
      </c>
      <c r="AI17">
        <v>27.301515312878202</v>
      </c>
    </row>
    <row r="18" spans="1:35" ht="15" x14ac:dyDescent="0.25">
      <c r="A18" t="str">
        <f>INDEX(PDC!$K$1:$L$89,MATCH(B18,PDC!$K:$K,0),MATCH(PDC!$L$1,PDC!$K$1:$L$1,0))</f>
        <v>Travail du bois et fabrication d'articles en bois et en liège, à l'exception des meubles ; fabrication d'articles en vannerie et sparterie</v>
      </c>
      <c r="B18" s="7" t="s">
        <v>196</v>
      </c>
      <c r="C18" s="21">
        <v>6767.26</v>
      </c>
      <c r="D18" s="21">
        <v>1313.58</v>
      </c>
      <c r="E18" s="21">
        <f t="shared" si="1"/>
        <v>8080.84</v>
      </c>
      <c r="H18" t="str">
        <f t="shared" si="0"/>
        <v>8411_Tous secteurs</v>
      </c>
      <c r="I18" t="s">
        <v>314</v>
      </c>
      <c r="J18" s="30" t="s">
        <v>356</v>
      </c>
      <c r="K18">
        <v>6639.3599999999988</v>
      </c>
      <c r="L18">
        <v>5618.09</v>
      </c>
      <c r="M18">
        <v>12257.46</v>
      </c>
      <c r="P18" t="str">
        <f t="shared" si="2"/>
        <v>01_Commerce</v>
      </c>
      <c r="Q18" s="4" t="s">
        <v>94</v>
      </c>
      <c r="R18" s="11" t="s">
        <v>138</v>
      </c>
      <c r="S18" s="10">
        <v>11642.49</v>
      </c>
      <c r="T18" s="10">
        <v>12073.3</v>
      </c>
      <c r="U18" s="10">
        <v>23715.79</v>
      </c>
      <c r="X18" t="str">
        <f t="shared" si="3"/>
        <v>0055_Fabrication d'autres produits minéraux non métalliques</v>
      </c>
      <c r="Y18" t="str">
        <f>INDEX(PDC!$K$1:$L$89,MATCH(AA18,PDC!$K:$K,0),MATCH(PDC!$L$1,PDC!$K$1:$L$1,0))</f>
        <v>Fabrication d'autres produits minéraux non métalliques</v>
      </c>
      <c r="Z18" t="s">
        <v>294</v>
      </c>
      <c r="AA18" t="s">
        <v>203</v>
      </c>
      <c r="AB18">
        <v>158.31421000461199</v>
      </c>
      <c r="AE18" t="str">
        <f t="shared" si="4"/>
        <v>01_Industrie chimique</v>
      </c>
      <c r="AF18" t="str">
        <f>INDEX(PDC!$K$1:$L$89,MATCH(AH18,PDC!$K:$K,0),MATCH(PDC!$L$1,PDC!$K$1:$L$1,0))</f>
        <v>Industrie chimique</v>
      </c>
      <c r="AG18" t="s">
        <v>94</v>
      </c>
      <c r="AH18" t="s">
        <v>211</v>
      </c>
      <c r="AI18">
        <v>1211.9103235722</v>
      </c>
    </row>
    <row r="19" spans="1:35" ht="15" x14ac:dyDescent="0.25">
      <c r="A19" t="str">
        <f>INDEX(PDC!$K$1:$L$89,MATCH(B19,PDC!$K:$K,0),MATCH(PDC!$L$1,PDC!$K$1:$L$1,0))</f>
        <v>Industrie du papier et du carton</v>
      </c>
      <c r="B19" s="7" t="s">
        <v>248</v>
      </c>
      <c r="C19" s="21">
        <v>5915.3</v>
      </c>
      <c r="D19" s="21">
        <v>2264.59</v>
      </c>
      <c r="E19" s="21">
        <f t="shared" si="1"/>
        <v>8179.89</v>
      </c>
      <c r="H19" t="str">
        <f t="shared" si="0"/>
        <v>8412_Tous secteurs</v>
      </c>
      <c r="I19" t="s">
        <v>315</v>
      </c>
      <c r="J19" s="30" t="s">
        <v>356</v>
      </c>
      <c r="K19">
        <v>10850.08</v>
      </c>
      <c r="L19">
        <v>10012.619999999999</v>
      </c>
      <c r="M19">
        <v>20862.71</v>
      </c>
      <c r="P19" t="str">
        <f t="shared" si="2"/>
        <v>01_Construction</v>
      </c>
      <c r="Q19" s="4" t="s">
        <v>94</v>
      </c>
      <c r="R19" s="11" t="s">
        <v>115</v>
      </c>
      <c r="S19" s="10">
        <v>11249.6</v>
      </c>
      <c r="T19" s="10">
        <v>1511.1</v>
      </c>
      <c r="U19" s="10">
        <v>12760.7</v>
      </c>
      <c r="X19" t="str">
        <f t="shared" si="3"/>
        <v>0055_Métallurgie</v>
      </c>
      <c r="Y19" t="str">
        <f>INDEX(PDC!$K$1:$L$89,MATCH(AA19,PDC!$K:$K,0),MATCH(PDC!$L$1,PDC!$K$1:$L$1,0))</f>
        <v>Métallurgie</v>
      </c>
      <c r="Z19" t="s">
        <v>294</v>
      </c>
      <c r="AA19" t="s">
        <v>225</v>
      </c>
      <c r="AB19">
        <v>48.329767670646802</v>
      </c>
      <c r="AE19" t="str">
        <f t="shared" si="4"/>
        <v>01_Industrie pharmaceutique</v>
      </c>
      <c r="AF19" t="str">
        <f>INDEX(PDC!$K$1:$L$89,MATCH(AH19,PDC!$K:$K,0),MATCH(PDC!$L$1,PDC!$K$1:$L$1,0))</f>
        <v>Industrie pharmaceutique</v>
      </c>
      <c r="AG19" t="s">
        <v>94</v>
      </c>
      <c r="AH19" t="s">
        <v>259</v>
      </c>
      <c r="AI19">
        <v>765.40871392581198</v>
      </c>
    </row>
    <row r="20" spans="1:35" ht="15" x14ac:dyDescent="0.25">
      <c r="A20" t="str">
        <f>INDEX(PDC!$K$1:$L$89,MATCH(B20,PDC!$K:$K,0),MATCH(PDC!$L$1,PDC!$K$1:$L$1,0))</f>
        <v>Imprimerie et reproduction d'enregistrements</v>
      </c>
      <c r="B20" s="7" t="s">
        <v>221</v>
      </c>
      <c r="C20" s="21">
        <v>5246.24</v>
      </c>
      <c r="D20" s="21">
        <v>3526.59</v>
      </c>
      <c r="E20" s="21">
        <f t="shared" si="1"/>
        <v>8772.83</v>
      </c>
      <c r="H20" t="str">
        <f t="shared" si="0"/>
        <v>8413_Tous secteurs</v>
      </c>
      <c r="I20" t="s">
        <v>317</v>
      </c>
      <c r="J20" s="30" t="s">
        <v>356</v>
      </c>
      <c r="K20">
        <v>19852.369999999995</v>
      </c>
      <c r="L20">
        <v>17699.259999999998</v>
      </c>
      <c r="M20">
        <v>37551.640000000007</v>
      </c>
      <c r="P20" t="str">
        <f t="shared" si="2"/>
        <v>01_Industrie</v>
      </c>
      <c r="Q20" s="4" t="s">
        <v>94</v>
      </c>
      <c r="R20" s="11" t="s">
        <v>116</v>
      </c>
      <c r="S20" s="10">
        <v>28839.06</v>
      </c>
      <c r="T20" s="10">
        <v>13534.650000000001</v>
      </c>
      <c r="U20" s="10">
        <v>42373.729999999996</v>
      </c>
      <c r="X20" t="str">
        <f t="shared" si="3"/>
        <v>0055_Fabrication de produits métalliques, à l'exception des machines et des équipements</v>
      </c>
      <c r="Y20" t="str">
        <f>INDEX(PDC!$K$1:$L$89,MATCH(AA20,PDC!$K:$K,0),MATCH(PDC!$L$1,PDC!$K$1:$L$1,0))</f>
        <v>Fabrication de produits métalliques, à l'exception des machines et des équipements</v>
      </c>
      <c r="Z20" t="s">
        <v>294</v>
      </c>
      <c r="AA20" t="s">
        <v>204</v>
      </c>
      <c r="AB20">
        <v>99.587473975410902</v>
      </c>
      <c r="AE20" t="str">
        <f t="shared" si="4"/>
        <v>01_Fabrication de produits en caoutchouc et en plastique</v>
      </c>
      <c r="AF20" t="str">
        <f>INDEX(PDC!$K$1:$L$89,MATCH(AH20,PDC!$K:$K,0),MATCH(PDC!$L$1,PDC!$K$1:$L$1,0))</f>
        <v>Fabrication de produits en caoutchouc et en plastique</v>
      </c>
      <c r="AG20" t="s">
        <v>94</v>
      </c>
      <c r="AH20" t="s">
        <v>195</v>
      </c>
      <c r="AI20">
        <v>7272.8867861639801</v>
      </c>
    </row>
    <row r="21" spans="1:35" ht="15" x14ac:dyDescent="0.25">
      <c r="A21" t="str">
        <f>INDEX(PDC!$K$1:$L$89,MATCH(B21,PDC!$K:$K,0),MATCH(PDC!$L$1,PDC!$K$1:$L$1,0))</f>
        <v>Cokéfaction et raffinage</v>
      </c>
      <c r="B21" s="7" t="s">
        <v>262</v>
      </c>
      <c r="C21" s="21">
        <v>871.27</v>
      </c>
      <c r="D21" s="21">
        <v>252.24</v>
      </c>
      <c r="E21" s="21">
        <f t="shared" si="1"/>
        <v>1123.51</v>
      </c>
      <c r="H21" t="str">
        <f t="shared" si="0"/>
        <v>8414_Tous secteurs</v>
      </c>
      <c r="I21" t="s">
        <v>318</v>
      </c>
      <c r="J21" s="30" t="s">
        <v>356</v>
      </c>
      <c r="K21">
        <v>16145.38</v>
      </c>
      <c r="L21">
        <v>13080.960000000001</v>
      </c>
      <c r="M21">
        <v>29226.309999999994</v>
      </c>
      <c r="P21" t="str">
        <f t="shared" si="2"/>
        <v>01_Services</v>
      </c>
      <c r="Q21" s="4" t="s">
        <v>94</v>
      </c>
      <c r="R21" s="11" t="s">
        <v>117</v>
      </c>
      <c r="S21" s="10">
        <v>31061.21</v>
      </c>
      <c r="T21" s="10">
        <v>45337.5</v>
      </c>
      <c r="U21" s="10">
        <v>76398.69</v>
      </c>
      <c r="X21" t="str">
        <f t="shared" si="3"/>
        <v>0055_Fabrication de produits informatiques, électroniques et optiques</v>
      </c>
      <c r="Y21" t="str">
        <f>INDEX(PDC!$K$1:$L$89,MATCH(AA21,PDC!$K:$K,0),MATCH(PDC!$L$1,PDC!$K$1:$L$1,0))</f>
        <v>Fabrication de produits informatiques, électroniques et optiques</v>
      </c>
      <c r="Z21" t="s">
        <v>294</v>
      </c>
      <c r="AA21" t="s">
        <v>145</v>
      </c>
      <c r="AB21">
        <v>20.695193828869598</v>
      </c>
      <c r="AE21" t="str">
        <f t="shared" si="4"/>
        <v>01_Fabrication d'autres produits minéraux non métalliques</v>
      </c>
      <c r="AF21" t="str">
        <f>INDEX(PDC!$K$1:$L$89,MATCH(AH21,PDC!$K:$K,0),MATCH(PDC!$L$1,PDC!$K$1:$L$1,0))</f>
        <v>Fabrication d'autres produits minéraux non métalliques</v>
      </c>
      <c r="AG21" t="s">
        <v>94</v>
      </c>
      <c r="AH21" t="s">
        <v>203</v>
      </c>
      <c r="AI21">
        <v>1126.4214669927401</v>
      </c>
    </row>
    <row r="22" spans="1:35" ht="15" x14ac:dyDescent="0.25">
      <c r="A22" t="str">
        <f>INDEX(PDC!$K$1:$L$89,MATCH(B22,PDC!$K:$K,0),MATCH(PDC!$L$1,PDC!$K$1:$L$1,0))</f>
        <v>Industrie chimique</v>
      </c>
      <c r="B22" s="7" t="s">
        <v>211</v>
      </c>
      <c r="C22" s="21">
        <v>13947.95</v>
      </c>
      <c r="D22" s="21">
        <v>6611.66</v>
      </c>
      <c r="E22" s="21">
        <f t="shared" si="1"/>
        <v>20559.61</v>
      </c>
      <c r="H22" t="str">
        <f t="shared" si="0"/>
        <v>8415_Tous secteurs</v>
      </c>
      <c r="I22" t="s">
        <v>320</v>
      </c>
      <c r="J22" s="30" t="s">
        <v>356</v>
      </c>
      <c r="K22">
        <v>12788.91</v>
      </c>
      <c r="L22">
        <v>13747.039999999999</v>
      </c>
      <c r="M22">
        <v>26535.97</v>
      </c>
      <c r="P22" t="str">
        <f t="shared" si="2"/>
        <v>03_Agriculture</v>
      </c>
      <c r="Q22" s="4" t="s">
        <v>104</v>
      </c>
      <c r="R22" s="11" t="s">
        <v>114</v>
      </c>
      <c r="S22" s="10">
        <v>1084.29</v>
      </c>
      <c r="T22" s="10">
        <v>412.02</v>
      </c>
      <c r="U22" s="10">
        <v>1496.32</v>
      </c>
      <c r="X22" t="str">
        <f t="shared" si="3"/>
        <v>0055_Fabrication d'équipements électriques</v>
      </c>
      <c r="Y22" t="str">
        <f>INDEX(PDC!$K$1:$L$89,MATCH(AA22,PDC!$K:$K,0),MATCH(PDC!$L$1,PDC!$K$1:$L$1,0))</f>
        <v>Fabrication d'équipements électriques</v>
      </c>
      <c r="Z22" t="s">
        <v>294</v>
      </c>
      <c r="AA22" t="s">
        <v>235</v>
      </c>
      <c r="AB22">
        <v>71.124910627581002</v>
      </c>
      <c r="AE22" t="str">
        <f t="shared" si="4"/>
        <v>01_Métallurgie</v>
      </c>
      <c r="AF22" t="str">
        <f>INDEX(PDC!$K$1:$L$89,MATCH(AH22,PDC!$K:$K,0),MATCH(PDC!$L$1,PDC!$K$1:$L$1,0))</f>
        <v>Métallurgie</v>
      </c>
      <c r="AG22" t="s">
        <v>94</v>
      </c>
      <c r="AH22" t="s">
        <v>225</v>
      </c>
      <c r="AI22">
        <v>872.55059628381696</v>
      </c>
    </row>
    <row r="23" spans="1:35" ht="15" x14ac:dyDescent="0.25">
      <c r="A23" t="str">
        <f>INDEX(PDC!$K$1:$L$89,MATCH(B23,PDC!$K:$K,0),MATCH(PDC!$L$1,PDC!$K$1:$L$1,0))</f>
        <v>Industrie pharmaceutique</v>
      </c>
      <c r="B23" s="7" t="s">
        <v>259</v>
      </c>
      <c r="C23" s="21">
        <v>8116.71</v>
      </c>
      <c r="D23" s="21">
        <v>7840.4</v>
      </c>
      <c r="E23" s="21">
        <f t="shared" si="1"/>
        <v>15957.11</v>
      </c>
      <c r="H23" t="str">
        <f t="shared" si="0"/>
        <v>8416_Tous secteurs</v>
      </c>
      <c r="I23" t="s">
        <v>321</v>
      </c>
      <c r="J23" s="30" t="s">
        <v>356</v>
      </c>
      <c r="K23">
        <v>32242.149999999994</v>
      </c>
      <c r="L23">
        <v>33409.97</v>
      </c>
      <c r="M23">
        <v>65652.12</v>
      </c>
      <c r="P23" t="str">
        <f t="shared" si="2"/>
        <v>03_Commerce</v>
      </c>
      <c r="Q23" s="4" t="s">
        <v>104</v>
      </c>
      <c r="R23" s="11" t="s">
        <v>138</v>
      </c>
      <c r="S23" s="10">
        <v>6554.33</v>
      </c>
      <c r="T23" s="10">
        <v>7300.58</v>
      </c>
      <c r="U23" s="10">
        <v>13854.91</v>
      </c>
      <c r="X23" t="str">
        <f t="shared" si="3"/>
        <v>0055_Fabrication de machines et équipements n.c.a.</v>
      </c>
      <c r="Y23" t="str">
        <f>INDEX(PDC!$K$1:$L$89,MATCH(AA23,PDC!$K:$K,0),MATCH(PDC!$L$1,PDC!$K$1:$L$1,0))</f>
        <v>Fabrication de machines et équipements n.c.a.</v>
      </c>
      <c r="Z23" t="s">
        <v>294</v>
      </c>
      <c r="AA23" t="s">
        <v>219</v>
      </c>
      <c r="AB23">
        <v>69.691250402789905</v>
      </c>
      <c r="AE23" t="str">
        <f t="shared" si="4"/>
        <v>01_Fabrication de produits métalliques, à l'exception des machines et des équipements</v>
      </c>
      <c r="AF23" t="str">
        <f>INDEX(PDC!$K$1:$L$89,MATCH(AH23,PDC!$K:$K,0),MATCH(PDC!$L$1,PDC!$K$1:$L$1,0))</f>
        <v>Fabrication de produits métalliques, à l'exception des machines et des équipements</v>
      </c>
      <c r="AG23" t="s">
        <v>94</v>
      </c>
      <c r="AH23" t="s">
        <v>204</v>
      </c>
      <c r="AI23">
        <v>4195.3366982019697</v>
      </c>
    </row>
    <row r="24" spans="1:35" x14ac:dyDescent="0.35">
      <c r="A24" t="str">
        <f>INDEX(PDC!$K$1:$L$89,MATCH(B24,PDC!$K:$K,0),MATCH(PDC!$L$1,PDC!$K$1:$L$1,0))</f>
        <v>Fabrication de produits en caoutchouc et en plastique</v>
      </c>
      <c r="B24" s="7" t="s">
        <v>195</v>
      </c>
      <c r="C24" s="21">
        <v>24682.06</v>
      </c>
      <c r="D24" s="21">
        <v>10879.24</v>
      </c>
      <c r="E24" s="21">
        <f t="shared" si="1"/>
        <v>35561.300000000003</v>
      </c>
      <c r="H24" t="str">
        <f t="shared" si="0"/>
        <v>8417_Tous secteurs</v>
      </c>
      <c r="I24" t="s">
        <v>322</v>
      </c>
      <c r="J24" s="30" t="s">
        <v>356</v>
      </c>
      <c r="K24">
        <v>10931.63</v>
      </c>
      <c r="L24">
        <v>9320.630000000001</v>
      </c>
      <c r="M24">
        <v>20252.280000000002</v>
      </c>
      <c r="P24" t="str">
        <f t="shared" si="2"/>
        <v>03_Construction</v>
      </c>
      <c r="Q24" s="4" t="s">
        <v>104</v>
      </c>
      <c r="R24" s="11" t="s">
        <v>115</v>
      </c>
      <c r="S24" s="10">
        <v>6062.55</v>
      </c>
      <c r="T24" s="10">
        <v>627.86</v>
      </c>
      <c r="U24" s="10">
        <v>6690.41</v>
      </c>
      <c r="X24" t="str">
        <f t="shared" si="3"/>
        <v>0055_Industrie automobile</v>
      </c>
      <c r="Y24" t="str">
        <f>INDEX(PDC!$K$1:$L$89,MATCH(AA24,PDC!$K:$K,0),MATCH(PDC!$L$1,PDC!$K$1:$L$1,0))</f>
        <v>Industrie automobile</v>
      </c>
      <c r="Z24" t="s">
        <v>294</v>
      </c>
      <c r="AA24" t="s">
        <v>208</v>
      </c>
      <c r="AB24">
        <v>3.3324058411392499</v>
      </c>
      <c r="AE24" t="str">
        <f t="shared" si="4"/>
        <v>01_Fabrication de produits informatiques, électroniques et optiques</v>
      </c>
      <c r="AF24" t="str">
        <f>INDEX(PDC!$K$1:$L$89,MATCH(AH24,PDC!$K:$K,0),MATCH(PDC!$L$1,PDC!$K$1:$L$1,0))</f>
        <v>Fabrication de produits informatiques, électroniques et optiques</v>
      </c>
      <c r="AG24" t="s">
        <v>94</v>
      </c>
      <c r="AH24" t="s">
        <v>145</v>
      </c>
      <c r="AI24">
        <v>771.13387345265801</v>
      </c>
    </row>
    <row r="25" spans="1:35" x14ac:dyDescent="0.35">
      <c r="A25" t="str">
        <f>INDEX(PDC!$K$1:$L$89,MATCH(B25,PDC!$K:$K,0),MATCH(PDC!$L$1,PDC!$K$1:$L$1,0))</f>
        <v>Fabrication d'autres produits minéraux non métalliques</v>
      </c>
      <c r="B25" s="7" t="s">
        <v>203</v>
      </c>
      <c r="C25" s="21">
        <v>10807.95</v>
      </c>
      <c r="D25" s="21">
        <v>2149.69</v>
      </c>
      <c r="E25" s="21">
        <f t="shared" si="1"/>
        <v>12957.640000000001</v>
      </c>
      <c r="H25" t="str">
        <f t="shared" si="0"/>
        <v>8418_Tous secteurs</v>
      </c>
      <c r="I25" t="s">
        <v>324</v>
      </c>
      <c r="J25" s="30" t="s">
        <v>356</v>
      </c>
      <c r="K25">
        <v>9923.98</v>
      </c>
      <c r="L25">
        <v>9675.83</v>
      </c>
      <c r="M25">
        <v>19599.82</v>
      </c>
      <c r="P25" t="str">
        <f t="shared" si="2"/>
        <v>03_Industrie</v>
      </c>
      <c r="Q25" s="4" t="s">
        <v>104</v>
      </c>
      <c r="R25" s="11" t="s">
        <v>116</v>
      </c>
      <c r="S25" s="10">
        <v>12810.679999999998</v>
      </c>
      <c r="T25" s="10">
        <v>5058.54</v>
      </c>
      <c r="U25" s="10">
        <v>17869.219999999998</v>
      </c>
      <c r="X25" t="str">
        <f t="shared" si="3"/>
        <v>0055_Fabrication d'autres matériels de transport</v>
      </c>
      <c r="Y25" t="str">
        <f>INDEX(PDC!$K$1:$L$89,MATCH(AA25,PDC!$K:$K,0),MATCH(PDC!$L$1,PDC!$K$1:$L$1,0))</f>
        <v>Fabrication d'autres matériels de transport</v>
      </c>
      <c r="Z25" t="s">
        <v>294</v>
      </c>
      <c r="AA25" t="s">
        <v>237</v>
      </c>
      <c r="AB25">
        <v>1.0214400796159999</v>
      </c>
      <c r="AE25" t="str">
        <f t="shared" si="4"/>
        <v>01_Fabrication d'équipements électriques</v>
      </c>
      <c r="AF25" t="str">
        <f>INDEX(PDC!$K$1:$L$89,MATCH(AH25,PDC!$K:$K,0),MATCH(PDC!$L$1,PDC!$K$1:$L$1,0))</f>
        <v>Fabrication d'équipements électriques</v>
      </c>
      <c r="AG25" t="s">
        <v>94</v>
      </c>
      <c r="AH25" t="s">
        <v>235</v>
      </c>
      <c r="AI25">
        <v>1837.86392408099</v>
      </c>
    </row>
    <row r="26" spans="1:35" x14ac:dyDescent="0.35">
      <c r="A26" t="str">
        <f>INDEX(PDC!$K$1:$L$89,MATCH(B26,PDC!$K:$K,0),MATCH(PDC!$L$1,PDC!$K$1:$L$1,0))</f>
        <v>Métallurgie</v>
      </c>
      <c r="B26" s="7" t="s">
        <v>225</v>
      </c>
      <c r="C26" s="21">
        <v>12082.27</v>
      </c>
      <c r="D26" s="21">
        <v>2203.58</v>
      </c>
      <c r="E26" s="21">
        <f t="shared" si="1"/>
        <v>14285.85</v>
      </c>
      <c r="H26" t="str">
        <f t="shared" si="0"/>
        <v>8419_Tous secteurs</v>
      </c>
      <c r="I26" t="s">
        <v>325</v>
      </c>
      <c r="J26" s="30" t="s">
        <v>356</v>
      </c>
      <c r="K26">
        <v>14834.020000000002</v>
      </c>
      <c r="L26">
        <v>13951.05</v>
      </c>
      <c r="M26">
        <v>28785.059999999998</v>
      </c>
      <c r="P26" t="str">
        <f t="shared" si="2"/>
        <v>03_Services</v>
      </c>
      <c r="Q26" s="4" t="s">
        <v>104</v>
      </c>
      <c r="R26" s="11" t="s">
        <v>117</v>
      </c>
      <c r="S26" s="10">
        <v>16132.42</v>
      </c>
      <c r="T26" s="10">
        <v>27764.71</v>
      </c>
      <c r="U26" s="10">
        <v>43897.14</v>
      </c>
      <c r="X26" t="str">
        <f t="shared" si="3"/>
        <v>0055_Fabrication de meubles</v>
      </c>
      <c r="Y26" t="str">
        <f>INDEX(PDC!$K$1:$L$89,MATCH(AA26,PDC!$K:$K,0),MATCH(PDC!$L$1,PDC!$K$1:$L$1,0))</f>
        <v>Fabrication de meubles</v>
      </c>
      <c r="Z26" t="s">
        <v>294</v>
      </c>
      <c r="AA26" t="s">
        <v>231</v>
      </c>
      <c r="AB26">
        <v>36.786664079215498</v>
      </c>
      <c r="AE26" t="str">
        <f t="shared" si="4"/>
        <v>01_Fabrication de machines et équipements n.c.a.</v>
      </c>
      <c r="AF26" t="str">
        <f>INDEX(PDC!$K$1:$L$89,MATCH(AH26,PDC!$K:$K,0),MATCH(PDC!$L$1,PDC!$K$1:$L$1,0))</f>
        <v>Fabrication de machines et équipements n.c.a.</v>
      </c>
      <c r="AG26" t="s">
        <v>94</v>
      </c>
      <c r="AH26" t="s">
        <v>219</v>
      </c>
      <c r="AI26">
        <v>4051.3536451344198</v>
      </c>
    </row>
    <row r="27" spans="1:35" x14ac:dyDescent="0.35">
      <c r="A27" t="str">
        <f>INDEX(PDC!$K$1:$L$89,MATCH(B27,PDC!$K:$K,0),MATCH(PDC!$L$1,PDC!$K$1:$L$1,0))</f>
        <v>Fabrication de produits métalliques, à l'exception des machines et des équipements</v>
      </c>
      <c r="B27" s="7" t="s">
        <v>204</v>
      </c>
      <c r="C27" s="21">
        <v>47116.68</v>
      </c>
      <c r="D27" s="21">
        <v>12555.11</v>
      </c>
      <c r="E27" s="21">
        <f t="shared" si="1"/>
        <v>59671.79</v>
      </c>
      <c r="H27" t="str">
        <f t="shared" si="0"/>
        <v>8420_Tous secteurs</v>
      </c>
      <c r="I27" t="s">
        <v>327</v>
      </c>
      <c r="J27" s="30" t="s">
        <v>356</v>
      </c>
      <c r="K27">
        <v>10258.26</v>
      </c>
      <c r="L27">
        <v>8719.77</v>
      </c>
      <c r="M27">
        <v>18978.030000000002</v>
      </c>
      <c r="P27" t="str">
        <f t="shared" si="2"/>
        <v>07_Agriculture</v>
      </c>
      <c r="Q27" s="4" t="s">
        <v>106</v>
      </c>
      <c r="R27" s="11" t="s">
        <v>114</v>
      </c>
      <c r="S27" s="10">
        <v>810.77</v>
      </c>
      <c r="T27" s="10">
        <v>442.98</v>
      </c>
      <c r="U27" s="10">
        <v>1253.76</v>
      </c>
      <c r="X27" t="str">
        <f t="shared" si="3"/>
        <v>0055_Autres industries manufacturières</v>
      </c>
      <c r="Y27" t="str">
        <f>INDEX(PDC!$K$1:$L$89,MATCH(AA27,PDC!$K:$K,0),MATCH(PDC!$L$1,PDC!$K$1:$L$1,0))</f>
        <v>Autres industries manufacturières</v>
      </c>
      <c r="Z27" t="s">
        <v>294</v>
      </c>
      <c r="AA27" t="s">
        <v>244</v>
      </c>
      <c r="AB27">
        <v>58.817953582226799</v>
      </c>
      <c r="AE27" t="str">
        <f t="shared" si="4"/>
        <v>01_Industrie automobile</v>
      </c>
      <c r="AF27" t="str">
        <f>INDEX(PDC!$K$1:$L$89,MATCH(AH27,PDC!$K:$K,0),MATCH(PDC!$L$1,PDC!$K$1:$L$1,0))</f>
        <v>Industrie automobile</v>
      </c>
      <c r="AG27" t="s">
        <v>94</v>
      </c>
      <c r="AH27" t="s">
        <v>208</v>
      </c>
      <c r="AI27">
        <v>3762.4193656888901</v>
      </c>
    </row>
    <row r="28" spans="1:35" x14ac:dyDescent="0.35">
      <c r="A28" t="str">
        <f>INDEX(PDC!$K$1:$L$89,MATCH(B28,PDC!$K:$K,0),MATCH(PDC!$L$1,PDC!$K$1:$L$1,0))</f>
        <v>Fabrication de produits informatiques, électroniques et optiques</v>
      </c>
      <c r="B28" s="7" t="s">
        <v>145</v>
      </c>
      <c r="C28" s="21">
        <v>10974.21</v>
      </c>
      <c r="D28" s="21">
        <v>5940.74</v>
      </c>
      <c r="E28" s="21">
        <f t="shared" si="1"/>
        <v>16914.949999999997</v>
      </c>
      <c r="H28" t="str">
        <f t="shared" si="0"/>
        <v>8421_Tous secteurs</v>
      </c>
      <c r="I28" t="s">
        <v>329</v>
      </c>
      <c r="J28" s="30" t="s">
        <v>356</v>
      </c>
      <c r="K28">
        <v>322968.37</v>
      </c>
      <c r="L28">
        <v>289101.07</v>
      </c>
      <c r="M28">
        <v>612069.43000000005</v>
      </c>
      <c r="P28" t="str">
        <f t="shared" si="2"/>
        <v>07_Commerce</v>
      </c>
      <c r="Q28" s="4" t="s">
        <v>106</v>
      </c>
      <c r="R28" s="11" t="s">
        <v>138</v>
      </c>
      <c r="S28" s="10">
        <v>4686.29</v>
      </c>
      <c r="T28" s="10">
        <v>4975.51</v>
      </c>
      <c r="U28" s="10">
        <v>9661.7999999999993</v>
      </c>
      <c r="X28" t="str">
        <f t="shared" si="3"/>
        <v>0055_Réparation et installation de machines et d'équipements</v>
      </c>
      <c r="Y28" t="str">
        <f>INDEX(PDC!$K$1:$L$89,MATCH(AA28,PDC!$K:$K,0),MATCH(PDC!$L$1,PDC!$K$1:$L$1,0))</f>
        <v>Réparation et installation de machines et d'équipements</v>
      </c>
      <c r="Z28" t="s">
        <v>294</v>
      </c>
      <c r="AA28" t="s">
        <v>215</v>
      </c>
      <c r="AB28">
        <v>557.54578780947202</v>
      </c>
      <c r="AE28" t="str">
        <f t="shared" si="4"/>
        <v>01_Fabrication d'autres matériels de transport</v>
      </c>
      <c r="AF28" t="str">
        <f>INDEX(PDC!$K$1:$L$89,MATCH(AH28,PDC!$K:$K,0),MATCH(PDC!$L$1,PDC!$K$1:$L$1,0))</f>
        <v>Fabrication d'autres matériels de transport</v>
      </c>
      <c r="AG28" t="s">
        <v>94</v>
      </c>
      <c r="AH28" t="s">
        <v>237</v>
      </c>
      <c r="AI28">
        <v>72.798388411707506</v>
      </c>
    </row>
    <row r="29" spans="1:35" x14ac:dyDescent="0.35">
      <c r="A29" t="str">
        <f>INDEX(PDC!$K$1:$L$89,MATCH(B29,PDC!$K:$K,0),MATCH(PDC!$L$1,PDC!$K$1:$L$1,0))</f>
        <v>Fabrication d'équipements électriques</v>
      </c>
      <c r="B29" s="7" t="s">
        <v>235</v>
      </c>
      <c r="C29" s="21">
        <v>15925.24</v>
      </c>
      <c r="D29" s="21">
        <v>7792.94</v>
      </c>
      <c r="E29" s="21">
        <f t="shared" si="1"/>
        <v>23718.18</v>
      </c>
      <c r="H29" t="str">
        <f t="shared" si="0"/>
        <v>8422_Tous secteurs</v>
      </c>
      <c r="I29" t="s">
        <v>330</v>
      </c>
      <c r="J29" s="30" t="s">
        <v>356</v>
      </c>
      <c r="K29">
        <v>13568.41</v>
      </c>
      <c r="L29">
        <v>12442.599999999999</v>
      </c>
      <c r="M29">
        <v>26011.019999999997</v>
      </c>
      <c r="P29" t="str">
        <f t="shared" si="2"/>
        <v>07_Construction</v>
      </c>
      <c r="Q29" s="4" t="s">
        <v>106</v>
      </c>
      <c r="R29" s="11" t="s">
        <v>115</v>
      </c>
      <c r="S29" s="10">
        <v>5458.11</v>
      </c>
      <c r="T29" s="10">
        <v>583.78</v>
      </c>
      <c r="U29" s="10">
        <v>6041.89</v>
      </c>
      <c r="X29" t="str">
        <f t="shared" si="3"/>
        <v>0055_Production et distribution d'électricité, de gaz, de vapeur et d'air conditionné</v>
      </c>
      <c r="Y29" t="str">
        <f>INDEX(PDC!$K$1:$L$89,MATCH(AA29,PDC!$K:$K,0),MATCH(PDC!$L$1,PDC!$K$1:$L$1,0))</f>
        <v>Production et distribution d'électricité, de gaz, de vapeur et d'air conditionné</v>
      </c>
      <c r="Z29" t="s">
        <v>294</v>
      </c>
      <c r="AA29" t="s">
        <v>253</v>
      </c>
      <c r="AB29">
        <v>1222.1456500731099</v>
      </c>
      <c r="AE29" t="str">
        <f t="shared" si="4"/>
        <v>01_Fabrication de meubles</v>
      </c>
      <c r="AF29" t="str">
        <f>INDEX(PDC!$K$1:$L$89,MATCH(AH29,PDC!$K:$K,0),MATCH(PDC!$L$1,PDC!$K$1:$L$1,0))</f>
        <v>Fabrication de meubles</v>
      </c>
      <c r="AG29" t="s">
        <v>94</v>
      </c>
      <c r="AH29" t="s">
        <v>231</v>
      </c>
      <c r="AI29">
        <v>1605.8141366151799</v>
      </c>
    </row>
    <row r="30" spans="1:35" x14ac:dyDescent="0.35">
      <c r="A30" t="str">
        <f>INDEX(PDC!$K$1:$L$89,MATCH(B30,PDC!$K:$K,0),MATCH(PDC!$L$1,PDC!$K$1:$L$1,0))</f>
        <v>Fabrication de machines et équipements n.c.a.</v>
      </c>
      <c r="B30" s="7" t="s">
        <v>219</v>
      </c>
      <c r="C30" s="21">
        <v>26421.77</v>
      </c>
      <c r="D30" s="21">
        <v>7468.78</v>
      </c>
      <c r="E30" s="21">
        <f t="shared" si="1"/>
        <v>33890.550000000003</v>
      </c>
      <c r="H30" t="str">
        <f t="shared" si="0"/>
        <v>8423_Tous secteurs</v>
      </c>
      <c r="I30" t="s">
        <v>331</v>
      </c>
      <c r="J30" s="30" t="s">
        <v>356</v>
      </c>
      <c r="K30">
        <v>15303.75</v>
      </c>
      <c r="L30">
        <v>13921.250000000002</v>
      </c>
      <c r="M30">
        <v>29225.010000000002</v>
      </c>
      <c r="P30" t="str">
        <f t="shared" si="2"/>
        <v>07_Industrie</v>
      </c>
      <c r="Q30" s="4" t="s">
        <v>106</v>
      </c>
      <c r="R30" s="11" t="s">
        <v>116</v>
      </c>
      <c r="S30" s="10">
        <v>12439.18</v>
      </c>
      <c r="T30" s="10">
        <v>5281.5000000000009</v>
      </c>
      <c r="U30" s="10">
        <v>17720.68</v>
      </c>
      <c r="X30" t="str">
        <f t="shared" si="3"/>
        <v>0055_Captage, traitement et distribution d'eau</v>
      </c>
      <c r="Y30" t="str">
        <f>INDEX(PDC!$K$1:$L$89,MATCH(AA30,PDC!$K:$K,0),MATCH(PDC!$L$1,PDC!$K$1:$L$1,0))</f>
        <v>Captage, traitement et distribution d'eau</v>
      </c>
      <c r="Z30" t="s">
        <v>294</v>
      </c>
      <c r="AA30" t="s">
        <v>230</v>
      </c>
      <c r="AB30">
        <v>45.5220393276905</v>
      </c>
      <c r="AE30" t="str">
        <f t="shared" si="4"/>
        <v>01_Autres industries manufacturières</v>
      </c>
      <c r="AF30" t="str">
        <f>INDEX(PDC!$K$1:$L$89,MATCH(AH30,PDC!$K:$K,0),MATCH(PDC!$L$1,PDC!$K$1:$L$1,0))</f>
        <v>Autres industries manufacturières</v>
      </c>
      <c r="AG30" t="s">
        <v>94</v>
      </c>
      <c r="AH30" t="s">
        <v>244</v>
      </c>
      <c r="AI30">
        <v>1409.0092486180899</v>
      </c>
    </row>
    <row r="31" spans="1:35" x14ac:dyDescent="0.35">
      <c r="A31" t="str">
        <f>INDEX(PDC!$K$1:$L$89,MATCH(B31,PDC!$K:$K,0),MATCH(PDC!$L$1,PDC!$K$1:$L$1,0))</f>
        <v>Industrie automobile</v>
      </c>
      <c r="B31" s="7" t="s">
        <v>208</v>
      </c>
      <c r="C31" s="21">
        <v>17599.61</v>
      </c>
      <c r="D31" s="21">
        <v>4974.09</v>
      </c>
      <c r="E31" s="21">
        <f t="shared" si="1"/>
        <v>22573.7</v>
      </c>
      <c r="H31" t="str">
        <f t="shared" si="0"/>
        <v>8424_Tous secteurs</v>
      </c>
      <c r="I31" t="s">
        <v>332</v>
      </c>
      <c r="J31" s="30" t="s">
        <v>356</v>
      </c>
      <c r="K31">
        <v>12009.06</v>
      </c>
      <c r="L31">
        <v>11424.27</v>
      </c>
      <c r="M31">
        <v>23433.31</v>
      </c>
      <c r="P31" t="str">
        <f t="shared" si="2"/>
        <v>07_Services</v>
      </c>
      <c r="Q31" s="4" t="s">
        <v>106</v>
      </c>
      <c r="R31" s="11" t="s">
        <v>117</v>
      </c>
      <c r="S31" s="10">
        <v>13098.279999999999</v>
      </c>
      <c r="T31" s="10">
        <v>23124.690000000002</v>
      </c>
      <c r="U31" s="10">
        <v>36222.980000000003</v>
      </c>
      <c r="X31" t="str">
        <f t="shared" si="3"/>
        <v>0055_Collecte et traitement des eaux usées</v>
      </c>
      <c r="Y31" t="str">
        <f>INDEX(PDC!$K$1:$L$89,MATCH(AA31,PDC!$K:$K,0),MATCH(PDC!$L$1,PDC!$K$1:$L$1,0))</f>
        <v>Collecte et traitement des eaux usées</v>
      </c>
      <c r="Z31" t="s">
        <v>294</v>
      </c>
      <c r="AA31" t="s">
        <v>197</v>
      </c>
      <c r="AB31">
        <v>13.292314780018501</v>
      </c>
      <c r="AE31" t="str">
        <f t="shared" si="4"/>
        <v>01_Réparation et installation de machines et d'équipements</v>
      </c>
      <c r="AF31" t="str">
        <f>INDEX(PDC!$K$1:$L$89,MATCH(AH31,PDC!$K:$K,0),MATCH(PDC!$L$1,PDC!$K$1:$L$1,0))</f>
        <v>Réparation et installation de machines et d'équipements</v>
      </c>
      <c r="AG31" t="s">
        <v>94</v>
      </c>
      <c r="AH31" t="s">
        <v>215</v>
      </c>
      <c r="AI31">
        <v>1264.75280509616</v>
      </c>
    </row>
    <row r="32" spans="1:35" x14ac:dyDescent="0.35">
      <c r="A32" t="str">
        <f>INDEX(PDC!$K$1:$L$89,MATCH(B32,PDC!$K:$K,0),MATCH(PDC!$L$1,PDC!$K$1:$L$1,0))</f>
        <v>Fabrication d'autres matériels de transport</v>
      </c>
      <c r="B32" s="7" t="s">
        <v>237</v>
      </c>
      <c r="C32" s="21">
        <v>2431.27</v>
      </c>
      <c r="D32" s="21">
        <v>739.25</v>
      </c>
      <c r="E32" s="21">
        <f t="shared" si="1"/>
        <v>3170.52</v>
      </c>
      <c r="H32" t="str">
        <f t="shared" si="0"/>
        <v>8425_Tous secteurs</v>
      </c>
      <c r="I32" t="s">
        <v>333</v>
      </c>
      <c r="J32" s="30" t="s">
        <v>356</v>
      </c>
      <c r="K32">
        <v>10395.390000000001</v>
      </c>
      <c r="L32">
        <v>8388.67</v>
      </c>
      <c r="M32">
        <v>18784.080000000002</v>
      </c>
      <c r="P32" t="str">
        <f t="shared" si="2"/>
        <v>15_Agriculture</v>
      </c>
      <c r="Q32" s="4" t="s">
        <v>143</v>
      </c>
      <c r="R32" s="11" t="s">
        <v>114</v>
      </c>
      <c r="S32" s="10">
        <v>840.7</v>
      </c>
      <c r="T32" s="10">
        <v>303.43</v>
      </c>
      <c r="U32" s="10">
        <v>1144.1300000000001</v>
      </c>
      <c r="X32" t="str">
        <f t="shared" si="3"/>
        <v>0055_Collecte, traitement et élimination des déchets ; récupération</v>
      </c>
      <c r="Y32" t="str">
        <f>INDEX(PDC!$K$1:$L$89,MATCH(AA32,PDC!$K:$K,0),MATCH(PDC!$L$1,PDC!$K$1:$L$1,0))</f>
        <v>Collecte, traitement et élimination des déchets ; récupération</v>
      </c>
      <c r="Z32" t="s">
        <v>294</v>
      </c>
      <c r="AA32" t="s">
        <v>147</v>
      </c>
      <c r="AB32">
        <v>248.92191459701201</v>
      </c>
      <c r="AE32" t="str">
        <f t="shared" si="4"/>
        <v>01_Production et distribution d'électricité, de gaz, de vapeur et d'air conditionné</v>
      </c>
      <c r="AF32" t="str">
        <f>INDEX(PDC!$K$1:$L$89,MATCH(AH32,PDC!$K:$K,0),MATCH(PDC!$L$1,PDC!$K$1:$L$1,0))</f>
        <v>Production et distribution d'électricité, de gaz, de vapeur et d'air conditionné</v>
      </c>
      <c r="AG32" t="s">
        <v>94</v>
      </c>
      <c r="AH32" t="s">
        <v>253</v>
      </c>
      <c r="AI32">
        <v>2664.8905586345199</v>
      </c>
    </row>
    <row r="33" spans="1:35" x14ac:dyDescent="0.35">
      <c r="A33" t="str">
        <f>INDEX(PDC!$K$1:$L$89,MATCH(B33,PDC!$K:$K,0),MATCH(PDC!$L$1,PDC!$K$1:$L$1,0))</f>
        <v>Fabrication de meubles</v>
      </c>
      <c r="B33" s="7" t="s">
        <v>231</v>
      </c>
      <c r="C33" s="21">
        <v>5353.87</v>
      </c>
      <c r="D33" s="21">
        <v>2427.2600000000002</v>
      </c>
      <c r="E33" s="21">
        <f t="shared" si="1"/>
        <v>7781.13</v>
      </c>
      <c r="H33" t="str">
        <f t="shared" si="0"/>
        <v>8426_Tous secteurs</v>
      </c>
      <c r="I33" t="s">
        <v>334</v>
      </c>
      <c r="J33" s="30" t="s">
        <v>356</v>
      </c>
      <c r="K33">
        <v>17759.980000000003</v>
      </c>
      <c r="L33">
        <v>17321.71</v>
      </c>
      <c r="M33">
        <v>35081.720000000008</v>
      </c>
      <c r="P33" t="str">
        <f t="shared" si="2"/>
        <v>15_Commerce</v>
      </c>
      <c r="Q33" s="4" t="s">
        <v>143</v>
      </c>
      <c r="R33" s="11" t="s">
        <v>138</v>
      </c>
      <c r="S33" s="10">
        <v>3103.16</v>
      </c>
      <c r="T33" s="10">
        <v>2645.19</v>
      </c>
      <c r="U33" s="10">
        <v>5748.36</v>
      </c>
      <c r="X33" t="str">
        <f t="shared" si="3"/>
        <v>0055_Dépollution et autres services de gestion des déchets</v>
      </c>
      <c r="Y33" t="str">
        <f>INDEX(PDC!$K$1:$L$89,MATCH(AA33,PDC!$K:$K,0),MATCH(PDC!$L$1,PDC!$K$1:$L$1,0))</f>
        <v>Dépollution et autres services de gestion des déchets</v>
      </c>
      <c r="Z33" t="s">
        <v>294</v>
      </c>
      <c r="AA33" t="s">
        <v>246</v>
      </c>
      <c r="AB33">
        <v>4.1269767021331099</v>
      </c>
      <c r="AE33" t="str">
        <f t="shared" si="4"/>
        <v>01_Captage, traitement et distribution d'eau</v>
      </c>
      <c r="AF33" t="str">
        <f>INDEX(PDC!$K$1:$L$89,MATCH(AH33,PDC!$K:$K,0),MATCH(PDC!$L$1,PDC!$K$1:$L$1,0))</f>
        <v>Captage, traitement et distribution d'eau</v>
      </c>
      <c r="AG33" t="s">
        <v>94</v>
      </c>
      <c r="AH33" t="s">
        <v>230</v>
      </c>
      <c r="AI33">
        <v>295.26565843844099</v>
      </c>
    </row>
    <row r="34" spans="1:35" x14ac:dyDescent="0.35">
      <c r="A34" t="str">
        <f>INDEX(PDC!$K$1:$L$89,MATCH(B34,PDC!$K:$K,0),MATCH(PDC!$L$1,PDC!$K$1:$L$1,0))</f>
        <v>Autres industries manufacturières</v>
      </c>
      <c r="B34" s="7" t="s">
        <v>244</v>
      </c>
      <c r="C34" s="21">
        <v>7003.98</v>
      </c>
      <c r="D34" s="21">
        <v>7119.8</v>
      </c>
      <c r="E34" s="21">
        <f t="shared" si="1"/>
        <v>14123.779999999999</v>
      </c>
      <c r="H34" t="str">
        <f t="shared" si="0"/>
        <v>8427_Tous secteurs</v>
      </c>
      <c r="I34" t="s">
        <v>335</v>
      </c>
      <c r="J34" s="30" t="s">
        <v>356</v>
      </c>
      <c r="K34">
        <v>11947.930000000004</v>
      </c>
      <c r="L34">
        <v>12145.16</v>
      </c>
      <c r="M34">
        <v>24093.11</v>
      </c>
      <c r="P34" t="str">
        <f t="shared" si="2"/>
        <v>15_Construction</v>
      </c>
      <c r="Q34" s="4" t="s">
        <v>143</v>
      </c>
      <c r="R34" s="11" t="s">
        <v>115</v>
      </c>
      <c r="S34" s="10">
        <v>3404.77</v>
      </c>
      <c r="T34" s="10">
        <v>421.22</v>
      </c>
      <c r="U34" s="10">
        <v>3825.99</v>
      </c>
      <c r="X34" t="str">
        <f t="shared" si="3"/>
        <v>0055_Construction de bâtiments</v>
      </c>
      <c r="Y34" t="str">
        <f>INDEX(PDC!$K$1:$L$89,MATCH(AA34,PDC!$K:$K,0),MATCH(PDC!$L$1,PDC!$K$1:$L$1,0))</f>
        <v>Construction de bâtiments</v>
      </c>
      <c r="Z34" t="s">
        <v>294</v>
      </c>
      <c r="AA34" t="s">
        <v>193</v>
      </c>
      <c r="AB34">
        <v>63.936728350447503</v>
      </c>
      <c r="AE34" t="str">
        <f t="shared" si="4"/>
        <v>01_Collecte et traitement des eaux usées</v>
      </c>
      <c r="AF34" t="str">
        <f>INDEX(PDC!$K$1:$L$89,MATCH(AH34,PDC!$K:$K,0),MATCH(PDC!$L$1,PDC!$K$1:$L$1,0))</f>
        <v>Collecte et traitement des eaux usées</v>
      </c>
      <c r="AG34" t="s">
        <v>94</v>
      </c>
      <c r="AH34" t="s">
        <v>197</v>
      </c>
      <c r="AI34">
        <v>110.1516839655</v>
      </c>
    </row>
    <row r="35" spans="1:35" x14ac:dyDescent="0.35">
      <c r="A35" t="str">
        <f>INDEX(PDC!$K$1:$L$89,MATCH(B35,PDC!$K:$K,0),MATCH(PDC!$L$1,PDC!$K$1:$L$1,0))</f>
        <v>Réparation et installation de machines et d'équipements</v>
      </c>
      <c r="B35" s="7" t="s">
        <v>215</v>
      </c>
      <c r="C35" s="21">
        <v>17195.8</v>
      </c>
      <c r="D35" s="21">
        <v>3305.59</v>
      </c>
      <c r="E35" s="21">
        <f t="shared" si="1"/>
        <v>20501.39</v>
      </c>
      <c r="H35" t="str">
        <f t="shared" si="0"/>
        <v>8428_Tous secteurs</v>
      </c>
      <c r="I35" t="s">
        <v>337</v>
      </c>
      <c r="J35" s="30" t="s">
        <v>356</v>
      </c>
      <c r="K35">
        <v>73014.22</v>
      </c>
      <c r="L35">
        <v>66638.539999999994</v>
      </c>
      <c r="M35">
        <v>139652.77000000002</v>
      </c>
      <c r="P35" t="str">
        <f t="shared" si="2"/>
        <v>15_Industrie</v>
      </c>
      <c r="Q35" s="4" t="s">
        <v>143</v>
      </c>
      <c r="R35" s="11" t="s">
        <v>116</v>
      </c>
      <c r="S35" s="10">
        <v>3563.61</v>
      </c>
      <c r="T35" s="10">
        <v>1621.26</v>
      </c>
      <c r="U35" s="10">
        <v>5184.8700000000008</v>
      </c>
      <c r="X35" t="str">
        <f t="shared" si="3"/>
        <v>0055_Génie civil</v>
      </c>
      <c r="Y35" t="str">
        <f>INDEX(PDC!$K$1:$L$89,MATCH(AA35,PDC!$K:$K,0),MATCH(PDC!$L$1,PDC!$K$1:$L$1,0))</f>
        <v>Génie civil</v>
      </c>
      <c r="Z35" t="s">
        <v>294</v>
      </c>
      <c r="AA35" t="s">
        <v>149</v>
      </c>
      <c r="AB35">
        <v>57.1654859267218</v>
      </c>
      <c r="AE35" t="str">
        <f t="shared" si="4"/>
        <v>01_Collecte, traitement et élimination des déchets ; récupération</v>
      </c>
      <c r="AF35" t="str">
        <f>INDEX(PDC!$K$1:$L$89,MATCH(AH35,PDC!$K:$K,0),MATCH(PDC!$L$1,PDC!$K$1:$L$1,0))</f>
        <v>Collecte, traitement et élimination des déchets ; récupération</v>
      </c>
      <c r="AG35" t="s">
        <v>94</v>
      </c>
      <c r="AH35" t="s">
        <v>147</v>
      </c>
      <c r="AI35">
        <v>780.83909414033303</v>
      </c>
    </row>
    <row r="36" spans="1:35" x14ac:dyDescent="0.35">
      <c r="A36" t="str">
        <f>INDEX(PDC!$K$1:$L$89,MATCH(B36,PDC!$K:$K,0),MATCH(PDC!$L$1,PDC!$K$1:$L$1,0))</f>
        <v>Production et distribution d'électricité, de gaz, de vapeur et d'air conditionné</v>
      </c>
      <c r="B36" s="7" t="s">
        <v>253</v>
      </c>
      <c r="C36" s="21">
        <v>19538.02</v>
      </c>
      <c r="D36" s="21">
        <v>6156.22</v>
      </c>
      <c r="E36" s="21">
        <f t="shared" si="1"/>
        <v>25694.240000000002</v>
      </c>
      <c r="H36" t="str">
        <f t="shared" si="0"/>
        <v>8429_Tous secteurs</v>
      </c>
      <c r="I36" t="s">
        <v>339</v>
      </c>
      <c r="J36" s="30" t="s">
        <v>356</v>
      </c>
      <c r="K36">
        <v>3933.5999999999995</v>
      </c>
      <c r="L36">
        <v>3683.9700000000003</v>
      </c>
      <c r="M36">
        <v>7617.5699999999988</v>
      </c>
      <c r="P36" t="str">
        <f t="shared" si="2"/>
        <v>15_Services</v>
      </c>
      <c r="Q36" s="4" t="s">
        <v>143</v>
      </c>
      <c r="R36" s="11" t="s">
        <v>117</v>
      </c>
      <c r="S36" s="10">
        <v>6474.77</v>
      </c>
      <c r="T36" s="10">
        <v>12095.58</v>
      </c>
      <c r="U36" s="10">
        <v>18570.32</v>
      </c>
      <c r="X36" t="str">
        <f t="shared" si="3"/>
        <v>0055_Travaux de construction spécialisés</v>
      </c>
      <c r="Y36" t="str">
        <f>INDEX(PDC!$K$1:$L$89,MATCH(AA36,PDC!$K:$K,0),MATCH(PDC!$L$1,PDC!$K$1:$L$1,0))</f>
        <v>Travaux de construction spécialisés</v>
      </c>
      <c r="Z36" t="s">
        <v>294</v>
      </c>
      <c r="AA36" t="s">
        <v>151</v>
      </c>
      <c r="AB36">
        <v>944.89892905220904</v>
      </c>
      <c r="AE36" t="str">
        <f t="shared" si="4"/>
        <v>01_Dépollution et autres services de gestion des déchets</v>
      </c>
      <c r="AF36" t="str">
        <f>INDEX(PDC!$K$1:$L$89,MATCH(AH36,PDC!$K:$K,0),MATCH(PDC!$L$1,PDC!$K$1:$L$1,0))</f>
        <v>Dépollution et autres services de gestion des déchets</v>
      </c>
      <c r="AG36" t="s">
        <v>94</v>
      </c>
      <c r="AH36" t="s">
        <v>246</v>
      </c>
      <c r="AI36">
        <v>13.016233638639401</v>
      </c>
    </row>
    <row r="37" spans="1:35" x14ac:dyDescent="0.35">
      <c r="A37" t="str">
        <f>INDEX(PDC!$K$1:$L$89,MATCH(B37,PDC!$K:$K,0),MATCH(PDC!$L$1,PDC!$K$1:$L$1,0))</f>
        <v>Captage, traitement et distribution d'eau</v>
      </c>
      <c r="B37" s="7" t="s">
        <v>230</v>
      </c>
      <c r="C37" s="21">
        <v>3353.14</v>
      </c>
      <c r="D37" s="21">
        <v>1176.6600000000001</v>
      </c>
      <c r="E37" s="21">
        <f t="shared" si="1"/>
        <v>4529.8</v>
      </c>
      <c r="H37" t="str">
        <f t="shared" si="0"/>
        <v>8430_Tous secteurs</v>
      </c>
      <c r="I37" t="s">
        <v>341</v>
      </c>
      <c r="J37" s="30" t="s">
        <v>356</v>
      </c>
      <c r="K37">
        <v>7263.6399999999994</v>
      </c>
      <c r="L37">
        <v>6490.5</v>
      </c>
      <c r="M37">
        <v>13754.169999999996</v>
      </c>
      <c r="P37" t="str">
        <f t="shared" si="2"/>
        <v>26_Agriculture</v>
      </c>
      <c r="Q37" s="4" t="s">
        <v>145</v>
      </c>
      <c r="R37" s="11" t="s">
        <v>114</v>
      </c>
      <c r="S37" s="10">
        <v>2186.02</v>
      </c>
      <c r="T37" s="10">
        <v>1263.8900000000001</v>
      </c>
      <c r="U37" s="10">
        <v>3449.9</v>
      </c>
      <c r="X37" t="str">
        <f t="shared" si="3"/>
        <v>0055_Commerce et réparation d'automobiles et de motocycles</v>
      </c>
      <c r="Y37" t="str">
        <f>INDEX(PDC!$K$1:$L$89,MATCH(AA37,PDC!$K:$K,0),MATCH(PDC!$L$1,PDC!$K$1:$L$1,0))</f>
        <v>Commerce et réparation d'automobiles et de motocycles</v>
      </c>
      <c r="Z37" t="s">
        <v>294</v>
      </c>
      <c r="AA37" t="s">
        <v>223</v>
      </c>
      <c r="AB37">
        <v>108.593036308471</v>
      </c>
      <c r="AE37" t="str">
        <f t="shared" si="4"/>
        <v>01_Construction de bâtiments</v>
      </c>
      <c r="AF37" t="str">
        <f>INDEX(PDC!$K$1:$L$89,MATCH(AH37,PDC!$K:$K,0),MATCH(PDC!$L$1,PDC!$K$1:$L$1,0))</f>
        <v>Construction de bâtiments</v>
      </c>
      <c r="AG37" t="s">
        <v>94</v>
      </c>
      <c r="AH37" t="s">
        <v>193</v>
      </c>
      <c r="AI37">
        <v>835.53878347457396</v>
      </c>
    </row>
    <row r="38" spans="1:35" x14ac:dyDescent="0.35">
      <c r="A38" t="str">
        <f>INDEX(PDC!$K$1:$L$89,MATCH(B38,PDC!$K:$K,0),MATCH(PDC!$L$1,PDC!$K$1:$L$1,0))</f>
        <v>Collecte et traitement des eaux usées</v>
      </c>
      <c r="B38" s="7" t="s">
        <v>197</v>
      </c>
      <c r="C38" s="21">
        <v>1337.58</v>
      </c>
      <c r="D38" s="21">
        <v>390.48</v>
      </c>
      <c r="E38" s="21">
        <f t="shared" si="1"/>
        <v>1728.06</v>
      </c>
      <c r="H38" t="str">
        <f t="shared" si="0"/>
        <v>8431_Tous secteurs</v>
      </c>
      <c r="I38" t="s">
        <v>343</v>
      </c>
      <c r="J38" s="30" t="s">
        <v>356</v>
      </c>
      <c r="K38">
        <v>45327.46</v>
      </c>
      <c r="L38">
        <v>40353.389999999992</v>
      </c>
      <c r="M38">
        <v>85680.840000000011</v>
      </c>
      <c r="P38" t="str">
        <f t="shared" si="2"/>
        <v>26_Commerce</v>
      </c>
      <c r="Q38" s="4" t="s">
        <v>145</v>
      </c>
      <c r="R38" s="11" t="s">
        <v>138</v>
      </c>
      <c r="S38" s="10">
        <v>12051.74</v>
      </c>
      <c r="T38" s="10">
        <v>10894.1</v>
      </c>
      <c r="U38" s="10">
        <v>22945.84</v>
      </c>
      <c r="X38" t="str">
        <f t="shared" si="3"/>
        <v>0055_Commerce de gros, à l'exception des automobiles et des motocycles</v>
      </c>
      <c r="Y38" t="str">
        <f>INDEX(PDC!$K$1:$L$89,MATCH(AA38,PDC!$K:$K,0),MATCH(PDC!$L$1,PDC!$K$1:$L$1,0))</f>
        <v>Commerce de gros, à l'exception des automobiles et des motocycles</v>
      </c>
      <c r="Z38" t="s">
        <v>294</v>
      </c>
      <c r="AA38" t="s">
        <v>210</v>
      </c>
      <c r="AB38">
        <v>444.72381026266299</v>
      </c>
      <c r="AE38" t="str">
        <f t="shared" si="4"/>
        <v>01_Génie civil</v>
      </c>
      <c r="AF38" t="str">
        <f>INDEX(PDC!$K$1:$L$89,MATCH(AH38,PDC!$K:$K,0),MATCH(PDC!$L$1,PDC!$K$1:$L$1,0))</f>
        <v>Génie civil</v>
      </c>
      <c r="AG38" t="s">
        <v>94</v>
      </c>
      <c r="AH38" t="s">
        <v>149</v>
      </c>
      <c r="AI38">
        <v>987.91364283974099</v>
      </c>
    </row>
    <row r="39" spans="1:35" x14ac:dyDescent="0.35">
      <c r="A39" t="str">
        <f>INDEX(PDC!$K$1:$L$89,MATCH(B39,PDC!$K:$K,0),MATCH(PDC!$L$1,PDC!$K$1:$L$1,0))</f>
        <v>Collecte, traitement et élimination des déchets ; récupération</v>
      </c>
      <c r="B39" s="7" t="s">
        <v>147</v>
      </c>
      <c r="C39" s="21">
        <v>7865.71</v>
      </c>
      <c r="D39" s="21">
        <v>2197.6999999999998</v>
      </c>
      <c r="E39" s="21">
        <f t="shared" si="1"/>
        <v>10063.41</v>
      </c>
      <c r="H39" t="str">
        <f t="shared" si="0"/>
        <v>8432_Tous secteurs</v>
      </c>
      <c r="I39" t="s">
        <v>344</v>
      </c>
      <c r="J39" s="30" t="s">
        <v>356</v>
      </c>
      <c r="K39">
        <v>17252.020000000004</v>
      </c>
      <c r="L39">
        <v>17310.95</v>
      </c>
      <c r="M39">
        <v>34562.99</v>
      </c>
      <c r="P39" t="str">
        <f t="shared" si="2"/>
        <v>26_Construction</v>
      </c>
      <c r="Q39" s="4" t="s">
        <v>145</v>
      </c>
      <c r="R39" s="11" t="s">
        <v>115</v>
      </c>
      <c r="S39" s="10">
        <v>10164.24</v>
      </c>
      <c r="T39" s="10">
        <v>1468.8</v>
      </c>
      <c r="U39" s="10">
        <v>11633.04</v>
      </c>
      <c r="X39" t="str">
        <f t="shared" si="3"/>
        <v>0055_Commerce de détail, à l'exception des automobiles et des motocycles</v>
      </c>
      <c r="Y39" t="str">
        <f>INDEX(PDC!$K$1:$L$89,MATCH(AA39,PDC!$K:$K,0),MATCH(PDC!$L$1,PDC!$K$1:$L$1,0))</f>
        <v>Commerce de détail, à l'exception des automobiles et des motocycles</v>
      </c>
      <c r="Z39" t="s">
        <v>294</v>
      </c>
      <c r="AA39" t="s">
        <v>206</v>
      </c>
      <c r="AB39">
        <v>610.91784467265097</v>
      </c>
      <c r="AE39" t="str">
        <f t="shared" si="4"/>
        <v>01_Travaux de construction spécialisés</v>
      </c>
      <c r="AF39" t="str">
        <f>INDEX(PDC!$K$1:$L$89,MATCH(AH39,PDC!$K:$K,0),MATCH(PDC!$L$1,PDC!$K$1:$L$1,0))</f>
        <v>Travaux de construction spécialisés</v>
      </c>
      <c r="AG39" t="s">
        <v>94</v>
      </c>
      <c r="AH39" t="s">
        <v>151</v>
      </c>
      <c r="AI39">
        <v>10937.251306484401</v>
      </c>
    </row>
    <row r="40" spans="1:35" x14ac:dyDescent="0.35">
      <c r="A40" t="str">
        <f>INDEX(PDC!$K$1:$L$89,MATCH(B40,PDC!$K:$K,0),MATCH(PDC!$L$1,PDC!$K$1:$L$1,0))</f>
        <v>Dépollution et autres services de gestion des déchets</v>
      </c>
      <c r="B40" s="7" t="s">
        <v>246</v>
      </c>
      <c r="C40" s="21">
        <v>293.48</v>
      </c>
      <c r="D40" s="21">
        <v>81.94</v>
      </c>
      <c r="E40" s="21">
        <f t="shared" si="1"/>
        <v>375.42</v>
      </c>
      <c r="H40" t="str">
        <f t="shared" si="0"/>
        <v>8433_Tous secteurs</v>
      </c>
      <c r="I40" t="s">
        <v>345</v>
      </c>
      <c r="J40" s="30" t="s">
        <v>356</v>
      </c>
      <c r="K40">
        <v>33209</v>
      </c>
      <c r="L40">
        <v>29962.44</v>
      </c>
      <c r="M40">
        <v>63171.409999999996</v>
      </c>
      <c r="P40" t="str">
        <f t="shared" si="2"/>
        <v>26_Industrie</v>
      </c>
      <c r="Q40" s="4" t="s">
        <v>145</v>
      </c>
      <c r="R40" s="11" t="s">
        <v>116</v>
      </c>
      <c r="S40" s="10">
        <v>21260.19</v>
      </c>
      <c r="T40" s="10">
        <v>9898.1999999999989</v>
      </c>
      <c r="U40" s="10">
        <v>31158.39</v>
      </c>
      <c r="X40" t="str">
        <f t="shared" si="3"/>
        <v>0055_Transports terrestres et transport par conduites</v>
      </c>
      <c r="Y40" t="str">
        <f>INDEX(PDC!$K$1:$L$89,MATCH(AA40,PDC!$K:$K,0),MATCH(PDC!$L$1,PDC!$K$1:$L$1,0))</f>
        <v>Transports terrestres et transport par conduites</v>
      </c>
      <c r="Z40" t="s">
        <v>294</v>
      </c>
      <c r="AA40" t="s">
        <v>205</v>
      </c>
      <c r="AB40">
        <v>332.04016085125801</v>
      </c>
      <c r="AE40" t="str">
        <f t="shared" si="4"/>
        <v>01_Commerce et réparation d'automobiles et de motocycles</v>
      </c>
      <c r="AF40" t="str">
        <f>INDEX(PDC!$K$1:$L$89,MATCH(AH40,PDC!$K:$K,0),MATCH(PDC!$L$1,PDC!$K$1:$L$1,0))</f>
        <v>Commerce et réparation d'automobiles et de motocycles</v>
      </c>
      <c r="AG40" t="s">
        <v>94</v>
      </c>
      <c r="AH40" t="s">
        <v>223</v>
      </c>
      <c r="AI40">
        <v>3125.4518402701401</v>
      </c>
    </row>
    <row r="41" spans="1:35" x14ac:dyDescent="0.35">
      <c r="A41" t="str">
        <f>INDEX(PDC!$K$1:$L$89,MATCH(B41,PDC!$K:$K,0),MATCH(PDC!$L$1,PDC!$K$1:$L$1,0))</f>
        <v>Construction de bâtiments</v>
      </c>
      <c r="B41" s="7" t="s">
        <v>193</v>
      </c>
      <c r="C41" s="21">
        <v>10234.549999999999</v>
      </c>
      <c r="D41" s="21">
        <v>3059.48</v>
      </c>
      <c r="E41" s="21">
        <f t="shared" si="1"/>
        <v>13294.029999999999</v>
      </c>
      <c r="H41" t="str">
        <f t="shared" si="0"/>
        <v>8434_Tous secteurs</v>
      </c>
      <c r="I41" t="s">
        <v>347</v>
      </c>
      <c r="J41" s="30" t="s">
        <v>356</v>
      </c>
      <c r="K41">
        <v>22053.07</v>
      </c>
      <c r="L41">
        <v>20581.530000000002</v>
      </c>
      <c r="M41">
        <v>42634.63</v>
      </c>
      <c r="P41" t="str">
        <f t="shared" si="2"/>
        <v>26_Services</v>
      </c>
      <c r="Q41" s="4" t="s">
        <v>145</v>
      </c>
      <c r="R41" s="11" t="s">
        <v>117</v>
      </c>
      <c r="S41" s="10">
        <v>29335.48</v>
      </c>
      <c r="T41" s="10">
        <v>43681.49</v>
      </c>
      <c r="U41" s="10">
        <v>73016.960000000006</v>
      </c>
      <c r="X41" t="str">
        <f t="shared" si="3"/>
        <v>0055_Entreposage et services auxiliaires des transports</v>
      </c>
      <c r="Y41" t="str">
        <f>INDEX(PDC!$K$1:$L$89,MATCH(AA41,PDC!$K:$K,0),MATCH(PDC!$L$1,PDC!$K$1:$L$1,0))</f>
        <v>Entreposage et services auxiliaires des transports</v>
      </c>
      <c r="Z41" t="s">
        <v>294</v>
      </c>
      <c r="AA41" t="s">
        <v>200</v>
      </c>
      <c r="AB41">
        <v>168.91656767551399</v>
      </c>
      <c r="AE41" t="str">
        <f t="shared" si="4"/>
        <v>01_Commerce de gros, à l'exception des automobiles et des motocycles</v>
      </c>
      <c r="AF41" t="str">
        <f>INDEX(PDC!$K$1:$L$89,MATCH(AH41,PDC!$K:$K,0),MATCH(PDC!$L$1,PDC!$K$1:$L$1,0))</f>
        <v>Commerce de gros, à l'exception des automobiles et des motocycles</v>
      </c>
      <c r="AG41" t="s">
        <v>94</v>
      </c>
      <c r="AH41" t="s">
        <v>210</v>
      </c>
      <c r="AI41">
        <v>7738.68680733582</v>
      </c>
    </row>
    <row r="42" spans="1:35" x14ac:dyDescent="0.35">
      <c r="A42" t="str">
        <f>INDEX(PDC!$K$1:$L$89,MATCH(B42,PDC!$K:$K,0),MATCH(PDC!$L$1,PDC!$K$1:$L$1,0))</f>
        <v>Génie civil</v>
      </c>
      <c r="B42" s="7" t="s">
        <v>149</v>
      </c>
      <c r="C42" s="21">
        <v>16395.22</v>
      </c>
      <c r="D42" s="21">
        <v>1847.03</v>
      </c>
      <c r="E42" s="21">
        <f t="shared" si="1"/>
        <v>18242.25</v>
      </c>
      <c r="H42" t="str">
        <f t="shared" si="0"/>
        <v>8435_Tous secteurs</v>
      </c>
      <c r="I42" t="s">
        <v>348</v>
      </c>
      <c r="J42" s="30" t="s">
        <v>356</v>
      </c>
      <c r="K42">
        <v>22507</v>
      </c>
      <c r="L42">
        <v>20619.29</v>
      </c>
      <c r="M42">
        <v>43126.32</v>
      </c>
      <c r="P42" t="str">
        <f t="shared" si="2"/>
        <v>38_Agriculture</v>
      </c>
      <c r="Q42" s="4" t="s">
        <v>147</v>
      </c>
      <c r="R42" s="11" t="s">
        <v>114</v>
      </c>
      <c r="S42" s="10">
        <v>1255.93</v>
      </c>
      <c r="T42" s="10">
        <v>766.35</v>
      </c>
      <c r="U42" s="10">
        <v>2022.28</v>
      </c>
      <c r="X42" t="str">
        <f t="shared" si="3"/>
        <v>0055_Activités de poste et de courrier</v>
      </c>
      <c r="Y42" t="str">
        <f>INDEX(PDC!$K$1:$L$89,MATCH(AA42,PDC!$K:$K,0),MATCH(PDC!$L$1,PDC!$K$1:$L$1,0))</f>
        <v>Activités de poste et de courrier</v>
      </c>
      <c r="Z42" t="s">
        <v>294</v>
      </c>
      <c r="AA42" t="s">
        <v>229</v>
      </c>
      <c r="AB42">
        <v>86.986736961261201</v>
      </c>
      <c r="AE42" t="str">
        <f t="shared" si="4"/>
        <v>01_Commerce de détail, à l'exception des automobiles et des motocycles</v>
      </c>
      <c r="AF42" t="str">
        <f>INDEX(PDC!$K$1:$L$89,MATCH(AH42,PDC!$K:$K,0),MATCH(PDC!$L$1,PDC!$K$1:$L$1,0))</f>
        <v>Commerce de détail, à l'exception des automobiles et des motocycles</v>
      </c>
      <c r="AG42" t="s">
        <v>94</v>
      </c>
      <c r="AH42" t="s">
        <v>206</v>
      </c>
      <c r="AI42">
        <v>12851.6555870173</v>
      </c>
    </row>
    <row r="43" spans="1:35" x14ac:dyDescent="0.35">
      <c r="A43" t="str">
        <f>INDEX(PDC!$K$1:$L$89,MATCH(B43,PDC!$K:$K,0),MATCH(PDC!$L$1,PDC!$K$1:$L$1,0))</f>
        <v>Travaux de construction spécialisés</v>
      </c>
      <c r="B43" s="7" t="s">
        <v>151</v>
      </c>
      <c r="C43" s="21">
        <v>124233.86</v>
      </c>
      <c r="D43" s="21">
        <v>16600.5</v>
      </c>
      <c r="E43" s="21">
        <f t="shared" si="1"/>
        <v>140834.35999999999</v>
      </c>
      <c r="H43" t="str">
        <f t="shared" si="0"/>
        <v>NA_ZE_Tous secteurs</v>
      </c>
      <c r="I43" t="s">
        <v>362</v>
      </c>
      <c r="J43" s="30" t="s">
        <v>356</v>
      </c>
      <c r="K43">
        <v>19234.469999999998</v>
      </c>
      <c r="L43">
        <v>15907.460000000001</v>
      </c>
      <c r="M43">
        <v>35141.939999999995</v>
      </c>
      <c r="P43" t="str">
        <f t="shared" si="2"/>
        <v>38_Commerce</v>
      </c>
      <c r="Q43" s="4" t="s">
        <v>147</v>
      </c>
      <c r="R43" s="11" t="s">
        <v>138</v>
      </c>
      <c r="S43" s="10">
        <v>25046.36</v>
      </c>
      <c r="T43" s="10">
        <v>25292.880000000001</v>
      </c>
      <c r="U43" s="10">
        <v>50339.24</v>
      </c>
      <c r="X43" t="str">
        <f t="shared" si="3"/>
        <v>0055_Hébergement</v>
      </c>
      <c r="Y43" t="str">
        <f>INDEX(PDC!$K$1:$L$89,MATCH(AA43,PDC!$K:$K,0),MATCH(PDC!$L$1,PDC!$K$1:$L$1,0))</f>
        <v>Hébergement</v>
      </c>
      <c r="Z43" t="s">
        <v>294</v>
      </c>
      <c r="AA43" t="s">
        <v>220</v>
      </c>
      <c r="AB43">
        <v>138.610216464335</v>
      </c>
      <c r="AE43" t="str">
        <f t="shared" si="4"/>
        <v>01_Transports terrestres et transport par conduites</v>
      </c>
      <c r="AF43" t="str">
        <f>INDEX(PDC!$K$1:$L$89,MATCH(AH43,PDC!$K:$K,0),MATCH(PDC!$L$1,PDC!$K$1:$L$1,0))</f>
        <v>Transports terrestres et transport par conduites</v>
      </c>
      <c r="AG43" t="s">
        <v>94</v>
      </c>
      <c r="AH43" t="s">
        <v>205</v>
      </c>
      <c r="AI43">
        <v>5336.9039316923599</v>
      </c>
    </row>
    <row r="44" spans="1:35" x14ac:dyDescent="0.35">
      <c r="A44" t="str">
        <f>INDEX(PDC!$K$1:$L$89,MATCH(B44,PDC!$K:$K,0),MATCH(PDC!$L$1,PDC!$K$1:$L$1,0))</f>
        <v>Commerce et réparation d'automobiles et de motocycles</v>
      </c>
      <c r="B44" s="7" t="s">
        <v>223</v>
      </c>
      <c r="C44" s="21">
        <v>36534.03</v>
      </c>
      <c r="D44" s="21">
        <v>9788.39</v>
      </c>
      <c r="E44" s="21">
        <f t="shared" si="1"/>
        <v>46322.42</v>
      </c>
      <c r="H44" t="str">
        <f>I43&amp;"_"&amp;J44</f>
        <v>NA_ZE_Tous secteurs</v>
      </c>
      <c r="I44" t="s">
        <v>360</v>
      </c>
      <c r="J44" s="30" t="s">
        <v>356</v>
      </c>
      <c r="K44">
        <v>1173797.8400000003</v>
      </c>
      <c r="L44">
        <v>1059061.8</v>
      </c>
      <c r="M44">
        <v>2232859.8000000003</v>
      </c>
      <c r="P44" t="str">
        <f t="shared" si="2"/>
        <v>38_Construction</v>
      </c>
      <c r="Q44" s="4" t="s">
        <v>147</v>
      </c>
      <c r="R44" s="11" t="s">
        <v>115</v>
      </c>
      <c r="S44" s="10">
        <v>22661.91</v>
      </c>
      <c r="T44" s="10">
        <v>3413.69</v>
      </c>
      <c r="U44" s="10">
        <v>26075.61</v>
      </c>
      <c r="X44" t="str">
        <f t="shared" si="3"/>
        <v>0055_Restauration</v>
      </c>
      <c r="Y44" t="str">
        <f>INDEX(PDC!$K$1:$L$89,MATCH(AA44,PDC!$K:$K,0),MATCH(PDC!$L$1,PDC!$K$1:$L$1,0))</f>
        <v>Restauration</v>
      </c>
      <c r="Z44" t="s">
        <v>294</v>
      </c>
      <c r="AA44" t="s">
        <v>214</v>
      </c>
      <c r="AB44">
        <v>337.84216102904003</v>
      </c>
      <c r="AE44" t="str">
        <f t="shared" si="4"/>
        <v>01_Transports par eau</v>
      </c>
      <c r="AF44" t="str">
        <f>INDEX(PDC!$K$1:$L$89,MATCH(AH44,PDC!$K:$K,0),MATCH(PDC!$L$1,PDC!$K$1:$L$1,0))</f>
        <v>Transports par eau</v>
      </c>
      <c r="AG44" t="s">
        <v>94</v>
      </c>
      <c r="AH44" t="s">
        <v>256</v>
      </c>
      <c r="AI44">
        <v>7.8289813904367698</v>
      </c>
    </row>
    <row r="45" spans="1:35" x14ac:dyDescent="0.35">
      <c r="A45" t="str">
        <f>INDEX(PDC!$K$1:$L$89,MATCH(B45,PDC!$K:$K,0),MATCH(PDC!$L$1,PDC!$K$1:$L$1,0))</f>
        <v>Commerce de gros, à l'exception des automobiles et des motocycles</v>
      </c>
      <c r="B45" s="7" t="s">
        <v>210</v>
      </c>
      <c r="C45" s="21">
        <v>69381.34</v>
      </c>
      <c r="D45" s="21">
        <v>38130.01</v>
      </c>
      <c r="E45" s="21">
        <f t="shared" si="1"/>
        <v>107511.35</v>
      </c>
      <c r="H45" t="str">
        <f t="shared" ref="H45:H108" si="5">I44&amp;"_"&amp;J45</f>
        <v>ARA_Agriculture</v>
      </c>
      <c r="I45" t="s">
        <v>294</v>
      </c>
      <c r="J45" s="30" t="s">
        <v>114</v>
      </c>
      <c r="K45">
        <v>267.5</v>
      </c>
      <c r="L45">
        <v>118.86</v>
      </c>
      <c r="M45">
        <v>386.36</v>
      </c>
      <c r="P45" t="str">
        <f t="shared" si="2"/>
        <v>38_Industrie</v>
      </c>
      <c r="Q45" s="4" t="s">
        <v>147</v>
      </c>
      <c r="R45" s="11" t="s">
        <v>116</v>
      </c>
      <c r="S45" s="10">
        <v>53311.96</v>
      </c>
      <c r="T45" s="10">
        <v>21258.560000000001</v>
      </c>
      <c r="U45" s="10">
        <v>74570.52</v>
      </c>
      <c r="X45" t="str">
        <f t="shared" si="3"/>
        <v>0055_Édition</v>
      </c>
      <c r="Y45" t="str">
        <f>INDEX(PDC!$K$1:$L$89,MATCH(AA45,PDC!$K:$K,0),MATCH(PDC!$L$1,PDC!$K$1:$L$1,0))</f>
        <v>Édition</v>
      </c>
      <c r="Z45" t="s">
        <v>294</v>
      </c>
      <c r="AA45" t="s">
        <v>255</v>
      </c>
      <c r="AB45">
        <v>27.834508248929001</v>
      </c>
      <c r="AE45" t="str">
        <f t="shared" si="4"/>
        <v>01_Transports aériens</v>
      </c>
      <c r="AF45" t="str">
        <f>INDEX(PDC!$K$1:$L$89,MATCH(AH45,PDC!$K:$K,0),MATCH(PDC!$L$1,PDC!$K$1:$L$1,0))</f>
        <v>Transports aériens</v>
      </c>
      <c r="AG45" t="s">
        <v>94</v>
      </c>
      <c r="AH45" t="s">
        <v>258</v>
      </c>
      <c r="AI45">
        <v>62.358942145748898</v>
      </c>
    </row>
    <row r="46" spans="1:35" x14ac:dyDescent="0.35">
      <c r="A46" t="str">
        <f>INDEX(PDC!$K$1:$L$89,MATCH(B46,PDC!$K:$K,0),MATCH(PDC!$L$1,PDC!$K$1:$L$1,0))</f>
        <v>Commerce de détail, à l'exception des automobiles et des motocycles</v>
      </c>
      <c r="B46" s="7" t="s">
        <v>206</v>
      </c>
      <c r="C46" s="21">
        <v>64593.05</v>
      </c>
      <c r="D46" s="21">
        <v>118070.76</v>
      </c>
      <c r="E46" s="21">
        <f t="shared" si="1"/>
        <v>182663.81</v>
      </c>
      <c r="H46" t="str">
        <f t="shared" si="5"/>
        <v>0055_Commerce</v>
      </c>
      <c r="I46" t="s">
        <v>294</v>
      </c>
      <c r="J46" s="30" t="s">
        <v>138</v>
      </c>
      <c r="K46">
        <v>581.16999999999996</v>
      </c>
      <c r="L46">
        <v>583.05999999999995</v>
      </c>
      <c r="M46">
        <v>1164.23</v>
      </c>
      <c r="P46" t="str">
        <f t="shared" si="2"/>
        <v>38_Services</v>
      </c>
      <c r="Q46" s="4" t="s">
        <v>147</v>
      </c>
      <c r="R46" s="11" t="s">
        <v>117</v>
      </c>
      <c r="S46" s="10">
        <v>85389.609999999986</v>
      </c>
      <c r="T46" s="10">
        <v>111946.36</v>
      </c>
      <c r="U46" s="10">
        <v>197336</v>
      </c>
      <c r="X46" t="str">
        <f t="shared" si="3"/>
        <v>0055_Télécommunications</v>
      </c>
      <c r="Y46" t="str">
        <f>INDEX(PDC!$K$1:$L$89,MATCH(AA46,PDC!$K:$K,0),MATCH(PDC!$L$1,PDC!$K$1:$L$1,0))</f>
        <v>Télécommunications</v>
      </c>
      <c r="Z46" t="s">
        <v>294</v>
      </c>
      <c r="AA46" t="s">
        <v>249</v>
      </c>
      <c r="AB46">
        <v>7.95660217496944</v>
      </c>
      <c r="AE46" t="str">
        <f t="shared" si="4"/>
        <v>01_Entreposage et services auxiliaires des transports</v>
      </c>
      <c r="AF46" t="str">
        <f>INDEX(PDC!$K$1:$L$89,MATCH(AH46,PDC!$K:$K,0),MATCH(PDC!$L$1,PDC!$K$1:$L$1,0))</f>
        <v>Entreposage et services auxiliaires des transports</v>
      </c>
      <c r="AG46" t="s">
        <v>94</v>
      </c>
      <c r="AH46" t="s">
        <v>200</v>
      </c>
      <c r="AI46">
        <v>2509.7566372791798</v>
      </c>
    </row>
    <row r="47" spans="1:35" x14ac:dyDescent="0.35">
      <c r="A47" t="str">
        <f>INDEX(PDC!$K$1:$L$89,MATCH(B47,PDC!$K:$K,0),MATCH(PDC!$L$1,PDC!$K$1:$L$1,0))</f>
        <v>Transports terrestres et transport par conduites</v>
      </c>
      <c r="B47" s="7" t="s">
        <v>205</v>
      </c>
      <c r="C47" s="21">
        <v>65540.36</v>
      </c>
      <c r="D47" s="21">
        <v>16425.63</v>
      </c>
      <c r="E47" s="21">
        <f t="shared" si="1"/>
        <v>81965.990000000005</v>
      </c>
      <c r="H47" t="str">
        <f t="shared" si="5"/>
        <v>0055_Construction</v>
      </c>
      <c r="I47" t="s">
        <v>294</v>
      </c>
      <c r="J47" s="30" t="s">
        <v>115</v>
      </c>
      <c r="K47">
        <v>949.04</v>
      </c>
      <c r="L47">
        <v>116.96</v>
      </c>
      <c r="M47">
        <v>1066</v>
      </c>
      <c r="P47" t="str">
        <f t="shared" si="2"/>
        <v>42_Agriculture</v>
      </c>
      <c r="Q47" s="4" t="s">
        <v>149</v>
      </c>
      <c r="R47" s="11" t="s">
        <v>114</v>
      </c>
      <c r="S47" s="10">
        <v>1129.6400000000001</v>
      </c>
      <c r="T47" s="10">
        <v>656.01</v>
      </c>
      <c r="U47" s="10">
        <v>1785.65</v>
      </c>
      <c r="X47" t="str">
        <f t="shared" si="3"/>
        <v>0055_Programmation, conseil et autres activités informatiques</v>
      </c>
      <c r="Y47" t="str">
        <f>INDEX(PDC!$K$1:$L$89,MATCH(AA47,PDC!$K:$K,0),MATCH(PDC!$L$1,PDC!$K$1:$L$1,0))</f>
        <v>Programmation, conseil et autres activités informatiques</v>
      </c>
      <c r="Z47" t="s">
        <v>294</v>
      </c>
      <c r="AA47" t="s">
        <v>233</v>
      </c>
      <c r="AB47">
        <v>72.471359478047404</v>
      </c>
      <c r="AE47" t="str">
        <f t="shared" si="4"/>
        <v>01_Activités de poste et de courrier</v>
      </c>
      <c r="AF47" t="str">
        <f>INDEX(PDC!$K$1:$L$89,MATCH(AH47,PDC!$K:$K,0),MATCH(PDC!$L$1,PDC!$K$1:$L$1,0))</f>
        <v>Activités de poste et de courrier</v>
      </c>
      <c r="AG47" t="s">
        <v>94</v>
      </c>
      <c r="AH47" t="s">
        <v>229</v>
      </c>
      <c r="AI47">
        <v>737.72215530132996</v>
      </c>
    </row>
    <row r="48" spans="1:35" x14ac:dyDescent="0.35">
      <c r="A48" t="str">
        <f>INDEX(PDC!$K$1:$L$89,MATCH(B48,PDC!$K:$K,0),MATCH(PDC!$L$1,PDC!$K$1:$L$1,0))</f>
        <v>Transports par eau</v>
      </c>
      <c r="B48" s="7" t="s">
        <v>256</v>
      </c>
      <c r="C48" s="21">
        <v>204.87</v>
      </c>
      <c r="D48" s="21">
        <v>68.599999999999994</v>
      </c>
      <c r="E48" s="21">
        <f t="shared" si="1"/>
        <v>273.47000000000003</v>
      </c>
      <c r="H48" t="str">
        <f t="shared" si="5"/>
        <v>0055_Industrie</v>
      </c>
      <c r="I48" t="s">
        <v>294</v>
      </c>
      <c r="J48" s="30" t="s">
        <v>116</v>
      </c>
      <c r="K48">
        <v>3825.7300000000005</v>
      </c>
      <c r="L48">
        <v>933.26</v>
      </c>
      <c r="M48">
        <v>4759</v>
      </c>
      <c r="P48" t="str">
        <f t="shared" si="2"/>
        <v>42_Commerce</v>
      </c>
      <c r="Q48" s="4" t="s">
        <v>149</v>
      </c>
      <c r="R48" s="11" t="s">
        <v>138</v>
      </c>
      <c r="S48" s="10">
        <v>14643.5</v>
      </c>
      <c r="T48" s="10">
        <v>13923.97</v>
      </c>
      <c r="U48" s="10">
        <v>28567.47</v>
      </c>
      <c r="X48" t="str">
        <f t="shared" si="3"/>
        <v>0055_Activités des services financiers, hors assurance et caisses de retraite</v>
      </c>
      <c r="Y48" t="str">
        <f>INDEX(PDC!$K$1:$L$89,MATCH(AA48,PDC!$K:$K,0),MATCH(PDC!$L$1,PDC!$K$1:$L$1,0))</f>
        <v>Activités des services financiers, hors assurance et caisses de retraite</v>
      </c>
      <c r="Z48" t="s">
        <v>294</v>
      </c>
      <c r="AA48" t="s">
        <v>226</v>
      </c>
      <c r="AB48">
        <v>154.389292736599</v>
      </c>
      <c r="AE48" t="str">
        <f t="shared" si="4"/>
        <v>01_Hébergement</v>
      </c>
      <c r="AF48" t="str">
        <f>INDEX(PDC!$K$1:$L$89,MATCH(AH48,PDC!$K:$K,0),MATCH(PDC!$L$1,PDC!$K$1:$L$1,0))</f>
        <v>Hébergement</v>
      </c>
      <c r="AG48" t="s">
        <v>94</v>
      </c>
      <c r="AH48" t="s">
        <v>220</v>
      </c>
      <c r="AI48">
        <v>1908.5327524837001</v>
      </c>
    </row>
    <row r="49" spans="1:35" x14ac:dyDescent="0.35">
      <c r="A49" t="str">
        <f>INDEX(PDC!$K$1:$L$89,MATCH(B49,PDC!$K:$K,0),MATCH(PDC!$L$1,PDC!$K$1:$L$1,0))</f>
        <v>Transports aériens</v>
      </c>
      <c r="B49" s="7" t="s">
        <v>258</v>
      </c>
      <c r="C49" s="21">
        <v>1430.93</v>
      </c>
      <c r="D49" s="21">
        <v>1002.91</v>
      </c>
      <c r="E49" s="21">
        <f t="shared" si="1"/>
        <v>2433.84</v>
      </c>
      <c r="H49" t="str">
        <f t="shared" si="5"/>
        <v>0055_Services</v>
      </c>
      <c r="I49" t="s">
        <v>294</v>
      </c>
      <c r="J49" s="30" t="s">
        <v>117</v>
      </c>
      <c r="K49">
        <v>2528.2900000000004</v>
      </c>
      <c r="L49">
        <v>3452.92</v>
      </c>
      <c r="M49">
        <v>5981.2</v>
      </c>
      <c r="P49" t="str">
        <f t="shared" si="2"/>
        <v>42_Construction</v>
      </c>
      <c r="Q49" s="4" t="s">
        <v>149</v>
      </c>
      <c r="R49" s="11" t="s">
        <v>115</v>
      </c>
      <c r="S49" s="10">
        <v>14146.29</v>
      </c>
      <c r="T49" s="10">
        <v>1715.12</v>
      </c>
      <c r="U49" s="10">
        <v>15861.4</v>
      </c>
      <c r="X49" t="str">
        <f t="shared" si="3"/>
        <v>0055_Assurance</v>
      </c>
      <c r="Y49" t="str">
        <f>INDEX(PDC!$K$1:$L$89,MATCH(AA49,PDC!$K:$K,0),MATCH(PDC!$L$1,PDC!$K$1:$L$1,0))</f>
        <v>Assurance</v>
      </c>
      <c r="Z49" t="s">
        <v>294</v>
      </c>
      <c r="AA49" t="s">
        <v>240</v>
      </c>
      <c r="AB49">
        <v>55.499773589233598</v>
      </c>
      <c r="AE49" t="str">
        <f t="shared" si="4"/>
        <v>01_Restauration</v>
      </c>
      <c r="AF49" t="str">
        <f>INDEX(PDC!$K$1:$L$89,MATCH(AH49,PDC!$K:$K,0),MATCH(PDC!$L$1,PDC!$K$1:$L$1,0))</f>
        <v>Restauration</v>
      </c>
      <c r="AG49" t="s">
        <v>94</v>
      </c>
      <c r="AH49" t="s">
        <v>214</v>
      </c>
      <c r="AI49">
        <v>4351.4922706683501</v>
      </c>
    </row>
    <row r="50" spans="1:35" x14ac:dyDescent="0.35">
      <c r="A50" t="str">
        <f>INDEX(PDC!$K$1:$L$89,MATCH(B50,PDC!$K:$K,0),MATCH(PDC!$L$1,PDC!$K$1:$L$1,0))</f>
        <v>Entreposage et services auxiliaires des transports</v>
      </c>
      <c r="B50" s="7" t="s">
        <v>200</v>
      </c>
      <c r="C50" s="21">
        <v>19493.59</v>
      </c>
      <c r="D50" s="21">
        <v>9086.98</v>
      </c>
      <c r="E50" s="21">
        <f t="shared" si="1"/>
        <v>28580.57</v>
      </c>
      <c r="H50" t="str">
        <f t="shared" si="5"/>
        <v>0055_Agriculture</v>
      </c>
      <c r="I50" t="s">
        <v>296</v>
      </c>
      <c r="J50" s="30" t="s">
        <v>114</v>
      </c>
      <c r="K50">
        <v>180.75</v>
      </c>
      <c r="L50">
        <v>81.8</v>
      </c>
      <c r="M50">
        <v>262.55</v>
      </c>
      <c r="P50" t="str">
        <f t="shared" si="2"/>
        <v>42_Industrie</v>
      </c>
      <c r="Q50" s="4" t="s">
        <v>149</v>
      </c>
      <c r="R50" s="11" t="s">
        <v>116</v>
      </c>
      <c r="S50" s="10">
        <v>31454.44</v>
      </c>
      <c r="T50" s="10">
        <v>12842.550000000001</v>
      </c>
      <c r="U50" s="10">
        <v>44297.01</v>
      </c>
      <c r="X50" t="str">
        <f t="shared" si="3"/>
        <v>0055_Activités auxiliaires de services financiers et d'assurance</v>
      </c>
      <c r="Y50" t="str">
        <f>INDEX(PDC!$K$1:$L$89,MATCH(AA50,PDC!$K:$K,0),MATCH(PDC!$L$1,PDC!$K$1:$L$1,0))</f>
        <v>Activités auxiliaires de services financiers et d'assurance</v>
      </c>
      <c r="Z50" t="s">
        <v>294</v>
      </c>
      <c r="AA50" t="s">
        <v>232</v>
      </c>
      <c r="AB50">
        <v>16.872034112239401</v>
      </c>
      <c r="AE50" t="str">
        <f t="shared" si="4"/>
        <v>01_Édition</v>
      </c>
      <c r="AF50" t="str">
        <f>INDEX(PDC!$K$1:$L$89,MATCH(AH50,PDC!$K:$K,0),MATCH(PDC!$L$1,PDC!$K$1:$L$1,0))</f>
        <v>Édition</v>
      </c>
      <c r="AG50" t="s">
        <v>94</v>
      </c>
      <c r="AH50" t="s">
        <v>255</v>
      </c>
      <c r="AI50">
        <v>363.75627521210203</v>
      </c>
    </row>
    <row r="51" spans="1:35" x14ac:dyDescent="0.35">
      <c r="A51" t="str">
        <f>INDEX(PDC!$K$1:$L$89,MATCH(B51,PDC!$K:$K,0),MATCH(PDC!$L$1,PDC!$K$1:$L$1,0))</f>
        <v>Activités de poste et de courrier</v>
      </c>
      <c r="B51" s="7" t="s">
        <v>229</v>
      </c>
      <c r="C51" s="21">
        <v>5769.96</v>
      </c>
      <c r="D51" s="21">
        <v>7848.4</v>
      </c>
      <c r="E51" s="21">
        <f t="shared" si="1"/>
        <v>13618.36</v>
      </c>
      <c r="H51" t="str">
        <f t="shared" si="5"/>
        <v>0059_Commerce</v>
      </c>
      <c r="I51" t="s">
        <v>296</v>
      </c>
      <c r="J51" s="30" t="s">
        <v>138</v>
      </c>
      <c r="K51">
        <v>613.02</v>
      </c>
      <c r="L51">
        <v>605.24</v>
      </c>
      <c r="M51">
        <v>1218.26</v>
      </c>
      <c r="P51" t="str">
        <f t="shared" si="2"/>
        <v>42_Services</v>
      </c>
      <c r="Q51" s="4" t="s">
        <v>149</v>
      </c>
      <c r="R51" s="11" t="s">
        <v>117</v>
      </c>
      <c r="S51" s="10">
        <v>39111.760000000002</v>
      </c>
      <c r="T51" s="10">
        <v>64349.89</v>
      </c>
      <c r="U51" s="10">
        <v>103461.66</v>
      </c>
      <c r="X51" t="str">
        <f t="shared" si="3"/>
        <v>0055_Activités immobilières</v>
      </c>
      <c r="Y51" t="str">
        <f>INDEX(PDC!$K$1:$L$89,MATCH(AA51,PDC!$K:$K,0),MATCH(PDC!$L$1,PDC!$K$1:$L$1,0))</f>
        <v>Activités immobilières</v>
      </c>
      <c r="Z51" t="s">
        <v>294</v>
      </c>
      <c r="AA51" t="s">
        <v>217</v>
      </c>
      <c r="AB51">
        <v>72.836581003484696</v>
      </c>
      <c r="AE51" t="str">
        <f t="shared" si="4"/>
        <v>01_Production de films cinématographiques, de vidéo et de programmes de télévision ; enregistrement sonore et édition musicale</v>
      </c>
      <c r="AF51" t="str">
        <f>INDEX(PDC!$K$1:$L$89,MATCH(AH51,PDC!$K:$K,0),MATCH(PDC!$L$1,PDC!$K$1:$L$1,0))</f>
        <v>Production de films cinématographiques, de vidéo et de programmes de télévision ; enregistrement sonore et édition musicale</v>
      </c>
      <c r="AG51" t="s">
        <v>94</v>
      </c>
      <c r="AH51" t="s">
        <v>228</v>
      </c>
      <c r="AI51">
        <v>71.420173922623107</v>
      </c>
    </row>
    <row r="52" spans="1:35" x14ac:dyDescent="0.35">
      <c r="A52" t="str">
        <f>INDEX(PDC!$K$1:$L$89,MATCH(B52,PDC!$K:$K,0),MATCH(PDC!$L$1,PDC!$K$1:$L$1,0))</f>
        <v>Hébergement</v>
      </c>
      <c r="B52" s="7" t="s">
        <v>220</v>
      </c>
      <c r="C52" s="21">
        <v>10950.01</v>
      </c>
      <c r="D52" s="21">
        <v>16438.080000000002</v>
      </c>
      <c r="E52" s="21">
        <f t="shared" si="1"/>
        <v>27388.090000000004</v>
      </c>
      <c r="H52" t="str">
        <f t="shared" si="5"/>
        <v>0059_Construction</v>
      </c>
      <c r="I52" t="s">
        <v>296</v>
      </c>
      <c r="J52" s="30" t="s">
        <v>115</v>
      </c>
      <c r="K52">
        <v>701.07</v>
      </c>
      <c r="L52">
        <v>79.290000000000006</v>
      </c>
      <c r="M52">
        <v>780.36</v>
      </c>
      <c r="P52" t="str">
        <f t="shared" si="2"/>
        <v>43_Agriculture</v>
      </c>
      <c r="Q52" s="4" t="s">
        <v>151</v>
      </c>
      <c r="R52" s="11" t="s">
        <v>114</v>
      </c>
      <c r="S52" s="10">
        <v>725.25</v>
      </c>
      <c r="T52" s="10">
        <v>295.85000000000002</v>
      </c>
      <c r="U52" s="10">
        <v>1021.1</v>
      </c>
      <c r="X52" t="str">
        <f t="shared" si="3"/>
        <v>0055_Activités juridiques et comptables</v>
      </c>
      <c r="Y52" t="str">
        <f>INDEX(PDC!$K$1:$L$89,MATCH(AA52,PDC!$K:$K,0),MATCH(PDC!$L$1,PDC!$K$1:$L$1,0))</f>
        <v>Activités juridiques et comptables</v>
      </c>
      <c r="Z52" t="s">
        <v>294</v>
      </c>
      <c r="AA52" t="s">
        <v>155</v>
      </c>
      <c r="AB52">
        <v>69.644115063723305</v>
      </c>
      <c r="AE52" t="str">
        <f t="shared" si="4"/>
        <v>01_Programmation et diffusion</v>
      </c>
      <c r="AF52" t="str">
        <f>INDEX(PDC!$K$1:$L$89,MATCH(AH52,PDC!$K:$K,0),MATCH(PDC!$L$1,PDC!$K$1:$L$1,0))</f>
        <v>Programmation et diffusion</v>
      </c>
      <c r="AG52" t="s">
        <v>94</v>
      </c>
      <c r="AH52" t="s">
        <v>257</v>
      </c>
      <c r="AI52">
        <v>38.959376138260701</v>
      </c>
    </row>
    <row r="53" spans="1:35" x14ac:dyDescent="0.35">
      <c r="A53" t="str">
        <f>INDEX(PDC!$K$1:$L$89,MATCH(B53,PDC!$K:$K,0),MATCH(PDC!$L$1,PDC!$K$1:$L$1,0))</f>
        <v>Restauration</v>
      </c>
      <c r="B53" s="7" t="s">
        <v>214</v>
      </c>
      <c r="C53" s="21">
        <v>32444.59</v>
      </c>
      <c r="D53" s="21">
        <v>35030.92</v>
      </c>
      <c r="E53" s="21">
        <f t="shared" si="1"/>
        <v>67475.509999999995</v>
      </c>
      <c r="H53" t="str">
        <f t="shared" si="5"/>
        <v>0059_Industrie</v>
      </c>
      <c r="I53" t="s">
        <v>296</v>
      </c>
      <c r="J53" s="30" t="s">
        <v>116</v>
      </c>
      <c r="K53">
        <v>1636.86</v>
      </c>
      <c r="L53">
        <v>645.04999999999995</v>
      </c>
      <c r="M53">
        <v>2281.91</v>
      </c>
      <c r="P53" t="str">
        <f t="shared" si="2"/>
        <v>43_Commerce</v>
      </c>
      <c r="Q53" s="4" t="s">
        <v>151</v>
      </c>
      <c r="R53" s="11" t="s">
        <v>138</v>
      </c>
      <c r="S53" s="10">
        <v>3675.08</v>
      </c>
      <c r="T53" s="10">
        <v>3527.7</v>
      </c>
      <c r="U53" s="10">
        <v>7202.78</v>
      </c>
      <c r="X53" t="str">
        <f t="shared" si="3"/>
        <v>0055_Activités des sièges sociaux ; conseil de gestion</v>
      </c>
      <c r="Y53" t="str">
        <f>INDEX(PDC!$K$1:$L$89,MATCH(AA53,PDC!$K:$K,0),MATCH(PDC!$L$1,PDC!$K$1:$L$1,0))</f>
        <v>Activités des sièges sociaux ; conseil de gestion</v>
      </c>
      <c r="Z53" t="s">
        <v>294</v>
      </c>
      <c r="AA53" t="s">
        <v>234</v>
      </c>
      <c r="AB53">
        <v>134.766447990312</v>
      </c>
      <c r="AE53" t="str">
        <f t="shared" si="4"/>
        <v>01_Télécommunications</v>
      </c>
      <c r="AF53" t="str">
        <f>INDEX(PDC!$K$1:$L$89,MATCH(AH53,PDC!$K:$K,0),MATCH(PDC!$L$1,PDC!$K$1:$L$1,0))</f>
        <v>Télécommunications</v>
      </c>
      <c r="AG53" t="s">
        <v>94</v>
      </c>
      <c r="AH53" t="s">
        <v>249</v>
      </c>
      <c r="AI53">
        <v>200.09192984721801</v>
      </c>
    </row>
    <row r="54" spans="1:35" x14ac:dyDescent="0.35">
      <c r="A54" t="str">
        <f>INDEX(PDC!$K$1:$L$89,MATCH(B54,PDC!$K:$K,0),MATCH(PDC!$L$1,PDC!$K$1:$L$1,0))</f>
        <v>Édition</v>
      </c>
      <c r="B54" s="7" t="s">
        <v>255</v>
      </c>
      <c r="C54" s="21">
        <v>6294.44</v>
      </c>
      <c r="D54" s="21">
        <v>4017.57</v>
      </c>
      <c r="E54" s="21">
        <f t="shared" si="1"/>
        <v>10312.01</v>
      </c>
      <c r="H54" t="str">
        <f t="shared" si="5"/>
        <v>0059_Services</v>
      </c>
      <c r="I54" t="s">
        <v>296</v>
      </c>
      <c r="J54" s="30" t="s">
        <v>117</v>
      </c>
      <c r="K54">
        <v>1280.2099999999998</v>
      </c>
      <c r="L54">
        <v>1764.41</v>
      </c>
      <c r="M54">
        <v>3044.61</v>
      </c>
      <c r="P54" t="str">
        <f t="shared" si="2"/>
        <v>43_Construction</v>
      </c>
      <c r="Q54" s="4" t="s">
        <v>151</v>
      </c>
      <c r="R54" s="11" t="s">
        <v>115</v>
      </c>
      <c r="S54" s="10">
        <v>4323.22</v>
      </c>
      <c r="T54" s="10">
        <v>402.67</v>
      </c>
      <c r="U54" s="10">
        <v>4725.8900000000003</v>
      </c>
      <c r="X54" t="str">
        <f t="shared" si="3"/>
        <v>0055_Activités d'architecture et d'ingénierie ; activités de contrôle et analyses techniques</v>
      </c>
      <c r="Y54" t="str">
        <f>INDEX(PDC!$K$1:$L$89,MATCH(AA54,PDC!$K:$K,0),MATCH(PDC!$L$1,PDC!$K$1:$L$1,0))</f>
        <v>Activités d'architecture et d'ingénierie ; activités de contrôle et analyses techniques</v>
      </c>
      <c r="Z54" t="s">
        <v>294</v>
      </c>
      <c r="AA54" t="s">
        <v>243</v>
      </c>
      <c r="AB54">
        <v>785.235479508445</v>
      </c>
      <c r="AE54" t="str">
        <f t="shared" si="4"/>
        <v>01_Programmation, conseil et autres activités informatiques</v>
      </c>
      <c r="AF54" t="str">
        <f>INDEX(PDC!$K$1:$L$89,MATCH(AH54,PDC!$K:$K,0),MATCH(PDC!$L$1,PDC!$K$1:$L$1,0))</f>
        <v>Programmation, conseil et autres activités informatiques</v>
      </c>
      <c r="AG54" t="s">
        <v>94</v>
      </c>
      <c r="AH54" t="s">
        <v>233</v>
      </c>
      <c r="AI54">
        <v>558.39772180025295</v>
      </c>
    </row>
    <row r="55" spans="1:35" x14ac:dyDescent="0.35">
      <c r="A55" t="str">
        <f>INDEX(PDC!$K$1:$L$89,MATCH(B55,PDC!$K:$K,0),MATCH(PDC!$L$1,PDC!$K$1:$L$1,0))</f>
        <v>Production de films cinématographiques, de vidéo et de programmes de télévision ; enregistrement sonore et édition musicale</v>
      </c>
      <c r="B55" s="7" t="s">
        <v>228</v>
      </c>
      <c r="C55" s="21">
        <v>1741.09</v>
      </c>
      <c r="D55" s="21">
        <v>1049.56</v>
      </c>
      <c r="E55" s="21">
        <f t="shared" si="1"/>
        <v>2790.6499999999996</v>
      </c>
      <c r="H55" t="str">
        <f t="shared" si="5"/>
        <v>0059_Agriculture</v>
      </c>
      <c r="I55" t="s">
        <v>298</v>
      </c>
      <c r="J55" s="30" t="s">
        <v>114</v>
      </c>
      <c r="K55">
        <v>282.32</v>
      </c>
      <c r="L55">
        <v>119.97</v>
      </c>
      <c r="M55">
        <v>402.29</v>
      </c>
      <c r="P55" t="str">
        <f t="shared" si="2"/>
        <v>43_Industrie</v>
      </c>
      <c r="Q55" s="4" t="s">
        <v>151</v>
      </c>
      <c r="R55" s="11" t="s">
        <v>116</v>
      </c>
      <c r="S55" s="10">
        <v>9481.41</v>
      </c>
      <c r="T55" s="10">
        <v>3963.2799999999997</v>
      </c>
      <c r="U55" s="10">
        <v>13444.68</v>
      </c>
      <c r="X55" t="str">
        <f t="shared" si="3"/>
        <v>0055_Recherche-développement scientifique</v>
      </c>
      <c r="Y55" t="str">
        <f>INDEX(PDC!$K$1:$L$89,MATCH(AA55,PDC!$K:$K,0),MATCH(PDC!$L$1,PDC!$K$1:$L$1,0))</f>
        <v>Recherche-développement scientifique</v>
      </c>
      <c r="Z55" t="s">
        <v>294</v>
      </c>
      <c r="AA55" t="s">
        <v>251</v>
      </c>
      <c r="AB55">
        <v>49.719079346170098</v>
      </c>
      <c r="AE55" t="str">
        <f t="shared" si="4"/>
        <v>01_Services d'information</v>
      </c>
      <c r="AF55" t="str">
        <f>INDEX(PDC!$K$1:$L$89,MATCH(AH55,PDC!$K:$K,0),MATCH(PDC!$L$1,PDC!$K$1:$L$1,0))</f>
        <v>Services d'information</v>
      </c>
      <c r="AG55" t="s">
        <v>94</v>
      </c>
      <c r="AH55" t="s">
        <v>153</v>
      </c>
      <c r="AI55">
        <v>140.55712680129599</v>
      </c>
    </row>
    <row r="56" spans="1:35" x14ac:dyDescent="0.35">
      <c r="A56" t="str">
        <f>INDEX(PDC!$K$1:$L$89,MATCH(B56,PDC!$K:$K,0),MATCH(PDC!$L$1,PDC!$K$1:$L$1,0))</f>
        <v>Programmation et diffusion</v>
      </c>
      <c r="B56" s="7" t="s">
        <v>257</v>
      </c>
      <c r="C56" s="21">
        <v>1070.6199999999999</v>
      </c>
      <c r="D56" s="21">
        <v>691.29</v>
      </c>
      <c r="E56" s="21">
        <f t="shared" si="1"/>
        <v>1761.9099999999999</v>
      </c>
      <c r="H56" t="str">
        <f t="shared" si="5"/>
        <v>0063_Commerce</v>
      </c>
      <c r="I56" t="s">
        <v>298</v>
      </c>
      <c r="J56" s="30" t="s">
        <v>138</v>
      </c>
      <c r="K56">
        <v>504.02</v>
      </c>
      <c r="L56">
        <v>485.22</v>
      </c>
      <c r="M56">
        <v>989.24</v>
      </c>
      <c r="P56" t="str">
        <f t="shared" si="2"/>
        <v>43_Services</v>
      </c>
      <c r="Q56" s="4" t="s">
        <v>151</v>
      </c>
      <c r="R56" s="11" t="s">
        <v>117</v>
      </c>
      <c r="S56" s="10">
        <v>9338.66</v>
      </c>
      <c r="T56" s="10">
        <v>17321.46</v>
      </c>
      <c r="U56" s="10">
        <v>26660.15</v>
      </c>
      <c r="X56" t="str">
        <f t="shared" si="3"/>
        <v>0055_Publicité et études de marché</v>
      </c>
      <c r="Y56" t="str">
        <f>INDEX(PDC!$K$1:$L$89,MATCH(AA56,PDC!$K:$K,0),MATCH(PDC!$L$1,PDC!$K$1:$L$1,0))</f>
        <v>Publicité et études de marché</v>
      </c>
      <c r="Z56" t="s">
        <v>294</v>
      </c>
      <c r="AA56" t="s">
        <v>157</v>
      </c>
      <c r="AB56">
        <v>25.811221127618499</v>
      </c>
      <c r="AE56" t="str">
        <f t="shared" si="4"/>
        <v>01_Activités des services financiers, hors assurance et caisses de retraite</v>
      </c>
      <c r="AF56" t="str">
        <f>INDEX(PDC!$K$1:$L$89,MATCH(AH56,PDC!$K:$K,0),MATCH(PDC!$L$1,PDC!$K$1:$L$1,0))</f>
        <v>Activités des services financiers, hors assurance et caisses de retraite</v>
      </c>
      <c r="AG56" t="s">
        <v>94</v>
      </c>
      <c r="AH56" t="s">
        <v>226</v>
      </c>
      <c r="AI56">
        <v>2559.4430837294999</v>
      </c>
    </row>
    <row r="57" spans="1:35" x14ac:dyDescent="0.35">
      <c r="A57" t="str">
        <f>INDEX(PDC!$K$1:$L$89,MATCH(B57,PDC!$K:$K,0),MATCH(PDC!$L$1,PDC!$K$1:$L$1,0))</f>
        <v>Télécommunications</v>
      </c>
      <c r="B57" s="7" t="s">
        <v>249</v>
      </c>
      <c r="C57" s="21">
        <v>5903.96</v>
      </c>
      <c r="D57" s="21">
        <v>2466.54</v>
      </c>
      <c r="E57" s="21">
        <f t="shared" si="1"/>
        <v>8370.5</v>
      </c>
      <c r="H57" t="str">
        <f t="shared" si="5"/>
        <v>0063_Construction</v>
      </c>
      <c r="I57" t="s">
        <v>298</v>
      </c>
      <c r="J57" s="30" t="s">
        <v>115</v>
      </c>
      <c r="K57">
        <v>814.3</v>
      </c>
      <c r="L57">
        <v>87.17</v>
      </c>
      <c r="M57">
        <v>901.47</v>
      </c>
      <c r="P57" t="str">
        <f t="shared" si="2"/>
        <v>63_Agriculture</v>
      </c>
      <c r="Q57" s="5" t="s">
        <v>153</v>
      </c>
      <c r="R57" s="11" t="s">
        <v>114</v>
      </c>
      <c r="S57" s="10">
        <v>1451.99</v>
      </c>
      <c r="T57" s="10">
        <v>778.39</v>
      </c>
      <c r="U57" s="10">
        <v>2230.38</v>
      </c>
      <c r="X57" t="str">
        <f t="shared" si="3"/>
        <v>0055_Autres activités spécialisées, scientifiques et techniques</v>
      </c>
      <c r="Y57" t="str">
        <f>INDEX(PDC!$K$1:$L$89,MATCH(AA57,PDC!$K:$K,0),MATCH(PDC!$L$1,PDC!$K$1:$L$1,0))</f>
        <v>Autres activités spécialisées, scientifiques et techniques</v>
      </c>
      <c r="Z57" t="s">
        <v>294</v>
      </c>
      <c r="AA57" t="s">
        <v>159</v>
      </c>
      <c r="AB57">
        <v>7.9979015925384198</v>
      </c>
      <c r="AE57" t="str">
        <f t="shared" si="4"/>
        <v>01_Assurance</v>
      </c>
      <c r="AF57" t="str">
        <f>INDEX(PDC!$K$1:$L$89,MATCH(AH57,PDC!$K:$K,0),MATCH(PDC!$L$1,PDC!$K$1:$L$1,0))</f>
        <v>Assurance</v>
      </c>
      <c r="AG57" t="s">
        <v>94</v>
      </c>
      <c r="AH57" t="s">
        <v>240</v>
      </c>
      <c r="AI57">
        <v>534.742314063761</v>
      </c>
    </row>
    <row r="58" spans="1:35" x14ac:dyDescent="0.35">
      <c r="A58" t="str">
        <f>INDEX(PDC!$K$1:$L$89,MATCH(B58,PDC!$K:$K,0),MATCH(PDC!$L$1,PDC!$K$1:$L$1,0))</f>
        <v>Programmation, conseil et autres activités informatiques</v>
      </c>
      <c r="B58" s="7" t="s">
        <v>233</v>
      </c>
      <c r="C58" s="21">
        <v>22872.59</v>
      </c>
      <c r="D58" s="21">
        <v>8027.43</v>
      </c>
      <c r="E58" s="21">
        <f t="shared" si="1"/>
        <v>30900.02</v>
      </c>
      <c r="H58" t="str">
        <f t="shared" si="5"/>
        <v>0063_Industrie</v>
      </c>
      <c r="I58" t="s">
        <v>298</v>
      </c>
      <c r="J58" s="30" t="s">
        <v>116</v>
      </c>
      <c r="K58">
        <v>918.13</v>
      </c>
      <c r="L58">
        <v>293.99</v>
      </c>
      <c r="M58">
        <v>1212.1200000000001</v>
      </c>
      <c r="P58" t="str">
        <f t="shared" si="2"/>
        <v>63_Commerce</v>
      </c>
      <c r="Q58" s="5" t="s">
        <v>153</v>
      </c>
      <c r="R58" s="11" t="s">
        <v>138</v>
      </c>
      <c r="S58" s="10">
        <v>13153.5</v>
      </c>
      <c r="T58" s="10">
        <v>12951.26</v>
      </c>
      <c r="U58" s="10">
        <v>26104.76</v>
      </c>
      <c r="X58" t="str">
        <f t="shared" si="3"/>
        <v>0055_Activités vétérinaires</v>
      </c>
      <c r="Y58" t="str">
        <f>INDEX(PDC!$K$1:$L$89,MATCH(AA58,PDC!$K:$K,0),MATCH(PDC!$L$1,PDC!$K$1:$L$1,0))</f>
        <v>Activités vétérinaires</v>
      </c>
      <c r="Z58" t="s">
        <v>294</v>
      </c>
      <c r="AA58" t="s">
        <v>238</v>
      </c>
      <c r="AB58">
        <v>13.9180424212062</v>
      </c>
      <c r="AE58" t="str">
        <f t="shared" si="4"/>
        <v>01_Activités auxiliaires de services financiers et d'assurance</v>
      </c>
      <c r="AF58" t="str">
        <f>INDEX(PDC!$K$1:$L$89,MATCH(AH58,PDC!$K:$K,0),MATCH(PDC!$L$1,PDC!$K$1:$L$1,0))</f>
        <v>Activités auxiliaires de services financiers et d'assurance</v>
      </c>
      <c r="AG58" t="s">
        <v>94</v>
      </c>
      <c r="AH58" t="s">
        <v>232</v>
      </c>
      <c r="AI58">
        <v>583.89743986940903</v>
      </c>
    </row>
    <row r="59" spans="1:35" x14ac:dyDescent="0.35">
      <c r="A59" t="str">
        <f>INDEX(PDC!$K$1:$L$89,MATCH(B59,PDC!$K:$K,0),MATCH(PDC!$L$1,PDC!$K$1:$L$1,0))</f>
        <v>Services d'information</v>
      </c>
      <c r="B59" s="7" t="s">
        <v>153</v>
      </c>
      <c r="C59" s="21">
        <v>2976.94</v>
      </c>
      <c r="D59" s="21">
        <v>1911.62</v>
      </c>
      <c r="E59" s="21">
        <f t="shared" si="1"/>
        <v>4888.5599999999995</v>
      </c>
      <c r="H59" t="str">
        <f t="shared" si="5"/>
        <v>0063_Services</v>
      </c>
      <c r="I59" t="s">
        <v>298</v>
      </c>
      <c r="J59" s="30" t="s">
        <v>117</v>
      </c>
      <c r="K59">
        <v>1058.25</v>
      </c>
      <c r="L59">
        <v>2259.5299999999997</v>
      </c>
      <c r="M59">
        <v>3317.7799999999997</v>
      </c>
      <c r="P59" t="str">
        <f t="shared" si="2"/>
        <v>63_Construction</v>
      </c>
      <c r="Q59" s="5" t="s">
        <v>153</v>
      </c>
      <c r="R59" s="11" t="s">
        <v>115</v>
      </c>
      <c r="S59" s="10">
        <v>12315.68</v>
      </c>
      <c r="T59" s="10">
        <v>1446.18</v>
      </c>
      <c r="U59" s="10">
        <v>13761.85</v>
      </c>
      <c r="X59" t="str">
        <f t="shared" si="3"/>
        <v>0055_Activités de location et location-bail</v>
      </c>
      <c r="Y59" t="str">
        <f>INDEX(PDC!$K$1:$L$89,MATCH(AA59,PDC!$K:$K,0),MATCH(PDC!$L$1,PDC!$K$1:$L$1,0))</f>
        <v>Activités de location et location-bail</v>
      </c>
      <c r="Z59" t="s">
        <v>294</v>
      </c>
      <c r="AA59" t="s">
        <v>236</v>
      </c>
      <c r="AB59">
        <v>33.428256353197298</v>
      </c>
      <c r="AE59" t="str">
        <f t="shared" si="4"/>
        <v>01_Activités immobilières</v>
      </c>
      <c r="AF59" t="str">
        <f>INDEX(PDC!$K$1:$L$89,MATCH(AH59,PDC!$K:$K,0),MATCH(PDC!$L$1,PDC!$K$1:$L$1,0))</f>
        <v>Activités immobilières</v>
      </c>
      <c r="AG59" t="s">
        <v>94</v>
      </c>
      <c r="AH59" t="s">
        <v>217</v>
      </c>
      <c r="AI59">
        <v>1885.5526136456699</v>
      </c>
    </row>
    <row r="60" spans="1:35" x14ac:dyDescent="0.35">
      <c r="A60" t="str">
        <f>INDEX(PDC!$K$1:$L$89,MATCH(B60,PDC!$K:$K,0),MATCH(PDC!$L$1,PDC!$K$1:$L$1,0))</f>
        <v>Activités des services financiers, hors assurance et caisses de retraite</v>
      </c>
      <c r="B60" s="7" t="s">
        <v>226</v>
      </c>
      <c r="C60" s="21">
        <v>22584.07</v>
      </c>
      <c r="D60" s="21">
        <v>27832.11</v>
      </c>
      <c r="E60" s="21">
        <f t="shared" si="1"/>
        <v>50416.18</v>
      </c>
      <c r="H60" t="str">
        <f t="shared" si="5"/>
        <v>0063_Agriculture</v>
      </c>
      <c r="I60" t="s">
        <v>300</v>
      </c>
      <c r="J60" s="30" t="s">
        <v>114</v>
      </c>
      <c r="K60">
        <v>319.56</v>
      </c>
      <c r="L60">
        <v>142</v>
      </c>
      <c r="M60">
        <v>461.56</v>
      </c>
      <c r="P60" t="str">
        <f t="shared" si="2"/>
        <v>63_Industrie</v>
      </c>
      <c r="Q60" s="5" t="s">
        <v>153</v>
      </c>
      <c r="R60" s="11" t="s">
        <v>116</v>
      </c>
      <c r="S60" s="10">
        <v>28616.89</v>
      </c>
      <c r="T60" s="10">
        <v>10342.43</v>
      </c>
      <c r="U60" s="10">
        <v>38959.33</v>
      </c>
      <c r="X60" t="str">
        <f t="shared" si="3"/>
        <v>0055_Activités liées à l'emploi</v>
      </c>
      <c r="Y60" t="str">
        <f>INDEX(PDC!$K$1:$L$89,MATCH(AA60,PDC!$K:$K,0),MATCH(PDC!$L$1,PDC!$K$1:$L$1,0))</f>
        <v>Activités liées à l'emploi</v>
      </c>
      <c r="Z60" t="s">
        <v>294</v>
      </c>
      <c r="AA60" t="s">
        <v>198</v>
      </c>
      <c r="AB60">
        <v>309.30189447085502</v>
      </c>
      <c r="AE60" t="str">
        <f t="shared" si="4"/>
        <v>01_Activités juridiques et comptables</v>
      </c>
      <c r="AF60" t="str">
        <f>INDEX(PDC!$K$1:$L$89,MATCH(AH60,PDC!$K:$K,0),MATCH(PDC!$L$1,PDC!$K$1:$L$1,0))</f>
        <v>Activités juridiques et comptables</v>
      </c>
      <c r="AG60" t="s">
        <v>94</v>
      </c>
      <c r="AH60" t="s">
        <v>155</v>
      </c>
      <c r="AI60">
        <v>1405.36131714321</v>
      </c>
    </row>
    <row r="61" spans="1:35" x14ac:dyDescent="0.35">
      <c r="A61" t="str">
        <f>INDEX(PDC!$K$1:$L$89,MATCH(B61,PDC!$K:$K,0),MATCH(PDC!$L$1,PDC!$K$1:$L$1,0))</f>
        <v>Assurance</v>
      </c>
      <c r="B61" s="7" t="s">
        <v>240</v>
      </c>
      <c r="C61" s="21">
        <v>4522.2700000000004</v>
      </c>
      <c r="D61" s="21">
        <v>9873.5499999999993</v>
      </c>
      <c r="E61" s="21">
        <f t="shared" si="1"/>
        <v>14395.82</v>
      </c>
      <c r="H61" t="str">
        <f t="shared" si="5"/>
        <v>0064_Commerce</v>
      </c>
      <c r="I61" t="s">
        <v>300</v>
      </c>
      <c r="J61" s="30" t="s">
        <v>138</v>
      </c>
      <c r="K61">
        <v>317.64999999999998</v>
      </c>
      <c r="L61">
        <v>371.48</v>
      </c>
      <c r="M61">
        <v>689.13</v>
      </c>
      <c r="P61" t="str">
        <f t="shared" si="2"/>
        <v>63_Services</v>
      </c>
      <c r="Q61" s="5" t="s">
        <v>153</v>
      </c>
      <c r="R61" s="11" t="s">
        <v>117</v>
      </c>
      <c r="S61" s="10">
        <v>43381.86</v>
      </c>
      <c r="T61" s="10">
        <v>58538.83</v>
      </c>
      <c r="U61" s="10">
        <v>101920.69</v>
      </c>
      <c r="X61" t="str">
        <f t="shared" si="3"/>
        <v>0055_Activités des agences de voyage, voyagistes, services de réservation et activités connexes</v>
      </c>
      <c r="Y61" t="str">
        <f>INDEX(PDC!$K$1:$L$89,MATCH(AA61,PDC!$K:$K,0),MATCH(PDC!$L$1,PDC!$K$1:$L$1,0))</f>
        <v>Activités des agences de voyage, voyagistes, services de réservation et activités connexes</v>
      </c>
      <c r="Z61" t="s">
        <v>294</v>
      </c>
      <c r="AA61" t="s">
        <v>227</v>
      </c>
      <c r="AB61">
        <v>13.2664382669827</v>
      </c>
      <c r="AE61" t="str">
        <f t="shared" si="4"/>
        <v>01_Activités des sièges sociaux ; conseil de gestion</v>
      </c>
      <c r="AF61" t="str">
        <f>INDEX(PDC!$K$1:$L$89,MATCH(AH61,PDC!$K:$K,0),MATCH(PDC!$L$1,PDC!$K$1:$L$1,0))</f>
        <v>Activités des sièges sociaux ; conseil de gestion</v>
      </c>
      <c r="AG61" t="s">
        <v>94</v>
      </c>
      <c r="AH61" t="s">
        <v>234</v>
      </c>
      <c r="AI61">
        <v>1326.3381042496701</v>
      </c>
    </row>
    <row r="62" spans="1:35" x14ac:dyDescent="0.35">
      <c r="A62" t="str">
        <f>INDEX(PDC!$K$1:$L$89,MATCH(B62,PDC!$K:$K,0),MATCH(PDC!$L$1,PDC!$K$1:$L$1,0))</f>
        <v>Activités auxiliaires de services financiers et d'assurance</v>
      </c>
      <c r="B62" s="7" t="s">
        <v>232</v>
      </c>
      <c r="C62" s="21">
        <v>3648.8</v>
      </c>
      <c r="D62" s="21">
        <v>8977.51</v>
      </c>
      <c r="E62" s="21">
        <f t="shared" si="1"/>
        <v>12626.310000000001</v>
      </c>
      <c r="H62" t="str">
        <f t="shared" si="5"/>
        <v>0064_Construction</v>
      </c>
      <c r="I62" t="s">
        <v>300</v>
      </c>
      <c r="J62" s="30" t="s">
        <v>115</v>
      </c>
      <c r="K62">
        <v>329.33</v>
      </c>
      <c r="L62">
        <v>73.319999999999993</v>
      </c>
      <c r="M62">
        <v>402.65</v>
      </c>
      <c r="P62" t="str">
        <f t="shared" si="2"/>
        <v>69_Agriculture</v>
      </c>
      <c r="Q62" s="5" t="s">
        <v>155</v>
      </c>
      <c r="R62" s="11" t="s">
        <v>114</v>
      </c>
      <c r="S62" s="10">
        <v>1452.88</v>
      </c>
      <c r="T62" s="10">
        <v>920.76</v>
      </c>
      <c r="U62" s="10">
        <v>2373.64</v>
      </c>
      <c r="X62" t="str">
        <f t="shared" si="3"/>
        <v>0055_Enquêtes et sécurité</v>
      </c>
      <c r="Y62" t="str">
        <f>INDEX(PDC!$K$1:$L$89,MATCH(AA62,PDC!$K:$K,0),MATCH(PDC!$L$1,PDC!$K$1:$L$1,0))</f>
        <v>Enquêtes et sécurité</v>
      </c>
      <c r="Z62" t="s">
        <v>294</v>
      </c>
      <c r="AA62" t="s">
        <v>213</v>
      </c>
      <c r="AB62">
        <v>29.0485107221178</v>
      </c>
      <c r="AE62" t="str">
        <f t="shared" si="4"/>
        <v>01_Activités d'architecture et d'ingénierie ; activités de contrôle et analyses techniques</v>
      </c>
      <c r="AF62" t="str">
        <f>INDEX(PDC!$K$1:$L$89,MATCH(AH62,PDC!$K:$K,0),MATCH(PDC!$L$1,PDC!$K$1:$L$1,0))</f>
        <v>Activités d'architecture et d'ingénierie ; activités de contrôle et analyses techniques</v>
      </c>
      <c r="AG62" t="s">
        <v>94</v>
      </c>
      <c r="AH62" t="s">
        <v>243</v>
      </c>
      <c r="AI62">
        <v>1841.69005885756</v>
      </c>
    </row>
    <row r="63" spans="1:35" x14ac:dyDescent="0.35">
      <c r="A63" t="str">
        <f>INDEX(PDC!$K$1:$L$89,MATCH(B63,PDC!$K:$K,0),MATCH(PDC!$L$1,PDC!$K$1:$L$1,0))</f>
        <v>Activités immobilières</v>
      </c>
      <c r="B63" s="7" t="s">
        <v>217</v>
      </c>
      <c r="C63" s="21">
        <v>12585.89</v>
      </c>
      <c r="D63" s="21">
        <v>19672.88</v>
      </c>
      <c r="E63" s="21">
        <f t="shared" si="1"/>
        <v>32258.77</v>
      </c>
      <c r="H63" t="str">
        <f t="shared" si="5"/>
        <v>0064_Industrie</v>
      </c>
      <c r="I63" t="s">
        <v>300</v>
      </c>
      <c r="J63" s="30" t="s">
        <v>116</v>
      </c>
      <c r="K63">
        <v>254.16000000000003</v>
      </c>
      <c r="L63">
        <v>224.91</v>
      </c>
      <c r="M63">
        <v>479.06999999999994</v>
      </c>
      <c r="P63" t="str">
        <f t="shared" si="2"/>
        <v>69_Commerce</v>
      </c>
      <c r="Q63" s="5" t="s">
        <v>155</v>
      </c>
      <c r="R63" s="11" t="s">
        <v>138</v>
      </c>
      <c r="S63" s="10">
        <v>48231.25</v>
      </c>
      <c r="T63" s="10">
        <v>43750.66</v>
      </c>
      <c r="U63" s="10">
        <v>91981.91</v>
      </c>
      <c r="X63" t="str">
        <f t="shared" si="3"/>
        <v>0055_Services relatifs aux bâtiments et aménagement paysager</v>
      </c>
      <c r="Y63" t="str">
        <f>INDEX(PDC!$K$1:$L$89,MATCH(AA63,PDC!$K:$K,0),MATCH(PDC!$L$1,PDC!$K$1:$L$1,0))</f>
        <v>Services relatifs aux bâtiments et aménagement paysager</v>
      </c>
      <c r="Z63" t="s">
        <v>294</v>
      </c>
      <c r="AA63" t="s">
        <v>212</v>
      </c>
      <c r="AB63">
        <v>164.37737268776999</v>
      </c>
      <c r="AE63" t="str">
        <f t="shared" si="4"/>
        <v>01_Recherche-développement scientifique</v>
      </c>
      <c r="AF63" t="str">
        <f>INDEX(PDC!$K$1:$L$89,MATCH(AH63,PDC!$K:$K,0),MATCH(PDC!$L$1,PDC!$K$1:$L$1,0))</f>
        <v>Recherche-développement scientifique</v>
      </c>
      <c r="AG63" t="s">
        <v>94</v>
      </c>
      <c r="AH63" t="s">
        <v>251</v>
      </c>
      <c r="AI63">
        <v>368.81247578743597</v>
      </c>
    </row>
    <row r="64" spans="1:35" x14ac:dyDescent="0.35">
      <c r="A64" t="str">
        <f>INDEX(PDC!$K$1:$L$89,MATCH(B64,PDC!$K:$K,0),MATCH(PDC!$L$1,PDC!$K$1:$L$1,0))</f>
        <v>Activités juridiques et comptables</v>
      </c>
      <c r="B64" s="7" t="s">
        <v>155</v>
      </c>
      <c r="C64" s="21">
        <v>6251.2</v>
      </c>
      <c r="D64" s="21">
        <v>20967.169999999998</v>
      </c>
      <c r="E64" s="21">
        <f t="shared" si="1"/>
        <v>27218.37</v>
      </c>
      <c r="H64" t="str">
        <f t="shared" si="5"/>
        <v>0064_Services</v>
      </c>
      <c r="I64" t="s">
        <v>300</v>
      </c>
      <c r="J64" s="30" t="s">
        <v>117</v>
      </c>
      <c r="K64">
        <v>836.98</v>
      </c>
      <c r="L64">
        <v>1819</v>
      </c>
      <c r="M64">
        <v>2655.97</v>
      </c>
      <c r="P64" t="str">
        <f t="shared" si="2"/>
        <v>69_Construction</v>
      </c>
      <c r="Q64" s="5" t="s">
        <v>155</v>
      </c>
      <c r="R64" s="11" t="s">
        <v>115</v>
      </c>
      <c r="S64" s="10">
        <v>35591.31</v>
      </c>
      <c r="T64" s="10">
        <v>6205.48</v>
      </c>
      <c r="U64" s="10">
        <v>41796.79</v>
      </c>
      <c r="X64" t="str">
        <f t="shared" si="3"/>
        <v>0055_Activités administratives et autres activités de soutien aux entreprises</v>
      </c>
      <c r="Y64" t="str">
        <f>INDEX(PDC!$K$1:$L$89,MATCH(AA64,PDC!$K:$K,0),MATCH(PDC!$L$1,PDC!$K$1:$L$1,0))</f>
        <v>Activités administratives et autres activités de soutien aux entreprises</v>
      </c>
      <c r="Z64" t="s">
        <v>294</v>
      </c>
      <c r="AA64" t="s">
        <v>224</v>
      </c>
      <c r="AB64">
        <v>42.358960409355397</v>
      </c>
      <c r="AE64" t="str">
        <f t="shared" si="4"/>
        <v>01_Publicité et études de marché</v>
      </c>
      <c r="AF64" t="str">
        <f>INDEX(PDC!$K$1:$L$89,MATCH(AH64,PDC!$K:$K,0),MATCH(PDC!$L$1,PDC!$K$1:$L$1,0))</f>
        <v>Publicité et études de marché</v>
      </c>
      <c r="AG64" t="s">
        <v>94</v>
      </c>
      <c r="AH64" t="s">
        <v>157</v>
      </c>
      <c r="AI64">
        <v>290.62897593761897</v>
      </c>
    </row>
    <row r="65" spans="1:35" x14ac:dyDescent="0.35">
      <c r="A65" t="str">
        <f>INDEX(PDC!$K$1:$L$89,MATCH(B65,PDC!$K:$K,0),MATCH(PDC!$L$1,PDC!$K$1:$L$1,0))</f>
        <v>Activités des sièges sociaux ; conseil de gestion</v>
      </c>
      <c r="B65" s="7" t="s">
        <v>234</v>
      </c>
      <c r="C65" s="21">
        <v>11439.56</v>
      </c>
      <c r="D65" s="21">
        <v>11938.72</v>
      </c>
      <c r="E65" s="21">
        <f t="shared" si="1"/>
        <v>23378.28</v>
      </c>
      <c r="H65" t="str">
        <f t="shared" si="5"/>
        <v>0064_Agriculture</v>
      </c>
      <c r="I65" t="s">
        <v>302</v>
      </c>
      <c r="J65" s="30" t="s">
        <v>114</v>
      </c>
      <c r="K65">
        <v>338.83</v>
      </c>
      <c r="L65">
        <v>132.57</v>
      </c>
      <c r="M65">
        <v>471.4</v>
      </c>
      <c r="P65" t="str">
        <f t="shared" si="2"/>
        <v>69_Industrie</v>
      </c>
      <c r="Q65" s="5" t="s">
        <v>155</v>
      </c>
      <c r="R65" s="11" t="s">
        <v>116</v>
      </c>
      <c r="S65" s="10">
        <v>68636.62</v>
      </c>
      <c r="T65" s="10">
        <v>33393.040000000001</v>
      </c>
      <c r="U65" s="10">
        <v>102029.67</v>
      </c>
      <c r="X65" t="str">
        <f t="shared" si="3"/>
        <v>0055_Administration publique et défense ; sécurité sociale obligatoire</v>
      </c>
      <c r="Y65" t="str">
        <f>INDEX(PDC!$K$1:$L$89,MATCH(AA65,PDC!$K:$K,0),MATCH(PDC!$L$1,PDC!$K$1:$L$1,0))</f>
        <v>Administration publique et défense ; sécurité sociale obligatoire</v>
      </c>
      <c r="Z65" t="s">
        <v>294</v>
      </c>
      <c r="AA65" t="s">
        <v>218</v>
      </c>
      <c r="AB65">
        <v>499.55581136338901</v>
      </c>
      <c r="AE65" t="str">
        <f t="shared" si="4"/>
        <v>01_Autres activités spécialisées, scientifiques et techniques</v>
      </c>
      <c r="AF65" t="str">
        <f>INDEX(PDC!$K$1:$L$89,MATCH(AH65,PDC!$K:$K,0),MATCH(PDC!$L$1,PDC!$K$1:$L$1,0))</f>
        <v>Autres activités spécialisées, scientifiques et techniques</v>
      </c>
      <c r="AG65" t="s">
        <v>94</v>
      </c>
      <c r="AH65" t="s">
        <v>159</v>
      </c>
      <c r="AI65">
        <v>190.621053590679</v>
      </c>
    </row>
    <row r="66" spans="1:35" x14ac:dyDescent="0.35">
      <c r="A66" t="str">
        <f>INDEX(PDC!$K$1:$L$89,MATCH(B66,PDC!$K:$K,0),MATCH(PDC!$L$1,PDC!$K$1:$L$1,0))</f>
        <v>Activités d'architecture et d'ingénierie ; activités de contrôle et analyses techniques</v>
      </c>
      <c r="B66" s="7" t="s">
        <v>243</v>
      </c>
      <c r="C66" s="21">
        <v>26032.38</v>
      </c>
      <c r="D66" s="21">
        <v>13376.16</v>
      </c>
      <c r="E66" s="21">
        <f t="shared" si="1"/>
        <v>39408.54</v>
      </c>
      <c r="H66" t="str">
        <f t="shared" si="5"/>
        <v>8401_Commerce</v>
      </c>
      <c r="I66" t="s">
        <v>302</v>
      </c>
      <c r="J66" s="30" t="s">
        <v>138</v>
      </c>
      <c r="K66">
        <v>4981.4399999999996</v>
      </c>
      <c r="L66">
        <v>5457.49</v>
      </c>
      <c r="M66">
        <v>10438.93</v>
      </c>
      <c r="P66" t="str">
        <f t="shared" si="2"/>
        <v>69_Services</v>
      </c>
      <c r="Q66" s="5" t="s">
        <v>155</v>
      </c>
      <c r="R66" s="11" t="s">
        <v>117</v>
      </c>
      <c r="S66" s="10">
        <v>173720.47</v>
      </c>
      <c r="T66" s="10">
        <v>213289.09999999998</v>
      </c>
      <c r="U66" s="10">
        <v>387009.57</v>
      </c>
      <c r="X66" t="str">
        <f t="shared" si="3"/>
        <v>0055_Enseignement</v>
      </c>
      <c r="Y66" t="str">
        <f>INDEX(PDC!$K$1:$L$89,MATCH(AA66,PDC!$K:$K,0),MATCH(PDC!$L$1,PDC!$K$1:$L$1,0))</f>
        <v>Enseignement</v>
      </c>
      <c r="Z66" t="s">
        <v>294</v>
      </c>
      <c r="AA66" t="s">
        <v>222</v>
      </c>
      <c r="AB66">
        <v>527.01509678420405</v>
      </c>
      <c r="AE66" t="str">
        <f t="shared" si="4"/>
        <v>01_Activités vétérinaires</v>
      </c>
      <c r="AF66" t="str">
        <f>INDEX(PDC!$K$1:$L$89,MATCH(AH66,PDC!$K:$K,0),MATCH(PDC!$L$1,PDC!$K$1:$L$1,0))</f>
        <v>Activités vétérinaires</v>
      </c>
      <c r="AG66" t="s">
        <v>94</v>
      </c>
      <c r="AH66" t="s">
        <v>238</v>
      </c>
      <c r="AI66">
        <v>218.00905630088999</v>
      </c>
    </row>
    <row r="67" spans="1:35" x14ac:dyDescent="0.35">
      <c r="A67" t="str">
        <f>INDEX(PDC!$K$1:$L$89,MATCH(B67,PDC!$K:$K,0),MATCH(PDC!$L$1,PDC!$K$1:$L$1,0))</f>
        <v>Recherche-développement scientifique</v>
      </c>
      <c r="B67" s="7" t="s">
        <v>251</v>
      </c>
      <c r="C67" s="21">
        <v>10850.67</v>
      </c>
      <c r="D67" s="21">
        <v>6196.57</v>
      </c>
      <c r="E67" s="21">
        <f t="shared" si="1"/>
        <v>17047.239999999998</v>
      </c>
      <c r="H67" t="str">
        <f t="shared" si="5"/>
        <v>8401_Construction</v>
      </c>
      <c r="I67" t="s">
        <v>302</v>
      </c>
      <c r="J67" s="30" t="s">
        <v>115</v>
      </c>
      <c r="K67">
        <v>4335.78</v>
      </c>
      <c r="L67">
        <v>622.17999999999995</v>
      </c>
      <c r="M67">
        <v>4957.96</v>
      </c>
      <c r="P67" t="str">
        <f t="shared" si="2"/>
        <v>73_Agriculture</v>
      </c>
      <c r="Q67" s="5" t="s">
        <v>157</v>
      </c>
      <c r="R67" s="11" t="s">
        <v>114</v>
      </c>
      <c r="S67" s="10">
        <v>748.65</v>
      </c>
      <c r="T67" s="10">
        <v>453.56</v>
      </c>
      <c r="U67" s="10">
        <v>1202.21</v>
      </c>
      <c r="X67" t="str">
        <f t="shared" si="3"/>
        <v>0055_Activités pour la santé humaine</v>
      </c>
      <c r="Y67" t="str">
        <f>INDEX(PDC!$K$1:$L$89,MATCH(AA67,PDC!$K:$K,0),MATCH(PDC!$L$1,PDC!$K$1:$L$1,0))</f>
        <v>Activités pour la santé humaine</v>
      </c>
      <c r="Z67" t="s">
        <v>294</v>
      </c>
      <c r="AA67" t="s">
        <v>207</v>
      </c>
      <c r="AB67">
        <v>225.66294920746901</v>
      </c>
      <c r="AE67" t="str">
        <f t="shared" si="4"/>
        <v>01_Activités de location et location-bail</v>
      </c>
      <c r="AF67" t="str">
        <f>INDEX(PDC!$K$1:$L$89,MATCH(AH67,PDC!$K:$K,0),MATCH(PDC!$L$1,PDC!$K$1:$L$1,0))</f>
        <v>Activités de location et location-bail</v>
      </c>
      <c r="AG67" t="s">
        <v>94</v>
      </c>
      <c r="AH67" t="s">
        <v>236</v>
      </c>
      <c r="AI67">
        <v>611.63115991358404</v>
      </c>
    </row>
    <row r="68" spans="1:35" x14ac:dyDescent="0.35">
      <c r="A68" t="str">
        <f>INDEX(PDC!$K$1:$L$89,MATCH(B68,PDC!$K:$K,0),MATCH(PDC!$L$1,PDC!$K$1:$L$1,0))</f>
        <v>Publicité et études de marché</v>
      </c>
      <c r="B68" s="7" t="s">
        <v>157</v>
      </c>
      <c r="C68" s="21">
        <v>4493.46</v>
      </c>
      <c r="D68" s="21">
        <v>5397.49</v>
      </c>
      <c r="E68" s="21">
        <f t="shared" si="1"/>
        <v>9890.9500000000007</v>
      </c>
      <c r="H68" t="str">
        <f t="shared" si="5"/>
        <v>8401_Industrie</v>
      </c>
      <c r="I68" t="s">
        <v>302</v>
      </c>
      <c r="J68" s="30" t="s">
        <v>116</v>
      </c>
      <c r="K68">
        <v>8351.7199999999993</v>
      </c>
      <c r="L68">
        <v>4318.67</v>
      </c>
      <c r="M68">
        <v>12670.389999999998</v>
      </c>
      <c r="P68" t="str">
        <f t="shared" si="2"/>
        <v>73_Commerce</v>
      </c>
      <c r="Q68" s="5" t="s">
        <v>157</v>
      </c>
      <c r="R68" s="11" t="s">
        <v>138</v>
      </c>
      <c r="S68" s="10">
        <v>9516.43</v>
      </c>
      <c r="T68" s="10">
        <v>10154.030000000001</v>
      </c>
      <c r="U68" s="10">
        <v>19670.46</v>
      </c>
      <c r="X68" t="str">
        <f t="shared" si="3"/>
        <v>0055_Hébergement médico-social et social</v>
      </c>
      <c r="Y68" t="str">
        <f>INDEX(PDC!$K$1:$L$89,MATCH(AA68,PDC!$K:$K,0),MATCH(PDC!$L$1,PDC!$K$1:$L$1,0))</f>
        <v>Hébergement médico-social et social</v>
      </c>
      <c r="Z68" t="s">
        <v>294</v>
      </c>
      <c r="AA68" t="s">
        <v>202</v>
      </c>
      <c r="AB68">
        <v>400.09189629623899</v>
      </c>
      <c r="AE68" t="str">
        <f t="shared" si="4"/>
        <v>01_Activités liées à l'emploi</v>
      </c>
      <c r="AF68" t="str">
        <f>INDEX(PDC!$K$1:$L$89,MATCH(AH68,PDC!$K:$K,0),MATCH(PDC!$L$1,PDC!$K$1:$L$1,0))</f>
        <v>Activités liées à l'emploi</v>
      </c>
      <c r="AG68" t="s">
        <v>94</v>
      </c>
      <c r="AH68" t="s">
        <v>198</v>
      </c>
      <c r="AI68">
        <v>5794.3222704987502</v>
      </c>
    </row>
    <row r="69" spans="1:35" x14ac:dyDescent="0.35">
      <c r="A69" t="str">
        <f>INDEX(PDC!$K$1:$L$89,MATCH(B69,PDC!$K:$K,0),MATCH(PDC!$L$1,PDC!$K$1:$L$1,0))</f>
        <v>Autres activités spécialisées, scientifiques et techniques</v>
      </c>
      <c r="B69" s="7" t="s">
        <v>159</v>
      </c>
      <c r="C69" s="21">
        <v>2149.08</v>
      </c>
      <c r="D69" s="21">
        <v>1999.99</v>
      </c>
      <c r="E69" s="21">
        <f t="shared" ref="E69:E91" si="6">SUM(C69:D69)</f>
        <v>4149.07</v>
      </c>
      <c r="H69" t="str">
        <f t="shared" si="5"/>
        <v>8401_Services</v>
      </c>
      <c r="I69" t="s">
        <v>302</v>
      </c>
      <c r="J69" s="30" t="s">
        <v>117</v>
      </c>
      <c r="K69">
        <v>12919.03</v>
      </c>
      <c r="L69">
        <v>18975.86</v>
      </c>
      <c r="M69">
        <v>31894.880000000001</v>
      </c>
      <c r="P69" t="str">
        <f t="shared" ref="P69:P81" si="7">Q69&amp;"_"&amp;R69</f>
        <v>73_Construction</v>
      </c>
      <c r="Q69" s="5" t="s">
        <v>157</v>
      </c>
      <c r="R69" s="11" t="s">
        <v>115</v>
      </c>
      <c r="S69" s="10">
        <v>10226.799999999999</v>
      </c>
      <c r="T69" s="10">
        <v>1505.82</v>
      </c>
      <c r="U69" s="10">
        <v>11732.63</v>
      </c>
      <c r="X69" t="str">
        <f t="shared" ref="X69:X132" si="8">Z69&amp;"_"&amp;Y69</f>
        <v>0055_Action sociale sans hébergement</v>
      </c>
      <c r="Y69" t="str">
        <f>INDEX(PDC!$K$1:$L$89,MATCH(AA69,PDC!$K:$K,0),MATCH(PDC!$L$1,PDC!$K$1:$L$1,0))</f>
        <v>Action sociale sans hébergement</v>
      </c>
      <c r="Z69" t="s">
        <v>294</v>
      </c>
      <c r="AA69" t="s">
        <v>201</v>
      </c>
      <c r="AB69">
        <v>768.792624824977</v>
      </c>
      <c r="AE69" t="str">
        <f t="shared" ref="AE69:AE132" si="9">AG69&amp;"_"&amp;AF69</f>
        <v>01_Activités des agences de voyage, voyagistes, services de réservation et activités connexes</v>
      </c>
      <c r="AF69" t="str">
        <f>INDEX(PDC!$K$1:$L$89,MATCH(AH69,PDC!$K:$K,0),MATCH(PDC!$L$1,PDC!$K$1:$L$1,0))</f>
        <v>Activités des agences de voyage, voyagistes, services de réservation et activités connexes</v>
      </c>
      <c r="AG69" t="s">
        <v>94</v>
      </c>
      <c r="AH69" t="s">
        <v>227</v>
      </c>
      <c r="AI69">
        <v>229.48021821917001</v>
      </c>
    </row>
    <row r="70" spans="1:35" x14ac:dyDescent="0.35">
      <c r="A70" t="str">
        <f>INDEX(PDC!$K$1:$L$89,MATCH(B70,PDC!$K:$K,0),MATCH(PDC!$L$1,PDC!$K$1:$L$1,0))</f>
        <v>Activités vétérinaires</v>
      </c>
      <c r="B70" s="7" t="s">
        <v>238</v>
      </c>
      <c r="C70" s="21">
        <v>161.16</v>
      </c>
      <c r="D70" s="21">
        <v>1768.31</v>
      </c>
      <c r="E70" s="21">
        <f t="shared" si="6"/>
        <v>1929.47</v>
      </c>
      <c r="H70" t="str">
        <f t="shared" si="5"/>
        <v>8401_Agriculture</v>
      </c>
      <c r="I70" t="s">
        <v>303</v>
      </c>
      <c r="J70" s="30" t="s">
        <v>114</v>
      </c>
      <c r="K70" s="10">
        <v>330.55</v>
      </c>
      <c r="L70" s="10">
        <v>172.89</v>
      </c>
      <c r="M70" s="10">
        <v>503.44</v>
      </c>
      <c r="P70" t="str">
        <f t="shared" si="7"/>
        <v>73_Industrie</v>
      </c>
      <c r="Q70" s="5" t="s">
        <v>157</v>
      </c>
      <c r="R70" s="11" t="s">
        <v>116</v>
      </c>
      <c r="S70" s="10">
        <v>15319.03</v>
      </c>
      <c r="T70" s="10">
        <v>5570.7500000000009</v>
      </c>
      <c r="U70" s="10">
        <v>20889.780000000002</v>
      </c>
      <c r="X70" t="str">
        <f t="shared" si="8"/>
        <v>0055_Activités créatives, artistiques et de spectacle</v>
      </c>
      <c r="Y70" t="str">
        <f>INDEX(PDC!$K$1:$L$89,MATCH(AA70,PDC!$K:$K,0),MATCH(PDC!$L$1,PDC!$K$1:$L$1,0))</f>
        <v>Activités créatives, artistiques et de spectacle</v>
      </c>
      <c r="Z70" t="s">
        <v>294</v>
      </c>
      <c r="AA70" t="s">
        <v>245</v>
      </c>
      <c r="AB70">
        <v>34.071391726891299</v>
      </c>
      <c r="AE70" t="str">
        <f t="shared" si="9"/>
        <v>01_Enquêtes et sécurité</v>
      </c>
      <c r="AF70" t="str">
        <f>INDEX(PDC!$K$1:$L$89,MATCH(AH70,PDC!$K:$K,0),MATCH(PDC!$L$1,PDC!$K$1:$L$1,0))</f>
        <v>Enquêtes et sécurité</v>
      </c>
      <c r="AG70" t="s">
        <v>94</v>
      </c>
      <c r="AH70" t="s">
        <v>213</v>
      </c>
      <c r="AI70">
        <v>548.61793400911597</v>
      </c>
    </row>
    <row r="71" spans="1:35" x14ac:dyDescent="0.35">
      <c r="A71" t="str">
        <f>INDEX(PDC!$K$1:$L$89,MATCH(B71,PDC!$K:$K,0),MATCH(PDC!$L$1,PDC!$K$1:$L$1,0))</f>
        <v>Activités de location et location-bail</v>
      </c>
      <c r="B71" s="7" t="s">
        <v>236</v>
      </c>
      <c r="C71" s="21">
        <v>5481.45</v>
      </c>
      <c r="D71" s="21">
        <v>2890.36</v>
      </c>
      <c r="E71" s="21">
        <f t="shared" si="6"/>
        <v>8371.81</v>
      </c>
      <c r="H71" t="str">
        <f t="shared" si="5"/>
        <v>8402_Commerce</v>
      </c>
      <c r="I71" t="s">
        <v>303</v>
      </c>
      <c r="J71" s="30" t="s">
        <v>138</v>
      </c>
      <c r="K71" s="10">
        <v>2054.79</v>
      </c>
      <c r="L71" s="10">
        <v>2138.44</v>
      </c>
      <c r="M71" s="10">
        <v>4193.2299999999996</v>
      </c>
      <c r="P71" t="str">
        <f t="shared" si="7"/>
        <v>73_Services</v>
      </c>
      <c r="Q71" s="5" t="s">
        <v>157</v>
      </c>
      <c r="R71" s="11" t="s">
        <v>117</v>
      </c>
      <c r="S71" s="10">
        <v>32263.489999999998</v>
      </c>
      <c r="T71" s="10">
        <v>42917.009999999995</v>
      </c>
      <c r="U71" s="10">
        <v>75180.5</v>
      </c>
      <c r="X71" t="str">
        <f t="shared" si="8"/>
        <v>0055_Bibliothèques, archives, musées et autres activités culturelles</v>
      </c>
      <c r="Y71" t="str">
        <f>INDEX(PDC!$K$1:$L$89,MATCH(AA71,PDC!$K:$K,0),MATCH(PDC!$L$1,PDC!$K$1:$L$1,0))</f>
        <v>Bibliothèques, archives, musées et autres activités culturelles</v>
      </c>
      <c r="Z71" t="s">
        <v>294</v>
      </c>
      <c r="AA71" t="s">
        <v>239</v>
      </c>
      <c r="AB71">
        <v>25.1888846160927</v>
      </c>
      <c r="AE71" t="str">
        <f t="shared" si="9"/>
        <v>01_Services relatifs aux bâtiments et aménagement paysager</v>
      </c>
      <c r="AF71" t="str">
        <f>INDEX(PDC!$K$1:$L$89,MATCH(AH71,PDC!$K:$K,0),MATCH(PDC!$L$1,PDC!$K$1:$L$1,0))</f>
        <v>Services relatifs aux bâtiments et aménagement paysager</v>
      </c>
      <c r="AG71" t="s">
        <v>94</v>
      </c>
      <c r="AH71" t="s">
        <v>212</v>
      </c>
      <c r="AI71">
        <v>2281.3200435273802</v>
      </c>
    </row>
    <row r="72" spans="1:35" x14ac:dyDescent="0.35">
      <c r="A72" t="str">
        <f>INDEX(PDC!$K$1:$L$89,MATCH(B72,PDC!$K:$K,0),MATCH(PDC!$L$1,PDC!$K$1:$L$1,0))</f>
        <v>Activités liées à l'emploi</v>
      </c>
      <c r="B72" s="7" t="s">
        <v>198</v>
      </c>
      <c r="C72" s="21">
        <v>39547.57</v>
      </c>
      <c r="D72" s="21">
        <v>21506.71</v>
      </c>
      <c r="E72" s="21">
        <f t="shared" si="6"/>
        <v>61054.28</v>
      </c>
      <c r="H72" t="str">
        <f t="shared" si="5"/>
        <v>8402_Construction</v>
      </c>
      <c r="I72" t="s">
        <v>303</v>
      </c>
      <c r="J72" s="30" t="s">
        <v>115</v>
      </c>
      <c r="K72" s="10">
        <v>2483.44</v>
      </c>
      <c r="L72" s="10">
        <v>271.48</v>
      </c>
      <c r="M72" s="10">
        <v>2754.92</v>
      </c>
      <c r="P72" t="str">
        <f t="shared" si="7"/>
        <v>74_Agriculture</v>
      </c>
      <c r="Q72" s="5" t="s">
        <v>159</v>
      </c>
      <c r="R72" s="11" t="s">
        <v>114</v>
      </c>
      <c r="S72" s="10">
        <v>967.92</v>
      </c>
      <c r="T72" s="10">
        <v>461.42</v>
      </c>
      <c r="U72" s="10">
        <v>1429.34</v>
      </c>
      <c r="X72" t="str">
        <f t="shared" si="8"/>
        <v>0055_Activités sportives, récréatives et de loisirs</v>
      </c>
      <c r="Y72" t="str">
        <f>INDEX(PDC!$K$1:$L$89,MATCH(AA72,PDC!$K:$K,0),MATCH(PDC!$L$1,PDC!$K$1:$L$1,0))</f>
        <v>Activités sportives, récréatives et de loisirs</v>
      </c>
      <c r="Z72" t="s">
        <v>294</v>
      </c>
      <c r="AA72" t="s">
        <v>241</v>
      </c>
      <c r="AB72">
        <v>39.900814618436399</v>
      </c>
      <c r="AE72" t="str">
        <f t="shared" si="9"/>
        <v>01_Activités administratives et autres activités de soutien aux entreprises</v>
      </c>
      <c r="AF72" t="str">
        <f>INDEX(PDC!$K$1:$L$89,MATCH(AH72,PDC!$K:$K,0),MATCH(PDC!$L$1,PDC!$K$1:$L$1,0))</f>
        <v>Activités administratives et autres activités de soutien aux entreprises</v>
      </c>
      <c r="AG72" t="s">
        <v>94</v>
      </c>
      <c r="AH72" t="s">
        <v>224</v>
      </c>
      <c r="AI72">
        <v>690.66898203340804</v>
      </c>
    </row>
    <row r="73" spans="1:35" x14ac:dyDescent="0.35">
      <c r="A73" t="str">
        <f>INDEX(PDC!$K$1:$L$89,MATCH(B73,PDC!$K:$K,0),MATCH(PDC!$L$1,PDC!$K$1:$L$1,0))</f>
        <v>Activités des agences de voyage, voyagistes, services de réservation et activités connexes</v>
      </c>
      <c r="B73" s="7" t="s">
        <v>227</v>
      </c>
      <c r="C73" s="21">
        <v>1598.94</v>
      </c>
      <c r="D73" s="21">
        <v>4778.38</v>
      </c>
      <c r="E73" s="21">
        <f t="shared" si="6"/>
        <v>6377.32</v>
      </c>
      <c r="H73" t="str">
        <f t="shared" si="5"/>
        <v>8402_Industrie</v>
      </c>
      <c r="I73" t="s">
        <v>303</v>
      </c>
      <c r="J73" s="30" t="s">
        <v>116</v>
      </c>
      <c r="K73" s="10">
        <v>2780.1000000000004</v>
      </c>
      <c r="L73" s="10">
        <v>1372.08</v>
      </c>
      <c r="M73" s="10">
        <v>4152.1899999999996</v>
      </c>
      <c r="P73" t="str">
        <f t="shared" si="7"/>
        <v>74_Commerce</v>
      </c>
      <c r="Q73" s="5" t="s">
        <v>159</v>
      </c>
      <c r="R73" s="11" t="s">
        <v>138</v>
      </c>
      <c r="S73" s="10">
        <v>18204.28</v>
      </c>
      <c r="T73" s="10">
        <v>18499.98</v>
      </c>
      <c r="U73" s="10">
        <v>36704.26</v>
      </c>
      <c r="X73" t="str">
        <f t="shared" si="8"/>
        <v>0055_Activités des organisations associatives</v>
      </c>
      <c r="Y73" t="str">
        <f>INDEX(PDC!$K$1:$L$89,MATCH(AA73,PDC!$K:$K,0),MATCH(PDC!$L$1,PDC!$K$1:$L$1,0))</f>
        <v>Activités des organisations associatives</v>
      </c>
      <c r="Z73" t="s">
        <v>294</v>
      </c>
      <c r="AA73" t="s">
        <v>209</v>
      </c>
      <c r="AB73">
        <v>148.82645527065401</v>
      </c>
      <c r="AE73" t="str">
        <f t="shared" si="9"/>
        <v>01_Administration publique et défense ; sécurité sociale obligatoire</v>
      </c>
      <c r="AF73" t="str">
        <f>INDEX(PDC!$K$1:$L$89,MATCH(AH73,PDC!$K:$K,0),MATCH(PDC!$L$1,PDC!$K$1:$L$1,0))</f>
        <v>Administration publique et défense ; sécurité sociale obligatoire</v>
      </c>
      <c r="AG73" t="s">
        <v>94</v>
      </c>
      <c r="AH73" t="s">
        <v>218</v>
      </c>
      <c r="AI73">
        <v>5922.99075252077</v>
      </c>
    </row>
    <row r="74" spans="1:35" x14ac:dyDescent="0.35">
      <c r="A74" t="str">
        <f>INDEX(PDC!$K$1:$L$89,MATCH(B74,PDC!$K:$K,0),MATCH(PDC!$L$1,PDC!$K$1:$L$1,0))</f>
        <v>Enquêtes et sécurité</v>
      </c>
      <c r="B74" s="7" t="s">
        <v>213</v>
      </c>
      <c r="C74" s="21">
        <v>8964.6</v>
      </c>
      <c r="D74" s="21">
        <v>2076.2399999999998</v>
      </c>
      <c r="E74" s="21">
        <f t="shared" si="6"/>
        <v>11040.84</v>
      </c>
      <c r="H74" t="str">
        <f t="shared" si="5"/>
        <v>8402_Services</v>
      </c>
      <c r="I74" t="s">
        <v>303</v>
      </c>
      <c r="J74" s="30" t="s">
        <v>117</v>
      </c>
      <c r="K74" s="10">
        <v>6208.8</v>
      </c>
      <c r="L74" s="10">
        <v>9995.9999999999982</v>
      </c>
      <c r="M74" s="10">
        <v>16204.77</v>
      </c>
      <c r="P74" t="str">
        <f t="shared" si="7"/>
        <v>74_Construction</v>
      </c>
      <c r="Q74" s="5" t="s">
        <v>159</v>
      </c>
      <c r="R74" s="11" t="s">
        <v>115</v>
      </c>
      <c r="S74" s="10">
        <v>15259.15</v>
      </c>
      <c r="T74" s="10">
        <v>2205.29</v>
      </c>
      <c r="U74" s="10">
        <v>17464.439999999999</v>
      </c>
      <c r="X74" t="str">
        <f t="shared" si="8"/>
        <v>0055_Réparation d'ordinateurs et de biens personnels et domestiques</v>
      </c>
      <c r="Y74" t="str">
        <f>INDEX(PDC!$K$1:$L$89,MATCH(AA74,PDC!$K:$K,0),MATCH(PDC!$L$1,PDC!$K$1:$L$1,0))</f>
        <v>Réparation d'ordinateurs et de biens personnels et domestiques</v>
      </c>
      <c r="Z74" t="s">
        <v>294</v>
      </c>
      <c r="AA74" t="s">
        <v>242</v>
      </c>
      <c r="AB74">
        <v>4</v>
      </c>
      <c r="AE74" t="str">
        <f t="shared" si="9"/>
        <v>01_Enseignement</v>
      </c>
      <c r="AF74" t="str">
        <f>INDEX(PDC!$K$1:$L$89,MATCH(AH74,PDC!$K:$K,0),MATCH(PDC!$L$1,PDC!$K$1:$L$1,0))</f>
        <v>Enseignement</v>
      </c>
      <c r="AG74" t="s">
        <v>94</v>
      </c>
      <c r="AH74" t="s">
        <v>222</v>
      </c>
      <c r="AI74">
        <v>4682.8563455377398</v>
      </c>
    </row>
    <row r="75" spans="1:35" x14ac:dyDescent="0.35">
      <c r="A75" t="str">
        <f>INDEX(PDC!$K$1:$L$89,MATCH(B75,PDC!$K:$K,0),MATCH(PDC!$L$1,PDC!$K$1:$L$1,0))</f>
        <v>Services relatifs aux bâtiments et aménagement paysager</v>
      </c>
      <c r="B75" s="7" t="s">
        <v>212</v>
      </c>
      <c r="C75" s="21">
        <v>16983.8</v>
      </c>
      <c r="D75" s="21">
        <v>21556.46</v>
      </c>
      <c r="E75" s="21">
        <f t="shared" si="6"/>
        <v>38540.259999999995</v>
      </c>
      <c r="H75" t="str">
        <f t="shared" si="5"/>
        <v>8402_Agriculture</v>
      </c>
      <c r="I75" t="s">
        <v>304</v>
      </c>
      <c r="J75" s="30" t="s">
        <v>114</v>
      </c>
      <c r="K75" s="10">
        <v>367.91</v>
      </c>
      <c r="L75" s="10">
        <v>107.16</v>
      </c>
      <c r="M75" s="10">
        <v>475.07</v>
      </c>
      <c r="P75" t="str">
        <f t="shared" si="7"/>
        <v>74_Industrie</v>
      </c>
      <c r="Q75" s="5" t="s">
        <v>159</v>
      </c>
      <c r="R75" s="11" t="s">
        <v>116</v>
      </c>
      <c r="S75" s="10">
        <v>28319.7</v>
      </c>
      <c r="T75" s="10">
        <v>14307.83</v>
      </c>
      <c r="U75" s="10">
        <v>42627.520000000004</v>
      </c>
      <c r="X75" t="str">
        <f t="shared" si="8"/>
        <v>0055_Autres services personnels</v>
      </c>
      <c r="Y75" t="str">
        <f>INDEX(PDC!$K$1:$L$89,MATCH(AA75,PDC!$K:$K,0),MATCH(PDC!$L$1,PDC!$K$1:$L$1,0))</f>
        <v>Autres services personnels</v>
      </c>
      <c r="Z75" t="s">
        <v>294</v>
      </c>
      <c r="AA75" t="s">
        <v>216</v>
      </c>
      <c r="AB75">
        <v>72.053204725524907</v>
      </c>
      <c r="AE75" t="str">
        <f t="shared" si="9"/>
        <v>01_Activités pour la santé humaine</v>
      </c>
      <c r="AF75" t="str">
        <f>INDEX(PDC!$K$1:$L$89,MATCH(AH75,PDC!$K:$K,0),MATCH(PDC!$L$1,PDC!$K$1:$L$1,0))</f>
        <v>Activités pour la santé humaine</v>
      </c>
      <c r="AG75" t="s">
        <v>94</v>
      </c>
      <c r="AH75" t="s">
        <v>207</v>
      </c>
      <c r="AI75">
        <v>5647.1166611027102</v>
      </c>
    </row>
    <row r="76" spans="1:35" x14ac:dyDescent="0.35">
      <c r="A76" t="str">
        <f>INDEX(PDC!$K$1:$L$89,MATCH(B76,PDC!$K:$K,0),MATCH(PDC!$L$1,PDC!$K$1:$L$1,0))</f>
        <v>Activités administratives et autres activités de soutien aux entreprises</v>
      </c>
      <c r="B76" s="7" t="s">
        <v>224</v>
      </c>
      <c r="C76" s="21">
        <v>7102.71</v>
      </c>
      <c r="D76" s="21">
        <v>13476</v>
      </c>
      <c r="E76" s="21">
        <f t="shared" si="6"/>
        <v>20578.71</v>
      </c>
      <c r="H76" t="str">
        <f t="shared" si="5"/>
        <v>8403_Commerce</v>
      </c>
      <c r="I76" t="s">
        <v>304</v>
      </c>
      <c r="J76" s="30" t="s">
        <v>138</v>
      </c>
      <c r="K76" s="10">
        <v>2028.34</v>
      </c>
      <c r="L76" s="10">
        <v>1674.25</v>
      </c>
      <c r="M76" s="10">
        <v>3702.59</v>
      </c>
      <c r="P76" t="str">
        <f t="shared" si="7"/>
        <v>74_Services</v>
      </c>
      <c r="Q76" s="5" t="s">
        <v>159</v>
      </c>
      <c r="R76" s="11" t="s">
        <v>117</v>
      </c>
      <c r="S76" s="10">
        <v>44913.479999999996</v>
      </c>
      <c r="T76" s="10">
        <v>66733.289999999994</v>
      </c>
      <c r="U76" s="10">
        <v>111646.73000000001</v>
      </c>
      <c r="X76" t="str">
        <f t="shared" si="8"/>
        <v>0055_Activités des ménages en tant qu'employeurs de personnel domestique</v>
      </c>
      <c r="Y76" t="str">
        <f>INDEX(PDC!$K$1:$L$89,MATCH(AA76,PDC!$K:$K,0),MATCH(PDC!$L$1,PDC!$K$1:$L$1,0))</f>
        <v>Activités des ménages en tant qu'employeurs de personnel domestique</v>
      </c>
      <c r="Z76" t="s">
        <v>294</v>
      </c>
      <c r="AA76" t="s">
        <v>261</v>
      </c>
      <c r="AB76">
        <v>84.921042568368804</v>
      </c>
      <c r="AE76" t="str">
        <f t="shared" si="9"/>
        <v>01_Hébergement médico-social et social</v>
      </c>
      <c r="AF76" t="str">
        <f>INDEX(PDC!$K$1:$L$89,MATCH(AH76,PDC!$K:$K,0),MATCH(PDC!$L$1,PDC!$K$1:$L$1,0))</f>
        <v>Hébergement médico-social et social</v>
      </c>
      <c r="AG76" t="s">
        <v>94</v>
      </c>
      <c r="AH76" t="s">
        <v>202</v>
      </c>
      <c r="AI76">
        <v>5080.8297565068997</v>
      </c>
    </row>
    <row r="77" spans="1:35" x14ac:dyDescent="0.35">
      <c r="A77" t="str">
        <f>INDEX(PDC!$K$1:$L$89,MATCH(B77,PDC!$K:$K,0),MATCH(PDC!$L$1,PDC!$K$1:$L$1,0))</f>
        <v>Administration publique et défense ; sécurité sociale obligatoire</v>
      </c>
      <c r="B77" s="7" t="s">
        <v>218</v>
      </c>
      <c r="C77" s="21">
        <v>39378.43</v>
      </c>
      <c r="D77" s="21">
        <v>48824.37</v>
      </c>
      <c r="E77" s="21">
        <f t="shared" si="6"/>
        <v>88202.8</v>
      </c>
      <c r="H77" t="str">
        <f t="shared" si="5"/>
        <v>8403_Construction</v>
      </c>
      <c r="I77" t="s">
        <v>304</v>
      </c>
      <c r="J77" s="30" t="s">
        <v>115</v>
      </c>
      <c r="K77" s="10">
        <v>1986.32</v>
      </c>
      <c r="L77" s="10">
        <v>281.39999999999998</v>
      </c>
      <c r="M77" s="10">
        <v>2267.73</v>
      </c>
      <c r="P77" t="str">
        <f t="shared" si="7"/>
        <v>ARA_Agriculture</v>
      </c>
      <c r="Q77" s="4" t="s">
        <v>360</v>
      </c>
      <c r="R77" t="s">
        <v>114</v>
      </c>
      <c r="S77">
        <v>14151.630000000001</v>
      </c>
      <c r="T77">
        <v>7393.1400000000012</v>
      </c>
      <c r="U77">
        <v>21544.78</v>
      </c>
      <c r="X77" t="str">
        <f t="shared" si="8"/>
        <v>0059_Culture et production animale, chasse et services annexes</v>
      </c>
      <c r="Y77" t="str">
        <f>INDEX(PDC!$K$1:$L$89,MATCH(AA77,PDC!$K:$K,0),MATCH(PDC!$L$1,PDC!$K$1:$L$1,0))</f>
        <v>Culture et production animale, chasse et services annexes</v>
      </c>
      <c r="Z77" t="s">
        <v>296</v>
      </c>
      <c r="AA77" t="s">
        <v>94</v>
      </c>
      <c r="AB77">
        <v>254.679232825778</v>
      </c>
      <c r="AE77" t="str">
        <f t="shared" si="9"/>
        <v>01_Action sociale sans hébergement</v>
      </c>
      <c r="AF77" t="str">
        <f>INDEX(PDC!$K$1:$L$89,MATCH(AH77,PDC!$K:$K,0),MATCH(PDC!$L$1,PDC!$K$1:$L$1,0))</f>
        <v>Action sociale sans hébergement</v>
      </c>
      <c r="AG77" t="s">
        <v>94</v>
      </c>
      <c r="AH77" t="s">
        <v>201</v>
      </c>
      <c r="AI77">
        <v>10402.548069632599</v>
      </c>
    </row>
    <row r="78" spans="1:35" x14ac:dyDescent="0.35">
      <c r="A78" t="str">
        <f>INDEX(PDC!$K$1:$L$89,MATCH(B78,PDC!$K:$K,0),MATCH(PDC!$L$1,PDC!$K$1:$L$1,0))</f>
        <v>Enseignement</v>
      </c>
      <c r="B78" s="7" t="s">
        <v>222</v>
      </c>
      <c r="C78" s="21">
        <v>28020.85</v>
      </c>
      <c r="D78" s="21">
        <v>59779.56</v>
      </c>
      <c r="E78" s="21">
        <f t="shared" si="6"/>
        <v>87800.41</v>
      </c>
      <c r="H78" t="str">
        <f t="shared" si="5"/>
        <v>8403_Industrie</v>
      </c>
      <c r="I78" t="s">
        <v>304</v>
      </c>
      <c r="J78" s="30" t="s">
        <v>116</v>
      </c>
      <c r="K78" s="10">
        <v>2064.4499999999998</v>
      </c>
      <c r="L78" s="10">
        <v>1027.25</v>
      </c>
      <c r="M78" s="10">
        <v>3091.7000000000003</v>
      </c>
      <c r="P78" t="str">
        <f t="shared" si="7"/>
        <v>ARA_Commerce</v>
      </c>
      <c r="Q78" s="4" t="s">
        <v>360</v>
      </c>
      <c r="R78" t="s">
        <v>138</v>
      </c>
      <c r="S78">
        <v>170508.41</v>
      </c>
      <c r="T78">
        <v>165989.16</v>
      </c>
      <c r="U78">
        <v>336497.58</v>
      </c>
      <c r="X78" t="str">
        <f t="shared" si="8"/>
        <v>0059_Sylviculture et exploitation forestière</v>
      </c>
      <c r="Y78" t="str">
        <f>INDEX(PDC!$K$1:$L$89,MATCH(AA78,PDC!$K:$K,0),MATCH(PDC!$L$1,PDC!$K$1:$L$1,0))</f>
        <v>Sylviculture et exploitation forestière</v>
      </c>
      <c r="Z78" t="s">
        <v>296</v>
      </c>
      <c r="AA78" t="s">
        <v>95</v>
      </c>
      <c r="AB78">
        <v>7.87409920425109</v>
      </c>
      <c r="AE78" t="str">
        <f t="shared" si="9"/>
        <v>01_Activités créatives, artistiques et de spectacle</v>
      </c>
      <c r="AF78" t="str">
        <f>INDEX(PDC!$K$1:$L$89,MATCH(AH78,PDC!$K:$K,0),MATCH(PDC!$L$1,PDC!$K$1:$L$1,0))</f>
        <v>Activités créatives, artistiques et de spectacle</v>
      </c>
      <c r="AG78" t="s">
        <v>94</v>
      </c>
      <c r="AH78" t="s">
        <v>245</v>
      </c>
      <c r="AI78">
        <v>364.94491632361701</v>
      </c>
    </row>
    <row r="79" spans="1:35" x14ac:dyDescent="0.35">
      <c r="A79" t="str">
        <f>INDEX(PDC!$K$1:$L$89,MATCH(B79,PDC!$K:$K,0),MATCH(PDC!$L$1,PDC!$K$1:$L$1,0))</f>
        <v>Activités pour la santé humaine</v>
      </c>
      <c r="B79" s="7" t="s">
        <v>207</v>
      </c>
      <c r="C79" s="21">
        <v>20313.7</v>
      </c>
      <c r="D79" s="21">
        <v>74894.84</v>
      </c>
      <c r="E79" s="21">
        <f t="shared" si="6"/>
        <v>95208.54</v>
      </c>
      <c r="H79" t="str">
        <f t="shared" si="5"/>
        <v>8403_Services</v>
      </c>
      <c r="I79" t="s">
        <v>304</v>
      </c>
      <c r="J79" s="30" t="s">
        <v>117</v>
      </c>
      <c r="K79" s="10">
        <v>4263.58</v>
      </c>
      <c r="L79" s="10">
        <v>7690.4000000000005</v>
      </c>
      <c r="M79" s="10">
        <v>11953.97</v>
      </c>
      <c r="P79" t="str">
        <f t="shared" si="7"/>
        <v>ARA_Construction</v>
      </c>
      <c r="Q79" s="4" t="s">
        <v>360</v>
      </c>
      <c r="R79" t="s">
        <v>115</v>
      </c>
      <c r="S79">
        <v>150863.62999999998</v>
      </c>
      <c r="T79">
        <v>21507.010000000002</v>
      </c>
      <c r="U79">
        <v>172370.64</v>
      </c>
      <c r="X79" t="str">
        <f t="shared" si="8"/>
        <v>0059_Industries alimentaires</v>
      </c>
      <c r="Y79" t="str">
        <f>INDEX(PDC!$K$1:$L$89,MATCH(AA79,PDC!$K:$K,0),MATCH(PDC!$L$1,PDC!$K$1:$L$1,0))</f>
        <v>Industries alimentaires</v>
      </c>
      <c r="Z79" t="s">
        <v>296</v>
      </c>
      <c r="AA79" t="s">
        <v>199</v>
      </c>
      <c r="AB79">
        <v>670.22235638494499</v>
      </c>
      <c r="AE79" t="str">
        <f t="shared" si="9"/>
        <v>01_Bibliothèques, archives, musées et autres activités culturelles</v>
      </c>
      <c r="AF79" t="str">
        <f>INDEX(PDC!$K$1:$L$89,MATCH(AH79,PDC!$K:$K,0),MATCH(PDC!$L$1,PDC!$K$1:$L$1,0))</f>
        <v>Bibliothèques, archives, musées et autres activités culturelles</v>
      </c>
      <c r="AG79" t="s">
        <v>94</v>
      </c>
      <c r="AH79" t="s">
        <v>239</v>
      </c>
      <c r="AI79">
        <v>102.798122172029</v>
      </c>
    </row>
    <row r="80" spans="1:35" x14ac:dyDescent="0.35">
      <c r="A80" t="str">
        <f>INDEX(PDC!$K$1:$L$89,MATCH(B80,PDC!$K:$K,0),MATCH(PDC!$L$1,PDC!$K$1:$L$1,0))</f>
        <v>Hébergement médico-social et social</v>
      </c>
      <c r="B80" s="7" t="s">
        <v>202</v>
      </c>
      <c r="C80" s="21">
        <v>12893.12</v>
      </c>
      <c r="D80" s="21">
        <v>49683</v>
      </c>
      <c r="E80" s="21">
        <f t="shared" si="6"/>
        <v>62576.12</v>
      </c>
      <c r="H80" t="str">
        <f t="shared" si="5"/>
        <v>8403_Agriculture</v>
      </c>
      <c r="I80" t="s">
        <v>305</v>
      </c>
      <c r="J80" s="30" t="s">
        <v>114</v>
      </c>
      <c r="K80">
        <v>126.06</v>
      </c>
      <c r="L80">
        <v>64.180000000000007</v>
      </c>
      <c r="M80">
        <v>190.25</v>
      </c>
      <c r="P80" t="str">
        <f t="shared" si="7"/>
        <v>ARA_Industrie</v>
      </c>
      <c r="Q80" s="4" t="s">
        <v>360</v>
      </c>
      <c r="R80" t="s">
        <v>116</v>
      </c>
      <c r="S80">
        <v>314052.77000000014</v>
      </c>
      <c r="T80">
        <v>137072.59000000003</v>
      </c>
      <c r="U80">
        <v>451125.4</v>
      </c>
      <c r="X80" t="str">
        <f t="shared" si="8"/>
        <v>0059_Fabrication de textiles</v>
      </c>
      <c r="Y80" t="str">
        <f>INDEX(PDC!$K$1:$L$89,MATCH(AA80,PDC!$K:$K,0),MATCH(PDC!$L$1,PDC!$K$1:$L$1,0))</f>
        <v>Fabrication de textiles</v>
      </c>
      <c r="Z80" t="s">
        <v>296</v>
      </c>
      <c r="AA80" t="s">
        <v>250</v>
      </c>
      <c r="AB80">
        <v>7.9631254934110602</v>
      </c>
      <c r="AE80" t="str">
        <f t="shared" si="9"/>
        <v>01_Organisation de jeux de hasard et d'argent</v>
      </c>
      <c r="AF80" t="str">
        <f>INDEX(PDC!$K$1:$L$89,MATCH(AH80,PDC!$K:$K,0),MATCH(PDC!$L$1,PDC!$K$1:$L$1,0))</f>
        <v>Organisation de jeux de hasard et d'argent</v>
      </c>
      <c r="AG80" t="s">
        <v>94</v>
      </c>
      <c r="AH80" t="s">
        <v>247</v>
      </c>
      <c r="AI80">
        <v>222.433319262711</v>
      </c>
    </row>
    <row r="81" spans="1:35" x14ac:dyDescent="0.35">
      <c r="A81" t="str">
        <f>INDEX(PDC!$K$1:$L$89,MATCH(B81,PDC!$K:$K,0),MATCH(PDC!$L$1,PDC!$K$1:$L$1,0))</f>
        <v>Action sociale sans hébergement</v>
      </c>
      <c r="B81" s="7" t="s">
        <v>201</v>
      </c>
      <c r="C81" s="21">
        <v>18198.87</v>
      </c>
      <c r="D81" s="21">
        <v>116898.98</v>
      </c>
      <c r="E81" s="21">
        <f t="shared" si="6"/>
        <v>135097.85</v>
      </c>
      <c r="H81" t="str">
        <f t="shared" si="5"/>
        <v>8404_Commerce</v>
      </c>
      <c r="I81" t="s">
        <v>305</v>
      </c>
      <c r="J81" s="30" t="s">
        <v>138</v>
      </c>
      <c r="K81">
        <v>644.79999999999995</v>
      </c>
      <c r="L81">
        <v>760.01</v>
      </c>
      <c r="M81">
        <v>1404.82</v>
      </c>
      <c r="P81" t="str">
        <f t="shared" si="7"/>
        <v>ARA_Services</v>
      </c>
      <c r="Q81" s="4" t="s">
        <v>360</v>
      </c>
      <c r="R81" t="s">
        <v>117</v>
      </c>
      <c r="S81">
        <v>524221.49000000005</v>
      </c>
      <c r="T81">
        <v>727099.9099999998</v>
      </c>
      <c r="U81">
        <v>1251321.3900000004</v>
      </c>
      <c r="X81" t="str">
        <f t="shared" si="8"/>
        <v>0059_Industrie de l'habillement</v>
      </c>
      <c r="Y81" t="str">
        <f>INDEX(PDC!$K$1:$L$89,MATCH(AA81,PDC!$K:$K,0),MATCH(PDC!$L$1,PDC!$K$1:$L$1,0))</f>
        <v>Industrie de l'habillement</v>
      </c>
      <c r="Z81" t="s">
        <v>296</v>
      </c>
      <c r="AA81" t="s">
        <v>254</v>
      </c>
      <c r="AB81">
        <v>3.9758633878679901</v>
      </c>
      <c r="AE81" t="str">
        <f t="shared" si="9"/>
        <v>01_Activités sportives, récréatives et de loisirs</v>
      </c>
      <c r="AF81" t="str">
        <f>INDEX(PDC!$K$1:$L$89,MATCH(AH81,PDC!$K:$K,0),MATCH(PDC!$L$1,PDC!$K$1:$L$1,0))</f>
        <v>Activités sportives, récréatives et de loisirs</v>
      </c>
      <c r="AG81" t="s">
        <v>94</v>
      </c>
      <c r="AH81" t="s">
        <v>241</v>
      </c>
      <c r="AI81">
        <v>905.19967163551303</v>
      </c>
    </row>
    <row r="82" spans="1:35" x14ac:dyDescent="0.35">
      <c r="A82" t="str">
        <f>INDEX(PDC!$K$1:$L$89,MATCH(B82,PDC!$K:$K,0),MATCH(PDC!$L$1,PDC!$K$1:$L$1,0))</f>
        <v>Activités créatives, artistiques et de spectacle</v>
      </c>
      <c r="B82" s="7" t="s">
        <v>245</v>
      </c>
      <c r="C82" s="21">
        <v>4931.6000000000004</v>
      </c>
      <c r="D82" s="21">
        <v>4647.37</v>
      </c>
      <c r="E82" s="21">
        <f t="shared" si="6"/>
        <v>9578.9700000000012</v>
      </c>
      <c r="H82" t="str">
        <f t="shared" si="5"/>
        <v>8404_Construction</v>
      </c>
      <c r="I82" t="s">
        <v>305</v>
      </c>
      <c r="J82" s="30" t="s">
        <v>115</v>
      </c>
      <c r="K82">
        <v>795.34</v>
      </c>
      <c r="L82">
        <v>102.4</v>
      </c>
      <c r="M82">
        <v>897.74</v>
      </c>
      <c r="X82" t="str">
        <f t="shared" si="8"/>
        <v>0059_Travail du bois et fabrication d'articles en bois et en liège, à l'exception des meubles ; fabrication d'articles en vannerie et sparterie</v>
      </c>
      <c r="Y82" t="str">
        <f>INDEX(PDC!$K$1:$L$89,MATCH(AA82,PDC!$K:$K,0),MATCH(PDC!$L$1,PDC!$K$1:$L$1,0))</f>
        <v>Travail du bois et fabrication d'articles en bois et en liège, à l'exception des meubles ; fabrication d'articles en vannerie et sparterie</v>
      </c>
      <c r="Z82" t="s">
        <v>296</v>
      </c>
      <c r="AA82" t="s">
        <v>196</v>
      </c>
      <c r="AB82">
        <v>28.580766468936901</v>
      </c>
      <c r="AE82" t="str">
        <f t="shared" si="9"/>
        <v>01_Activités des organisations associatives</v>
      </c>
      <c r="AF82" t="str">
        <f>INDEX(PDC!$K$1:$L$89,MATCH(AH82,PDC!$K:$K,0),MATCH(PDC!$L$1,PDC!$K$1:$L$1,0))</f>
        <v>Activités des organisations associatives</v>
      </c>
      <c r="AG82" t="s">
        <v>94</v>
      </c>
      <c r="AH82" t="s">
        <v>209</v>
      </c>
      <c r="AI82">
        <v>2446.279121945</v>
      </c>
    </row>
    <row r="83" spans="1:35" x14ac:dyDescent="0.35">
      <c r="A83" t="str">
        <f>INDEX(PDC!$K$1:$L$89,MATCH(B83,PDC!$K:$K,0),MATCH(PDC!$L$1,PDC!$K$1:$L$1,0))</f>
        <v>Bibliothèques, archives, musées et autres activités culturelles</v>
      </c>
      <c r="B83" s="7" t="s">
        <v>239</v>
      </c>
      <c r="C83" s="21">
        <v>670.81</v>
      </c>
      <c r="D83" s="21">
        <v>903.73</v>
      </c>
      <c r="E83" s="21">
        <f t="shared" si="6"/>
        <v>1574.54</v>
      </c>
      <c r="H83" t="str">
        <f t="shared" si="5"/>
        <v>8404_Industrie</v>
      </c>
      <c r="I83" t="s">
        <v>305</v>
      </c>
      <c r="J83" s="30" t="s">
        <v>116</v>
      </c>
      <c r="K83">
        <v>2441.5299999999997</v>
      </c>
      <c r="L83">
        <v>1096.8</v>
      </c>
      <c r="M83">
        <v>3538.3199999999997</v>
      </c>
      <c r="X83" t="str">
        <f t="shared" si="8"/>
        <v>0059_Imprimerie et reproduction d'enregistrements</v>
      </c>
      <c r="Y83" t="str">
        <f>INDEX(PDC!$K$1:$L$89,MATCH(AA83,PDC!$K:$K,0),MATCH(PDC!$L$1,PDC!$K$1:$L$1,0))</f>
        <v>Imprimerie et reproduction d'enregistrements</v>
      </c>
      <c r="Z83" t="s">
        <v>296</v>
      </c>
      <c r="AA83" t="s">
        <v>221</v>
      </c>
      <c r="AB83">
        <v>52.5763764005982</v>
      </c>
      <c r="AE83" t="str">
        <f t="shared" si="9"/>
        <v>01_Réparation d'ordinateurs et de biens personnels et domestiques</v>
      </c>
      <c r="AF83" t="str">
        <f>INDEX(PDC!$K$1:$L$89,MATCH(AH83,PDC!$K:$K,0),MATCH(PDC!$L$1,PDC!$K$1:$L$1,0))</f>
        <v>Réparation d'ordinateurs et de biens personnels et domestiques</v>
      </c>
      <c r="AG83" t="s">
        <v>94</v>
      </c>
      <c r="AH83" t="s">
        <v>242</v>
      </c>
      <c r="AI83">
        <v>115.922175137084</v>
      </c>
    </row>
    <row r="84" spans="1:35" x14ac:dyDescent="0.35">
      <c r="A84" t="str">
        <f>INDEX(PDC!$K$1:$L$89,MATCH(B84,PDC!$K:$K,0),MATCH(PDC!$L$1,PDC!$K$1:$L$1,0))</f>
        <v>Organisation de jeux de hasard et d'argent</v>
      </c>
      <c r="B84" s="7" t="s">
        <v>247</v>
      </c>
      <c r="C84" s="21">
        <v>1131.94</v>
      </c>
      <c r="D84" s="21">
        <v>885.37</v>
      </c>
      <c r="E84" s="21">
        <f t="shared" si="6"/>
        <v>2017.31</v>
      </c>
      <c r="H84" t="str">
        <f t="shared" si="5"/>
        <v>8404_Services</v>
      </c>
      <c r="I84" t="s">
        <v>305</v>
      </c>
      <c r="J84" s="30" t="s">
        <v>117</v>
      </c>
      <c r="K84">
        <v>2286.1299999999997</v>
      </c>
      <c r="L84">
        <v>3849.5699999999997</v>
      </c>
      <c r="M84">
        <v>6135.7000000000007</v>
      </c>
      <c r="X84" t="str">
        <f t="shared" si="8"/>
        <v>0059_Industrie chimique</v>
      </c>
      <c r="Y84" t="str">
        <f>INDEX(PDC!$K$1:$L$89,MATCH(AA84,PDC!$K:$K,0),MATCH(PDC!$L$1,PDC!$K$1:$L$1,0))</f>
        <v>Industrie chimique</v>
      </c>
      <c r="Z84" t="s">
        <v>296</v>
      </c>
      <c r="AA84" t="s">
        <v>211</v>
      </c>
      <c r="AB84">
        <v>17.1402145347664</v>
      </c>
      <c r="AE84" t="str">
        <f t="shared" si="9"/>
        <v>01_Autres services personnels</v>
      </c>
      <c r="AF84" t="str">
        <f>INDEX(PDC!$K$1:$L$89,MATCH(AH84,PDC!$K:$K,0),MATCH(PDC!$L$1,PDC!$K$1:$L$1,0))</f>
        <v>Autres services personnels</v>
      </c>
      <c r="AG84" t="s">
        <v>94</v>
      </c>
      <c r="AH84" t="s">
        <v>216</v>
      </c>
      <c r="AI84">
        <v>1663.2868128678699</v>
      </c>
    </row>
    <row r="85" spans="1:35" x14ac:dyDescent="0.35">
      <c r="A85" t="str">
        <f>INDEX(PDC!$K$1:$L$89,MATCH(B85,PDC!$K:$K,0),MATCH(PDC!$L$1,PDC!$K$1:$L$1,0))</f>
        <v>Activités sportives, récréatives et de loisirs</v>
      </c>
      <c r="B85" s="7" t="s">
        <v>241</v>
      </c>
      <c r="C85" s="21">
        <v>7510.6</v>
      </c>
      <c r="D85" s="21">
        <v>6522.22</v>
      </c>
      <c r="E85" s="21">
        <f t="shared" si="6"/>
        <v>14032.82</v>
      </c>
      <c r="H85" t="str">
        <f t="shared" si="5"/>
        <v>8404_Agriculture</v>
      </c>
      <c r="I85" t="s">
        <v>307</v>
      </c>
      <c r="J85" s="30" t="s">
        <v>114</v>
      </c>
      <c r="K85">
        <v>832.99</v>
      </c>
      <c r="L85">
        <v>362.15</v>
      </c>
      <c r="M85">
        <v>1195.1400000000001</v>
      </c>
      <c r="X85" t="str">
        <f t="shared" si="8"/>
        <v>0059_Industrie pharmaceutique</v>
      </c>
      <c r="Y85" t="str">
        <f>INDEX(PDC!$K$1:$L$89,MATCH(AA85,PDC!$K:$K,0),MATCH(PDC!$L$1,PDC!$K$1:$L$1,0))</f>
        <v>Industrie pharmaceutique</v>
      </c>
      <c r="Z85" t="s">
        <v>296</v>
      </c>
      <c r="AA85" t="s">
        <v>259</v>
      </c>
      <c r="AB85">
        <v>4.1621433386321796</v>
      </c>
      <c r="AE85" t="str">
        <f t="shared" si="9"/>
        <v>01_Activités des ménages en tant qu'employeurs de personnel domestique</v>
      </c>
      <c r="AF85" t="str">
        <f>INDEX(PDC!$K$1:$L$89,MATCH(AH85,PDC!$K:$K,0),MATCH(PDC!$L$1,PDC!$K$1:$L$1,0))</f>
        <v>Activités des ménages en tant qu'employeurs de personnel domestique</v>
      </c>
      <c r="AG85" t="s">
        <v>94</v>
      </c>
      <c r="AH85" t="s">
        <v>261</v>
      </c>
      <c r="AI85">
        <v>984.08585631930396</v>
      </c>
    </row>
    <row r="86" spans="1:35" x14ac:dyDescent="0.35">
      <c r="A86" t="str">
        <f>INDEX(PDC!$K$1:$L$89,MATCH(B86,PDC!$K:$K,0),MATCH(PDC!$L$1,PDC!$K$1:$L$1,0))</f>
        <v>Activités des organisations associatives</v>
      </c>
      <c r="B86" s="7" t="s">
        <v>209</v>
      </c>
      <c r="C86" s="21">
        <v>22099.07</v>
      </c>
      <c r="D86" s="21">
        <v>30196.71</v>
      </c>
      <c r="E86" s="21">
        <f t="shared" si="6"/>
        <v>52295.78</v>
      </c>
      <c r="H86" t="str">
        <f t="shared" si="5"/>
        <v>8405_Commerce</v>
      </c>
      <c r="I86" t="s">
        <v>307</v>
      </c>
      <c r="J86" s="30" t="s">
        <v>138</v>
      </c>
      <c r="K86">
        <v>5132.76</v>
      </c>
      <c r="L86">
        <v>5402.29</v>
      </c>
      <c r="M86">
        <v>10535.05</v>
      </c>
      <c r="X86" t="str">
        <f t="shared" si="8"/>
        <v>0059_Fabrication de produits en caoutchouc et en plastique</v>
      </c>
      <c r="Y86" t="str">
        <f>INDEX(PDC!$K$1:$L$89,MATCH(AA86,PDC!$K:$K,0),MATCH(PDC!$L$1,PDC!$K$1:$L$1,0))</f>
        <v>Fabrication de produits en caoutchouc et en plastique</v>
      </c>
      <c r="Z86" t="s">
        <v>296</v>
      </c>
      <c r="AA86" t="s">
        <v>195</v>
      </c>
      <c r="AB86">
        <v>212.87243216052801</v>
      </c>
      <c r="AE86" t="str">
        <f t="shared" si="9"/>
        <v>01_Activités indifférenciées des ménages en tant que producteurs de biens et services pour usage propre</v>
      </c>
      <c r="AF86" t="str">
        <f>INDEX(PDC!$K$1:$L$89,MATCH(AH86,PDC!$K:$K,0),MATCH(PDC!$L$1,PDC!$K$1:$L$1,0))</f>
        <v>Activités indifférenciées des ménages en tant que producteurs de biens et services pour usage propre</v>
      </c>
      <c r="AG86" t="s">
        <v>94</v>
      </c>
      <c r="AH86" t="s">
        <v>270</v>
      </c>
      <c r="AI86">
        <v>4.70485242621311</v>
      </c>
    </row>
    <row r="87" spans="1:35" x14ac:dyDescent="0.35">
      <c r="A87" t="str">
        <f>INDEX(PDC!$K$1:$L$89,MATCH(B87,PDC!$K:$K,0),MATCH(PDC!$L$1,PDC!$K$1:$L$1,0))</f>
        <v>Réparation d'ordinateurs et de biens personnels et domestiques</v>
      </c>
      <c r="B87" s="7" t="s">
        <v>242</v>
      </c>
      <c r="C87" s="21">
        <v>2635.56</v>
      </c>
      <c r="D87" s="21">
        <v>1188.3800000000001</v>
      </c>
      <c r="E87" s="21">
        <f t="shared" si="6"/>
        <v>3823.94</v>
      </c>
      <c r="H87" t="str">
        <f t="shared" si="5"/>
        <v>8405_Construction</v>
      </c>
      <c r="I87" t="s">
        <v>307</v>
      </c>
      <c r="J87" s="30" t="s">
        <v>115</v>
      </c>
      <c r="K87">
        <v>5175.6000000000004</v>
      </c>
      <c r="L87">
        <v>693.83</v>
      </c>
      <c r="M87">
        <v>5869.43</v>
      </c>
      <c r="X87" t="str">
        <f t="shared" si="8"/>
        <v>0059_Fabrication d'autres produits minéraux non métalliques</v>
      </c>
      <c r="Y87" t="str">
        <f>INDEX(PDC!$K$1:$L$89,MATCH(AA87,PDC!$K:$K,0),MATCH(PDC!$L$1,PDC!$K$1:$L$1,0))</f>
        <v>Fabrication d'autres produits minéraux non métalliques</v>
      </c>
      <c r="Z87" t="s">
        <v>296</v>
      </c>
      <c r="AA87" t="s">
        <v>203</v>
      </c>
      <c r="AB87">
        <v>142.77525524197401</v>
      </c>
      <c r="AE87" t="str">
        <f t="shared" si="9"/>
        <v>01_Activités des organisations et organismes extraterritoriaux</v>
      </c>
      <c r="AF87" t="str">
        <f>INDEX(PDC!$K$1:$L$89,MATCH(AH87,PDC!$K:$K,0),MATCH(PDC!$L$1,PDC!$K$1:$L$1,0))</f>
        <v>Activités des organisations et organismes extraterritoriaux</v>
      </c>
      <c r="AG87" t="s">
        <v>94</v>
      </c>
      <c r="AH87" t="s">
        <v>260</v>
      </c>
      <c r="AI87">
        <v>203.786368432171</v>
      </c>
    </row>
    <row r="88" spans="1:35" x14ac:dyDescent="0.35">
      <c r="A88" t="str">
        <f>INDEX(PDC!$K$1:$L$89,MATCH(B88,PDC!$K:$K,0),MATCH(PDC!$L$1,PDC!$K$1:$L$1,0))</f>
        <v>Autres services personnels</v>
      </c>
      <c r="B88" s="7" t="s">
        <v>216</v>
      </c>
      <c r="C88" s="21">
        <v>4150.8100000000004</v>
      </c>
      <c r="D88" s="21">
        <v>18925.939999999999</v>
      </c>
      <c r="E88" s="21">
        <f t="shared" si="6"/>
        <v>23076.75</v>
      </c>
      <c r="H88" t="str">
        <f t="shared" si="5"/>
        <v>8405_Industrie</v>
      </c>
      <c r="I88" t="s">
        <v>307</v>
      </c>
      <c r="J88" s="30" t="s">
        <v>116</v>
      </c>
      <c r="K88">
        <v>11717.490000000002</v>
      </c>
      <c r="L88">
        <v>4964.3999999999996</v>
      </c>
      <c r="M88">
        <v>16681.89</v>
      </c>
      <c r="X88" t="str">
        <f t="shared" si="8"/>
        <v>0059_Métallurgie</v>
      </c>
      <c r="Y88" t="str">
        <f>INDEX(PDC!$K$1:$L$89,MATCH(AA88,PDC!$K:$K,0),MATCH(PDC!$L$1,PDC!$K$1:$L$1,0))</f>
        <v>Métallurgie</v>
      </c>
      <c r="Z88" t="s">
        <v>296</v>
      </c>
      <c r="AA88" t="s">
        <v>225</v>
      </c>
      <c r="AB88">
        <v>24.156929666446899</v>
      </c>
      <c r="AE88" t="str">
        <f t="shared" si="9"/>
        <v>03_Culture et production animale, chasse et services annexes</v>
      </c>
      <c r="AF88" t="str">
        <f>INDEX(PDC!$K$1:$L$89,MATCH(AH88,PDC!$K:$K,0),MATCH(PDC!$L$1,PDC!$K$1:$L$1,0))</f>
        <v>Culture et production animale, chasse et services annexes</v>
      </c>
      <c r="AG88" t="s">
        <v>104</v>
      </c>
      <c r="AH88" t="s">
        <v>94</v>
      </c>
      <c r="AI88">
        <v>1399.9862949380299</v>
      </c>
    </row>
    <row r="89" spans="1:35" x14ac:dyDescent="0.35">
      <c r="A89" t="str">
        <f>INDEX(PDC!$K$1:$L$89,MATCH(B89,PDC!$K:$K,0),MATCH(PDC!$L$1,PDC!$K$1:$L$1,0))</f>
        <v>Activités des ménages en tant qu'employeurs de personnel domestique</v>
      </c>
      <c r="B89" s="7" t="s">
        <v>261</v>
      </c>
      <c r="C89" s="21">
        <v>717.59</v>
      </c>
      <c r="D89" s="21">
        <v>14927.33</v>
      </c>
      <c r="E89" s="21">
        <f t="shared" si="6"/>
        <v>15644.92</v>
      </c>
      <c r="H89" t="str">
        <f t="shared" si="5"/>
        <v>8405_Services</v>
      </c>
      <c r="I89" t="s">
        <v>307</v>
      </c>
      <c r="J89" s="30" t="s">
        <v>117</v>
      </c>
      <c r="K89">
        <v>14055.699999999999</v>
      </c>
      <c r="L89">
        <v>22245.54</v>
      </c>
      <c r="M89">
        <v>36301.24</v>
      </c>
      <c r="X89" t="str">
        <f t="shared" si="8"/>
        <v>0059_Fabrication de produits métalliques, à l'exception des machines et des équipements</v>
      </c>
      <c r="Y89" t="str">
        <f>INDEX(PDC!$K$1:$L$89,MATCH(AA89,PDC!$K:$K,0),MATCH(PDC!$L$1,PDC!$K$1:$L$1,0))</f>
        <v>Fabrication de produits métalliques, à l'exception des machines et des équipements</v>
      </c>
      <c r="Z89" t="s">
        <v>296</v>
      </c>
      <c r="AA89" t="s">
        <v>204</v>
      </c>
      <c r="AB89">
        <v>352.88627536273901</v>
      </c>
      <c r="AE89" t="str">
        <f t="shared" si="9"/>
        <v>03_Sylviculture et exploitation forestière</v>
      </c>
      <c r="AF89" t="str">
        <f>INDEX(PDC!$K$1:$L$89,MATCH(AH89,PDC!$K:$K,0),MATCH(PDC!$L$1,PDC!$K$1:$L$1,0))</f>
        <v>Sylviculture et exploitation forestière</v>
      </c>
      <c r="AG89" t="s">
        <v>104</v>
      </c>
      <c r="AH89" t="s">
        <v>95</v>
      </c>
      <c r="AI89">
        <v>96.331862571233103</v>
      </c>
    </row>
    <row r="90" spans="1:35" x14ac:dyDescent="0.35">
      <c r="A90" t="str">
        <f>INDEX(PDC!$K$1:$L$89,MATCH(B90,PDC!$K:$K,0),MATCH(PDC!$L$1,PDC!$K$1:$L$1,0))</f>
        <v>Activités indifférenciées des ménages en tant que producteurs de biens et services pour usage propre</v>
      </c>
      <c r="B90" s="7" t="s">
        <v>270</v>
      </c>
      <c r="C90" s="21">
        <v>14.65</v>
      </c>
      <c r="D90" s="21">
        <v>59.85</v>
      </c>
      <c r="E90" s="21">
        <f t="shared" si="6"/>
        <v>74.5</v>
      </c>
      <c r="H90" t="str">
        <f t="shared" si="5"/>
        <v>8405_Agriculture</v>
      </c>
      <c r="I90" t="s">
        <v>309</v>
      </c>
      <c r="J90" s="30" t="s">
        <v>114</v>
      </c>
      <c r="K90">
        <v>204.5</v>
      </c>
      <c r="L90">
        <v>115.34</v>
      </c>
      <c r="M90">
        <v>319.83999999999997</v>
      </c>
      <c r="X90" t="str">
        <f t="shared" si="8"/>
        <v>0059_Fabrication d'équipements électriques</v>
      </c>
      <c r="Y90" t="str">
        <f>INDEX(PDC!$K$1:$L$89,MATCH(AA90,PDC!$K:$K,0),MATCH(PDC!$L$1,PDC!$K$1:$L$1,0))</f>
        <v>Fabrication d'équipements électriques</v>
      </c>
      <c r="Z90" t="s">
        <v>296</v>
      </c>
      <c r="AA90" t="s">
        <v>235</v>
      </c>
      <c r="AB90">
        <v>30.1623267435528</v>
      </c>
      <c r="AE90" t="str">
        <f t="shared" si="9"/>
        <v>03_Autres industries extractives</v>
      </c>
      <c r="AF90" t="str">
        <f>INDEX(PDC!$K$1:$L$89,MATCH(AH90,PDC!$K:$K,0),MATCH(PDC!$L$1,PDC!$K$1:$L$1,0))</f>
        <v>Autres industries extractives</v>
      </c>
      <c r="AG90" t="s">
        <v>104</v>
      </c>
      <c r="AH90" t="s">
        <v>96</v>
      </c>
      <c r="AI90">
        <v>274.77610267487302</v>
      </c>
    </row>
    <row r="91" spans="1:35" x14ac:dyDescent="0.35">
      <c r="A91" t="str">
        <f>INDEX(PDC!$K$1:$L$89,MATCH(B91,PDC!$K:$K,0),MATCH(PDC!$L$1,PDC!$K$1:$L$1,0))</f>
        <v>Activités des organisations et organismes extraterritoriaux</v>
      </c>
      <c r="B91" s="7" t="s">
        <v>260</v>
      </c>
      <c r="C91" s="21">
        <v>462.34</v>
      </c>
      <c r="D91" s="21">
        <v>412.1</v>
      </c>
      <c r="E91" s="21">
        <f t="shared" si="6"/>
        <v>874.44</v>
      </c>
      <c r="H91" t="str">
        <f t="shared" si="5"/>
        <v>8406_Commerce</v>
      </c>
      <c r="I91" t="s">
        <v>309</v>
      </c>
      <c r="J91" s="30" t="s">
        <v>138</v>
      </c>
      <c r="K91">
        <v>5324.73</v>
      </c>
      <c r="L91">
        <v>5303.78</v>
      </c>
      <c r="M91">
        <v>10628.51</v>
      </c>
      <c r="X91" t="str">
        <f t="shared" si="8"/>
        <v>0059_Fabrication de machines et équipements n.c.a.</v>
      </c>
      <c r="Y91" t="str">
        <f>INDEX(PDC!$K$1:$L$89,MATCH(AA91,PDC!$K:$K,0),MATCH(PDC!$L$1,PDC!$K$1:$L$1,0))</f>
        <v>Fabrication de machines et équipements n.c.a.</v>
      </c>
      <c r="Z91" t="s">
        <v>296</v>
      </c>
      <c r="AA91" t="s">
        <v>219</v>
      </c>
      <c r="AB91">
        <v>123.862925067601</v>
      </c>
      <c r="AE91" t="str">
        <f t="shared" si="9"/>
        <v>03_Industries alimentaires</v>
      </c>
      <c r="AF91" t="str">
        <f>INDEX(PDC!$K$1:$L$89,MATCH(AH91,PDC!$K:$K,0),MATCH(PDC!$L$1,PDC!$K$1:$L$1,0))</f>
        <v>Industries alimentaires</v>
      </c>
      <c r="AG91" t="s">
        <v>104</v>
      </c>
      <c r="AH91" t="s">
        <v>199</v>
      </c>
      <c r="AI91">
        <v>3426.1327519797801</v>
      </c>
    </row>
    <row r="92" spans="1:35" x14ac:dyDescent="0.35">
      <c r="A92" t="s">
        <v>354</v>
      </c>
      <c r="C92" s="21">
        <f>SUM(C4:C91)</f>
        <v>1173797.9300000004</v>
      </c>
      <c r="D92" s="21">
        <f t="shared" ref="D92" si="10">SUM(D4:D91)</f>
        <v>1059061.78</v>
      </c>
      <c r="E92" s="21">
        <f>SUM(E4:E91)</f>
        <v>2232859.7100000004</v>
      </c>
      <c r="H92" t="str">
        <f t="shared" si="5"/>
        <v>8406_Construction</v>
      </c>
      <c r="I92" t="s">
        <v>309</v>
      </c>
      <c r="J92" s="30" t="s">
        <v>115</v>
      </c>
      <c r="K92">
        <v>3765.14</v>
      </c>
      <c r="L92">
        <v>558.89</v>
      </c>
      <c r="M92">
        <v>4324.04</v>
      </c>
      <c r="X92" t="str">
        <f t="shared" si="8"/>
        <v>0059_Industrie automobile</v>
      </c>
      <c r="Y92" t="str">
        <f>INDEX(PDC!$K$1:$L$89,MATCH(AA92,PDC!$K:$K,0),MATCH(PDC!$L$1,PDC!$K$1:$L$1,0))</f>
        <v>Industrie automobile</v>
      </c>
      <c r="Z92" t="s">
        <v>296</v>
      </c>
      <c r="AA92" t="s">
        <v>208</v>
      </c>
      <c r="AB92">
        <v>456.24518080542401</v>
      </c>
      <c r="AE92" t="str">
        <f t="shared" si="9"/>
        <v>03_Fabrication de boissons</v>
      </c>
      <c r="AF92" t="str">
        <f>INDEX(PDC!$K$1:$L$89,MATCH(AH92,PDC!$K:$K,0),MATCH(PDC!$L$1,PDC!$K$1:$L$1,0))</f>
        <v>Fabrication de boissons</v>
      </c>
      <c r="AG92" t="s">
        <v>104</v>
      </c>
      <c r="AH92" t="s">
        <v>252</v>
      </c>
      <c r="AI92">
        <v>229.09996015640601</v>
      </c>
    </row>
    <row r="93" spans="1:35" x14ac:dyDescent="0.35">
      <c r="H93" t="str">
        <f t="shared" si="5"/>
        <v>8406_Industrie</v>
      </c>
      <c r="I93" t="s">
        <v>309</v>
      </c>
      <c r="J93" s="30" t="s">
        <v>116</v>
      </c>
      <c r="K93">
        <v>9150.2699999999986</v>
      </c>
      <c r="L93">
        <v>4512.4900000000007</v>
      </c>
      <c r="M93">
        <v>13662.779999999999</v>
      </c>
      <c r="X93" t="str">
        <f t="shared" si="8"/>
        <v>0059_Fabrication d'autres matériels de transport</v>
      </c>
      <c r="Y93" t="str">
        <f>INDEX(PDC!$K$1:$L$89,MATCH(AA93,PDC!$K:$K,0),MATCH(PDC!$L$1,PDC!$K$1:$L$1,0))</f>
        <v>Fabrication d'autres matériels de transport</v>
      </c>
      <c r="Z93" t="s">
        <v>296</v>
      </c>
      <c r="AA93" t="s">
        <v>237</v>
      </c>
      <c r="AB93">
        <v>17.132209667317301</v>
      </c>
      <c r="AE93" t="str">
        <f t="shared" si="9"/>
        <v>03_Fabrication de produits à base de tabac</v>
      </c>
      <c r="AF93" t="str">
        <f>INDEX(PDC!$K$1:$L$89,MATCH(AH93,PDC!$K:$K,0),MATCH(PDC!$L$1,PDC!$K$1:$L$1,0))</f>
        <v>Fabrication de produits à base de tabac</v>
      </c>
      <c r="AG93" t="s">
        <v>104</v>
      </c>
      <c r="AH93" t="s">
        <v>263</v>
      </c>
      <c r="AI93">
        <v>12.1265336328181</v>
      </c>
    </row>
    <row r="94" spans="1:35" x14ac:dyDescent="0.35">
      <c r="H94" t="str">
        <f t="shared" si="5"/>
        <v>8406_Services</v>
      </c>
      <c r="I94" t="s">
        <v>309</v>
      </c>
      <c r="J94" s="30" t="s">
        <v>117</v>
      </c>
      <c r="K94">
        <v>12235.249999999998</v>
      </c>
      <c r="L94">
        <v>18181.43</v>
      </c>
      <c r="M94">
        <v>30416.66</v>
      </c>
      <c r="X94" t="str">
        <f t="shared" si="8"/>
        <v>0059_Fabrication de meubles</v>
      </c>
      <c r="Y94" t="str">
        <f>INDEX(PDC!$K$1:$L$89,MATCH(AA94,PDC!$K:$K,0),MATCH(PDC!$L$1,PDC!$K$1:$L$1,0))</f>
        <v>Fabrication de meubles</v>
      </c>
      <c r="Z94" t="s">
        <v>296</v>
      </c>
      <c r="AA94" t="s">
        <v>231</v>
      </c>
      <c r="AB94">
        <v>4.2105263157894699</v>
      </c>
      <c r="AE94" t="str">
        <f t="shared" si="9"/>
        <v>03_Fabrication de textiles</v>
      </c>
      <c r="AF94" t="str">
        <f>INDEX(PDC!$K$1:$L$89,MATCH(AH94,PDC!$K:$K,0),MATCH(PDC!$L$1,PDC!$K$1:$L$1,0))</f>
        <v>Fabrication de textiles</v>
      </c>
      <c r="AG94" t="s">
        <v>104</v>
      </c>
      <c r="AH94" t="s">
        <v>250</v>
      </c>
      <c r="AI94">
        <v>23.116764063652699</v>
      </c>
    </row>
    <row r="95" spans="1:35" x14ac:dyDescent="0.35">
      <c r="H95" t="str">
        <f t="shared" si="5"/>
        <v>8406_Agriculture</v>
      </c>
      <c r="I95" t="s">
        <v>310</v>
      </c>
      <c r="J95" s="30" t="s">
        <v>114</v>
      </c>
      <c r="K95">
        <v>370.01</v>
      </c>
      <c r="L95">
        <v>288.91000000000003</v>
      </c>
      <c r="M95">
        <v>658.92</v>
      </c>
      <c r="X95" t="str">
        <f t="shared" si="8"/>
        <v>0059_Autres industries manufacturières</v>
      </c>
      <c r="Y95" t="str">
        <f>INDEX(PDC!$K$1:$L$89,MATCH(AA95,PDC!$K:$K,0),MATCH(PDC!$L$1,PDC!$K$1:$L$1,0))</f>
        <v>Autres industries manufacturières</v>
      </c>
      <c r="Z95" t="s">
        <v>296</v>
      </c>
      <c r="AA95" t="s">
        <v>244</v>
      </c>
      <c r="AB95">
        <v>16.0034991248992</v>
      </c>
      <c r="AE95" t="str">
        <f t="shared" si="9"/>
        <v>03_Industrie de l'habillement</v>
      </c>
      <c r="AF95" t="str">
        <f>INDEX(PDC!$K$1:$L$89,MATCH(AH95,PDC!$K:$K,0),MATCH(PDC!$L$1,PDC!$K$1:$L$1,0))</f>
        <v>Industrie de l'habillement</v>
      </c>
      <c r="AG95" t="s">
        <v>104</v>
      </c>
      <c r="AH95" t="s">
        <v>254</v>
      </c>
      <c r="AI95">
        <v>35.8876728833093</v>
      </c>
    </row>
    <row r="96" spans="1:35" x14ac:dyDescent="0.35">
      <c r="H96" t="str">
        <f t="shared" si="5"/>
        <v>8407_Commerce</v>
      </c>
      <c r="I96" t="s">
        <v>310</v>
      </c>
      <c r="J96" s="30" t="s">
        <v>138</v>
      </c>
      <c r="K96">
        <v>5533.68</v>
      </c>
      <c r="L96">
        <v>5207</v>
      </c>
      <c r="M96">
        <v>10740.68</v>
      </c>
      <c r="X96" t="str">
        <f t="shared" si="8"/>
        <v>0059_Réparation et installation de machines et d'équipements</v>
      </c>
      <c r="Y96" t="str">
        <f>INDEX(PDC!$K$1:$L$89,MATCH(AA96,PDC!$K:$K,0),MATCH(PDC!$L$1,PDC!$K$1:$L$1,0))</f>
        <v>Réparation et installation de machines et d'équipements</v>
      </c>
      <c r="Z96" t="s">
        <v>296</v>
      </c>
      <c r="AA96" t="s">
        <v>215</v>
      </c>
      <c r="AB96">
        <v>55.190263488294001</v>
      </c>
      <c r="AE96" t="str">
        <f t="shared" si="9"/>
        <v>03_Industrie du cuir et de la chaussure</v>
      </c>
      <c r="AF96" t="str">
        <f>INDEX(PDC!$K$1:$L$89,MATCH(AH96,PDC!$K:$K,0),MATCH(PDC!$L$1,PDC!$K$1:$L$1,0))</f>
        <v>Industrie du cuir et de la chaussure</v>
      </c>
      <c r="AG96" t="s">
        <v>104</v>
      </c>
      <c r="AH96" t="s">
        <v>143</v>
      </c>
      <c r="AI96">
        <v>974.61160484980803</v>
      </c>
    </row>
    <row r="97" spans="8:35" x14ac:dyDescent="0.35">
      <c r="H97" t="str">
        <f t="shared" si="5"/>
        <v>8407_Construction</v>
      </c>
      <c r="I97" t="s">
        <v>310</v>
      </c>
      <c r="J97" s="30" t="s">
        <v>115</v>
      </c>
      <c r="K97">
        <v>5304.05</v>
      </c>
      <c r="L97">
        <v>863.52</v>
      </c>
      <c r="M97">
        <v>6167.58</v>
      </c>
      <c r="X97" t="str">
        <f t="shared" si="8"/>
        <v>0059_Captage, traitement et distribution d'eau</v>
      </c>
      <c r="Y97" t="str">
        <f>INDEX(PDC!$K$1:$L$89,MATCH(AA97,PDC!$K:$K,0),MATCH(PDC!$L$1,PDC!$K$1:$L$1,0))</f>
        <v>Captage, traitement et distribution d'eau</v>
      </c>
      <c r="Z97" t="s">
        <v>296</v>
      </c>
      <c r="AA97" t="s">
        <v>230</v>
      </c>
      <c r="AB97">
        <v>23.9684098420725</v>
      </c>
      <c r="AE97" t="str">
        <f t="shared" si="9"/>
        <v>03_Travail du bois et fabrication d'articles en bois et en liège, à l'exception des meubles ; fabrication d'articles en vannerie et sparterie</v>
      </c>
      <c r="AF97" t="str">
        <f>INDEX(PDC!$K$1:$L$89,MATCH(AH97,PDC!$K:$K,0),MATCH(PDC!$L$1,PDC!$K$1:$L$1,0))</f>
        <v>Travail du bois et fabrication d'articles en bois et en liège, à l'exception des meubles ; fabrication d'articles en vannerie et sparterie</v>
      </c>
      <c r="AG97" t="s">
        <v>104</v>
      </c>
      <c r="AH97" t="s">
        <v>196</v>
      </c>
      <c r="AI97">
        <v>426.78723102278599</v>
      </c>
    </row>
    <row r="98" spans="8:35" x14ac:dyDescent="0.35">
      <c r="H98" t="str">
        <f t="shared" si="5"/>
        <v>8407_Industrie</v>
      </c>
      <c r="I98" t="s">
        <v>310</v>
      </c>
      <c r="J98" s="30" t="s">
        <v>116</v>
      </c>
      <c r="K98">
        <v>8035.36</v>
      </c>
      <c r="L98">
        <v>3030.25</v>
      </c>
      <c r="M98">
        <v>11065.61</v>
      </c>
      <c r="X98" t="str">
        <f t="shared" si="8"/>
        <v>0059_Collecte et traitement des eaux usées</v>
      </c>
      <c r="Y98" t="str">
        <f>INDEX(PDC!$K$1:$L$89,MATCH(AA98,PDC!$K:$K,0),MATCH(PDC!$L$1,PDC!$K$1:$L$1,0))</f>
        <v>Collecte et traitement des eaux usées</v>
      </c>
      <c r="Z98" t="s">
        <v>296</v>
      </c>
      <c r="AA98" t="s">
        <v>197</v>
      </c>
      <c r="AB98">
        <v>20.7527853272457</v>
      </c>
      <c r="AE98" t="str">
        <f t="shared" si="9"/>
        <v>03_Industrie du papier et du carton</v>
      </c>
      <c r="AF98" t="str">
        <f>INDEX(PDC!$K$1:$L$89,MATCH(AH98,PDC!$K:$K,0),MATCH(PDC!$L$1,PDC!$K$1:$L$1,0))</f>
        <v>Industrie du papier et du carton</v>
      </c>
      <c r="AG98" t="s">
        <v>104</v>
      </c>
      <c r="AH98" t="s">
        <v>248</v>
      </c>
      <c r="AI98">
        <v>7.5626403865366001</v>
      </c>
    </row>
    <row r="99" spans="8:35" x14ac:dyDescent="0.35">
      <c r="H99" t="str">
        <f t="shared" si="5"/>
        <v>8407_Services</v>
      </c>
      <c r="I99" t="s">
        <v>310</v>
      </c>
      <c r="J99" s="30" t="s">
        <v>117</v>
      </c>
      <c r="K99">
        <v>18204.050000000003</v>
      </c>
      <c r="L99">
        <v>24156.19</v>
      </c>
      <c r="M99">
        <v>42360.229999999996</v>
      </c>
      <c r="X99" t="str">
        <f t="shared" si="8"/>
        <v>0059_Collecte, traitement et élimination des déchets ; récupération</v>
      </c>
      <c r="Y99" t="str">
        <f>INDEX(PDC!$K$1:$L$89,MATCH(AA99,PDC!$K:$K,0),MATCH(PDC!$L$1,PDC!$K$1:$L$1,0))</f>
        <v>Collecte, traitement et élimination des déchets ; récupération</v>
      </c>
      <c r="Z99" t="s">
        <v>296</v>
      </c>
      <c r="AA99" t="s">
        <v>147</v>
      </c>
      <c r="AB99">
        <v>17.064471473879401</v>
      </c>
      <c r="AE99" t="str">
        <f t="shared" si="9"/>
        <v>03_Imprimerie et reproduction d'enregistrements</v>
      </c>
      <c r="AF99" t="str">
        <f>INDEX(PDC!$K$1:$L$89,MATCH(AH99,PDC!$K:$K,0),MATCH(PDC!$L$1,PDC!$K$1:$L$1,0))</f>
        <v>Imprimerie et reproduction d'enregistrements</v>
      </c>
      <c r="AG99" t="s">
        <v>104</v>
      </c>
      <c r="AH99" t="s">
        <v>221</v>
      </c>
      <c r="AI99">
        <v>275.62287200036099</v>
      </c>
    </row>
    <row r="100" spans="8:35" x14ac:dyDescent="0.35">
      <c r="H100" t="str">
        <f t="shared" si="5"/>
        <v>8407_Agriculture</v>
      </c>
      <c r="I100" t="s">
        <v>311</v>
      </c>
      <c r="J100" s="30" t="s">
        <v>114</v>
      </c>
      <c r="K100" s="10">
        <v>995.99</v>
      </c>
      <c r="L100" s="10">
        <v>502.89</v>
      </c>
      <c r="M100" s="10">
        <v>1498.88</v>
      </c>
      <c r="X100" t="str">
        <f t="shared" si="8"/>
        <v>0059_Construction de bâtiments</v>
      </c>
      <c r="Y100" t="str">
        <f>INDEX(PDC!$K$1:$L$89,MATCH(AA100,PDC!$K:$K,0),MATCH(PDC!$L$1,PDC!$K$1:$L$1,0))</f>
        <v>Construction de bâtiments</v>
      </c>
      <c r="Z100" t="s">
        <v>296</v>
      </c>
      <c r="AA100" t="s">
        <v>193</v>
      </c>
      <c r="AB100">
        <v>81.759342465517804</v>
      </c>
      <c r="AE100" t="str">
        <f t="shared" si="9"/>
        <v>03_Industrie chimique</v>
      </c>
      <c r="AF100" t="str">
        <f>INDEX(PDC!$K$1:$L$89,MATCH(AH100,PDC!$K:$K,0),MATCH(PDC!$L$1,PDC!$K$1:$L$1,0))</f>
        <v>Industrie chimique</v>
      </c>
      <c r="AG100" t="s">
        <v>104</v>
      </c>
      <c r="AH100" t="s">
        <v>211</v>
      </c>
      <c r="AI100">
        <v>695.72561631439999</v>
      </c>
    </row>
    <row r="101" spans="8:35" x14ac:dyDescent="0.35">
      <c r="H101" t="str">
        <f t="shared" si="5"/>
        <v>8408_Commerce</v>
      </c>
      <c r="I101" t="s">
        <v>311</v>
      </c>
      <c r="J101" s="30" t="s">
        <v>138</v>
      </c>
      <c r="K101" s="10">
        <v>10816.87</v>
      </c>
      <c r="L101" s="10">
        <v>10458.49</v>
      </c>
      <c r="M101" s="10">
        <v>21275.360000000001</v>
      </c>
      <c r="X101" t="str">
        <f t="shared" si="8"/>
        <v>0059_Génie civil</v>
      </c>
      <c r="Y101" t="str">
        <f>INDEX(PDC!$K$1:$L$89,MATCH(AA101,PDC!$K:$K,0),MATCH(PDC!$L$1,PDC!$K$1:$L$1,0))</f>
        <v>Génie civil</v>
      </c>
      <c r="Z101" t="s">
        <v>296</v>
      </c>
      <c r="AA101" t="s">
        <v>149</v>
      </c>
      <c r="AB101">
        <v>27.8945684773248</v>
      </c>
      <c r="AE101" t="str">
        <f t="shared" si="9"/>
        <v>03_Industrie pharmaceutique</v>
      </c>
      <c r="AF101" t="str">
        <f>INDEX(PDC!$K$1:$L$89,MATCH(AH101,PDC!$K:$K,0),MATCH(PDC!$L$1,PDC!$K$1:$L$1,0))</f>
        <v>Industrie pharmaceutique</v>
      </c>
      <c r="AG101" t="s">
        <v>104</v>
      </c>
      <c r="AH101" t="s">
        <v>259</v>
      </c>
      <c r="AI101">
        <v>327.428525863792</v>
      </c>
    </row>
    <row r="102" spans="8:35" x14ac:dyDescent="0.35">
      <c r="H102" t="str">
        <f t="shared" si="5"/>
        <v>8408_Construction</v>
      </c>
      <c r="I102" t="s">
        <v>311</v>
      </c>
      <c r="J102" s="30" t="s">
        <v>115</v>
      </c>
      <c r="K102" s="10">
        <v>9844.6200000000008</v>
      </c>
      <c r="L102" s="10">
        <v>1150.52</v>
      </c>
      <c r="M102" s="10">
        <v>10995.14</v>
      </c>
      <c r="X102" t="str">
        <f t="shared" si="8"/>
        <v>0059_Travaux de construction spécialisés</v>
      </c>
      <c r="Y102" t="str">
        <f>INDEX(PDC!$K$1:$L$89,MATCH(AA102,PDC!$K:$K,0),MATCH(PDC!$L$1,PDC!$K$1:$L$1,0))</f>
        <v>Travaux de construction spécialisés</v>
      </c>
      <c r="Z102" t="s">
        <v>296</v>
      </c>
      <c r="AA102" t="s">
        <v>151</v>
      </c>
      <c r="AB102">
        <v>670.707056524775</v>
      </c>
      <c r="AE102" t="str">
        <f t="shared" si="9"/>
        <v>03_Fabrication de produits en caoutchouc et en plastique</v>
      </c>
      <c r="AF102" t="str">
        <f>INDEX(PDC!$K$1:$L$89,MATCH(AH102,PDC!$K:$K,0),MATCH(PDC!$L$1,PDC!$K$1:$L$1,0))</f>
        <v>Fabrication de produits en caoutchouc et en plastique</v>
      </c>
      <c r="AG102" t="s">
        <v>104</v>
      </c>
      <c r="AH102" t="s">
        <v>195</v>
      </c>
      <c r="AI102">
        <v>1528.5656104238301</v>
      </c>
    </row>
    <row r="103" spans="8:35" x14ac:dyDescent="0.35">
      <c r="H103" t="str">
        <f t="shared" si="5"/>
        <v>8408_Industrie</v>
      </c>
      <c r="I103" t="s">
        <v>311</v>
      </c>
      <c r="J103" s="30" t="s">
        <v>116</v>
      </c>
      <c r="K103" s="10">
        <v>19282.63</v>
      </c>
      <c r="L103" s="10">
        <v>7009.0800000000008</v>
      </c>
      <c r="M103" s="10">
        <v>26291.72</v>
      </c>
      <c r="X103" t="str">
        <f t="shared" si="8"/>
        <v>0059_Commerce et réparation d'automobiles et de motocycles</v>
      </c>
      <c r="Y103" t="str">
        <f>INDEX(PDC!$K$1:$L$89,MATCH(AA103,PDC!$K:$K,0),MATCH(PDC!$L$1,PDC!$K$1:$L$1,0))</f>
        <v>Commerce et réparation d'automobiles et de motocycles</v>
      </c>
      <c r="Z103" t="s">
        <v>296</v>
      </c>
      <c r="AA103" t="s">
        <v>223</v>
      </c>
      <c r="AB103">
        <v>135.05280991206899</v>
      </c>
      <c r="AE103" t="str">
        <f t="shared" si="9"/>
        <v>03_Fabrication d'autres produits minéraux non métalliques</v>
      </c>
      <c r="AF103" t="str">
        <f>INDEX(PDC!$K$1:$L$89,MATCH(AH103,PDC!$K:$K,0),MATCH(PDC!$L$1,PDC!$K$1:$L$1,0))</f>
        <v>Fabrication d'autres produits minéraux non métalliques</v>
      </c>
      <c r="AG103" t="s">
        <v>104</v>
      </c>
      <c r="AH103" t="s">
        <v>203</v>
      </c>
      <c r="AI103">
        <v>393.859437323446</v>
      </c>
    </row>
    <row r="104" spans="8:35" x14ac:dyDescent="0.35">
      <c r="H104" t="str">
        <f t="shared" si="5"/>
        <v>8408_Services</v>
      </c>
      <c r="I104" t="s">
        <v>311</v>
      </c>
      <c r="J104" s="30" t="s">
        <v>117</v>
      </c>
      <c r="K104" s="10">
        <v>36899.479999999996</v>
      </c>
      <c r="L104" s="10">
        <v>48070.36</v>
      </c>
      <c r="M104" s="10">
        <v>84969.81</v>
      </c>
      <c r="X104" t="str">
        <f t="shared" si="8"/>
        <v>0059_Commerce de gros, à l'exception des automobiles et des motocycles</v>
      </c>
      <c r="Y104" t="str">
        <f>INDEX(PDC!$K$1:$L$89,MATCH(AA104,PDC!$K:$K,0),MATCH(PDC!$L$1,PDC!$K$1:$L$1,0))</f>
        <v>Commerce de gros, à l'exception des automobiles et des motocycles</v>
      </c>
      <c r="Z104" t="s">
        <v>296</v>
      </c>
      <c r="AA104" t="s">
        <v>210</v>
      </c>
      <c r="AB104">
        <v>601.38418293240397</v>
      </c>
      <c r="AE104" t="str">
        <f t="shared" si="9"/>
        <v>03_Métallurgie</v>
      </c>
      <c r="AF104" t="str">
        <f>INDEX(PDC!$K$1:$L$89,MATCH(AH104,PDC!$K:$K,0),MATCH(PDC!$L$1,PDC!$K$1:$L$1,0))</f>
        <v>Métallurgie</v>
      </c>
      <c r="AG104" t="s">
        <v>104</v>
      </c>
      <c r="AH104" t="s">
        <v>225</v>
      </c>
      <c r="AI104">
        <v>1333.49970106922</v>
      </c>
    </row>
    <row r="105" spans="8:35" x14ac:dyDescent="0.35">
      <c r="H105" t="str">
        <f t="shared" si="5"/>
        <v>8408_Agriculture</v>
      </c>
      <c r="I105" t="s">
        <v>312</v>
      </c>
      <c r="J105" s="30" t="s">
        <v>114</v>
      </c>
      <c r="K105" s="10">
        <v>344.48</v>
      </c>
      <c r="L105" s="10">
        <v>148.72999999999999</v>
      </c>
      <c r="M105" s="10">
        <v>493.22</v>
      </c>
      <c r="X105" t="str">
        <f t="shared" si="8"/>
        <v>0059_Commerce de détail, à l'exception des automobiles et des motocycles</v>
      </c>
      <c r="Y105" t="str">
        <f>INDEX(PDC!$K$1:$L$89,MATCH(AA105,PDC!$K:$K,0),MATCH(PDC!$L$1,PDC!$K$1:$L$1,0))</f>
        <v>Commerce de détail, à l'exception des automobiles et des motocycles</v>
      </c>
      <c r="Z105" t="s">
        <v>296</v>
      </c>
      <c r="AA105" t="s">
        <v>206</v>
      </c>
      <c r="AB105">
        <v>481.82699895372002</v>
      </c>
      <c r="AE105" t="str">
        <f t="shared" si="9"/>
        <v>03_Fabrication de produits métalliques, à l'exception des machines et des équipements</v>
      </c>
      <c r="AF105" t="str">
        <f>INDEX(PDC!$K$1:$L$89,MATCH(AH105,PDC!$K:$K,0),MATCH(PDC!$L$1,PDC!$K$1:$L$1,0))</f>
        <v>Fabrication de produits métalliques, à l'exception des machines et des équipements</v>
      </c>
      <c r="AG105" t="s">
        <v>104</v>
      </c>
      <c r="AH105" t="s">
        <v>204</v>
      </c>
      <c r="AI105">
        <v>2519.2463678873501</v>
      </c>
    </row>
    <row r="106" spans="8:35" x14ac:dyDescent="0.35">
      <c r="H106" t="str">
        <f t="shared" si="5"/>
        <v>8409_Commerce</v>
      </c>
      <c r="I106" t="s">
        <v>312</v>
      </c>
      <c r="J106" s="30" t="s">
        <v>138</v>
      </c>
      <c r="K106" s="10">
        <v>13090.7</v>
      </c>
      <c r="L106" s="10">
        <v>12569.56</v>
      </c>
      <c r="M106" s="10">
        <v>25660.26</v>
      </c>
      <c r="X106" t="str">
        <f t="shared" si="8"/>
        <v>0059_Transports terrestres et transport par conduites</v>
      </c>
      <c r="Y106" t="str">
        <f>INDEX(PDC!$K$1:$L$89,MATCH(AA106,PDC!$K:$K,0),MATCH(PDC!$L$1,PDC!$K$1:$L$1,0))</f>
        <v>Transports terrestres et transport par conduites</v>
      </c>
      <c r="Z106" t="s">
        <v>296</v>
      </c>
      <c r="AA106" t="s">
        <v>205</v>
      </c>
      <c r="AB106">
        <v>503.11571608045398</v>
      </c>
      <c r="AE106" t="str">
        <f t="shared" si="9"/>
        <v>03_Fabrication de produits informatiques, électroniques et optiques</v>
      </c>
      <c r="AF106" t="str">
        <f>INDEX(PDC!$K$1:$L$89,MATCH(AH106,PDC!$K:$K,0),MATCH(PDC!$L$1,PDC!$K$1:$L$1,0))</f>
        <v>Fabrication de produits informatiques, électroniques et optiques</v>
      </c>
      <c r="AG106" t="s">
        <v>104</v>
      </c>
      <c r="AH106" t="s">
        <v>145</v>
      </c>
      <c r="AI106">
        <v>1338.5649053894299</v>
      </c>
    </row>
    <row r="107" spans="8:35" x14ac:dyDescent="0.35">
      <c r="H107" t="str">
        <f t="shared" si="5"/>
        <v>8409_Construction</v>
      </c>
      <c r="I107" t="s">
        <v>312</v>
      </c>
      <c r="J107" s="30" t="s">
        <v>115</v>
      </c>
      <c r="K107" s="10">
        <v>10757.01</v>
      </c>
      <c r="L107" s="10">
        <v>1631.82</v>
      </c>
      <c r="M107" s="10">
        <v>12388.83</v>
      </c>
      <c r="X107" t="str">
        <f t="shared" si="8"/>
        <v>0059_Entreposage et services auxiliaires des transports</v>
      </c>
      <c r="Y107" t="str">
        <f>INDEX(PDC!$K$1:$L$89,MATCH(AA107,PDC!$K:$K,0),MATCH(PDC!$L$1,PDC!$K$1:$L$1,0))</f>
        <v>Entreposage et services auxiliaires des transports</v>
      </c>
      <c r="Z107" t="s">
        <v>296</v>
      </c>
      <c r="AA107" t="s">
        <v>200</v>
      </c>
      <c r="AB107">
        <v>45.961732252517301</v>
      </c>
      <c r="AE107" t="str">
        <f t="shared" si="9"/>
        <v>03_Fabrication d'équipements électriques</v>
      </c>
      <c r="AF107" t="str">
        <f>INDEX(PDC!$K$1:$L$89,MATCH(AH107,PDC!$K:$K,0),MATCH(PDC!$L$1,PDC!$K$1:$L$1,0))</f>
        <v>Fabrication d'équipements électriques</v>
      </c>
      <c r="AG107" t="s">
        <v>104</v>
      </c>
      <c r="AH107" t="s">
        <v>235</v>
      </c>
      <c r="AI107">
        <v>345.87328665309502</v>
      </c>
    </row>
    <row r="108" spans="8:35" x14ac:dyDescent="0.35">
      <c r="H108" t="str">
        <f t="shared" si="5"/>
        <v>8409_Industrie</v>
      </c>
      <c r="I108" t="s">
        <v>312</v>
      </c>
      <c r="J108" s="30" t="s">
        <v>116</v>
      </c>
      <c r="K108" s="10">
        <v>26622.3</v>
      </c>
      <c r="L108" s="10">
        <v>9793.77</v>
      </c>
      <c r="M108" s="10">
        <v>36416.07</v>
      </c>
      <c r="X108" t="str">
        <f t="shared" si="8"/>
        <v>0059_Activités de poste et de courrier</v>
      </c>
      <c r="Y108" t="str">
        <f>INDEX(PDC!$K$1:$L$89,MATCH(AA108,PDC!$K:$K,0),MATCH(PDC!$L$1,PDC!$K$1:$L$1,0))</f>
        <v>Activités de poste et de courrier</v>
      </c>
      <c r="Z108" t="s">
        <v>296</v>
      </c>
      <c r="AA108" t="s">
        <v>229</v>
      </c>
      <c r="AB108">
        <v>58.675978516072398</v>
      </c>
      <c r="AE108" t="str">
        <f t="shared" si="9"/>
        <v>03_Fabrication de machines et équipements n.c.a.</v>
      </c>
      <c r="AF108" t="str">
        <f>INDEX(PDC!$K$1:$L$89,MATCH(AH108,PDC!$K:$K,0),MATCH(PDC!$L$1,PDC!$K$1:$L$1,0))</f>
        <v>Fabrication de machines et équipements n.c.a.</v>
      </c>
      <c r="AG108" t="s">
        <v>104</v>
      </c>
      <c r="AH108" t="s">
        <v>219</v>
      </c>
      <c r="AI108">
        <v>657.11100427961799</v>
      </c>
    </row>
    <row r="109" spans="8:35" x14ac:dyDescent="0.35">
      <c r="H109" t="str">
        <f t="shared" ref="H109:H172" si="11">I108&amp;"_"&amp;J109</f>
        <v>8409_Services</v>
      </c>
      <c r="I109" t="s">
        <v>312</v>
      </c>
      <c r="J109" s="30" t="s">
        <v>117</v>
      </c>
      <c r="K109" s="10">
        <v>56593.750000000007</v>
      </c>
      <c r="L109" s="10">
        <v>66459.8</v>
      </c>
      <c r="M109" s="10">
        <v>123053.54</v>
      </c>
      <c r="X109" t="str">
        <f t="shared" si="8"/>
        <v>0059_Hébergement</v>
      </c>
      <c r="Y109" t="str">
        <f>INDEX(PDC!$K$1:$L$89,MATCH(AA109,PDC!$K:$K,0),MATCH(PDC!$L$1,PDC!$K$1:$L$1,0))</f>
        <v>Hébergement</v>
      </c>
      <c r="Z109" t="s">
        <v>296</v>
      </c>
      <c r="AA109" t="s">
        <v>220</v>
      </c>
      <c r="AB109">
        <v>37.966054011647103</v>
      </c>
      <c r="AE109" t="str">
        <f t="shared" si="9"/>
        <v>03_Industrie automobile</v>
      </c>
      <c r="AF109" t="str">
        <f>INDEX(PDC!$K$1:$L$89,MATCH(AH109,PDC!$K:$K,0),MATCH(PDC!$L$1,PDC!$K$1:$L$1,0))</f>
        <v>Industrie automobile</v>
      </c>
      <c r="AG109" t="s">
        <v>104</v>
      </c>
      <c r="AH109" t="s">
        <v>208</v>
      </c>
      <c r="AI109">
        <v>530.97052509568698</v>
      </c>
    </row>
    <row r="110" spans="8:35" x14ac:dyDescent="0.35">
      <c r="H110" t="str">
        <f t="shared" si="11"/>
        <v>8409_Agriculture</v>
      </c>
      <c r="I110" t="s">
        <v>313</v>
      </c>
      <c r="J110" s="30" t="s">
        <v>114</v>
      </c>
      <c r="K110">
        <v>254.76</v>
      </c>
      <c r="L110">
        <v>198.59</v>
      </c>
      <c r="M110">
        <v>453.35</v>
      </c>
      <c r="X110" t="str">
        <f t="shared" si="8"/>
        <v>0059_Restauration</v>
      </c>
      <c r="Y110" t="str">
        <f>INDEX(PDC!$K$1:$L$89,MATCH(AA110,PDC!$K:$K,0),MATCH(PDC!$L$1,PDC!$K$1:$L$1,0))</f>
        <v>Restauration</v>
      </c>
      <c r="Z110" t="s">
        <v>296</v>
      </c>
      <c r="AA110" t="s">
        <v>214</v>
      </c>
      <c r="AB110">
        <v>283.91870642641601</v>
      </c>
      <c r="AE110" t="str">
        <f t="shared" si="9"/>
        <v>03_Fabrication d'autres matériels de transport</v>
      </c>
      <c r="AF110" t="str">
        <f>INDEX(PDC!$K$1:$L$89,MATCH(AH110,PDC!$K:$K,0),MATCH(PDC!$L$1,PDC!$K$1:$L$1,0))</f>
        <v>Fabrication d'autres matériels de transport</v>
      </c>
      <c r="AG110" t="s">
        <v>104</v>
      </c>
      <c r="AH110" t="s">
        <v>237</v>
      </c>
      <c r="AI110">
        <v>11.9214356387889</v>
      </c>
    </row>
    <row r="111" spans="8:35" x14ac:dyDescent="0.35">
      <c r="H111" t="str">
        <f t="shared" si="11"/>
        <v>8410_Commerce</v>
      </c>
      <c r="I111" t="s">
        <v>313</v>
      </c>
      <c r="J111" s="30" t="s">
        <v>138</v>
      </c>
      <c r="K111">
        <v>1242.56</v>
      </c>
      <c r="L111">
        <v>1597.86</v>
      </c>
      <c r="M111">
        <v>2840.42</v>
      </c>
      <c r="X111" t="str">
        <f t="shared" si="8"/>
        <v>0059_Édition</v>
      </c>
      <c r="Y111" t="str">
        <f>INDEX(PDC!$K$1:$L$89,MATCH(AA111,PDC!$K:$K,0),MATCH(PDC!$L$1,PDC!$K$1:$L$1,0))</f>
        <v>Édition</v>
      </c>
      <c r="Z111" t="s">
        <v>296</v>
      </c>
      <c r="AA111" t="s">
        <v>255</v>
      </c>
      <c r="AB111">
        <v>16.9060908142296</v>
      </c>
      <c r="AE111" t="str">
        <f t="shared" si="9"/>
        <v>03_Fabrication de meubles</v>
      </c>
      <c r="AF111" t="str">
        <f>INDEX(PDC!$K$1:$L$89,MATCH(AH111,PDC!$K:$K,0),MATCH(PDC!$L$1,PDC!$K$1:$L$1,0))</f>
        <v>Fabrication de meubles</v>
      </c>
      <c r="AG111" t="s">
        <v>104</v>
      </c>
      <c r="AH111" t="s">
        <v>231</v>
      </c>
      <c r="AI111">
        <v>143.96716665271899</v>
      </c>
    </row>
    <row r="112" spans="8:35" x14ac:dyDescent="0.35">
      <c r="H112" t="str">
        <f t="shared" si="11"/>
        <v>8410_Construction</v>
      </c>
      <c r="I112" t="s">
        <v>313</v>
      </c>
      <c r="J112" s="30" t="s">
        <v>115</v>
      </c>
      <c r="K112">
        <v>1345.51</v>
      </c>
      <c r="L112">
        <v>137.37</v>
      </c>
      <c r="M112">
        <v>1482.88</v>
      </c>
      <c r="X112" t="str">
        <f t="shared" si="8"/>
        <v>0059_Production de films cinématographiques, de vidéo et de programmes de télévision ; enregistrement sonore et édition musicale</v>
      </c>
      <c r="Y112" t="str">
        <f>INDEX(PDC!$K$1:$L$89,MATCH(AA112,PDC!$K:$K,0),MATCH(PDC!$L$1,PDC!$K$1:$L$1,0))</f>
        <v>Production de films cinématographiques, de vidéo et de programmes de télévision ; enregistrement sonore et édition musicale</v>
      </c>
      <c r="Z112" t="s">
        <v>296</v>
      </c>
      <c r="AA112" t="s">
        <v>228</v>
      </c>
      <c r="AB112">
        <v>3.9071038251366099</v>
      </c>
      <c r="AE112" t="str">
        <f t="shared" si="9"/>
        <v>03_Autres industries manufacturières</v>
      </c>
      <c r="AF112" t="str">
        <f>INDEX(PDC!$K$1:$L$89,MATCH(AH112,PDC!$K:$K,0),MATCH(PDC!$L$1,PDC!$K$1:$L$1,0))</f>
        <v>Autres industries manufacturières</v>
      </c>
      <c r="AG112" t="s">
        <v>104</v>
      </c>
      <c r="AH112" t="s">
        <v>244</v>
      </c>
      <c r="AI112">
        <v>442.41614377960298</v>
      </c>
    </row>
    <row r="113" spans="8:35" x14ac:dyDescent="0.35">
      <c r="H113" t="str">
        <f t="shared" si="11"/>
        <v>8410_Industrie</v>
      </c>
      <c r="I113" t="s">
        <v>313</v>
      </c>
      <c r="J113" s="30" t="s">
        <v>116</v>
      </c>
      <c r="K113">
        <v>4517.37</v>
      </c>
      <c r="L113">
        <v>1574.08</v>
      </c>
      <c r="M113">
        <v>6091.46</v>
      </c>
      <c r="X113" t="str">
        <f t="shared" si="8"/>
        <v>0059_Programmation et diffusion</v>
      </c>
      <c r="Y113" t="str">
        <f>INDEX(PDC!$K$1:$L$89,MATCH(AA113,PDC!$K:$K,0),MATCH(PDC!$L$1,PDC!$K$1:$L$1,0))</f>
        <v>Programmation et diffusion</v>
      </c>
      <c r="Z113" t="s">
        <v>296</v>
      </c>
      <c r="AA113" t="s">
        <v>257</v>
      </c>
      <c r="AB113">
        <v>4.19404989770086</v>
      </c>
      <c r="AE113" t="str">
        <f t="shared" si="9"/>
        <v>03_Réparation et installation de machines et d'équipements</v>
      </c>
      <c r="AF113" t="str">
        <f>INDEX(PDC!$K$1:$L$89,MATCH(AH113,PDC!$K:$K,0),MATCH(PDC!$L$1,PDC!$K$1:$L$1,0))</f>
        <v>Réparation et installation de machines et d'équipements</v>
      </c>
      <c r="AG113" t="s">
        <v>104</v>
      </c>
      <c r="AH113" t="s">
        <v>215</v>
      </c>
      <c r="AI113">
        <v>553.11316119754497</v>
      </c>
    </row>
    <row r="114" spans="8:35" x14ac:dyDescent="0.35">
      <c r="H114" t="str">
        <f t="shared" si="11"/>
        <v>8410_Services</v>
      </c>
      <c r="I114" t="s">
        <v>313</v>
      </c>
      <c r="J114" s="30" t="s">
        <v>117</v>
      </c>
      <c r="K114">
        <v>3947.4399999999996</v>
      </c>
      <c r="L114">
        <v>5976.33</v>
      </c>
      <c r="M114">
        <v>9923.779999999997</v>
      </c>
      <c r="X114" t="str">
        <f t="shared" si="8"/>
        <v>0059_Programmation, conseil et autres activités informatiques</v>
      </c>
      <c r="Y114" t="str">
        <f>INDEX(PDC!$K$1:$L$89,MATCH(AA114,PDC!$K:$K,0),MATCH(PDC!$L$1,PDC!$K$1:$L$1,0))</f>
        <v>Programmation, conseil et autres activités informatiques</v>
      </c>
      <c r="Z114" t="s">
        <v>296</v>
      </c>
      <c r="AA114" t="s">
        <v>233</v>
      </c>
      <c r="AB114">
        <v>22.878186410981598</v>
      </c>
      <c r="AE114" t="str">
        <f t="shared" si="9"/>
        <v>03_Production et distribution d'électricité, de gaz, de vapeur et d'air conditionné</v>
      </c>
      <c r="AF114" t="str">
        <f>INDEX(PDC!$K$1:$L$89,MATCH(AH114,PDC!$K:$K,0),MATCH(PDC!$L$1,PDC!$K$1:$L$1,0))</f>
        <v>Production et distribution d'électricité, de gaz, de vapeur et d'air conditionné</v>
      </c>
      <c r="AG114" t="s">
        <v>104</v>
      </c>
      <c r="AH114" t="s">
        <v>253</v>
      </c>
      <c r="AI114">
        <v>564.40343013680797</v>
      </c>
    </row>
    <row r="115" spans="8:35" x14ac:dyDescent="0.35">
      <c r="H115" t="str">
        <f t="shared" si="11"/>
        <v>8410_Agriculture</v>
      </c>
      <c r="I115" t="s">
        <v>314</v>
      </c>
      <c r="J115" s="30" t="s">
        <v>114</v>
      </c>
      <c r="K115">
        <v>61.64</v>
      </c>
      <c r="L115">
        <v>16.43</v>
      </c>
      <c r="M115">
        <v>78.069999999999993</v>
      </c>
      <c r="X115" t="str">
        <f t="shared" si="8"/>
        <v>0059_Activités des services financiers, hors assurance et caisses de retraite</v>
      </c>
      <c r="Y115" t="str">
        <f>INDEX(PDC!$K$1:$L$89,MATCH(AA115,PDC!$K:$K,0),MATCH(PDC!$L$1,PDC!$K$1:$L$1,0))</f>
        <v>Activités des services financiers, hors assurance et caisses de retraite</v>
      </c>
      <c r="Z115" t="s">
        <v>296</v>
      </c>
      <c r="AA115" t="s">
        <v>226</v>
      </c>
      <c r="AB115">
        <v>152.047144244809</v>
      </c>
      <c r="AE115" t="str">
        <f t="shared" si="9"/>
        <v>03_Captage, traitement et distribution d'eau</v>
      </c>
      <c r="AF115" t="str">
        <f>INDEX(PDC!$K$1:$L$89,MATCH(AH115,PDC!$K:$K,0),MATCH(PDC!$L$1,PDC!$K$1:$L$1,0))</f>
        <v>Captage, traitement et distribution d'eau</v>
      </c>
      <c r="AG115" t="s">
        <v>104</v>
      </c>
      <c r="AH115" t="s">
        <v>230</v>
      </c>
      <c r="AI115">
        <v>100.028289903602</v>
      </c>
    </row>
    <row r="116" spans="8:35" x14ac:dyDescent="0.35">
      <c r="H116" t="str">
        <f t="shared" si="11"/>
        <v>8411_Commerce</v>
      </c>
      <c r="I116" t="s">
        <v>314</v>
      </c>
      <c r="J116" s="30" t="s">
        <v>138</v>
      </c>
      <c r="K116">
        <v>614.6</v>
      </c>
      <c r="L116">
        <v>963.42</v>
      </c>
      <c r="M116">
        <v>1578.02</v>
      </c>
      <c r="X116" t="str">
        <f t="shared" si="8"/>
        <v>0059_Assurance</v>
      </c>
      <c r="Y116" t="str">
        <f>INDEX(PDC!$K$1:$L$89,MATCH(AA116,PDC!$K:$K,0),MATCH(PDC!$L$1,PDC!$K$1:$L$1,0))</f>
        <v>Assurance</v>
      </c>
      <c r="Z116" t="s">
        <v>296</v>
      </c>
      <c r="AA116" t="s">
        <v>240</v>
      </c>
      <c r="AB116">
        <v>19.9717952896697</v>
      </c>
      <c r="AE116" t="str">
        <f t="shared" si="9"/>
        <v>03_Collecte et traitement des eaux usées</v>
      </c>
      <c r="AF116" t="str">
        <f>INDEX(PDC!$K$1:$L$89,MATCH(AH116,PDC!$K:$K,0),MATCH(PDC!$L$1,PDC!$K$1:$L$1,0))</f>
        <v>Collecte et traitement des eaux usées</v>
      </c>
      <c r="AG116" t="s">
        <v>104</v>
      </c>
      <c r="AH116" t="s">
        <v>197</v>
      </c>
      <c r="AI116">
        <v>88.247047983683004</v>
      </c>
    </row>
    <row r="117" spans="8:35" x14ac:dyDescent="0.35">
      <c r="H117" t="str">
        <f t="shared" si="11"/>
        <v>8411_Construction</v>
      </c>
      <c r="I117" t="s">
        <v>314</v>
      </c>
      <c r="J117" s="30" t="s">
        <v>115</v>
      </c>
      <c r="K117">
        <v>997.41</v>
      </c>
      <c r="L117">
        <v>141.09</v>
      </c>
      <c r="M117">
        <v>1138.5</v>
      </c>
      <c r="X117" t="str">
        <f t="shared" si="8"/>
        <v>0059_Activités auxiliaires de services financiers et d'assurance</v>
      </c>
      <c r="Y117" t="str">
        <f>INDEX(PDC!$K$1:$L$89,MATCH(AA117,PDC!$K:$K,0),MATCH(PDC!$L$1,PDC!$K$1:$L$1,0))</f>
        <v>Activités auxiliaires de services financiers et d'assurance</v>
      </c>
      <c r="Z117" t="s">
        <v>296</v>
      </c>
      <c r="AA117" t="s">
        <v>232</v>
      </c>
      <c r="AB117">
        <v>12.043768353197599</v>
      </c>
      <c r="AE117" t="str">
        <f t="shared" si="9"/>
        <v>03_Collecte, traitement et élimination des déchets ; récupération</v>
      </c>
      <c r="AF117" t="str">
        <f>INDEX(PDC!$K$1:$L$89,MATCH(AH117,PDC!$K:$K,0),MATCH(PDC!$L$1,PDC!$K$1:$L$1,0))</f>
        <v>Collecte, traitement et élimination des déchets ; récupération</v>
      </c>
      <c r="AG117" t="s">
        <v>104</v>
      </c>
      <c r="AH117" t="s">
        <v>147</v>
      </c>
      <c r="AI117">
        <v>608.55845434907201</v>
      </c>
    </row>
    <row r="118" spans="8:35" x14ac:dyDescent="0.35">
      <c r="H118" t="str">
        <f t="shared" si="11"/>
        <v>8411_Industrie</v>
      </c>
      <c r="I118" t="s">
        <v>314</v>
      </c>
      <c r="J118" s="30" t="s">
        <v>116</v>
      </c>
      <c r="K118">
        <v>1724.63</v>
      </c>
      <c r="L118">
        <v>772.11</v>
      </c>
      <c r="M118">
        <v>2496.7399999999998</v>
      </c>
      <c r="X118" t="str">
        <f t="shared" si="8"/>
        <v>0059_Activités immobilières</v>
      </c>
      <c r="Y118" t="str">
        <f>INDEX(PDC!$K$1:$L$89,MATCH(AA118,PDC!$K:$K,0),MATCH(PDC!$L$1,PDC!$K$1:$L$1,0))</f>
        <v>Activités immobilières</v>
      </c>
      <c r="Z118" t="s">
        <v>296</v>
      </c>
      <c r="AA118" t="s">
        <v>217</v>
      </c>
      <c r="AB118">
        <v>17.725551648624801</v>
      </c>
      <c r="AE118" t="str">
        <f t="shared" si="9"/>
        <v>03_Construction de bâtiments</v>
      </c>
      <c r="AF118" t="str">
        <f>INDEX(PDC!$K$1:$L$89,MATCH(AH118,PDC!$K:$K,0),MATCH(PDC!$L$1,PDC!$K$1:$L$1,0))</f>
        <v>Construction de bâtiments</v>
      </c>
      <c r="AG118" t="s">
        <v>104</v>
      </c>
      <c r="AH118" t="s">
        <v>193</v>
      </c>
      <c r="AI118">
        <v>413.39812614243402</v>
      </c>
    </row>
    <row r="119" spans="8:35" x14ac:dyDescent="0.35">
      <c r="H119" t="str">
        <f t="shared" si="11"/>
        <v>8411_Services</v>
      </c>
      <c r="I119" t="s">
        <v>314</v>
      </c>
      <c r="J119" s="30" t="s">
        <v>117</v>
      </c>
      <c r="K119">
        <v>3241.08</v>
      </c>
      <c r="L119">
        <v>3725.04</v>
      </c>
      <c r="M119">
        <v>6966.13</v>
      </c>
      <c r="X119" t="str">
        <f t="shared" si="8"/>
        <v>0059_Activités juridiques et comptables</v>
      </c>
      <c r="Y119" t="str">
        <f>INDEX(PDC!$K$1:$L$89,MATCH(AA119,PDC!$K:$K,0),MATCH(PDC!$L$1,PDC!$K$1:$L$1,0))</f>
        <v>Activités juridiques et comptables</v>
      </c>
      <c r="Z119" t="s">
        <v>296</v>
      </c>
      <c r="AA119" t="s">
        <v>155</v>
      </c>
      <c r="AB119">
        <v>54.640233292397603</v>
      </c>
      <c r="AE119" t="str">
        <f t="shared" si="9"/>
        <v>03_Génie civil</v>
      </c>
      <c r="AF119" t="str">
        <f>INDEX(PDC!$K$1:$L$89,MATCH(AH119,PDC!$K:$K,0),MATCH(PDC!$L$1,PDC!$K$1:$L$1,0))</f>
        <v>Génie civil</v>
      </c>
      <c r="AG119" t="s">
        <v>104</v>
      </c>
      <c r="AH119" t="s">
        <v>149</v>
      </c>
      <c r="AI119">
        <v>728.17349968386497</v>
      </c>
    </row>
    <row r="120" spans="8:35" x14ac:dyDescent="0.35">
      <c r="H120" t="str">
        <f t="shared" si="11"/>
        <v>8411_Agriculture</v>
      </c>
      <c r="I120" t="s">
        <v>315</v>
      </c>
      <c r="J120" s="30" t="s">
        <v>114</v>
      </c>
      <c r="K120">
        <v>255.63</v>
      </c>
      <c r="L120">
        <v>163.65</v>
      </c>
      <c r="M120">
        <v>419.29</v>
      </c>
      <c r="X120" t="str">
        <f t="shared" si="8"/>
        <v>0059_Activités des sièges sociaux ; conseil de gestion</v>
      </c>
      <c r="Y120" t="str">
        <f>INDEX(PDC!$K$1:$L$89,MATCH(AA120,PDC!$K:$K,0),MATCH(PDC!$L$1,PDC!$K$1:$L$1,0))</f>
        <v>Activités des sièges sociaux ; conseil de gestion</v>
      </c>
      <c r="Z120" t="s">
        <v>296</v>
      </c>
      <c r="AA120" t="s">
        <v>234</v>
      </c>
      <c r="AB120">
        <v>28.155869717845899</v>
      </c>
      <c r="AE120" t="str">
        <f t="shared" si="9"/>
        <v>03_Travaux de construction spécialisés</v>
      </c>
      <c r="AF120" t="str">
        <f>INDEX(PDC!$K$1:$L$89,MATCH(AH120,PDC!$K:$K,0),MATCH(PDC!$L$1,PDC!$K$1:$L$1,0))</f>
        <v>Travaux de construction spécialisés</v>
      </c>
      <c r="AG120" t="s">
        <v>104</v>
      </c>
      <c r="AH120" t="s">
        <v>151</v>
      </c>
      <c r="AI120">
        <v>5548.8398081578698</v>
      </c>
    </row>
    <row r="121" spans="8:35" x14ac:dyDescent="0.35">
      <c r="H121" t="str">
        <f t="shared" si="11"/>
        <v>8412_Commerce</v>
      </c>
      <c r="I121" t="s">
        <v>315</v>
      </c>
      <c r="J121" s="30" t="s">
        <v>138</v>
      </c>
      <c r="K121">
        <v>1538.43</v>
      </c>
      <c r="L121">
        <v>1469.98</v>
      </c>
      <c r="M121">
        <v>3008.41</v>
      </c>
      <c r="X121" t="str">
        <f t="shared" si="8"/>
        <v>0059_Activités d'architecture et d'ingénierie ; activités de contrôle et analyses techniques</v>
      </c>
      <c r="Y121" t="str">
        <f>INDEX(PDC!$K$1:$L$89,MATCH(AA121,PDC!$K:$K,0),MATCH(PDC!$L$1,PDC!$K$1:$L$1,0))</f>
        <v>Activités d'architecture et d'ingénierie ; activités de contrôle et analyses techniques</v>
      </c>
      <c r="Z121" t="s">
        <v>296</v>
      </c>
      <c r="AA121" t="s">
        <v>243</v>
      </c>
      <c r="AB121">
        <v>49.509279065297697</v>
      </c>
      <c r="AE121" t="str">
        <f t="shared" si="9"/>
        <v>03_Commerce et réparation d'automobiles et de motocycles</v>
      </c>
      <c r="AF121" t="str">
        <f>INDEX(PDC!$K$1:$L$89,MATCH(AH121,PDC!$K:$K,0),MATCH(PDC!$L$1,PDC!$K$1:$L$1,0))</f>
        <v>Commerce et réparation d'automobiles et de motocycles</v>
      </c>
      <c r="AG121" t="s">
        <v>104</v>
      </c>
      <c r="AH121" t="s">
        <v>223</v>
      </c>
      <c r="AI121">
        <v>1973.4659449344699</v>
      </c>
    </row>
    <row r="122" spans="8:35" x14ac:dyDescent="0.35">
      <c r="H122" t="str">
        <f t="shared" si="11"/>
        <v>8412_Construction</v>
      </c>
      <c r="I122" t="s">
        <v>315</v>
      </c>
      <c r="J122" s="30" t="s">
        <v>115</v>
      </c>
      <c r="K122">
        <v>1939.9</v>
      </c>
      <c r="L122">
        <v>204.75</v>
      </c>
      <c r="M122">
        <v>2144.65</v>
      </c>
      <c r="X122" t="str">
        <f t="shared" si="8"/>
        <v>0059_Publicité et études de marché</v>
      </c>
      <c r="Y122" t="str">
        <f>INDEX(PDC!$K$1:$L$89,MATCH(AA122,PDC!$K:$K,0),MATCH(PDC!$L$1,PDC!$K$1:$L$1,0))</f>
        <v>Publicité et études de marché</v>
      </c>
      <c r="Z122" t="s">
        <v>296</v>
      </c>
      <c r="AA122" t="s">
        <v>157</v>
      </c>
      <c r="AB122">
        <v>8.0199501246882807</v>
      </c>
      <c r="AE122" t="str">
        <f t="shared" si="9"/>
        <v>03_Commerce de gros, à l'exception des automobiles et des motocycles</v>
      </c>
      <c r="AF122" t="str">
        <f>INDEX(PDC!$K$1:$L$89,MATCH(AH122,PDC!$K:$K,0),MATCH(PDC!$L$1,PDC!$K$1:$L$1,0))</f>
        <v>Commerce de gros, à l'exception des automobiles et des motocycles</v>
      </c>
      <c r="AG122" t="s">
        <v>104</v>
      </c>
      <c r="AH122" t="s">
        <v>210</v>
      </c>
      <c r="AI122">
        <v>3402.1632914925699</v>
      </c>
    </row>
    <row r="123" spans="8:35" x14ac:dyDescent="0.35">
      <c r="H123" t="str">
        <f t="shared" si="11"/>
        <v>8412_Industrie</v>
      </c>
      <c r="I123" t="s">
        <v>315</v>
      </c>
      <c r="J123" s="30" t="s">
        <v>116</v>
      </c>
      <c r="K123">
        <v>4169.13</v>
      </c>
      <c r="L123">
        <v>1688.82</v>
      </c>
      <c r="M123">
        <v>5857.95</v>
      </c>
      <c r="X123" t="str">
        <f t="shared" si="8"/>
        <v>0059_Activités vétérinaires</v>
      </c>
      <c r="Y123" t="str">
        <f>INDEX(PDC!$K$1:$L$89,MATCH(AA123,PDC!$K:$K,0),MATCH(PDC!$L$1,PDC!$K$1:$L$1,0))</f>
        <v>Activités vétérinaires</v>
      </c>
      <c r="Z123" t="s">
        <v>296</v>
      </c>
      <c r="AA123" t="s">
        <v>238</v>
      </c>
      <c r="AB123">
        <v>24.9990175490788</v>
      </c>
      <c r="AE123" t="str">
        <f t="shared" si="9"/>
        <v>03_Commerce de détail, à l'exception des automobiles et des motocycles</v>
      </c>
      <c r="AF123" t="str">
        <f>INDEX(PDC!$K$1:$L$89,MATCH(AH123,PDC!$K:$K,0),MATCH(PDC!$L$1,PDC!$K$1:$L$1,0))</f>
        <v>Commerce de détail, à l'exception des automobiles et des motocycles</v>
      </c>
      <c r="AG123" t="s">
        <v>104</v>
      </c>
      <c r="AH123" t="s">
        <v>206</v>
      </c>
      <c r="AI123">
        <v>8479.2816782799491</v>
      </c>
    </row>
    <row r="124" spans="8:35" x14ac:dyDescent="0.35">
      <c r="H124" t="str">
        <f t="shared" si="11"/>
        <v>8412_Services</v>
      </c>
      <c r="I124" t="s">
        <v>315</v>
      </c>
      <c r="J124" s="30" t="s">
        <v>117</v>
      </c>
      <c r="K124">
        <v>2946.99</v>
      </c>
      <c r="L124">
        <v>6485.42</v>
      </c>
      <c r="M124">
        <v>9432.41</v>
      </c>
      <c r="X124" t="str">
        <f t="shared" si="8"/>
        <v>0059_Activités de location et location-bail</v>
      </c>
      <c r="Y124" t="str">
        <f>INDEX(PDC!$K$1:$L$89,MATCH(AA124,PDC!$K:$K,0),MATCH(PDC!$L$1,PDC!$K$1:$L$1,0))</f>
        <v>Activités de location et location-bail</v>
      </c>
      <c r="Z124" t="s">
        <v>296</v>
      </c>
      <c r="AA124" t="s">
        <v>236</v>
      </c>
      <c r="AB124">
        <v>4</v>
      </c>
      <c r="AE124" t="str">
        <f t="shared" si="9"/>
        <v>03_Transports terrestres et transport par conduites</v>
      </c>
      <c r="AF124" t="str">
        <f>INDEX(PDC!$K$1:$L$89,MATCH(AH124,PDC!$K:$K,0),MATCH(PDC!$L$1,PDC!$K$1:$L$1,0))</f>
        <v>Transports terrestres et transport par conduites</v>
      </c>
      <c r="AG124" t="s">
        <v>104</v>
      </c>
      <c r="AH124" t="s">
        <v>205</v>
      </c>
      <c r="AI124">
        <v>2571.96748398612</v>
      </c>
    </row>
    <row r="125" spans="8:35" x14ac:dyDescent="0.35">
      <c r="H125" t="str">
        <f t="shared" si="11"/>
        <v>8412_Agriculture</v>
      </c>
      <c r="I125" t="s">
        <v>317</v>
      </c>
      <c r="J125" s="30" t="s">
        <v>114</v>
      </c>
      <c r="K125" s="10">
        <v>195.17</v>
      </c>
      <c r="L125" s="10">
        <v>80.88</v>
      </c>
      <c r="M125" s="10">
        <v>276.06</v>
      </c>
      <c r="X125" t="str">
        <f t="shared" si="8"/>
        <v>0059_Activités liées à l'emploi</v>
      </c>
      <c r="Y125" t="str">
        <f>INDEX(PDC!$K$1:$L$89,MATCH(AA125,PDC!$K:$K,0),MATCH(PDC!$L$1,PDC!$K$1:$L$1,0))</f>
        <v>Activités liées à l'emploi</v>
      </c>
      <c r="Z125" t="s">
        <v>296</v>
      </c>
      <c r="AA125" t="s">
        <v>198</v>
      </c>
      <c r="AB125">
        <v>257.66657761206801</v>
      </c>
      <c r="AE125" t="str">
        <f t="shared" si="9"/>
        <v>03_Transports aériens</v>
      </c>
      <c r="AF125" t="str">
        <f>INDEX(PDC!$K$1:$L$89,MATCH(AH125,PDC!$K:$K,0),MATCH(PDC!$L$1,PDC!$K$1:$L$1,0))</f>
        <v>Transports aériens</v>
      </c>
      <c r="AG125" t="s">
        <v>104</v>
      </c>
      <c r="AH125" t="s">
        <v>258</v>
      </c>
      <c r="AI125">
        <v>6.2154393507373298</v>
      </c>
    </row>
    <row r="126" spans="8:35" x14ac:dyDescent="0.35">
      <c r="H126" t="str">
        <f t="shared" si="11"/>
        <v>8413_Commerce</v>
      </c>
      <c r="I126" t="s">
        <v>317</v>
      </c>
      <c r="J126" s="30" t="s">
        <v>138</v>
      </c>
      <c r="K126" s="10">
        <v>2756.41</v>
      </c>
      <c r="L126" s="10">
        <v>3374.43</v>
      </c>
      <c r="M126" s="10">
        <v>6130.85</v>
      </c>
      <c r="X126" t="str">
        <f t="shared" si="8"/>
        <v>0059_Enquêtes et sécurité</v>
      </c>
      <c r="Y126" t="str">
        <f>INDEX(PDC!$K$1:$L$89,MATCH(AA126,PDC!$K:$K,0),MATCH(PDC!$L$1,PDC!$K$1:$L$1,0))</f>
        <v>Enquêtes et sécurité</v>
      </c>
      <c r="Z126" t="s">
        <v>296</v>
      </c>
      <c r="AA126" t="s">
        <v>213</v>
      </c>
      <c r="AB126">
        <v>8.1506163130219598</v>
      </c>
      <c r="AE126" t="str">
        <f t="shared" si="9"/>
        <v>03_Entreposage et services auxiliaires des transports</v>
      </c>
      <c r="AF126" t="str">
        <f>INDEX(PDC!$K$1:$L$89,MATCH(AH126,PDC!$K:$K,0),MATCH(PDC!$L$1,PDC!$K$1:$L$1,0))</f>
        <v>Entreposage et services auxiliaires des transports</v>
      </c>
      <c r="AG126" t="s">
        <v>104</v>
      </c>
      <c r="AH126" t="s">
        <v>200</v>
      </c>
      <c r="AI126">
        <v>461.61163817893998</v>
      </c>
    </row>
    <row r="127" spans="8:35" x14ac:dyDescent="0.35">
      <c r="H127" t="str">
        <f t="shared" si="11"/>
        <v>8413_Construction</v>
      </c>
      <c r="I127" t="s">
        <v>317</v>
      </c>
      <c r="J127" s="30" t="s">
        <v>115</v>
      </c>
      <c r="K127" s="10">
        <v>3014.04</v>
      </c>
      <c r="L127" s="10">
        <v>359.16</v>
      </c>
      <c r="M127" s="10">
        <v>3373.2</v>
      </c>
      <c r="X127" t="str">
        <f t="shared" si="8"/>
        <v>0059_Services relatifs aux bâtiments et aménagement paysager</v>
      </c>
      <c r="Y127" t="str">
        <f>INDEX(PDC!$K$1:$L$89,MATCH(AA127,PDC!$K:$K,0),MATCH(PDC!$L$1,PDC!$K$1:$L$1,0))</f>
        <v>Services relatifs aux bâtiments et aménagement paysager</v>
      </c>
      <c r="Z127" t="s">
        <v>296</v>
      </c>
      <c r="AA127" t="s">
        <v>212</v>
      </c>
      <c r="AB127">
        <v>78.590702175967905</v>
      </c>
      <c r="AE127" t="str">
        <f t="shared" si="9"/>
        <v>03_Activités de poste et de courrier</v>
      </c>
      <c r="AF127" t="str">
        <f>INDEX(PDC!$K$1:$L$89,MATCH(AH127,PDC!$K:$K,0),MATCH(PDC!$L$1,PDC!$K$1:$L$1,0))</f>
        <v>Activités de poste et de courrier</v>
      </c>
      <c r="AG127" t="s">
        <v>104</v>
      </c>
      <c r="AH127" t="s">
        <v>229</v>
      </c>
      <c r="AI127">
        <v>547.420549563446</v>
      </c>
    </row>
    <row r="128" spans="8:35" x14ac:dyDescent="0.35">
      <c r="H128" t="str">
        <f t="shared" si="11"/>
        <v>8413_Industrie</v>
      </c>
      <c r="I128" t="s">
        <v>317</v>
      </c>
      <c r="J128" s="30" t="s">
        <v>116</v>
      </c>
      <c r="K128" s="10">
        <v>4366.2699999999995</v>
      </c>
      <c r="L128" s="10">
        <v>1107.99</v>
      </c>
      <c r="M128" s="10">
        <v>5474.26</v>
      </c>
      <c r="X128" t="str">
        <f t="shared" si="8"/>
        <v>0059_Activités administratives et autres activités de soutien aux entreprises</v>
      </c>
      <c r="Y128" t="str">
        <f>INDEX(PDC!$K$1:$L$89,MATCH(AA128,PDC!$K:$K,0),MATCH(PDC!$L$1,PDC!$K$1:$L$1,0))</f>
        <v>Activités administratives et autres activités de soutien aux entreprises</v>
      </c>
      <c r="Z128" t="s">
        <v>296</v>
      </c>
      <c r="AA128" t="s">
        <v>224</v>
      </c>
      <c r="AB128">
        <v>29.309250157063701</v>
      </c>
      <c r="AE128" t="str">
        <f t="shared" si="9"/>
        <v>03_Hébergement</v>
      </c>
      <c r="AF128" t="str">
        <f>INDEX(PDC!$K$1:$L$89,MATCH(AH128,PDC!$K:$K,0),MATCH(PDC!$L$1,PDC!$K$1:$L$1,0))</f>
        <v>Hébergement</v>
      </c>
      <c r="AG128" t="s">
        <v>104</v>
      </c>
      <c r="AH128" t="s">
        <v>220</v>
      </c>
      <c r="AI128">
        <v>976.80176032866802</v>
      </c>
    </row>
    <row r="129" spans="8:35" x14ac:dyDescent="0.35">
      <c r="H129" t="str">
        <f t="shared" si="11"/>
        <v>8413_Services</v>
      </c>
      <c r="I129" t="s">
        <v>317</v>
      </c>
      <c r="J129" s="30" t="s">
        <v>117</v>
      </c>
      <c r="K129" s="10">
        <v>9520.4800000000014</v>
      </c>
      <c r="L129" s="10">
        <v>12776.8</v>
      </c>
      <c r="M129" s="10">
        <v>22297.269999999997</v>
      </c>
      <c r="X129" t="str">
        <f t="shared" si="8"/>
        <v>0059_Administration publique et défense ; sécurité sociale obligatoire</v>
      </c>
      <c r="Y129" t="str">
        <f>INDEX(PDC!$K$1:$L$89,MATCH(AA129,PDC!$K:$K,0),MATCH(PDC!$L$1,PDC!$K$1:$L$1,0))</f>
        <v>Administration publique et défense ; sécurité sociale obligatoire</v>
      </c>
      <c r="Z129" t="s">
        <v>296</v>
      </c>
      <c r="AA129" t="s">
        <v>218</v>
      </c>
      <c r="AB129">
        <v>138.21083601671299</v>
      </c>
      <c r="AE129" t="str">
        <f t="shared" si="9"/>
        <v>03_Restauration</v>
      </c>
      <c r="AF129" t="str">
        <f>INDEX(PDC!$K$1:$L$89,MATCH(AH129,PDC!$K:$K,0),MATCH(PDC!$L$1,PDC!$K$1:$L$1,0))</f>
        <v>Restauration</v>
      </c>
      <c r="AG129" t="s">
        <v>104</v>
      </c>
      <c r="AH129" t="s">
        <v>214</v>
      </c>
      <c r="AI129">
        <v>2349.2576013981602</v>
      </c>
    </row>
    <row r="130" spans="8:35" x14ac:dyDescent="0.35">
      <c r="H130" t="str">
        <f t="shared" si="11"/>
        <v>8413_Agriculture</v>
      </c>
      <c r="I130" t="s">
        <v>318</v>
      </c>
      <c r="J130" s="30" t="s">
        <v>114</v>
      </c>
      <c r="K130" s="10">
        <v>97.68</v>
      </c>
      <c r="L130" s="10">
        <v>22.68</v>
      </c>
      <c r="M130" s="10">
        <v>120.36</v>
      </c>
      <c r="X130" t="str">
        <f t="shared" si="8"/>
        <v>0059_Enseignement</v>
      </c>
      <c r="Y130" t="str">
        <f>INDEX(PDC!$K$1:$L$89,MATCH(AA130,PDC!$K:$K,0),MATCH(PDC!$L$1,PDC!$K$1:$L$1,0))</f>
        <v>Enseignement</v>
      </c>
      <c r="Z130" t="s">
        <v>296</v>
      </c>
      <c r="AA130" t="s">
        <v>222</v>
      </c>
      <c r="AB130">
        <v>193.341053289879</v>
      </c>
      <c r="AE130" t="str">
        <f t="shared" si="9"/>
        <v>03_Édition</v>
      </c>
      <c r="AF130" t="str">
        <f>INDEX(PDC!$K$1:$L$89,MATCH(AH130,PDC!$K:$K,0),MATCH(PDC!$L$1,PDC!$K$1:$L$1,0))</f>
        <v>Édition</v>
      </c>
      <c r="AG130" t="s">
        <v>104</v>
      </c>
      <c r="AH130" t="s">
        <v>255</v>
      </c>
      <c r="AI130">
        <v>141.80406269893899</v>
      </c>
    </row>
    <row r="131" spans="8:35" x14ac:dyDescent="0.35">
      <c r="H131" t="str">
        <f t="shared" si="11"/>
        <v>8414_Commerce</v>
      </c>
      <c r="I131" t="s">
        <v>318</v>
      </c>
      <c r="J131" s="30" t="s">
        <v>138</v>
      </c>
      <c r="K131" s="10">
        <v>1849.4</v>
      </c>
      <c r="L131" s="10">
        <v>1719.95</v>
      </c>
      <c r="M131" s="10">
        <v>3569.35</v>
      </c>
      <c r="X131" t="str">
        <f t="shared" si="8"/>
        <v>0059_Activités pour la santé humaine</v>
      </c>
      <c r="Y131" t="str">
        <f>INDEX(PDC!$K$1:$L$89,MATCH(AA131,PDC!$K:$K,0),MATCH(PDC!$L$1,PDC!$K$1:$L$1,0))</f>
        <v>Activités pour la santé humaine</v>
      </c>
      <c r="Z131" t="s">
        <v>296</v>
      </c>
      <c r="AA131" t="s">
        <v>207</v>
      </c>
      <c r="AB131">
        <v>115.264053444144</v>
      </c>
      <c r="AE131" t="str">
        <f t="shared" si="9"/>
        <v>03_Production de films cinématographiques, de vidéo et de programmes de télévision ; enregistrement sonore et édition musicale</v>
      </c>
      <c r="AF131" t="str">
        <f>INDEX(PDC!$K$1:$L$89,MATCH(AH131,PDC!$K:$K,0),MATCH(PDC!$L$1,PDC!$K$1:$L$1,0))</f>
        <v>Production de films cinématographiques, de vidéo et de programmes de télévision ; enregistrement sonore et édition musicale</v>
      </c>
      <c r="AG131" t="s">
        <v>104</v>
      </c>
      <c r="AH131" t="s">
        <v>228</v>
      </c>
      <c r="AI131">
        <v>30.8145336334305</v>
      </c>
    </row>
    <row r="132" spans="8:35" x14ac:dyDescent="0.35">
      <c r="H132" t="str">
        <f t="shared" si="11"/>
        <v>8414_Construction</v>
      </c>
      <c r="I132" t="s">
        <v>318</v>
      </c>
      <c r="J132" s="30" t="s">
        <v>115</v>
      </c>
      <c r="K132" s="10">
        <v>1559.59</v>
      </c>
      <c r="L132" s="10">
        <v>226.27</v>
      </c>
      <c r="M132" s="10">
        <v>1785.86</v>
      </c>
      <c r="X132" t="str">
        <f t="shared" si="8"/>
        <v>0059_Hébergement médico-social et social</v>
      </c>
      <c r="Y132" t="str">
        <f>INDEX(PDC!$K$1:$L$89,MATCH(AA132,PDC!$K:$K,0),MATCH(PDC!$L$1,PDC!$K$1:$L$1,0))</f>
        <v>Hébergement médico-social et social</v>
      </c>
      <c r="Z132" t="s">
        <v>296</v>
      </c>
      <c r="AA132" t="s">
        <v>202</v>
      </c>
      <c r="AB132">
        <v>74.050318791394204</v>
      </c>
      <c r="AE132" t="str">
        <f t="shared" si="9"/>
        <v>03_Programmation et diffusion</v>
      </c>
      <c r="AF132" t="str">
        <f>INDEX(PDC!$K$1:$L$89,MATCH(AH132,PDC!$K:$K,0),MATCH(PDC!$L$1,PDC!$K$1:$L$1,0))</f>
        <v>Programmation et diffusion</v>
      </c>
      <c r="AG132" t="s">
        <v>104</v>
      </c>
      <c r="AH132" t="s">
        <v>257</v>
      </c>
      <c r="AI132">
        <v>38.928971125664297</v>
      </c>
    </row>
    <row r="133" spans="8:35" x14ac:dyDescent="0.35">
      <c r="H133" t="str">
        <f t="shared" si="11"/>
        <v>8414_Industrie</v>
      </c>
      <c r="I133" t="s">
        <v>318</v>
      </c>
      <c r="J133" s="30" t="s">
        <v>116</v>
      </c>
      <c r="K133" s="10">
        <v>7429.35</v>
      </c>
      <c r="L133" s="10">
        <v>4019.34</v>
      </c>
      <c r="M133" s="10">
        <v>11448.69</v>
      </c>
      <c r="X133" t="str">
        <f t="shared" ref="X133:X196" si="12">Z133&amp;"_"&amp;Y133</f>
        <v>0059_Action sociale sans hébergement</v>
      </c>
      <c r="Y133" t="str">
        <f>INDEX(PDC!$K$1:$L$89,MATCH(AA133,PDC!$K:$K,0),MATCH(PDC!$L$1,PDC!$K$1:$L$1,0))</f>
        <v>Action sociale sans hébergement</v>
      </c>
      <c r="Z133" t="s">
        <v>296</v>
      </c>
      <c r="AA133" t="s">
        <v>201</v>
      </c>
      <c r="AB133">
        <v>504.741710613858</v>
      </c>
      <c r="AE133" t="str">
        <f t="shared" ref="AE133:AE196" si="13">AG133&amp;"_"&amp;AF133</f>
        <v>03_Télécommunications</v>
      </c>
      <c r="AF133" t="str">
        <f>INDEX(PDC!$K$1:$L$89,MATCH(AH133,PDC!$K:$K,0),MATCH(PDC!$L$1,PDC!$K$1:$L$1,0))</f>
        <v>Télécommunications</v>
      </c>
      <c r="AG133" t="s">
        <v>104</v>
      </c>
      <c r="AH133" t="s">
        <v>249</v>
      </c>
      <c r="AI133">
        <v>136.55323760376501</v>
      </c>
    </row>
    <row r="134" spans="8:35" x14ac:dyDescent="0.35">
      <c r="H134" t="str">
        <f t="shared" si="11"/>
        <v>8414_Services</v>
      </c>
      <c r="I134" t="s">
        <v>318</v>
      </c>
      <c r="J134" s="30" t="s">
        <v>117</v>
      </c>
      <c r="K134" s="10">
        <v>5209.3600000000006</v>
      </c>
      <c r="L134" s="10">
        <v>7092.7199999999993</v>
      </c>
      <c r="M134" s="10">
        <v>12302.05</v>
      </c>
      <c r="X134" t="str">
        <f t="shared" si="12"/>
        <v>0059_Activités créatives, artistiques et de spectacle</v>
      </c>
      <c r="Y134" t="str">
        <f>INDEX(PDC!$K$1:$L$89,MATCH(AA134,PDC!$K:$K,0),MATCH(PDC!$L$1,PDC!$K$1:$L$1,0))</f>
        <v>Activités créatives, artistiques et de spectacle</v>
      </c>
      <c r="Z134" t="s">
        <v>296</v>
      </c>
      <c r="AA134" t="s">
        <v>245</v>
      </c>
      <c r="AB134">
        <v>21.191011226781399</v>
      </c>
      <c r="AE134" t="str">
        <f t="shared" si="13"/>
        <v>03_Programmation, conseil et autres activités informatiques</v>
      </c>
      <c r="AF134" t="str">
        <f>INDEX(PDC!$K$1:$L$89,MATCH(AH134,PDC!$K:$K,0),MATCH(PDC!$L$1,PDC!$K$1:$L$1,0))</f>
        <v>Programmation, conseil et autres activités informatiques</v>
      </c>
      <c r="AG134" t="s">
        <v>104</v>
      </c>
      <c r="AH134" t="s">
        <v>233</v>
      </c>
      <c r="AI134">
        <v>145.54372751429901</v>
      </c>
    </row>
    <row r="135" spans="8:35" x14ac:dyDescent="0.35">
      <c r="H135" t="str">
        <f t="shared" si="11"/>
        <v>8414_Agriculture</v>
      </c>
      <c r="I135" t="s">
        <v>320</v>
      </c>
      <c r="J135" s="30" t="s">
        <v>114</v>
      </c>
      <c r="K135" s="10">
        <v>108.1</v>
      </c>
      <c r="L135" s="10">
        <v>67.760000000000005</v>
      </c>
      <c r="M135" s="10">
        <v>175.87</v>
      </c>
      <c r="X135" t="str">
        <f t="shared" si="12"/>
        <v>0059_Activités sportives, récréatives et de loisirs</v>
      </c>
      <c r="Y135" t="str">
        <f>INDEX(PDC!$K$1:$L$89,MATCH(AA135,PDC!$K:$K,0),MATCH(PDC!$L$1,PDC!$K$1:$L$1,0))</f>
        <v>Activités sportives, récréatives et de loisirs</v>
      </c>
      <c r="Z135" t="s">
        <v>296</v>
      </c>
      <c r="AA135" t="s">
        <v>241</v>
      </c>
      <c r="AB135">
        <v>22.130184720546598</v>
      </c>
      <c r="AE135" t="str">
        <f t="shared" si="13"/>
        <v>03_Services d'information</v>
      </c>
      <c r="AF135" t="str">
        <f>INDEX(PDC!$K$1:$L$89,MATCH(AH135,PDC!$K:$K,0),MATCH(PDC!$L$1,PDC!$K$1:$L$1,0))</f>
        <v>Services d'information</v>
      </c>
      <c r="AG135" t="s">
        <v>104</v>
      </c>
      <c r="AH135" t="s">
        <v>153</v>
      </c>
      <c r="AI135">
        <v>28.602167101964</v>
      </c>
    </row>
    <row r="136" spans="8:35" x14ac:dyDescent="0.35">
      <c r="H136" t="str">
        <f t="shared" si="11"/>
        <v>8415_Commerce</v>
      </c>
      <c r="I136" t="s">
        <v>320</v>
      </c>
      <c r="J136" s="30" t="s">
        <v>138</v>
      </c>
      <c r="K136" s="10">
        <v>2108.81</v>
      </c>
      <c r="L136" s="10">
        <v>2598.31</v>
      </c>
      <c r="M136" s="10">
        <v>4707.12</v>
      </c>
      <c r="X136" t="str">
        <f t="shared" si="12"/>
        <v>0059_Activités des organisations associatives</v>
      </c>
      <c r="Y136" t="str">
        <f>INDEX(PDC!$K$1:$L$89,MATCH(AA136,PDC!$K:$K,0),MATCH(PDC!$L$1,PDC!$K$1:$L$1,0))</f>
        <v>Activités des organisations associatives</v>
      </c>
      <c r="Z136" t="s">
        <v>296</v>
      </c>
      <c r="AA136" t="s">
        <v>209</v>
      </c>
      <c r="AB136">
        <v>34.316133659025901</v>
      </c>
      <c r="AE136" t="str">
        <f t="shared" si="13"/>
        <v>03_Activités des services financiers, hors assurance et caisses de retraite</v>
      </c>
      <c r="AF136" t="str">
        <f>INDEX(PDC!$K$1:$L$89,MATCH(AH136,PDC!$K:$K,0),MATCH(PDC!$L$1,PDC!$K$1:$L$1,0))</f>
        <v>Activités des services financiers, hors assurance et caisses de retraite</v>
      </c>
      <c r="AG136" t="s">
        <v>104</v>
      </c>
      <c r="AH136" t="s">
        <v>226</v>
      </c>
      <c r="AI136">
        <v>1489.61741002331</v>
      </c>
    </row>
    <row r="137" spans="8:35" x14ac:dyDescent="0.35">
      <c r="H137" t="str">
        <f t="shared" si="11"/>
        <v>8415_Construction</v>
      </c>
      <c r="I137" t="s">
        <v>320</v>
      </c>
      <c r="J137" s="30" t="s">
        <v>115</v>
      </c>
      <c r="K137" s="10">
        <v>2233.2399999999998</v>
      </c>
      <c r="L137" s="10">
        <v>308.87</v>
      </c>
      <c r="M137" s="10">
        <v>2542.11</v>
      </c>
      <c r="X137" t="str">
        <f t="shared" si="12"/>
        <v>0059_Réparation d'ordinateurs et de biens personnels et domestiques</v>
      </c>
      <c r="Y137" t="str">
        <f>INDEX(PDC!$K$1:$L$89,MATCH(AA137,PDC!$K:$K,0),MATCH(PDC!$L$1,PDC!$K$1:$L$1,0))</f>
        <v>Réparation d'ordinateurs et de biens personnels et domestiques</v>
      </c>
      <c r="Z137" t="s">
        <v>296</v>
      </c>
      <c r="AA137" t="s">
        <v>242</v>
      </c>
      <c r="AB137">
        <v>8.1552587661358196</v>
      </c>
      <c r="AE137" t="str">
        <f t="shared" si="13"/>
        <v>03_Assurance</v>
      </c>
      <c r="AF137" t="str">
        <f>INDEX(PDC!$K$1:$L$89,MATCH(AH137,PDC!$K:$K,0),MATCH(PDC!$L$1,PDC!$K$1:$L$1,0))</f>
        <v>Assurance</v>
      </c>
      <c r="AG137" t="s">
        <v>104</v>
      </c>
      <c r="AH137" t="s">
        <v>240</v>
      </c>
      <c r="AI137">
        <v>579.594515761097</v>
      </c>
    </row>
    <row r="138" spans="8:35" x14ac:dyDescent="0.35">
      <c r="H138" t="str">
        <f t="shared" si="11"/>
        <v>8415_Industrie</v>
      </c>
      <c r="I138" t="s">
        <v>320</v>
      </c>
      <c r="J138" s="30" t="s">
        <v>116</v>
      </c>
      <c r="K138" s="10">
        <v>2956.76</v>
      </c>
      <c r="L138" s="10">
        <v>1158.18</v>
      </c>
      <c r="M138" s="10">
        <v>4114.96</v>
      </c>
      <c r="X138" t="str">
        <f t="shared" si="12"/>
        <v>0059_Autres services personnels</v>
      </c>
      <c r="Y138" t="str">
        <f>INDEX(PDC!$K$1:$L$89,MATCH(AA138,PDC!$K:$K,0),MATCH(PDC!$L$1,PDC!$K$1:$L$1,0))</f>
        <v>Autres services personnels</v>
      </c>
      <c r="Z138" t="s">
        <v>296</v>
      </c>
      <c r="AA138" t="s">
        <v>216</v>
      </c>
      <c r="AB138">
        <v>123.903793764271</v>
      </c>
      <c r="AE138" t="str">
        <f t="shared" si="13"/>
        <v>03_Activités auxiliaires de services financiers et d'assurance</v>
      </c>
      <c r="AF138" t="str">
        <f>INDEX(PDC!$K$1:$L$89,MATCH(AH138,PDC!$K:$K,0),MATCH(PDC!$L$1,PDC!$K$1:$L$1,0))</f>
        <v>Activités auxiliaires de services financiers et d'assurance</v>
      </c>
      <c r="AG138" t="s">
        <v>104</v>
      </c>
      <c r="AH138" t="s">
        <v>232</v>
      </c>
      <c r="AI138">
        <v>333.80557540845399</v>
      </c>
    </row>
    <row r="139" spans="8:35" x14ac:dyDescent="0.35">
      <c r="H139" t="str">
        <f t="shared" si="11"/>
        <v>8415_Services</v>
      </c>
      <c r="I139" t="s">
        <v>320</v>
      </c>
      <c r="J139" s="30" t="s">
        <v>117</v>
      </c>
      <c r="K139" s="10">
        <v>5382</v>
      </c>
      <c r="L139" s="10">
        <v>9613.92</v>
      </c>
      <c r="M139" s="10">
        <v>14995.91</v>
      </c>
      <c r="X139" t="str">
        <f t="shared" si="12"/>
        <v>0059_Activités des ménages en tant qu'employeurs de personnel domestique</v>
      </c>
      <c r="Y139" t="str">
        <f>INDEX(PDC!$K$1:$L$89,MATCH(AA139,PDC!$K:$K,0),MATCH(PDC!$L$1,PDC!$K$1:$L$1,0))</f>
        <v>Activités des ménages en tant qu'employeurs de personnel domestique</v>
      </c>
      <c r="Z139" t="s">
        <v>296</v>
      </c>
      <c r="AA139" t="s">
        <v>261</v>
      </c>
      <c r="AB139">
        <v>86.958527952984596</v>
      </c>
      <c r="AE139" t="str">
        <f t="shared" si="13"/>
        <v>03_Activités immobilières</v>
      </c>
      <c r="AF139" t="str">
        <f>INDEX(PDC!$K$1:$L$89,MATCH(AH139,PDC!$K:$K,0),MATCH(PDC!$L$1,PDC!$K$1:$L$1,0))</f>
        <v>Activités immobilières</v>
      </c>
      <c r="AG139" t="s">
        <v>104</v>
      </c>
      <c r="AH139" t="s">
        <v>217</v>
      </c>
      <c r="AI139">
        <v>877.51938174294105</v>
      </c>
    </row>
    <row r="140" spans="8:35" x14ac:dyDescent="0.35">
      <c r="H140" t="str">
        <f t="shared" si="11"/>
        <v>8415_Agriculture</v>
      </c>
      <c r="I140" t="s">
        <v>321</v>
      </c>
      <c r="J140" s="30" t="s">
        <v>114</v>
      </c>
      <c r="K140" s="10">
        <v>430.4</v>
      </c>
      <c r="L140" s="10">
        <v>219.81</v>
      </c>
      <c r="M140" s="10">
        <v>650.21</v>
      </c>
      <c r="X140" t="str">
        <f t="shared" si="12"/>
        <v>0063_Culture et production animale, chasse et services annexes</v>
      </c>
      <c r="Y140" t="str">
        <f>INDEX(PDC!$K$1:$L$89,MATCH(AA140,PDC!$K:$K,0),MATCH(PDC!$L$1,PDC!$K$1:$L$1,0))</f>
        <v>Culture et production animale, chasse et services annexes</v>
      </c>
      <c r="Z140" t="s">
        <v>298</v>
      </c>
      <c r="AA140" t="s">
        <v>94</v>
      </c>
      <c r="AB140">
        <v>338.09305113637998</v>
      </c>
      <c r="AE140" t="str">
        <f t="shared" si="13"/>
        <v>03_Activités juridiques et comptables</v>
      </c>
      <c r="AF140" t="str">
        <f>INDEX(PDC!$K$1:$L$89,MATCH(AH140,PDC!$K:$K,0),MATCH(PDC!$L$1,PDC!$K$1:$L$1,0))</f>
        <v>Activités juridiques et comptables</v>
      </c>
      <c r="AG140" t="s">
        <v>104</v>
      </c>
      <c r="AH140" t="s">
        <v>155</v>
      </c>
      <c r="AI140">
        <v>1067.5518046263001</v>
      </c>
    </row>
    <row r="141" spans="8:35" x14ac:dyDescent="0.35">
      <c r="H141" t="str">
        <f t="shared" si="11"/>
        <v>8416_Commerce</v>
      </c>
      <c r="I141" t="s">
        <v>321</v>
      </c>
      <c r="J141" s="30" t="s">
        <v>138</v>
      </c>
      <c r="K141" s="10">
        <v>6596.71</v>
      </c>
      <c r="L141" s="10">
        <v>6482.06</v>
      </c>
      <c r="M141" s="10">
        <v>13078.76</v>
      </c>
      <c r="X141" t="str">
        <f t="shared" si="12"/>
        <v>0063_Sylviculture et exploitation forestière</v>
      </c>
      <c r="Y141" t="str">
        <f>INDEX(PDC!$K$1:$L$89,MATCH(AA141,PDC!$K:$K,0),MATCH(PDC!$L$1,PDC!$K$1:$L$1,0))</f>
        <v>Sylviculture et exploitation forestière</v>
      </c>
      <c r="Z141" t="s">
        <v>298</v>
      </c>
      <c r="AA141" t="s">
        <v>95</v>
      </c>
      <c r="AB141">
        <v>64.199681741412903</v>
      </c>
      <c r="AE141" t="str">
        <f t="shared" si="13"/>
        <v>03_Activités des sièges sociaux ; conseil de gestion</v>
      </c>
      <c r="AF141" t="str">
        <f>INDEX(PDC!$K$1:$L$89,MATCH(AH141,PDC!$K:$K,0),MATCH(PDC!$L$1,PDC!$K$1:$L$1,0))</f>
        <v>Activités des sièges sociaux ; conseil de gestion</v>
      </c>
      <c r="AG141" t="s">
        <v>104</v>
      </c>
      <c r="AH141" t="s">
        <v>234</v>
      </c>
      <c r="AI141">
        <v>246.234359165163</v>
      </c>
    </row>
    <row r="142" spans="8:35" x14ac:dyDescent="0.35">
      <c r="H142" t="str">
        <f t="shared" si="11"/>
        <v>8416_Construction</v>
      </c>
      <c r="I142" t="s">
        <v>321</v>
      </c>
      <c r="J142" s="30" t="s">
        <v>115</v>
      </c>
      <c r="K142" s="10">
        <v>5036.4399999999996</v>
      </c>
      <c r="L142" s="10">
        <v>631.6</v>
      </c>
      <c r="M142" s="10">
        <v>5668.05</v>
      </c>
      <c r="X142" t="str">
        <f t="shared" si="12"/>
        <v>0063_Autres industries extractives</v>
      </c>
      <c r="Y142" t="str">
        <f>INDEX(PDC!$K$1:$L$89,MATCH(AA142,PDC!$K:$K,0),MATCH(PDC!$L$1,PDC!$K$1:$L$1,0))</f>
        <v>Autres industries extractives</v>
      </c>
      <c r="Z142" t="s">
        <v>298</v>
      </c>
      <c r="AA142" t="s">
        <v>96</v>
      </c>
      <c r="AB142">
        <v>12.6634712243685</v>
      </c>
      <c r="AE142" t="str">
        <f t="shared" si="13"/>
        <v>03_Activités d'architecture et d'ingénierie ; activités de contrôle et analyses techniques</v>
      </c>
      <c r="AF142" t="str">
        <f>INDEX(PDC!$K$1:$L$89,MATCH(AH142,PDC!$K:$K,0),MATCH(PDC!$L$1,PDC!$K$1:$L$1,0))</f>
        <v>Activités d'architecture et d'ingénierie ; activités de contrôle et analyses techniques</v>
      </c>
      <c r="AG142" t="s">
        <v>104</v>
      </c>
      <c r="AH142" t="s">
        <v>243</v>
      </c>
      <c r="AI142">
        <v>506.86518873262702</v>
      </c>
    </row>
    <row r="143" spans="8:35" x14ac:dyDescent="0.35">
      <c r="H143" t="str">
        <f t="shared" si="11"/>
        <v>8416_Industrie</v>
      </c>
      <c r="I143" t="s">
        <v>321</v>
      </c>
      <c r="J143" s="30" t="s">
        <v>116</v>
      </c>
      <c r="K143" s="10">
        <v>6226.72</v>
      </c>
      <c r="L143" s="10">
        <v>3605.92</v>
      </c>
      <c r="M143" s="10">
        <v>9832.64</v>
      </c>
      <c r="X143" t="str">
        <f t="shared" si="12"/>
        <v>0063_Industries alimentaires</v>
      </c>
      <c r="Y143" t="str">
        <f>INDEX(PDC!$K$1:$L$89,MATCH(AA143,PDC!$K:$K,0),MATCH(PDC!$L$1,PDC!$K$1:$L$1,0))</f>
        <v>Industries alimentaires</v>
      </c>
      <c r="Z143" t="s">
        <v>298</v>
      </c>
      <c r="AA143" t="s">
        <v>199</v>
      </c>
      <c r="AB143">
        <v>509.10554012634901</v>
      </c>
      <c r="AE143" t="str">
        <f t="shared" si="13"/>
        <v>03_Recherche-développement scientifique</v>
      </c>
      <c r="AF143" t="str">
        <f>INDEX(PDC!$K$1:$L$89,MATCH(AH143,PDC!$K:$K,0),MATCH(PDC!$L$1,PDC!$K$1:$L$1,0))</f>
        <v>Recherche-développement scientifique</v>
      </c>
      <c r="AG143" t="s">
        <v>104</v>
      </c>
      <c r="AH143" t="s">
        <v>251</v>
      </c>
      <c r="AI143">
        <v>26.1909655236073</v>
      </c>
    </row>
    <row r="144" spans="8:35" x14ac:dyDescent="0.35">
      <c r="H144" t="str">
        <f t="shared" si="11"/>
        <v>8416_Services</v>
      </c>
      <c r="I144" t="s">
        <v>321</v>
      </c>
      <c r="J144" s="30" t="s">
        <v>117</v>
      </c>
      <c r="K144" s="10">
        <v>13951.880000000001</v>
      </c>
      <c r="L144" s="10">
        <v>22470.58</v>
      </c>
      <c r="M144" s="10">
        <v>36422.46</v>
      </c>
      <c r="X144" t="str">
        <f t="shared" si="12"/>
        <v>0063_Fabrication de boissons</v>
      </c>
      <c r="Y144" t="str">
        <f>INDEX(PDC!$K$1:$L$89,MATCH(AA144,PDC!$K:$K,0),MATCH(PDC!$L$1,PDC!$K$1:$L$1,0))</f>
        <v>Fabrication de boissons</v>
      </c>
      <c r="Z144" t="s">
        <v>298</v>
      </c>
      <c r="AA144" t="s">
        <v>252</v>
      </c>
      <c r="AB144">
        <v>4.0298751344474004</v>
      </c>
      <c r="AE144" t="str">
        <f t="shared" si="13"/>
        <v>03_Publicité et études de marché</v>
      </c>
      <c r="AF144" t="str">
        <f>INDEX(PDC!$K$1:$L$89,MATCH(AH144,PDC!$K:$K,0),MATCH(PDC!$L$1,PDC!$K$1:$L$1,0))</f>
        <v>Publicité et études de marché</v>
      </c>
      <c r="AG144" t="s">
        <v>104</v>
      </c>
      <c r="AH144" t="s">
        <v>157</v>
      </c>
      <c r="AI144">
        <v>230.037053569817</v>
      </c>
    </row>
    <row r="145" spans="8:35" x14ac:dyDescent="0.35">
      <c r="H145" t="str">
        <f t="shared" si="11"/>
        <v>8416_Agriculture</v>
      </c>
      <c r="I145" t="s">
        <v>322</v>
      </c>
      <c r="J145" s="30" t="s">
        <v>114</v>
      </c>
      <c r="K145" s="10">
        <v>176.03</v>
      </c>
      <c r="L145" s="10">
        <v>57.95</v>
      </c>
      <c r="M145" s="10">
        <v>233.98</v>
      </c>
      <c r="X145" t="str">
        <f t="shared" si="12"/>
        <v>0063_Fabrication de textiles</v>
      </c>
      <c r="Y145" t="str">
        <f>INDEX(PDC!$K$1:$L$89,MATCH(AA145,PDC!$K:$K,0),MATCH(PDC!$L$1,PDC!$K$1:$L$1,0))</f>
        <v>Fabrication de textiles</v>
      </c>
      <c r="Z145" t="s">
        <v>298</v>
      </c>
      <c r="AA145" t="s">
        <v>250</v>
      </c>
      <c r="AB145">
        <v>4</v>
      </c>
      <c r="AE145" t="str">
        <f t="shared" si="13"/>
        <v>03_Autres activités spécialisées, scientifiques et techniques</v>
      </c>
      <c r="AF145" t="str">
        <f>INDEX(PDC!$K$1:$L$89,MATCH(AH145,PDC!$K:$K,0),MATCH(PDC!$L$1,PDC!$K$1:$L$1,0))</f>
        <v>Autres activités spécialisées, scientifiques et techniques</v>
      </c>
      <c r="AG145" t="s">
        <v>104</v>
      </c>
      <c r="AH145" t="s">
        <v>159</v>
      </c>
      <c r="AI145">
        <v>102.871177536461</v>
      </c>
    </row>
    <row r="146" spans="8:35" x14ac:dyDescent="0.35">
      <c r="H146" t="str">
        <f t="shared" si="11"/>
        <v>8417_Commerce</v>
      </c>
      <c r="I146" t="s">
        <v>322</v>
      </c>
      <c r="J146" s="30" t="s">
        <v>138</v>
      </c>
      <c r="K146" s="10">
        <v>1279.07</v>
      </c>
      <c r="L146" s="10">
        <v>1296.45</v>
      </c>
      <c r="M146" s="10">
        <v>2575.52</v>
      </c>
      <c r="X146" t="str">
        <f t="shared" si="12"/>
        <v>0063_Industrie de l'habillement</v>
      </c>
      <c r="Y146" t="str">
        <f>INDEX(PDC!$K$1:$L$89,MATCH(AA146,PDC!$K:$K,0),MATCH(PDC!$L$1,PDC!$K$1:$L$1,0))</f>
        <v>Industrie de l'habillement</v>
      </c>
      <c r="Z146" t="s">
        <v>298</v>
      </c>
      <c r="AA146" t="s">
        <v>254</v>
      </c>
      <c r="AB146">
        <v>8.12766478804215</v>
      </c>
      <c r="AE146" t="str">
        <f t="shared" si="13"/>
        <v>03_Activités vétérinaires</v>
      </c>
      <c r="AF146" t="str">
        <f>INDEX(PDC!$K$1:$L$89,MATCH(AH146,PDC!$K:$K,0),MATCH(PDC!$L$1,PDC!$K$1:$L$1,0))</f>
        <v>Activités vétérinaires</v>
      </c>
      <c r="AG146" t="s">
        <v>104</v>
      </c>
      <c r="AH146" t="s">
        <v>238</v>
      </c>
      <c r="AI146">
        <v>182.0996950768</v>
      </c>
    </row>
    <row r="147" spans="8:35" x14ac:dyDescent="0.35">
      <c r="H147" t="str">
        <f t="shared" si="11"/>
        <v>8417_Construction</v>
      </c>
      <c r="I147" t="s">
        <v>322</v>
      </c>
      <c r="J147" s="30" t="s">
        <v>115</v>
      </c>
      <c r="K147" s="10">
        <v>1281.6199999999999</v>
      </c>
      <c r="L147" s="10">
        <v>159.44999999999999</v>
      </c>
      <c r="M147" s="10">
        <v>1441.07</v>
      </c>
      <c r="X147" t="str">
        <f t="shared" si="12"/>
        <v>0063_Industrie du cuir et de la chaussure</v>
      </c>
      <c r="Y147" t="str">
        <f>INDEX(PDC!$K$1:$L$89,MATCH(AA147,PDC!$K:$K,0),MATCH(PDC!$L$1,PDC!$K$1:$L$1,0))</f>
        <v>Industrie du cuir et de la chaussure</v>
      </c>
      <c r="Z147" t="s">
        <v>298</v>
      </c>
      <c r="AA147" t="s">
        <v>143</v>
      </c>
      <c r="AB147">
        <v>20.277042694080901</v>
      </c>
      <c r="AE147" t="str">
        <f t="shared" si="13"/>
        <v>03_Activités de location et location-bail</v>
      </c>
      <c r="AF147" t="str">
        <f>INDEX(PDC!$K$1:$L$89,MATCH(AH147,PDC!$K:$K,0),MATCH(PDC!$L$1,PDC!$K$1:$L$1,0))</f>
        <v>Activités de location et location-bail</v>
      </c>
      <c r="AG147" t="s">
        <v>104</v>
      </c>
      <c r="AH147" t="s">
        <v>236</v>
      </c>
      <c r="AI147">
        <v>198.71801160759699</v>
      </c>
    </row>
    <row r="148" spans="8:35" x14ac:dyDescent="0.35">
      <c r="H148" t="str">
        <f t="shared" si="11"/>
        <v>8417_Industrie</v>
      </c>
      <c r="I148" t="s">
        <v>322</v>
      </c>
      <c r="J148" s="30" t="s">
        <v>116</v>
      </c>
      <c r="K148" s="10">
        <v>5158.3899999999994</v>
      </c>
      <c r="L148" s="10">
        <v>2243.48</v>
      </c>
      <c r="M148" s="10">
        <v>7401.87</v>
      </c>
      <c r="X148" t="str">
        <f t="shared" si="12"/>
        <v>0063_Travail du bois et fabrication d'articles en bois et en liège, à l'exception des meubles ; fabrication d'articles en vannerie et sparterie</v>
      </c>
      <c r="Y148" t="str">
        <f>INDEX(PDC!$K$1:$L$89,MATCH(AA148,PDC!$K:$K,0),MATCH(PDC!$L$1,PDC!$K$1:$L$1,0))</f>
        <v>Travail du bois et fabrication d'articles en bois et en liège, à l'exception des meubles ; fabrication d'articles en vannerie et sparterie</v>
      </c>
      <c r="Z148" t="s">
        <v>298</v>
      </c>
      <c r="AA148" t="s">
        <v>196</v>
      </c>
      <c r="AB148">
        <v>113.64590778066299</v>
      </c>
      <c r="AE148" t="str">
        <f t="shared" si="13"/>
        <v>03_Activités liées à l'emploi</v>
      </c>
      <c r="AF148" t="str">
        <f>INDEX(PDC!$K$1:$L$89,MATCH(AH148,PDC!$K:$K,0),MATCH(PDC!$L$1,PDC!$K$1:$L$1,0))</f>
        <v>Activités liées à l'emploi</v>
      </c>
      <c r="AG148" t="s">
        <v>104</v>
      </c>
      <c r="AH148" t="s">
        <v>198</v>
      </c>
      <c r="AI148">
        <v>2428.2135959291099</v>
      </c>
    </row>
    <row r="149" spans="8:35" x14ac:dyDescent="0.35">
      <c r="H149" t="str">
        <f t="shared" si="11"/>
        <v>8417_Services</v>
      </c>
      <c r="I149" t="s">
        <v>322</v>
      </c>
      <c r="J149" s="30" t="s">
        <v>117</v>
      </c>
      <c r="K149" s="10">
        <v>3036.5199999999995</v>
      </c>
      <c r="L149" s="10">
        <v>5563.3</v>
      </c>
      <c r="M149" s="10">
        <v>8599.84</v>
      </c>
      <c r="X149" t="str">
        <f t="shared" si="12"/>
        <v>0063_Industrie pharmaceutique</v>
      </c>
      <c r="Y149" t="str">
        <f>INDEX(PDC!$K$1:$L$89,MATCH(AA149,PDC!$K:$K,0),MATCH(PDC!$L$1,PDC!$K$1:$L$1,0))</f>
        <v>Industrie pharmaceutique</v>
      </c>
      <c r="Z149" t="s">
        <v>298</v>
      </c>
      <c r="AA149" t="s">
        <v>259</v>
      </c>
      <c r="AB149">
        <v>8.1076359066034005</v>
      </c>
      <c r="AE149" t="str">
        <f t="shared" si="13"/>
        <v>03_Activités des agences de voyage, voyagistes, services de réservation et activités connexes</v>
      </c>
      <c r="AF149" t="str">
        <f>INDEX(PDC!$K$1:$L$89,MATCH(AH149,PDC!$K:$K,0),MATCH(PDC!$L$1,PDC!$K$1:$L$1,0))</f>
        <v>Activités des agences de voyage, voyagistes, services de réservation et activités connexes</v>
      </c>
      <c r="AG149" t="s">
        <v>104</v>
      </c>
      <c r="AH149" t="s">
        <v>227</v>
      </c>
      <c r="AI149">
        <v>125.453746826048</v>
      </c>
    </row>
    <row r="150" spans="8:35" x14ac:dyDescent="0.35">
      <c r="H150" t="str">
        <f t="shared" si="11"/>
        <v>8417_Agriculture</v>
      </c>
      <c r="I150" t="s">
        <v>324</v>
      </c>
      <c r="J150" s="30" t="s">
        <v>114</v>
      </c>
      <c r="K150" s="10">
        <v>55.94</v>
      </c>
      <c r="L150" s="10">
        <v>47.51</v>
      </c>
      <c r="M150" s="10">
        <v>103.45</v>
      </c>
      <c r="X150" t="str">
        <f t="shared" si="12"/>
        <v>0063_Fabrication de produits en caoutchouc et en plastique</v>
      </c>
      <c r="Y150" t="str">
        <f>INDEX(PDC!$K$1:$L$89,MATCH(AA150,PDC!$K:$K,0),MATCH(PDC!$L$1,PDC!$K$1:$L$1,0))</f>
        <v>Fabrication de produits en caoutchouc et en plastique</v>
      </c>
      <c r="Z150" t="s">
        <v>298</v>
      </c>
      <c r="AA150" t="s">
        <v>195</v>
      </c>
      <c r="AB150">
        <v>61.747582785159103</v>
      </c>
      <c r="AE150" t="str">
        <f t="shared" si="13"/>
        <v>03_Enquêtes et sécurité</v>
      </c>
      <c r="AF150" t="str">
        <f>INDEX(PDC!$K$1:$L$89,MATCH(AH150,PDC!$K:$K,0),MATCH(PDC!$L$1,PDC!$K$1:$L$1,0))</f>
        <v>Enquêtes et sécurité</v>
      </c>
      <c r="AG150" t="s">
        <v>104</v>
      </c>
      <c r="AH150" t="s">
        <v>213</v>
      </c>
      <c r="AI150">
        <v>246.358790553598</v>
      </c>
    </row>
    <row r="151" spans="8:35" x14ac:dyDescent="0.35">
      <c r="H151" t="str">
        <f t="shared" si="11"/>
        <v>8418_Commerce</v>
      </c>
      <c r="I151" t="s">
        <v>324</v>
      </c>
      <c r="J151" s="30" t="s">
        <v>138</v>
      </c>
      <c r="K151" s="10">
        <v>1607.11</v>
      </c>
      <c r="L151" s="10">
        <v>1943.2</v>
      </c>
      <c r="M151" s="10">
        <v>3550.3</v>
      </c>
      <c r="X151" t="str">
        <f t="shared" si="12"/>
        <v>0063_Fabrication d'autres produits minéraux non métalliques</v>
      </c>
      <c r="Y151" t="str">
        <f>INDEX(PDC!$K$1:$L$89,MATCH(AA151,PDC!$K:$K,0),MATCH(PDC!$L$1,PDC!$K$1:$L$1,0))</f>
        <v>Fabrication d'autres produits minéraux non métalliques</v>
      </c>
      <c r="Z151" t="s">
        <v>298</v>
      </c>
      <c r="AA151" t="s">
        <v>203</v>
      </c>
      <c r="AB151">
        <v>32.159525480673302</v>
      </c>
      <c r="AE151" t="str">
        <f t="shared" si="13"/>
        <v>03_Services relatifs aux bâtiments et aménagement paysager</v>
      </c>
      <c r="AF151" t="str">
        <f>INDEX(PDC!$K$1:$L$89,MATCH(AH151,PDC!$K:$K,0),MATCH(PDC!$L$1,PDC!$K$1:$L$1,0))</f>
        <v>Services relatifs aux bâtiments et aménagement paysager</v>
      </c>
      <c r="AG151" t="s">
        <v>104</v>
      </c>
      <c r="AH151" t="s">
        <v>212</v>
      </c>
      <c r="AI151">
        <v>1095.69029306066</v>
      </c>
    </row>
    <row r="152" spans="8:35" x14ac:dyDescent="0.35">
      <c r="H152" t="str">
        <f t="shared" si="11"/>
        <v>8418_Construction</v>
      </c>
      <c r="I152" t="s">
        <v>324</v>
      </c>
      <c r="J152" s="30" t="s">
        <v>115</v>
      </c>
      <c r="K152" s="10">
        <v>1785.46</v>
      </c>
      <c r="L152" s="10">
        <v>268.69</v>
      </c>
      <c r="M152" s="10">
        <v>2054.16</v>
      </c>
      <c r="X152" t="str">
        <f t="shared" si="12"/>
        <v>0063_Métallurgie</v>
      </c>
      <c r="Y152" t="str">
        <f>INDEX(PDC!$K$1:$L$89,MATCH(AA152,PDC!$K:$K,0),MATCH(PDC!$L$1,PDC!$K$1:$L$1,0))</f>
        <v>Métallurgie</v>
      </c>
      <c r="Z152" t="s">
        <v>298</v>
      </c>
      <c r="AA152" t="s">
        <v>225</v>
      </c>
      <c r="AB152">
        <v>4</v>
      </c>
      <c r="AE152" t="str">
        <f t="shared" si="13"/>
        <v>03_Activités administratives et autres activités de soutien aux entreprises</v>
      </c>
      <c r="AF152" t="str">
        <f>INDEX(PDC!$K$1:$L$89,MATCH(AH152,PDC!$K:$K,0),MATCH(PDC!$L$1,PDC!$K$1:$L$1,0))</f>
        <v>Activités administratives et autres activités de soutien aux entreprises</v>
      </c>
      <c r="AG152" t="s">
        <v>104</v>
      </c>
      <c r="AH152" t="s">
        <v>224</v>
      </c>
      <c r="AI152">
        <v>881.97750570512699</v>
      </c>
    </row>
    <row r="153" spans="8:35" x14ac:dyDescent="0.35">
      <c r="H153" t="str">
        <f t="shared" si="11"/>
        <v>8418_Industrie</v>
      </c>
      <c r="I153" t="s">
        <v>324</v>
      </c>
      <c r="J153" s="30" t="s">
        <v>116</v>
      </c>
      <c r="K153" s="10">
        <v>1329.1000000000001</v>
      </c>
      <c r="L153" s="10">
        <v>535.41999999999996</v>
      </c>
      <c r="M153" s="10">
        <v>1864.51</v>
      </c>
      <c r="X153" t="str">
        <f t="shared" si="12"/>
        <v>0063_Fabrication de produits métalliques, à l'exception des machines et des équipements</v>
      </c>
      <c r="Y153" t="str">
        <f>INDEX(PDC!$K$1:$L$89,MATCH(AA153,PDC!$K:$K,0),MATCH(PDC!$L$1,PDC!$K$1:$L$1,0))</f>
        <v>Fabrication de produits métalliques, à l'exception des machines et des équipements</v>
      </c>
      <c r="Z153" t="s">
        <v>298</v>
      </c>
      <c r="AA153" t="s">
        <v>204</v>
      </c>
      <c r="AB153">
        <v>17.120406100978101</v>
      </c>
      <c r="AE153" t="str">
        <f t="shared" si="13"/>
        <v>03_Administration publique et défense ; sécurité sociale obligatoire</v>
      </c>
      <c r="AF153" t="str">
        <f>INDEX(PDC!$K$1:$L$89,MATCH(AH153,PDC!$K:$K,0),MATCH(PDC!$L$1,PDC!$K$1:$L$1,0))</f>
        <v>Administration publique et défense ; sécurité sociale obligatoire</v>
      </c>
      <c r="AG153" t="s">
        <v>104</v>
      </c>
      <c r="AH153" t="s">
        <v>218</v>
      </c>
      <c r="AI153">
        <v>4499.6633612604701</v>
      </c>
    </row>
    <row r="154" spans="8:35" x14ac:dyDescent="0.35">
      <c r="H154" t="str">
        <f t="shared" si="11"/>
        <v>8418_Services</v>
      </c>
      <c r="I154" t="s">
        <v>324</v>
      </c>
      <c r="J154" s="30" t="s">
        <v>117</v>
      </c>
      <c r="K154" s="10">
        <v>5146.37</v>
      </c>
      <c r="L154" s="10">
        <v>6881.01</v>
      </c>
      <c r="M154" s="10">
        <v>12027.4</v>
      </c>
      <c r="X154" t="str">
        <f t="shared" si="12"/>
        <v>0063_Fabrication de machines et équipements n.c.a.</v>
      </c>
      <c r="Y154" t="str">
        <f>INDEX(PDC!$K$1:$L$89,MATCH(AA154,PDC!$K:$K,0),MATCH(PDC!$L$1,PDC!$K$1:$L$1,0))</f>
        <v>Fabrication de machines et équipements n.c.a.</v>
      </c>
      <c r="Z154" t="s">
        <v>298</v>
      </c>
      <c r="AA154" t="s">
        <v>219</v>
      </c>
      <c r="AB154">
        <v>57.755145825139103</v>
      </c>
      <c r="AE154" t="str">
        <f t="shared" si="13"/>
        <v>03_Enseignement</v>
      </c>
      <c r="AF154" t="str">
        <f>INDEX(PDC!$K$1:$L$89,MATCH(AH154,PDC!$K:$K,0),MATCH(PDC!$L$1,PDC!$K$1:$L$1,0))</f>
        <v>Enseignement</v>
      </c>
      <c r="AG154" t="s">
        <v>104</v>
      </c>
      <c r="AH154" t="s">
        <v>222</v>
      </c>
      <c r="AI154">
        <v>2752.1837499464</v>
      </c>
    </row>
    <row r="155" spans="8:35" x14ac:dyDescent="0.35">
      <c r="H155" t="str">
        <f t="shared" si="11"/>
        <v>8418_Agriculture</v>
      </c>
      <c r="I155" t="s">
        <v>325</v>
      </c>
      <c r="J155" s="30" t="s">
        <v>114</v>
      </c>
      <c r="K155" s="10">
        <v>483.86</v>
      </c>
      <c r="L155" s="10">
        <v>171.55</v>
      </c>
      <c r="M155" s="10">
        <v>655.41</v>
      </c>
      <c r="X155" t="str">
        <f t="shared" si="12"/>
        <v>0063_Fabrication d'autres matériels de transport</v>
      </c>
      <c r="Y155" t="str">
        <f>INDEX(PDC!$K$1:$L$89,MATCH(AA155,PDC!$K:$K,0),MATCH(PDC!$L$1,PDC!$K$1:$L$1,0))</f>
        <v>Fabrication d'autres matériels de transport</v>
      </c>
      <c r="Z155" t="s">
        <v>298</v>
      </c>
      <c r="AA155" t="s">
        <v>237</v>
      </c>
      <c r="AB155">
        <v>3.94392523364486</v>
      </c>
      <c r="AE155" t="str">
        <f t="shared" si="13"/>
        <v>03_Activités pour la santé humaine</v>
      </c>
      <c r="AF155" t="str">
        <f>INDEX(PDC!$K$1:$L$89,MATCH(AH155,PDC!$K:$K,0),MATCH(PDC!$L$1,PDC!$K$1:$L$1,0))</f>
        <v>Activités pour la santé humaine</v>
      </c>
      <c r="AG155" t="s">
        <v>104</v>
      </c>
      <c r="AH155" t="s">
        <v>207</v>
      </c>
      <c r="AI155">
        <v>3668.6425527215301</v>
      </c>
    </row>
    <row r="156" spans="8:35" x14ac:dyDescent="0.35">
      <c r="H156" t="str">
        <f t="shared" si="11"/>
        <v>8419_Commerce</v>
      </c>
      <c r="I156" t="s">
        <v>325</v>
      </c>
      <c r="J156" s="30" t="s">
        <v>138</v>
      </c>
      <c r="K156" s="10">
        <v>2370.2800000000002</v>
      </c>
      <c r="L156" s="10">
        <v>1900.67</v>
      </c>
      <c r="M156" s="10">
        <v>4270.95</v>
      </c>
      <c r="X156" t="str">
        <f t="shared" si="12"/>
        <v>0063_Fabrication de meubles</v>
      </c>
      <c r="Y156" t="str">
        <f>INDEX(PDC!$K$1:$L$89,MATCH(AA156,PDC!$K:$K,0),MATCH(PDC!$L$1,PDC!$K$1:$L$1,0))</f>
        <v>Fabrication de meubles</v>
      </c>
      <c r="Z156" t="s">
        <v>298</v>
      </c>
      <c r="AA156" t="s">
        <v>231</v>
      </c>
      <c r="AB156">
        <v>245.17764508511499</v>
      </c>
      <c r="AE156" t="str">
        <f t="shared" si="13"/>
        <v>03_Hébergement médico-social et social</v>
      </c>
      <c r="AF156" t="str">
        <f>INDEX(PDC!$K$1:$L$89,MATCH(AH156,PDC!$K:$K,0),MATCH(PDC!$L$1,PDC!$K$1:$L$1,0))</f>
        <v>Hébergement médico-social et social</v>
      </c>
      <c r="AG156" t="s">
        <v>104</v>
      </c>
      <c r="AH156" t="s">
        <v>202</v>
      </c>
      <c r="AI156">
        <v>3078.1023937408399</v>
      </c>
    </row>
    <row r="157" spans="8:35" x14ac:dyDescent="0.35">
      <c r="H157" t="str">
        <f t="shared" si="11"/>
        <v>8419_Construction</v>
      </c>
      <c r="I157" t="s">
        <v>325</v>
      </c>
      <c r="J157" s="30" t="s">
        <v>115</v>
      </c>
      <c r="K157" s="10">
        <v>2323.2800000000002</v>
      </c>
      <c r="L157" s="10">
        <v>201.42</v>
      </c>
      <c r="M157" s="10">
        <v>2524.6999999999998</v>
      </c>
      <c r="X157" t="str">
        <f t="shared" si="12"/>
        <v>0063_Réparation et installation de machines et d'équipements</v>
      </c>
      <c r="Y157" t="str">
        <f>INDEX(PDC!$K$1:$L$89,MATCH(AA157,PDC!$K:$K,0),MATCH(PDC!$L$1,PDC!$K$1:$L$1,0))</f>
        <v>Réparation et installation de machines et d'équipements</v>
      </c>
      <c r="Z157" t="s">
        <v>298</v>
      </c>
      <c r="AA157" t="s">
        <v>215</v>
      </c>
      <c r="AB157">
        <v>25.003032878951998</v>
      </c>
      <c r="AE157" t="str">
        <f t="shared" si="13"/>
        <v>03_Action sociale sans hébergement</v>
      </c>
      <c r="AF157" t="str">
        <f>INDEX(PDC!$K$1:$L$89,MATCH(AH157,PDC!$K:$K,0),MATCH(PDC!$L$1,PDC!$K$1:$L$1,0))</f>
        <v>Action sociale sans hébergement</v>
      </c>
      <c r="AG157" t="s">
        <v>104</v>
      </c>
      <c r="AH157" t="s">
        <v>201</v>
      </c>
      <c r="AI157">
        <v>5998.9876279295704</v>
      </c>
    </row>
    <row r="158" spans="8:35" x14ac:dyDescent="0.35">
      <c r="H158" t="str">
        <f t="shared" si="11"/>
        <v>8419_Industrie</v>
      </c>
      <c r="I158" t="s">
        <v>325</v>
      </c>
      <c r="J158" s="30" t="s">
        <v>116</v>
      </c>
      <c r="K158" s="10">
        <v>3951.7</v>
      </c>
      <c r="L158" s="10">
        <v>1403.42</v>
      </c>
      <c r="M158" s="10">
        <v>5355.13</v>
      </c>
      <c r="X158" t="str">
        <f t="shared" si="12"/>
        <v>0063_Production et distribution d'électricité, de gaz, de vapeur et d'air conditionné</v>
      </c>
      <c r="Y158" t="str">
        <f>INDEX(PDC!$K$1:$L$89,MATCH(AA158,PDC!$K:$K,0),MATCH(PDC!$L$1,PDC!$K$1:$L$1,0))</f>
        <v>Production et distribution d'électricité, de gaz, de vapeur et d'air conditionné</v>
      </c>
      <c r="Z158" t="s">
        <v>298</v>
      </c>
      <c r="AA158" t="s">
        <v>253</v>
      </c>
      <c r="AB158">
        <v>43.662873388388498</v>
      </c>
      <c r="AE158" t="str">
        <f t="shared" si="13"/>
        <v>03_Activités créatives, artistiques et de spectacle</v>
      </c>
      <c r="AF158" t="str">
        <f>INDEX(PDC!$K$1:$L$89,MATCH(AH158,PDC!$K:$K,0),MATCH(PDC!$L$1,PDC!$K$1:$L$1,0))</f>
        <v>Activités créatives, artistiques et de spectacle</v>
      </c>
      <c r="AG158" t="s">
        <v>104</v>
      </c>
      <c r="AH158" t="s">
        <v>245</v>
      </c>
      <c r="AI158">
        <v>276.67385296402801</v>
      </c>
    </row>
    <row r="159" spans="8:35" x14ac:dyDescent="0.35">
      <c r="H159" t="str">
        <f t="shared" si="11"/>
        <v>8419_Services</v>
      </c>
      <c r="I159" t="s">
        <v>325</v>
      </c>
      <c r="J159" s="30" t="s">
        <v>117</v>
      </c>
      <c r="K159" s="10">
        <v>5704.9</v>
      </c>
      <c r="L159" s="10">
        <v>10273.99</v>
      </c>
      <c r="M159" s="10">
        <v>15978.869999999999</v>
      </c>
      <c r="X159" t="str">
        <f t="shared" si="12"/>
        <v>0063_Captage, traitement et distribution d'eau</v>
      </c>
      <c r="Y159" t="str">
        <f>INDEX(PDC!$K$1:$L$89,MATCH(AA159,PDC!$K:$K,0),MATCH(PDC!$L$1,PDC!$K$1:$L$1,0))</f>
        <v>Captage, traitement et distribution d'eau</v>
      </c>
      <c r="Z159" t="s">
        <v>298</v>
      </c>
      <c r="AA159" t="s">
        <v>230</v>
      </c>
      <c r="AB159">
        <v>10.358783598599199</v>
      </c>
      <c r="AE159" t="str">
        <f t="shared" si="13"/>
        <v>03_Bibliothèques, archives, musées et autres activités culturelles</v>
      </c>
      <c r="AF159" t="str">
        <f>INDEX(PDC!$K$1:$L$89,MATCH(AH159,PDC!$K:$K,0),MATCH(PDC!$L$1,PDC!$K$1:$L$1,0))</f>
        <v>Bibliothèques, archives, musées et autres activités culturelles</v>
      </c>
      <c r="AG159" t="s">
        <v>104</v>
      </c>
      <c r="AH159" t="s">
        <v>239</v>
      </c>
      <c r="AI159">
        <v>83.0329926155446</v>
      </c>
    </row>
    <row r="160" spans="8:35" x14ac:dyDescent="0.35">
      <c r="H160" t="str">
        <f t="shared" si="11"/>
        <v>8419_Agriculture</v>
      </c>
      <c r="I160" t="s">
        <v>327</v>
      </c>
      <c r="J160" s="30" t="s">
        <v>114</v>
      </c>
      <c r="K160" s="10">
        <v>205.63</v>
      </c>
      <c r="L160" s="10">
        <v>92.08</v>
      </c>
      <c r="M160" s="10">
        <v>297.72000000000003</v>
      </c>
      <c r="X160" t="str">
        <f t="shared" si="12"/>
        <v>0063_Collecte, traitement et élimination des déchets ; récupération</v>
      </c>
      <c r="Y160" t="str">
        <f>INDEX(PDC!$K$1:$L$89,MATCH(AA160,PDC!$K:$K,0),MATCH(PDC!$L$1,PDC!$K$1:$L$1,0))</f>
        <v>Collecte, traitement et élimination des déchets ; récupération</v>
      </c>
      <c r="Z160" t="s">
        <v>298</v>
      </c>
      <c r="AA160" t="s">
        <v>147</v>
      </c>
      <c r="AB160">
        <v>31.2261844433047</v>
      </c>
      <c r="AE160" t="str">
        <f t="shared" si="13"/>
        <v>03_Organisation de jeux de hasard et d'argent</v>
      </c>
      <c r="AF160" t="str">
        <f>INDEX(PDC!$K$1:$L$89,MATCH(AH160,PDC!$K:$K,0),MATCH(PDC!$L$1,PDC!$K$1:$L$1,0))</f>
        <v>Organisation de jeux de hasard et d'argent</v>
      </c>
      <c r="AG160" t="s">
        <v>104</v>
      </c>
      <c r="AH160" t="s">
        <v>247</v>
      </c>
      <c r="AI160">
        <v>170.230144742303</v>
      </c>
    </row>
    <row r="161" spans="8:35" x14ac:dyDescent="0.35">
      <c r="H161" t="str">
        <f t="shared" si="11"/>
        <v>8420_Commerce</v>
      </c>
      <c r="I161" t="s">
        <v>327</v>
      </c>
      <c r="J161" s="30" t="s">
        <v>138</v>
      </c>
      <c r="K161" s="10">
        <v>999.16</v>
      </c>
      <c r="L161" s="10">
        <v>1226.8</v>
      </c>
      <c r="M161" s="10">
        <v>2225.9499999999998</v>
      </c>
      <c r="X161" t="str">
        <f t="shared" si="12"/>
        <v>0063_Construction de bâtiments</v>
      </c>
      <c r="Y161" t="str">
        <f>INDEX(PDC!$K$1:$L$89,MATCH(AA161,PDC!$K:$K,0),MATCH(PDC!$L$1,PDC!$K$1:$L$1,0))</f>
        <v>Construction de bâtiments</v>
      </c>
      <c r="Z161" t="s">
        <v>298</v>
      </c>
      <c r="AA161" t="s">
        <v>193</v>
      </c>
      <c r="AB161">
        <v>23.8445899561857</v>
      </c>
      <c r="AE161" t="str">
        <f t="shared" si="13"/>
        <v>03_Activités sportives, récréatives et de loisirs</v>
      </c>
      <c r="AF161" t="str">
        <f>INDEX(PDC!$K$1:$L$89,MATCH(AH161,PDC!$K:$K,0),MATCH(PDC!$L$1,PDC!$K$1:$L$1,0))</f>
        <v>Activités sportives, récréatives et de loisirs</v>
      </c>
      <c r="AG161" t="s">
        <v>104</v>
      </c>
      <c r="AH161" t="s">
        <v>241</v>
      </c>
      <c r="AI161">
        <v>500.79835853731601</v>
      </c>
    </row>
    <row r="162" spans="8:35" x14ac:dyDescent="0.35">
      <c r="H162" t="str">
        <f t="shared" si="11"/>
        <v>8420_Construction</v>
      </c>
      <c r="I162" t="s">
        <v>327</v>
      </c>
      <c r="J162" s="30" t="s">
        <v>115</v>
      </c>
      <c r="K162" s="10">
        <v>1708.36</v>
      </c>
      <c r="L162" s="10">
        <v>142.26</v>
      </c>
      <c r="M162" s="10">
        <v>1850.62</v>
      </c>
      <c r="X162" t="str">
        <f t="shared" si="12"/>
        <v>0063_Génie civil</v>
      </c>
      <c r="Y162" t="str">
        <f>INDEX(PDC!$K$1:$L$89,MATCH(AA162,PDC!$K:$K,0),MATCH(PDC!$L$1,PDC!$K$1:$L$1,0))</f>
        <v>Génie civil</v>
      </c>
      <c r="Z162" t="s">
        <v>298</v>
      </c>
      <c r="AA162" t="s">
        <v>149</v>
      </c>
      <c r="AB162">
        <v>144.07406397038901</v>
      </c>
      <c r="AE162" t="str">
        <f t="shared" si="13"/>
        <v>03_Activités des organisations associatives</v>
      </c>
      <c r="AF162" t="str">
        <f>INDEX(PDC!$K$1:$L$89,MATCH(AH162,PDC!$K:$K,0),MATCH(PDC!$L$1,PDC!$K$1:$L$1,0))</f>
        <v>Activités des organisations associatives</v>
      </c>
      <c r="AG162" t="s">
        <v>104</v>
      </c>
      <c r="AH162" t="s">
        <v>209</v>
      </c>
      <c r="AI162">
        <v>1818.76756641716</v>
      </c>
    </row>
    <row r="163" spans="8:35" x14ac:dyDescent="0.35">
      <c r="H163" t="str">
        <f t="shared" si="11"/>
        <v>8420_Industrie</v>
      </c>
      <c r="I163" t="s">
        <v>327</v>
      </c>
      <c r="J163" s="30" t="s">
        <v>116</v>
      </c>
      <c r="K163" s="10">
        <v>4678.21</v>
      </c>
      <c r="L163" s="10">
        <v>2040.1100000000001</v>
      </c>
      <c r="M163" s="10">
        <v>6718.31</v>
      </c>
      <c r="X163" t="str">
        <f t="shared" si="12"/>
        <v>0063_Travaux de construction spécialisés</v>
      </c>
      <c r="Y163" t="str">
        <f>INDEX(PDC!$K$1:$L$89,MATCH(AA163,PDC!$K:$K,0),MATCH(PDC!$L$1,PDC!$K$1:$L$1,0))</f>
        <v>Travaux de construction spécialisés</v>
      </c>
      <c r="Z163" t="s">
        <v>298</v>
      </c>
      <c r="AA163" t="s">
        <v>151</v>
      </c>
      <c r="AB163">
        <v>733.55336445103899</v>
      </c>
      <c r="AE163" t="str">
        <f t="shared" si="13"/>
        <v>03_Réparation d'ordinateurs et de biens personnels et domestiques</v>
      </c>
      <c r="AF163" t="str">
        <f>INDEX(PDC!$K$1:$L$89,MATCH(AH163,PDC!$K:$K,0),MATCH(PDC!$L$1,PDC!$K$1:$L$1,0))</f>
        <v>Réparation d'ordinateurs et de biens personnels et domestiques</v>
      </c>
      <c r="AG163" t="s">
        <v>104</v>
      </c>
      <c r="AH163" t="s">
        <v>242</v>
      </c>
      <c r="AI163">
        <v>498.27036276899202</v>
      </c>
    </row>
    <row r="164" spans="8:35" x14ac:dyDescent="0.35">
      <c r="H164" t="str">
        <f t="shared" si="11"/>
        <v>8420_Services</v>
      </c>
      <c r="I164" t="s">
        <v>327</v>
      </c>
      <c r="J164" s="30" t="s">
        <v>117</v>
      </c>
      <c r="K164" s="10">
        <v>2666.9</v>
      </c>
      <c r="L164" s="10">
        <v>5218.5199999999995</v>
      </c>
      <c r="M164" s="10">
        <v>7885.4299999999994</v>
      </c>
      <c r="X164" t="str">
        <f t="shared" si="12"/>
        <v>0063_Commerce et réparation d'automobiles et de motocycles</v>
      </c>
      <c r="Y164" t="str">
        <f>INDEX(PDC!$K$1:$L$89,MATCH(AA164,PDC!$K:$K,0),MATCH(PDC!$L$1,PDC!$K$1:$L$1,0))</f>
        <v>Commerce et réparation d'automobiles et de motocycles</v>
      </c>
      <c r="Z164" t="s">
        <v>298</v>
      </c>
      <c r="AA164" t="s">
        <v>223</v>
      </c>
      <c r="AB164">
        <v>195.71907720725201</v>
      </c>
      <c r="AE164" t="str">
        <f t="shared" si="13"/>
        <v>03_Autres services personnels</v>
      </c>
      <c r="AF164" t="str">
        <f>INDEX(PDC!$K$1:$L$89,MATCH(AH164,PDC!$K:$K,0),MATCH(PDC!$L$1,PDC!$K$1:$L$1,0))</f>
        <v>Autres services personnels</v>
      </c>
      <c r="AG164" t="s">
        <v>104</v>
      </c>
      <c r="AH164" t="s">
        <v>216</v>
      </c>
      <c r="AI164">
        <v>1191.92813999092</v>
      </c>
    </row>
    <row r="165" spans="8:35" x14ac:dyDescent="0.35">
      <c r="H165" t="str">
        <f t="shared" si="11"/>
        <v>8420_Agriculture</v>
      </c>
      <c r="I165" t="s">
        <v>329</v>
      </c>
      <c r="J165" s="30" t="s">
        <v>114</v>
      </c>
      <c r="K165" s="10">
        <v>976.14</v>
      </c>
      <c r="L165" s="10">
        <v>587.88</v>
      </c>
      <c r="M165" s="10">
        <v>1564.02</v>
      </c>
      <c r="X165" t="str">
        <f t="shared" si="12"/>
        <v>0063_Commerce de gros, à l'exception des automobiles et des motocycles</v>
      </c>
      <c r="Y165" t="str">
        <f>INDEX(PDC!$K$1:$L$89,MATCH(AA165,PDC!$K:$K,0),MATCH(PDC!$L$1,PDC!$K$1:$L$1,0))</f>
        <v>Commerce de gros, à l'exception des automobiles et des motocycles</v>
      </c>
      <c r="Z165" t="s">
        <v>298</v>
      </c>
      <c r="AA165" t="s">
        <v>210</v>
      </c>
      <c r="AB165">
        <v>185.07705961070599</v>
      </c>
      <c r="AE165" t="str">
        <f t="shared" si="13"/>
        <v>03_Activités des ménages en tant qu'employeurs de personnel domestique</v>
      </c>
      <c r="AF165" t="str">
        <f>INDEX(PDC!$K$1:$L$89,MATCH(AH165,PDC!$K:$K,0),MATCH(PDC!$L$1,PDC!$K$1:$L$1,0))</f>
        <v>Activités des ménages en tant qu'employeurs de personnel domestique</v>
      </c>
      <c r="AG165" t="s">
        <v>104</v>
      </c>
      <c r="AH165" t="s">
        <v>261</v>
      </c>
      <c r="AI165">
        <v>1273.5370674896001</v>
      </c>
    </row>
    <row r="166" spans="8:35" x14ac:dyDescent="0.35">
      <c r="H166" t="str">
        <f t="shared" si="11"/>
        <v>8421_Commerce</v>
      </c>
      <c r="I166" t="s">
        <v>329</v>
      </c>
      <c r="J166" s="30" t="s">
        <v>138</v>
      </c>
      <c r="K166" s="10">
        <v>47491.54</v>
      </c>
      <c r="L166" s="10">
        <v>42570.29</v>
      </c>
      <c r="M166" s="10">
        <v>90061.84</v>
      </c>
      <c r="X166" t="str">
        <f t="shared" si="12"/>
        <v>0063_Commerce de détail, à l'exception des automobiles et des motocycles</v>
      </c>
      <c r="Y166" t="str">
        <f>INDEX(PDC!$K$1:$L$89,MATCH(AA166,PDC!$K:$K,0),MATCH(PDC!$L$1,PDC!$K$1:$L$1,0))</f>
        <v>Commerce de détail, à l'exception des automobiles et des motocycles</v>
      </c>
      <c r="Z166" t="s">
        <v>298</v>
      </c>
      <c r="AA166" t="s">
        <v>206</v>
      </c>
      <c r="AB166">
        <v>608.44624203293699</v>
      </c>
      <c r="AE166" t="str">
        <f t="shared" si="13"/>
        <v>03_Activités indifférenciées des ménages en tant que producteurs de biens et services pour usage propre</v>
      </c>
      <c r="AF166" t="str">
        <f>INDEX(PDC!$K$1:$L$89,MATCH(AH166,PDC!$K:$K,0),MATCH(PDC!$L$1,PDC!$K$1:$L$1,0))</f>
        <v>Activités indifférenciées des ménages en tant que producteurs de biens et services pour usage propre</v>
      </c>
      <c r="AG166" t="s">
        <v>104</v>
      </c>
      <c r="AH166" t="s">
        <v>270</v>
      </c>
      <c r="AI166">
        <v>31.995819481507201</v>
      </c>
    </row>
    <row r="167" spans="8:35" x14ac:dyDescent="0.35">
      <c r="H167" t="str">
        <f t="shared" si="11"/>
        <v>8421_Construction</v>
      </c>
      <c r="I167" t="s">
        <v>329</v>
      </c>
      <c r="J167" s="30" t="s">
        <v>115</v>
      </c>
      <c r="K167" s="10">
        <v>34964.32</v>
      </c>
      <c r="L167" s="10">
        <v>6136</v>
      </c>
      <c r="M167" s="10">
        <v>41100.32</v>
      </c>
      <c r="X167" t="str">
        <f t="shared" si="12"/>
        <v>0063_Transports terrestres et transport par conduites</v>
      </c>
      <c r="Y167" t="str">
        <f>INDEX(PDC!$K$1:$L$89,MATCH(AA167,PDC!$K:$K,0),MATCH(PDC!$L$1,PDC!$K$1:$L$1,0))</f>
        <v>Transports terrestres et transport par conduites</v>
      </c>
      <c r="Z167" t="s">
        <v>298</v>
      </c>
      <c r="AA167" t="s">
        <v>205</v>
      </c>
      <c r="AB167">
        <v>90.311639872126804</v>
      </c>
      <c r="AE167" t="str">
        <f t="shared" si="13"/>
        <v>07_Culture et production animale, chasse et services annexes</v>
      </c>
      <c r="AF167" t="str">
        <f>INDEX(PDC!$K$1:$L$89,MATCH(AH167,PDC!$K:$K,0),MATCH(PDC!$L$1,PDC!$K$1:$L$1,0))</f>
        <v>Culture et production animale, chasse et services annexes</v>
      </c>
      <c r="AG167" t="s">
        <v>106</v>
      </c>
      <c r="AH167" t="s">
        <v>94</v>
      </c>
      <c r="AI167">
        <v>1137.8897319964201</v>
      </c>
    </row>
    <row r="168" spans="8:35" x14ac:dyDescent="0.35">
      <c r="H168" t="str">
        <f t="shared" si="11"/>
        <v>8421_Industrie</v>
      </c>
      <c r="I168" t="s">
        <v>329</v>
      </c>
      <c r="J168" s="30" t="s">
        <v>116</v>
      </c>
      <c r="K168" s="10">
        <v>67286.259999999995</v>
      </c>
      <c r="L168" s="10">
        <v>32534.210000000003</v>
      </c>
      <c r="M168" s="10">
        <v>99820.47</v>
      </c>
      <c r="X168" t="str">
        <f t="shared" si="12"/>
        <v>0063_Transports aériens</v>
      </c>
      <c r="Y168" t="str">
        <f>INDEX(PDC!$K$1:$L$89,MATCH(AA168,PDC!$K:$K,0),MATCH(PDC!$L$1,PDC!$K$1:$L$1,0))</f>
        <v>Transports aériens</v>
      </c>
      <c r="Z168" t="s">
        <v>298</v>
      </c>
      <c r="AA168" t="s">
        <v>258</v>
      </c>
      <c r="AB168">
        <v>4</v>
      </c>
      <c r="AE168" t="str">
        <f t="shared" si="13"/>
        <v>07_Sylviculture et exploitation forestière</v>
      </c>
      <c r="AF168" t="str">
        <f>INDEX(PDC!$K$1:$L$89,MATCH(AH168,PDC!$K:$K,0),MATCH(PDC!$L$1,PDC!$K$1:$L$1,0))</f>
        <v>Sylviculture et exploitation forestière</v>
      </c>
      <c r="AG168" t="s">
        <v>106</v>
      </c>
      <c r="AH168" t="s">
        <v>95</v>
      </c>
      <c r="AI168">
        <v>95.989070312083996</v>
      </c>
    </row>
    <row r="169" spans="8:35" x14ac:dyDescent="0.35">
      <c r="H169" t="str">
        <f t="shared" si="11"/>
        <v>8421_Services</v>
      </c>
      <c r="I169" t="s">
        <v>329</v>
      </c>
      <c r="J169" s="30" t="s">
        <v>117</v>
      </c>
      <c r="K169" s="10">
        <v>172250.11</v>
      </c>
      <c r="L169" s="10">
        <v>207272.69</v>
      </c>
      <c r="M169" s="10">
        <v>379522.78</v>
      </c>
      <c r="X169" t="str">
        <f t="shared" si="12"/>
        <v>0063_Entreposage et services auxiliaires des transports</v>
      </c>
      <c r="Y169" t="str">
        <f>INDEX(PDC!$K$1:$L$89,MATCH(AA169,PDC!$K:$K,0),MATCH(PDC!$L$1,PDC!$K$1:$L$1,0))</f>
        <v>Entreposage et services auxiliaires des transports</v>
      </c>
      <c r="Z169" t="s">
        <v>298</v>
      </c>
      <c r="AA169" t="s">
        <v>200</v>
      </c>
      <c r="AB169">
        <v>8.0547080630807208</v>
      </c>
      <c r="AE169" t="str">
        <f t="shared" si="13"/>
        <v>07_Pêche et aquaculture</v>
      </c>
      <c r="AF169" t="str">
        <f>INDEX(PDC!$K$1:$L$89,MATCH(AH169,PDC!$K:$K,0),MATCH(PDC!$L$1,PDC!$K$1:$L$1,0))</f>
        <v>Pêche et aquaculture</v>
      </c>
      <c r="AG169" t="s">
        <v>106</v>
      </c>
      <c r="AH169" t="s">
        <v>104</v>
      </c>
      <c r="AI169">
        <v>19.876584933311999</v>
      </c>
    </row>
    <row r="170" spans="8:35" x14ac:dyDescent="0.35">
      <c r="H170" t="str">
        <f t="shared" si="11"/>
        <v>8421_Agriculture</v>
      </c>
      <c r="I170" t="s">
        <v>330</v>
      </c>
      <c r="J170" s="30" t="s">
        <v>114</v>
      </c>
      <c r="K170" s="10">
        <v>227.31</v>
      </c>
      <c r="L170" s="10">
        <v>196.75</v>
      </c>
      <c r="M170" s="10">
        <v>424.06</v>
      </c>
      <c r="X170" t="str">
        <f t="shared" si="12"/>
        <v>0063_Activités de poste et de courrier</v>
      </c>
      <c r="Y170" t="str">
        <f>INDEX(PDC!$K$1:$L$89,MATCH(AA170,PDC!$K:$K,0),MATCH(PDC!$L$1,PDC!$K$1:$L$1,0))</f>
        <v>Activités de poste et de courrier</v>
      </c>
      <c r="Z170" t="s">
        <v>298</v>
      </c>
      <c r="AA170" t="s">
        <v>229</v>
      </c>
      <c r="AB170">
        <v>132.542093983857</v>
      </c>
      <c r="AE170" t="str">
        <f t="shared" si="13"/>
        <v>07_Autres industries extractives</v>
      </c>
      <c r="AF170" t="str">
        <f>INDEX(PDC!$K$1:$L$89,MATCH(AH170,PDC!$K:$K,0),MATCH(PDC!$L$1,PDC!$K$1:$L$1,0))</f>
        <v>Autres industries extractives</v>
      </c>
      <c r="AG170" t="s">
        <v>106</v>
      </c>
      <c r="AH170" t="s">
        <v>96</v>
      </c>
      <c r="AI170">
        <v>55.039143010861899</v>
      </c>
    </row>
    <row r="171" spans="8:35" x14ac:dyDescent="0.35">
      <c r="H171" t="str">
        <f t="shared" si="11"/>
        <v>8422_Commerce</v>
      </c>
      <c r="I171" t="s">
        <v>330</v>
      </c>
      <c r="J171" s="30" t="s">
        <v>138</v>
      </c>
      <c r="K171" s="10">
        <v>2250.17</v>
      </c>
      <c r="L171" s="10">
        <v>2087.36</v>
      </c>
      <c r="M171" s="10">
        <v>4337.53</v>
      </c>
      <c r="X171" t="str">
        <f t="shared" si="12"/>
        <v>0063_Hébergement</v>
      </c>
      <c r="Y171" t="str">
        <f>INDEX(PDC!$K$1:$L$89,MATCH(AA171,PDC!$K:$K,0),MATCH(PDC!$L$1,PDC!$K$1:$L$1,0))</f>
        <v>Hébergement</v>
      </c>
      <c r="Z171" t="s">
        <v>298</v>
      </c>
      <c r="AA171" t="s">
        <v>220</v>
      </c>
      <c r="AB171">
        <v>108.526239535442</v>
      </c>
      <c r="AE171" t="str">
        <f t="shared" si="13"/>
        <v>07_Industries alimentaires</v>
      </c>
      <c r="AF171" t="str">
        <f>INDEX(PDC!$K$1:$L$89,MATCH(AH171,PDC!$K:$K,0),MATCH(PDC!$L$1,PDC!$K$1:$L$1,0))</f>
        <v>Industries alimentaires</v>
      </c>
      <c r="AG171" t="s">
        <v>106</v>
      </c>
      <c r="AH171" t="s">
        <v>199</v>
      </c>
      <c r="AI171">
        <v>2198.1464020605999</v>
      </c>
    </row>
    <row r="172" spans="8:35" x14ac:dyDescent="0.35">
      <c r="H172" t="str">
        <f t="shared" si="11"/>
        <v>8422_Construction</v>
      </c>
      <c r="I172" t="s">
        <v>330</v>
      </c>
      <c r="J172" s="30" t="s">
        <v>115</v>
      </c>
      <c r="K172" s="10">
        <v>2088.94</v>
      </c>
      <c r="L172" s="10">
        <v>289.89999999999998</v>
      </c>
      <c r="M172" s="10">
        <v>2378.84</v>
      </c>
      <c r="X172" t="str">
        <f t="shared" si="12"/>
        <v>0063_Restauration</v>
      </c>
      <c r="Y172" t="str">
        <f>INDEX(PDC!$K$1:$L$89,MATCH(AA172,PDC!$K:$K,0),MATCH(PDC!$L$1,PDC!$K$1:$L$1,0))</f>
        <v>Restauration</v>
      </c>
      <c r="Z172" t="s">
        <v>298</v>
      </c>
      <c r="AA172" t="s">
        <v>214</v>
      </c>
      <c r="AB172">
        <v>113.50162729148499</v>
      </c>
      <c r="AE172" t="str">
        <f t="shared" si="13"/>
        <v>07_Fabrication de boissons</v>
      </c>
      <c r="AF172" t="str">
        <f>INDEX(PDC!$K$1:$L$89,MATCH(AH172,PDC!$K:$K,0),MATCH(PDC!$L$1,PDC!$K$1:$L$1,0))</f>
        <v>Fabrication de boissons</v>
      </c>
      <c r="AG172" t="s">
        <v>106</v>
      </c>
      <c r="AH172" t="s">
        <v>252</v>
      </c>
      <c r="AI172">
        <v>186.89918512054501</v>
      </c>
    </row>
    <row r="173" spans="8:35" x14ac:dyDescent="0.35">
      <c r="H173" t="str">
        <f t="shared" ref="H173:H236" si="14">I172&amp;"_"&amp;J173</f>
        <v>8422_Industrie</v>
      </c>
      <c r="I173" t="s">
        <v>330</v>
      </c>
      <c r="J173" s="30" t="s">
        <v>116</v>
      </c>
      <c r="K173" s="10">
        <v>3840.2599999999998</v>
      </c>
      <c r="L173" s="10">
        <v>1564.54</v>
      </c>
      <c r="M173" s="10">
        <v>5404.81</v>
      </c>
      <c r="X173" t="str">
        <f t="shared" si="12"/>
        <v>0063_Édition</v>
      </c>
      <c r="Y173" t="str">
        <f>INDEX(PDC!$K$1:$L$89,MATCH(AA173,PDC!$K:$K,0),MATCH(PDC!$L$1,PDC!$K$1:$L$1,0))</f>
        <v>Édition</v>
      </c>
      <c r="Z173" t="s">
        <v>298</v>
      </c>
      <c r="AA173" t="s">
        <v>255</v>
      </c>
      <c r="AB173">
        <v>9.1761973015075995</v>
      </c>
      <c r="AE173" t="str">
        <f t="shared" si="13"/>
        <v>07_Fabrication de textiles</v>
      </c>
      <c r="AF173" t="str">
        <f>INDEX(PDC!$K$1:$L$89,MATCH(AH173,PDC!$K:$K,0),MATCH(PDC!$L$1,PDC!$K$1:$L$1,0))</f>
        <v>Fabrication de textiles</v>
      </c>
      <c r="AG173" t="s">
        <v>106</v>
      </c>
      <c r="AH173" t="s">
        <v>250</v>
      </c>
      <c r="AI173">
        <v>1347.88309433516</v>
      </c>
    </row>
    <row r="174" spans="8:35" x14ac:dyDescent="0.35">
      <c r="H174" t="str">
        <f t="shared" si="14"/>
        <v>8422_Services</v>
      </c>
      <c r="I174" t="s">
        <v>330</v>
      </c>
      <c r="J174" s="30" t="s">
        <v>117</v>
      </c>
      <c r="K174" s="10">
        <v>5161.7299999999996</v>
      </c>
      <c r="L174" s="10">
        <v>8304.0499999999993</v>
      </c>
      <c r="M174" s="10">
        <v>13465.779999999999</v>
      </c>
      <c r="X174" t="str">
        <f t="shared" si="12"/>
        <v>0063_Production de films cinématographiques, de vidéo et de programmes de télévision ; enregistrement sonore et édition musicale</v>
      </c>
      <c r="Y174" t="str">
        <f>INDEX(PDC!$K$1:$L$89,MATCH(AA174,PDC!$K:$K,0),MATCH(PDC!$L$1,PDC!$K$1:$L$1,0))</f>
        <v>Production de films cinématographiques, de vidéo et de programmes de télévision ; enregistrement sonore et édition musicale</v>
      </c>
      <c r="Z174" t="s">
        <v>298</v>
      </c>
      <c r="AA174" t="s">
        <v>228</v>
      </c>
      <c r="AB174">
        <v>25.345941191814099</v>
      </c>
      <c r="AE174" t="str">
        <f t="shared" si="13"/>
        <v>07_Industrie de l'habillement</v>
      </c>
      <c r="AF174" t="str">
        <f>INDEX(PDC!$K$1:$L$89,MATCH(AH174,PDC!$K:$K,0),MATCH(PDC!$L$1,PDC!$K$1:$L$1,0))</f>
        <v>Industrie de l'habillement</v>
      </c>
      <c r="AG174" t="s">
        <v>106</v>
      </c>
      <c r="AH174" t="s">
        <v>254</v>
      </c>
      <c r="AI174">
        <v>77.759580856981799</v>
      </c>
    </row>
    <row r="175" spans="8:35" x14ac:dyDescent="0.35">
      <c r="H175" t="str">
        <f t="shared" si="14"/>
        <v>8422_Agriculture</v>
      </c>
      <c r="I175" t="s">
        <v>331</v>
      </c>
      <c r="J175" s="30" t="s">
        <v>114</v>
      </c>
      <c r="K175" s="10">
        <v>214.15</v>
      </c>
      <c r="L175" s="10">
        <v>139.38999999999999</v>
      </c>
      <c r="M175" s="10">
        <v>353.54</v>
      </c>
      <c r="X175" t="str">
        <f t="shared" si="12"/>
        <v>0063_Programmation, conseil et autres activités informatiques</v>
      </c>
      <c r="Y175" t="str">
        <f>INDEX(PDC!$K$1:$L$89,MATCH(AA175,PDC!$K:$K,0),MATCH(PDC!$L$1,PDC!$K$1:$L$1,0))</f>
        <v>Programmation, conseil et autres activités informatiques</v>
      </c>
      <c r="Z175" t="s">
        <v>298</v>
      </c>
      <c r="AA175" t="s">
        <v>233</v>
      </c>
      <c r="AB175">
        <v>3.8666666666666698</v>
      </c>
      <c r="AE175" t="str">
        <f t="shared" si="13"/>
        <v>07_Industrie du cuir et de la chaussure</v>
      </c>
      <c r="AF175" t="str">
        <f>INDEX(PDC!$K$1:$L$89,MATCH(AH175,PDC!$K:$K,0),MATCH(PDC!$L$1,PDC!$K$1:$L$1,0))</f>
        <v>Industrie du cuir et de la chaussure</v>
      </c>
      <c r="AG175" t="s">
        <v>106</v>
      </c>
      <c r="AH175" t="s">
        <v>143</v>
      </c>
      <c r="AI175">
        <v>368.88720313070002</v>
      </c>
    </row>
    <row r="176" spans="8:35" x14ac:dyDescent="0.35">
      <c r="H176" t="str">
        <f t="shared" si="14"/>
        <v>8423_Commerce</v>
      </c>
      <c r="I176" t="s">
        <v>331</v>
      </c>
      <c r="J176" s="30" t="s">
        <v>138</v>
      </c>
      <c r="K176" s="10">
        <v>2056.36</v>
      </c>
      <c r="L176" s="10">
        <v>2435.52</v>
      </c>
      <c r="M176" s="10">
        <v>4491.8900000000003</v>
      </c>
      <c r="X176" t="str">
        <f t="shared" si="12"/>
        <v>0063_Activités des services financiers, hors assurance et caisses de retraite</v>
      </c>
      <c r="Y176" t="str">
        <f>INDEX(PDC!$K$1:$L$89,MATCH(AA176,PDC!$K:$K,0),MATCH(PDC!$L$1,PDC!$K$1:$L$1,0))</f>
        <v>Activités des services financiers, hors assurance et caisses de retraite</v>
      </c>
      <c r="Z176" t="s">
        <v>298</v>
      </c>
      <c r="AA176" t="s">
        <v>226</v>
      </c>
      <c r="AB176">
        <v>95.983107384972698</v>
      </c>
      <c r="AE176" t="str">
        <f t="shared" si="13"/>
        <v>07_Travail du bois et fabrication d'articles en bois et en liège, à l'exception des meubles ; fabrication d'articles en vannerie et sparterie</v>
      </c>
      <c r="AF176" t="str">
        <f>INDEX(PDC!$K$1:$L$89,MATCH(AH176,PDC!$K:$K,0),MATCH(PDC!$L$1,PDC!$K$1:$L$1,0))</f>
        <v>Travail du bois et fabrication d'articles en bois et en liège, à l'exception des meubles ; fabrication d'articles en vannerie et sparterie</v>
      </c>
      <c r="AG176" t="s">
        <v>106</v>
      </c>
      <c r="AH176" t="s">
        <v>196</v>
      </c>
      <c r="AI176">
        <v>221.610534023052</v>
      </c>
    </row>
    <row r="177" spans="8:35" x14ac:dyDescent="0.35">
      <c r="H177" t="str">
        <f t="shared" si="14"/>
        <v>8423_Construction</v>
      </c>
      <c r="I177" t="s">
        <v>331</v>
      </c>
      <c r="J177" s="30" t="s">
        <v>115</v>
      </c>
      <c r="K177" s="10">
        <v>1969.86</v>
      </c>
      <c r="L177" s="10">
        <v>239.42</v>
      </c>
      <c r="M177" s="10">
        <v>2209.27</v>
      </c>
      <c r="X177" t="str">
        <f t="shared" si="12"/>
        <v>0063_Assurance</v>
      </c>
      <c r="Y177" t="str">
        <f>INDEX(PDC!$K$1:$L$89,MATCH(AA177,PDC!$K:$K,0),MATCH(PDC!$L$1,PDC!$K$1:$L$1,0))</f>
        <v>Assurance</v>
      </c>
      <c r="Z177" t="s">
        <v>298</v>
      </c>
      <c r="AA177" t="s">
        <v>240</v>
      </c>
      <c r="AB177">
        <v>7.94609979144583</v>
      </c>
      <c r="AE177" t="str">
        <f t="shared" si="13"/>
        <v>07_Industrie du papier et du carton</v>
      </c>
      <c r="AF177" t="str">
        <f>INDEX(PDC!$K$1:$L$89,MATCH(AH177,PDC!$K:$K,0),MATCH(PDC!$L$1,PDC!$K$1:$L$1,0))</f>
        <v>Industrie du papier et du carton</v>
      </c>
      <c r="AG177" t="s">
        <v>106</v>
      </c>
      <c r="AH177" t="s">
        <v>248</v>
      </c>
      <c r="AI177">
        <v>620.81812193451697</v>
      </c>
    </row>
    <row r="178" spans="8:35" x14ac:dyDescent="0.35">
      <c r="H178" t="str">
        <f t="shared" si="14"/>
        <v>8423_Industrie</v>
      </c>
      <c r="I178" t="s">
        <v>331</v>
      </c>
      <c r="J178" s="30" t="s">
        <v>116</v>
      </c>
      <c r="K178" s="10">
        <v>5697.68</v>
      </c>
      <c r="L178" s="10">
        <v>1676.49</v>
      </c>
      <c r="M178" s="10">
        <v>7374.16</v>
      </c>
      <c r="X178" t="str">
        <f t="shared" si="12"/>
        <v>0063_Activités auxiliaires de services financiers et d'assurance</v>
      </c>
      <c r="Y178" t="str">
        <f>INDEX(PDC!$K$1:$L$89,MATCH(AA178,PDC!$K:$K,0),MATCH(PDC!$L$1,PDC!$K$1:$L$1,0))</f>
        <v>Activités auxiliaires de services financiers et d'assurance</v>
      </c>
      <c r="Z178" t="s">
        <v>298</v>
      </c>
      <c r="AA178" t="s">
        <v>232</v>
      </c>
      <c r="AB178">
        <v>44.7739982312726</v>
      </c>
      <c r="AE178" t="str">
        <f t="shared" si="13"/>
        <v>07_Imprimerie et reproduction d'enregistrements</v>
      </c>
      <c r="AF178" t="str">
        <f>INDEX(PDC!$K$1:$L$89,MATCH(AH178,PDC!$K:$K,0),MATCH(PDC!$L$1,PDC!$K$1:$L$1,0))</f>
        <v>Imprimerie et reproduction d'enregistrements</v>
      </c>
      <c r="AG178" t="s">
        <v>106</v>
      </c>
      <c r="AH178" t="s">
        <v>221</v>
      </c>
      <c r="AI178">
        <v>220.109016357001</v>
      </c>
    </row>
    <row r="179" spans="8:35" x14ac:dyDescent="0.35">
      <c r="H179" t="str">
        <f t="shared" si="14"/>
        <v>8423_Services</v>
      </c>
      <c r="I179" t="s">
        <v>331</v>
      </c>
      <c r="J179" s="30" t="s">
        <v>117</v>
      </c>
      <c r="K179" s="10">
        <v>5365.7</v>
      </c>
      <c r="L179" s="10">
        <v>9430.43</v>
      </c>
      <c r="M179" s="10">
        <v>14796.15</v>
      </c>
      <c r="X179" t="str">
        <f t="shared" si="12"/>
        <v>0063_Activités immobilières</v>
      </c>
      <c r="Y179" t="str">
        <f>INDEX(PDC!$K$1:$L$89,MATCH(AA179,PDC!$K:$K,0),MATCH(PDC!$L$1,PDC!$K$1:$L$1,0))</f>
        <v>Activités immobilières</v>
      </c>
      <c r="Z179" t="s">
        <v>298</v>
      </c>
      <c r="AA179" t="s">
        <v>217</v>
      </c>
      <c r="AB179">
        <v>4.0243038777179496</v>
      </c>
      <c r="AE179" t="str">
        <f t="shared" si="13"/>
        <v>07_Industrie chimique</v>
      </c>
      <c r="AF179" t="str">
        <f>INDEX(PDC!$K$1:$L$89,MATCH(AH179,PDC!$K:$K,0),MATCH(PDC!$L$1,PDC!$K$1:$L$1,0))</f>
        <v>Industrie chimique</v>
      </c>
      <c r="AG179" t="s">
        <v>106</v>
      </c>
      <c r="AH179" t="s">
        <v>211</v>
      </c>
      <c r="AI179">
        <v>937.04107536809704</v>
      </c>
    </row>
    <row r="180" spans="8:35" x14ac:dyDescent="0.35">
      <c r="H180" t="str">
        <f t="shared" si="14"/>
        <v>8423_Agriculture</v>
      </c>
      <c r="I180" t="s">
        <v>332</v>
      </c>
      <c r="J180" s="30" t="s">
        <v>114</v>
      </c>
      <c r="K180" s="10">
        <v>472.24</v>
      </c>
      <c r="L180" s="10">
        <v>169.45</v>
      </c>
      <c r="M180" s="10">
        <v>641.69000000000005</v>
      </c>
      <c r="X180" t="str">
        <f t="shared" si="12"/>
        <v>0063_Activités juridiques et comptables</v>
      </c>
      <c r="Y180" t="str">
        <f>INDEX(PDC!$K$1:$L$89,MATCH(AA180,PDC!$K:$K,0),MATCH(PDC!$L$1,PDC!$K$1:$L$1,0))</f>
        <v>Activités juridiques et comptables</v>
      </c>
      <c r="Z180" t="s">
        <v>298</v>
      </c>
      <c r="AA180" t="s">
        <v>155</v>
      </c>
      <c r="AB180">
        <v>69.375949820172906</v>
      </c>
      <c r="AE180" t="str">
        <f t="shared" si="13"/>
        <v>07_Industrie pharmaceutique</v>
      </c>
      <c r="AF180" t="str">
        <f>INDEX(PDC!$K$1:$L$89,MATCH(AH180,PDC!$K:$K,0),MATCH(PDC!$L$1,PDC!$K$1:$L$1,0))</f>
        <v>Industrie pharmaceutique</v>
      </c>
      <c r="AG180" t="s">
        <v>106</v>
      </c>
      <c r="AH180" t="s">
        <v>259</v>
      </c>
      <c r="AI180">
        <v>704.11013556022101</v>
      </c>
    </row>
    <row r="181" spans="8:35" x14ac:dyDescent="0.35">
      <c r="H181" t="str">
        <f t="shared" si="14"/>
        <v>8424_Commerce</v>
      </c>
      <c r="I181" t="s">
        <v>332</v>
      </c>
      <c r="J181" s="30" t="s">
        <v>138</v>
      </c>
      <c r="K181" s="10">
        <v>1924.54</v>
      </c>
      <c r="L181" s="10">
        <v>1884.43</v>
      </c>
      <c r="M181" s="10">
        <v>3808.96</v>
      </c>
      <c r="X181" t="str">
        <f t="shared" si="12"/>
        <v>0063_Activités des sièges sociaux ; conseil de gestion</v>
      </c>
      <c r="Y181" t="str">
        <f>INDEX(PDC!$K$1:$L$89,MATCH(AA181,PDC!$K:$K,0),MATCH(PDC!$L$1,PDC!$K$1:$L$1,0))</f>
        <v>Activités des sièges sociaux ; conseil de gestion</v>
      </c>
      <c r="Z181" t="s">
        <v>298</v>
      </c>
      <c r="AA181" t="s">
        <v>234</v>
      </c>
      <c r="AB181">
        <v>8.1037427948898806</v>
      </c>
      <c r="AE181" t="str">
        <f t="shared" si="13"/>
        <v>07_Fabrication de produits en caoutchouc et en plastique</v>
      </c>
      <c r="AF181" t="str">
        <f>INDEX(PDC!$K$1:$L$89,MATCH(AH181,PDC!$K:$K,0),MATCH(PDC!$L$1,PDC!$K$1:$L$1,0))</f>
        <v>Fabrication de produits en caoutchouc et en plastique</v>
      </c>
      <c r="AG181" t="s">
        <v>106</v>
      </c>
      <c r="AH181" t="s">
        <v>195</v>
      </c>
      <c r="AI181">
        <v>421.86004230672899</v>
      </c>
    </row>
    <row r="182" spans="8:35" x14ac:dyDescent="0.35">
      <c r="H182" t="str">
        <f t="shared" si="14"/>
        <v>8424_Construction</v>
      </c>
      <c r="I182" t="s">
        <v>332</v>
      </c>
      <c r="J182" s="30" t="s">
        <v>115</v>
      </c>
      <c r="K182" s="10">
        <v>1814.83</v>
      </c>
      <c r="L182" s="10">
        <v>174.86</v>
      </c>
      <c r="M182" s="10">
        <v>1989.69</v>
      </c>
      <c r="X182" t="str">
        <f t="shared" si="12"/>
        <v>0063_Activités d'architecture et d'ingénierie ; activités de contrôle et analyses techniques</v>
      </c>
      <c r="Y182" t="str">
        <f>INDEX(PDC!$K$1:$L$89,MATCH(AA182,PDC!$K:$K,0),MATCH(PDC!$L$1,PDC!$K$1:$L$1,0))</f>
        <v>Activités d'architecture et d'ingénierie ; activités de contrôle et analyses techniques</v>
      </c>
      <c r="Z182" t="s">
        <v>298</v>
      </c>
      <c r="AA182" t="s">
        <v>243</v>
      </c>
      <c r="AB182">
        <v>19.474256512654399</v>
      </c>
      <c r="AE182" t="str">
        <f t="shared" si="13"/>
        <v>07_Fabrication d'autres produits minéraux non métalliques</v>
      </c>
      <c r="AF182" t="str">
        <f>INDEX(PDC!$K$1:$L$89,MATCH(AH182,PDC!$K:$K,0),MATCH(PDC!$L$1,PDC!$K$1:$L$1,0))</f>
        <v>Fabrication d'autres produits minéraux non métalliques</v>
      </c>
      <c r="AG182" t="s">
        <v>106</v>
      </c>
      <c r="AH182" t="s">
        <v>203</v>
      </c>
      <c r="AI182">
        <v>730.26176337327104</v>
      </c>
    </row>
    <row r="183" spans="8:35" x14ac:dyDescent="0.35">
      <c r="H183" t="str">
        <f t="shared" si="14"/>
        <v>8424_Industrie</v>
      </c>
      <c r="I183" t="s">
        <v>332</v>
      </c>
      <c r="J183" s="30" t="s">
        <v>116</v>
      </c>
      <c r="K183" s="10">
        <v>2791.6</v>
      </c>
      <c r="L183" s="10">
        <v>734.07</v>
      </c>
      <c r="M183" s="10">
        <v>3525.6800000000003</v>
      </c>
      <c r="X183" t="str">
        <f t="shared" si="12"/>
        <v>0063_Publicité et études de marché</v>
      </c>
      <c r="Y183" t="str">
        <f>INDEX(PDC!$K$1:$L$89,MATCH(AA183,PDC!$K:$K,0),MATCH(PDC!$L$1,PDC!$K$1:$L$1,0))</f>
        <v>Publicité et études de marché</v>
      </c>
      <c r="Z183" t="s">
        <v>298</v>
      </c>
      <c r="AA183" t="s">
        <v>157</v>
      </c>
      <c r="AB183">
        <v>4</v>
      </c>
      <c r="AE183" t="str">
        <f t="shared" si="13"/>
        <v>07_Métallurgie</v>
      </c>
      <c r="AF183" t="str">
        <f>INDEX(PDC!$K$1:$L$89,MATCH(AH183,PDC!$K:$K,0),MATCH(PDC!$L$1,PDC!$K$1:$L$1,0))</f>
        <v>Métallurgie</v>
      </c>
      <c r="AG183" t="s">
        <v>106</v>
      </c>
      <c r="AH183" t="s">
        <v>225</v>
      </c>
      <c r="AI183">
        <v>33.8548624382965</v>
      </c>
    </row>
    <row r="184" spans="8:35" x14ac:dyDescent="0.35">
      <c r="H184" t="str">
        <f t="shared" si="14"/>
        <v>8424_Services</v>
      </c>
      <c r="I184" t="s">
        <v>332</v>
      </c>
      <c r="J184" s="30" t="s">
        <v>117</v>
      </c>
      <c r="K184" s="10">
        <v>5005.8500000000004</v>
      </c>
      <c r="L184" s="10">
        <v>8461.4599999999991</v>
      </c>
      <c r="M184" s="10">
        <v>13467.289999999999</v>
      </c>
      <c r="X184" t="str">
        <f t="shared" si="12"/>
        <v>0063_Autres activités spécialisées, scientifiques et techniques</v>
      </c>
      <c r="Y184" t="str">
        <f>INDEX(PDC!$K$1:$L$89,MATCH(AA184,PDC!$K:$K,0),MATCH(PDC!$L$1,PDC!$K$1:$L$1,0))</f>
        <v>Autres activités spécialisées, scientifiques et techniques</v>
      </c>
      <c r="Z184" t="s">
        <v>298</v>
      </c>
      <c r="AA184" t="s">
        <v>159</v>
      </c>
      <c r="AB184">
        <v>4.05470806308072</v>
      </c>
      <c r="AE184" t="str">
        <f t="shared" si="13"/>
        <v>07_Fabrication de produits métalliques, à l'exception des machines et des équipements</v>
      </c>
      <c r="AF184" t="str">
        <f>INDEX(PDC!$K$1:$L$89,MATCH(AH184,PDC!$K:$K,0),MATCH(PDC!$L$1,PDC!$K$1:$L$1,0))</f>
        <v>Fabrication de produits métalliques, à l'exception des machines et des équipements</v>
      </c>
      <c r="AG184" t="s">
        <v>106</v>
      </c>
      <c r="AH184" t="s">
        <v>204</v>
      </c>
      <c r="AI184">
        <v>753.52171948978298</v>
      </c>
    </row>
    <row r="185" spans="8:35" x14ac:dyDescent="0.35">
      <c r="H185" t="str">
        <f t="shared" si="14"/>
        <v>8424_Agriculture</v>
      </c>
      <c r="I185" t="s">
        <v>333</v>
      </c>
      <c r="J185" s="30" t="s">
        <v>114</v>
      </c>
      <c r="K185" s="10">
        <v>88.1</v>
      </c>
      <c r="L185" s="10">
        <v>4</v>
      </c>
      <c r="M185" s="10">
        <v>92.1</v>
      </c>
      <c r="X185" t="str">
        <f t="shared" si="12"/>
        <v>0063_Activités vétérinaires</v>
      </c>
      <c r="Y185" t="str">
        <f>INDEX(PDC!$K$1:$L$89,MATCH(AA185,PDC!$K:$K,0),MATCH(PDC!$L$1,PDC!$K$1:$L$1,0))</f>
        <v>Activités vétérinaires</v>
      </c>
      <c r="Z185" t="s">
        <v>298</v>
      </c>
      <c r="AA185" t="s">
        <v>238</v>
      </c>
      <c r="AB185">
        <v>13.223425348609201</v>
      </c>
      <c r="AE185" t="str">
        <f t="shared" si="13"/>
        <v>07_Fabrication de produits informatiques, électroniques et optiques</v>
      </c>
      <c r="AF185" t="str">
        <f>INDEX(PDC!$K$1:$L$89,MATCH(AH185,PDC!$K:$K,0),MATCH(PDC!$L$1,PDC!$K$1:$L$1,0))</f>
        <v>Fabrication de produits informatiques, électroniques et optiques</v>
      </c>
      <c r="AG185" t="s">
        <v>106</v>
      </c>
      <c r="AH185" t="s">
        <v>145</v>
      </c>
      <c r="AI185">
        <v>259.521760870896</v>
      </c>
    </row>
    <row r="186" spans="8:35" x14ac:dyDescent="0.35">
      <c r="H186" t="str">
        <f t="shared" si="14"/>
        <v>8425_Commerce</v>
      </c>
      <c r="I186" t="s">
        <v>333</v>
      </c>
      <c r="J186" s="30" t="s">
        <v>138</v>
      </c>
      <c r="K186" s="10">
        <v>1104.0999999999999</v>
      </c>
      <c r="L186" s="10">
        <v>1224.8599999999999</v>
      </c>
      <c r="M186" s="10">
        <v>2328.96</v>
      </c>
      <c r="X186" t="str">
        <f t="shared" si="12"/>
        <v>0063_Activités liées à l'emploi</v>
      </c>
      <c r="Y186" t="str">
        <f>INDEX(PDC!$K$1:$L$89,MATCH(AA186,PDC!$K:$K,0),MATCH(PDC!$L$1,PDC!$K$1:$L$1,0))</f>
        <v>Activités liées à l'emploi</v>
      </c>
      <c r="Z186" t="s">
        <v>298</v>
      </c>
      <c r="AA186" t="s">
        <v>198</v>
      </c>
      <c r="AB186">
        <v>107.534238957046</v>
      </c>
      <c r="AE186" t="str">
        <f t="shared" si="13"/>
        <v>07_Fabrication d'équipements électriques</v>
      </c>
      <c r="AF186" t="str">
        <f>INDEX(PDC!$K$1:$L$89,MATCH(AH186,PDC!$K:$K,0),MATCH(PDC!$L$1,PDC!$K$1:$L$1,0))</f>
        <v>Fabrication d'équipements électriques</v>
      </c>
      <c r="AG186" t="s">
        <v>106</v>
      </c>
      <c r="AH186" t="s">
        <v>235</v>
      </c>
      <c r="AI186">
        <v>678.17540710432695</v>
      </c>
    </row>
    <row r="187" spans="8:35" x14ac:dyDescent="0.35">
      <c r="H187" t="str">
        <f t="shared" si="14"/>
        <v>8425_Construction</v>
      </c>
      <c r="I187" t="s">
        <v>333</v>
      </c>
      <c r="J187" s="30" t="s">
        <v>115</v>
      </c>
      <c r="K187" s="10">
        <v>860.34</v>
      </c>
      <c r="L187" s="10">
        <v>135.22</v>
      </c>
      <c r="M187" s="10">
        <v>995.56</v>
      </c>
      <c r="X187" t="str">
        <f t="shared" si="12"/>
        <v>0063_Activités des agences de voyage, voyagistes, services de réservation et activités connexes</v>
      </c>
      <c r="Y187" t="str">
        <f>INDEX(PDC!$K$1:$L$89,MATCH(AA187,PDC!$K:$K,0),MATCH(PDC!$L$1,PDC!$K$1:$L$1,0))</f>
        <v>Activités des agences de voyage, voyagistes, services de réservation et activités connexes</v>
      </c>
      <c r="Z187" t="s">
        <v>298</v>
      </c>
      <c r="AA187" t="s">
        <v>227</v>
      </c>
      <c r="AB187">
        <v>18.7081886494198</v>
      </c>
      <c r="AE187" t="str">
        <f t="shared" si="13"/>
        <v>07_Fabrication de machines et équipements n.c.a.</v>
      </c>
      <c r="AF187" t="str">
        <f>INDEX(PDC!$K$1:$L$89,MATCH(AH187,PDC!$K:$K,0),MATCH(PDC!$L$1,PDC!$K$1:$L$1,0))</f>
        <v>Fabrication de machines et équipements n.c.a.</v>
      </c>
      <c r="AG187" t="s">
        <v>106</v>
      </c>
      <c r="AH187" t="s">
        <v>219</v>
      </c>
      <c r="AI187">
        <v>707.32355407645002</v>
      </c>
    </row>
    <row r="188" spans="8:35" x14ac:dyDescent="0.35">
      <c r="H188" t="str">
        <f t="shared" si="14"/>
        <v>8425_Industrie</v>
      </c>
      <c r="I188" t="s">
        <v>333</v>
      </c>
      <c r="J188" s="30" t="s">
        <v>116</v>
      </c>
      <c r="K188" s="10">
        <v>5523.71</v>
      </c>
      <c r="L188" s="10">
        <v>3259.2</v>
      </c>
      <c r="M188" s="10">
        <v>8782.92</v>
      </c>
      <c r="X188" t="str">
        <f t="shared" si="12"/>
        <v>0063_Enquêtes et sécurité</v>
      </c>
      <c r="Y188" t="str">
        <f>INDEX(PDC!$K$1:$L$89,MATCH(AA188,PDC!$K:$K,0),MATCH(PDC!$L$1,PDC!$K$1:$L$1,0))</f>
        <v>Enquêtes et sécurité</v>
      </c>
      <c r="Z188" t="s">
        <v>298</v>
      </c>
      <c r="AA188" t="s">
        <v>213</v>
      </c>
      <c r="AB188">
        <v>4</v>
      </c>
      <c r="AE188" t="str">
        <f t="shared" si="13"/>
        <v>07_Industrie automobile</v>
      </c>
      <c r="AF188" t="str">
        <f>INDEX(PDC!$K$1:$L$89,MATCH(AH188,PDC!$K:$K,0),MATCH(PDC!$L$1,PDC!$K$1:$L$1,0))</f>
        <v>Industrie automobile</v>
      </c>
      <c r="AG188" t="s">
        <v>106</v>
      </c>
      <c r="AH188" t="s">
        <v>208</v>
      </c>
      <c r="AI188">
        <v>3041.9748568344698</v>
      </c>
    </row>
    <row r="189" spans="8:35" x14ac:dyDescent="0.35">
      <c r="H189" t="str">
        <f t="shared" si="14"/>
        <v>8425_Services</v>
      </c>
      <c r="I189" t="s">
        <v>333</v>
      </c>
      <c r="J189" s="30" t="s">
        <v>117</v>
      </c>
      <c r="K189" s="10">
        <v>2819.1399999999994</v>
      </c>
      <c r="L189" s="10">
        <v>3765.39</v>
      </c>
      <c r="M189" s="10">
        <v>6584.5400000000009</v>
      </c>
      <c r="X189" t="str">
        <f t="shared" si="12"/>
        <v>0063_Services relatifs aux bâtiments et aménagement paysager</v>
      </c>
      <c r="Y189" t="str">
        <f>INDEX(PDC!$K$1:$L$89,MATCH(AA189,PDC!$K:$K,0),MATCH(PDC!$L$1,PDC!$K$1:$L$1,0))</f>
        <v>Services relatifs aux bâtiments et aménagement paysager</v>
      </c>
      <c r="Z189" t="s">
        <v>298</v>
      </c>
      <c r="AA189" t="s">
        <v>212</v>
      </c>
      <c r="AB189">
        <v>72.0282066708115</v>
      </c>
      <c r="AE189" t="str">
        <f t="shared" si="13"/>
        <v>07_Fabrication d'autres matériels de transport</v>
      </c>
      <c r="AF189" t="str">
        <f>INDEX(PDC!$K$1:$L$89,MATCH(AH189,PDC!$K:$K,0),MATCH(PDC!$L$1,PDC!$K$1:$L$1,0))</f>
        <v>Fabrication d'autres matériels de transport</v>
      </c>
      <c r="AG189" t="s">
        <v>106</v>
      </c>
      <c r="AH189" t="s">
        <v>237</v>
      </c>
      <c r="AI189">
        <v>147.53174114675701</v>
      </c>
    </row>
    <row r="190" spans="8:35" x14ac:dyDescent="0.35">
      <c r="H190" t="str">
        <f t="shared" si="14"/>
        <v>8425_Agriculture</v>
      </c>
      <c r="I190" t="s">
        <v>334</v>
      </c>
      <c r="J190" s="30" t="s">
        <v>114</v>
      </c>
      <c r="K190" s="10">
        <v>158.6</v>
      </c>
      <c r="L190" s="10">
        <v>58.06</v>
      </c>
      <c r="M190" s="10">
        <v>216.65</v>
      </c>
      <c r="X190" t="str">
        <f t="shared" si="12"/>
        <v>0063_Activités administratives et autres activités de soutien aux entreprises</v>
      </c>
      <c r="Y190" t="str">
        <f>INDEX(PDC!$K$1:$L$89,MATCH(AA190,PDC!$K:$K,0),MATCH(PDC!$L$1,PDC!$K$1:$L$1,0))</f>
        <v>Activités administratives et autres activités de soutien aux entreprises</v>
      </c>
      <c r="Z190" t="s">
        <v>298</v>
      </c>
      <c r="AA190" t="s">
        <v>224</v>
      </c>
      <c r="AB190">
        <v>14.0706518239005</v>
      </c>
      <c r="AE190" t="str">
        <f t="shared" si="13"/>
        <v>07_Fabrication de meubles</v>
      </c>
      <c r="AF190" t="str">
        <f>INDEX(PDC!$K$1:$L$89,MATCH(AH190,PDC!$K:$K,0),MATCH(PDC!$L$1,PDC!$K$1:$L$1,0))</f>
        <v>Fabrication de meubles</v>
      </c>
      <c r="AG190" t="s">
        <v>106</v>
      </c>
      <c r="AH190" t="s">
        <v>231</v>
      </c>
      <c r="AI190">
        <v>251.74344719886901</v>
      </c>
    </row>
    <row r="191" spans="8:35" x14ac:dyDescent="0.35">
      <c r="H191" t="str">
        <f t="shared" si="14"/>
        <v>8426_Commerce</v>
      </c>
      <c r="I191" t="s">
        <v>334</v>
      </c>
      <c r="J191" s="30" t="s">
        <v>138</v>
      </c>
      <c r="K191" s="10">
        <v>2716.2</v>
      </c>
      <c r="L191" s="10">
        <v>2703.43</v>
      </c>
      <c r="M191" s="10">
        <v>5419.63</v>
      </c>
      <c r="X191" t="str">
        <f t="shared" si="12"/>
        <v>0063_Administration publique et défense ; sécurité sociale obligatoire</v>
      </c>
      <c r="Y191" t="str">
        <f>INDEX(PDC!$K$1:$L$89,MATCH(AA191,PDC!$K:$K,0),MATCH(PDC!$L$1,PDC!$K$1:$L$1,0))</f>
        <v>Administration publique et défense ; sécurité sociale obligatoire</v>
      </c>
      <c r="Z191" t="s">
        <v>298</v>
      </c>
      <c r="AA191" t="s">
        <v>218</v>
      </c>
      <c r="AB191">
        <v>398.650087359699</v>
      </c>
      <c r="AE191" t="str">
        <f t="shared" si="13"/>
        <v>07_Autres industries manufacturières</v>
      </c>
      <c r="AF191" t="str">
        <f>INDEX(PDC!$K$1:$L$89,MATCH(AH191,PDC!$K:$K,0),MATCH(PDC!$L$1,PDC!$K$1:$L$1,0))</f>
        <v>Autres industries manufacturières</v>
      </c>
      <c r="AG191" t="s">
        <v>106</v>
      </c>
      <c r="AH191" t="s">
        <v>244</v>
      </c>
      <c r="AI191">
        <v>896.29663780467399</v>
      </c>
    </row>
    <row r="192" spans="8:35" x14ac:dyDescent="0.35">
      <c r="H192" t="str">
        <f t="shared" si="14"/>
        <v>8426_Construction</v>
      </c>
      <c r="I192" t="s">
        <v>334</v>
      </c>
      <c r="J192" s="30" t="s">
        <v>115</v>
      </c>
      <c r="K192" s="10">
        <v>2431.73</v>
      </c>
      <c r="L192" s="10">
        <v>279.41000000000003</v>
      </c>
      <c r="M192" s="10">
        <v>2711.14</v>
      </c>
      <c r="X192" t="str">
        <f t="shared" si="12"/>
        <v>0063_Enseignement</v>
      </c>
      <c r="Y192" t="str">
        <f>INDEX(PDC!$K$1:$L$89,MATCH(AA192,PDC!$K:$K,0),MATCH(PDC!$L$1,PDC!$K$1:$L$1,0))</f>
        <v>Enseignement</v>
      </c>
      <c r="Z192" t="s">
        <v>298</v>
      </c>
      <c r="AA192" t="s">
        <v>222</v>
      </c>
      <c r="AB192">
        <v>245.079675367714</v>
      </c>
      <c r="AE192" t="str">
        <f t="shared" si="13"/>
        <v>07_Réparation et installation de machines et d'équipements</v>
      </c>
      <c r="AF192" t="str">
        <f>INDEX(PDC!$K$1:$L$89,MATCH(AH192,PDC!$K:$K,0),MATCH(PDC!$L$1,PDC!$K$1:$L$1,0))</f>
        <v>Réparation et installation de machines et d'équipements</v>
      </c>
      <c r="AG192" t="s">
        <v>106</v>
      </c>
      <c r="AH192" t="s">
        <v>215</v>
      </c>
      <c r="AI192">
        <v>717.31105601152399</v>
      </c>
    </row>
    <row r="193" spans="8:35" x14ac:dyDescent="0.35">
      <c r="H193" t="str">
        <f t="shared" si="14"/>
        <v>8426_Industrie</v>
      </c>
      <c r="I193" t="s">
        <v>334</v>
      </c>
      <c r="J193" s="30" t="s">
        <v>116</v>
      </c>
      <c r="K193" s="10">
        <v>5816.49</v>
      </c>
      <c r="L193" s="10">
        <v>2711.0800000000004</v>
      </c>
      <c r="M193" s="10">
        <v>8527.6</v>
      </c>
      <c r="X193" t="str">
        <f t="shared" si="12"/>
        <v>0063_Activités pour la santé humaine</v>
      </c>
      <c r="Y193" t="str">
        <f>INDEX(PDC!$K$1:$L$89,MATCH(AA193,PDC!$K:$K,0),MATCH(PDC!$L$1,PDC!$K$1:$L$1,0))</f>
        <v>Activités pour la santé humaine</v>
      </c>
      <c r="Z193" t="s">
        <v>298</v>
      </c>
      <c r="AA193" t="s">
        <v>207</v>
      </c>
      <c r="AB193">
        <v>358.43200382624298</v>
      </c>
      <c r="AE193" t="str">
        <f t="shared" si="13"/>
        <v>07_Production et distribution d'électricité, de gaz, de vapeur et d'air conditionné</v>
      </c>
      <c r="AF193" t="str">
        <f>INDEX(PDC!$K$1:$L$89,MATCH(AH193,PDC!$K:$K,0),MATCH(PDC!$L$1,PDC!$K$1:$L$1,0))</f>
        <v>Production et distribution d'électricité, de gaz, de vapeur et d'air conditionné</v>
      </c>
      <c r="AG193" t="s">
        <v>106</v>
      </c>
      <c r="AH193" t="s">
        <v>253</v>
      </c>
      <c r="AI193">
        <v>1677.9953099167601</v>
      </c>
    </row>
    <row r="194" spans="8:35" x14ac:dyDescent="0.35">
      <c r="H194" t="str">
        <f t="shared" si="14"/>
        <v>8426_Services</v>
      </c>
      <c r="I194" t="s">
        <v>334</v>
      </c>
      <c r="J194" s="30" t="s">
        <v>117</v>
      </c>
      <c r="K194" s="10">
        <v>6636.9599999999991</v>
      </c>
      <c r="L194" s="10">
        <v>11569.730000000001</v>
      </c>
      <c r="M194" s="10">
        <v>18206.7</v>
      </c>
      <c r="X194" t="str">
        <f t="shared" si="12"/>
        <v>0063_Hébergement médico-social et social</v>
      </c>
      <c r="Y194" t="str">
        <f>INDEX(PDC!$K$1:$L$89,MATCH(AA194,PDC!$K:$K,0),MATCH(PDC!$L$1,PDC!$K$1:$L$1,0))</f>
        <v>Hébergement médico-social et social</v>
      </c>
      <c r="Z194" t="s">
        <v>298</v>
      </c>
      <c r="AA194" t="s">
        <v>202</v>
      </c>
      <c r="AB194">
        <v>453.33640932533598</v>
      </c>
      <c r="AE194" t="str">
        <f t="shared" si="13"/>
        <v>07_Captage, traitement et distribution d'eau</v>
      </c>
      <c r="AF194" t="str">
        <f>INDEX(PDC!$K$1:$L$89,MATCH(AH194,PDC!$K:$K,0),MATCH(PDC!$L$1,PDC!$K$1:$L$1,0))</f>
        <v>Captage, traitement et distribution d'eau</v>
      </c>
      <c r="AG194" t="s">
        <v>106</v>
      </c>
      <c r="AH194" t="s">
        <v>230</v>
      </c>
      <c r="AI194">
        <v>185.663576540229</v>
      </c>
    </row>
    <row r="195" spans="8:35" x14ac:dyDescent="0.35">
      <c r="H195" t="str">
        <f t="shared" si="14"/>
        <v>8426_Agriculture</v>
      </c>
      <c r="I195" t="s">
        <v>335</v>
      </c>
      <c r="J195" s="30" t="s">
        <v>114</v>
      </c>
      <c r="K195" s="10">
        <v>220.55</v>
      </c>
      <c r="L195" s="10">
        <v>156.69999999999999</v>
      </c>
      <c r="M195" s="10">
        <v>377.25</v>
      </c>
      <c r="X195" t="str">
        <f t="shared" si="12"/>
        <v>0063_Action sociale sans hébergement</v>
      </c>
      <c r="Y195" t="str">
        <f>INDEX(PDC!$K$1:$L$89,MATCH(AA195,PDC!$K:$K,0),MATCH(PDC!$L$1,PDC!$K$1:$L$1,0))</f>
        <v>Action sociale sans hébergement</v>
      </c>
      <c r="Z195" t="s">
        <v>298</v>
      </c>
      <c r="AA195" t="s">
        <v>201</v>
      </c>
      <c r="AB195">
        <v>646.16256512618099</v>
      </c>
      <c r="AE195" t="str">
        <f t="shared" si="13"/>
        <v>07_Collecte et traitement des eaux usées</v>
      </c>
      <c r="AF195" t="str">
        <f>INDEX(PDC!$K$1:$L$89,MATCH(AH195,PDC!$K:$K,0),MATCH(PDC!$L$1,PDC!$K$1:$L$1,0))</f>
        <v>Collecte et traitement des eaux usées</v>
      </c>
      <c r="AG195" t="s">
        <v>106</v>
      </c>
      <c r="AH195" t="s">
        <v>197</v>
      </c>
      <c r="AI195">
        <v>37.831187573134301</v>
      </c>
    </row>
    <row r="196" spans="8:35" x14ac:dyDescent="0.35">
      <c r="H196" t="str">
        <f t="shared" si="14"/>
        <v>8427_Commerce</v>
      </c>
      <c r="I196" t="s">
        <v>335</v>
      </c>
      <c r="J196" s="30" t="s">
        <v>138</v>
      </c>
      <c r="K196" s="10">
        <v>1926.98</v>
      </c>
      <c r="L196" s="10">
        <v>1956.49</v>
      </c>
      <c r="M196" s="10">
        <v>3883.47</v>
      </c>
      <c r="X196" t="str">
        <f t="shared" si="12"/>
        <v>0063_Bibliothèques, archives, musées et autres activités culturelles</v>
      </c>
      <c r="Y196" t="str">
        <f>INDEX(PDC!$K$1:$L$89,MATCH(AA196,PDC!$K:$K,0),MATCH(PDC!$L$1,PDC!$K$1:$L$1,0))</f>
        <v>Bibliothèques, archives, musées et autres activités culturelles</v>
      </c>
      <c r="Z196" t="s">
        <v>298</v>
      </c>
      <c r="AA196" t="s">
        <v>239</v>
      </c>
      <c r="AB196">
        <v>4.0367309458218497</v>
      </c>
      <c r="AE196" t="str">
        <f t="shared" si="13"/>
        <v>07_Collecte, traitement et élimination des déchets ; récupération</v>
      </c>
      <c r="AF196" t="str">
        <f>INDEX(PDC!$K$1:$L$89,MATCH(AH196,PDC!$K:$K,0),MATCH(PDC!$L$1,PDC!$K$1:$L$1,0))</f>
        <v>Collecte, traitement et élimination des déchets ; récupération</v>
      </c>
      <c r="AG196" t="s">
        <v>106</v>
      </c>
      <c r="AH196" t="s">
        <v>147</v>
      </c>
      <c r="AI196">
        <v>241.502634027846</v>
      </c>
    </row>
    <row r="197" spans="8:35" x14ac:dyDescent="0.35">
      <c r="H197" t="str">
        <f t="shared" si="14"/>
        <v>8427_Construction</v>
      </c>
      <c r="I197" t="s">
        <v>335</v>
      </c>
      <c r="J197" s="30" t="s">
        <v>115</v>
      </c>
      <c r="K197" s="10">
        <v>1964.36</v>
      </c>
      <c r="L197" s="10">
        <v>227.53</v>
      </c>
      <c r="M197" s="10">
        <v>2191.89</v>
      </c>
      <c r="X197" t="str">
        <f t="shared" ref="X197:X260" si="15">Z197&amp;"_"&amp;Y197</f>
        <v>0063_Activités sportives, récréatives et de loisirs</v>
      </c>
      <c r="Y197" t="str">
        <f>INDEX(PDC!$K$1:$L$89,MATCH(AA197,PDC!$K:$K,0),MATCH(PDC!$L$1,PDC!$K$1:$L$1,0))</f>
        <v>Activités sportives, récréatives et de loisirs</v>
      </c>
      <c r="Z197" t="s">
        <v>298</v>
      </c>
      <c r="AA197" t="s">
        <v>241</v>
      </c>
      <c r="AB197">
        <v>48.120062372256697</v>
      </c>
      <c r="AE197" t="str">
        <f t="shared" ref="AE197:AE260" si="16">AG197&amp;"_"&amp;AF197</f>
        <v>07_Construction de bâtiments</v>
      </c>
      <c r="AF197" t="str">
        <f>INDEX(PDC!$K$1:$L$89,MATCH(AH197,PDC!$K:$K,0),MATCH(PDC!$L$1,PDC!$K$1:$L$1,0))</f>
        <v>Construction de bâtiments</v>
      </c>
      <c r="AG197" t="s">
        <v>106</v>
      </c>
      <c r="AH197" t="s">
        <v>193</v>
      </c>
      <c r="AI197">
        <v>206.79574923238499</v>
      </c>
    </row>
    <row r="198" spans="8:35" x14ac:dyDescent="0.35">
      <c r="H198" t="str">
        <f t="shared" si="14"/>
        <v>8427_Industrie</v>
      </c>
      <c r="I198" t="s">
        <v>335</v>
      </c>
      <c r="J198" s="30" t="s">
        <v>116</v>
      </c>
      <c r="K198" s="10">
        <v>3860.05</v>
      </c>
      <c r="L198" s="10">
        <v>2187.4299999999998</v>
      </c>
      <c r="M198" s="10">
        <v>6047.49</v>
      </c>
      <c r="X198" t="str">
        <f t="shared" si="15"/>
        <v>0063_Activités des organisations associatives</v>
      </c>
      <c r="Y198" t="str">
        <f>INDEX(PDC!$K$1:$L$89,MATCH(AA198,PDC!$K:$K,0),MATCH(PDC!$L$1,PDC!$K$1:$L$1,0))</f>
        <v>Activités des organisations associatives</v>
      </c>
      <c r="Z198" t="s">
        <v>298</v>
      </c>
      <c r="AA198" t="s">
        <v>209</v>
      </c>
      <c r="AB198">
        <v>68.721985815751793</v>
      </c>
      <c r="AE198" t="str">
        <f t="shared" si="16"/>
        <v>07_Génie civil</v>
      </c>
      <c r="AF198" t="str">
        <f>INDEX(PDC!$K$1:$L$89,MATCH(AH198,PDC!$K:$K,0),MATCH(PDC!$L$1,PDC!$K$1:$L$1,0))</f>
        <v>Génie civil</v>
      </c>
      <c r="AG198" t="s">
        <v>106</v>
      </c>
      <c r="AH198" t="s">
        <v>149</v>
      </c>
      <c r="AI198">
        <v>860.04871406511097</v>
      </c>
    </row>
    <row r="199" spans="8:35" x14ac:dyDescent="0.35">
      <c r="H199" t="str">
        <f t="shared" si="14"/>
        <v>8427_Services</v>
      </c>
      <c r="I199" t="s">
        <v>335</v>
      </c>
      <c r="J199" s="30" t="s">
        <v>117</v>
      </c>
      <c r="K199" s="10">
        <v>3975.99</v>
      </c>
      <c r="L199" s="10">
        <v>7617.0099999999993</v>
      </c>
      <c r="M199" s="10">
        <v>11593.01</v>
      </c>
      <c r="X199" t="str">
        <f t="shared" si="15"/>
        <v>0063_Autres services personnels</v>
      </c>
      <c r="Y199" t="str">
        <f>INDEX(PDC!$K$1:$L$89,MATCH(AA199,PDC!$K:$K,0),MATCH(PDC!$L$1,PDC!$K$1:$L$1,0))</f>
        <v>Autres services personnels</v>
      </c>
      <c r="Z199" t="s">
        <v>298</v>
      </c>
      <c r="AA199" t="s">
        <v>216</v>
      </c>
      <c r="AB199">
        <v>36.993587077011398</v>
      </c>
      <c r="AE199" t="str">
        <f t="shared" si="16"/>
        <v>07_Travaux de construction spécialisés</v>
      </c>
      <c r="AF199" t="str">
        <f>INDEX(PDC!$K$1:$L$89,MATCH(AH199,PDC!$K:$K,0),MATCH(PDC!$L$1,PDC!$K$1:$L$1,0))</f>
        <v>Travaux de construction spécialisés</v>
      </c>
      <c r="AG199" t="s">
        <v>106</v>
      </c>
      <c r="AH199" t="s">
        <v>151</v>
      </c>
      <c r="AI199">
        <v>4975.0457637887503</v>
      </c>
    </row>
    <row r="200" spans="8:35" x14ac:dyDescent="0.35">
      <c r="H200" t="str">
        <f t="shared" si="14"/>
        <v>8427_Agriculture</v>
      </c>
      <c r="I200" t="s">
        <v>337</v>
      </c>
      <c r="J200" s="30" t="s">
        <v>114</v>
      </c>
      <c r="K200" s="10">
        <v>621.13</v>
      </c>
      <c r="L200" s="10">
        <v>336.3</v>
      </c>
      <c r="M200" s="10">
        <v>957.42</v>
      </c>
      <c r="X200" t="str">
        <f t="shared" si="15"/>
        <v>0063_Activités des ménages en tant qu'employeurs de personnel domestique</v>
      </c>
      <c r="Y200" t="str">
        <f>INDEX(PDC!$K$1:$L$89,MATCH(AA200,PDC!$K:$K,0),MATCH(PDC!$L$1,PDC!$K$1:$L$1,0))</f>
        <v>Activités des ménages en tant qu'employeurs de personnel domestique</v>
      </c>
      <c r="Z200" t="s">
        <v>298</v>
      </c>
      <c r="AA200" t="s">
        <v>261</v>
      </c>
      <c r="AB200">
        <v>75.626315463484005</v>
      </c>
      <c r="AE200" t="str">
        <f t="shared" si="16"/>
        <v>07_Commerce et réparation d'automobiles et de motocycles</v>
      </c>
      <c r="AF200" t="str">
        <f>INDEX(PDC!$K$1:$L$89,MATCH(AH200,PDC!$K:$K,0),MATCH(PDC!$L$1,PDC!$K$1:$L$1,0))</f>
        <v>Commerce et réparation d'automobiles et de motocycles</v>
      </c>
      <c r="AG200" t="s">
        <v>106</v>
      </c>
      <c r="AH200" t="s">
        <v>223</v>
      </c>
      <c r="AI200">
        <v>1350.08195405177</v>
      </c>
    </row>
    <row r="201" spans="8:35" x14ac:dyDescent="0.35">
      <c r="H201" t="str">
        <f t="shared" si="14"/>
        <v>8428_Commerce</v>
      </c>
      <c r="I201" t="s">
        <v>337</v>
      </c>
      <c r="J201" s="30" t="s">
        <v>138</v>
      </c>
      <c r="K201" s="10">
        <v>10403.48</v>
      </c>
      <c r="L201" s="10">
        <v>9637.5400000000009</v>
      </c>
      <c r="M201" s="10">
        <v>20041.02</v>
      </c>
      <c r="X201" t="str">
        <f t="shared" si="15"/>
        <v>0064_Culture et production animale, chasse et services annexes</v>
      </c>
      <c r="Y201" t="str">
        <f>INDEX(PDC!$K$1:$L$89,MATCH(AA201,PDC!$K:$K,0),MATCH(PDC!$L$1,PDC!$K$1:$L$1,0))</f>
        <v>Culture et production animale, chasse et services annexes</v>
      </c>
      <c r="Z201" t="s">
        <v>300</v>
      </c>
      <c r="AA201" t="s">
        <v>94</v>
      </c>
      <c r="AB201">
        <v>449.16077438962799</v>
      </c>
      <c r="AE201" t="str">
        <f t="shared" si="16"/>
        <v>07_Commerce de gros, à l'exception des automobiles et des motocycles</v>
      </c>
      <c r="AF201" t="str">
        <f>INDEX(PDC!$K$1:$L$89,MATCH(AH201,PDC!$K:$K,0),MATCH(PDC!$L$1,PDC!$K$1:$L$1,0))</f>
        <v>Commerce de gros, à l'exception des automobiles et des motocycles</v>
      </c>
      <c r="AG201" t="s">
        <v>106</v>
      </c>
      <c r="AH201" t="s">
        <v>210</v>
      </c>
      <c r="AI201">
        <v>2101.8394443371899</v>
      </c>
    </row>
    <row r="202" spans="8:35" x14ac:dyDescent="0.35">
      <c r="H202" t="str">
        <f t="shared" si="14"/>
        <v>8428_Construction</v>
      </c>
      <c r="I202" t="s">
        <v>337</v>
      </c>
      <c r="J202" s="30" t="s">
        <v>115</v>
      </c>
      <c r="K202" s="10">
        <v>9796.59</v>
      </c>
      <c r="L202" s="10">
        <v>1217.71</v>
      </c>
      <c r="M202" s="10">
        <v>11014.3</v>
      </c>
      <c r="X202" t="str">
        <f t="shared" si="15"/>
        <v>0064_Sylviculture et exploitation forestière</v>
      </c>
      <c r="Y202" t="str">
        <f>INDEX(PDC!$K$1:$L$89,MATCH(AA202,PDC!$K:$K,0),MATCH(PDC!$L$1,PDC!$K$1:$L$1,0))</f>
        <v>Sylviculture et exploitation forestière</v>
      </c>
      <c r="Z202" t="s">
        <v>300</v>
      </c>
      <c r="AA202" t="s">
        <v>95</v>
      </c>
      <c r="AB202">
        <v>12.3967818085465</v>
      </c>
      <c r="AE202" t="str">
        <f t="shared" si="16"/>
        <v>07_Commerce de détail, à l'exception des automobiles et des motocycles</v>
      </c>
      <c r="AF202" t="str">
        <f>INDEX(PDC!$K$1:$L$89,MATCH(AH202,PDC!$K:$K,0),MATCH(PDC!$L$1,PDC!$K$1:$L$1,0))</f>
        <v>Commerce de détail, à l'exception des automobiles et des motocycles</v>
      </c>
      <c r="AG202" t="s">
        <v>106</v>
      </c>
      <c r="AH202" t="s">
        <v>206</v>
      </c>
      <c r="AI202">
        <v>6209.8799317828898</v>
      </c>
    </row>
    <row r="203" spans="8:35" x14ac:dyDescent="0.35">
      <c r="H203" t="str">
        <f t="shared" si="14"/>
        <v>8428_Industrie</v>
      </c>
      <c r="I203" t="s">
        <v>337</v>
      </c>
      <c r="J203" s="30" t="s">
        <v>116</v>
      </c>
      <c r="K203" s="10">
        <v>22270.489999999998</v>
      </c>
      <c r="L203" s="10">
        <v>8930.01</v>
      </c>
      <c r="M203" s="10">
        <v>31200.51</v>
      </c>
      <c r="X203" t="str">
        <f t="shared" si="15"/>
        <v>0064_Autres industries extractives</v>
      </c>
      <c r="Y203" t="str">
        <f>INDEX(PDC!$K$1:$L$89,MATCH(AA203,PDC!$K:$K,0),MATCH(PDC!$L$1,PDC!$K$1:$L$1,0))</f>
        <v>Autres industries extractives</v>
      </c>
      <c r="Z203" t="s">
        <v>300</v>
      </c>
      <c r="AA203" t="s">
        <v>96</v>
      </c>
      <c r="AB203">
        <v>5.0697361063927397</v>
      </c>
      <c r="AE203" t="str">
        <f t="shared" si="16"/>
        <v>07_Transports terrestres et transport par conduites</v>
      </c>
      <c r="AF203" t="str">
        <f>INDEX(PDC!$K$1:$L$89,MATCH(AH203,PDC!$K:$K,0),MATCH(PDC!$L$1,PDC!$K$1:$L$1,0))</f>
        <v>Transports terrestres et transport par conduites</v>
      </c>
      <c r="AG203" t="s">
        <v>106</v>
      </c>
      <c r="AH203" t="s">
        <v>205</v>
      </c>
      <c r="AI203">
        <v>1341.9356804297699</v>
      </c>
    </row>
    <row r="204" spans="8:35" x14ac:dyDescent="0.35">
      <c r="H204" t="str">
        <f t="shared" si="14"/>
        <v>8428_Services</v>
      </c>
      <c r="I204" t="s">
        <v>337</v>
      </c>
      <c r="J204" s="30" t="s">
        <v>117</v>
      </c>
      <c r="K204" s="10">
        <v>29922.53</v>
      </c>
      <c r="L204" s="10">
        <v>46516.98</v>
      </c>
      <c r="M204" s="10">
        <v>76439.520000000004</v>
      </c>
      <c r="X204" t="str">
        <f t="shared" si="15"/>
        <v>0064_Industries alimentaires</v>
      </c>
      <c r="Y204" t="str">
        <f>INDEX(PDC!$K$1:$L$89,MATCH(AA204,PDC!$K:$K,0),MATCH(PDC!$L$1,PDC!$K$1:$L$1,0))</f>
        <v>Industries alimentaires</v>
      </c>
      <c r="Z204" t="s">
        <v>300</v>
      </c>
      <c r="AA204" t="s">
        <v>199</v>
      </c>
      <c r="AB204">
        <v>114.504197064251</v>
      </c>
      <c r="AE204" t="str">
        <f t="shared" si="16"/>
        <v>07_Transports par eau</v>
      </c>
      <c r="AF204" t="str">
        <f>INDEX(PDC!$K$1:$L$89,MATCH(AH204,PDC!$K:$K,0),MATCH(PDC!$L$1,PDC!$K$1:$L$1,0))</f>
        <v>Transports par eau</v>
      </c>
      <c r="AG204" t="s">
        <v>106</v>
      </c>
      <c r="AH204" t="s">
        <v>256</v>
      </c>
      <c r="AI204">
        <v>12.024646109326801</v>
      </c>
    </row>
    <row r="205" spans="8:35" x14ac:dyDescent="0.35">
      <c r="H205" t="str">
        <f t="shared" si="14"/>
        <v>8428_Agriculture</v>
      </c>
      <c r="I205" t="s">
        <v>339</v>
      </c>
      <c r="J205" s="30" t="s">
        <v>114</v>
      </c>
      <c r="K205" s="10">
        <v>253.12</v>
      </c>
      <c r="L205" s="10">
        <v>95.4</v>
      </c>
      <c r="M205" s="10">
        <v>348.52</v>
      </c>
      <c r="X205" t="str">
        <f t="shared" si="15"/>
        <v>0064_Fabrication de boissons</v>
      </c>
      <c r="Y205" t="str">
        <f>INDEX(PDC!$K$1:$L$89,MATCH(AA205,PDC!$K:$K,0),MATCH(PDC!$L$1,PDC!$K$1:$L$1,0))</f>
        <v>Fabrication de boissons</v>
      </c>
      <c r="Z205" t="s">
        <v>300</v>
      </c>
      <c r="AA205" t="s">
        <v>252</v>
      </c>
      <c r="AB205">
        <v>30.757411755253901</v>
      </c>
      <c r="AE205" t="str">
        <f t="shared" si="16"/>
        <v>07_Transports aériens</v>
      </c>
      <c r="AF205" t="str">
        <f>INDEX(PDC!$K$1:$L$89,MATCH(AH205,PDC!$K:$K,0),MATCH(PDC!$L$1,PDC!$K$1:$L$1,0))</f>
        <v>Transports aériens</v>
      </c>
      <c r="AG205" t="s">
        <v>106</v>
      </c>
      <c r="AH205" t="s">
        <v>258</v>
      </c>
      <c r="AI205">
        <v>7.3848901667834204</v>
      </c>
    </row>
    <row r="206" spans="8:35" x14ac:dyDescent="0.35">
      <c r="H206" t="str">
        <f t="shared" si="14"/>
        <v>8429_Commerce</v>
      </c>
      <c r="I206" t="s">
        <v>339</v>
      </c>
      <c r="J206" s="30" t="s">
        <v>138</v>
      </c>
      <c r="K206" s="10">
        <v>698.5</v>
      </c>
      <c r="L206" s="10">
        <v>614.91999999999996</v>
      </c>
      <c r="M206" s="10">
        <v>1313.42</v>
      </c>
      <c r="X206" t="str">
        <f t="shared" si="15"/>
        <v>0064_Fabrication de textiles</v>
      </c>
      <c r="Y206" t="str">
        <f>INDEX(PDC!$K$1:$L$89,MATCH(AA206,PDC!$K:$K,0),MATCH(PDC!$L$1,PDC!$K$1:$L$1,0))</f>
        <v>Fabrication de textiles</v>
      </c>
      <c r="Z206" t="s">
        <v>300</v>
      </c>
      <c r="AA206" t="s">
        <v>250</v>
      </c>
      <c r="AB206">
        <v>3.9979015925384198</v>
      </c>
      <c r="AE206" t="str">
        <f t="shared" si="16"/>
        <v>07_Entreposage et services auxiliaires des transports</v>
      </c>
      <c r="AF206" t="str">
        <f>INDEX(PDC!$K$1:$L$89,MATCH(AH206,PDC!$K:$K,0),MATCH(PDC!$L$1,PDC!$K$1:$L$1,0))</f>
        <v>Entreposage et services auxiliaires des transports</v>
      </c>
      <c r="AG206" t="s">
        <v>106</v>
      </c>
      <c r="AH206" t="s">
        <v>200</v>
      </c>
      <c r="AI206">
        <v>360.956779648561</v>
      </c>
    </row>
    <row r="207" spans="8:35" x14ac:dyDescent="0.35">
      <c r="H207" t="str">
        <f t="shared" si="14"/>
        <v>8429_Construction</v>
      </c>
      <c r="I207" t="s">
        <v>339</v>
      </c>
      <c r="J207" s="30" t="s">
        <v>115</v>
      </c>
      <c r="K207" s="10">
        <v>814.27</v>
      </c>
      <c r="L207" s="10">
        <v>81.89</v>
      </c>
      <c r="M207" s="10">
        <v>896.15</v>
      </c>
      <c r="X207" t="str">
        <f t="shared" si="15"/>
        <v>0064_Industrie de l'habillement</v>
      </c>
      <c r="Y207" t="str">
        <f>INDEX(PDC!$K$1:$L$89,MATCH(AA207,PDC!$K:$K,0),MATCH(PDC!$L$1,PDC!$K$1:$L$1,0))</f>
        <v>Industrie de l'habillement</v>
      </c>
      <c r="Z207" t="s">
        <v>300</v>
      </c>
      <c r="AA207" t="s">
        <v>254</v>
      </c>
      <c r="AB207">
        <v>8.0573390109779002</v>
      </c>
      <c r="AE207" t="str">
        <f t="shared" si="16"/>
        <v>07_Activités de poste et de courrier</v>
      </c>
      <c r="AF207" t="str">
        <f>INDEX(PDC!$K$1:$L$89,MATCH(AH207,PDC!$K:$K,0),MATCH(PDC!$L$1,PDC!$K$1:$L$1,0))</f>
        <v>Activités de poste et de courrier</v>
      </c>
      <c r="AG207" t="s">
        <v>106</v>
      </c>
      <c r="AH207" t="s">
        <v>229</v>
      </c>
      <c r="AI207">
        <v>553.96568878265498</v>
      </c>
    </row>
    <row r="208" spans="8:35" x14ac:dyDescent="0.35">
      <c r="H208" t="str">
        <f t="shared" si="14"/>
        <v>8429_Industrie</v>
      </c>
      <c r="I208" t="s">
        <v>339</v>
      </c>
      <c r="J208" s="30" t="s">
        <v>116</v>
      </c>
      <c r="K208" s="10">
        <v>782.38</v>
      </c>
      <c r="L208" s="10">
        <v>338.03</v>
      </c>
      <c r="M208" s="10">
        <v>1120.3999999999999</v>
      </c>
      <c r="X208" t="str">
        <f t="shared" si="15"/>
        <v>0064_Travail du bois et fabrication d'articles en bois et en liège, à l'exception des meubles ; fabrication d'articles en vannerie et sparterie</v>
      </c>
      <c r="Y208" t="str">
        <f>INDEX(PDC!$K$1:$L$89,MATCH(AA208,PDC!$K:$K,0),MATCH(PDC!$L$1,PDC!$K$1:$L$1,0))</f>
        <v>Travail du bois et fabrication d'articles en bois et en liège, à l'exception des meubles ; fabrication d'articles en vannerie et sparterie</v>
      </c>
      <c r="Z208" t="s">
        <v>300</v>
      </c>
      <c r="AA208" t="s">
        <v>196</v>
      </c>
      <c r="AB208">
        <v>30.273633242174601</v>
      </c>
      <c r="AE208" t="str">
        <f t="shared" si="16"/>
        <v>07_Hébergement</v>
      </c>
      <c r="AF208" t="str">
        <f>INDEX(PDC!$K$1:$L$89,MATCH(AH208,PDC!$K:$K,0),MATCH(PDC!$L$1,PDC!$K$1:$L$1,0))</f>
        <v>Hébergement</v>
      </c>
      <c r="AG208" t="s">
        <v>106</v>
      </c>
      <c r="AH208" t="s">
        <v>220</v>
      </c>
      <c r="AI208">
        <v>1082.3752127713799</v>
      </c>
    </row>
    <row r="209" spans="8:35" x14ac:dyDescent="0.35">
      <c r="H209" t="str">
        <f t="shared" si="14"/>
        <v>8429_Services</v>
      </c>
      <c r="I209" t="s">
        <v>339</v>
      </c>
      <c r="J209" s="30" t="s">
        <v>117</v>
      </c>
      <c r="K209" s="10">
        <v>1385.33</v>
      </c>
      <c r="L209" s="10">
        <v>2553.73</v>
      </c>
      <c r="M209" s="10">
        <v>3939.08</v>
      </c>
      <c r="X209" t="str">
        <f t="shared" si="15"/>
        <v>0064_Industrie du papier et du carton</v>
      </c>
      <c r="Y209" t="str">
        <f>INDEX(PDC!$K$1:$L$89,MATCH(AA209,PDC!$K:$K,0),MATCH(PDC!$L$1,PDC!$K$1:$L$1,0))</f>
        <v>Industrie du papier et du carton</v>
      </c>
      <c r="Z209" t="s">
        <v>300</v>
      </c>
      <c r="AA209" t="s">
        <v>248</v>
      </c>
      <c r="AB209">
        <v>14.747420007828101</v>
      </c>
      <c r="AE209" t="str">
        <f t="shared" si="16"/>
        <v>07_Restauration</v>
      </c>
      <c r="AF209" t="str">
        <f>INDEX(PDC!$K$1:$L$89,MATCH(AH209,PDC!$K:$K,0),MATCH(PDC!$L$1,PDC!$K$1:$L$1,0))</f>
        <v>Restauration</v>
      </c>
      <c r="AG209" t="s">
        <v>106</v>
      </c>
      <c r="AH209" t="s">
        <v>214</v>
      </c>
      <c r="AI209">
        <v>1580.5951598423901</v>
      </c>
    </row>
    <row r="210" spans="8:35" x14ac:dyDescent="0.35">
      <c r="H210" t="str">
        <f t="shared" si="14"/>
        <v>8429_Agriculture</v>
      </c>
      <c r="I210" t="s">
        <v>341</v>
      </c>
      <c r="J210" s="11" t="s">
        <v>114</v>
      </c>
      <c r="K210" s="10">
        <v>146.86000000000001</v>
      </c>
      <c r="L210" s="10">
        <v>52.48</v>
      </c>
      <c r="M210" s="10">
        <v>199.34</v>
      </c>
      <c r="X210" t="str">
        <f t="shared" si="15"/>
        <v>0064_Imprimerie et reproduction d'enregistrements</v>
      </c>
      <c r="Y210" t="str">
        <f>INDEX(PDC!$K$1:$L$89,MATCH(AA210,PDC!$K:$K,0),MATCH(PDC!$L$1,PDC!$K$1:$L$1,0))</f>
        <v>Imprimerie et reproduction d'enregistrements</v>
      </c>
      <c r="Z210" t="s">
        <v>300</v>
      </c>
      <c r="AA210" t="s">
        <v>221</v>
      </c>
      <c r="AB210">
        <v>4.0190930787589503</v>
      </c>
      <c r="AE210" t="str">
        <f t="shared" si="16"/>
        <v>07_Édition</v>
      </c>
      <c r="AF210" t="str">
        <f>INDEX(PDC!$K$1:$L$89,MATCH(AH210,PDC!$K:$K,0),MATCH(PDC!$L$1,PDC!$K$1:$L$1,0))</f>
        <v>Édition</v>
      </c>
      <c r="AG210" t="s">
        <v>106</v>
      </c>
      <c r="AH210" t="s">
        <v>255</v>
      </c>
      <c r="AI210">
        <v>161.189612043278</v>
      </c>
    </row>
    <row r="211" spans="8:35" x14ac:dyDescent="0.35">
      <c r="H211" t="str">
        <f t="shared" si="14"/>
        <v>8430_Commerce</v>
      </c>
      <c r="I211" t="s">
        <v>341</v>
      </c>
      <c r="J211" s="11" t="s">
        <v>138</v>
      </c>
      <c r="K211" s="10">
        <v>657.7</v>
      </c>
      <c r="L211" s="10">
        <v>768.53</v>
      </c>
      <c r="M211" s="10">
        <v>1426.23</v>
      </c>
      <c r="X211" t="str">
        <f t="shared" si="15"/>
        <v>0064_Industrie chimique</v>
      </c>
      <c r="Y211" t="str">
        <f>INDEX(PDC!$K$1:$L$89,MATCH(AA211,PDC!$K:$K,0),MATCH(PDC!$L$1,PDC!$K$1:$L$1,0))</f>
        <v>Industrie chimique</v>
      </c>
      <c r="Z211" t="s">
        <v>300</v>
      </c>
      <c r="AA211" t="s">
        <v>211</v>
      </c>
      <c r="AB211">
        <v>113.58867395873</v>
      </c>
      <c r="AE211" t="str">
        <f t="shared" si="16"/>
        <v>07_Production de films cinématographiques, de vidéo et de programmes de télévision ; enregistrement sonore et édition musicale</v>
      </c>
      <c r="AF211" t="str">
        <f>INDEX(PDC!$K$1:$L$89,MATCH(AH211,PDC!$K:$K,0),MATCH(PDC!$L$1,PDC!$K$1:$L$1,0))</f>
        <v>Production de films cinématographiques, de vidéo et de programmes de télévision ; enregistrement sonore et édition musicale</v>
      </c>
      <c r="AG211" t="s">
        <v>106</v>
      </c>
      <c r="AH211" t="s">
        <v>228</v>
      </c>
      <c r="AI211">
        <v>64.214416446971995</v>
      </c>
    </row>
    <row r="212" spans="8:35" x14ac:dyDescent="0.35">
      <c r="H212" t="str">
        <f t="shared" si="14"/>
        <v>8430_Construction</v>
      </c>
      <c r="I212" t="s">
        <v>341</v>
      </c>
      <c r="J212" s="11" t="s">
        <v>115</v>
      </c>
      <c r="K212" s="10">
        <v>1104.7</v>
      </c>
      <c r="L212" s="10">
        <v>164.04</v>
      </c>
      <c r="M212" s="10">
        <v>1268.74</v>
      </c>
      <c r="X212" t="str">
        <f t="shared" si="15"/>
        <v>0064_Fabrication de produits en caoutchouc et en plastique</v>
      </c>
      <c r="Y212" t="str">
        <f>INDEX(PDC!$K$1:$L$89,MATCH(AA212,PDC!$K:$K,0),MATCH(PDC!$L$1,PDC!$K$1:$L$1,0))</f>
        <v>Fabrication de produits en caoutchouc et en plastique</v>
      </c>
      <c r="Z212" t="s">
        <v>300</v>
      </c>
      <c r="AA212" t="s">
        <v>195</v>
      </c>
      <c r="AB212">
        <v>27.826172126833399</v>
      </c>
      <c r="AE212" t="str">
        <f t="shared" si="16"/>
        <v>07_Programmation et diffusion</v>
      </c>
      <c r="AF212" t="str">
        <f>INDEX(PDC!$K$1:$L$89,MATCH(AH212,PDC!$K:$K,0),MATCH(PDC!$L$1,PDC!$K$1:$L$1,0))</f>
        <v>Programmation et diffusion</v>
      </c>
      <c r="AG212" t="s">
        <v>106</v>
      </c>
      <c r="AH212" t="s">
        <v>257</v>
      </c>
      <c r="AI212">
        <v>33.352953069294102</v>
      </c>
    </row>
    <row r="213" spans="8:35" x14ac:dyDescent="0.35">
      <c r="H213" t="str">
        <f t="shared" si="14"/>
        <v>8430_Industrie</v>
      </c>
      <c r="I213" t="s">
        <v>341</v>
      </c>
      <c r="J213" s="11" t="s">
        <v>116</v>
      </c>
      <c r="K213" s="10">
        <v>3100.87</v>
      </c>
      <c r="L213" s="10">
        <v>1477.3500000000001</v>
      </c>
      <c r="M213" s="10">
        <v>4578.25</v>
      </c>
      <c r="X213" t="str">
        <f t="shared" si="15"/>
        <v>0064_Fabrication d'autres produits minéraux non métalliques</v>
      </c>
      <c r="Y213" t="str">
        <f>INDEX(PDC!$K$1:$L$89,MATCH(AA213,PDC!$K:$K,0),MATCH(PDC!$L$1,PDC!$K$1:$L$1,0))</f>
        <v>Fabrication d'autres produits minéraux non métalliques</v>
      </c>
      <c r="Z213" t="s">
        <v>300</v>
      </c>
      <c r="AA213" t="s">
        <v>203</v>
      </c>
      <c r="AB213">
        <v>21.209315550274901</v>
      </c>
      <c r="AE213" t="str">
        <f t="shared" si="16"/>
        <v>07_Télécommunications</v>
      </c>
      <c r="AF213" t="str">
        <f>INDEX(PDC!$K$1:$L$89,MATCH(AH213,PDC!$K:$K,0),MATCH(PDC!$L$1,PDC!$K$1:$L$1,0))</f>
        <v>Télécommunications</v>
      </c>
      <c r="AG213" t="s">
        <v>106</v>
      </c>
      <c r="AH213" t="s">
        <v>249</v>
      </c>
      <c r="AI213">
        <v>97.743355871592897</v>
      </c>
    </row>
    <row r="214" spans="8:35" x14ac:dyDescent="0.35">
      <c r="H214" t="str">
        <f t="shared" si="14"/>
        <v>8430_Services</v>
      </c>
      <c r="I214" t="s">
        <v>341</v>
      </c>
      <c r="J214" s="11" t="s">
        <v>117</v>
      </c>
      <c r="K214" s="10">
        <v>2253.5100000000002</v>
      </c>
      <c r="L214" s="10">
        <v>4028.1</v>
      </c>
      <c r="M214" s="10">
        <v>6281.61</v>
      </c>
      <c r="X214" t="str">
        <f t="shared" si="15"/>
        <v>0064_Fabrication de produits métalliques, à l'exception des machines et des équipements</v>
      </c>
      <c r="Y214" t="str">
        <f>INDEX(PDC!$K$1:$L$89,MATCH(AA214,PDC!$K:$K,0),MATCH(PDC!$L$1,PDC!$K$1:$L$1,0))</f>
        <v>Fabrication de produits métalliques, à l'exception des machines et des équipements</v>
      </c>
      <c r="Z214" t="s">
        <v>300</v>
      </c>
      <c r="AA214" t="s">
        <v>204</v>
      </c>
      <c r="AB214">
        <v>12.349699081406399</v>
      </c>
      <c r="AE214" t="str">
        <f t="shared" si="16"/>
        <v>07_Programmation, conseil et autres activités informatiques</v>
      </c>
      <c r="AF214" t="str">
        <f>INDEX(PDC!$K$1:$L$89,MATCH(AH214,PDC!$K:$K,0),MATCH(PDC!$L$1,PDC!$K$1:$L$1,0))</f>
        <v>Programmation, conseil et autres activités informatiques</v>
      </c>
      <c r="AG214" t="s">
        <v>106</v>
      </c>
      <c r="AH214" t="s">
        <v>233</v>
      </c>
      <c r="AI214">
        <v>196.46560107879299</v>
      </c>
    </row>
    <row r="215" spans="8:35" x14ac:dyDescent="0.35">
      <c r="H215" t="str">
        <f t="shared" si="14"/>
        <v>8430_Agriculture</v>
      </c>
      <c r="I215" t="s">
        <v>343</v>
      </c>
      <c r="J215" s="11" t="s">
        <v>114</v>
      </c>
      <c r="K215" s="10">
        <v>1283.67</v>
      </c>
      <c r="L215" s="10">
        <v>683.54</v>
      </c>
      <c r="M215" s="10">
        <v>1967.21</v>
      </c>
      <c r="X215" t="str">
        <f t="shared" si="15"/>
        <v>0064_Fabrication d'équipements électriques</v>
      </c>
      <c r="Y215" t="str">
        <f>INDEX(PDC!$K$1:$L$89,MATCH(AA215,PDC!$K:$K,0),MATCH(PDC!$L$1,PDC!$K$1:$L$1,0))</f>
        <v>Fabrication d'équipements électriques</v>
      </c>
      <c r="Z215" t="s">
        <v>300</v>
      </c>
      <c r="AA215" t="s">
        <v>235</v>
      </c>
      <c r="AB215">
        <v>8.1172413793103395</v>
      </c>
      <c r="AE215" t="str">
        <f t="shared" si="16"/>
        <v>07_Services d'information</v>
      </c>
      <c r="AF215" t="str">
        <f>INDEX(PDC!$K$1:$L$89,MATCH(AH215,PDC!$K:$K,0),MATCH(PDC!$L$1,PDC!$K$1:$L$1,0))</f>
        <v>Services d'information</v>
      </c>
      <c r="AG215" t="s">
        <v>106</v>
      </c>
      <c r="AH215" t="s">
        <v>153</v>
      </c>
      <c r="AI215">
        <v>70.103134388617207</v>
      </c>
    </row>
    <row r="216" spans="8:35" x14ac:dyDescent="0.35">
      <c r="H216" t="str">
        <f t="shared" si="14"/>
        <v>8431_Commerce</v>
      </c>
      <c r="I216" t="s">
        <v>343</v>
      </c>
      <c r="J216" s="11" t="s">
        <v>138</v>
      </c>
      <c r="K216" s="10">
        <v>7814.35</v>
      </c>
      <c r="L216" s="10">
        <v>6586.19</v>
      </c>
      <c r="M216" s="10">
        <v>14400.55</v>
      </c>
      <c r="X216" t="str">
        <f t="shared" si="15"/>
        <v>0064_Fabrication de machines et équipements n.c.a.</v>
      </c>
      <c r="Y216" t="str">
        <f>INDEX(PDC!$K$1:$L$89,MATCH(AA216,PDC!$K:$K,0),MATCH(PDC!$L$1,PDC!$K$1:$L$1,0))</f>
        <v>Fabrication de machines et équipements n.c.a.</v>
      </c>
      <c r="Z216" t="s">
        <v>300</v>
      </c>
      <c r="AA216" t="s">
        <v>219</v>
      </c>
      <c r="AB216">
        <v>31.842255651311099</v>
      </c>
      <c r="AE216" t="str">
        <f t="shared" si="16"/>
        <v>07_Activités des services financiers, hors assurance et caisses de retraite</v>
      </c>
      <c r="AF216" t="str">
        <f>INDEX(PDC!$K$1:$L$89,MATCH(AH216,PDC!$K:$K,0),MATCH(PDC!$L$1,PDC!$K$1:$L$1,0))</f>
        <v>Activités des services financiers, hors assurance et caisses de retraite</v>
      </c>
      <c r="AG216" t="s">
        <v>106</v>
      </c>
      <c r="AH216" t="s">
        <v>226</v>
      </c>
      <c r="AI216">
        <v>1595.0423242121301</v>
      </c>
    </row>
    <row r="217" spans="8:35" x14ac:dyDescent="0.35">
      <c r="H217" t="str">
        <f t="shared" si="14"/>
        <v>8431_Construction</v>
      </c>
      <c r="I217" t="s">
        <v>343</v>
      </c>
      <c r="J217" s="11" t="s">
        <v>115</v>
      </c>
      <c r="K217" s="10">
        <v>5727.79</v>
      </c>
      <c r="L217" s="10">
        <v>788.53</v>
      </c>
      <c r="M217" s="10">
        <v>6516.31</v>
      </c>
      <c r="X217" t="str">
        <f t="shared" si="15"/>
        <v>0064_Fabrication de meubles</v>
      </c>
      <c r="Y217" t="str">
        <f>INDEX(PDC!$K$1:$L$89,MATCH(AA217,PDC!$K:$K,0),MATCH(PDC!$L$1,PDC!$K$1:$L$1,0))</f>
        <v>Fabrication de meubles</v>
      </c>
      <c r="Z217" t="s">
        <v>300</v>
      </c>
      <c r="AA217" t="s">
        <v>231</v>
      </c>
      <c r="AB217">
        <v>4</v>
      </c>
      <c r="AE217" t="str">
        <f t="shared" si="16"/>
        <v>07_Assurance</v>
      </c>
      <c r="AF217" t="str">
        <f>INDEX(PDC!$K$1:$L$89,MATCH(AH217,PDC!$K:$K,0),MATCH(PDC!$L$1,PDC!$K$1:$L$1,0))</f>
        <v>Assurance</v>
      </c>
      <c r="AG217" t="s">
        <v>106</v>
      </c>
      <c r="AH217" t="s">
        <v>240</v>
      </c>
      <c r="AI217">
        <v>300.24560063550098</v>
      </c>
    </row>
    <row r="218" spans="8:35" x14ac:dyDescent="0.35">
      <c r="H218" t="str">
        <f t="shared" si="14"/>
        <v>8431_Industrie</v>
      </c>
      <c r="I218" t="s">
        <v>343</v>
      </c>
      <c r="J218" s="11" t="s">
        <v>116</v>
      </c>
      <c r="K218" s="10">
        <v>12036.769999999999</v>
      </c>
      <c r="L218" s="10">
        <v>5427.02</v>
      </c>
      <c r="M218" s="10">
        <v>17463.78</v>
      </c>
      <c r="X218" t="str">
        <f t="shared" si="15"/>
        <v>0064_Autres industries manufacturières</v>
      </c>
      <c r="Y218" t="str">
        <f>INDEX(PDC!$K$1:$L$89,MATCH(AA218,PDC!$K:$K,0),MATCH(PDC!$L$1,PDC!$K$1:$L$1,0))</f>
        <v>Autres industries manufacturières</v>
      </c>
      <c r="Z218" t="s">
        <v>300</v>
      </c>
      <c r="AA218" t="s">
        <v>244</v>
      </c>
      <c r="AB218">
        <v>20.726468731096599</v>
      </c>
      <c r="AE218" t="str">
        <f t="shared" si="16"/>
        <v>07_Activités auxiliaires de services financiers et d'assurance</v>
      </c>
      <c r="AF218" t="str">
        <f>INDEX(PDC!$K$1:$L$89,MATCH(AH218,PDC!$K:$K,0),MATCH(PDC!$L$1,PDC!$K$1:$L$1,0))</f>
        <v>Activités auxiliaires de services financiers et d'assurance</v>
      </c>
      <c r="AG218" t="s">
        <v>106</v>
      </c>
      <c r="AH218" t="s">
        <v>232</v>
      </c>
      <c r="AI218">
        <v>150.754653889069</v>
      </c>
    </row>
    <row r="219" spans="8:35" x14ac:dyDescent="0.35">
      <c r="H219" t="str">
        <f t="shared" si="14"/>
        <v>8431_Services</v>
      </c>
      <c r="I219" t="s">
        <v>343</v>
      </c>
      <c r="J219" s="11" t="s">
        <v>117</v>
      </c>
      <c r="K219" s="10">
        <v>18464.88</v>
      </c>
      <c r="L219" s="10">
        <v>26868.11</v>
      </c>
      <c r="M219" s="10">
        <v>45332.990000000005</v>
      </c>
      <c r="X219" t="str">
        <f t="shared" si="15"/>
        <v>0064_Réparation et installation de machines et d'équipements</v>
      </c>
      <c r="Y219" t="str">
        <f>INDEX(PDC!$K$1:$L$89,MATCH(AA219,PDC!$K:$K,0),MATCH(PDC!$L$1,PDC!$K$1:$L$1,0))</f>
        <v>Réparation et installation de machines et d'équipements</v>
      </c>
      <c r="Z219" t="s">
        <v>300</v>
      </c>
      <c r="AA219" t="s">
        <v>215</v>
      </c>
      <c r="AB219">
        <v>12.028669505488899</v>
      </c>
      <c r="AE219" t="str">
        <f t="shared" si="16"/>
        <v>07_Activités immobilières</v>
      </c>
      <c r="AF219" t="str">
        <f>INDEX(PDC!$K$1:$L$89,MATCH(AH219,PDC!$K:$K,0),MATCH(PDC!$L$1,PDC!$K$1:$L$1,0))</f>
        <v>Activités immobilières</v>
      </c>
      <c r="AG219" t="s">
        <v>106</v>
      </c>
      <c r="AH219" t="s">
        <v>217</v>
      </c>
      <c r="AI219">
        <v>645.73482603642196</v>
      </c>
    </row>
    <row r="220" spans="8:35" x14ac:dyDescent="0.35">
      <c r="H220" t="str">
        <f t="shared" si="14"/>
        <v>8431_Agriculture</v>
      </c>
      <c r="I220" t="s">
        <v>344</v>
      </c>
      <c r="J220" s="11" t="s">
        <v>114</v>
      </c>
      <c r="K220" s="10">
        <v>446.65</v>
      </c>
      <c r="L220" s="10">
        <v>140.22999999999999</v>
      </c>
      <c r="M220" s="10">
        <v>586.89</v>
      </c>
      <c r="X220" t="str">
        <f t="shared" si="15"/>
        <v>0064_Production et distribution d'électricité, de gaz, de vapeur et d'air conditionné</v>
      </c>
      <c r="Y220" t="str">
        <f>INDEX(PDC!$K$1:$L$89,MATCH(AA220,PDC!$K:$K,0),MATCH(PDC!$L$1,PDC!$K$1:$L$1,0))</f>
        <v>Production et distribution d'électricité, de gaz, de vapeur et d'air conditionné</v>
      </c>
      <c r="Z220" t="s">
        <v>300</v>
      </c>
      <c r="AA220" t="s">
        <v>253</v>
      </c>
      <c r="AB220">
        <v>4</v>
      </c>
      <c r="AE220" t="str">
        <f t="shared" si="16"/>
        <v>07_Activités juridiques et comptables</v>
      </c>
      <c r="AF220" t="str">
        <f>INDEX(PDC!$K$1:$L$89,MATCH(AH220,PDC!$K:$K,0),MATCH(PDC!$L$1,PDC!$K$1:$L$1,0))</f>
        <v>Activités juridiques et comptables</v>
      </c>
      <c r="AG220" t="s">
        <v>106</v>
      </c>
      <c r="AH220" t="s">
        <v>155</v>
      </c>
      <c r="AI220">
        <v>710.28705238638702</v>
      </c>
    </row>
    <row r="221" spans="8:35" x14ac:dyDescent="0.35">
      <c r="H221" t="str">
        <f t="shared" si="14"/>
        <v>8432_Commerce</v>
      </c>
      <c r="I221" t="s">
        <v>344</v>
      </c>
      <c r="J221" s="11" t="s">
        <v>138</v>
      </c>
      <c r="K221" s="10">
        <v>2772.86</v>
      </c>
      <c r="L221" s="10">
        <v>3150.66</v>
      </c>
      <c r="M221" s="10">
        <v>5923.52</v>
      </c>
      <c r="X221" t="str">
        <f t="shared" si="15"/>
        <v>0064_Captage, traitement et distribution d'eau</v>
      </c>
      <c r="Y221" t="str">
        <f>INDEX(PDC!$K$1:$L$89,MATCH(AA221,PDC!$K:$K,0),MATCH(PDC!$L$1,PDC!$K$1:$L$1,0))</f>
        <v>Captage, traitement et distribution d'eau</v>
      </c>
      <c r="Z221" t="s">
        <v>300</v>
      </c>
      <c r="AA221" t="s">
        <v>230</v>
      </c>
      <c r="AB221">
        <v>7.9148936170212796</v>
      </c>
      <c r="AE221" t="str">
        <f t="shared" si="16"/>
        <v>07_Activités des sièges sociaux ; conseil de gestion</v>
      </c>
      <c r="AF221" t="str">
        <f>INDEX(PDC!$K$1:$L$89,MATCH(AH221,PDC!$K:$K,0),MATCH(PDC!$L$1,PDC!$K$1:$L$1,0))</f>
        <v>Activités des sièges sociaux ; conseil de gestion</v>
      </c>
      <c r="AG221" t="s">
        <v>106</v>
      </c>
      <c r="AH221" t="s">
        <v>234</v>
      </c>
      <c r="AI221">
        <v>354.75943452116201</v>
      </c>
    </row>
    <row r="222" spans="8:35" x14ac:dyDescent="0.35">
      <c r="H222" t="str">
        <f t="shared" si="14"/>
        <v>8432_Construction</v>
      </c>
      <c r="I222" t="s">
        <v>344</v>
      </c>
      <c r="J222" s="11" t="s">
        <v>115</v>
      </c>
      <c r="K222" s="10">
        <v>2471.33</v>
      </c>
      <c r="L222" s="10">
        <v>253.56</v>
      </c>
      <c r="M222" s="10">
        <v>2724.9</v>
      </c>
      <c r="X222" t="str">
        <f t="shared" si="15"/>
        <v>0064_Collecte et traitement des eaux usées</v>
      </c>
      <c r="Y222" t="str">
        <f>INDEX(PDC!$K$1:$L$89,MATCH(AA222,PDC!$K:$K,0),MATCH(PDC!$L$1,PDC!$K$1:$L$1,0))</f>
        <v>Collecte et traitement des eaux usées</v>
      </c>
      <c r="Z222" t="s">
        <v>300</v>
      </c>
      <c r="AA222" t="s">
        <v>197</v>
      </c>
      <c r="AB222">
        <v>4.0460407468682904</v>
      </c>
      <c r="AE222" t="str">
        <f t="shared" si="16"/>
        <v>07_Activités d'architecture et d'ingénierie ; activités de contrôle et analyses techniques</v>
      </c>
      <c r="AF222" t="str">
        <f>INDEX(PDC!$K$1:$L$89,MATCH(AH222,PDC!$K:$K,0),MATCH(PDC!$L$1,PDC!$K$1:$L$1,0))</f>
        <v>Activités d'architecture et d'ingénierie ; activités de contrôle et analyses techniques</v>
      </c>
      <c r="AG222" t="s">
        <v>106</v>
      </c>
      <c r="AH222" t="s">
        <v>243</v>
      </c>
      <c r="AI222">
        <v>562.99442749723903</v>
      </c>
    </row>
    <row r="223" spans="8:35" x14ac:dyDescent="0.35">
      <c r="H223" t="str">
        <f t="shared" si="14"/>
        <v>8432_Industrie</v>
      </c>
      <c r="I223" t="s">
        <v>344</v>
      </c>
      <c r="J223" s="11" t="s">
        <v>116</v>
      </c>
      <c r="K223" s="10">
        <v>5172.97</v>
      </c>
      <c r="L223" s="10">
        <v>2832.9700000000003</v>
      </c>
      <c r="M223" s="10">
        <v>8005.920000000001</v>
      </c>
      <c r="X223" t="str">
        <f t="shared" si="15"/>
        <v>0064_Construction de bâtiments</v>
      </c>
      <c r="Y223" t="str">
        <f>INDEX(PDC!$K$1:$L$89,MATCH(AA223,PDC!$K:$K,0),MATCH(PDC!$L$1,PDC!$K$1:$L$1,0))</f>
        <v>Construction de bâtiments</v>
      </c>
      <c r="Z223" t="s">
        <v>300</v>
      </c>
      <c r="AA223" t="s">
        <v>193</v>
      </c>
      <c r="AB223">
        <v>3.9269406392694099</v>
      </c>
      <c r="AE223" t="str">
        <f t="shared" si="16"/>
        <v>07_Recherche-développement scientifique</v>
      </c>
      <c r="AF223" t="str">
        <f>INDEX(PDC!$K$1:$L$89,MATCH(AH223,PDC!$K:$K,0),MATCH(PDC!$L$1,PDC!$K$1:$L$1,0))</f>
        <v>Recherche-développement scientifique</v>
      </c>
      <c r="AG223" t="s">
        <v>106</v>
      </c>
      <c r="AH223" t="s">
        <v>251</v>
      </c>
      <c r="AI223">
        <v>184.49891486575299</v>
      </c>
    </row>
    <row r="224" spans="8:35" x14ac:dyDescent="0.35">
      <c r="H224" t="str">
        <f t="shared" si="14"/>
        <v>8432_Services</v>
      </c>
      <c r="I224" t="s">
        <v>344</v>
      </c>
      <c r="J224" s="11" t="s">
        <v>117</v>
      </c>
      <c r="K224" s="10">
        <v>6388.21</v>
      </c>
      <c r="L224" s="10">
        <v>10933.53</v>
      </c>
      <c r="M224" s="10">
        <v>17321.760000000002</v>
      </c>
      <c r="X224" t="str">
        <f t="shared" si="15"/>
        <v>0064_Génie civil</v>
      </c>
      <c r="Y224" t="str">
        <f>INDEX(PDC!$K$1:$L$89,MATCH(AA224,PDC!$K:$K,0),MATCH(PDC!$L$1,PDC!$K$1:$L$1,0))</f>
        <v>Génie civil</v>
      </c>
      <c r="Z224" t="s">
        <v>300</v>
      </c>
      <c r="AA224" t="s">
        <v>149</v>
      </c>
      <c r="AB224">
        <v>16.9510785007148</v>
      </c>
      <c r="AE224" t="str">
        <f t="shared" si="16"/>
        <v>07_Publicité et études de marché</v>
      </c>
      <c r="AF224" t="str">
        <f>INDEX(PDC!$K$1:$L$89,MATCH(AH224,PDC!$K:$K,0),MATCH(PDC!$L$1,PDC!$K$1:$L$1,0))</f>
        <v>Publicité et études de marché</v>
      </c>
      <c r="AG224" t="s">
        <v>106</v>
      </c>
      <c r="AH224" t="s">
        <v>157</v>
      </c>
      <c r="AI224">
        <v>70.617497830786107</v>
      </c>
    </row>
    <row r="225" spans="8:35" x14ac:dyDescent="0.35">
      <c r="H225" t="str">
        <f t="shared" si="14"/>
        <v>8432_Agriculture</v>
      </c>
      <c r="I225" t="s">
        <v>345</v>
      </c>
      <c r="J225" s="11" t="s">
        <v>114</v>
      </c>
      <c r="K225" s="10">
        <v>613.86</v>
      </c>
      <c r="L225" s="10">
        <v>555.23</v>
      </c>
      <c r="M225" s="10">
        <v>1169.08</v>
      </c>
      <c r="X225" t="str">
        <f t="shared" si="15"/>
        <v>0064_Travaux de construction spécialisés</v>
      </c>
      <c r="Y225" t="str">
        <f>INDEX(PDC!$K$1:$L$89,MATCH(AA225,PDC!$K:$K,0),MATCH(PDC!$L$1,PDC!$K$1:$L$1,0))</f>
        <v>Travaux de construction spécialisés</v>
      </c>
      <c r="Z225" t="s">
        <v>300</v>
      </c>
      <c r="AA225" t="s">
        <v>151</v>
      </c>
      <c r="AB225">
        <v>381.769312487999</v>
      </c>
      <c r="AE225" t="str">
        <f t="shared" si="16"/>
        <v>07_Autres activités spécialisées, scientifiques et techniques</v>
      </c>
      <c r="AF225" t="str">
        <f>INDEX(PDC!$K$1:$L$89,MATCH(AH225,PDC!$K:$K,0),MATCH(PDC!$L$1,PDC!$K$1:$L$1,0))</f>
        <v>Autres activités spécialisées, scientifiques et techniques</v>
      </c>
      <c r="AG225" t="s">
        <v>106</v>
      </c>
      <c r="AH225" t="s">
        <v>159</v>
      </c>
      <c r="AI225">
        <v>68.5727029472515</v>
      </c>
    </row>
    <row r="226" spans="8:35" x14ac:dyDescent="0.35">
      <c r="H226" t="str">
        <f t="shared" si="14"/>
        <v>8433_Commerce</v>
      </c>
      <c r="I226" t="s">
        <v>345</v>
      </c>
      <c r="J226" s="11" t="s">
        <v>138</v>
      </c>
      <c r="K226" s="10">
        <v>4108.05</v>
      </c>
      <c r="L226" s="10">
        <v>4827.38</v>
      </c>
      <c r="M226" s="10">
        <v>8935.43</v>
      </c>
      <c r="X226" t="str">
        <f t="shared" si="15"/>
        <v>0064_Commerce et réparation d'automobiles et de motocycles</v>
      </c>
      <c r="Y226" t="str">
        <f>INDEX(PDC!$K$1:$L$89,MATCH(AA226,PDC!$K:$K,0),MATCH(PDC!$L$1,PDC!$K$1:$L$1,0))</f>
        <v>Commerce et réparation d'automobiles et de motocycles</v>
      </c>
      <c r="Z226" t="s">
        <v>300</v>
      </c>
      <c r="AA226" t="s">
        <v>223</v>
      </c>
      <c r="AB226">
        <v>44.702989832824798</v>
      </c>
      <c r="AE226" t="str">
        <f t="shared" si="16"/>
        <v>07_Activités vétérinaires</v>
      </c>
      <c r="AF226" t="str">
        <f>INDEX(PDC!$K$1:$L$89,MATCH(AH226,PDC!$K:$K,0),MATCH(PDC!$L$1,PDC!$K$1:$L$1,0))</f>
        <v>Activités vétérinaires</v>
      </c>
      <c r="AG226" t="s">
        <v>106</v>
      </c>
      <c r="AH226" t="s">
        <v>238</v>
      </c>
      <c r="AI226">
        <v>58.815750071159002</v>
      </c>
    </row>
    <row r="227" spans="8:35" x14ac:dyDescent="0.35">
      <c r="H227" t="str">
        <f t="shared" si="14"/>
        <v>8433_Construction</v>
      </c>
      <c r="I227" t="s">
        <v>345</v>
      </c>
      <c r="J227" s="11" t="s">
        <v>115</v>
      </c>
      <c r="K227" s="10">
        <v>4928.6400000000003</v>
      </c>
      <c r="L227" s="10">
        <v>738.91</v>
      </c>
      <c r="M227" s="10">
        <v>5667.55</v>
      </c>
      <c r="X227" t="str">
        <f t="shared" si="15"/>
        <v>0064_Commerce de gros, à l'exception des automobiles et des motocycles</v>
      </c>
      <c r="Y227" t="str">
        <f>INDEX(PDC!$K$1:$L$89,MATCH(AA227,PDC!$K:$K,0),MATCH(PDC!$L$1,PDC!$K$1:$L$1,0))</f>
        <v>Commerce de gros, à l'exception des automobiles et des motocycles</v>
      </c>
      <c r="Z227" t="s">
        <v>300</v>
      </c>
      <c r="AA227" t="s">
        <v>210</v>
      </c>
      <c r="AB227">
        <v>222.54524178356201</v>
      </c>
      <c r="AE227" t="str">
        <f t="shared" si="16"/>
        <v>07_Activités de location et location-bail</v>
      </c>
      <c r="AF227" t="str">
        <f>INDEX(PDC!$K$1:$L$89,MATCH(AH227,PDC!$K:$K,0),MATCH(PDC!$L$1,PDC!$K$1:$L$1,0))</f>
        <v>Activités de location et location-bail</v>
      </c>
      <c r="AG227" t="s">
        <v>106</v>
      </c>
      <c r="AH227" t="s">
        <v>236</v>
      </c>
      <c r="AI227">
        <v>58.102625209884103</v>
      </c>
    </row>
    <row r="228" spans="8:35" x14ac:dyDescent="0.35">
      <c r="H228" t="str">
        <f t="shared" si="14"/>
        <v>8433_Industrie</v>
      </c>
      <c r="I228" t="s">
        <v>345</v>
      </c>
      <c r="J228" s="11" t="s">
        <v>116</v>
      </c>
      <c r="K228" s="10">
        <v>12655.17</v>
      </c>
      <c r="L228" s="10">
        <v>5102.84</v>
      </c>
      <c r="M228" s="10">
        <v>17758.02</v>
      </c>
      <c r="X228" t="str">
        <f t="shared" si="15"/>
        <v>0064_Commerce de détail, à l'exception des automobiles et des motocycles</v>
      </c>
      <c r="Y228" t="str">
        <f>INDEX(PDC!$K$1:$L$89,MATCH(AA228,PDC!$K:$K,0),MATCH(PDC!$L$1,PDC!$K$1:$L$1,0))</f>
        <v>Commerce de détail, à l'exception des automobiles et des motocycles</v>
      </c>
      <c r="Z228" t="s">
        <v>300</v>
      </c>
      <c r="AA228" t="s">
        <v>206</v>
      </c>
      <c r="AB228">
        <v>421.88196557394599</v>
      </c>
      <c r="AE228" t="str">
        <f t="shared" si="16"/>
        <v>07_Activités liées à l'emploi</v>
      </c>
      <c r="AF228" t="str">
        <f>INDEX(PDC!$K$1:$L$89,MATCH(AH228,PDC!$K:$K,0),MATCH(PDC!$L$1,PDC!$K$1:$L$1,0))</f>
        <v>Activités liées à l'emploi</v>
      </c>
      <c r="AG228" t="s">
        <v>106</v>
      </c>
      <c r="AH228" t="s">
        <v>198</v>
      </c>
      <c r="AI228">
        <v>1563.1235694102199</v>
      </c>
    </row>
    <row r="229" spans="8:35" x14ac:dyDescent="0.35">
      <c r="H229" t="str">
        <f t="shared" si="14"/>
        <v>8433_Services</v>
      </c>
      <c r="I229" t="s">
        <v>345</v>
      </c>
      <c r="J229" s="11" t="s">
        <v>117</v>
      </c>
      <c r="K229" s="10">
        <v>10903.28</v>
      </c>
      <c r="L229" s="10">
        <v>18738.079999999998</v>
      </c>
      <c r="M229" s="10">
        <v>29641.329999999998</v>
      </c>
      <c r="X229" t="str">
        <f t="shared" si="15"/>
        <v>0064_Transports terrestres et transport par conduites</v>
      </c>
      <c r="Y229" t="str">
        <f>INDEX(PDC!$K$1:$L$89,MATCH(AA229,PDC!$K:$K,0),MATCH(PDC!$L$1,PDC!$K$1:$L$1,0))</f>
        <v>Transports terrestres et transport par conduites</v>
      </c>
      <c r="Z229" t="s">
        <v>300</v>
      </c>
      <c r="AA229" t="s">
        <v>205</v>
      </c>
      <c r="AB229">
        <v>34.228880635136299</v>
      </c>
      <c r="AE229" t="str">
        <f t="shared" si="16"/>
        <v>07_Activités des agences de voyage, voyagistes, services de réservation et activités connexes</v>
      </c>
      <c r="AF229" t="str">
        <f>INDEX(PDC!$K$1:$L$89,MATCH(AH229,PDC!$K:$K,0),MATCH(PDC!$L$1,PDC!$K$1:$L$1,0))</f>
        <v>Activités des agences de voyage, voyagistes, services de réservation et activités connexes</v>
      </c>
      <c r="AG229" t="s">
        <v>106</v>
      </c>
      <c r="AH229" t="s">
        <v>227</v>
      </c>
      <c r="AI229">
        <v>122.320050630502</v>
      </c>
    </row>
    <row r="230" spans="8:35" x14ac:dyDescent="0.35">
      <c r="H230" t="str">
        <f t="shared" si="14"/>
        <v>8433_Agriculture</v>
      </c>
      <c r="I230" t="s">
        <v>347</v>
      </c>
      <c r="J230" s="11" t="s">
        <v>114</v>
      </c>
      <c r="K230" s="10">
        <v>523.87</v>
      </c>
      <c r="L230" s="10">
        <v>386.95</v>
      </c>
      <c r="M230" s="10">
        <v>910.82</v>
      </c>
      <c r="X230" t="str">
        <f t="shared" si="15"/>
        <v>0064_Entreposage et services auxiliaires des transports</v>
      </c>
      <c r="Y230" t="str">
        <f>INDEX(PDC!$K$1:$L$89,MATCH(AA230,PDC!$K:$K,0),MATCH(PDC!$L$1,PDC!$K$1:$L$1,0))</f>
        <v>Entreposage et services auxiliaires des transports</v>
      </c>
      <c r="Z230" t="s">
        <v>300</v>
      </c>
      <c r="AA230" t="s">
        <v>200</v>
      </c>
      <c r="AB230">
        <v>12</v>
      </c>
      <c r="AE230" t="str">
        <f t="shared" si="16"/>
        <v>07_Enquêtes et sécurité</v>
      </c>
      <c r="AF230" t="str">
        <f>INDEX(PDC!$K$1:$L$89,MATCH(AH230,PDC!$K:$K,0),MATCH(PDC!$L$1,PDC!$K$1:$L$1,0))</f>
        <v>Enquêtes et sécurité</v>
      </c>
      <c r="AG230" t="s">
        <v>106</v>
      </c>
      <c r="AH230" t="s">
        <v>213</v>
      </c>
      <c r="AI230">
        <v>130.53490701265099</v>
      </c>
    </row>
    <row r="231" spans="8:35" x14ac:dyDescent="0.35">
      <c r="H231" t="str">
        <f t="shared" si="14"/>
        <v>8434_Commerce</v>
      </c>
      <c r="I231" t="s">
        <v>347</v>
      </c>
      <c r="J231" s="11" t="s">
        <v>138</v>
      </c>
      <c r="K231" s="10">
        <v>3657.52</v>
      </c>
      <c r="L231" s="10">
        <v>3697.46</v>
      </c>
      <c r="M231" s="10">
        <v>7354.98</v>
      </c>
      <c r="X231" t="str">
        <f t="shared" si="15"/>
        <v>0064_Activités de poste et de courrier</v>
      </c>
      <c r="Y231" t="str">
        <f>INDEX(PDC!$K$1:$L$89,MATCH(AA231,PDC!$K:$K,0),MATCH(PDC!$L$1,PDC!$K$1:$L$1,0))</f>
        <v>Activités de poste et de courrier</v>
      </c>
      <c r="Z231" t="s">
        <v>300</v>
      </c>
      <c r="AA231" t="s">
        <v>229</v>
      </c>
      <c r="AB231">
        <v>66.2459376454471</v>
      </c>
      <c r="AE231" t="str">
        <f t="shared" si="16"/>
        <v>07_Services relatifs aux bâtiments et aménagement paysager</v>
      </c>
      <c r="AF231" t="str">
        <f>INDEX(PDC!$K$1:$L$89,MATCH(AH231,PDC!$K:$K,0),MATCH(PDC!$L$1,PDC!$K$1:$L$1,0))</f>
        <v>Services relatifs aux bâtiments et aménagement paysager</v>
      </c>
      <c r="AG231" t="s">
        <v>106</v>
      </c>
      <c r="AH231" t="s">
        <v>212</v>
      </c>
      <c r="AI231">
        <v>988.75672817982502</v>
      </c>
    </row>
    <row r="232" spans="8:35" x14ac:dyDescent="0.35">
      <c r="H232" t="str">
        <f t="shared" si="14"/>
        <v>8434_Construction</v>
      </c>
      <c r="I232" t="s">
        <v>347</v>
      </c>
      <c r="J232" s="11" t="s">
        <v>115</v>
      </c>
      <c r="K232" s="10">
        <v>3096.17</v>
      </c>
      <c r="L232" s="10">
        <v>482.22</v>
      </c>
      <c r="M232" s="10">
        <v>3578.4</v>
      </c>
      <c r="X232" t="str">
        <f t="shared" si="15"/>
        <v>0064_Hébergement</v>
      </c>
      <c r="Y232" t="str">
        <f>INDEX(PDC!$K$1:$L$89,MATCH(AA232,PDC!$K:$K,0),MATCH(PDC!$L$1,PDC!$K$1:$L$1,0))</f>
        <v>Hébergement</v>
      </c>
      <c r="Z232" t="s">
        <v>300</v>
      </c>
      <c r="AA232" t="s">
        <v>220</v>
      </c>
      <c r="AB232">
        <v>128.59435291362001</v>
      </c>
      <c r="AE232" t="str">
        <f t="shared" si="16"/>
        <v>07_Activités administratives et autres activités de soutien aux entreprises</v>
      </c>
      <c r="AF232" t="str">
        <f>INDEX(PDC!$K$1:$L$89,MATCH(AH232,PDC!$K:$K,0),MATCH(PDC!$L$1,PDC!$K$1:$L$1,0))</f>
        <v>Activités administratives et autres activités de soutien aux entreprises</v>
      </c>
      <c r="AG232" t="s">
        <v>106</v>
      </c>
      <c r="AH232" t="s">
        <v>224</v>
      </c>
      <c r="AI232">
        <v>328.21639391070801</v>
      </c>
    </row>
    <row r="233" spans="8:35" x14ac:dyDescent="0.35">
      <c r="H233" t="str">
        <f t="shared" si="14"/>
        <v>8434_Industrie</v>
      </c>
      <c r="I233" t="s">
        <v>347</v>
      </c>
      <c r="J233" s="11" t="s">
        <v>116</v>
      </c>
      <c r="K233" s="10">
        <v>7053.8799999999992</v>
      </c>
      <c r="L233" s="10">
        <v>3209.29</v>
      </c>
      <c r="M233" s="10">
        <v>10263.17</v>
      </c>
      <c r="X233" t="str">
        <f t="shared" si="15"/>
        <v>0064_Restauration</v>
      </c>
      <c r="Y233" t="str">
        <f>INDEX(PDC!$K$1:$L$89,MATCH(AA233,PDC!$K:$K,0),MATCH(PDC!$L$1,PDC!$K$1:$L$1,0))</f>
        <v>Restauration</v>
      </c>
      <c r="Z233" t="s">
        <v>300</v>
      </c>
      <c r="AA233" t="s">
        <v>214</v>
      </c>
      <c r="AB233">
        <v>147.611916367248</v>
      </c>
      <c r="AE233" t="str">
        <f t="shared" si="16"/>
        <v>07_Administration publique et défense ; sécurité sociale obligatoire</v>
      </c>
      <c r="AF233" t="str">
        <f>INDEX(PDC!$K$1:$L$89,MATCH(AH233,PDC!$K:$K,0),MATCH(PDC!$L$1,PDC!$K$1:$L$1,0))</f>
        <v>Administration publique et défense ; sécurité sociale obligatoire</v>
      </c>
      <c r="AG233" t="s">
        <v>106</v>
      </c>
      <c r="AH233" t="s">
        <v>218</v>
      </c>
      <c r="AI233">
        <v>3132.13026546025</v>
      </c>
    </row>
    <row r="234" spans="8:35" x14ac:dyDescent="0.35">
      <c r="H234" t="str">
        <f t="shared" si="14"/>
        <v>8434_Services</v>
      </c>
      <c r="I234" t="s">
        <v>347</v>
      </c>
      <c r="J234" s="11" t="s">
        <v>117</v>
      </c>
      <c r="K234" s="10">
        <v>7721.6299999999992</v>
      </c>
      <c r="L234" s="10">
        <v>12805.61</v>
      </c>
      <c r="M234" s="10">
        <v>20527.260000000002</v>
      </c>
      <c r="X234" t="str">
        <f t="shared" si="15"/>
        <v>0064_Production de films cinématographiques, de vidéo et de programmes de télévision ; enregistrement sonore et édition musicale</v>
      </c>
      <c r="Y234" t="str">
        <f>INDEX(PDC!$K$1:$L$89,MATCH(AA234,PDC!$K:$K,0),MATCH(PDC!$L$1,PDC!$K$1:$L$1,0))</f>
        <v>Production de films cinématographiques, de vidéo et de programmes de télévision ; enregistrement sonore et édition musicale</v>
      </c>
      <c r="Z234" t="s">
        <v>300</v>
      </c>
      <c r="AA234" t="s">
        <v>228</v>
      </c>
      <c r="AB234">
        <v>4</v>
      </c>
      <c r="AE234" t="str">
        <f t="shared" si="16"/>
        <v>07_Enseignement</v>
      </c>
      <c r="AF234" t="str">
        <f>INDEX(PDC!$K$1:$L$89,MATCH(AH234,PDC!$K:$K,0),MATCH(PDC!$L$1,PDC!$K$1:$L$1,0))</f>
        <v>Enseignement</v>
      </c>
      <c r="AG234" t="s">
        <v>106</v>
      </c>
      <c r="AH234" t="s">
        <v>222</v>
      </c>
      <c r="AI234">
        <v>2892.8704403822298</v>
      </c>
    </row>
    <row r="235" spans="8:35" x14ac:dyDescent="0.35">
      <c r="H235" t="str">
        <f t="shared" si="14"/>
        <v>8434_Agriculture</v>
      </c>
      <c r="I235" t="s">
        <v>348</v>
      </c>
      <c r="J235" s="11" t="s">
        <v>114</v>
      </c>
      <c r="K235" s="10">
        <v>442.23</v>
      </c>
      <c r="L235" s="10">
        <v>241.96</v>
      </c>
      <c r="M235" s="10">
        <v>684.19</v>
      </c>
      <c r="X235" t="str">
        <f t="shared" si="15"/>
        <v>0064_Télécommunications</v>
      </c>
      <c r="Y235" t="str">
        <f>INDEX(PDC!$K$1:$L$89,MATCH(AA235,PDC!$K:$K,0),MATCH(PDC!$L$1,PDC!$K$1:$L$1,0))</f>
        <v>Télécommunications</v>
      </c>
      <c r="Z235" t="s">
        <v>300</v>
      </c>
      <c r="AA235" t="s">
        <v>249</v>
      </c>
      <c r="AB235">
        <v>11.884137924446501</v>
      </c>
      <c r="AE235" t="str">
        <f t="shared" si="16"/>
        <v>07_Activités pour la santé humaine</v>
      </c>
      <c r="AF235" t="str">
        <f>INDEX(PDC!$K$1:$L$89,MATCH(AH235,PDC!$K:$K,0),MATCH(PDC!$L$1,PDC!$K$1:$L$1,0))</f>
        <v>Activités pour la santé humaine</v>
      </c>
      <c r="AG235" t="s">
        <v>106</v>
      </c>
      <c r="AH235" t="s">
        <v>207</v>
      </c>
      <c r="AI235">
        <v>3980.5417299873002</v>
      </c>
    </row>
    <row r="236" spans="8:35" x14ac:dyDescent="0.35">
      <c r="H236" t="str">
        <f t="shared" si="14"/>
        <v>8435_Commerce</v>
      </c>
      <c r="I236" t="s">
        <v>348</v>
      </c>
      <c r="J236" s="11" t="s">
        <v>138</v>
      </c>
      <c r="K236" s="10">
        <v>3069.18</v>
      </c>
      <c r="L236" s="10">
        <v>3527.87</v>
      </c>
      <c r="M236" s="10">
        <v>6597.05</v>
      </c>
      <c r="X236" t="str">
        <f t="shared" si="15"/>
        <v>0064_Programmation, conseil et autres activités informatiques</v>
      </c>
      <c r="Y236" t="str">
        <f>INDEX(PDC!$K$1:$L$89,MATCH(AA236,PDC!$K:$K,0),MATCH(PDC!$L$1,PDC!$K$1:$L$1,0))</f>
        <v>Programmation, conseil et autres activités informatiques</v>
      </c>
      <c r="Z236" t="s">
        <v>300</v>
      </c>
      <c r="AA236" t="s">
        <v>233</v>
      </c>
      <c r="AB236">
        <v>23.870201250062902</v>
      </c>
      <c r="AE236" t="str">
        <f t="shared" si="16"/>
        <v>07_Hébergement médico-social et social</v>
      </c>
      <c r="AF236" t="str">
        <f>INDEX(PDC!$K$1:$L$89,MATCH(AH236,PDC!$K:$K,0),MATCH(PDC!$L$1,PDC!$K$1:$L$1,0))</f>
        <v>Hébergement médico-social et social</v>
      </c>
      <c r="AG236" t="s">
        <v>106</v>
      </c>
      <c r="AH236" t="s">
        <v>202</v>
      </c>
      <c r="AI236">
        <v>3015.9951652350501</v>
      </c>
    </row>
    <row r="237" spans="8:35" x14ac:dyDescent="0.35">
      <c r="H237" t="str">
        <f t="shared" ref="H237:H244" si="17">I236&amp;"_"&amp;J237</f>
        <v>8435_Construction</v>
      </c>
      <c r="I237" t="s">
        <v>348</v>
      </c>
      <c r="J237" s="11" t="s">
        <v>115</v>
      </c>
      <c r="K237" s="10">
        <v>3676.02</v>
      </c>
      <c r="L237" s="10">
        <v>519.16999999999996</v>
      </c>
      <c r="M237" s="10">
        <v>4195.1899999999996</v>
      </c>
      <c r="X237" t="str">
        <f t="shared" si="15"/>
        <v>0064_Activités des services financiers, hors assurance et caisses de retraite</v>
      </c>
      <c r="Y237" t="str">
        <f>INDEX(PDC!$K$1:$L$89,MATCH(AA237,PDC!$K:$K,0),MATCH(PDC!$L$1,PDC!$K$1:$L$1,0))</f>
        <v>Activités des services financiers, hors assurance et caisses de retraite</v>
      </c>
      <c r="Z237" t="s">
        <v>300</v>
      </c>
      <c r="AA237" t="s">
        <v>226</v>
      </c>
      <c r="AB237">
        <v>65.646031845841307</v>
      </c>
      <c r="AE237" t="str">
        <f t="shared" si="16"/>
        <v>07_Action sociale sans hébergement</v>
      </c>
      <c r="AF237" t="str">
        <f>INDEX(PDC!$K$1:$L$89,MATCH(AH237,PDC!$K:$K,0),MATCH(PDC!$L$1,PDC!$K$1:$L$1,0))</f>
        <v>Action sociale sans hébergement</v>
      </c>
      <c r="AG237" t="s">
        <v>106</v>
      </c>
      <c r="AH237" t="s">
        <v>201</v>
      </c>
      <c r="AI237">
        <v>5907.9401328778904</v>
      </c>
    </row>
    <row r="238" spans="8:35" x14ac:dyDescent="0.35">
      <c r="H238" t="str">
        <f t="shared" si="17"/>
        <v>8435_Industrie</v>
      </c>
      <c r="I238" t="s">
        <v>348</v>
      </c>
      <c r="J238" s="11" t="s">
        <v>116</v>
      </c>
      <c r="K238" s="10">
        <v>7899.33</v>
      </c>
      <c r="L238" s="10">
        <v>3570.07</v>
      </c>
      <c r="M238" s="10">
        <v>11469.43</v>
      </c>
      <c r="X238" t="str">
        <f t="shared" si="15"/>
        <v>0064_Assurance</v>
      </c>
      <c r="Y238" t="str">
        <f>INDEX(PDC!$K$1:$L$89,MATCH(AA238,PDC!$K:$K,0),MATCH(PDC!$L$1,PDC!$K$1:$L$1,0))</f>
        <v>Assurance</v>
      </c>
      <c r="Z238" t="s">
        <v>300</v>
      </c>
      <c r="AA238" t="s">
        <v>240</v>
      </c>
      <c r="AB238">
        <v>20.367251717288401</v>
      </c>
      <c r="AE238" t="str">
        <f t="shared" si="16"/>
        <v>07_Activités créatives, artistiques et de spectacle</v>
      </c>
      <c r="AF238" t="str">
        <f>INDEX(PDC!$K$1:$L$89,MATCH(AH238,PDC!$K:$K,0),MATCH(PDC!$L$1,PDC!$K$1:$L$1,0))</f>
        <v>Activités créatives, artistiques et de spectacle</v>
      </c>
      <c r="AG238" t="s">
        <v>106</v>
      </c>
      <c r="AH238" t="s">
        <v>245</v>
      </c>
      <c r="AI238">
        <v>365.45959704341999</v>
      </c>
    </row>
    <row r="239" spans="8:35" x14ac:dyDescent="0.35">
      <c r="H239" t="str">
        <f t="shared" si="17"/>
        <v>8435_Services</v>
      </c>
      <c r="I239" t="s">
        <v>348</v>
      </c>
      <c r="J239" s="11" t="s">
        <v>117</v>
      </c>
      <c r="K239" s="10">
        <v>7420.24</v>
      </c>
      <c r="L239" s="10">
        <v>12760.220000000001</v>
      </c>
      <c r="M239" s="10">
        <v>20180.460000000003</v>
      </c>
      <c r="X239" t="str">
        <f t="shared" si="15"/>
        <v>0064_Activités auxiliaires de services financiers et d'assurance</v>
      </c>
      <c r="Y239" t="str">
        <f>INDEX(PDC!$K$1:$L$89,MATCH(AA239,PDC!$K:$K,0),MATCH(PDC!$L$1,PDC!$K$1:$L$1,0))</f>
        <v>Activités auxiliaires de services financiers et d'assurance</v>
      </c>
      <c r="Z239" t="s">
        <v>300</v>
      </c>
      <c r="AA239" t="s">
        <v>232</v>
      </c>
      <c r="AB239">
        <v>23.909712761091999</v>
      </c>
      <c r="AE239" t="str">
        <f t="shared" si="16"/>
        <v>07_Bibliothèques, archives, musées et autres activités culturelles</v>
      </c>
      <c r="AF239" t="str">
        <f>INDEX(PDC!$K$1:$L$89,MATCH(AH239,PDC!$K:$K,0),MATCH(PDC!$L$1,PDC!$K$1:$L$1,0))</f>
        <v>Bibliothèques, archives, musées et autres activités culturelles</v>
      </c>
      <c r="AG239" t="s">
        <v>106</v>
      </c>
      <c r="AH239" t="s">
        <v>239</v>
      </c>
      <c r="AI239">
        <v>74.768437690415595</v>
      </c>
    </row>
    <row r="240" spans="8:35" x14ac:dyDescent="0.35">
      <c r="H240" t="str">
        <f t="shared" si="17"/>
        <v>8435_Agriculture</v>
      </c>
      <c r="I240" t="s">
        <v>362</v>
      </c>
      <c r="J240" s="11" t="s">
        <v>114</v>
      </c>
      <c r="K240" s="10">
        <v>176.86</v>
      </c>
      <c r="L240" s="10">
        <v>92.48</v>
      </c>
      <c r="M240" s="10">
        <v>269.33999999999997</v>
      </c>
      <c r="X240" t="str">
        <f t="shared" si="15"/>
        <v>0064_Activités immobilières</v>
      </c>
      <c r="Y240" t="str">
        <f>INDEX(PDC!$K$1:$L$89,MATCH(AA240,PDC!$K:$K,0),MATCH(PDC!$L$1,PDC!$K$1:$L$1,0))</f>
        <v>Activités immobilières</v>
      </c>
      <c r="Z240" t="s">
        <v>300</v>
      </c>
      <c r="AA240" t="s">
        <v>217</v>
      </c>
      <c r="AB240">
        <v>59.224695678818399</v>
      </c>
      <c r="AE240" t="str">
        <f t="shared" si="16"/>
        <v>07_Organisation de jeux de hasard et d'argent</v>
      </c>
      <c r="AF240" t="str">
        <f>INDEX(PDC!$K$1:$L$89,MATCH(AH240,PDC!$K:$K,0),MATCH(PDC!$L$1,PDC!$K$1:$L$1,0))</f>
        <v>Organisation de jeux de hasard et d'argent</v>
      </c>
      <c r="AG240" t="s">
        <v>106</v>
      </c>
      <c r="AH240" t="s">
        <v>247</v>
      </c>
      <c r="AI240">
        <v>32.369256017256603</v>
      </c>
    </row>
    <row r="241" spans="8:35" x14ac:dyDescent="0.35">
      <c r="H241" t="str">
        <f t="shared" si="17"/>
        <v>NA_ZE_Commerce</v>
      </c>
      <c r="I241" t="s">
        <v>362</v>
      </c>
      <c r="J241" s="11" t="s">
        <v>138</v>
      </c>
      <c r="K241" s="10">
        <v>3270.38</v>
      </c>
      <c r="L241" s="10">
        <v>2726.77</v>
      </c>
      <c r="M241" s="10">
        <v>5997.15</v>
      </c>
      <c r="X241" t="str">
        <f t="shared" si="15"/>
        <v>0064_Activités juridiques et comptables</v>
      </c>
      <c r="Y241" t="str">
        <f>INDEX(PDC!$K$1:$L$89,MATCH(AA241,PDC!$K:$K,0),MATCH(PDC!$L$1,PDC!$K$1:$L$1,0))</f>
        <v>Activités juridiques et comptables</v>
      </c>
      <c r="Z241" t="s">
        <v>300</v>
      </c>
      <c r="AA241" t="s">
        <v>155</v>
      </c>
      <c r="AB241">
        <v>57.789586969139897</v>
      </c>
      <c r="AE241" t="str">
        <f t="shared" si="16"/>
        <v>07_Activités sportives, récréatives et de loisirs</v>
      </c>
      <c r="AF241" t="str">
        <f>INDEX(PDC!$K$1:$L$89,MATCH(AH241,PDC!$K:$K,0),MATCH(PDC!$L$1,PDC!$K$1:$L$1,0))</f>
        <v>Activités sportives, récréatives et de loisirs</v>
      </c>
      <c r="AG241" t="s">
        <v>106</v>
      </c>
      <c r="AH241" t="s">
        <v>241</v>
      </c>
      <c r="AI241">
        <v>432.69355567341699</v>
      </c>
    </row>
    <row r="242" spans="8:35" x14ac:dyDescent="0.35">
      <c r="H242" t="str">
        <f t="shared" si="17"/>
        <v>NA_ZE_Construction</v>
      </c>
      <c r="I242" t="s">
        <v>362</v>
      </c>
      <c r="J242" s="11" t="s">
        <v>115</v>
      </c>
      <c r="K242" s="10">
        <v>2687.82</v>
      </c>
      <c r="L242" s="10">
        <v>464.9</v>
      </c>
      <c r="M242" s="10">
        <v>3152.72</v>
      </c>
      <c r="X242" t="str">
        <f t="shared" si="15"/>
        <v>0064_Activités des sièges sociaux ; conseil de gestion</v>
      </c>
      <c r="Y242" t="str">
        <f>INDEX(PDC!$K$1:$L$89,MATCH(AA242,PDC!$K:$K,0),MATCH(PDC!$L$1,PDC!$K$1:$L$1,0))</f>
        <v>Activités des sièges sociaux ; conseil de gestion</v>
      </c>
      <c r="Z242" t="s">
        <v>300</v>
      </c>
      <c r="AA242" t="s">
        <v>234</v>
      </c>
      <c r="AB242">
        <v>7.9857570119599099</v>
      </c>
      <c r="AE242" t="str">
        <f t="shared" si="16"/>
        <v>07_Activités des organisations associatives</v>
      </c>
      <c r="AF242" t="str">
        <f>INDEX(PDC!$K$1:$L$89,MATCH(AH242,PDC!$K:$K,0),MATCH(PDC!$L$1,PDC!$K$1:$L$1,0))</f>
        <v>Activités des organisations associatives</v>
      </c>
      <c r="AG242" t="s">
        <v>106</v>
      </c>
      <c r="AH242" t="s">
        <v>209</v>
      </c>
      <c r="AI242">
        <v>1672.46326443423</v>
      </c>
    </row>
    <row r="243" spans="8:35" x14ac:dyDescent="0.35">
      <c r="H243" t="str">
        <f t="shared" si="17"/>
        <v>NA_ZE_Industrie</v>
      </c>
      <c r="I243" t="s">
        <v>362</v>
      </c>
      <c r="J243" s="11" t="s">
        <v>116</v>
      </c>
      <c r="K243" s="10">
        <v>4676.43</v>
      </c>
      <c r="L243" s="10">
        <v>2147.15</v>
      </c>
      <c r="M243" s="10">
        <v>6823.57</v>
      </c>
      <c r="X243" t="str">
        <f t="shared" si="15"/>
        <v>0064_Activités d'architecture et d'ingénierie ; activités de contrôle et analyses techniques</v>
      </c>
      <c r="Y243" t="str">
        <f>INDEX(PDC!$K$1:$L$89,MATCH(AA243,PDC!$K:$K,0),MATCH(PDC!$L$1,PDC!$K$1:$L$1,0))</f>
        <v>Activités d'architecture et d'ingénierie ; activités de contrôle et analyses techniques</v>
      </c>
      <c r="Z243" t="s">
        <v>300</v>
      </c>
      <c r="AA243" t="s">
        <v>243</v>
      </c>
      <c r="AB243">
        <v>16.123607591891801</v>
      </c>
      <c r="AE243" t="str">
        <f t="shared" si="16"/>
        <v>07_Réparation d'ordinateurs et de biens personnels et domestiques</v>
      </c>
      <c r="AF243" t="str">
        <f>INDEX(PDC!$K$1:$L$89,MATCH(AH243,PDC!$K:$K,0),MATCH(PDC!$L$1,PDC!$K$1:$L$1,0))</f>
        <v>Réparation d'ordinateurs et de biens personnels et domestiques</v>
      </c>
      <c r="AG243" t="s">
        <v>106</v>
      </c>
      <c r="AH243" t="s">
        <v>242</v>
      </c>
      <c r="AI243">
        <v>59.106291130304001</v>
      </c>
    </row>
    <row r="244" spans="8:35" x14ac:dyDescent="0.35">
      <c r="H244" t="str">
        <f t="shared" si="17"/>
        <v>NA_ZE_Services</v>
      </c>
      <c r="I244" t="s">
        <v>362</v>
      </c>
      <c r="J244" s="11" t="s">
        <v>117</v>
      </c>
      <c r="K244" s="10">
        <v>8422.98</v>
      </c>
      <c r="L244" s="10">
        <v>10476.16</v>
      </c>
      <c r="M244" s="10">
        <v>18899.16</v>
      </c>
      <c r="X244" t="str">
        <f t="shared" si="15"/>
        <v>0064_Recherche-développement scientifique</v>
      </c>
      <c r="Y244" t="str">
        <f>INDEX(PDC!$K$1:$L$89,MATCH(AA244,PDC!$K:$K,0),MATCH(PDC!$L$1,PDC!$K$1:$L$1,0))</f>
        <v>Recherche-développement scientifique</v>
      </c>
      <c r="Z244" t="s">
        <v>300</v>
      </c>
      <c r="AA244" t="s">
        <v>251</v>
      </c>
      <c r="AB244">
        <v>3.8905743505411401</v>
      </c>
      <c r="AE244" t="str">
        <f t="shared" si="16"/>
        <v>07_Autres services personnels</v>
      </c>
      <c r="AF244" t="str">
        <f>INDEX(PDC!$K$1:$L$89,MATCH(AH244,PDC!$K:$K,0),MATCH(PDC!$L$1,PDC!$K$1:$L$1,0))</f>
        <v>Autres services personnels</v>
      </c>
      <c r="AG244" t="s">
        <v>106</v>
      </c>
      <c r="AH244" t="s">
        <v>216</v>
      </c>
      <c r="AI244">
        <v>678.69664401078205</v>
      </c>
    </row>
    <row r="245" spans="8:35" x14ac:dyDescent="0.35">
      <c r="X245" t="str">
        <f t="shared" si="15"/>
        <v>0064_Publicité et études de marché</v>
      </c>
      <c r="Y245" t="str">
        <f>INDEX(PDC!$K$1:$L$89,MATCH(AA245,PDC!$K:$K,0),MATCH(PDC!$L$1,PDC!$K$1:$L$1,0))</f>
        <v>Publicité et études de marché</v>
      </c>
      <c r="Z245" t="s">
        <v>300</v>
      </c>
      <c r="AA245" t="s">
        <v>157</v>
      </c>
      <c r="AB245">
        <v>4</v>
      </c>
      <c r="AE245" t="str">
        <f t="shared" si="16"/>
        <v>07_Activités des ménages en tant qu'employeurs de personnel domestique</v>
      </c>
      <c r="AF245" t="str">
        <f>INDEX(PDC!$K$1:$L$89,MATCH(AH245,PDC!$K:$K,0),MATCH(PDC!$L$1,PDC!$K$1:$L$1,0))</f>
        <v>Activités des ménages en tant qu'employeurs de personnel domestique</v>
      </c>
      <c r="AG245" t="s">
        <v>106</v>
      </c>
      <c r="AH245" t="s">
        <v>261</v>
      </c>
      <c r="AI245">
        <v>518.26242816604804</v>
      </c>
    </row>
    <row r="246" spans="8:35" x14ac:dyDescent="0.35">
      <c r="X246" t="str">
        <f t="shared" si="15"/>
        <v>0064_Autres activités spécialisées, scientifiques et techniques</v>
      </c>
      <c r="Y246" t="str">
        <f>INDEX(PDC!$K$1:$L$89,MATCH(AA246,PDC!$K:$K,0),MATCH(PDC!$L$1,PDC!$K$1:$L$1,0))</f>
        <v>Autres activités spécialisées, scientifiques et techniques</v>
      </c>
      <c r="Z246" t="s">
        <v>300</v>
      </c>
      <c r="AA246" t="s">
        <v>159</v>
      </c>
      <c r="AB246">
        <v>8.3489932885906004</v>
      </c>
      <c r="AE246" t="str">
        <f t="shared" si="16"/>
        <v>07_Activités des organisations et organismes extraterritoriaux</v>
      </c>
      <c r="AF246" t="str">
        <f>INDEX(PDC!$K$1:$L$89,MATCH(AH246,PDC!$K:$K,0),MATCH(PDC!$L$1,PDC!$K$1:$L$1,0))</f>
        <v>Activités des organisations et organismes extraterritoriaux</v>
      </c>
      <c r="AG246" t="s">
        <v>106</v>
      </c>
      <c r="AH246" t="s">
        <v>260</v>
      </c>
      <c r="AI246">
        <v>4</v>
      </c>
    </row>
    <row r="247" spans="8:35" x14ac:dyDescent="0.35">
      <c r="X247" t="str">
        <f t="shared" si="15"/>
        <v>0064_Activités vétérinaires</v>
      </c>
      <c r="Y247" t="str">
        <f>INDEX(PDC!$K$1:$L$89,MATCH(AA247,PDC!$K:$K,0),MATCH(PDC!$L$1,PDC!$K$1:$L$1,0))</f>
        <v>Activités vétérinaires</v>
      </c>
      <c r="Z247" t="s">
        <v>300</v>
      </c>
      <c r="AA247" t="s">
        <v>238</v>
      </c>
      <c r="AB247">
        <v>7.71614706634751</v>
      </c>
      <c r="AE247" t="str">
        <f t="shared" si="16"/>
        <v>15_Culture et production animale, chasse et services annexes</v>
      </c>
      <c r="AF247" t="str">
        <f>INDEX(PDC!$K$1:$L$89,MATCH(AH247,PDC!$K:$K,0),MATCH(PDC!$L$1,PDC!$K$1:$L$1,0))</f>
        <v>Culture et production animale, chasse et services annexes</v>
      </c>
      <c r="AG247" t="s">
        <v>143</v>
      </c>
      <c r="AH247" t="s">
        <v>94</v>
      </c>
      <c r="AI247">
        <v>1001.6886728648</v>
      </c>
    </row>
    <row r="248" spans="8:35" x14ac:dyDescent="0.35">
      <c r="X248" t="str">
        <f t="shared" si="15"/>
        <v>0064_Activités de location et location-bail</v>
      </c>
      <c r="Y248" t="str">
        <f>INDEX(PDC!$K$1:$L$89,MATCH(AA248,PDC!$K:$K,0),MATCH(PDC!$L$1,PDC!$K$1:$L$1,0))</f>
        <v>Activités de location et location-bail</v>
      </c>
      <c r="Z248" t="s">
        <v>300</v>
      </c>
      <c r="AA248" t="s">
        <v>236</v>
      </c>
      <c r="AB248">
        <v>11.9643493761141</v>
      </c>
      <c r="AE248" t="str">
        <f t="shared" si="16"/>
        <v>15_Sylviculture et exploitation forestière</v>
      </c>
      <c r="AF248" t="str">
        <f>INDEX(PDC!$K$1:$L$89,MATCH(AH248,PDC!$K:$K,0),MATCH(PDC!$L$1,PDC!$K$1:$L$1,0))</f>
        <v>Sylviculture et exploitation forestière</v>
      </c>
      <c r="AG248" t="s">
        <v>143</v>
      </c>
      <c r="AH248" t="s">
        <v>95</v>
      </c>
      <c r="AI248">
        <v>142.44307438996501</v>
      </c>
    </row>
    <row r="249" spans="8:35" x14ac:dyDescent="0.35">
      <c r="X249" t="str">
        <f t="shared" si="15"/>
        <v>0064_Activités liées à l'emploi</v>
      </c>
      <c r="Y249" t="str">
        <f>INDEX(PDC!$K$1:$L$89,MATCH(AA249,PDC!$K:$K,0),MATCH(PDC!$L$1,PDC!$K$1:$L$1,0))</f>
        <v>Activités liées à l'emploi</v>
      </c>
      <c r="Z249" t="s">
        <v>300</v>
      </c>
      <c r="AA249" t="s">
        <v>198</v>
      </c>
      <c r="AB249">
        <v>36.789822223295602</v>
      </c>
      <c r="AE249" t="str">
        <f t="shared" si="16"/>
        <v>15_Autres industries extractives</v>
      </c>
      <c r="AF249" t="str">
        <f>INDEX(PDC!$K$1:$L$89,MATCH(AH249,PDC!$K:$K,0),MATCH(PDC!$L$1,PDC!$K$1:$L$1,0))</f>
        <v>Autres industries extractives</v>
      </c>
      <c r="AG249" t="s">
        <v>143</v>
      </c>
      <c r="AH249" t="s">
        <v>96</v>
      </c>
      <c r="AI249">
        <v>67.215287020779797</v>
      </c>
    </row>
    <row r="250" spans="8:35" x14ac:dyDescent="0.35">
      <c r="X250" t="str">
        <f t="shared" si="15"/>
        <v>0064_Activités des agences de voyage, voyagistes, services de réservation et activités connexes</v>
      </c>
      <c r="Y250" t="str">
        <f>INDEX(PDC!$K$1:$L$89,MATCH(AA250,PDC!$K:$K,0),MATCH(PDC!$L$1,PDC!$K$1:$L$1,0))</f>
        <v>Activités des agences de voyage, voyagistes, services de réservation et activités connexes</v>
      </c>
      <c r="Z250" t="s">
        <v>300</v>
      </c>
      <c r="AA250" t="s">
        <v>227</v>
      </c>
      <c r="AB250">
        <v>7.87852615777006</v>
      </c>
      <c r="AE250" t="str">
        <f t="shared" si="16"/>
        <v>15_Industries alimentaires</v>
      </c>
      <c r="AF250" t="str">
        <f>INDEX(PDC!$K$1:$L$89,MATCH(AH250,PDC!$K:$K,0),MATCH(PDC!$L$1,PDC!$K$1:$L$1,0))</f>
        <v>Industries alimentaires</v>
      </c>
      <c r="AG250" t="s">
        <v>143</v>
      </c>
      <c r="AH250" t="s">
        <v>199</v>
      </c>
      <c r="AI250">
        <v>1872.9680647928501</v>
      </c>
    </row>
    <row r="251" spans="8:35" x14ac:dyDescent="0.35">
      <c r="X251" t="str">
        <f t="shared" si="15"/>
        <v>0064_Services relatifs aux bâtiments et aménagement paysager</v>
      </c>
      <c r="Y251" t="str">
        <f>INDEX(PDC!$K$1:$L$89,MATCH(AA251,PDC!$K:$K,0),MATCH(PDC!$L$1,PDC!$K$1:$L$1,0))</f>
        <v>Services relatifs aux bâtiments et aménagement paysager</v>
      </c>
      <c r="Z251" t="s">
        <v>300</v>
      </c>
      <c r="AA251" t="s">
        <v>212</v>
      </c>
      <c r="AB251">
        <v>59.5978837977975</v>
      </c>
      <c r="AE251" t="str">
        <f t="shared" si="16"/>
        <v>15_Fabrication de boissons</v>
      </c>
      <c r="AF251" t="str">
        <f>INDEX(PDC!$K$1:$L$89,MATCH(AH251,PDC!$K:$K,0),MATCH(PDC!$L$1,PDC!$K$1:$L$1,0))</f>
        <v>Fabrication de boissons</v>
      </c>
      <c r="AG251" t="s">
        <v>143</v>
      </c>
      <c r="AH251" t="s">
        <v>252</v>
      </c>
      <c r="AI251">
        <v>39.942225397445704</v>
      </c>
    </row>
    <row r="252" spans="8:35" x14ac:dyDescent="0.35">
      <c r="X252" t="str">
        <f t="shared" si="15"/>
        <v>0064_Activités administratives et autres activités de soutien aux entreprises</v>
      </c>
      <c r="Y252" t="str">
        <f>INDEX(PDC!$K$1:$L$89,MATCH(AA252,PDC!$K:$K,0),MATCH(PDC!$L$1,PDC!$K$1:$L$1,0))</f>
        <v>Activités administratives et autres activités de soutien aux entreprises</v>
      </c>
      <c r="Z252" t="s">
        <v>300</v>
      </c>
      <c r="AA252" t="s">
        <v>224</v>
      </c>
      <c r="AB252">
        <v>8.0286695054889492</v>
      </c>
      <c r="AE252" t="str">
        <f t="shared" si="16"/>
        <v>15_Fabrication de produits à base de tabac</v>
      </c>
      <c r="AF252" t="str">
        <f>INDEX(PDC!$K$1:$L$89,MATCH(AH252,PDC!$K:$K,0),MATCH(PDC!$L$1,PDC!$K$1:$L$1,0))</f>
        <v>Fabrication de produits à base de tabac</v>
      </c>
      <c r="AG252" t="s">
        <v>143</v>
      </c>
      <c r="AH252" t="s">
        <v>263</v>
      </c>
      <c r="AI252">
        <v>3.8892733564013802</v>
      </c>
    </row>
    <row r="253" spans="8:35" x14ac:dyDescent="0.35">
      <c r="X253" t="str">
        <f t="shared" si="15"/>
        <v>0064_Administration publique et défense ; sécurité sociale obligatoire</v>
      </c>
      <c r="Y253" t="str">
        <f>INDEX(PDC!$K$1:$L$89,MATCH(AA253,PDC!$K:$K,0),MATCH(PDC!$L$1,PDC!$K$1:$L$1,0))</f>
        <v>Administration publique et défense ; sécurité sociale obligatoire</v>
      </c>
      <c r="Z253" t="s">
        <v>300</v>
      </c>
      <c r="AA253" t="s">
        <v>218</v>
      </c>
      <c r="AB253">
        <v>269.33767868043799</v>
      </c>
      <c r="AE253" t="str">
        <f t="shared" si="16"/>
        <v>15_Fabrication de textiles</v>
      </c>
      <c r="AF253" t="str">
        <f>INDEX(PDC!$K$1:$L$89,MATCH(AH253,PDC!$K:$K,0),MATCH(PDC!$L$1,PDC!$K$1:$L$1,0))</f>
        <v>Fabrication de textiles</v>
      </c>
      <c r="AG253" t="s">
        <v>143</v>
      </c>
      <c r="AH253" t="s">
        <v>250</v>
      </c>
      <c r="AI253">
        <v>89.608075932636595</v>
      </c>
    </row>
    <row r="254" spans="8:35" x14ac:dyDescent="0.35">
      <c r="X254" t="str">
        <f t="shared" si="15"/>
        <v>0064_Enseignement</v>
      </c>
      <c r="Y254" t="str">
        <f>INDEX(PDC!$K$1:$L$89,MATCH(AA254,PDC!$K:$K,0),MATCH(PDC!$L$1,PDC!$K$1:$L$1,0))</f>
        <v>Enseignement</v>
      </c>
      <c r="Z254" t="s">
        <v>300</v>
      </c>
      <c r="AA254" t="s">
        <v>222</v>
      </c>
      <c r="AB254">
        <v>153.85896456348101</v>
      </c>
      <c r="AE254" t="str">
        <f t="shared" si="16"/>
        <v>15_Industrie de l'habillement</v>
      </c>
      <c r="AF254" t="str">
        <f>INDEX(PDC!$K$1:$L$89,MATCH(AH254,PDC!$K:$K,0),MATCH(PDC!$L$1,PDC!$K$1:$L$1,0))</f>
        <v>Industrie de l'habillement</v>
      </c>
      <c r="AG254" t="s">
        <v>143</v>
      </c>
      <c r="AH254" t="s">
        <v>254</v>
      </c>
      <c r="AI254">
        <v>14.2392226499319</v>
      </c>
    </row>
    <row r="255" spans="8:35" x14ac:dyDescent="0.35">
      <c r="X255" t="str">
        <f t="shared" si="15"/>
        <v>0064_Activités pour la santé humaine</v>
      </c>
      <c r="Y255" t="str">
        <f>INDEX(PDC!$K$1:$L$89,MATCH(AA255,PDC!$K:$K,0),MATCH(PDC!$L$1,PDC!$K$1:$L$1,0))</f>
        <v>Activités pour la santé humaine</v>
      </c>
      <c r="Z255" t="s">
        <v>300</v>
      </c>
      <c r="AA255" t="s">
        <v>207</v>
      </c>
      <c r="AB255">
        <v>298.35571680204401</v>
      </c>
      <c r="AE255" t="str">
        <f t="shared" si="16"/>
        <v>15_Industrie du cuir et de la chaussure</v>
      </c>
      <c r="AF255" t="str">
        <f>INDEX(PDC!$K$1:$L$89,MATCH(AH255,PDC!$K:$K,0),MATCH(PDC!$L$1,PDC!$K$1:$L$1,0))</f>
        <v>Industrie du cuir et de la chaussure</v>
      </c>
      <c r="AG255" t="s">
        <v>143</v>
      </c>
      <c r="AH255" t="s">
        <v>143</v>
      </c>
      <c r="AI255">
        <v>127.49599386999699</v>
      </c>
    </row>
    <row r="256" spans="8:35" x14ac:dyDescent="0.35">
      <c r="X256" t="str">
        <f t="shared" si="15"/>
        <v>0064_Hébergement médico-social et social</v>
      </c>
      <c r="Y256" t="str">
        <f>INDEX(PDC!$K$1:$L$89,MATCH(AA256,PDC!$K:$K,0),MATCH(PDC!$L$1,PDC!$K$1:$L$1,0))</f>
        <v>Hébergement médico-social et social</v>
      </c>
      <c r="Z256" t="s">
        <v>300</v>
      </c>
      <c r="AA256" t="s">
        <v>202</v>
      </c>
      <c r="AB256">
        <v>362.30198327973199</v>
      </c>
      <c r="AE256" t="str">
        <f t="shared" si="16"/>
        <v>15_Travail du bois et fabrication d'articles en bois et en liège, à l'exception des meubles ; fabrication d'articles en vannerie et sparterie</v>
      </c>
      <c r="AF256" t="str">
        <f>INDEX(PDC!$K$1:$L$89,MATCH(AH256,PDC!$K:$K,0),MATCH(PDC!$L$1,PDC!$K$1:$L$1,0))</f>
        <v>Travail du bois et fabrication d'articles en bois et en liège, à l'exception des meubles ; fabrication d'articles en vannerie et sparterie</v>
      </c>
      <c r="AG256" t="s">
        <v>143</v>
      </c>
      <c r="AH256" t="s">
        <v>196</v>
      </c>
      <c r="AI256">
        <v>226.89225601735299</v>
      </c>
    </row>
    <row r="257" spans="24:35" x14ac:dyDescent="0.35">
      <c r="X257" t="str">
        <f t="shared" si="15"/>
        <v>0064_Action sociale sans hébergement</v>
      </c>
      <c r="Y257" t="str">
        <f>INDEX(PDC!$K$1:$L$89,MATCH(AA257,PDC!$K:$K,0),MATCH(PDC!$L$1,PDC!$K$1:$L$1,0))</f>
        <v>Action sociale sans hébergement</v>
      </c>
      <c r="Z257" t="s">
        <v>300</v>
      </c>
      <c r="AA257" t="s">
        <v>201</v>
      </c>
      <c r="AB257">
        <v>379.52554883339002</v>
      </c>
      <c r="AE257" t="str">
        <f t="shared" si="16"/>
        <v>15_Industrie du papier et du carton</v>
      </c>
      <c r="AF257" t="str">
        <f>INDEX(PDC!$K$1:$L$89,MATCH(AH257,PDC!$K:$K,0),MATCH(PDC!$L$1,PDC!$K$1:$L$1,0))</f>
        <v>Industrie du papier et du carton</v>
      </c>
      <c r="AG257" t="s">
        <v>143</v>
      </c>
      <c r="AH257" t="s">
        <v>248</v>
      </c>
      <c r="AI257">
        <v>7.94078663555924</v>
      </c>
    </row>
    <row r="258" spans="24:35" x14ac:dyDescent="0.35">
      <c r="X258" t="str">
        <f t="shared" si="15"/>
        <v>0064_Activités créatives, artistiques et de spectacle</v>
      </c>
      <c r="Y258" t="str">
        <f>INDEX(PDC!$K$1:$L$89,MATCH(AA258,PDC!$K:$K,0),MATCH(PDC!$L$1,PDC!$K$1:$L$1,0))</f>
        <v>Activités créatives, artistiques et de spectacle</v>
      </c>
      <c r="Z258" t="s">
        <v>300</v>
      </c>
      <c r="AA258" t="s">
        <v>245</v>
      </c>
      <c r="AB258">
        <v>34.167143244941798</v>
      </c>
      <c r="AE258" t="str">
        <f t="shared" si="16"/>
        <v>15_Imprimerie et reproduction d'enregistrements</v>
      </c>
      <c r="AF258" t="str">
        <f>INDEX(PDC!$K$1:$L$89,MATCH(AH258,PDC!$K:$K,0),MATCH(PDC!$L$1,PDC!$K$1:$L$1,0))</f>
        <v>Imprimerie et reproduction d'enregistrements</v>
      </c>
      <c r="AG258" t="s">
        <v>143</v>
      </c>
      <c r="AH258" t="s">
        <v>221</v>
      </c>
      <c r="AI258">
        <v>150.389488421311</v>
      </c>
    </row>
    <row r="259" spans="24:35" x14ac:dyDescent="0.35">
      <c r="X259" t="str">
        <f t="shared" si="15"/>
        <v>0064_Bibliothèques, archives, musées et autres activités culturelles</v>
      </c>
      <c r="Y259" t="str">
        <f>INDEX(PDC!$K$1:$L$89,MATCH(AA259,PDC!$K:$K,0),MATCH(PDC!$L$1,PDC!$K$1:$L$1,0))</f>
        <v>Bibliothèques, archives, musées et autres activités culturelles</v>
      </c>
      <c r="Z259" t="s">
        <v>300</v>
      </c>
      <c r="AA259" t="s">
        <v>239</v>
      </c>
      <c r="AB259">
        <v>20.1736984866589</v>
      </c>
      <c r="AE259" t="str">
        <f t="shared" si="16"/>
        <v>15_Industrie chimique</v>
      </c>
      <c r="AF259" t="str">
        <f>INDEX(PDC!$K$1:$L$89,MATCH(AH259,PDC!$K:$K,0),MATCH(PDC!$L$1,PDC!$K$1:$L$1,0))</f>
        <v>Industrie chimique</v>
      </c>
      <c r="AG259" t="s">
        <v>143</v>
      </c>
      <c r="AH259" t="s">
        <v>211</v>
      </c>
      <c r="AI259">
        <v>102.217115722682</v>
      </c>
    </row>
    <row r="260" spans="24:35" x14ac:dyDescent="0.35">
      <c r="X260" t="str">
        <f t="shared" si="15"/>
        <v>0064_Activités sportives, récréatives et de loisirs</v>
      </c>
      <c r="Y260" t="str">
        <f>INDEX(PDC!$K$1:$L$89,MATCH(AA260,PDC!$K:$K,0),MATCH(PDC!$L$1,PDC!$K$1:$L$1,0))</f>
        <v>Activités sportives, récréatives et de loisirs</v>
      </c>
      <c r="Z260" t="s">
        <v>300</v>
      </c>
      <c r="AA260" t="s">
        <v>241</v>
      </c>
      <c r="AB260">
        <v>8.0575164222368691</v>
      </c>
      <c r="AE260" t="str">
        <f t="shared" si="16"/>
        <v>15_Industrie pharmaceutique</v>
      </c>
      <c r="AF260" t="str">
        <f>INDEX(PDC!$K$1:$L$89,MATCH(AH260,PDC!$K:$K,0),MATCH(PDC!$L$1,PDC!$K$1:$L$1,0))</f>
        <v>Industrie pharmaceutique</v>
      </c>
      <c r="AG260" t="s">
        <v>143</v>
      </c>
      <c r="AH260" t="s">
        <v>259</v>
      </c>
      <c r="AI260">
        <v>82.704546733093693</v>
      </c>
    </row>
    <row r="261" spans="24:35" x14ac:dyDescent="0.35">
      <c r="X261" t="str">
        <f t="shared" ref="X261:X324" si="18">Z261&amp;"_"&amp;Y261</f>
        <v>0064_Activités des organisations associatives</v>
      </c>
      <c r="Y261" t="str">
        <f>INDEX(PDC!$K$1:$L$89,MATCH(AA261,PDC!$K:$K,0),MATCH(PDC!$L$1,PDC!$K$1:$L$1,0))</f>
        <v>Activités des organisations associatives</v>
      </c>
      <c r="Z261" t="s">
        <v>300</v>
      </c>
      <c r="AA261" t="s">
        <v>209</v>
      </c>
      <c r="AB261">
        <v>166.46870684959899</v>
      </c>
      <c r="AE261" t="str">
        <f t="shared" ref="AE261:AE324" si="19">AG261&amp;"_"&amp;AF261</f>
        <v>15_Fabrication de produits en caoutchouc et en plastique</v>
      </c>
      <c r="AF261" t="str">
        <f>INDEX(PDC!$K$1:$L$89,MATCH(AH261,PDC!$K:$K,0),MATCH(PDC!$L$1,PDC!$K$1:$L$1,0))</f>
        <v>Fabrication de produits en caoutchouc et en plastique</v>
      </c>
      <c r="AG261" t="s">
        <v>143</v>
      </c>
      <c r="AH261" t="s">
        <v>195</v>
      </c>
      <c r="AI261">
        <v>545.83691463918296</v>
      </c>
    </row>
    <row r="262" spans="24:35" x14ac:dyDescent="0.35">
      <c r="X262" t="str">
        <f t="shared" si="18"/>
        <v>0064_Réparation d'ordinateurs et de biens personnels et domestiques</v>
      </c>
      <c r="Y262" t="str">
        <f>INDEX(PDC!$K$1:$L$89,MATCH(AA262,PDC!$K:$K,0),MATCH(PDC!$L$1,PDC!$K$1:$L$1,0))</f>
        <v>Réparation d'ordinateurs et de biens personnels et domestiques</v>
      </c>
      <c r="Z262" t="s">
        <v>300</v>
      </c>
      <c r="AA262" t="s">
        <v>242</v>
      </c>
      <c r="AB262">
        <v>8.7342187453841493</v>
      </c>
      <c r="AE262" t="str">
        <f t="shared" si="19"/>
        <v>15_Fabrication d'autres produits minéraux non métalliques</v>
      </c>
      <c r="AF262" t="str">
        <f>INDEX(PDC!$K$1:$L$89,MATCH(AH262,PDC!$K:$K,0),MATCH(PDC!$L$1,PDC!$K$1:$L$1,0))</f>
        <v>Fabrication d'autres produits minéraux non métalliques</v>
      </c>
      <c r="AG262" t="s">
        <v>143</v>
      </c>
      <c r="AH262" t="s">
        <v>203</v>
      </c>
      <c r="AI262">
        <v>200.09843871342699</v>
      </c>
    </row>
    <row r="263" spans="24:35" x14ac:dyDescent="0.35">
      <c r="X263" t="str">
        <f t="shared" si="18"/>
        <v>0064_Autres services personnels</v>
      </c>
      <c r="Y263" t="str">
        <f>INDEX(PDC!$K$1:$L$89,MATCH(AA263,PDC!$K:$K,0),MATCH(PDC!$L$1,PDC!$K$1:$L$1,0))</f>
        <v>Autres services personnels</v>
      </c>
      <c r="Z263" t="s">
        <v>300</v>
      </c>
      <c r="AA263" t="s">
        <v>216</v>
      </c>
      <c r="AB263">
        <v>73.511109167007007</v>
      </c>
      <c r="AE263" t="str">
        <f t="shared" si="19"/>
        <v>15_Métallurgie</v>
      </c>
      <c r="AF263" t="str">
        <f>INDEX(PDC!$K$1:$L$89,MATCH(AH263,PDC!$K:$K,0),MATCH(PDC!$L$1,PDC!$K$1:$L$1,0))</f>
        <v>Métallurgie</v>
      </c>
      <c r="AG263" t="s">
        <v>143</v>
      </c>
      <c r="AH263" t="s">
        <v>225</v>
      </c>
      <c r="AI263">
        <v>6.0688901055051003</v>
      </c>
    </row>
    <row r="264" spans="24:35" x14ac:dyDescent="0.35">
      <c r="X264" t="str">
        <f t="shared" si="18"/>
        <v>0064_Activités des ménages en tant qu'employeurs de personnel domestique</v>
      </c>
      <c r="Y264" t="str">
        <f>INDEX(PDC!$K$1:$L$89,MATCH(AA264,PDC!$K:$K,0),MATCH(PDC!$L$1,PDC!$K$1:$L$1,0))</f>
        <v>Activités des ménages en tant qu'employeurs de personnel domestique</v>
      </c>
      <c r="Z264" t="s">
        <v>300</v>
      </c>
      <c r="AA264" t="s">
        <v>261</v>
      </c>
      <c r="AB264">
        <v>53.799586711127603</v>
      </c>
      <c r="AE264" t="str">
        <f t="shared" si="19"/>
        <v>15_Fabrication de produits métalliques, à l'exception des machines et des équipements</v>
      </c>
      <c r="AF264" t="str">
        <f>INDEX(PDC!$K$1:$L$89,MATCH(AH264,PDC!$K:$K,0),MATCH(PDC!$L$1,PDC!$K$1:$L$1,0))</f>
        <v>Fabrication de produits métalliques, à l'exception des machines et des équipements</v>
      </c>
      <c r="AG264" t="s">
        <v>143</v>
      </c>
      <c r="AH264" t="s">
        <v>204</v>
      </c>
      <c r="AI264">
        <v>174.51073580838499</v>
      </c>
    </row>
    <row r="265" spans="24:35" x14ac:dyDescent="0.35">
      <c r="X265" t="str">
        <f t="shared" si="18"/>
        <v>8401_Culture et production animale, chasse et services annexes</v>
      </c>
      <c r="Y265" t="str">
        <f>INDEX(PDC!$K$1:$L$89,MATCH(AA265,PDC!$K:$K,0),MATCH(PDC!$L$1,PDC!$K$1:$L$1,0))</f>
        <v>Culture et production animale, chasse et services annexes</v>
      </c>
      <c r="Z265" t="s">
        <v>302</v>
      </c>
      <c r="AA265" t="s">
        <v>94</v>
      </c>
      <c r="AB265">
        <v>407.39881266757101</v>
      </c>
      <c r="AE265" t="str">
        <f t="shared" si="19"/>
        <v>15_Fabrication de produits informatiques, électroniques et optiques</v>
      </c>
      <c r="AF265" t="str">
        <f>INDEX(PDC!$K$1:$L$89,MATCH(AH265,PDC!$K:$K,0),MATCH(PDC!$L$1,PDC!$K$1:$L$1,0))</f>
        <v>Fabrication de produits informatiques, électroniques et optiques</v>
      </c>
      <c r="AG265" t="s">
        <v>143</v>
      </c>
      <c r="AH265" t="s">
        <v>145</v>
      </c>
      <c r="AI265">
        <v>42.083830386028801</v>
      </c>
    </row>
    <row r="266" spans="24:35" x14ac:dyDescent="0.35">
      <c r="X266" t="str">
        <f t="shared" si="18"/>
        <v>8401_Sylviculture et exploitation forestière</v>
      </c>
      <c r="Y266" t="str">
        <f>INDEX(PDC!$K$1:$L$89,MATCH(AA266,PDC!$K:$K,0),MATCH(PDC!$L$1,PDC!$K$1:$L$1,0))</f>
        <v>Sylviculture et exploitation forestière</v>
      </c>
      <c r="Z266" t="s">
        <v>302</v>
      </c>
      <c r="AA266" t="s">
        <v>95</v>
      </c>
      <c r="AB266">
        <v>54.838573972618804</v>
      </c>
      <c r="AE266" t="str">
        <f t="shared" si="19"/>
        <v>15_Fabrication d'équipements électriques</v>
      </c>
      <c r="AF266" t="str">
        <f>INDEX(PDC!$K$1:$L$89,MATCH(AH266,PDC!$K:$K,0),MATCH(PDC!$L$1,PDC!$K$1:$L$1,0))</f>
        <v>Fabrication d'équipements électriques</v>
      </c>
      <c r="AG266" t="s">
        <v>143</v>
      </c>
      <c r="AH266" t="s">
        <v>235</v>
      </c>
      <c r="AI266">
        <v>5.5264941649033696</v>
      </c>
    </row>
    <row r="267" spans="24:35" x14ac:dyDescent="0.35">
      <c r="X267" t="str">
        <f t="shared" si="18"/>
        <v>8401_Pêche et aquaculture</v>
      </c>
      <c r="Y267" t="str">
        <f>INDEX(PDC!$K$1:$L$89,MATCH(AA267,PDC!$K:$K,0),MATCH(PDC!$L$1,PDC!$K$1:$L$1,0))</f>
        <v>Pêche et aquaculture</v>
      </c>
      <c r="Z267" t="s">
        <v>302</v>
      </c>
      <c r="AA267" t="s">
        <v>104</v>
      </c>
      <c r="AB267">
        <v>9.1626840036496997</v>
      </c>
      <c r="AE267" t="str">
        <f t="shared" si="19"/>
        <v>15_Fabrication de machines et équipements n.c.a.</v>
      </c>
      <c r="AF267" t="str">
        <f>INDEX(PDC!$K$1:$L$89,MATCH(AH267,PDC!$K:$K,0),MATCH(PDC!$L$1,PDC!$K$1:$L$1,0))</f>
        <v>Fabrication de machines et équipements n.c.a.</v>
      </c>
      <c r="AG267" t="s">
        <v>143</v>
      </c>
      <c r="AH267" t="s">
        <v>219</v>
      </c>
      <c r="AI267">
        <v>127.243743472468</v>
      </c>
    </row>
    <row r="268" spans="24:35" x14ac:dyDescent="0.35">
      <c r="X268" t="str">
        <f t="shared" si="18"/>
        <v>8401_Autres industries extractives</v>
      </c>
      <c r="Y268" t="str">
        <f>INDEX(PDC!$K$1:$L$89,MATCH(AA268,PDC!$K:$K,0),MATCH(PDC!$L$1,PDC!$K$1:$L$1,0))</f>
        <v>Autres industries extractives</v>
      </c>
      <c r="Z268" t="s">
        <v>302</v>
      </c>
      <c r="AA268" t="s">
        <v>96</v>
      </c>
      <c r="AB268">
        <v>37.100507048262699</v>
      </c>
      <c r="AE268" t="str">
        <f t="shared" si="19"/>
        <v>15_Industrie automobile</v>
      </c>
      <c r="AF268" t="str">
        <f>INDEX(PDC!$K$1:$L$89,MATCH(AH268,PDC!$K:$K,0),MATCH(PDC!$L$1,PDC!$K$1:$L$1,0))</f>
        <v>Industrie automobile</v>
      </c>
      <c r="AG268" t="s">
        <v>143</v>
      </c>
      <c r="AH268" t="s">
        <v>208</v>
      </c>
      <c r="AI268">
        <v>12.259902753138</v>
      </c>
    </row>
    <row r="269" spans="24:35" x14ac:dyDescent="0.35">
      <c r="X269" t="str">
        <f t="shared" si="18"/>
        <v>8401_Industries alimentaires</v>
      </c>
      <c r="Y269" t="str">
        <f>INDEX(PDC!$K$1:$L$89,MATCH(AA269,PDC!$K:$K,0),MATCH(PDC!$L$1,PDC!$K$1:$L$1,0))</f>
        <v>Industries alimentaires</v>
      </c>
      <c r="Z269" t="s">
        <v>302</v>
      </c>
      <c r="AA269" t="s">
        <v>199</v>
      </c>
      <c r="AB269">
        <v>1712.1641242343901</v>
      </c>
      <c r="AE269" t="str">
        <f t="shared" si="19"/>
        <v>15_Fabrication d'autres matériels de transport</v>
      </c>
      <c r="AF269" t="str">
        <f>INDEX(PDC!$K$1:$L$89,MATCH(AH269,PDC!$K:$K,0),MATCH(PDC!$L$1,PDC!$K$1:$L$1,0))</f>
        <v>Fabrication d'autres matériels de transport</v>
      </c>
      <c r="AG269" t="s">
        <v>143</v>
      </c>
      <c r="AH269" t="s">
        <v>237</v>
      </c>
      <c r="AI269">
        <v>10.8458071829338</v>
      </c>
    </row>
    <row r="270" spans="24:35" x14ac:dyDescent="0.35">
      <c r="X270" t="str">
        <f t="shared" si="18"/>
        <v>8401_Fabrication de boissons</v>
      </c>
      <c r="Y270" t="str">
        <f>INDEX(PDC!$K$1:$L$89,MATCH(AA270,PDC!$K:$K,0),MATCH(PDC!$L$1,PDC!$K$1:$L$1,0))</f>
        <v>Fabrication de boissons</v>
      </c>
      <c r="Z270" t="s">
        <v>302</v>
      </c>
      <c r="AA270" t="s">
        <v>252</v>
      </c>
      <c r="AB270">
        <v>22.932160983702602</v>
      </c>
      <c r="AE270" t="str">
        <f t="shared" si="19"/>
        <v>15_Fabrication de meubles</v>
      </c>
      <c r="AF270" t="str">
        <f>INDEX(PDC!$K$1:$L$89,MATCH(AH270,PDC!$K:$K,0),MATCH(PDC!$L$1,PDC!$K$1:$L$1,0))</f>
        <v>Fabrication de meubles</v>
      </c>
      <c r="AG270" t="s">
        <v>143</v>
      </c>
      <c r="AH270" t="s">
        <v>231</v>
      </c>
      <c r="AI270">
        <v>654.46934515737098</v>
      </c>
    </row>
    <row r="271" spans="24:35" x14ac:dyDescent="0.35">
      <c r="X271" t="str">
        <f t="shared" si="18"/>
        <v>8401_Fabrication de textiles</v>
      </c>
      <c r="Y271" t="str">
        <f>INDEX(PDC!$K$1:$L$89,MATCH(AA271,PDC!$K:$K,0),MATCH(PDC!$L$1,PDC!$K$1:$L$1,0))</f>
        <v>Fabrication de textiles</v>
      </c>
      <c r="Z271" t="s">
        <v>302</v>
      </c>
      <c r="AA271" t="s">
        <v>250</v>
      </c>
      <c r="AB271">
        <v>50.824074095331099</v>
      </c>
      <c r="AE271" t="str">
        <f t="shared" si="19"/>
        <v>15_Autres industries manufacturières</v>
      </c>
      <c r="AF271" t="str">
        <f>INDEX(PDC!$K$1:$L$89,MATCH(AH271,PDC!$K:$K,0),MATCH(PDC!$L$1,PDC!$K$1:$L$1,0))</f>
        <v>Autres industries manufacturières</v>
      </c>
      <c r="AG271" t="s">
        <v>143</v>
      </c>
      <c r="AH271" t="s">
        <v>244</v>
      </c>
      <c r="AI271">
        <v>91.826719817504099</v>
      </c>
    </row>
    <row r="272" spans="24:35" x14ac:dyDescent="0.35">
      <c r="X272" t="str">
        <f t="shared" si="18"/>
        <v>8401_Industrie de l'habillement</v>
      </c>
      <c r="Y272" t="str">
        <f>INDEX(PDC!$K$1:$L$89,MATCH(AA272,PDC!$K:$K,0),MATCH(PDC!$L$1,PDC!$K$1:$L$1,0))</f>
        <v>Industrie de l'habillement</v>
      </c>
      <c r="Z272" t="s">
        <v>302</v>
      </c>
      <c r="AA272" t="s">
        <v>254</v>
      </c>
      <c r="AB272">
        <v>68.845215763533403</v>
      </c>
      <c r="AE272" t="str">
        <f t="shared" si="19"/>
        <v>15_Réparation et installation de machines et d'équipements</v>
      </c>
      <c r="AF272" t="str">
        <f>INDEX(PDC!$K$1:$L$89,MATCH(AH272,PDC!$K:$K,0),MATCH(PDC!$L$1,PDC!$K$1:$L$1,0))</f>
        <v>Réparation et installation de machines et d'équipements</v>
      </c>
      <c r="AG272" t="s">
        <v>143</v>
      </c>
      <c r="AH272" t="s">
        <v>215</v>
      </c>
      <c r="AI272">
        <v>160.14519133395001</v>
      </c>
    </row>
    <row r="273" spans="24:35" x14ac:dyDescent="0.35">
      <c r="X273" t="str">
        <f t="shared" si="18"/>
        <v>8401_Industrie du cuir et de la chaussure</v>
      </c>
      <c r="Y273" t="str">
        <f>INDEX(PDC!$K$1:$L$89,MATCH(AA273,PDC!$K:$K,0),MATCH(PDC!$L$1,PDC!$K$1:$L$1,0))</f>
        <v>Industrie du cuir et de la chaussure</v>
      </c>
      <c r="Z273" t="s">
        <v>302</v>
      </c>
      <c r="AA273" t="s">
        <v>143</v>
      </c>
      <c r="AB273">
        <v>81.588705180490294</v>
      </c>
      <c r="AE273" t="str">
        <f t="shared" si="19"/>
        <v>15_Production et distribution d'électricité, de gaz, de vapeur et d'air conditionné</v>
      </c>
      <c r="AF273" t="str">
        <f>INDEX(PDC!$K$1:$L$89,MATCH(AH273,PDC!$K:$K,0),MATCH(PDC!$L$1,PDC!$K$1:$L$1,0))</f>
        <v>Production et distribution d'électricité, de gaz, de vapeur et d'air conditionné</v>
      </c>
      <c r="AG273" t="s">
        <v>143</v>
      </c>
      <c r="AH273" t="s">
        <v>253</v>
      </c>
      <c r="AI273">
        <v>295.747754517023</v>
      </c>
    </row>
    <row r="274" spans="24:35" x14ac:dyDescent="0.35">
      <c r="X274" t="str">
        <f t="shared" si="18"/>
        <v>8401_Travail du bois et fabrication d'articles en bois et en liège, à l'exception des meubles ; fabrication d'articles en vannerie et sparterie</v>
      </c>
      <c r="Y274" t="str">
        <f>INDEX(PDC!$K$1:$L$89,MATCH(AA274,PDC!$K:$K,0),MATCH(PDC!$L$1,PDC!$K$1:$L$1,0))</f>
        <v>Travail du bois et fabrication d'articles en bois et en liège, à l'exception des meubles ; fabrication d'articles en vannerie et sparterie</v>
      </c>
      <c r="Z274" t="s">
        <v>302</v>
      </c>
      <c r="AA274" t="s">
        <v>196</v>
      </c>
      <c r="AB274">
        <v>401.24180748048599</v>
      </c>
      <c r="AE274" t="str">
        <f t="shared" si="19"/>
        <v>15_Captage, traitement et distribution d'eau</v>
      </c>
      <c r="AF274" t="str">
        <f>INDEX(PDC!$K$1:$L$89,MATCH(AH274,PDC!$K:$K,0),MATCH(PDC!$L$1,PDC!$K$1:$L$1,0))</f>
        <v>Captage, traitement et distribution d'eau</v>
      </c>
      <c r="AG274" t="s">
        <v>143</v>
      </c>
      <c r="AH274" t="s">
        <v>230</v>
      </c>
      <c r="AI274">
        <v>29.611102944392201</v>
      </c>
    </row>
    <row r="275" spans="24:35" x14ac:dyDescent="0.35">
      <c r="X275" t="str">
        <f t="shared" si="18"/>
        <v>8401_Industrie du papier et du carton</v>
      </c>
      <c r="Y275" t="str">
        <f>INDEX(PDC!$K$1:$L$89,MATCH(AA275,PDC!$K:$K,0),MATCH(PDC!$L$1,PDC!$K$1:$L$1,0))</f>
        <v>Industrie du papier et du carton</v>
      </c>
      <c r="Z275" t="s">
        <v>302</v>
      </c>
      <c r="AA275" t="s">
        <v>248</v>
      </c>
      <c r="AB275">
        <v>15.1992506200531</v>
      </c>
      <c r="AE275" t="str">
        <f t="shared" si="19"/>
        <v>15_Collecte et traitement des eaux usées</v>
      </c>
      <c r="AF275" t="str">
        <f>INDEX(PDC!$K$1:$L$89,MATCH(AH275,PDC!$K:$K,0),MATCH(PDC!$L$1,PDC!$K$1:$L$1,0))</f>
        <v>Collecte et traitement des eaux usées</v>
      </c>
      <c r="AG275" t="s">
        <v>143</v>
      </c>
      <c r="AH275" t="s">
        <v>197</v>
      </c>
      <c r="AI275">
        <v>7.13314803739204</v>
      </c>
    </row>
    <row r="276" spans="24:35" x14ac:dyDescent="0.35">
      <c r="X276" t="str">
        <f t="shared" si="18"/>
        <v>8401_Imprimerie et reproduction d'enregistrements</v>
      </c>
      <c r="Y276" t="str">
        <f>INDEX(PDC!$K$1:$L$89,MATCH(AA276,PDC!$K:$K,0),MATCH(PDC!$L$1,PDC!$K$1:$L$1,0))</f>
        <v>Imprimerie et reproduction d'enregistrements</v>
      </c>
      <c r="Z276" t="s">
        <v>302</v>
      </c>
      <c r="AA276" t="s">
        <v>221</v>
      </c>
      <c r="AB276">
        <v>78.868140327377503</v>
      </c>
      <c r="AE276" t="str">
        <f t="shared" si="19"/>
        <v>15_Collecte, traitement et élimination des déchets ; récupération</v>
      </c>
      <c r="AF276" t="str">
        <f>INDEX(PDC!$K$1:$L$89,MATCH(AH276,PDC!$K:$K,0),MATCH(PDC!$L$1,PDC!$K$1:$L$1,0))</f>
        <v>Collecte, traitement et élimination des déchets ; récupération</v>
      </c>
      <c r="AG276" t="s">
        <v>143</v>
      </c>
      <c r="AH276" t="s">
        <v>147</v>
      </c>
      <c r="AI276">
        <v>35.9650322628598</v>
      </c>
    </row>
    <row r="277" spans="24:35" x14ac:dyDescent="0.35">
      <c r="X277" t="str">
        <f t="shared" si="18"/>
        <v>8401_Cokéfaction et raffinage</v>
      </c>
      <c r="Y277" t="str">
        <f>INDEX(PDC!$K$1:$L$89,MATCH(AA277,PDC!$K:$K,0),MATCH(PDC!$L$1,PDC!$K$1:$L$1,0))</f>
        <v>Cokéfaction et raffinage</v>
      </c>
      <c r="Z277" t="s">
        <v>302</v>
      </c>
      <c r="AA277" t="s">
        <v>262</v>
      </c>
      <c r="AB277">
        <v>3.3130575580670101</v>
      </c>
      <c r="AE277" t="str">
        <f t="shared" si="19"/>
        <v>15_Construction de bâtiments</v>
      </c>
      <c r="AF277" t="str">
        <f>INDEX(PDC!$K$1:$L$89,MATCH(AH277,PDC!$K:$K,0),MATCH(PDC!$L$1,PDC!$K$1:$L$1,0))</f>
        <v>Construction de bâtiments</v>
      </c>
      <c r="AG277" t="s">
        <v>143</v>
      </c>
      <c r="AH277" t="s">
        <v>193</v>
      </c>
      <c r="AI277">
        <v>174.566663186835</v>
      </c>
    </row>
    <row r="278" spans="24:35" x14ac:dyDescent="0.35">
      <c r="X278" t="str">
        <f t="shared" si="18"/>
        <v>8401_Industrie chimique</v>
      </c>
      <c r="Y278" t="str">
        <f>INDEX(PDC!$K$1:$L$89,MATCH(AA278,PDC!$K:$K,0),MATCH(PDC!$L$1,PDC!$K$1:$L$1,0))</f>
        <v>Industrie chimique</v>
      </c>
      <c r="Z278" t="s">
        <v>302</v>
      </c>
      <c r="AA278" t="s">
        <v>211</v>
      </c>
      <c r="AB278">
        <v>163.65702466256499</v>
      </c>
      <c r="AE278" t="str">
        <f t="shared" si="19"/>
        <v>15_Génie civil</v>
      </c>
      <c r="AF278" t="str">
        <f>INDEX(PDC!$K$1:$L$89,MATCH(AH278,PDC!$K:$K,0),MATCH(PDC!$L$1,PDC!$K$1:$L$1,0))</f>
        <v>Génie civil</v>
      </c>
      <c r="AG278" t="s">
        <v>143</v>
      </c>
      <c r="AH278" t="s">
        <v>149</v>
      </c>
      <c r="AI278">
        <v>586.60829862580704</v>
      </c>
    </row>
    <row r="279" spans="24:35" x14ac:dyDescent="0.35">
      <c r="X279" t="str">
        <f t="shared" si="18"/>
        <v>8401_Industrie pharmaceutique</v>
      </c>
      <c r="Y279" t="str">
        <f>INDEX(PDC!$K$1:$L$89,MATCH(AA279,PDC!$K:$K,0),MATCH(PDC!$L$1,PDC!$K$1:$L$1,0))</f>
        <v>Industrie pharmaceutique</v>
      </c>
      <c r="Z279" t="s">
        <v>302</v>
      </c>
      <c r="AA279" t="s">
        <v>259</v>
      </c>
      <c r="AB279">
        <v>418.53208793613999</v>
      </c>
      <c r="AE279" t="str">
        <f t="shared" si="19"/>
        <v>15_Travaux de construction spécialisés</v>
      </c>
      <c r="AF279" t="str">
        <f>INDEX(PDC!$K$1:$L$89,MATCH(AH279,PDC!$K:$K,0),MATCH(PDC!$L$1,PDC!$K$1:$L$1,0))</f>
        <v>Travaux de construction spécialisés</v>
      </c>
      <c r="AG279" t="s">
        <v>143</v>
      </c>
      <c r="AH279" t="s">
        <v>151</v>
      </c>
      <c r="AI279">
        <v>3064.8123076398201</v>
      </c>
    </row>
    <row r="280" spans="24:35" x14ac:dyDescent="0.35">
      <c r="X280" t="str">
        <f t="shared" si="18"/>
        <v>8401_Fabrication de produits en caoutchouc et en plastique</v>
      </c>
      <c r="Y280" t="str">
        <f>INDEX(PDC!$K$1:$L$89,MATCH(AA280,PDC!$K:$K,0),MATCH(PDC!$L$1,PDC!$K$1:$L$1,0))</f>
        <v>Fabrication de produits en caoutchouc et en plastique</v>
      </c>
      <c r="Z280" t="s">
        <v>302</v>
      </c>
      <c r="AA280" t="s">
        <v>195</v>
      </c>
      <c r="AB280">
        <v>242.99035800203001</v>
      </c>
      <c r="AE280" t="str">
        <f t="shared" si="19"/>
        <v>15_Commerce et réparation d'automobiles et de motocycles</v>
      </c>
      <c r="AF280" t="str">
        <f>INDEX(PDC!$K$1:$L$89,MATCH(AH280,PDC!$K:$K,0),MATCH(PDC!$L$1,PDC!$K$1:$L$1,0))</f>
        <v>Commerce et réparation d'automobiles et de motocycles</v>
      </c>
      <c r="AG280" t="s">
        <v>143</v>
      </c>
      <c r="AH280" t="s">
        <v>223</v>
      </c>
      <c r="AI280">
        <v>1165.22755559236</v>
      </c>
    </row>
    <row r="281" spans="24:35" x14ac:dyDescent="0.35">
      <c r="X281" t="str">
        <f t="shared" si="18"/>
        <v>8401_Fabrication d'autres produits minéraux non métalliques</v>
      </c>
      <c r="Y281" t="str">
        <f>INDEX(PDC!$K$1:$L$89,MATCH(AA281,PDC!$K:$K,0),MATCH(PDC!$L$1,PDC!$K$1:$L$1,0))</f>
        <v>Fabrication d'autres produits minéraux non métalliques</v>
      </c>
      <c r="Z281" t="s">
        <v>302</v>
      </c>
      <c r="AA281" t="s">
        <v>203</v>
      </c>
      <c r="AB281">
        <v>152.92183775358001</v>
      </c>
      <c r="AE281" t="str">
        <f t="shared" si="19"/>
        <v>15_Commerce de gros, à l'exception des automobiles et des motocycles</v>
      </c>
      <c r="AF281" t="str">
        <f>INDEX(PDC!$K$1:$L$89,MATCH(AH281,PDC!$K:$K,0),MATCH(PDC!$L$1,PDC!$K$1:$L$1,0))</f>
        <v>Commerce de gros, à l'exception des automobiles et des motocycles</v>
      </c>
      <c r="AG281" t="s">
        <v>143</v>
      </c>
      <c r="AH281" t="s">
        <v>210</v>
      </c>
      <c r="AI281">
        <v>1778.38878249087</v>
      </c>
    </row>
    <row r="282" spans="24:35" x14ac:dyDescent="0.35">
      <c r="X282" t="str">
        <f t="shared" si="18"/>
        <v>8401_Métallurgie</v>
      </c>
      <c r="Y282" t="str">
        <f>INDEX(PDC!$K$1:$L$89,MATCH(AA282,PDC!$K:$K,0),MATCH(PDC!$L$1,PDC!$K$1:$L$1,0))</f>
        <v>Métallurgie</v>
      </c>
      <c r="Z282" t="s">
        <v>302</v>
      </c>
      <c r="AA282" t="s">
        <v>225</v>
      </c>
      <c r="AB282">
        <v>62.533926637365603</v>
      </c>
      <c r="AE282" t="str">
        <f t="shared" si="19"/>
        <v>15_Commerce de détail, à l'exception des automobiles et des motocycles</v>
      </c>
      <c r="AF282" t="str">
        <f>INDEX(PDC!$K$1:$L$89,MATCH(AH282,PDC!$K:$K,0),MATCH(PDC!$L$1,PDC!$K$1:$L$1,0))</f>
        <v>Commerce de détail, à l'exception des automobiles et des motocycles</v>
      </c>
      <c r="AG282" t="s">
        <v>143</v>
      </c>
      <c r="AH282" t="s">
        <v>206</v>
      </c>
      <c r="AI282">
        <v>2804.7386620162101</v>
      </c>
    </row>
    <row r="283" spans="24:35" x14ac:dyDescent="0.35">
      <c r="X283" t="str">
        <f t="shared" si="18"/>
        <v>8401_Fabrication de produits métalliques, à l'exception des machines et des équipements</v>
      </c>
      <c r="Y283" t="str">
        <f>INDEX(PDC!$K$1:$L$89,MATCH(AA283,PDC!$K:$K,0),MATCH(PDC!$L$1,PDC!$K$1:$L$1,0))</f>
        <v>Fabrication de produits métalliques, à l'exception des machines et des équipements</v>
      </c>
      <c r="Z283" t="s">
        <v>302</v>
      </c>
      <c r="AA283" t="s">
        <v>204</v>
      </c>
      <c r="AB283">
        <v>2594.69117671597</v>
      </c>
      <c r="AE283" t="str">
        <f t="shared" si="19"/>
        <v>15_Transports terrestres et transport par conduites</v>
      </c>
      <c r="AF283" t="str">
        <f>INDEX(PDC!$K$1:$L$89,MATCH(AH283,PDC!$K:$K,0),MATCH(PDC!$L$1,PDC!$K$1:$L$1,0))</f>
        <v>Transports terrestres et transport par conduites</v>
      </c>
      <c r="AG283" t="s">
        <v>143</v>
      </c>
      <c r="AH283" t="s">
        <v>205</v>
      </c>
      <c r="AI283">
        <v>1203.7636900904199</v>
      </c>
    </row>
    <row r="284" spans="24:35" x14ac:dyDescent="0.35">
      <c r="X284" t="str">
        <f t="shared" si="18"/>
        <v>8401_Fabrication de produits informatiques, électroniques et optiques</v>
      </c>
      <c r="Y284" t="str">
        <f>INDEX(PDC!$K$1:$L$89,MATCH(AA284,PDC!$K:$K,0),MATCH(PDC!$L$1,PDC!$K$1:$L$1,0))</f>
        <v>Fabrication de produits informatiques, électroniques et optiques</v>
      </c>
      <c r="Z284" t="s">
        <v>302</v>
      </c>
      <c r="AA284" t="s">
        <v>145</v>
      </c>
      <c r="AB284">
        <v>205.90381455400399</v>
      </c>
      <c r="AE284" t="str">
        <f t="shared" si="19"/>
        <v>15_Transports aériens</v>
      </c>
      <c r="AF284" t="str">
        <f>INDEX(PDC!$K$1:$L$89,MATCH(AH284,PDC!$K:$K,0),MATCH(PDC!$L$1,PDC!$K$1:$L$1,0))</f>
        <v>Transports aériens</v>
      </c>
      <c r="AG284" t="s">
        <v>143</v>
      </c>
      <c r="AH284" t="s">
        <v>258</v>
      </c>
      <c r="AI284">
        <v>8.0515398899544195</v>
      </c>
    </row>
    <row r="285" spans="24:35" x14ac:dyDescent="0.35">
      <c r="X285" t="str">
        <f t="shared" si="18"/>
        <v>8401_Fabrication d'équipements électriques</v>
      </c>
      <c r="Y285" t="str">
        <f>INDEX(PDC!$K$1:$L$89,MATCH(AA285,PDC!$K:$K,0),MATCH(PDC!$L$1,PDC!$K$1:$L$1,0))</f>
        <v>Fabrication d'équipements électriques</v>
      </c>
      <c r="Z285" t="s">
        <v>302</v>
      </c>
      <c r="AA285" t="s">
        <v>235</v>
      </c>
      <c r="AB285">
        <v>181.77444550157799</v>
      </c>
      <c r="AE285" t="str">
        <f t="shared" si="19"/>
        <v>15_Entreposage et services auxiliaires des transports</v>
      </c>
      <c r="AF285" t="str">
        <f>INDEX(PDC!$K$1:$L$89,MATCH(AH285,PDC!$K:$K,0),MATCH(PDC!$L$1,PDC!$K$1:$L$1,0))</f>
        <v>Entreposage et services auxiliaires des transports</v>
      </c>
      <c r="AG285" t="s">
        <v>143</v>
      </c>
      <c r="AH285" t="s">
        <v>200</v>
      </c>
      <c r="AI285">
        <v>196.579387144202</v>
      </c>
    </row>
    <row r="286" spans="24:35" x14ac:dyDescent="0.35">
      <c r="X286" t="str">
        <f t="shared" si="18"/>
        <v>8401_Fabrication de machines et équipements n.c.a.</v>
      </c>
      <c r="Y286" t="str">
        <f>INDEX(PDC!$K$1:$L$89,MATCH(AA286,PDC!$K:$K,0),MATCH(PDC!$L$1,PDC!$K$1:$L$1,0))</f>
        <v>Fabrication de machines et équipements n.c.a.</v>
      </c>
      <c r="Z286" t="s">
        <v>302</v>
      </c>
      <c r="AA286" t="s">
        <v>219</v>
      </c>
      <c r="AB286">
        <v>2981.0047600448002</v>
      </c>
      <c r="AE286" t="str">
        <f t="shared" si="19"/>
        <v>15_Activités de poste et de courrier</v>
      </c>
      <c r="AF286" t="str">
        <f>INDEX(PDC!$K$1:$L$89,MATCH(AH286,PDC!$K:$K,0),MATCH(PDC!$L$1,PDC!$K$1:$L$1,0))</f>
        <v>Activités de poste et de courrier</v>
      </c>
      <c r="AG286" t="s">
        <v>143</v>
      </c>
      <c r="AH286" t="s">
        <v>229</v>
      </c>
      <c r="AI286">
        <v>321.01983809825299</v>
      </c>
    </row>
    <row r="287" spans="24:35" x14ac:dyDescent="0.35">
      <c r="X287" t="str">
        <f t="shared" si="18"/>
        <v>8401_Industrie automobile</v>
      </c>
      <c r="Y287" t="str">
        <f>INDEX(PDC!$K$1:$L$89,MATCH(AA287,PDC!$K:$K,0),MATCH(PDC!$L$1,PDC!$K$1:$L$1,0))</f>
        <v>Industrie automobile</v>
      </c>
      <c r="Z287" t="s">
        <v>302</v>
      </c>
      <c r="AA287" t="s">
        <v>208</v>
      </c>
      <c r="AB287">
        <v>58.505005050388597</v>
      </c>
      <c r="AE287" t="str">
        <f t="shared" si="19"/>
        <v>15_Hébergement</v>
      </c>
      <c r="AF287" t="str">
        <f>INDEX(PDC!$K$1:$L$89,MATCH(AH287,PDC!$K:$K,0),MATCH(PDC!$L$1,PDC!$K$1:$L$1,0))</f>
        <v>Hébergement</v>
      </c>
      <c r="AG287" t="s">
        <v>143</v>
      </c>
      <c r="AH287" t="s">
        <v>220</v>
      </c>
      <c r="AI287">
        <v>596.616940867317</v>
      </c>
    </row>
    <row r="288" spans="24:35" x14ac:dyDescent="0.35">
      <c r="X288" t="str">
        <f t="shared" si="18"/>
        <v>8401_Fabrication d'autres matériels de transport</v>
      </c>
      <c r="Y288" t="str">
        <f>INDEX(PDC!$K$1:$L$89,MATCH(AA288,PDC!$K:$K,0),MATCH(PDC!$L$1,PDC!$K$1:$L$1,0))</f>
        <v>Fabrication d'autres matériels de transport</v>
      </c>
      <c r="Z288" t="s">
        <v>302</v>
      </c>
      <c r="AA288" t="s">
        <v>237</v>
      </c>
      <c r="AB288">
        <v>302.47568154909402</v>
      </c>
      <c r="AE288" t="str">
        <f t="shared" si="19"/>
        <v>15_Restauration</v>
      </c>
      <c r="AF288" t="str">
        <f>INDEX(PDC!$K$1:$L$89,MATCH(AH288,PDC!$K:$K,0),MATCH(PDC!$L$1,PDC!$K$1:$L$1,0))</f>
        <v>Restauration</v>
      </c>
      <c r="AG288" t="s">
        <v>143</v>
      </c>
      <c r="AH288" t="s">
        <v>214</v>
      </c>
      <c r="AI288">
        <v>800.39138326551199</v>
      </c>
    </row>
    <row r="289" spans="24:35" x14ac:dyDescent="0.35">
      <c r="X289" t="str">
        <f t="shared" si="18"/>
        <v>8401_Fabrication de meubles</v>
      </c>
      <c r="Y289" t="str">
        <f>INDEX(PDC!$K$1:$L$89,MATCH(AA289,PDC!$K:$K,0),MATCH(PDC!$L$1,PDC!$K$1:$L$1,0))</f>
        <v>Fabrication de meubles</v>
      </c>
      <c r="Z289" t="s">
        <v>302</v>
      </c>
      <c r="AA289" t="s">
        <v>231</v>
      </c>
      <c r="AB289">
        <v>931.95801935730697</v>
      </c>
      <c r="AE289" t="str">
        <f t="shared" si="19"/>
        <v>15_Édition</v>
      </c>
      <c r="AF289" t="str">
        <f>INDEX(PDC!$K$1:$L$89,MATCH(AH289,PDC!$K:$K,0),MATCH(PDC!$L$1,PDC!$K$1:$L$1,0))</f>
        <v>Édition</v>
      </c>
      <c r="AG289" t="s">
        <v>143</v>
      </c>
      <c r="AH289" t="s">
        <v>255</v>
      </c>
      <c r="AI289">
        <v>65.653075092996701</v>
      </c>
    </row>
    <row r="290" spans="24:35" x14ac:dyDescent="0.35">
      <c r="X290" t="str">
        <f t="shared" si="18"/>
        <v>8401_Autres industries manufacturières</v>
      </c>
      <c r="Y290" t="str">
        <f>INDEX(PDC!$K$1:$L$89,MATCH(AA290,PDC!$K:$K,0),MATCH(PDC!$L$1,PDC!$K$1:$L$1,0))</f>
        <v>Autres industries manufacturières</v>
      </c>
      <c r="Z290" t="s">
        <v>302</v>
      </c>
      <c r="AA290" t="s">
        <v>244</v>
      </c>
      <c r="AB290">
        <v>629.37500189110006</v>
      </c>
      <c r="AE290" t="str">
        <f t="shared" si="19"/>
        <v>15_Production de films cinématographiques, de vidéo et de programmes de télévision ; enregistrement sonore et édition musicale</v>
      </c>
      <c r="AF290" t="str">
        <f>INDEX(PDC!$K$1:$L$89,MATCH(AH290,PDC!$K:$K,0),MATCH(PDC!$L$1,PDC!$K$1:$L$1,0))</f>
        <v>Production de films cinématographiques, de vidéo et de programmes de télévision ; enregistrement sonore et édition musicale</v>
      </c>
      <c r="AG290" t="s">
        <v>143</v>
      </c>
      <c r="AH290" t="s">
        <v>228</v>
      </c>
      <c r="AI290">
        <v>43.629850461758402</v>
      </c>
    </row>
    <row r="291" spans="24:35" x14ac:dyDescent="0.35">
      <c r="X291" t="str">
        <f t="shared" si="18"/>
        <v>8401_Réparation et installation de machines et d'équipements</v>
      </c>
      <c r="Y291" t="str">
        <f>INDEX(PDC!$K$1:$L$89,MATCH(AA291,PDC!$K:$K,0),MATCH(PDC!$L$1,PDC!$K$1:$L$1,0))</f>
        <v>Réparation et installation de machines et d'équipements</v>
      </c>
      <c r="Z291" t="s">
        <v>302</v>
      </c>
      <c r="AA291" t="s">
        <v>215</v>
      </c>
      <c r="AB291">
        <v>334.460503452708</v>
      </c>
      <c r="AE291" t="str">
        <f t="shared" si="19"/>
        <v>15_Programmation et diffusion</v>
      </c>
      <c r="AF291" t="str">
        <f>INDEX(PDC!$K$1:$L$89,MATCH(AH291,PDC!$K:$K,0),MATCH(PDC!$L$1,PDC!$K$1:$L$1,0))</f>
        <v>Programmation et diffusion</v>
      </c>
      <c r="AG291" t="s">
        <v>143</v>
      </c>
      <c r="AH291" t="s">
        <v>257</v>
      </c>
      <c r="AI291">
        <v>0.99758571066085799</v>
      </c>
    </row>
    <row r="292" spans="24:35" x14ac:dyDescent="0.35">
      <c r="X292" t="str">
        <f t="shared" si="18"/>
        <v>8401_Production et distribution d'électricité, de gaz, de vapeur et d'air conditionné</v>
      </c>
      <c r="Y292" t="str">
        <f>INDEX(PDC!$K$1:$L$89,MATCH(AA292,PDC!$K:$K,0),MATCH(PDC!$L$1,PDC!$K$1:$L$1,0))</f>
        <v>Production et distribution d'électricité, de gaz, de vapeur et d'air conditionné</v>
      </c>
      <c r="Z292" t="s">
        <v>302</v>
      </c>
      <c r="AA292" t="s">
        <v>253</v>
      </c>
      <c r="AB292">
        <v>570.343216088227</v>
      </c>
      <c r="AE292" t="str">
        <f t="shared" si="19"/>
        <v>15_Télécommunications</v>
      </c>
      <c r="AF292" t="str">
        <f>INDEX(PDC!$K$1:$L$89,MATCH(AH292,PDC!$K:$K,0),MATCH(PDC!$L$1,PDC!$K$1:$L$1,0))</f>
        <v>Télécommunications</v>
      </c>
      <c r="AG292" t="s">
        <v>143</v>
      </c>
      <c r="AH292" t="s">
        <v>249</v>
      </c>
      <c r="AI292">
        <v>63.125984333761899</v>
      </c>
    </row>
    <row r="293" spans="24:35" x14ac:dyDescent="0.35">
      <c r="X293" t="str">
        <f t="shared" si="18"/>
        <v>8401_Captage, traitement et distribution d'eau</v>
      </c>
      <c r="Y293" t="str">
        <f>INDEX(PDC!$K$1:$L$89,MATCH(AA293,PDC!$K:$K,0),MATCH(PDC!$L$1,PDC!$K$1:$L$1,0))</f>
        <v>Captage, traitement et distribution d'eau</v>
      </c>
      <c r="Z293" t="s">
        <v>302</v>
      </c>
      <c r="AA293" t="s">
        <v>230</v>
      </c>
      <c r="AB293">
        <v>63.074135663962899</v>
      </c>
      <c r="AE293" t="str">
        <f t="shared" si="19"/>
        <v>15_Programmation, conseil et autres activités informatiques</v>
      </c>
      <c r="AF293" t="str">
        <f>INDEX(PDC!$K$1:$L$89,MATCH(AH293,PDC!$K:$K,0),MATCH(PDC!$L$1,PDC!$K$1:$L$1,0))</f>
        <v>Programmation, conseil et autres activités informatiques</v>
      </c>
      <c r="AG293" t="s">
        <v>143</v>
      </c>
      <c r="AH293" t="s">
        <v>233</v>
      </c>
      <c r="AI293">
        <v>52.977678723635997</v>
      </c>
    </row>
    <row r="294" spans="24:35" x14ac:dyDescent="0.35">
      <c r="X294" t="str">
        <f t="shared" si="18"/>
        <v>8401_Collecte et traitement des eaux usées</v>
      </c>
      <c r="Y294" t="str">
        <f>INDEX(PDC!$K$1:$L$89,MATCH(AA294,PDC!$K:$K,0),MATCH(PDC!$L$1,PDC!$K$1:$L$1,0))</f>
        <v>Collecte et traitement des eaux usées</v>
      </c>
      <c r="Z294" t="s">
        <v>302</v>
      </c>
      <c r="AA294" t="s">
        <v>197</v>
      </c>
      <c r="AB294">
        <v>38.988214908578598</v>
      </c>
      <c r="AE294" t="str">
        <f t="shared" si="19"/>
        <v>15_Services d'information</v>
      </c>
      <c r="AF294" t="str">
        <f>INDEX(PDC!$K$1:$L$89,MATCH(AH294,PDC!$K:$K,0),MATCH(PDC!$L$1,PDC!$K$1:$L$1,0))</f>
        <v>Services d'information</v>
      </c>
      <c r="AG294" t="s">
        <v>143</v>
      </c>
      <c r="AH294" t="s">
        <v>153</v>
      </c>
      <c r="AI294">
        <v>46.8207742698442</v>
      </c>
    </row>
    <row r="295" spans="24:35" x14ac:dyDescent="0.35">
      <c r="X295" t="str">
        <f t="shared" si="18"/>
        <v>8401_Collecte, traitement et élimination des déchets ; récupération</v>
      </c>
      <c r="Y295" t="str">
        <f>INDEX(PDC!$K$1:$L$89,MATCH(AA295,PDC!$K:$K,0),MATCH(PDC!$L$1,PDC!$K$1:$L$1,0))</f>
        <v>Collecte, traitement et élimination des déchets ; récupération</v>
      </c>
      <c r="Z295" t="s">
        <v>302</v>
      </c>
      <c r="AA295" t="s">
        <v>147</v>
      </c>
      <c r="AB295">
        <v>265.12855476009298</v>
      </c>
      <c r="AE295" t="str">
        <f t="shared" si="19"/>
        <v>15_Activités des services financiers, hors assurance et caisses de retraite</v>
      </c>
      <c r="AF295" t="str">
        <f>INDEX(PDC!$K$1:$L$89,MATCH(AH295,PDC!$K:$K,0),MATCH(PDC!$L$1,PDC!$K$1:$L$1,0))</f>
        <v>Activités des services financiers, hors assurance et caisses de retraite</v>
      </c>
      <c r="AG295" t="s">
        <v>143</v>
      </c>
      <c r="AH295" t="s">
        <v>226</v>
      </c>
      <c r="AI295">
        <v>691.54148509443905</v>
      </c>
    </row>
    <row r="296" spans="24:35" x14ac:dyDescent="0.35">
      <c r="X296" t="str">
        <f t="shared" si="18"/>
        <v>8401_Construction de bâtiments</v>
      </c>
      <c r="Y296" t="str">
        <f>INDEX(PDC!$K$1:$L$89,MATCH(AA296,PDC!$K:$K,0),MATCH(PDC!$L$1,PDC!$K$1:$L$1,0))</f>
        <v>Construction de bâtiments</v>
      </c>
      <c r="Z296" t="s">
        <v>302</v>
      </c>
      <c r="AA296" t="s">
        <v>193</v>
      </c>
      <c r="AB296">
        <v>614.81741309071504</v>
      </c>
      <c r="AE296" t="str">
        <f t="shared" si="19"/>
        <v>15_Assurance</v>
      </c>
      <c r="AF296" t="str">
        <f>INDEX(PDC!$K$1:$L$89,MATCH(AH296,PDC!$K:$K,0),MATCH(PDC!$L$1,PDC!$K$1:$L$1,0))</f>
        <v>Assurance</v>
      </c>
      <c r="AG296" t="s">
        <v>143</v>
      </c>
      <c r="AH296" t="s">
        <v>240</v>
      </c>
      <c r="AI296">
        <v>165.73005295605</v>
      </c>
    </row>
    <row r="297" spans="24:35" x14ac:dyDescent="0.35">
      <c r="X297" t="str">
        <f t="shared" si="18"/>
        <v>8401_Génie civil</v>
      </c>
      <c r="Y297" t="str">
        <f>INDEX(PDC!$K$1:$L$89,MATCH(AA297,PDC!$K:$K,0),MATCH(PDC!$L$1,PDC!$K$1:$L$1,0))</f>
        <v>Génie civil</v>
      </c>
      <c r="Z297" t="s">
        <v>302</v>
      </c>
      <c r="AA297" t="s">
        <v>149</v>
      </c>
      <c r="AB297">
        <v>282.87110069974</v>
      </c>
      <c r="AE297" t="str">
        <f t="shared" si="19"/>
        <v>15_Activités auxiliaires de services financiers et d'assurance</v>
      </c>
      <c r="AF297" t="str">
        <f>INDEX(PDC!$K$1:$L$89,MATCH(AH297,PDC!$K:$K,0),MATCH(PDC!$L$1,PDC!$K$1:$L$1,0))</f>
        <v>Activités auxiliaires de services financiers et d'assurance</v>
      </c>
      <c r="AG297" t="s">
        <v>143</v>
      </c>
      <c r="AH297" t="s">
        <v>232</v>
      </c>
      <c r="AI297">
        <v>210.26721408896699</v>
      </c>
    </row>
    <row r="298" spans="24:35" x14ac:dyDescent="0.35">
      <c r="X298" t="str">
        <f t="shared" si="18"/>
        <v>8401_Travaux de construction spécialisés</v>
      </c>
      <c r="Y298" t="str">
        <f>INDEX(PDC!$K$1:$L$89,MATCH(AA298,PDC!$K:$K,0),MATCH(PDC!$L$1,PDC!$K$1:$L$1,0))</f>
        <v>Travaux de construction spécialisés</v>
      </c>
      <c r="Z298" t="s">
        <v>302</v>
      </c>
      <c r="AA298" t="s">
        <v>151</v>
      </c>
      <c r="AB298">
        <v>4060.2743007559102</v>
      </c>
      <c r="AE298" t="str">
        <f t="shared" si="19"/>
        <v>15_Activités immobilières</v>
      </c>
      <c r="AF298" t="str">
        <f>INDEX(PDC!$K$1:$L$89,MATCH(AH298,PDC!$K:$K,0),MATCH(PDC!$L$1,PDC!$K$1:$L$1,0))</f>
        <v>Activités immobilières</v>
      </c>
      <c r="AG298" t="s">
        <v>143</v>
      </c>
      <c r="AH298" t="s">
        <v>217</v>
      </c>
      <c r="AI298">
        <v>235.05036966926099</v>
      </c>
    </row>
    <row r="299" spans="24:35" x14ac:dyDescent="0.35">
      <c r="X299" t="str">
        <f t="shared" si="18"/>
        <v>8401_Commerce et réparation d'automobiles et de motocycles</v>
      </c>
      <c r="Y299" t="str">
        <f>INDEX(PDC!$K$1:$L$89,MATCH(AA299,PDC!$K:$K,0),MATCH(PDC!$L$1,PDC!$K$1:$L$1,0))</f>
        <v>Commerce et réparation d'automobiles et de motocycles</v>
      </c>
      <c r="Z299" t="s">
        <v>302</v>
      </c>
      <c r="AA299" t="s">
        <v>223</v>
      </c>
      <c r="AB299">
        <v>880.04081169909205</v>
      </c>
      <c r="AE299" t="str">
        <f t="shared" si="19"/>
        <v>15_Activités juridiques et comptables</v>
      </c>
      <c r="AF299" t="str">
        <f>INDEX(PDC!$K$1:$L$89,MATCH(AH299,PDC!$K:$K,0),MATCH(PDC!$L$1,PDC!$K$1:$L$1,0))</f>
        <v>Activités juridiques et comptables</v>
      </c>
      <c r="AG299" t="s">
        <v>143</v>
      </c>
      <c r="AH299" t="s">
        <v>155</v>
      </c>
      <c r="AI299">
        <v>440.98603197317902</v>
      </c>
    </row>
    <row r="300" spans="24:35" x14ac:dyDescent="0.35">
      <c r="X300" t="str">
        <f t="shared" si="18"/>
        <v>8401_Commerce de gros, à l'exception des automobiles et des motocycles</v>
      </c>
      <c r="Y300" t="str">
        <f>INDEX(PDC!$K$1:$L$89,MATCH(AA300,PDC!$K:$K,0),MATCH(PDC!$L$1,PDC!$K$1:$L$1,0))</f>
        <v>Commerce de gros, à l'exception des automobiles et des motocycles</v>
      </c>
      <c r="Z300" t="s">
        <v>302</v>
      </c>
      <c r="AA300" t="s">
        <v>210</v>
      </c>
      <c r="AB300">
        <v>3449.5642654213698</v>
      </c>
      <c r="AE300" t="str">
        <f t="shared" si="19"/>
        <v>15_Activités des sièges sociaux ; conseil de gestion</v>
      </c>
      <c r="AF300" t="str">
        <f>INDEX(PDC!$K$1:$L$89,MATCH(AH300,PDC!$K:$K,0),MATCH(PDC!$L$1,PDC!$K$1:$L$1,0))</f>
        <v>Activités des sièges sociaux ; conseil de gestion</v>
      </c>
      <c r="AG300" t="s">
        <v>143</v>
      </c>
      <c r="AH300" t="s">
        <v>234</v>
      </c>
      <c r="AI300">
        <v>74.643485104873093</v>
      </c>
    </row>
    <row r="301" spans="24:35" x14ac:dyDescent="0.35">
      <c r="X301" t="str">
        <f t="shared" si="18"/>
        <v>8401_Commerce de détail, à l'exception des automobiles et des motocycles</v>
      </c>
      <c r="Y301" t="str">
        <f>INDEX(PDC!$K$1:$L$89,MATCH(AA301,PDC!$K:$K,0),MATCH(PDC!$L$1,PDC!$K$1:$L$1,0))</f>
        <v>Commerce de détail, à l'exception des automobiles et des motocycles</v>
      </c>
      <c r="Z301" t="s">
        <v>302</v>
      </c>
      <c r="AA301" t="s">
        <v>206</v>
      </c>
      <c r="AB301">
        <v>6109.3239524439296</v>
      </c>
      <c r="AE301" t="str">
        <f t="shared" si="19"/>
        <v>15_Activités d'architecture et d'ingénierie ; activités de contrôle et analyses techniques</v>
      </c>
      <c r="AF301" t="str">
        <f>INDEX(PDC!$K$1:$L$89,MATCH(AH301,PDC!$K:$K,0),MATCH(PDC!$L$1,PDC!$K$1:$L$1,0))</f>
        <v>Activités d'architecture et d'ingénierie ; activités de contrôle et analyses techniques</v>
      </c>
      <c r="AG301" t="s">
        <v>143</v>
      </c>
      <c r="AH301" t="s">
        <v>243</v>
      </c>
      <c r="AI301">
        <v>262.02927837401398</v>
      </c>
    </row>
    <row r="302" spans="24:35" x14ac:dyDescent="0.35">
      <c r="X302" t="str">
        <f t="shared" si="18"/>
        <v>8401_Transports terrestres et transport par conduites</v>
      </c>
      <c r="Y302" t="str">
        <f>INDEX(PDC!$K$1:$L$89,MATCH(AA302,PDC!$K:$K,0),MATCH(PDC!$L$1,PDC!$K$1:$L$1,0))</f>
        <v>Transports terrestres et transport par conduites</v>
      </c>
      <c r="Z302" t="s">
        <v>302</v>
      </c>
      <c r="AA302" t="s">
        <v>205</v>
      </c>
      <c r="AB302">
        <v>1950.43904549533</v>
      </c>
      <c r="AE302" t="str">
        <f t="shared" si="19"/>
        <v>15_Recherche-développement scientifique</v>
      </c>
      <c r="AF302" t="str">
        <f>INDEX(PDC!$K$1:$L$89,MATCH(AH302,PDC!$K:$K,0),MATCH(PDC!$L$1,PDC!$K$1:$L$1,0))</f>
        <v>Recherche-développement scientifique</v>
      </c>
      <c r="AG302" t="s">
        <v>143</v>
      </c>
      <c r="AH302" t="s">
        <v>251</v>
      </c>
      <c r="AI302">
        <v>7.9647577092511002</v>
      </c>
    </row>
    <row r="303" spans="24:35" x14ac:dyDescent="0.35">
      <c r="X303" t="str">
        <f t="shared" si="18"/>
        <v>8401_Transports par eau</v>
      </c>
      <c r="Y303" t="str">
        <f>INDEX(PDC!$K$1:$L$89,MATCH(AA303,PDC!$K:$K,0),MATCH(PDC!$L$1,PDC!$K$1:$L$1,0))</f>
        <v>Transports par eau</v>
      </c>
      <c r="Z303" t="s">
        <v>302</v>
      </c>
      <c r="AA303" t="s">
        <v>256</v>
      </c>
      <c r="AB303">
        <v>14.878527809601</v>
      </c>
      <c r="AE303" t="str">
        <f t="shared" si="19"/>
        <v>15_Publicité et études de marché</v>
      </c>
      <c r="AF303" t="str">
        <f>INDEX(PDC!$K$1:$L$89,MATCH(AH303,PDC!$K:$K,0),MATCH(PDC!$L$1,PDC!$K$1:$L$1,0))</f>
        <v>Publicité et études de marché</v>
      </c>
      <c r="AG303" t="s">
        <v>143</v>
      </c>
      <c r="AH303" t="s">
        <v>157</v>
      </c>
      <c r="AI303">
        <v>65.262362652024294</v>
      </c>
    </row>
    <row r="304" spans="24:35" x14ac:dyDescent="0.35">
      <c r="X304" t="str">
        <f t="shared" si="18"/>
        <v>8401_Transports aériens</v>
      </c>
      <c r="Y304" t="str">
        <f>INDEX(PDC!$K$1:$L$89,MATCH(AA304,PDC!$K:$K,0),MATCH(PDC!$L$1,PDC!$K$1:$L$1,0))</f>
        <v>Transports aériens</v>
      </c>
      <c r="Z304" t="s">
        <v>302</v>
      </c>
      <c r="AA304" t="s">
        <v>258</v>
      </c>
      <c r="AB304">
        <v>28.7230655700392</v>
      </c>
      <c r="AE304" t="str">
        <f t="shared" si="19"/>
        <v>15_Autres activités spécialisées, scientifiques et techniques</v>
      </c>
      <c r="AF304" t="str">
        <f>INDEX(PDC!$K$1:$L$89,MATCH(AH304,PDC!$K:$K,0),MATCH(PDC!$L$1,PDC!$K$1:$L$1,0))</f>
        <v>Autres activités spécialisées, scientifiques et techniques</v>
      </c>
      <c r="AG304" t="s">
        <v>143</v>
      </c>
      <c r="AH304" t="s">
        <v>159</v>
      </c>
      <c r="AI304">
        <v>16.6021715329505</v>
      </c>
    </row>
    <row r="305" spans="24:35" x14ac:dyDescent="0.35">
      <c r="X305" t="str">
        <f t="shared" si="18"/>
        <v>8401_Entreposage et services auxiliaires des transports</v>
      </c>
      <c r="Y305" t="str">
        <f>INDEX(PDC!$K$1:$L$89,MATCH(AA305,PDC!$K:$K,0),MATCH(PDC!$L$1,PDC!$K$1:$L$1,0))</f>
        <v>Entreposage et services auxiliaires des transports</v>
      </c>
      <c r="Z305" t="s">
        <v>302</v>
      </c>
      <c r="AA305" t="s">
        <v>200</v>
      </c>
      <c r="AB305">
        <v>263.70490553249198</v>
      </c>
      <c r="AE305" t="str">
        <f t="shared" si="19"/>
        <v>15_Activités vétérinaires</v>
      </c>
      <c r="AF305" t="str">
        <f>INDEX(PDC!$K$1:$L$89,MATCH(AH305,PDC!$K:$K,0),MATCH(PDC!$L$1,PDC!$K$1:$L$1,0))</f>
        <v>Activités vétérinaires</v>
      </c>
      <c r="AG305" t="s">
        <v>143</v>
      </c>
      <c r="AH305" t="s">
        <v>238</v>
      </c>
      <c r="AI305">
        <v>68.523570545276002</v>
      </c>
    </row>
    <row r="306" spans="24:35" x14ac:dyDescent="0.35">
      <c r="X306" t="str">
        <f t="shared" si="18"/>
        <v>8401_Activités de poste et de courrier</v>
      </c>
      <c r="Y306" t="str">
        <f>INDEX(PDC!$K$1:$L$89,MATCH(AA306,PDC!$K:$K,0),MATCH(PDC!$L$1,PDC!$K$1:$L$1,0))</f>
        <v>Activités de poste et de courrier</v>
      </c>
      <c r="Z306" t="s">
        <v>302</v>
      </c>
      <c r="AA306" t="s">
        <v>229</v>
      </c>
      <c r="AB306">
        <v>364.92387749093598</v>
      </c>
      <c r="AE306" t="str">
        <f t="shared" si="19"/>
        <v>15_Activités de location et location-bail</v>
      </c>
      <c r="AF306" t="str">
        <f>INDEX(PDC!$K$1:$L$89,MATCH(AH306,PDC!$K:$K,0),MATCH(PDC!$L$1,PDC!$K$1:$L$1,0))</f>
        <v>Activités de location et location-bail</v>
      </c>
      <c r="AG306" t="s">
        <v>143</v>
      </c>
      <c r="AH306" t="s">
        <v>236</v>
      </c>
      <c r="AI306">
        <v>28.694321266747899</v>
      </c>
    </row>
    <row r="307" spans="24:35" x14ac:dyDescent="0.35">
      <c r="X307" t="str">
        <f t="shared" si="18"/>
        <v>8401_Hébergement</v>
      </c>
      <c r="Y307" t="str">
        <f>INDEX(PDC!$K$1:$L$89,MATCH(AA307,PDC!$K:$K,0),MATCH(PDC!$L$1,PDC!$K$1:$L$1,0))</f>
        <v>Hébergement</v>
      </c>
      <c r="Z307" t="s">
        <v>302</v>
      </c>
      <c r="AA307" t="s">
        <v>220</v>
      </c>
      <c r="AB307">
        <v>1235.9312426956001</v>
      </c>
      <c r="AE307" t="str">
        <f t="shared" si="19"/>
        <v>15_Activités liées à l'emploi</v>
      </c>
      <c r="AF307" t="str">
        <f>INDEX(PDC!$K$1:$L$89,MATCH(AH307,PDC!$K:$K,0),MATCH(PDC!$L$1,PDC!$K$1:$L$1,0))</f>
        <v>Activités liées à l'emploi</v>
      </c>
      <c r="AG307" t="s">
        <v>143</v>
      </c>
      <c r="AH307" t="s">
        <v>198</v>
      </c>
      <c r="AI307">
        <v>519.25896749796004</v>
      </c>
    </row>
    <row r="308" spans="24:35" x14ac:dyDescent="0.35">
      <c r="X308" t="str">
        <f t="shared" si="18"/>
        <v>8401_Restauration</v>
      </c>
      <c r="Y308" t="str">
        <f>INDEX(PDC!$K$1:$L$89,MATCH(AA308,PDC!$K:$K,0),MATCH(PDC!$L$1,PDC!$K$1:$L$1,0))</f>
        <v>Restauration</v>
      </c>
      <c r="Z308" t="s">
        <v>302</v>
      </c>
      <c r="AA308" t="s">
        <v>214</v>
      </c>
      <c r="AB308">
        <v>2286.7732182057498</v>
      </c>
      <c r="AE308" t="str">
        <f t="shared" si="19"/>
        <v>15_Activités des agences de voyage, voyagistes, services de réservation et activités connexes</v>
      </c>
      <c r="AF308" t="str">
        <f>INDEX(PDC!$K$1:$L$89,MATCH(AH308,PDC!$K:$K,0),MATCH(PDC!$L$1,PDC!$K$1:$L$1,0))</f>
        <v>Activités des agences de voyage, voyagistes, services de réservation et activités connexes</v>
      </c>
      <c r="AG308" t="s">
        <v>143</v>
      </c>
      <c r="AH308" t="s">
        <v>227</v>
      </c>
      <c r="AI308">
        <v>96.940971767807994</v>
      </c>
    </row>
    <row r="309" spans="24:35" x14ac:dyDescent="0.35">
      <c r="X309" t="str">
        <f t="shared" si="18"/>
        <v>8401_Édition</v>
      </c>
      <c r="Y309" t="str">
        <f>INDEX(PDC!$K$1:$L$89,MATCH(AA309,PDC!$K:$K,0),MATCH(PDC!$L$1,PDC!$K$1:$L$1,0))</f>
        <v>Édition</v>
      </c>
      <c r="Z309" t="s">
        <v>302</v>
      </c>
      <c r="AA309" t="s">
        <v>255</v>
      </c>
      <c r="AB309">
        <v>224.483313365246</v>
      </c>
      <c r="AE309" t="str">
        <f t="shared" si="19"/>
        <v>15_Enquêtes et sécurité</v>
      </c>
      <c r="AF309" t="str">
        <f>INDEX(PDC!$K$1:$L$89,MATCH(AH309,PDC!$K:$K,0),MATCH(PDC!$L$1,PDC!$K$1:$L$1,0))</f>
        <v>Enquêtes et sécurité</v>
      </c>
      <c r="AG309" t="s">
        <v>143</v>
      </c>
      <c r="AH309" t="s">
        <v>213</v>
      </c>
      <c r="AI309">
        <v>51.881919110227997</v>
      </c>
    </row>
    <row r="310" spans="24:35" x14ac:dyDescent="0.35">
      <c r="X310" t="str">
        <f t="shared" si="18"/>
        <v>8401_Production de films cinématographiques, de vidéo et de programmes de télévision ; enregistrement sonore et édition musicale</v>
      </c>
      <c r="Y310" t="str">
        <f>INDEX(PDC!$K$1:$L$89,MATCH(AA310,PDC!$K:$K,0),MATCH(PDC!$L$1,PDC!$K$1:$L$1,0))</f>
        <v>Production de films cinématographiques, de vidéo et de programmes de télévision ; enregistrement sonore et édition musicale</v>
      </c>
      <c r="Z310" t="s">
        <v>302</v>
      </c>
      <c r="AA310" t="s">
        <v>228</v>
      </c>
      <c r="AB310">
        <v>169.12790771214</v>
      </c>
      <c r="AE310" t="str">
        <f t="shared" si="19"/>
        <v>15_Services relatifs aux bâtiments et aménagement paysager</v>
      </c>
      <c r="AF310" t="str">
        <f>INDEX(PDC!$K$1:$L$89,MATCH(AH310,PDC!$K:$K,0),MATCH(PDC!$L$1,PDC!$K$1:$L$1,0))</f>
        <v>Services relatifs aux bâtiments et aménagement paysager</v>
      </c>
      <c r="AG310" t="s">
        <v>143</v>
      </c>
      <c r="AH310" t="s">
        <v>212</v>
      </c>
      <c r="AI310">
        <v>367.60182776604802</v>
      </c>
    </row>
    <row r="311" spans="24:35" x14ac:dyDescent="0.35">
      <c r="X311" t="str">
        <f t="shared" si="18"/>
        <v>8401_Programmation et diffusion</v>
      </c>
      <c r="Y311" t="str">
        <f>INDEX(PDC!$K$1:$L$89,MATCH(AA311,PDC!$K:$K,0),MATCH(PDC!$L$1,PDC!$K$1:$L$1,0))</f>
        <v>Programmation et diffusion</v>
      </c>
      <c r="Z311" t="s">
        <v>302</v>
      </c>
      <c r="AA311" t="s">
        <v>257</v>
      </c>
      <c r="AB311">
        <v>38.192183422074699</v>
      </c>
      <c r="AE311" t="str">
        <f t="shared" si="19"/>
        <v>15_Activités administratives et autres activités de soutien aux entreprises</v>
      </c>
      <c r="AF311" t="str">
        <f>INDEX(PDC!$K$1:$L$89,MATCH(AH311,PDC!$K:$K,0),MATCH(PDC!$L$1,PDC!$K$1:$L$1,0))</f>
        <v>Activités administratives et autres activités de soutien aux entreprises</v>
      </c>
      <c r="AG311" t="s">
        <v>143</v>
      </c>
      <c r="AH311" t="s">
        <v>224</v>
      </c>
      <c r="AI311">
        <v>144.71146124978</v>
      </c>
    </row>
    <row r="312" spans="24:35" x14ac:dyDescent="0.35">
      <c r="X312" t="str">
        <f t="shared" si="18"/>
        <v>8401_Télécommunications</v>
      </c>
      <c r="Y312" t="str">
        <f>INDEX(PDC!$K$1:$L$89,MATCH(AA312,PDC!$K:$K,0),MATCH(PDC!$L$1,PDC!$K$1:$L$1,0))</f>
        <v>Télécommunications</v>
      </c>
      <c r="Z312" t="s">
        <v>302</v>
      </c>
      <c r="AA312" t="s">
        <v>249</v>
      </c>
      <c r="AB312">
        <v>165.359405296532</v>
      </c>
      <c r="AE312" t="str">
        <f t="shared" si="19"/>
        <v>15_Administration publique et défense ; sécurité sociale obligatoire</v>
      </c>
      <c r="AF312" t="str">
        <f>INDEX(PDC!$K$1:$L$89,MATCH(AH312,PDC!$K:$K,0),MATCH(PDC!$L$1,PDC!$K$1:$L$1,0))</f>
        <v>Administration publique et défense ; sécurité sociale obligatoire</v>
      </c>
      <c r="AG312" t="s">
        <v>143</v>
      </c>
      <c r="AH312" t="s">
        <v>218</v>
      </c>
      <c r="AI312">
        <v>1881.7370016088501</v>
      </c>
    </row>
    <row r="313" spans="24:35" x14ac:dyDescent="0.35">
      <c r="X313" t="str">
        <f t="shared" si="18"/>
        <v>8401_Programmation, conseil et autres activités informatiques</v>
      </c>
      <c r="Y313" t="str">
        <f>INDEX(PDC!$K$1:$L$89,MATCH(AA313,PDC!$K:$K,0),MATCH(PDC!$L$1,PDC!$K$1:$L$1,0))</f>
        <v>Programmation, conseil et autres activités informatiques</v>
      </c>
      <c r="Z313" t="s">
        <v>302</v>
      </c>
      <c r="AA313" t="s">
        <v>233</v>
      </c>
      <c r="AB313">
        <v>271.66013293946099</v>
      </c>
      <c r="AE313" t="str">
        <f t="shared" si="19"/>
        <v>15_Enseignement</v>
      </c>
      <c r="AF313" t="str">
        <f>INDEX(PDC!$K$1:$L$89,MATCH(AH313,PDC!$K:$K,0),MATCH(PDC!$L$1,PDC!$K$1:$L$1,0))</f>
        <v>Enseignement</v>
      </c>
      <c r="AG313" t="s">
        <v>143</v>
      </c>
      <c r="AH313" t="s">
        <v>222</v>
      </c>
      <c r="AI313">
        <v>1428.48585642423</v>
      </c>
    </row>
    <row r="314" spans="24:35" x14ac:dyDescent="0.35">
      <c r="X314" t="str">
        <f t="shared" si="18"/>
        <v>8401_Services d'information</v>
      </c>
      <c r="Y314" t="str">
        <f>INDEX(PDC!$K$1:$L$89,MATCH(AA314,PDC!$K:$K,0),MATCH(PDC!$L$1,PDC!$K$1:$L$1,0))</f>
        <v>Services d'information</v>
      </c>
      <c r="Z314" t="s">
        <v>302</v>
      </c>
      <c r="AA314" t="s">
        <v>153</v>
      </c>
      <c r="AB314">
        <v>108.91985516444799</v>
      </c>
      <c r="AE314" t="str">
        <f t="shared" si="19"/>
        <v>15_Activités pour la santé humaine</v>
      </c>
      <c r="AF314" t="str">
        <f>INDEX(PDC!$K$1:$L$89,MATCH(AH314,PDC!$K:$K,0),MATCH(PDC!$L$1,PDC!$K$1:$L$1,0))</f>
        <v>Activités pour la santé humaine</v>
      </c>
      <c r="AG314" t="s">
        <v>143</v>
      </c>
      <c r="AH314" t="s">
        <v>207</v>
      </c>
      <c r="AI314">
        <v>1700.6261114034501</v>
      </c>
    </row>
    <row r="315" spans="24:35" x14ac:dyDescent="0.35">
      <c r="X315" t="str">
        <f t="shared" si="18"/>
        <v>8401_Activités des services financiers, hors assurance et caisses de retraite</v>
      </c>
      <c r="Y315" t="str">
        <f>INDEX(PDC!$K$1:$L$89,MATCH(AA315,PDC!$K:$K,0),MATCH(PDC!$L$1,PDC!$K$1:$L$1,0))</f>
        <v>Activités des services financiers, hors assurance et caisses de retraite</v>
      </c>
      <c r="Z315" t="s">
        <v>302</v>
      </c>
      <c r="AA315" t="s">
        <v>226</v>
      </c>
      <c r="AB315">
        <v>1496.55331653394</v>
      </c>
      <c r="AE315" t="str">
        <f t="shared" si="19"/>
        <v>15_Hébergement médico-social et social</v>
      </c>
      <c r="AF315" t="str">
        <f>INDEX(PDC!$K$1:$L$89,MATCH(AH315,PDC!$K:$K,0),MATCH(PDC!$L$1,PDC!$K$1:$L$1,0))</f>
        <v>Hébergement médico-social et social</v>
      </c>
      <c r="AG315" t="s">
        <v>143</v>
      </c>
      <c r="AH315" t="s">
        <v>202</v>
      </c>
      <c r="AI315">
        <v>1687.5554050353501</v>
      </c>
    </row>
    <row r="316" spans="24:35" x14ac:dyDescent="0.35">
      <c r="X316" t="str">
        <f t="shared" si="18"/>
        <v>8401_Assurance</v>
      </c>
      <c r="Y316" t="str">
        <f>INDEX(PDC!$K$1:$L$89,MATCH(AA316,PDC!$K:$K,0),MATCH(PDC!$L$1,PDC!$K$1:$L$1,0))</f>
        <v>Assurance</v>
      </c>
      <c r="Z316" t="s">
        <v>302</v>
      </c>
      <c r="AA316" t="s">
        <v>240</v>
      </c>
      <c r="AB316">
        <v>315.70892541541002</v>
      </c>
      <c r="AE316" t="str">
        <f t="shared" si="19"/>
        <v>15_Action sociale sans hébergement</v>
      </c>
      <c r="AF316" t="str">
        <f>INDEX(PDC!$K$1:$L$89,MATCH(AH316,PDC!$K:$K,0),MATCH(PDC!$L$1,PDC!$K$1:$L$1,0))</f>
        <v>Action sociale sans hébergement</v>
      </c>
      <c r="AG316" t="s">
        <v>143</v>
      </c>
      <c r="AH316" t="s">
        <v>201</v>
      </c>
      <c r="AI316">
        <v>3164.3761063198499</v>
      </c>
    </row>
    <row r="317" spans="24:35" x14ac:dyDescent="0.35">
      <c r="X317" t="str">
        <f t="shared" si="18"/>
        <v>8401_Activités auxiliaires de services financiers et d'assurance</v>
      </c>
      <c r="Y317" t="str">
        <f>INDEX(PDC!$K$1:$L$89,MATCH(AA317,PDC!$K:$K,0),MATCH(PDC!$L$1,PDC!$K$1:$L$1,0))</f>
        <v>Activités auxiliaires de services financiers et d'assurance</v>
      </c>
      <c r="Z317" t="s">
        <v>302</v>
      </c>
      <c r="AA317" t="s">
        <v>232</v>
      </c>
      <c r="AB317">
        <v>274.35368676167298</v>
      </c>
      <c r="AE317" t="str">
        <f t="shared" si="19"/>
        <v>15_Activités créatives, artistiques et de spectacle</v>
      </c>
      <c r="AF317" t="str">
        <f>INDEX(PDC!$K$1:$L$89,MATCH(AH317,PDC!$K:$K,0),MATCH(PDC!$L$1,PDC!$K$1:$L$1,0))</f>
        <v>Activités créatives, artistiques et de spectacle</v>
      </c>
      <c r="AG317" t="s">
        <v>143</v>
      </c>
      <c r="AH317" t="s">
        <v>245</v>
      </c>
      <c r="AI317">
        <v>70.487736715466397</v>
      </c>
    </row>
    <row r="318" spans="24:35" x14ac:dyDescent="0.35">
      <c r="X318" t="str">
        <f t="shared" si="18"/>
        <v>8401_Activités immobilières</v>
      </c>
      <c r="Y318" t="str">
        <f>INDEX(PDC!$K$1:$L$89,MATCH(AA318,PDC!$K:$K,0),MATCH(PDC!$L$1,PDC!$K$1:$L$1,0))</f>
        <v>Activités immobilières</v>
      </c>
      <c r="Z318" t="s">
        <v>302</v>
      </c>
      <c r="AA318" t="s">
        <v>217</v>
      </c>
      <c r="AB318">
        <v>1195.7348807250301</v>
      </c>
      <c r="AE318" t="str">
        <f t="shared" si="19"/>
        <v>15_Bibliothèques, archives, musées et autres activités culturelles</v>
      </c>
      <c r="AF318" t="str">
        <f>INDEX(PDC!$K$1:$L$89,MATCH(AH318,PDC!$K:$K,0),MATCH(PDC!$L$1,PDC!$K$1:$L$1,0))</f>
        <v>Bibliothèques, archives, musées et autres activités culturelles</v>
      </c>
      <c r="AG318" t="s">
        <v>143</v>
      </c>
      <c r="AH318" t="s">
        <v>239</v>
      </c>
      <c r="AI318">
        <v>32.703479496821302</v>
      </c>
    </row>
    <row r="319" spans="24:35" x14ac:dyDescent="0.35">
      <c r="X319" t="str">
        <f t="shared" si="18"/>
        <v>8401_Activités juridiques et comptables</v>
      </c>
      <c r="Y319" t="str">
        <f>INDEX(PDC!$K$1:$L$89,MATCH(AA319,PDC!$K:$K,0),MATCH(PDC!$L$1,PDC!$K$1:$L$1,0))</f>
        <v>Activités juridiques et comptables</v>
      </c>
      <c r="Z319" t="s">
        <v>302</v>
      </c>
      <c r="AA319" t="s">
        <v>155</v>
      </c>
      <c r="AB319">
        <v>802.67966290408594</v>
      </c>
      <c r="AE319" t="str">
        <f t="shared" si="19"/>
        <v>15_Organisation de jeux de hasard et d'argent</v>
      </c>
      <c r="AF319" t="str">
        <f>INDEX(PDC!$K$1:$L$89,MATCH(AH319,PDC!$K:$K,0),MATCH(PDC!$L$1,PDC!$K$1:$L$1,0))</f>
        <v>Organisation de jeux de hasard et d'argent</v>
      </c>
      <c r="AG319" t="s">
        <v>143</v>
      </c>
      <c r="AH319" t="s">
        <v>247</v>
      </c>
      <c r="AI319">
        <v>38.766627539534198</v>
      </c>
    </row>
    <row r="320" spans="24:35" x14ac:dyDescent="0.35">
      <c r="X320" t="str">
        <f t="shared" si="18"/>
        <v>8401_Activités des sièges sociaux ; conseil de gestion</v>
      </c>
      <c r="Y320" t="str">
        <f>INDEX(PDC!$K$1:$L$89,MATCH(AA320,PDC!$K:$K,0),MATCH(PDC!$L$1,PDC!$K$1:$L$1,0))</f>
        <v>Activités des sièges sociaux ; conseil de gestion</v>
      </c>
      <c r="Z320" t="s">
        <v>302</v>
      </c>
      <c r="AA320" t="s">
        <v>234</v>
      </c>
      <c r="AB320">
        <v>403.04674883313101</v>
      </c>
      <c r="AE320" t="str">
        <f t="shared" si="19"/>
        <v>15_Activités sportives, récréatives et de loisirs</v>
      </c>
      <c r="AF320" t="str">
        <f>INDEX(PDC!$K$1:$L$89,MATCH(AH320,PDC!$K:$K,0),MATCH(PDC!$L$1,PDC!$K$1:$L$1,0))</f>
        <v>Activités sportives, récréatives et de loisirs</v>
      </c>
      <c r="AG320" t="s">
        <v>143</v>
      </c>
      <c r="AH320" t="s">
        <v>241</v>
      </c>
      <c r="AI320">
        <v>273.14182924060799</v>
      </c>
    </row>
    <row r="321" spans="24:35" x14ac:dyDescent="0.35">
      <c r="X321" t="str">
        <f t="shared" si="18"/>
        <v>8401_Activités d'architecture et d'ingénierie ; activités de contrôle et analyses techniques</v>
      </c>
      <c r="Y321" t="str">
        <f>INDEX(PDC!$K$1:$L$89,MATCH(AA321,PDC!$K:$K,0),MATCH(PDC!$L$1,PDC!$K$1:$L$1,0))</f>
        <v>Activités d'architecture et d'ingénierie ; activités de contrôle et analyses techniques</v>
      </c>
      <c r="Z321" t="s">
        <v>302</v>
      </c>
      <c r="AA321" t="s">
        <v>243</v>
      </c>
      <c r="AB321">
        <v>891.06113424019202</v>
      </c>
      <c r="AE321" t="str">
        <f t="shared" si="19"/>
        <v>15_Activités des organisations associatives</v>
      </c>
      <c r="AF321" t="str">
        <f>INDEX(PDC!$K$1:$L$89,MATCH(AH321,PDC!$K:$K,0),MATCH(PDC!$L$1,PDC!$K$1:$L$1,0))</f>
        <v>Activités des organisations associatives</v>
      </c>
      <c r="AG321" t="s">
        <v>143</v>
      </c>
      <c r="AH321" t="s">
        <v>209</v>
      </c>
      <c r="AI321">
        <v>705.58883414891397</v>
      </c>
    </row>
    <row r="322" spans="24:35" x14ac:dyDescent="0.35">
      <c r="X322" t="str">
        <f t="shared" si="18"/>
        <v>8401_Recherche-développement scientifique</v>
      </c>
      <c r="Y322" t="str">
        <f>INDEX(PDC!$K$1:$L$89,MATCH(AA322,PDC!$K:$K,0),MATCH(PDC!$L$1,PDC!$K$1:$L$1,0))</f>
        <v>Recherche-développement scientifique</v>
      </c>
      <c r="Z322" t="s">
        <v>302</v>
      </c>
      <c r="AA322" t="s">
        <v>251</v>
      </c>
      <c r="AB322">
        <v>35.421007651698403</v>
      </c>
      <c r="AE322" t="str">
        <f t="shared" si="19"/>
        <v>15_Réparation d'ordinateurs et de biens personnels et domestiques</v>
      </c>
      <c r="AF322" t="str">
        <f>INDEX(PDC!$K$1:$L$89,MATCH(AH322,PDC!$K:$K,0),MATCH(PDC!$L$1,PDC!$K$1:$L$1,0))</f>
        <v>Réparation d'ordinateurs et de biens personnels et domestiques</v>
      </c>
      <c r="AG322" t="s">
        <v>143</v>
      </c>
      <c r="AH322" t="s">
        <v>242</v>
      </c>
      <c r="AI322">
        <v>32.497457242601598</v>
      </c>
    </row>
    <row r="323" spans="24:35" x14ac:dyDescent="0.35">
      <c r="X323" t="str">
        <f t="shared" si="18"/>
        <v>8401_Publicité et études de marché</v>
      </c>
      <c r="Y323" t="str">
        <f>INDEX(PDC!$K$1:$L$89,MATCH(AA323,PDC!$K:$K,0),MATCH(PDC!$L$1,PDC!$K$1:$L$1,0))</f>
        <v>Publicité et études de marché</v>
      </c>
      <c r="Z323" t="s">
        <v>302</v>
      </c>
      <c r="AA323" t="s">
        <v>157</v>
      </c>
      <c r="AB323">
        <v>373.87456010315498</v>
      </c>
      <c r="AE323" t="str">
        <f t="shared" si="19"/>
        <v>15_Autres services personnels</v>
      </c>
      <c r="AF323" t="str">
        <f>INDEX(PDC!$K$1:$L$89,MATCH(AH323,PDC!$K:$K,0),MATCH(PDC!$L$1,PDC!$K$1:$L$1,0))</f>
        <v>Autres services personnels</v>
      </c>
      <c r="AG323" t="s">
        <v>143</v>
      </c>
      <c r="AH323" t="s">
        <v>216</v>
      </c>
      <c r="AI323">
        <v>391.05517801443801</v>
      </c>
    </row>
    <row r="324" spans="24:35" x14ac:dyDescent="0.35">
      <c r="X324" t="str">
        <f t="shared" si="18"/>
        <v>8401_Autres activités spécialisées, scientifiques et techniques</v>
      </c>
      <c r="Y324" t="str">
        <f>INDEX(PDC!$K$1:$L$89,MATCH(AA324,PDC!$K:$K,0),MATCH(PDC!$L$1,PDC!$K$1:$L$1,0))</f>
        <v>Autres activités spécialisées, scientifiques et techniques</v>
      </c>
      <c r="Z324" t="s">
        <v>302</v>
      </c>
      <c r="AA324" t="s">
        <v>159</v>
      </c>
      <c r="AB324">
        <v>105.47318844950701</v>
      </c>
      <c r="AE324" t="str">
        <f t="shared" si="19"/>
        <v>15_Activités des ménages en tant qu'employeurs de personnel domestique</v>
      </c>
      <c r="AF324" t="str">
        <f>INDEX(PDC!$K$1:$L$89,MATCH(AH324,PDC!$K:$K,0),MATCH(PDC!$L$1,PDC!$K$1:$L$1,0))</f>
        <v>Activités des ménages en tant qu'employeurs de personnel domestique</v>
      </c>
      <c r="AG324" t="s">
        <v>143</v>
      </c>
      <c r="AH324" t="s">
        <v>261</v>
      </c>
      <c r="AI324">
        <v>307.625668692776</v>
      </c>
    </row>
    <row r="325" spans="24:35" x14ac:dyDescent="0.35">
      <c r="X325" t="str">
        <f t="shared" ref="X325:X388" si="20">Z325&amp;"_"&amp;Y325</f>
        <v>8401_Activités vétérinaires</v>
      </c>
      <c r="Y325" t="str">
        <f>INDEX(PDC!$K$1:$L$89,MATCH(AA325,PDC!$K:$K,0),MATCH(PDC!$L$1,PDC!$K$1:$L$1,0))</f>
        <v>Activités vétérinaires</v>
      </c>
      <c r="Z325" t="s">
        <v>302</v>
      </c>
      <c r="AA325" t="s">
        <v>238</v>
      </c>
      <c r="AB325">
        <v>64.674925114244203</v>
      </c>
      <c r="AE325" t="str">
        <f t="shared" ref="AE325:AE388" si="21">AG325&amp;"_"&amp;AF325</f>
        <v>15_Activités indifférenciées des ménages en tant que producteurs de biens et services pour usage propre</v>
      </c>
      <c r="AF325" t="str">
        <f>INDEX(PDC!$K$1:$L$89,MATCH(AH325,PDC!$K:$K,0),MATCH(PDC!$L$1,PDC!$K$1:$L$1,0))</f>
        <v>Activités indifférenciées des ménages en tant que producteurs de biens et services pour usage propre</v>
      </c>
      <c r="AG325" t="s">
        <v>143</v>
      </c>
      <c r="AH325" t="s">
        <v>270</v>
      </c>
      <c r="AI325">
        <v>5.1894324046633402</v>
      </c>
    </row>
    <row r="326" spans="24:35" x14ac:dyDescent="0.35">
      <c r="X326" t="str">
        <f t="shared" si="20"/>
        <v>8401_Activités de location et location-bail</v>
      </c>
      <c r="Y326" t="str">
        <f>INDEX(PDC!$K$1:$L$89,MATCH(AA326,PDC!$K:$K,0),MATCH(PDC!$L$1,PDC!$K$1:$L$1,0))</f>
        <v>Activités de location et location-bail</v>
      </c>
      <c r="Z326" t="s">
        <v>302</v>
      </c>
      <c r="AA326" t="s">
        <v>236</v>
      </c>
      <c r="AB326">
        <v>161.54831147421299</v>
      </c>
      <c r="AE326" t="str">
        <f t="shared" si="21"/>
        <v>15_Activités des organisations et organismes extraterritoriaux</v>
      </c>
      <c r="AF326" t="str">
        <f>INDEX(PDC!$K$1:$L$89,MATCH(AH326,PDC!$K:$K,0),MATCH(PDC!$L$1,PDC!$K$1:$L$1,0))</f>
        <v>Activités des organisations et organismes extraterritoriaux</v>
      </c>
      <c r="AG326" t="s">
        <v>143</v>
      </c>
      <c r="AH326" t="s">
        <v>260</v>
      </c>
      <c r="AI326">
        <v>3.1742731962442901</v>
      </c>
    </row>
    <row r="327" spans="24:35" x14ac:dyDescent="0.35">
      <c r="X327" t="str">
        <f t="shared" si="20"/>
        <v>8401_Activités liées à l'emploi</v>
      </c>
      <c r="Y327" t="str">
        <f>INDEX(PDC!$K$1:$L$89,MATCH(AA327,PDC!$K:$K,0),MATCH(PDC!$L$1,PDC!$K$1:$L$1,0))</f>
        <v>Activités liées à l'emploi</v>
      </c>
      <c r="Z327" t="s">
        <v>302</v>
      </c>
      <c r="AA327" t="s">
        <v>198</v>
      </c>
      <c r="AB327">
        <v>1684.0411620955999</v>
      </c>
      <c r="AE327" t="str">
        <f t="shared" si="21"/>
        <v>26_Culture et production animale, chasse et services annexes</v>
      </c>
      <c r="AF327" t="str">
        <f>INDEX(PDC!$K$1:$L$89,MATCH(AH327,PDC!$K:$K,0),MATCH(PDC!$L$1,PDC!$K$1:$L$1,0))</f>
        <v>Culture et production animale, chasse et services annexes</v>
      </c>
      <c r="AG327" t="s">
        <v>145</v>
      </c>
      <c r="AH327" t="s">
        <v>94</v>
      </c>
      <c r="AI327">
        <v>3330.1015822124</v>
      </c>
    </row>
    <row r="328" spans="24:35" x14ac:dyDescent="0.35">
      <c r="X328" t="str">
        <f t="shared" si="20"/>
        <v>8401_Activités des agences de voyage, voyagistes, services de réservation et activités connexes</v>
      </c>
      <c r="Y328" t="str">
        <f>INDEX(PDC!$K$1:$L$89,MATCH(AA328,PDC!$K:$K,0),MATCH(PDC!$L$1,PDC!$K$1:$L$1,0))</f>
        <v>Activités des agences de voyage, voyagistes, services de réservation et activités connexes</v>
      </c>
      <c r="Z328" t="s">
        <v>302</v>
      </c>
      <c r="AA328" t="s">
        <v>227</v>
      </c>
      <c r="AB328">
        <v>282.955424974072</v>
      </c>
      <c r="AE328" t="str">
        <f t="shared" si="21"/>
        <v>26_Sylviculture et exploitation forestière</v>
      </c>
      <c r="AF328" t="str">
        <f>INDEX(PDC!$K$1:$L$89,MATCH(AH328,PDC!$K:$K,0),MATCH(PDC!$L$1,PDC!$K$1:$L$1,0))</f>
        <v>Sylviculture et exploitation forestière</v>
      </c>
      <c r="AG328" t="s">
        <v>145</v>
      </c>
      <c r="AH328" t="s">
        <v>95</v>
      </c>
      <c r="AI328">
        <v>103.97732330503</v>
      </c>
    </row>
    <row r="329" spans="24:35" x14ac:dyDescent="0.35">
      <c r="X329" t="str">
        <f t="shared" si="20"/>
        <v>8401_Enquêtes et sécurité</v>
      </c>
      <c r="Y329" t="str">
        <f>INDEX(PDC!$K$1:$L$89,MATCH(AA329,PDC!$K:$K,0),MATCH(PDC!$L$1,PDC!$K$1:$L$1,0))</f>
        <v>Enquêtes et sécurité</v>
      </c>
      <c r="Z329" t="s">
        <v>302</v>
      </c>
      <c r="AA329" t="s">
        <v>213</v>
      </c>
      <c r="AB329">
        <v>220.90504998353299</v>
      </c>
      <c r="AE329" t="str">
        <f t="shared" si="21"/>
        <v>26_Pêche et aquaculture</v>
      </c>
      <c r="AF329" t="str">
        <f>INDEX(PDC!$K$1:$L$89,MATCH(AH329,PDC!$K:$K,0),MATCH(PDC!$L$1,PDC!$K$1:$L$1,0))</f>
        <v>Pêche et aquaculture</v>
      </c>
      <c r="AG329" t="s">
        <v>145</v>
      </c>
      <c r="AH329" t="s">
        <v>104</v>
      </c>
      <c r="AI329">
        <v>15.823960815463099</v>
      </c>
    </row>
    <row r="330" spans="24:35" x14ac:dyDescent="0.35">
      <c r="X330" t="str">
        <f t="shared" si="20"/>
        <v>8401_Services relatifs aux bâtiments et aménagement paysager</v>
      </c>
      <c r="Y330" t="str">
        <f>INDEX(PDC!$K$1:$L$89,MATCH(AA330,PDC!$K:$K,0),MATCH(PDC!$L$1,PDC!$K$1:$L$1,0))</f>
        <v>Services relatifs aux bâtiments et aménagement paysager</v>
      </c>
      <c r="Z330" t="s">
        <v>302</v>
      </c>
      <c r="AA330" t="s">
        <v>212</v>
      </c>
      <c r="AB330">
        <v>1206.5549753825301</v>
      </c>
      <c r="AE330" t="str">
        <f t="shared" si="21"/>
        <v>26_Extraction d'hydrocarbures</v>
      </c>
      <c r="AF330" t="str">
        <f>INDEX(PDC!$K$1:$L$89,MATCH(AH330,PDC!$K:$K,0),MATCH(PDC!$L$1,PDC!$K$1:$L$1,0))</f>
        <v>Extraction d'hydrocarbures</v>
      </c>
      <c r="AG330" t="s">
        <v>145</v>
      </c>
      <c r="AH330" t="s">
        <v>105</v>
      </c>
      <c r="AI330">
        <v>4.1006864988558398</v>
      </c>
    </row>
    <row r="331" spans="24:35" x14ac:dyDescent="0.35">
      <c r="X331" t="str">
        <f t="shared" si="20"/>
        <v>8401_Activités administratives et autres activités de soutien aux entreprises</v>
      </c>
      <c r="Y331" t="str">
        <f>INDEX(PDC!$K$1:$L$89,MATCH(AA331,PDC!$K:$K,0),MATCH(PDC!$L$1,PDC!$K$1:$L$1,0))</f>
        <v>Activités administratives et autres activités de soutien aux entreprises</v>
      </c>
      <c r="Z331" t="s">
        <v>302</v>
      </c>
      <c r="AA331" t="s">
        <v>224</v>
      </c>
      <c r="AB331">
        <v>351.44139291213401</v>
      </c>
      <c r="AE331" t="str">
        <f t="shared" si="21"/>
        <v>26_Extraction de minerais métalliques</v>
      </c>
      <c r="AF331" t="str">
        <f>INDEX(PDC!$K$1:$L$89,MATCH(AH331,PDC!$K:$K,0),MATCH(PDC!$L$1,PDC!$K$1:$L$1,0))</f>
        <v>Extraction de minerais métalliques</v>
      </c>
      <c r="AG331" t="s">
        <v>145</v>
      </c>
      <c r="AH331" t="s">
        <v>106</v>
      </c>
      <c r="AI331">
        <v>4.0774141043803498</v>
      </c>
    </row>
    <row r="332" spans="24:35" x14ac:dyDescent="0.35">
      <c r="X332" t="str">
        <f t="shared" si="20"/>
        <v>8401_Administration publique et défense ; sécurité sociale obligatoire</v>
      </c>
      <c r="Y332" t="str">
        <f>INDEX(PDC!$K$1:$L$89,MATCH(AA332,PDC!$K:$K,0),MATCH(PDC!$L$1,PDC!$K$1:$L$1,0))</f>
        <v>Administration publique et défense ; sécurité sociale obligatoire</v>
      </c>
      <c r="Z332" t="s">
        <v>302</v>
      </c>
      <c r="AA332" t="s">
        <v>218</v>
      </c>
      <c r="AB332">
        <v>2591.0004800773499</v>
      </c>
      <c r="AE332" t="str">
        <f t="shared" si="21"/>
        <v>26_Autres industries extractives</v>
      </c>
      <c r="AF332" t="str">
        <f>INDEX(PDC!$K$1:$L$89,MATCH(AH332,PDC!$K:$K,0),MATCH(PDC!$L$1,PDC!$K$1:$L$1,0))</f>
        <v>Autres industries extractives</v>
      </c>
      <c r="AG332" t="s">
        <v>145</v>
      </c>
      <c r="AH332" t="s">
        <v>96</v>
      </c>
      <c r="AI332">
        <v>276.95184187211299</v>
      </c>
    </row>
    <row r="333" spans="24:35" x14ac:dyDescent="0.35">
      <c r="X333" t="str">
        <f t="shared" si="20"/>
        <v>8401_Enseignement</v>
      </c>
      <c r="Y333" t="str">
        <f>INDEX(PDC!$K$1:$L$89,MATCH(AA333,PDC!$K:$K,0),MATCH(PDC!$L$1,PDC!$K$1:$L$1,0))</f>
        <v>Enseignement</v>
      </c>
      <c r="Z333" t="s">
        <v>302</v>
      </c>
      <c r="AA333" t="s">
        <v>222</v>
      </c>
      <c r="AB333">
        <v>2236.5538505990398</v>
      </c>
      <c r="AE333" t="str">
        <f t="shared" si="21"/>
        <v>26_Industries alimentaires</v>
      </c>
      <c r="AF333" t="str">
        <f>INDEX(PDC!$K$1:$L$89,MATCH(AH333,PDC!$K:$K,0),MATCH(PDC!$L$1,PDC!$K$1:$L$1,0))</f>
        <v>Industries alimentaires</v>
      </c>
      <c r="AG333" t="s">
        <v>145</v>
      </c>
      <c r="AH333" t="s">
        <v>199</v>
      </c>
      <c r="AI333">
        <v>5397.1029782637797</v>
      </c>
    </row>
    <row r="334" spans="24:35" x14ac:dyDescent="0.35">
      <c r="X334" t="str">
        <f t="shared" si="20"/>
        <v>8401_Activités pour la santé humaine</v>
      </c>
      <c r="Y334" t="str">
        <f>INDEX(PDC!$K$1:$L$89,MATCH(AA334,PDC!$K:$K,0),MATCH(PDC!$L$1,PDC!$K$1:$L$1,0))</f>
        <v>Activités pour la santé humaine</v>
      </c>
      <c r="Z334" t="s">
        <v>302</v>
      </c>
      <c r="AA334" t="s">
        <v>207</v>
      </c>
      <c r="AB334">
        <v>1905.46401507722</v>
      </c>
      <c r="AE334" t="str">
        <f t="shared" si="21"/>
        <v>26_Fabrication de boissons</v>
      </c>
      <c r="AF334" t="str">
        <f>INDEX(PDC!$K$1:$L$89,MATCH(AH334,PDC!$K:$K,0),MATCH(PDC!$L$1,PDC!$K$1:$L$1,0))</f>
        <v>Fabrication de boissons</v>
      </c>
      <c r="AG334" t="s">
        <v>145</v>
      </c>
      <c r="AH334" t="s">
        <v>252</v>
      </c>
      <c r="AI334">
        <v>629.62595684409996</v>
      </c>
    </row>
    <row r="335" spans="24:35" x14ac:dyDescent="0.35">
      <c r="X335" t="str">
        <f t="shared" si="20"/>
        <v>8401_Hébergement médico-social et social</v>
      </c>
      <c r="Y335" t="str">
        <f>INDEX(PDC!$K$1:$L$89,MATCH(AA335,PDC!$K:$K,0),MATCH(PDC!$L$1,PDC!$K$1:$L$1,0))</f>
        <v>Hébergement médico-social et social</v>
      </c>
      <c r="Z335" t="s">
        <v>302</v>
      </c>
      <c r="AA335" t="s">
        <v>202</v>
      </c>
      <c r="AB335">
        <v>979.97290845284397</v>
      </c>
      <c r="AE335" t="str">
        <f t="shared" si="21"/>
        <v>26_Fabrication de textiles</v>
      </c>
      <c r="AF335" t="str">
        <f>INDEX(PDC!$K$1:$L$89,MATCH(AH335,PDC!$K:$K,0),MATCH(PDC!$L$1,PDC!$K$1:$L$1,0))</f>
        <v>Fabrication de textiles</v>
      </c>
      <c r="AG335" t="s">
        <v>145</v>
      </c>
      <c r="AH335" t="s">
        <v>250</v>
      </c>
      <c r="AI335">
        <v>589.54876093556595</v>
      </c>
    </row>
    <row r="336" spans="24:35" x14ac:dyDescent="0.35">
      <c r="X336" t="str">
        <f t="shared" si="20"/>
        <v>8401_Action sociale sans hébergement</v>
      </c>
      <c r="Y336" t="str">
        <f>INDEX(PDC!$K$1:$L$89,MATCH(AA336,PDC!$K:$K,0),MATCH(PDC!$L$1,PDC!$K$1:$L$1,0))</f>
        <v>Action sociale sans hébergement</v>
      </c>
      <c r="Z336" t="s">
        <v>302</v>
      </c>
      <c r="AA336" t="s">
        <v>201</v>
      </c>
      <c r="AB336">
        <v>3119.3532911068501</v>
      </c>
      <c r="AE336" t="str">
        <f t="shared" si="21"/>
        <v>26_Industrie de l'habillement</v>
      </c>
      <c r="AF336" t="str">
        <f>INDEX(PDC!$K$1:$L$89,MATCH(AH336,PDC!$K:$K,0),MATCH(PDC!$L$1,PDC!$K$1:$L$1,0))</f>
        <v>Industrie de l'habillement</v>
      </c>
      <c r="AG336" t="s">
        <v>145</v>
      </c>
      <c r="AH336" t="s">
        <v>254</v>
      </c>
      <c r="AI336">
        <v>78.077430869514004</v>
      </c>
    </row>
    <row r="337" spans="24:35" x14ac:dyDescent="0.35">
      <c r="X337" t="str">
        <f t="shared" si="20"/>
        <v>8401_Activités créatives, artistiques et de spectacle</v>
      </c>
      <c r="Y337" t="str">
        <f>INDEX(PDC!$K$1:$L$89,MATCH(AA337,PDC!$K:$K,0),MATCH(PDC!$L$1,PDC!$K$1:$L$1,0))</f>
        <v>Activités créatives, artistiques et de spectacle</v>
      </c>
      <c r="Z337" t="s">
        <v>302</v>
      </c>
      <c r="AA337" t="s">
        <v>245</v>
      </c>
      <c r="AB337">
        <v>243.32542595061901</v>
      </c>
      <c r="AE337" t="str">
        <f t="shared" si="21"/>
        <v>26_Industrie du cuir et de la chaussure</v>
      </c>
      <c r="AF337" t="str">
        <f>INDEX(PDC!$K$1:$L$89,MATCH(AH337,PDC!$K:$K,0),MATCH(PDC!$L$1,PDC!$K$1:$L$1,0))</f>
        <v>Industrie du cuir et de la chaussure</v>
      </c>
      <c r="AG337" t="s">
        <v>145</v>
      </c>
      <c r="AH337" t="s">
        <v>143</v>
      </c>
      <c r="AI337">
        <v>1307.41426480379</v>
      </c>
    </row>
    <row r="338" spans="24:35" x14ac:dyDescent="0.35">
      <c r="X338" t="str">
        <f t="shared" si="20"/>
        <v>8401_Bibliothèques, archives, musées et autres activités culturelles</v>
      </c>
      <c r="Y338" t="str">
        <f>INDEX(PDC!$K$1:$L$89,MATCH(AA338,PDC!$K:$K,0),MATCH(PDC!$L$1,PDC!$K$1:$L$1,0))</f>
        <v>Bibliothèques, archives, musées et autres activités culturelles</v>
      </c>
      <c r="Z338" t="s">
        <v>302</v>
      </c>
      <c r="AA338" t="s">
        <v>239</v>
      </c>
      <c r="AB338">
        <v>25.7433729059548</v>
      </c>
      <c r="AE338" t="str">
        <f t="shared" si="21"/>
        <v>26_Travail du bois et fabrication d'articles en bois et en liège, à l'exception des meubles ; fabrication d'articles en vannerie et sparterie</v>
      </c>
      <c r="AF338" t="str">
        <f>INDEX(PDC!$K$1:$L$89,MATCH(AH338,PDC!$K:$K,0),MATCH(PDC!$L$1,PDC!$K$1:$L$1,0))</f>
        <v>Travail du bois et fabrication d'articles en bois et en liège, à l'exception des meubles ; fabrication d'articles en vannerie et sparterie</v>
      </c>
      <c r="AG338" t="s">
        <v>145</v>
      </c>
      <c r="AH338" t="s">
        <v>196</v>
      </c>
      <c r="AI338">
        <v>645.69981076717897</v>
      </c>
    </row>
    <row r="339" spans="24:35" x14ac:dyDescent="0.35">
      <c r="X339" t="str">
        <f t="shared" si="20"/>
        <v>8401_Organisation de jeux de hasard et d'argent</v>
      </c>
      <c r="Y339" t="str">
        <f>INDEX(PDC!$K$1:$L$89,MATCH(AA339,PDC!$K:$K,0),MATCH(PDC!$L$1,PDC!$K$1:$L$1,0))</f>
        <v>Organisation de jeux de hasard et d'argent</v>
      </c>
      <c r="Z339" t="s">
        <v>302</v>
      </c>
      <c r="AA339" t="s">
        <v>247</v>
      </c>
      <c r="AB339">
        <v>2.1089374012458699</v>
      </c>
      <c r="AE339" t="str">
        <f t="shared" si="21"/>
        <v>26_Industrie du papier et du carton</v>
      </c>
      <c r="AF339" t="str">
        <f>INDEX(PDC!$K$1:$L$89,MATCH(AH339,PDC!$K:$K,0),MATCH(PDC!$L$1,PDC!$K$1:$L$1,0))</f>
        <v>Industrie du papier et du carton</v>
      </c>
      <c r="AG339" t="s">
        <v>145</v>
      </c>
      <c r="AH339" t="s">
        <v>248</v>
      </c>
      <c r="AI339">
        <v>1039.70320939049</v>
      </c>
    </row>
    <row r="340" spans="24:35" x14ac:dyDescent="0.35">
      <c r="X340" t="str">
        <f t="shared" si="20"/>
        <v>8401_Activités sportives, récréatives et de loisirs</v>
      </c>
      <c r="Y340" t="str">
        <f>INDEX(PDC!$K$1:$L$89,MATCH(AA340,PDC!$K:$K,0),MATCH(PDC!$L$1,PDC!$K$1:$L$1,0))</f>
        <v>Activités sportives, récréatives et de loisirs</v>
      </c>
      <c r="Z340" t="s">
        <v>302</v>
      </c>
      <c r="AA340" t="s">
        <v>241</v>
      </c>
      <c r="AB340">
        <v>420.09159650389103</v>
      </c>
      <c r="AE340" t="str">
        <f t="shared" si="21"/>
        <v>26_Imprimerie et reproduction d'enregistrements</v>
      </c>
      <c r="AF340" t="str">
        <f>INDEX(PDC!$K$1:$L$89,MATCH(AH340,PDC!$K:$K,0),MATCH(PDC!$L$1,PDC!$K$1:$L$1,0))</f>
        <v>Imprimerie et reproduction d'enregistrements</v>
      </c>
      <c r="AG340" t="s">
        <v>145</v>
      </c>
      <c r="AH340" t="s">
        <v>221</v>
      </c>
      <c r="AI340">
        <v>687.46873440472496</v>
      </c>
    </row>
    <row r="341" spans="24:35" x14ac:dyDescent="0.35">
      <c r="X341" t="str">
        <f t="shared" si="20"/>
        <v>8401_Activités des organisations associatives</v>
      </c>
      <c r="Y341" t="str">
        <f>INDEX(PDC!$K$1:$L$89,MATCH(AA341,PDC!$K:$K,0),MATCH(PDC!$L$1,PDC!$K$1:$L$1,0))</f>
        <v>Activités des organisations associatives</v>
      </c>
      <c r="Z341" t="s">
        <v>302</v>
      </c>
      <c r="AA341" t="s">
        <v>209</v>
      </c>
      <c r="AB341">
        <v>2190.6107503062799</v>
      </c>
      <c r="AE341" t="str">
        <f t="shared" si="21"/>
        <v>26_Industrie chimique</v>
      </c>
      <c r="AF341" t="str">
        <f>INDEX(PDC!$K$1:$L$89,MATCH(AH341,PDC!$K:$K,0),MATCH(PDC!$L$1,PDC!$K$1:$L$1,0))</f>
        <v>Industrie chimique</v>
      </c>
      <c r="AG341" t="s">
        <v>145</v>
      </c>
      <c r="AH341" t="s">
        <v>211</v>
      </c>
      <c r="AI341">
        <v>2282.0735329134</v>
      </c>
    </row>
    <row r="342" spans="24:35" x14ac:dyDescent="0.35">
      <c r="X342" t="str">
        <f t="shared" si="20"/>
        <v>8401_Réparation d'ordinateurs et de biens personnels et domestiques</v>
      </c>
      <c r="Y342" t="str">
        <f>INDEX(PDC!$K$1:$L$89,MATCH(AA342,PDC!$K:$K,0),MATCH(PDC!$L$1,PDC!$K$1:$L$1,0))</f>
        <v>Réparation d'ordinateurs et de biens personnels et domestiques</v>
      </c>
      <c r="Z342" t="s">
        <v>302</v>
      </c>
      <c r="AA342" t="s">
        <v>242</v>
      </c>
      <c r="AB342">
        <v>97.368121801845504</v>
      </c>
      <c r="AE342" t="str">
        <f t="shared" si="21"/>
        <v>26_Industrie pharmaceutique</v>
      </c>
      <c r="AF342" t="str">
        <f>INDEX(PDC!$K$1:$L$89,MATCH(AH342,PDC!$K:$K,0),MATCH(PDC!$L$1,PDC!$K$1:$L$1,0))</f>
        <v>Industrie pharmaceutique</v>
      </c>
      <c r="AG342" t="s">
        <v>145</v>
      </c>
      <c r="AH342" t="s">
        <v>259</v>
      </c>
      <c r="AI342">
        <v>308.85660095187899</v>
      </c>
    </row>
    <row r="343" spans="24:35" x14ac:dyDescent="0.35">
      <c r="X343" t="str">
        <f t="shared" si="20"/>
        <v>8401_Autres services personnels</v>
      </c>
      <c r="Y343" t="str">
        <f>INDEX(PDC!$K$1:$L$89,MATCH(AA343,PDC!$K:$K,0),MATCH(PDC!$L$1,PDC!$K$1:$L$1,0))</f>
        <v>Autres services personnels</v>
      </c>
      <c r="Z343" t="s">
        <v>302</v>
      </c>
      <c r="AA343" t="s">
        <v>216</v>
      </c>
      <c r="AB343">
        <v>758.36239785954899</v>
      </c>
      <c r="AE343" t="str">
        <f t="shared" si="21"/>
        <v>26_Fabrication de produits en caoutchouc et en plastique</v>
      </c>
      <c r="AF343" t="str">
        <f>INDEX(PDC!$K$1:$L$89,MATCH(AH343,PDC!$K:$K,0),MATCH(PDC!$L$1,PDC!$K$1:$L$1,0))</f>
        <v>Fabrication de produits en caoutchouc et en plastique</v>
      </c>
      <c r="AG343" t="s">
        <v>145</v>
      </c>
      <c r="AH343" t="s">
        <v>195</v>
      </c>
      <c r="AI343">
        <v>1820.77344278633</v>
      </c>
    </row>
    <row r="344" spans="24:35" x14ac:dyDescent="0.35">
      <c r="X344" t="str">
        <f t="shared" si="20"/>
        <v>8401_Activités des ménages en tant qu'employeurs de personnel domestique</v>
      </c>
      <c r="Y344" t="str">
        <f>INDEX(PDC!$K$1:$L$89,MATCH(AA344,PDC!$K:$K,0),MATCH(PDC!$L$1,PDC!$K$1:$L$1,0))</f>
        <v>Activités des ménages en tant qu'employeurs de personnel domestique</v>
      </c>
      <c r="Z344" t="s">
        <v>302</v>
      </c>
      <c r="AA344" t="s">
        <v>261</v>
      </c>
      <c r="AB344">
        <v>326.20381644363903</v>
      </c>
      <c r="AE344" t="str">
        <f t="shared" si="21"/>
        <v>26_Fabrication d'autres produits minéraux non métalliques</v>
      </c>
      <c r="AF344" t="str">
        <f>INDEX(PDC!$K$1:$L$89,MATCH(AH344,PDC!$K:$K,0),MATCH(PDC!$L$1,PDC!$K$1:$L$1,0))</f>
        <v>Fabrication d'autres produits minéraux non métalliques</v>
      </c>
      <c r="AG344" t="s">
        <v>145</v>
      </c>
      <c r="AH344" t="s">
        <v>203</v>
      </c>
      <c r="AI344">
        <v>1241.3004750453199</v>
      </c>
    </row>
    <row r="345" spans="24:35" x14ac:dyDescent="0.35">
      <c r="X345" t="str">
        <f t="shared" si="20"/>
        <v>8401_Activités des organisations et organismes extraterritoriaux</v>
      </c>
      <c r="Y345" t="str">
        <f>INDEX(PDC!$K$1:$L$89,MATCH(AA345,PDC!$K:$K,0),MATCH(PDC!$L$1,PDC!$K$1:$L$1,0))</f>
        <v>Activités des organisations et organismes extraterritoriaux</v>
      </c>
      <c r="Z345" t="s">
        <v>302</v>
      </c>
      <c r="AA345" t="s">
        <v>260</v>
      </c>
      <c r="AB345">
        <v>9.5884521065688304</v>
      </c>
      <c r="AE345" t="str">
        <f t="shared" si="21"/>
        <v>26_Métallurgie</v>
      </c>
      <c r="AF345" t="str">
        <f>INDEX(PDC!$K$1:$L$89,MATCH(AH345,PDC!$K:$K,0),MATCH(PDC!$L$1,PDC!$K$1:$L$1,0))</f>
        <v>Métallurgie</v>
      </c>
      <c r="AG345" t="s">
        <v>145</v>
      </c>
      <c r="AH345" t="s">
        <v>225</v>
      </c>
      <c r="AI345">
        <v>808.51883652655397</v>
      </c>
    </row>
    <row r="346" spans="24:35" x14ac:dyDescent="0.35">
      <c r="X346" t="str">
        <f t="shared" si="20"/>
        <v>8402_Culture et production animale, chasse et services annexes</v>
      </c>
      <c r="Y346" t="str">
        <f>INDEX(PDC!$K$1:$L$89,MATCH(AA346,PDC!$K:$K,0),MATCH(PDC!$L$1,PDC!$K$1:$L$1,0))</f>
        <v>Culture et production animale, chasse et services annexes</v>
      </c>
      <c r="Z346" t="s">
        <v>303</v>
      </c>
      <c r="AA346" t="s">
        <v>94</v>
      </c>
      <c r="AB346">
        <v>440.745304313443</v>
      </c>
      <c r="AE346" t="str">
        <f t="shared" si="21"/>
        <v>26_Fabrication de produits métalliques, à l'exception des machines et des équipements</v>
      </c>
      <c r="AF346" t="str">
        <f>INDEX(PDC!$K$1:$L$89,MATCH(AH346,PDC!$K:$K,0),MATCH(PDC!$L$1,PDC!$K$1:$L$1,0))</f>
        <v>Fabrication de produits métalliques, à l'exception des machines et des équipements</v>
      </c>
      <c r="AG346" t="s">
        <v>145</v>
      </c>
      <c r="AH346" t="s">
        <v>204</v>
      </c>
      <c r="AI346">
        <v>3093.80694219613</v>
      </c>
    </row>
    <row r="347" spans="24:35" x14ac:dyDescent="0.35">
      <c r="X347" t="str">
        <f t="shared" si="20"/>
        <v>8402_Sylviculture et exploitation forestière</v>
      </c>
      <c r="Y347" t="str">
        <f>INDEX(PDC!$K$1:$L$89,MATCH(AA347,PDC!$K:$K,0),MATCH(PDC!$L$1,PDC!$K$1:$L$1,0))</f>
        <v>Sylviculture et exploitation forestière</v>
      </c>
      <c r="Z347" t="s">
        <v>303</v>
      </c>
      <c r="AA347" t="s">
        <v>95</v>
      </c>
      <c r="AB347">
        <v>42.8172163934696</v>
      </c>
      <c r="AE347" t="str">
        <f t="shared" si="21"/>
        <v>26_Fabrication de produits informatiques, électroniques et optiques</v>
      </c>
      <c r="AF347" t="str">
        <f>INDEX(PDC!$K$1:$L$89,MATCH(AH347,PDC!$K:$K,0),MATCH(PDC!$L$1,PDC!$K$1:$L$1,0))</f>
        <v>Fabrication de produits informatiques, électroniques et optiques</v>
      </c>
      <c r="AG347" t="s">
        <v>145</v>
      </c>
      <c r="AH347" t="s">
        <v>145</v>
      </c>
      <c r="AI347">
        <v>1128.83538018388</v>
      </c>
    </row>
    <row r="348" spans="24:35" x14ac:dyDescent="0.35">
      <c r="X348" t="str">
        <f t="shared" si="20"/>
        <v>8402_Pêche et aquaculture</v>
      </c>
      <c r="Y348" t="str">
        <f>INDEX(PDC!$K$1:$L$89,MATCH(AA348,PDC!$K:$K,0),MATCH(PDC!$L$1,PDC!$K$1:$L$1,0))</f>
        <v>Pêche et aquaculture</v>
      </c>
      <c r="Z348" t="s">
        <v>303</v>
      </c>
      <c r="AA348" t="s">
        <v>104</v>
      </c>
      <c r="AB348">
        <v>19.876584933311999</v>
      </c>
      <c r="AE348" t="str">
        <f t="shared" si="21"/>
        <v>26_Fabrication d'équipements électriques</v>
      </c>
      <c r="AF348" t="str">
        <f>INDEX(PDC!$K$1:$L$89,MATCH(AH348,PDC!$K:$K,0),MATCH(PDC!$L$1,PDC!$K$1:$L$1,0))</f>
        <v>Fabrication d'équipements électriques</v>
      </c>
      <c r="AG348" t="s">
        <v>145</v>
      </c>
      <c r="AH348" t="s">
        <v>235</v>
      </c>
      <c r="AI348">
        <v>908.14117604531396</v>
      </c>
    </row>
    <row r="349" spans="24:35" x14ac:dyDescent="0.35">
      <c r="X349" t="str">
        <f t="shared" si="20"/>
        <v>8402_Autres industries extractives</v>
      </c>
      <c r="Y349" t="str">
        <f>INDEX(PDC!$K$1:$L$89,MATCH(AA349,PDC!$K:$K,0),MATCH(PDC!$L$1,PDC!$K$1:$L$1,0))</f>
        <v>Autres industries extractives</v>
      </c>
      <c r="Z349" t="s">
        <v>303</v>
      </c>
      <c r="AA349" t="s">
        <v>96</v>
      </c>
      <c r="AB349">
        <v>47.528960588211298</v>
      </c>
      <c r="AE349" t="str">
        <f t="shared" si="21"/>
        <v>26_Fabrication de machines et équipements n.c.a.</v>
      </c>
      <c r="AF349" t="str">
        <f>INDEX(PDC!$K$1:$L$89,MATCH(AH349,PDC!$K:$K,0),MATCH(PDC!$L$1,PDC!$K$1:$L$1,0))</f>
        <v>Fabrication de machines et équipements n.c.a.</v>
      </c>
      <c r="AG349" t="s">
        <v>145</v>
      </c>
      <c r="AH349" t="s">
        <v>219</v>
      </c>
      <c r="AI349">
        <v>1900.64490315333</v>
      </c>
    </row>
    <row r="350" spans="24:35" x14ac:dyDescent="0.35">
      <c r="X350" t="str">
        <f t="shared" si="20"/>
        <v>8402_Industries alimentaires</v>
      </c>
      <c r="Y350" t="str">
        <f>INDEX(PDC!$K$1:$L$89,MATCH(AA350,PDC!$K:$K,0),MATCH(PDC!$L$1,PDC!$K$1:$L$1,0))</f>
        <v>Industries alimentaires</v>
      </c>
      <c r="Z350" t="s">
        <v>303</v>
      </c>
      <c r="AA350" t="s">
        <v>199</v>
      </c>
      <c r="AB350">
        <v>757.07745330298303</v>
      </c>
      <c r="AE350" t="str">
        <f t="shared" si="21"/>
        <v>26_Industrie automobile</v>
      </c>
      <c r="AF350" t="str">
        <f>INDEX(PDC!$K$1:$L$89,MATCH(AH350,PDC!$K:$K,0),MATCH(PDC!$L$1,PDC!$K$1:$L$1,0))</f>
        <v>Industrie automobile</v>
      </c>
      <c r="AG350" t="s">
        <v>145</v>
      </c>
      <c r="AH350" t="s">
        <v>208</v>
      </c>
      <c r="AI350">
        <v>696.04041267418302</v>
      </c>
    </row>
    <row r="351" spans="24:35" x14ac:dyDescent="0.35">
      <c r="X351" t="str">
        <f t="shared" si="20"/>
        <v>8402_Fabrication de boissons</v>
      </c>
      <c r="Y351" t="str">
        <f>INDEX(PDC!$K$1:$L$89,MATCH(AA351,PDC!$K:$K,0),MATCH(PDC!$L$1,PDC!$K$1:$L$1,0))</f>
        <v>Fabrication de boissons</v>
      </c>
      <c r="Z351" t="s">
        <v>303</v>
      </c>
      <c r="AA351" t="s">
        <v>252</v>
      </c>
      <c r="AB351">
        <v>99.533484148193196</v>
      </c>
      <c r="AE351" t="str">
        <f t="shared" si="21"/>
        <v>26_Fabrication d'autres matériels de transport</v>
      </c>
      <c r="AF351" t="str">
        <f>INDEX(PDC!$K$1:$L$89,MATCH(AH351,PDC!$K:$K,0),MATCH(PDC!$L$1,PDC!$K$1:$L$1,0))</f>
        <v>Fabrication d'autres matériels de transport</v>
      </c>
      <c r="AG351" t="s">
        <v>145</v>
      </c>
      <c r="AH351" t="s">
        <v>237</v>
      </c>
      <c r="AI351">
        <v>468.05401737190903</v>
      </c>
    </row>
    <row r="352" spans="24:35" x14ac:dyDescent="0.35">
      <c r="X352" t="str">
        <f t="shared" si="20"/>
        <v>8402_Fabrication de textiles</v>
      </c>
      <c r="Y352" t="str">
        <f>INDEX(PDC!$K$1:$L$89,MATCH(AA352,PDC!$K:$K,0),MATCH(PDC!$L$1,PDC!$K$1:$L$1,0))</f>
        <v>Fabrication de textiles</v>
      </c>
      <c r="Z352" t="s">
        <v>303</v>
      </c>
      <c r="AA352" t="s">
        <v>250</v>
      </c>
      <c r="AB352">
        <v>546.64354051678595</v>
      </c>
      <c r="AE352" t="str">
        <f t="shared" si="21"/>
        <v>26_Fabrication de meubles</v>
      </c>
      <c r="AF352" t="str">
        <f>INDEX(PDC!$K$1:$L$89,MATCH(AH352,PDC!$K:$K,0),MATCH(PDC!$L$1,PDC!$K$1:$L$1,0))</f>
        <v>Fabrication de meubles</v>
      </c>
      <c r="AG352" t="s">
        <v>145</v>
      </c>
      <c r="AH352" t="s">
        <v>231</v>
      </c>
      <c r="AI352">
        <v>322.37342018944298</v>
      </c>
    </row>
    <row r="353" spans="24:35" x14ac:dyDescent="0.35">
      <c r="X353" t="str">
        <f t="shared" si="20"/>
        <v>8402_Industrie du cuir et de la chaussure</v>
      </c>
      <c r="Y353" t="str">
        <f>INDEX(PDC!$K$1:$L$89,MATCH(AA353,PDC!$K:$K,0),MATCH(PDC!$L$1,PDC!$K$1:$L$1,0))</f>
        <v>Industrie du cuir et de la chaussure</v>
      </c>
      <c r="Z353" t="s">
        <v>303</v>
      </c>
      <c r="AA353" t="s">
        <v>143</v>
      </c>
      <c r="AB353">
        <v>13.3424833185087</v>
      </c>
      <c r="AE353" t="str">
        <f t="shared" si="21"/>
        <v>26_Autres industries manufacturières</v>
      </c>
      <c r="AF353" t="str">
        <f>INDEX(PDC!$K$1:$L$89,MATCH(AH353,PDC!$K:$K,0),MATCH(PDC!$L$1,PDC!$K$1:$L$1,0))</f>
        <v>Autres industries manufacturières</v>
      </c>
      <c r="AG353" t="s">
        <v>145</v>
      </c>
      <c r="AH353" t="s">
        <v>244</v>
      </c>
      <c r="AI353">
        <v>576.10120127340599</v>
      </c>
    </row>
    <row r="354" spans="24:35" x14ac:dyDescent="0.35">
      <c r="X354" t="str">
        <f t="shared" si="20"/>
        <v>8402_Travail du bois et fabrication d'articles en bois et en liège, à l'exception des meubles ; fabrication d'articles en vannerie et sparterie</v>
      </c>
      <c r="Y354" t="str">
        <f>INDEX(PDC!$K$1:$L$89,MATCH(AA354,PDC!$K:$K,0),MATCH(PDC!$L$1,PDC!$K$1:$L$1,0))</f>
        <v>Travail du bois et fabrication d'articles en bois et en liège, à l'exception des meubles ; fabrication d'articles en vannerie et sparterie</v>
      </c>
      <c r="Z354" t="s">
        <v>303</v>
      </c>
      <c r="AA354" t="s">
        <v>196</v>
      </c>
      <c r="AB354">
        <v>67.331124696551996</v>
      </c>
      <c r="AE354" t="str">
        <f t="shared" si="21"/>
        <v>26_Réparation et installation de machines et d'équipements</v>
      </c>
      <c r="AF354" t="str">
        <f>INDEX(PDC!$K$1:$L$89,MATCH(AH354,PDC!$K:$K,0),MATCH(PDC!$L$1,PDC!$K$1:$L$1,0))</f>
        <v>Réparation et installation de machines et d'équipements</v>
      </c>
      <c r="AG354" t="s">
        <v>145</v>
      </c>
      <c r="AH354" t="s">
        <v>215</v>
      </c>
      <c r="AI354">
        <v>1510.32363055064</v>
      </c>
    </row>
    <row r="355" spans="24:35" x14ac:dyDescent="0.35">
      <c r="X355" t="str">
        <f t="shared" si="20"/>
        <v>8402_Industrie du papier et du carton</v>
      </c>
      <c r="Y355" t="str">
        <f>INDEX(PDC!$K$1:$L$89,MATCH(AA355,PDC!$K:$K,0),MATCH(PDC!$L$1,PDC!$K$1:$L$1,0))</f>
        <v>Industrie du papier et du carton</v>
      </c>
      <c r="Z355" t="s">
        <v>303</v>
      </c>
      <c r="AA355" t="s">
        <v>248</v>
      </c>
      <c r="AB355">
        <v>32.516804500824399</v>
      </c>
      <c r="AE355" t="str">
        <f t="shared" si="21"/>
        <v>26_Production et distribution d'électricité, de gaz, de vapeur et d'air conditionné</v>
      </c>
      <c r="AF355" t="str">
        <f>INDEX(PDC!$K$1:$L$89,MATCH(AH355,PDC!$K:$K,0),MATCH(PDC!$L$1,PDC!$K$1:$L$1,0))</f>
        <v>Production et distribution d'électricité, de gaz, de vapeur et d'air conditionné</v>
      </c>
      <c r="AG355" t="s">
        <v>145</v>
      </c>
      <c r="AH355" t="s">
        <v>253</v>
      </c>
      <c r="AI355">
        <v>2312.5392128532399</v>
      </c>
    </row>
    <row r="356" spans="24:35" x14ac:dyDescent="0.35">
      <c r="X356" t="str">
        <f t="shared" si="20"/>
        <v>8402_Imprimerie et reproduction d'enregistrements</v>
      </c>
      <c r="Y356" t="str">
        <f>INDEX(PDC!$K$1:$L$89,MATCH(AA356,PDC!$K:$K,0),MATCH(PDC!$L$1,PDC!$K$1:$L$1,0))</f>
        <v>Imprimerie et reproduction d'enregistrements</v>
      </c>
      <c r="Z356" t="s">
        <v>303</v>
      </c>
      <c r="AA356" t="s">
        <v>221</v>
      </c>
      <c r="AB356">
        <v>69.781037073866401</v>
      </c>
      <c r="AE356" t="str">
        <f t="shared" si="21"/>
        <v>26_Captage, traitement et distribution d'eau</v>
      </c>
      <c r="AF356" t="str">
        <f>INDEX(PDC!$K$1:$L$89,MATCH(AH356,PDC!$K:$K,0),MATCH(PDC!$L$1,PDC!$K$1:$L$1,0))</f>
        <v>Captage, traitement et distribution d'eau</v>
      </c>
      <c r="AG356" t="s">
        <v>145</v>
      </c>
      <c r="AH356" t="s">
        <v>230</v>
      </c>
      <c r="AI356">
        <v>340.39047317703398</v>
      </c>
    </row>
    <row r="357" spans="24:35" x14ac:dyDescent="0.35">
      <c r="X357" t="str">
        <f t="shared" si="20"/>
        <v>8402_Industrie chimique</v>
      </c>
      <c r="Y357" t="str">
        <f>INDEX(PDC!$K$1:$L$89,MATCH(AA357,PDC!$K:$K,0),MATCH(PDC!$L$1,PDC!$K$1:$L$1,0))</f>
        <v>Industrie chimique</v>
      </c>
      <c r="Z357" t="s">
        <v>303</v>
      </c>
      <c r="AA357" t="s">
        <v>211</v>
      </c>
      <c r="AB357">
        <v>224.42186472731501</v>
      </c>
      <c r="AE357" t="str">
        <f t="shared" si="21"/>
        <v>26_Collecte et traitement des eaux usées</v>
      </c>
      <c r="AF357" t="str">
        <f>INDEX(PDC!$K$1:$L$89,MATCH(AH357,PDC!$K:$K,0),MATCH(PDC!$L$1,PDC!$K$1:$L$1,0))</f>
        <v>Collecte et traitement des eaux usées</v>
      </c>
      <c r="AG357" t="s">
        <v>145</v>
      </c>
      <c r="AH357" t="s">
        <v>197</v>
      </c>
      <c r="AI357">
        <v>62.641764187287301</v>
      </c>
    </row>
    <row r="358" spans="24:35" x14ac:dyDescent="0.35">
      <c r="X358" t="str">
        <f t="shared" si="20"/>
        <v>8402_Industrie pharmaceutique</v>
      </c>
      <c r="Y358" t="str">
        <f>INDEX(PDC!$K$1:$L$89,MATCH(AA358,PDC!$K:$K,0),MATCH(PDC!$L$1,PDC!$K$1:$L$1,0))</f>
        <v>Industrie pharmaceutique</v>
      </c>
      <c r="Z358" t="s">
        <v>303</v>
      </c>
      <c r="AA358" t="s">
        <v>259</v>
      </c>
      <c r="AB358">
        <v>218.16786137804201</v>
      </c>
      <c r="AE358" t="str">
        <f t="shared" si="21"/>
        <v>26_Collecte, traitement et élimination des déchets ; récupération</v>
      </c>
      <c r="AF358" t="str">
        <f>INDEX(PDC!$K$1:$L$89,MATCH(AH358,PDC!$K:$K,0),MATCH(PDC!$L$1,PDC!$K$1:$L$1,0))</f>
        <v>Collecte, traitement et élimination des déchets ; récupération</v>
      </c>
      <c r="AG358" t="s">
        <v>145</v>
      </c>
      <c r="AH358" t="s">
        <v>147</v>
      </c>
      <c r="AI358">
        <v>663.33406159262802</v>
      </c>
    </row>
    <row r="359" spans="24:35" x14ac:dyDescent="0.35">
      <c r="X359" t="str">
        <f t="shared" si="20"/>
        <v>8402_Fabrication de produits en caoutchouc et en plastique</v>
      </c>
      <c r="Y359" t="str">
        <f>INDEX(PDC!$K$1:$L$89,MATCH(AA359,PDC!$K:$K,0),MATCH(PDC!$L$1,PDC!$K$1:$L$1,0))</f>
        <v>Fabrication de produits en caoutchouc et en plastique</v>
      </c>
      <c r="Z359" t="s">
        <v>303</v>
      </c>
      <c r="AA359" t="s">
        <v>195</v>
      </c>
      <c r="AB359">
        <v>30.641898911925299</v>
      </c>
      <c r="AE359" t="str">
        <f t="shared" si="21"/>
        <v>26_Dépollution et autres services de gestion des déchets</v>
      </c>
      <c r="AF359" t="str">
        <f>INDEX(PDC!$K$1:$L$89,MATCH(AH359,PDC!$K:$K,0),MATCH(PDC!$L$1,PDC!$K$1:$L$1,0))</f>
        <v>Dépollution et autres services de gestion des déchets</v>
      </c>
      <c r="AG359" t="s">
        <v>145</v>
      </c>
      <c r="AH359" t="s">
        <v>246</v>
      </c>
      <c r="AI359">
        <v>53.874223076170203</v>
      </c>
    </row>
    <row r="360" spans="24:35" x14ac:dyDescent="0.35">
      <c r="X360" t="str">
        <f t="shared" si="20"/>
        <v>8402_Fabrication d'autres produits minéraux non métalliques</v>
      </c>
      <c r="Y360" t="str">
        <f>INDEX(PDC!$K$1:$L$89,MATCH(AA360,PDC!$K:$K,0),MATCH(PDC!$L$1,PDC!$K$1:$L$1,0))</f>
        <v>Fabrication d'autres produits minéraux non métalliques</v>
      </c>
      <c r="Z360" t="s">
        <v>303</v>
      </c>
      <c r="AA360" t="s">
        <v>203</v>
      </c>
      <c r="AB360">
        <v>256.47296955683902</v>
      </c>
      <c r="AE360" t="str">
        <f t="shared" si="21"/>
        <v>26_Construction de bâtiments</v>
      </c>
      <c r="AF360" t="str">
        <f>INDEX(PDC!$K$1:$L$89,MATCH(AH360,PDC!$K:$K,0),MATCH(PDC!$L$1,PDC!$K$1:$L$1,0))</f>
        <v>Construction de bâtiments</v>
      </c>
      <c r="AG360" t="s">
        <v>145</v>
      </c>
      <c r="AH360" t="s">
        <v>193</v>
      </c>
      <c r="AI360">
        <v>857.39915464462194</v>
      </c>
    </row>
    <row r="361" spans="24:35" x14ac:dyDescent="0.35">
      <c r="X361" t="str">
        <f t="shared" si="20"/>
        <v>8402_Métallurgie</v>
      </c>
      <c r="Y361" t="str">
        <f>INDEX(PDC!$K$1:$L$89,MATCH(AA361,PDC!$K:$K,0),MATCH(PDC!$L$1,PDC!$K$1:$L$1,0))</f>
        <v>Métallurgie</v>
      </c>
      <c r="Z361" t="s">
        <v>303</v>
      </c>
      <c r="AA361" t="s">
        <v>225</v>
      </c>
      <c r="AB361">
        <v>12.3136649574044</v>
      </c>
      <c r="AE361" t="str">
        <f t="shared" si="21"/>
        <v>26_Génie civil</v>
      </c>
      <c r="AF361" t="str">
        <f>INDEX(PDC!$K$1:$L$89,MATCH(AH361,PDC!$K:$K,0),MATCH(PDC!$L$1,PDC!$K$1:$L$1,0))</f>
        <v>Génie civil</v>
      </c>
      <c r="AG361" t="s">
        <v>145</v>
      </c>
      <c r="AH361" t="s">
        <v>149</v>
      </c>
      <c r="AI361">
        <v>1160.28233238956</v>
      </c>
    </row>
    <row r="362" spans="24:35" x14ac:dyDescent="0.35">
      <c r="X362" t="str">
        <f t="shared" si="20"/>
        <v>8402_Fabrication de produits métalliques, à l'exception des machines et des équipements</v>
      </c>
      <c r="Y362" t="str">
        <f>INDEX(PDC!$K$1:$L$89,MATCH(AA362,PDC!$K:$K,0),MATCH(PDC!$L$1,PDC!$K$1:$L$1,0))</f>
        <v>Fabrication de produits métalliques, à l'exception des machines et des équipements</v>
      </c>
      <c r="Z362" t="s">
        <v>303</v>
      </c>
      <c r="AA362" t="s">
        <v>204</v>
      </c>
      <c r="AB362">
        <v>353.65465271853401</v>
      </c>
      <c r="AE362" t="str">
        <f t="shared" si="21"/>
        <v>26_Travaux de construction spécialisés</v>
      </c>
      <c r="AF362" t="str">
        <f>INDEX(PDC!$K$1:$L$89,MATCH(AH362,PDC!$K:$K,0),MATCH(PDC!$L$1,PDC!$K$1:$L$1,0))</f>
        <v>Travaux de construction spécialisés</v>
      </c>
      <c r="AG362" t="s">
        <v>145</v>
      </c>
      <c r="AH362" t="s">
        <v>151</v>
      </c>
      <c r="AI362">
        <v>9615.3625825368199</v>
      </c>
    </row>
    <row r="363" spans="24:35" x14ac:dyDescent="0.35">
      <c r="X363" t="str">
        <f t="shared" si="20"/>
        <v>8402_Fabrication de produits informatiques, électroniques et optiques</v>
      </c>
      <c r="Y363" t="str">
        <f>INDEX(PDC!$K$1:$L$89,MATCH(AA363,PDC!$K:$K,0),MATCH(PDC!$L$1,PDC!$K$1:$L$1,0))</f>
        <v>Fabrication de produits informatiques, électroniques et optiques</v>
      </c>
      <c r="Z363" t="s">
        <v>303</v>
      </c>
      <c r="AA363" t="s">
        <v>145</v>
      </c>
      <c r="AB363">
        <v>50.707202806237802</v>
      </c>
      <c r="AE363" t="str">
        <f t="shared" si="21"/>
        <v>26_Commerce et réparation d'automobiles et de motocycles</v>
      </c>
      <c r="AF363" t="str">
        <f>INDEX(PDC!$K$1:$L$89,MATCH(AH363,PDC!$K:$K,0),MATCH(PDC!$L$1,PDC!$K$1:$L$1,0))</f>
        <v>Commerce et réparation d'automobiles et de motocycles</v>
      </c>
      <c r="AG363" t="s">
        <v>145</v>
      </c>
      <c r="AH363" t="s">
        <v>223</v>
      </c>
      <c r="AI363">
        <v>3373.2558188262101</v>
      </c>
    </row>
    <row r="364" spans="24:35" x14ac:dyDescent="0.35">
      <c r="X364" t="str">
        <f t="shared" si="20"/>
        <v>8402_Fabrication d'équipements électriques</v>
      </c>
      <c r="Y364" t="str">
        <f>INDEX(PDC!$K$1:$L$89,MATCH(AA364,PDC!$K:$K,0),MATCH(PDC!$L$1,PDC!$K$1:$L$1,0))</f>
        <v>Fabrication d'équipements électriques</v>
      </c>
      <c r="Z364" t="s">
        <v>303</v>
      </c>
      <c r="AA364" t="s">
        <v>235</v>
      </c>
      <c r="AB364">
        <v>323.707295716158</v>
      </c>
      <c r="AE364" t="str">
        <f t="shared" si="21"/>
        <v>26_Commerce de gros, à l'exception des automobiles et des motocycles</v>
      </c>
      <c r="AF364" t="str">
        <f>INDEX(PDC!$K$1:$L$89,MATCH(AH364,PDC!$K:$K,0),MATCH(PDC!$L$1,PDC!$K$1:$L$1,0))</f>
        <v>Commerce de gros, à l'exception des automobiles et des motocycles</v>
      </c>
      <c r="AG364" t="s">
        <v>145</v>
      </c>
      <c r="AH364" t="s">
        <v>210</v>
      </c>
      <c r="AI364">
        <v>7381.2220098796497</v>
      </c>
    </row>
    <row r="365" spans="24:35" x14ac:dyDescent="0.35">
      <c r="X365" t="str">
        <f t="shared" si="20"/>
        <v>8402_Fabrication de machines et équipements n.c.a.</v>
      </c>
      <c r="Y365" t="str">
        <f>INDEX(PDC!$K$1:$L$89,MATCH(AA365,PDC!$K:$K,0),MATCH(PDC!$L$1,PDC!$K$1:$L$1,0))</f>
        <v>Fabrication de machines et équipements n.c.a.</v>
      </c>
      <c r="Z365" t="s">
        <v>303</v>
      </c>
      <c r="AA365" t="s">
        <v>219</v>
      </c>
      <c r="AB365">
        <v>362.09437529946399</v>
      </c>
      <c r="AE365" t="str">
        <f t="shared" si="21"/>
        <v>26_Commerce de détail, à l'exception des automobiles et des motocycles</v>
      </c>
      <c r="AF365" t="str">
        <f>INDEX(PDC!$K$1:$L$89,MATCH(AH365,PDC!$K:$K,0),MATCH(PDC!$L$1,PDC!$K$1:$L$1,0))</f>
        <v>Commerce de détail, à l'exception des automobiles et des motocycles</v>
      </c>
      <c r="AG365" t="s">
        <v>145</v>
      </c>
      <c r="AH365" t="s">
        <v>206</v>
      </c>
      <c r="AI365">
        <v>12191.3600871693</v>
      </c>
    </row>
    <row r="366" spans="24:35" x14ac:dyDescent="0.35">
      <c r="X366" t="str">
        <f t="shared" si="20"/>
        <v>8402_Industrie automobile</v>
      </c>
      <c r="Y366" t="str">
        <f>INDEX(PDC!$K$1:$L$89,MATCH(AA366,PDC!$K:$K,0),MATCH(PDC!$L$1,PDC!$K$1:$L$1,0))</f>
        <v>Industrie automobile</v>
      </c>
      <c r="Z366" t="s">
        <v>303</v>
      </c>
      <c r="AA366" t="s">
        <v>208</v>
      </c>
      <c r="AB366">
        <v>42.221374661385298</v>
      </c>
      <c r="AE366" t="str">
        <f t="shared" si="21"/>
        <v>26_Transports terrestres et transport par conduites</v>
      </c>
      <c r="AF366" t="str">
        <f>INDEX(PDC!$K$1:$L$89,MATCH(AH366,PDC!$K:$K,0),MATCH(PDC!$L$1,PDC!$K$1:$L$1,0))</f>
        <v>Transports terrestres et transport par conduites</v>
      </c>
      <c r="AG366" t="s">
        <v>145</v>
      </c>
      <c r="AH366" t="s">
        <v>205</v>
      </c>
      <c r="AI366">
        <v>5587.80636371325</v>
      </c>
    </row>
    <row r="367" spans="24:35" x14ac:dyDescent="0.35">
      <c r="X367" t="str">
        <f t="shared" si="20"/>
        <v>8402_Fabrication d'autres matériels de transport</v>
      </c>
      <c r="Y367" t="str">
        <f>INDEX(PDC!$K$1:$L$89,MATCH(AA367,PDC!$K:$K,0),MATCH(PDC!$L$1,PDC!$K$1:$L$1,0))</f>
        <v>Fabrication d'autres matériels de transport</v>
      </c>
      <c r="Z367" t="s">
        <v>303</v>
      </c>
      <c r="AA367" t="s">
        <v>237</v>
      </c>
      <c r="AB367">
        <v>36.296365337771597</v>
      </c>
      <c r="AE367" t="str">
        <f t="shared" si="21"/>
        <v>26_Transports par eau</v>
      </c>
      <c r="AF367" t="str">
        <f>INDEX(PDC!$K$1:$L$89,MATCH(AH367,PDC!$K:$K,0),MATCH(PDC!$L$1,PDC!$K$1:$L$1,0))</f>
        <v>Transports par eau</v>
      </c>
      <c r="AG367" t="s">
        <v>145</v>
      </c>
      <c r="AH367" t="s">
        <v>256</v>
      </c>
      <c r="AI367">
        <v>24.244433657802499</v>
      </c>
    </row>
    <row r="368" spans="24:35" x14ac:dyDescent="0.35">
      <c r="X368" t="str">
        <f t="shared" si="20"/>
        <v>8402_Fabrication de meubles</v>
      </c>
      <c r="Y368" t="str">
        <f>INDEX(PDC!$K$1:$L$89,MATCH(AA368,PDC!$K:$K,0),MATCH(PDC!$L$1,PDC!$K$1:$L$1,0))</f>
        <v>Fabrication de meubles</v>
      </c>
      <c r="Z368" t="s">
        <v>303</v>
      </c>
      <c r="AA368" t="s">
        <v>231</v>
      </c>
      <c r="AB368">
        <v>71.554834274436601</v>
      </c>
      <c r="AE368" t="str">
        <f t="shared" si="21"/>
        <v>26_Transports aériens</v>
      </c>
      <c r="AF368" t="str">
        <f>INDEX(PDC!$K$1:$L$89,MATCH(AH368,PDC!$K:$K,0),MATCH(PDC!$L$1,PDC!$K$1:$L$1,0))</f>
        <v>Transports aériens</v>
      </c>
      <c r="AG368" t="s">
        <v>145</v>
      </c>
      <c r="AH368" t="s">
        <v>258</v>
      </c>
      <c r="AI368">
        <v>54.175118215293402</v>
      </c>
    </row>
    <row r="369" spans="24:35" x14ac:dyDescent="0.35">
      <c r="X369" t="str">
        <f t="shared" si="20"/>
        <v>8402_Autres industries manufacturières</v>
      </c>
      <c r="Y369" t="str">
        <f>INDEX(PDC!$K$1:$L$89,MATCH(AA369,PDC!$K:$K,0),MATCH(PDC!$L$1,PDC!$K$1:$L$1,0))</f>
        <v>Autres industries manufacturières</v>
      </c>
      <c r="Z369" t="s">
        <v>303</v>
      </c>
      <c r="AA369" t="s">
        <v>244</v>
      </c>
      <c r="AB369">
        <v>94.026359767997505</v>
      </c>
      <c r="AE369" t="str">
        <f t="shared" si="21"/>
        <v>26_Entreposage et services auxiliaires des transports</v>
      </c>
      <c r="AF369" t="str">
        <f>INDEX(PDC!$K$1:$L$89,MATCH(AH369,PDC!$K:$K,0),MATCH(PDC!$L$1,PDC!$K$1:$L$1,0))</f>
        <v>Entreposage et services auxiliaires des transports</v>
      </c>
      <c r="AG369" t="s">
        <v>145</v>
      </c>
      <c r="AH369" t="s">
        <v>200</v>
      </c>
      <c r="AI369">
        <v>2363.2000001650899</v>
      </c>
    </row>
    <row r="370" spans="24:35" x14ac:dyDescent="0.35">
      <c r="X370" t="str">
        <f t="shared" si="20"/>
        <v>8402_Réparation et installation de machines et d'équipements</v>
      </c>
      <c r="Y370" t="str">
        <f>INDEX(PDC!$K$1:$L$89,MATCH(AA370,PDC!$K:$K,0),MATCH(PDC!$L$1,PDC!$K$1:$L$1,0))</f>
        <v>Réparation et installation de machines et d'équipements</v>
      </c>
      <c r="Z370" t="s">
        <v>303</v>
      </c>
      <c r="AA370" t="s">
        <v>215</v>
      </c>
      <c r="AB370">
        <v>86.357775246542403</v>
      </c>
      <c r="AE370" t="str">
        <f t="shared" si="21"/>
        <v>26_Activités de poste et de courrier</v>
      </c>
      <c r="AF370" t="str">
        <f>INDEX(PDC!$K$1:$L$89,MATCH(AH370,PDC!$K:$K,0),MATCH(PDC!$L$1,PDC!$K$1:$L$1,0))</f>
        <v>Activités de poste et de courrier</v>
      </c>
      <c r="AG370" t="s">
        <v>145</v>
      </c>
      <c r="AH370" t="s">
        <v>229</v>
      </c>
      <c r="AI370">
        <v>885.40547811164197</v>
      </c>
    </row>
    <row r="371" spans="24:35" x14ac:dyDescent="0.35">
      <c r="X371" t="str">
        <f t="shared" si="20"/>
        <v>8402_Production et distribution d'électricité, de gaz, de vapeur et d'air conditionné</v>
      </c>
      <c r="Y371" t="str">
        <f>INDEX(PDC!$K$1:$L$89,MATCH(AA371,PDC!$K:$K,0),MATCH(PDC!$L$1,PDC!$K$1:$L$1,0))</f>
        <v>Production et distribution d'électricité, de gaz, de vapeur et d'air conditionné</v>
      </c>
      <c r="Z371" t="s">
        <v>303</v>
      </c>
      <c r="AA371" t="s">
        <v>253</v>
      </c>
      <c r="AB371">
        <v>127.60650508641901</v>
      </c>
      <c r="AE371" t="str">
        <f t="shared" si="21"/>
        <v>26_Hébergement</v>
      </c>
      <c r="AF371" t="str">
        <f>INDEX(PDC!$K$1:$L$89,MATCH(AH371,PDC!$K:$K,0),MATCH(PDC!$L$1,PDC!$K$1:$L$1,0))</f>
        <v>Hébergement</v>
      </c>
      <c r="AG371" t="s">
        <v>145</v>
      </c>
      <c r="AH371" t="s">
        <v>220</v>
      </c>
      <c r="AI371">
        <v>1375.36283014117</v>
      </c>
    </row>
    <row r="372" spans="24:35" x14ac:dyDescent="0.35">
      <c r="X372" t="str">
        <f t="shared" si="20"/>
        <v>8402_Captage, traitement et distribution d'eau</v>
      </c>
      <c r="Y372" t="str">
        <f>INDEX(PDC!$K$1:$L$89,MATCH(AA372,PDC!$K:$K,0),MATCH(PDC!$L$1,PDC!$K$1:$L$1,0))</f>
        <v>Captage, traitement et distribution d'eau</v>
      </c>
      <c r="Z372" t="s">
        <v>303</v>
      </c>
      <c r="AA372" t="s">
        <v>230</v>
      </c>
      <c r="AB372">
        <v>65.110497593776302</v>
      </c>
      <c r="AE372" t="str">
        <f t="shared" si="21"/>
        <v>26_Restauration</v>
      </c>
      <c r="AF372" t="str">
        <f>INDEX(PDC!$K$1:$L$89,MATCH(AH372,PDC!$K:$K,0),MATCH(PDC!$L$1,PDC!$K$1:$L$1,0))</f>
        <v>Restauration</v>
      </c>
      <c r="AG372" t="s">
        <v>145</v>
      </c>
      <c r="AH372" t="s">
        <v>214</v>
      </c>
      <c r="AI372">
        <v>4160.2357001320297</v>
      </c>
    </row>
    <row r="373" spans="24:35" x14ac:dyDescent="0.35">
      <c r="X373" t="str">
        <f t="shared" si="20"/>
        <v>8402_Collecte et traitement des eaux usées</v>
      </c>
      <c r="Y373" t="str">
        <f>INDEX(PDC!$K$1:$L$89,MATCH(AA373,PDC!$K:$K,0),MATCH(PDC!$L$1,PDC!$K$1:$L$1,0))</f>
        <v>Collecte et traitement des eaux usées</v>
      </c>
      <c r="Z373" t="s">
        <v>303</v>
      </c>
      <c r="AA373" t="s">
        <v>197</v>
      </c>
      <c r="AB373">
        <v>21.234440269366999</v>
      </c>
      <c r="AE373" t="str">
        <f t="shared" si="21"/>
        <v>26_Édition</v>
      </c>
      <c r="AF373" t="str">
        <f>INDEX(PDC!$K$1:$L$89,MATCH(AH373,PDC!$K:$K,0),MATCH(PDC!$L$1,PDC!$K$1:$L$1,0))</f>
        <v>Édition</v>
      </c>
      <c r="AG373" t="s">
        <v>145</v>
      </c>
      <c r="AH373" t="s">
        <v>255</v>
      </c>
      <c r="AI373">
        <v>391.28195360137101</v>
      </c>
    </row>
    <row r="374" spans="24:35" x14ac:dyDescent="0.35">
      <c r="X374" t="str">
        <f t="shared" si="20"/>
        <v>8402_Collecte, traitement et élimination des déchets ; récupération</v>
      </c>
      <c r="Y374" t="str">
        <f>INDEX(PDC!$K$1:$L$89,MATCH(AA374,PDC!$K:$K,0),MATCH(PDC!$L$1,PDC!$K$1:$L$1,0))</f>
        <v>Collecte, traitement et élimination des déchets ; récupération</v>
      </c>
      <c r="Z374" t="s">
        <v>303</v>
      </c>
      <c r="AA374" t="s">
        <v>147</v>
      </c>
      <c r="AB374">
        <v>141.84141683807499</v>
      </c>
      <c r="AE374" t="str">
        <f t="shared" si="21"/>
        <v>26_Production de films cinématographiques, de vidéo et de programmes de télévision ; enregistrement sonore et édition musicale</v>
      </c>
      <c r="AF374" t="str">
        <f>INDEX(PDC!$K$1:$L$89,MATCH(AH374,PDC!$K:$K,0),MATCH(PDC!$L$1,PDC!$K$1:$L$1,0))</f>
        <v>Production de films cinématographiques, de vidéo et de programmes de télévision ; enregistrement sonore et édition musicale</v>
      </c>
      <c r="AG374" t="s">
        <v>145</v>
      </c>
      <c r="AH374" t="s">
        <v>228</v>
      </c>
      <c r="AI374">
        <v>251.22150378397299</v>
      </c>
    </row>
    <row r="375" spans="24:35" x14ac:dyDescent="0.35">
      <c r="X375" t="str">
        <f t="shared" si="20"/>
        <v>8402_Construction de bâtiments</v>
      </c>
      <c r="Y375" t="str">
        <f>INDEX(PDC!$K$1:$L$89,MATCH(AA375,PDC!$K:$K,0),MATCH(PDC!$L$1,PDC!$K$1:$L$1,0))</f>
        <v>Construction de bâtiments</v>
      </c>
      <c r="Z375" t="s">
        <v>303</v>
      </c>
      <c r="AA375" t="s">
        <v>193</v>
      </c>
      <c r="AB375">
        <v>68.042226837708796</v>
      </c>
      <c r="AE375" t="str">
        <f t="shared" si="21"/>
        <v>26_Programmation et diffusion</v>
      </c>
      <c r="AF375" t="str">
        <f>INDEX(PDC!$K$1:$L$89,MATCH(AH375,PDC!$K:$K,0),MATCH(PDC!$L$1,PDC!$K$1:$L$1,0))</f>
        <v>Programmation et diffusion</v>
      </c>
      <c r="AG375" t="s">
        <v>145</v>
      </c>
      <c r="AH375" t="s">
        <v>257</v>
      </c>
      <c r="AI375">
        <v>103.67801080244899</v>
      </c>
    </row>
    <row r="376" spans="24:35" x14ac:dyDescent="0.35">
      <c r="X376" t="str">
        <f t="shared" si="20"/>
        <v>8402_Génie civil</v>
      </c>
      <c r="Y376" t="str">
        <f>INDEX(PDC!$K$1:$L$89,MATCH(AA376,PDC!$K:$K,0),MATCH(PDC!$L$1,PDC!$K$1:$L$1,0))</f>
        <v>Génie civil</v>
      </c>
      <c r="Z376" t="s">
        <v>303</v>
      </c>
      <c r="AA376" t="s">
        <v>149</v>
      </c>
      <c r="AB376">
        <v>617.26227436323904</v>
      </c>
      <c r="AE376" t="str">
        <f t="shared" si="21"/>
        <v>26_Télécommunications</v>
      </c>
      <c r="AF376" t="str">
        <f>INDEX(PDC!$K$1:$L$89,MATCH(AH376,PDC!$K:$K,0),MATCH(PDC!$L$1,PDC!$K$1:$L$1,0))</f>
        <v>Télécommunications</v>
      </c>
      <c r="AG376" t="s">
        <v>145</v>
      </c>
      <c r="AH376" t="s">
        <v>249</v>
      </c>
      <c r="AI376">
        <v>369.39354069312901</v>
      </c>
    </row>
    <row r="377" spans="24:35" x14ac:dyDescent="0.35">
      <c r="X377" t="str">
        <f t="shared" si="20"/>
        <v>8402_Travaux de construction spécialisés</v>
      </c>
      <c r="Y377" t="str">
        <f>INDEX(PDC!$K$1:$L$89,MATCH(AA377,PDC!$K:$K,0),MATCH(PDC!$L$1,PDC!$K$1:$L$1,0))</f>
        <v>Travaux de construction spécialisés</v>
      </c>
      <c r="Z377" t="s">
        <v>303</v>
      </c>
      <c r="AA377" t="s">
        <v>151</v>
      </c>
      <c r="AB377">
        <v>2069.6185459500398</v>
      </c>
      <c r="AE377" t="str">
        <f t="shared" si="21"/>
        <v>26_Programmation, conseil et autres activités informatiques</v>
      </c>
      <c r="AF377" t="str">
        <f>INDEX(PDC!$K$1:$L$89,MATCH(AH377,PDC!$K:$K,0),MATCH(PDC!$L$1,PDC!$K$1:$L$1,0))</f>
        <v>Programmation, conseil et autres activités informatiques</v>
      </c>
      <c r="AG377" t="s">
        <v>145</v>
      </c>
      <c r="AH377" t="s">
        <v>233</v>
      </c>
      <c r="AI377">
        <v>998.63337693571202</v>
      </c>
    </row>
    <row r="378" spans="24:35" x14ac:dyDescent="0.35">
      <c r="X378" t="str">
        <f t="shared" si="20"/>
        <v>8402_Commerce et réparation d'automobiles et de motocycles</v>
      </c>
      <c r="Y378" t="str">
        <f>INDEX(PDC!$K$1:$L$89,MATCH(AA378,PDC!$K:$K,0),MATCH(PDC!$L$1,PDC!$K$1:$L$1,0))</f>
        <v>Commerce et réparation d'automobiles et de motocycles</v>
      </c>
      <c r="Z378" t="s">
        <v>303</v>
      </c>
      <c r="AA378" t="s">
        <v>223</v>
      </c>
      <c r="AB378">
        <v>588.75924810407105</v>
      </c>
      <c r="AE378" t="str">
        <f t="shared" si="21"/>
        <v>26_Services d'information</v>
      </c>
      <c r="AF378" t="str">
        <f>INDEX(PDC!$K$1:$L$89,MATCH(AH378,PDC!$K:$K,0),MATCH(PDC!$L$1,PDC!$K$1:$L$1,0))</f>
        <v>Services d'information</v>
      </c>
      <c r="AG378" t="s">
        <v>145</v>
      </c>
      <c r="AH378" t="s">
        <v>153</v>
      </c>
      <c r="AI378">
        <v>50.184152017377301</v>
      </c>
    </row>
    <row r="379" spans="24:35" x14ac:dyDescent="0.35">
      <c r="X379" t="str">
        <f t="shared" si="20"/>
        <v>8402_Commerce de gros, à l'exception des automobiles et des motocycles</v>
      </c>
      <c r="Y379" t="str">
        <f>INDEX(PDC!$K$1:$L$89,MATCH(AA379,PDC!$K:$K,0),MATCH(PDC!$L$1,PDC!$K$1:$L$1,0))</f>
        <v>Commerce de gros, à l'exception des automobiles et des motocycles</v>
      </c>
      <c r="Z379" t="s">
        <v>303</v>
      </c>
      <c r="AA379" t="s">
        <v>210</v>
      </c>
      <c r="AB379">
        <v>838.08560550525999</v>
      </c>
      <c r="AE379" t="str">
        <f t="shared" si="21"/>
        <v>26_Activités des services financiers, hors assurance et caisses de retraite</v>
      </c>
      <c r="AF379" t="str">
        <f>INDEX(PDC!$K$1:$L$89,MATCH(AH379,PDC!$K:$K,0),MATCH(PDC!$L$1,PDC!$K$1:$L$1,0))</f>
        <v>Activités des services financiers, hors assurance et caisses de retraite</v>
      </c>
      <c r="AG379" t="s">
        <v>145</v>
      </c>
      <c r="AH379" t="s">
        <v>226</v>
      </c>
      <c r="AI379">
        <v>2727.9958133494301</v>
      </c>
    </row>
    <row r="380" spans="24:35" x14ac:dyDescent="0.35">
      <c r="X380" t="str">
        <f t="shared" si="20"/>
        <v>8402_Commerce de détail, à l'exception des automobiles et des motocycles</v>
      </c>
      <c r="Y380" t="str">
        <f>INDEX(PDC!$K$1:$L$89,MATCH(AA380,PDC!$K:$K,0),MATCH(PDC!$L$1,PDC!$K$1:$L$1,0))</f>
        <v>Commerce de détail, à l'exception des automobiles et des motocycles</v>
      </c>
      <c r="Z380" t="s">
        <v>303</v>
      </c>
      <c r="AA380" t="s">
        <v>206</v>
      </c>
      <c r="AB380">
        <v>2766.3816942775102</v>
      </c>
      <c r="AE380" t="str">
        <f t="shared" si="21"/>
        <v>26_Assurance</v>
      </c>
      <c r="AF380" t="str">
        <f>INDEX(PDC!$K$1:$L$89,MATCH(AH380,PDC!$K:$K,0),MATCH(PDC!$L$1,PDC!$K$1:$L$1,0))</f>
        <v>Assurance</v>
      </c>
      <c r="AG380" t="s">
        <v>145</v>
      </c>
      <c r="AH380" t="s">
        <v>240</v>
      </c>
      <c r="AI380">
        <v>1068.8979009796701</v>
      </c>
    </row>
    <row r="381" spans="24:35" x14ac:dyDescent="0.35">
      <c r="X381" t="str">
        <f t="shared" si="20"/>
        <v>8402_Transports terrestres et transport par conduites</v>
      </c>
      <c r="Y381" t="str">
        <f>INDEX(PDC!$K$1:$L$89,MATCH(AA381,PDC!$K:$K,0),MATCH(PDC!$L$1,PDC!$K$1:$L$1,0))</f>
        <v>Transports terrestres et transport par conduites</v>
      </c>
      <c r="Z381" t="s">
        <v>303</v>
      </c>
      <c r="AA381" t="s">
        <v>205</v>
      </c>
      <c r="AB381">
        <v>596.64176976571798</v>
      </c>
      <c r="AE381" t="str">
        <f t="shared" si="21"/>
        <v>26_Activités auxiliaires de services financiers et d'assurance</v>
      </c>
      <c r="AF381" t="str">
        <f>INDEX(PDC!$K$1:$L$89,MATCH(AH381,PDC!$K:$K,0),MATCH(PDC!$L$1,PDC!$K$1:$L$1,0))</f>
        <v>Activités auxiliaires de services financiers et d'assurance</v>
      </c>
      <c r="AG381" t="s">
        <v>145</v>
      </c>
      <c r="AH381" t="s">
        <v>232</v>
      </c>
      <c r="AI381">
        <v>541.53639815714803</v>
      </c>
    </row>
    <row r="382" spans="24:35" x14ac:dyDescent="0.35">
      <c r="X382" t="str">
        <f t="shared" si="20"/>
        <v>8402_Transports aériens</v>
      </c>
      <c r="Y382" t="str">
        <f>INDEX(PDC!$K$1:$L$89,MATCH(AA382,PDC!$K:$K,0),MATCH(PDC!$L$1,PDC!$K$1:$L$1,0))</f>
        <v>Transports aériens</v>
      </c>
      <c r="Z382" t="s">
        <v>303</v>
      </c>
      <c r="AA382" t="s">
        <v>258</v>
      </c>
      <c r="AB382">
        <v>4.0307988450433099</v>
      </c>
      <c r="AE382" t="str">
        <f t="shared" si="21"/>
        <v>26_Activités immobilières</v>
      </c>
      <c r="AF382" t="str">
        <f>INDEX(PDC!$K$1:$L$89,MATCH(AH382,PDC!$K:$K,0),MATCH(PDC!$L$1,PDC!$K$1:$L$1,0))</f>
        <v>Activités immobilières</v>
      </c>
      <c r="AG382" t="s">
        <v>145</v>
      </c>
      <c r="AH382" t="s">
        <v>217</v>
      </c>
      <c r="AI382">
        <v>1359.74650468599</v>
      </c>
    </row>
    <row r="383" spans="24:35" x14ac:dyDescent="0.35">
      <c r="X383" t="str">
        <f t="shared" si="20"/>
        <v>8402_Entreposage et services auxiliaires des transports</v>
      </c>
      <c r="Y383" t="str">
        <f>INDEX(PDC!$K$1:$L$89,MATCH(AA383,PDC!$K:$K,0),MATCH(PDC!$L$1,PDC!$K$1:$L$1,0))</f>
        <v>Entreposage et services auxiliaires des transports</v>
      </c>
      <c r="Z383" t="s">
        <v>303</v>
      </c>
      <c r="AA383" t="s">
        <v>200</v>
      </c>
      <c r="AB383">
        <v>136.75281599572901</v>
      </c>
      <c r="AE383" t="str">
        <f t="shared" si="21"/>
        <v>26_Activités juridiques et comptables</v>
      </c>
      <c r="AF383" t="str">
        <f>INDEX(PDC!$K$1:$L$89,MATCH(AH383,PDC!$K:$K,0),MATCH(PDC!$L$1,PDC!$K$1:$L$1,0))</f>
        <v>Activités juridiques et comptables</v>
      </c>
      <c r="AG383" t="s">
        <v>145</v>
      </c>
      <c r="AH383" t="s">
        <v>155</v>
      </c>
      <c r="AI383">
        <v>1539.4757416212699</v>
      </c>
    </row>
    <row r="384" spans="24:35" x14ac:dyDescent="0.35">
      <c r="X384" t="str">
        <f t="shared" si="20"/>
        <v>8402_Activités de poste et de courrier</v>
      </c>
      <c r="Y384" t="str">
        <f>INDEX(PDC!$K$1:$L$89,MATCH(AA384,PDC!$K:$K,0),MATCH(PDC!$L$1,PDC!$K$1:$L$1,0))</f>
        <v>Activités de poste et de courrier</v>
      </c>
      <c r="Z384" t="s">
        <v>303</v>
      </c>
      <c r="AA384" t="s">
        <v>229</v>
      </c>
      <c r="AB384">
        <v>206.03603385224699</v>
      </c>
      <c r="AE384" t="str">
        <f t="shared" si="21"/>
        <v>26_Activités des sièges sociaux ; conseil de gestion</v>
      </c>
      <c r="AF384" t="str">
        <f>INDEX(PDC!$K$1:$L$89,MATCH(AH384,PDC!$K:$K,0),MATCH(PDC!$L$1,PDC!$K$1:$L$1,0))</f>
        <v>Activités des sièges sociaux ; conseil de gestion</v>
      </c>
      <c r="AG384" t="s">
        <v>145</v>
      </c>
      <c r="AH384" t="s">
        <v>234</v>
      </c>
      <c r="AI384">
        <v>1103.5071973757499</v>
      </c>
    </row>
    <row r="385" spans="24:35" x14ac:dyDescent="0.35">
      <c r="X385" t="str">
        <f t="shared" si="20"/>
        <v>8402_Hébergement</v>
      </c>
      <c r="Y385" t="str">
        <f>INDEX(PDC!$K$1:$L$89,MATCH(AA385,PDC!$K:$K,0),MATCH(PDC!$L$1,PDC!$K$1:$L$1,0))</f>
        <v>Hébergement</v>
      </c>
      <c r="Z385" t="s">
        <v>303</v>
      </c>
      <c r="AA385" t="s">
        <v>220</v>
      </c>
      <c r="AB385">
        <v>736.36471742006404</v>
      </c>
      <c r="AE385" t="str">
        <f t="shared" si="21"/>
        <v>26_Activités d'architecture et d'ingénierie ; activités de contrôle et analyses techniques</v>
      </c>
      <c r="AF385" t="str">
        <f>INDEX(PDC!$K$1:$L$89,MATCH(AH385,PDC!$K:$K,0),MATCH(PDC!$L$1,PDC!$K$1:$L$1,0))</f>
        <v>Activités d'architecture et d'ingénierie ; activités de contrôle et analyses techniques</v>
      </c>
      <c r="AG385" t="s">
        <v>145</v>
      </c>
      <c r="AH385" t="s">
        <v>243</v>
      </c>
      <c r="AI385">
        <v>2089.7623843660299</v>
      </c>
    </row>
    <row r="386" spans="24:35" x14ac:dyDescent="0.35">
      <c r="X386" t="str">
        <f t="shared" si="20"/>
        <v>8402_Restauration</v>
      </c>
      <c r="Y386" t="str">
        <f>INDEX(PDC!$K$1:$L$89,MATCH(AA386,PDC!$K:$K,0),MATCH(PDC!$L$1,PDC!$K$1:$L$1,0))</f>
        <v>Restauration</v>
      </c>
      <c r="Z386" t="s">
        <v>303</v>
      </c>
      <c r="AA386" t="s">
        <v>214</v>
      </c>
      <c r="AB386">
        <v>738.90622936757802</v>
      </c>
      <c r="AE386" t="str">
        <f t="shared" si="21"/>
        <v>26_Recherche-développement scientifique</v>
      </c>
      <c r="AF386" t="str">
        <f>INDEX(PDC!$K$1:$L$89,MATCH(AH386,PDC!$K:$K,0),MATCH(PDC!$L$1,PDC!$K$1:$L$1,0))</f>
        <v>Recherche-développement scientifique</v>
      </c>
      <c r="AG386" t="s">
        <v>145</v>
      </c>
      <c r="AH386" t="s">
        <v>251</v>
      </c>
      <c r="AI386">
        <v>236.31930008773699</v>
      </c>
    </row>
    <row r="387" spans="24:35" x14ac:dyDescent="0.35">
      <c r="X387" t="str">
        <f t="shared" si="20"/>
        <v>8402_Édition</v>
      </c>
      <c r="Y387" t="str">
        <f>INDEX(PDC!$K$1:$L$89,MATCH(AA387,PDC!$K:$K,0),MATCH(PDC!$L$1,PDC!$K$1:$L$1,0))</f>
        <v>Édition</v>
      </c>
      <c r="Z387" t="s">
        <v>303</v>
      </c>
      <c r="AA387" t="s">
        <v>255</v>
      </c>
      <c r="AB387">
        <v>40.445399458926197</v>
      </c>
      <c r="AE387" t="str">
        <f t="shared" si="21"/>
        <v>26_Publicité et études de marché</v>
      </c>
      <c r="AF387" t="str">
        <f>INDEX(PDC!$K$1:$L$89,MATCH(AH387,PDC!$K:$K,0),MATCH(PDC!$L$1,PDC!$K$1:$L$1,0))</f>
        <v>Publicité et études de marché</v>
      </c>
      <c r="AG387" t="s">
        <v>145</v>
      </c>
      <c r="AH387" t="s">
        <v>157</v>
      </c>
      <c r="AI387">
        <v>392.248946246949</v>
      </c>
    </row>
    <row r="388" spans="24:35" x14ac:dyDescent="0.35">
      <c r="X388" t="str">
        <f t="shared" si="20"/>
        <v>8402_Production de films cinématographiques, de vidéo et de programmes de télévision ; enregistrement sonore et édition musicale</v>
      </c>
      <c r="Y388" t="str">
        <f>INDEX(PDC!$K$1:$L$89,MATCH(AA388,PDC!$K:$K,0),MATCH(PDC!$L$1,PDC!$K$1:$L$1,0))</f>
        <v>Production de films cinématographiques, de vidéo et de programmes de télévision ; enregistrement sonore et édition musicale</v>
      </c>
      <c r="Z388" t="s">
        <v>303</v>
      </c>
      <c r="AA388" t="s">
        <v>228</v>
      </c>
      <c r="AB388">
        <v>33.859635167555602</v>
      </c>
      <c r="AE388" t="str">
        <f t="shared" si="21"/>
        <v>26_Autres activités spécialisées, scientifiques et techniques</v>
      </c>
      <c r="AF388" t="str">
        <f>INDEX(PDC!$K$1:$L$89,MATCH(AH388,PDC!$K:$K,0),MATCH(PDC!$L$1,PDC!$K$1:$L$1,0))</f>
        <v>Autres activités spécialisées, scientifiques et techniques</v>
      </c>
      <c r="AG388" t="s">
        <v>145</v>
      </c>
      <c r="AH388" t="s">
        <v>159</v>
      </c>
      <c r="AI388">
        <v>204.06055700200801</v>
      </c>
    </row>
    <row r="389" spans="24:35" x14ac:dyDescent="0.35">
      <c r="X389" t="str">
        <f t="shared" ref="X389:X452" si="22">Z389&amp;"_"&amp;Y389</f>
        <v>8402_Programmation et diffusion</v>
      </c>
      <c r="Y389" t="str">
        <f>INDEX(PDC!$K$1:$L$89,MATCH(AA389,PDC!$K:$K,0),MATCH(PDC!$L$1,PDC!$K$1:$L$1,0))</f>
        <v>Programmation et diffusion</v>
      </c>
      <c r="Z389" t="s">
        <v>303</v>
      </c>
      <c r="AA389" t="s">
        <v>257</v>
      </c>
      <c r="AB389">
        <v>6.9015332613615596</v>
      </c>
      <c r="AE389" t="str">
        <f t="shared" ref="AE389:AE452" si="23">AG389&amp;"_"&amp;AF389</f>
        <v>26_Activités vétérinaires</v>
      </c>
      <c r="AF389" t="str">
        <f>INDEX(PDC!$K$1:$L$89,MATCH(AH389,PDC!$K:$K,0),MATCH(PDC!$L$1,PDC!$K$1:$L$1,0))</f>
        <v>Activités vétérinaires</v>
      </c>
      <c r="AG389" t="s">
        <v>145</v>
      </c>
      <c r="AH389" t="s">
        <v>238</v>
      </c>
      <c r="AI389">
        <v>145.62403963577401</v>
      </c>
    </row>
    <row r="390" spans="24:35" x14ac:dyDescent="0.35">
      <c r="X390" t="str">
        <f t="shared" si="22"/>
        <v>8402_Télécommunications</v>
      </c>
      <c r="Y390" t="str">
        <f>INDEX(PDC!$K$1:$L$89,MATCH(AA390,PDC!$K:$K,0),MATCH(PDC!$L$1,PDC!$K$1:$L$1,0))</f>
        <v>Télécommunications</v>
      </c>
      <c r="Z390" t="s">
        <v>303</v>
      </c>
      <c r="AA390" t="s">
        <v>249</v>
      </c>
      <c r="AB390">
        <v>42.775822012785</v>
      </c>
      <c r="AE390" t="str">
        <f t="shared" si="23"/>
        <v>26_Activités de location et location-bail</v>
      </c>
      <c r="AF390" t="str">
        <f>INDEX(PDC!$K$1:$L$89,MATCH(AH390,PDC!$K:$K,0),MATCH(PDC!$L$1,PDC!$K$1:$L$1,0))</f>
        <v>Activités de location et location-bail</v>
      </c>
      <c r="AG390" t="s">
        <v>145</v>
      </c>
      <c r="AH390" t="s">
        <v>236</v>
      </c>
      <c r="AI390">
        <v>365.20738160376902</v>
      </c>
    </row>
    <row r="391" spans="24:35" x14ac:dyDescent="0.35">
      <c r="X391" t="str">
        <f t="shared" si="22"/>
        <v>8402_Programmation, conseil et autres activités informatiques</v>
      </c>
      <c r="Y391" t="str">
        <f>INDEX(PDC!$K$1:$L$89,MATCH(AA391,PDC!$K:$K,0),MATCH(PDC!$L$1,PDC!$K$1:$L$1,0))</f>
        <v>Programmation, conseil et autres activités informatiques</v>
      </c>
      <c r="Z391" t="s">
        <v>303</v>
      </c>
      <c r="AA391" t="s">
        <v>233</v>
      </c>
      <c r="AB391">
        <v>54.043708388488</v>
      </c>
      <c r="AE391" t="str">
        <f t="shared" si="23"/>
        <v>26_Activités liées à l'emploi</v>
      </c>
      <c r="AF391" t="str">
        <f>INDEX(PDC!$K$1:$L$89,MATCH(AH391,PDC!$K:$K,0),MATCH(PDC!$L$1,PDC!$K$1:$L$1,0))</f>
        <v>Activités liées à l'emploi</v>
      </c>
      <c r="AG391" t="s">
        <v>145</v>
      </c>
      <c r="AH391" t="s">
        <v>198</v>
      </c>
      <c r="AI391">
        <v>3710.6879288291698</v>
      </c>
    </row>
    <row r="392" spans="24:35" x14ac:dyDescent="0.35">
      <c r="X392" t="str">
        <f t="shared" si="22"/>
        <v>8402_Services d'information</v>
      </c>
      <c r="Y392" t="str">
        <f>INDEX(PDC!$K$1:$L$89,MATCH(AA392,PDC!$K:$K,0),MATCH(PDC!$L$1,PDC!$K$1:$L$1,0))</f>
        <v>Services d'information</v>
      </c>
      <c r="Z392" t="s">
        <v>303</v>
      </c>
      <c r="AA392" t="s">
        <v>153</v>
      </c>
      <c r="AB392">
        <v>48.907115235763101</v>
      </c>
      <c r="AE392" t="str">
        <f t="shared" si="23"/>
        <v>26_Activités des agences de voyage, voyagistes, services de réservation et activités connexes</v>
      </c>
      <c r="AF392" t="str">
        <f>INDEX(PDC!$K$1:$L$89,MATCH(AH392,PDC!$K:$K,0),MATCH(PDC!$L$1,PDC!$K$1:$L$1,0))</f>
        <v>Activités des agences de voyage, voyagistes, services de réservation et activités connexes</v>
      </c>
      <c r="AG392" t="s">
        <v>145</v>
      </c>
      <c r="AH392" t="s">
        <v>227</v>
      </c>
      <c r="AI392">
        <v>240.29003777770001</v>
      </c>
    </row>
    <row r="393" spans="24:35" x14ac:dyDescent="0.35">
      <c r="X393" t="str">
        <f t="shared" si="22"/>
        <v>8402_Activités des services financiers, hors assurance et caisses de retraite</v>
      </c>
      <c r="Y393" t="str">
        <f>INDEX(PDC!$K$1:$L$89,MATCH(AA393,PDC!$K:$K,0),MATCH(PDC!$L$1,PDC!$K$1:$L$1,0))</f>
        <v>Activités des services financiers, hors assurance et caisses de retraite</v>
      </c>
      <c r="Z393" t="s">
        <v>303</v>
      </c>
      <c r="AA393" t="s">
        <v>226</v>
      </c>
      <c r="AB393">
        <v>675.09368526788603</v>
      </c>
      <c r="AE393" t="str">
        <f t="shared" si="23"/>
        <v>26_Enquêtes et sécurité</v>
      </c>
      <c r="AF393" t="str">
        <f>INDEX(PDC!$K$1:$L$89,MATCH(AH393,PDC!$K:$K,0),MATCH(PDC!$L$1,PDC!$K$1:$L$1,0))</f>
        <v>Enquêtes et sécurité</v>
      </c>
      <c r="AG393" t="s">
        <v>145</v>
      </c>
      <c r="AH393" t="s">
        <v>213</v>
      </c>
      <c r="AI393">
        <v>681.32051058555101</v>
      </c>
    </row>
    <row r="394" spans="24:35" x14ac:dyDescent="0.35">
      <c r="X394" t="str">
        <f t="shared" si="22"/>
        <v>8402_Assurance</v>
      </c>
      <c r="Y394" t="str">
        <f>INDEX(PDC!$K$1:$L$89,MATCH(AA394,PDC!$K:$K,0),MATCH(PDC!$L$1,PDC!$K$1:$L$1,0))</f>
        <v>Assurance</v>
      </c>
      <c r="Z394" t="s">
        <v>303</v>
      </c>
      <c r="AA394" t="s">
        <v>240</v>
      </c>
      <c r="AB394">
        <v>134.17559938431401</v>
      </c>
      <c r="AE394" t="str">
        <f t="shared" si="23"/>
        <v>26_Services relatifs aux bâtiments et aménagement paysager</v>
      </c>
      <c r="AF394" t="str">
        <f>INDEX(PDC!$K$1:$L$89,MATCH(AH394,PDC!$K:$K,0),MATCH(PDC!$L$1,PDC!$K$1:$L$1,0))</f>
        <v>Services relatifs aux bâtiments et aménagement paysager</v>
      </c>
      <c r="AG394" t="s">
        <v>145</v>
      </c>
      <c r="AH394" t="s">
        <v>212</v>
      </c>
      <c r="AI394">
        <v>2332.0969780022501</v>
      </c>
    </row>
    <row r="395" spans="24:35" x14ac:dyDescent="0.35">
      <c r="X395" t="str">
        <f t="shared" si="22"/>
        <v>8402_Activités auxiliaires de services financiers et d'assurance</v>
      </c>
      <c r="Y395" t="str">
        <f>INDEX(PDC!$K$1:$L$89,MATCH(AA395,PDC!$K:$K,0),MATCH(PDC!$L$1,PDC!$K$1:$L$1,0))</f>
        <v>Activités auxiliaires de services financiers et d'assurance</v>
      </c>
      <c r="Z395" t="s">
        <v>303</v>
      </c>
      <c r="AA395" t="s">
        <v>232</v>
      </c>
      <c r="AB395">
        <v>99.380593857326801</v>
      </c>
      <c r="AE395" t="str">
        <f t="shared" si="23"/>
        <v>26_Activités administratives et autres activités de soutien aux entreprises</v>
      </c>
      <c r="AF395" t="str">
        <f>INDEX(PDC!$K$1:$L$89,MATCH(AH395,PDC!$K:$K,0),MATCH(PDC!$L$1,PDC!$K$1:$L$1,0))</f>
        <v>Activités administratives et autres activités de soutien aux entreprises</v>
      </c>
      <c r="AG395" t="s">
        <v>145</v>
      </c>
      <c r="AH395" t="s">
        <v>224</v>
      </c>
      <c r="AI395">
        <v>698.45554562148902</v>
      </c>
    </row>
    <row r="396" spans="24:35" x14ac:dyDescent="0.35">
      <c r="X396" t="str">
        <f t="shared" si="22"/>
        <v>8402_Activités immobilières</v>
      </c>
      <c r="Y396" t="str">
        <f>INDEX(PDC!$K$1:$L$89,MATCH(AA396,PDC!$K:$K,0),MATCH(PDC!$L$1,PDC!$K$1:$L$1,0))</f>
        <v>Activités immobilières</v>
      </c>
      <c r="Z396" t="s">
        <v>303</v>
      </c>
      <c r="AA396" t="s">
        <v>217</v>
      </c>
      <c r="AB396">
        <v>325.11421498096797</v>
      </c>
      <c r="AE396" t="str">
        <f t="shared" si="23"/>
        <v>26_Administration publique et défense ; sécurité sociale obligatoire</v>
      </c>
      <c r="AF396" t="str">
        <f>INDEX(PDC!$K$1:$L$89,MATCH(AH396,PDC!$K:$K,0),MATCH(PDC!$L$1,PDC!$K$1:$L$1,0))</f>
        <v>Administration publique et défense ; sécurité sociale obligatoire</v>
      </c>
      <c r="AG396" t="s">
        <v>145</v>
      </c>
      <c r="AH396" t="s">
        <v>218</v>
      </c>
      <c r="AI396">
        <v>5393.4086816866202</v>
      </c>
    </row>
    <row r="397" spans="24:35" x14ac:dyDescent="0.35">
      <c r="X397" t="str">
        <f t="shared" si="22"/>
        <v>8402_Activités juridiques et comptables</v>
      </c>
      <c r="Y397" t="str">
        <f>INDEX(PDC!$K$1:$L$89,MATCH(AA397,PDC!$K:$K,0),MATCH(PDC!$L$1,PDC!$K$1:$L$1,0))</f>
        <v>Activités juridiques et comptables</v>
      </c>
      <c r="Z397" t="s">
        <v>303</v>
      </c>
      <c r="AA397" t="s">
        <v>155</v>
      </c>
      <c r="AB397">
        <v>313.585317834497</v>
      </c>
      <c r="AE397" t="str">
        <f t="shared" si="23"/>
        <v>26_Enseignement</v>
      </c>
      <c r="AF397" t="str">
        <f>INDEX(PDC!$K$1:$L$89,MATCH(AH397,PDC!$K:$K,0),MATCH(PDC!$L$1,PDC!$K$1:$L$1,0))</f>
        <v>Enseignement</v>
      </c>
      <c r="AG397" t="s">
        <v>145</v>
      </c>
      <c r="AH397" t="s">
        <v>222</v>
      </c>
      <c r="AI397">
        <v>4953.2180851686398</v>
      </c>
    </row>
    <row r="398" spans="24:35" x14ac:dyDescent="0.35">
      <c r="X398" t="str">
        <f t="shared" si="22"/>
        <v>8402_Activités des sièges sociaux ; conseil de gestion</v>
      </c>
      <c r="Y398" t="str">
        <f>INDEX(PDC!$K$1:$L$89,MATCH(AA398,PDC!$K:$K,0),MATCH(PDC!$L$1,PDC!$K$1:$L$1,0))</f>
        <v>Activités des sièges sociaux ; conseil de gestion</v>
      </c>
      <c r="Z398" t="s">
        <v>303</v>
      </c>
      <c r="AA398" t="s">
        <v>234</v>
      </c>
      <c r="AB398">
        <v>82.007924643025206</v>
      </c>
      <c r="AE398" t="str">
        <f t="shared" si="23"/>
        <v>26_Activités pour la santé humaine</v>
      </c>
      <c r="AF398" t="str">
        <f>INDEX(PDC!$K$1:$L$89,MATCH(AH398,PDC!$K:$K,0),MATCH(PDC!$L$1,PDC!$K$1:$L$1,0))</f>
        <v>Activités pour la santé humaine</v>
      </c>
      <c r="AG398" t="s">
        <v>145</v>
      </c>
      <c r="AH398" t="s">
        <v>207</v>
      </c>
      <c r="AI398">
        <v>5156.8354009025797</v>
      </c>
    </row>
    <row r="399" spans="24:35" x14ac:dyDescent="0.35">
      <c r="X399" t="str">
        <f t="shared" si="22"/>
        <v>8402_Activités d'architecture et d'ingénierie ; activités de contrôle et analyses techniques</v>
      </c>
      <c r="Y399" t="str">
        <f>INDEX(PDC!$K$1:$L$89,MATCH(AA399,PDC!$K:$K,0),MATCH(PDC!$L$1,PDC!$K$1:$L$1,0))</f>
        <v>Activités d'architecture et d'ingénierie ; activités de contrôle et analyses techniques</v>
      </c>
      <c r="Z399" t="s">
        <v>303</v>
      </c>
      <c r="AA399" t="s">
        <v>243</v>
      </c>
      <c r="AB399">
        <v>304.06849519826397</v>
      </c>
      <c r="AE399" t="str">
        <f t="shared" si="23"/>
        <v>26_Hébergement médico-social et social</v>
      </c>
      <c r="AF399" t="str">
        <f>INDEX(PDC!$K$1:$L$89,MATCH(AH399,PDC!$K:$K,0),MATCH(PDC!$L$1,PDC!$K$1:$L$1,0))</f>
        <v>Hébergement médico-social et social</v>
      </c>
      <c r="AG399" t="s">
        <v>145</v>
      </c>
      <c r="AH399" t="s">
        <v>202</v>
      </c>
      <c r="AI399">
        <v>5532.4818910351796</v>
      </c>
    </row>
    <row r="400" spans="24:35" x14ac:dyDescent="0.35">
      <c r="X400" t="str">
        <f t="shared" si="22"/>
        <v>8402_Recherche-développement scientifique</v>
      </c>
      <c r="Y400" t="str">
        <f>INDEX(PDC!$K$1:$L$89,MATCH(AA400,PDC!$K:$K,0),MATCH(PDC!$L$1,PDC!$K$1:$L$1,0))</f>
        <v>Recherche-développement scientifique</v>
      </c>
      <c r="Z400" t="s">
        <v>303</v>
      </c>
      <c r="AA400" t="s">
        <v>251</v>
      </c>
      <c r="AB400">
        <v>23.527938163580501</v>
      </c>
      <c r="AE400" t="str">
        <f t="shared" si="23"/>
        <v>26_Action sociale sans hébergement</v>
      </c>
      <c r="AF400" t="str">
        <f>INDEX(PDC!$K$1:$L$89,MATCH(AH400,PDC!$K:$K,0),MATCH(PDC!$L$1,PDC!$K$1:$L$1,0))</f>
        <v>Action sociale sans hébergement</v>
      </c>
      <c r="AG400" t="s">
        <v>145</v>
      </c>
      <c r="AH400" t="s">
        <v>201</v>
      </c>
      <c r="AI400">
        <v>8887.3710052389997</v>
      </c>
    </row>
    <row r="401" spans="24:35" x14ac:dyDescent="0.35">
      <c r="X401" t="str">
        <f t="shared" si="22"/>
        <v>8402_Publicité et études de marché</v>
      </c>
      <c r="Y401" t="str">
        <f>INDEX(PDC!$K$1:$L$89,MATCH(AA401,PDC!$K:$K,0),MATCH(PDC!$L$1,PDC!$K$1:$L$1,0))</f>
        <v>Publicité et études de marché</v>
      </c>
      <c r="Z401" t="s">
        <v>303</v>
      </c>
      <c r="AA401" t="s">
        <v>157</v>
      </c>
      <c r="AB401">
        <v>36.452353973356601</v>
      </c>
      <c r="AE401" t="str">
        <f t="shared" si="23"/>
        <v>26_Activités créatives, artistiques et de spectacle</v>
      </c>
      <c r="AF401" t="str">
        <f>INDEX(PDC!$K$1:$L$89,MATCH(AH401,PDC!$K:$K,0),MATCH(PDC!$L$1,PDC!$K$1:$L$1,0))</f>
        <v>Activités créatives, artistiques et de spectacle</v>
      </c>
      <c r="AG401" t="s">
        <v>145</v>
      </c>
      <c r="AH401" t="s">
        <v>245</v>
      </c>
      <c r="AI401">
        <v>826.33059265337999</v>
      </c>
    </row>
    <row r="402" spans="24:35" x14ac:dyDescent="0.35">
      <c r="X402" t="str">
        <f t="shared" si="22"/>
        <v>8402_Autres activités spécialisées, scientifiques et techniques</v>
      </c>
      <c r="Y402" t="str">
        <f>INDEX(PDC!$K$1:$L$89,MATCH(AA402,PDC!$K:$K,0),MATCH(PDC!$L$1,PDC!$K$1:$L$1,0))</f>
        <v>Autres activités spécialisées, scientifiques et techniques</v>
      </c>
      <c r="Z402" t="s">
        <v>303</v>
      </c>
      <c r="AA402" t="s">
        <v>159</v>
      </c>
      <c r="AB402">
        <v>31.6394674981021</v>
      </c>
      <c r="AE402" t="str">
        <f t="shared" si="23"/>
        <v>26_Bibliothèques, archives, musées et autres activités culturelles</v>
      </c>
      <c r="AF402" t="str">
        <f>INDEX(PDC!$K$1:$L$89,MATCH(AH402,PDC!$K:$K,0),MATCH(PDC!$L$1,PDC!$K$1:$L$1,0))</f>
        <v>Bibliothèques, archives, musées et autres activités culturelles</v>
      </c>
      <c r="AG402" t="s">
        <v>145</v>
      </c>
      <c r="AH402" t="s">
        <v>239</v>
      </c>
      <c r="AI402">
        <v>130.035682050361</v>
      </c>
    </row>
    <row r="403" spans="24:35" x14ac:dyDescent="0.35">
      <c r="X403" t="str">
        <f t="shared" si="22"/>
        <v>8402_Activités vétérinaires</v>
      </c>
      <c r="Y403" t="str">
        <f>INDEX(PDC!$K$1:$L$89,MATCH(AA403,PDC!$K:$K,0),MATCH(PDC!$L$1,PDC!$K$1:$L$1,0))</f>
        <v>Activités vétérinaires</v>
      </c>
      <c r="Z403" t="s">
        <v>303</v>
      </c>
      <c r="AA403" t="s">
        <v>238</v>
      </c>
      <c r="AB403">
        <v>23.777419009492601</v>
      </c>
      <c r="AE403" t="str">
        <f t="shared" si="23"/>
        <v>26_Organisation de jeux de hasard et d'argent</v>
      </c>
      <c r="AF403" t="str">
        <f>INDEX(PDC!$K$1:$L$89,MATCH(AH403,PDC!$K:$K,0),MATCH(PDC!$L$1,PDC!$K$1:$L$1,0))</f>
        <v>Organisation de jeux de hasard et d'argent</v>
      </c>
      <c r="AG403" t="s">
        <v>145</v>
      </c>
      <c r="AH403" t="s">
        <v>247</v>
      </c>
      <c r="AI403">
        <v>20.345567538337701</v>
      </c>
    </row>
    <row r="404" spans="24:35" x14ac:dyDescent="0.35">
      <c r="X404" t="str">
        <f t="shared" si="22"/>
        <v>8402_Activités de location et location-bail</v>
      </c>
      <c r="Y404" t="str">
        <f>INDEX(PDC!$K$1:$L$89,MATCH(AA404,PDC!$K:$K,0),MATCH(PDC!$L$1,PDC!$K$1:$L$1,0))</f>
        <v>Activités de location et location-bail</v>
      </c>
      <c r="Z404" t="s">
        <v>303</v>
      </c>
      <c r="AA404" t="s">
        <v>236</v>
      </c>
      <c r="AB404">
        <v>37.081518603542499</v>
      </c>
      <c r="AE404" t="str">
        <f t="shared" si="23"/>
        <v>26_Activités sportives, récréatives et de loisirs</v>
      </c>
      <c r="AF404" t="str">
        <f>INDEX(PDC!$K$1:$L$89,MATCH(AH404,PDC!$K:$K,0),MATCH(PDC!$L$1,PDC!$K$1:$L$1,0))</f>
        <v>Activités sportives, récréatives et de loisirs</v>
      </c>
      <c r="AG404" t="s">
        <v>145</v>
      </c>
      <c r="AH404" t="s">
        <v>241</v>
      </c>
      <c r="AI404">
        <v>686.78687648978496</v>
      </c>
    </row>
    <row r="405" spans="24:35" x14ac:dyDescent="0.35">
      <c r="X405" t="str">
        <f t="shared" si="22"/>
        <v>8402_Activités liées à l'emploi</v>
      </c>
      <c r="Y405" t="str">
        <f>INDEX(PDC!$K$1:$L$89,MATCH(AA405,PDC!$K:$K,0),MATCH(PDC!$L$1,PDC!$K$1:$L$1,0))</f>
        <v>Activités liées à l'emploi</v>
      </c>
      <c r="Z405" t="s">
        <v>303</v>
      </c>
      <c r="AA405" t="s">
        <v>198</v>
      </c>
      <c r="AB405">
        <v>479.01784555560101</v>
      </c>
      <c r="AE405" t="str">
        <f t="shared" si="23"/>
        <v>26_Activités des organisations associatives</v>
      </c>
      <c r="AF405" t="str">
        <f>INDEX(PDC!$K$1:$L$89,MATCH(AH405,PDC!$K:$K,0),MATCH(PDC!$L$1,PDC!$K$1:$L$1,0))</f>
        <v>Activités des organisations associatives</v>
      </c>
      <c r="AG405" t="s">
        <v>145</v>
      </c>
      <c r="AH405" t="s">
        <v>209</v>
      </c>
      <c r="AI405">
        <v>2782.3099144814501</v>
      </c>
    </row>
    <row r="406" spans="24:35" x14ac:dyDescent="0.35">
      <c r="X406" t="str">
        <f t="shared" si="22"/>
        <v>8402_Activités des agences de voyage, voyagistes, services de réservation et activités connexes</v>
      </c>
      <c r="Y406" t="str">
        <f>INDEX(PDC!$K$1:$L$89,MATCH(AA406,PDC!$K:$K,0),MATCH(PDC!$L$1,PDC!$K$1:$L$1,0))</f>
        <v>Activités des agences de voyage, voyagistes, services de réservation et activités connexes</v>
      </c>
      <c r="Z406" t="s">
        <v>303</v>
      </c>
      <c r="AA406" t="s">
        <v>227</v>
      </c>
      <c r="AB406">
        <v>59.999729982968098</v>
      </c>
      <c r="AE406" t="str">
        <f t="shared" si="23"/>
        <v>26_Réparation d'ordinateurs et de biens personnels et domestiques</v>
      </c>
      <c r="AF406" t="str">
        <f>INDEX(PDC!$K$1:$L$89,MATCH(AH406,PDC!$K:$K,0),MATCH(PDC!$L$1,PDC!$K$1:$L$1,0))</f>
        <v>Réparation d'ordinateurs et de biens personnels et domestiques</v>
      </c>
      <c r="AG406" t="s">
        <v>145</v>
      </c>
      <c r="AH406" t="s">
        <v>242</v>
      </c>
      <c r="AI406">
        <v>222.44032376412801</v>
      </c>
    </row>
    <row r="407" spans="24:35" x14ac:dyDescent="0.35">
      <c r="X407" t="str">
        <f t="shared" si="22"/>
        <v>8402_Enquêtes et sécurité</v>
      </c>
      <c r="Y407" t="str">
        <f>INDEX(PDC!$K$1:$L$89,MATCH(AA407,PDC!$K:$K,0),MATCH(PDC!$L$1,PDC!$K$1:$L$1,0))</f>
        <v>Enquêtes et sécurité</v>
      </c>
      <c r="Z407" t="s">
        <v>303</v>
      </c>
      <c r="AA407" t="s">
        <v>213</v>
      </c>
      <c r="AB407">
        <v>21.141739448950698</v>
      </c>
      <c r="AE407" t="str">
        <f t="shared" si="23"/>
        <v>26_Autres services personnels</v>
      </c>
      <c r="AF407" t="str">
        <f>INDEX(PDC!$K$1:$L$89,MATCH(AH407,PDC!$K:$K,0),MATCH(PDC!$L$1,PDC!$K$1:$L$1,0))</f>
        <v>Autres services personnels</v>
      </c>
      <c r="AG407" t="s">
        <v>145</v>
      </c>
      <c r="AH407" t="s">
        <v>216</v>
      </c>
      <c r="AI407">
        <v>1461.3292500601301</v>
      </c>
    </row>
    <row r="408" spans="24:35" x14ac:dyDescent="0.35">
      <c r="X408" t="str">
        <f t="shared" si="22"/>
        <v>8402_Services relatifs aux bâtiments et aménagement paysager</v>
      </c>
      <c r="Y408" t="str">
        <f>INDEX(PDC!$K$1:$L$89,MATCH(AA408,PDC!$K:$K,0),MATCH(PDC!$L$1,PDC!$K$1:$L$1,0))</f>
        <v>Services relatifs aux bâtiments et aménagement paysager</v>
      </c>
      <c r="Z408" t="s">
        <v>303</v>
      </c>
      <c r="AA408" t="s">
        <v>212</v>
      </c>
      <c r="AB408">
        <v>338.26956668627901</v>
      </c>
      <c r="AE408" t="str">
        <f t="shared" si="23"/>
        <v>26_Activités des ménages en tant qu'employeurs de personnel domestique</v>
      </c>
      <c r="AF408" t="str">
        <f>INDEX(PDC!$K$1:$L$89,MATCH(AH408,PDC!$K:$K,0),MATCH(PDC!$L$1,PDC!$K$1:$L$1,0))</f>
        <v>Activités des ménages en tant qu'employeurs de personnel domestique</v>
      </c>
      <c r="AG408" t="s">
        <v>145</v>
      </c>
      <c r="AH408" t="s">
        <v>261</v>
      </c>
      <c r="AI408">
        <v>912.00179298623902</v>
      </c>
    </row>
    <row r="409" spans="24:35" x14ac:dyDescent="0.35">
      <c r="X409" t="str">
        <f t="shared" si="22"/>
        <v>8402_Activités administratives et autres activités de soutien aux entreprises</v>
      </c>
      <c r="Y409" t="str">
        <f>INDEX(PDC!$K$1:$L$89,MATCH(AA409,PDC!$K:$K,0),MATCH(PDC!$L$1,PDC!$K$1:$L$1,0))</f>
        <v>Activités administratives et autres activités de soutien aux entreprises</v>
      </c>
      <c r="Z409" t="s">
        <v>303</v>
      </c>
      <c r="AA409" t="s">
        <v>224</v>
      </c>
      <c r="AB409">
        <v>149.490821394124</v>
      </c>
      <c r="AE409" t="str">
        <f t="shared" si="23"/>
        <v>38_Culture et production animale, chasse et services annexes</v>
      </c>
      <c r="AF409" t="str">
        <f>INDEX(PDC!$K$1:$L$89,MATCH(AH409,PDC!$K:$K,0),MATCH(PDC!$L$1,PDC!$K$1:$L$1,0))</f>
        <v>Culture et production animale, chasse et services annexes</v>
      </c>
      <c r="AG409" t="s">
        <v>147</v>
      </c>
      <c r="AH409" t="s">
        <v>94</v>
      </c>
      <c r="AI409">
        <v>1639.7863641694601</v>
      </c>
    </row>
    <row r="410" spans="24:35" x14ac:dyDescent="0.35">
      <c r="X410" t="str">
        <f t="shared" si="22"/>
        <v>8402_Administration publique et défense ; sécurité sociale obligatoire</v>
      </c>
      <c r="Y410" t="str">
        <f>INDEX(PDC!$K$1:$L$89,MATCH(AA410,PDC!$K:$K,0),MATCH(PDC!$L$1,PDC!$K$1:$L$1,0))</f>
        <v>Administration publique et défense ; sécurité sociale obligatoire</v>
      </c>
      <c r="Z410" t="s">
        <v>303</v>
      </c>
      <c r="AA410" t="s">
        <v>218</v>
      </c>
      <c r="AB410">
        <v>1612.83384791872</v>
      </c>
      <c r="AE410" t="str">
        <f t="shared" si="23"/>
        <v>38_Sylviculture et exploitation forestière</v>
      </c>
      <c r="AF410" t="str">
        <f>INDEX(PDC!$K$1:$L$89,MATCH(AH410,PDC!$K:$K,0),MATCH(PDC!$L$1,PDC!$K$1:$L$1,0))</f>
        <v>Sylviculture et exploitation forestière</v>
      </c>
      <c r="AG410" t="s">
        <v>147</v>
      </c>
      <c r="AH410" t="s">
        <v>95</v>
      </c>
      <c r="AI410">
        <v>370.688081933288</v>
      </c>
    </row>
    <row r="411" spans="24:35" x14ac:dyDescent="0.35">
      <c r="X411" t="str">
        <f t="shared" si="22"/>
        <v>8402_Enseignement</v>
      </c>
      <c r="Y411" t="str">
        <f>INDEX(PDC!$K$1:$L$89,MATCH(AA411,PDC!$K:$K,0),MATCH(PDC!$L$1,PDC!$K$1:$L$1,0))</f>
        <v>Enseignement</v>
      </c>
      <c r="Z411" t="s">
        <v>303</v>
      </c>
      <c r="AA411" t="s">
        <v>222</v>
      </c>
      <c r="AB411">
        <v>1116.1117313980899</v>
      </c>
      <c r="AE411" t="str">
        <f t="shared" si="23"/>
        <v>38_Pêche et aquaculture</v>
      </c>
      <c r="AF411" t="str">
        <f>INDEX(PDC!$K$1:$L$89,MATCH(AH411,PDC!$K:$K,0),MATCH(PDC!$L$1,PDC!$K$1:$L$1,0))</f>
        <v>Pêche et aquaculture</v>
      </c>
      <c r="AG411" t="s">
        <v>147</v>
      </c>
      <c r="AH411" t="s">
        <v>104</v>
      </c>
      <c r="AI411">
        <v>11.805191091802399</v>
      </c>
    </row>
    <row r="412" spans="24:35" x14ac:dyDescent="0.35">
      <c r="X412" t="str">
        <f t="shared" si="22"/>
        <v>8402_Activités pour la santé humaine</v>
      </c>
      <c r="Y412" t="str">
        <f>INDEX(PDC!$K$1:$L$89,MATCH(AA412,PDC!$K:$K,0),MATCH(PDC!$L$1,PDC!$K$1:$L$1,0))</f>
        <v>Activités pour la santé humaine</v>
      </c>
      <c r="Z412" t="s">
        <v>303</v>
      </c>
      <c r="AA412" t="s">
        <v>207</v>
      </c>
      <c r="AB412">
        <v>1885.9832442766201</v>
      </c>
      <c r="AE412" t="str">
        <f t="shared" si="23"/>
        <v>38_Extraction de houille et de lignite</v>
      </c>
      <c r="AF412" t="str">
        <f>INDEX(PDC!$K$1:$L$89,MATCH(AH412,PDC!$K:$K,0),MATCH(PDC!$L$1,PDC!$K$1:$L$1,0))</f>
        <v>Extraction de houille et de lignite</v>
      </c>
      <c r="AG412" t="s">
        <v>147</v>
      </c>
      <c r="AH412" t="s">
        <v>271</v>
      </c>
      <c r="AI412">
        <v>4.1695996134414601</v>
      </c>
    </row>
    <row r="413" spans="24:35" x14ac:dyDescent="0.35">
      <c r="X413" t="str">
        <f t="shared" si="22"/>
        <v>8402_Hébergement médico-social et social</v>
      </c>
      <c r="Y413" t="str">
        <f>INDEX(PDC!$K$1:$L$89,MATCH(AA413,PDC!$K:$K,0),MATCH(PDC!$L$1,PDC!$K$1:$L$1,0))</f>
        <v>Hébergement médico-social et social</v>
      </c>
      <c r="Z413" t="s">
        <v>303</v>
      </c>
      <c r="AA413" t="s">
        <v>202</v>
      </c>
      <c r="AB413">
        <v>1639.7590513228899</v>
      </c>
      <c r="AE413" t="str">
        <f t="shared" si="23"/>
        <v>38_Autres industries extractives</v>
      </c>
      <c r="AF413" t="str">
        <f>INDEX(PDC!$K$1:$L$89,MATCH(AH413,PDC!$K:$K,0),MATCH(PDC!$L$1,PDC!$K$1:$L$1,0))</f>
        <v>Autres industries extractives</v>
      </c>
      <c r="AG413" t="s">
        <v>147</v>
      </c>
      <c r="AH413" t="s">
        <v>96</v>
      </c>
      <c r="AI413">
        <v>387.64133753554898</v>
      </c>
    </row>
    <row r="414" spans="24:35" x14ac:dyDescent="0.35">
      <c r="X414" t="str">
        <f t="shared" si="22"/>
        <v>8402_Action sociale sans hébergement</v>
      </c>
      <c r="Y414" t="str">
        <f>INDEX(PDC!$K$1:$L$89,MATCH(AA414,PDC!$K:$K,0),MATCH(PDC!$L$1,PDC!$K$1:$L$1,0))</f>
        <v>Action sociale sans hébergement</v>
      </c>
      <c r="Z414" t="s">
        <v>303</v>
      </c>
      <c r="AA414" t="s">
        <v>201</v>
      </c>
      <c r="AB414">
        <v>2361.5149001161099</v>
      </c>
      <c r="AE414" t="str">
        <f t="shared" si="23"/>
        <v>38_Industries alimentaires</v>
      </c>
      <c r="AF414" t="str">
        <f>INDEX(PDC!$K$1:$L$89,MATCH(AH414,PDC!$K:$K,0),MATCH(PDC!$L$1,PDC!$K$1:$L$1,0))</f>
        <v>Industries alimentaires</v>
      </c>
      <c r="AG414" t="s">
        <v>147</v>
      </c>
      <c r="AH414" t="s">
        <v>199</v>
      </c>
      <c r="AI414">
        <v>6064.9684631079999</v>
      </c>
    </row>
    <row r="415" spans="24:35" x14ac:dyDescent="0.35">
      <c r="X415" t="str">
        <f t="shared" si="22"/>
        <v>8402_Activités créatives, artistiques et de spectacle</v>
      </c>
      <c r="Y415" t="str">
        <f>INDEX(PDC!$K$1:$L$89,MATCH(AA415,PDC!$K:$K,0),MATCH(PDC!$L$1,PDC!$K$1:$L$1,0))</f>
        <v>Activités créatives, artistiques et de spectacle</v>
      </c>
      <c r="Z415" t="s">
        <v>303</v>
      </c>
      <c r="AA415" t="s">
        <v>245</v>
      </c>
      <c r="AB415">
        <v>184.79236986935501</v>
      </c>
      <c r="AE415" t="str">
        <f t="shared" si="23"/>
        <v>38_Fabrication de boissons</v>
      </c>
      <c r="AF415" t="str">
        <f>INDEX(PDC!$K$1:$L$89,MATCH(AH415,PDC!$K:$K,0),MATCH(PDC!$L$1,PDC!$K$1:$L$1,0))</f>
        <v>Fabrication de boissons</v>
      </c>
      <c r="AG415" t="s">
        <v>147</v>
      </c>
      <c r="AH415" t="s">
        <v>252</v>
      </c>
      <c r="AI415">
        <v>398.48359216701198</v>
      </c>
    </row>
    <row r="416" spans="24:35" x14ac:dyDescent="0.35">
      <c r="X416" t="str">
        <f t="shared" si="22"/>
        <v>8402_Bibliothèques, archives, musées et autres activités culturelles</v>
      </c>
      <c r="Y416" t="str">
        <f>INDEX(PDC!$K$1:$L$89,MATCH(AA416,PDC!$K:$K,0),MATCH(PDC!$L$1,PDC!$K$1:$L$1,0))</f>
        <v>Bibliothèques, archives, musées et autres activités culturelles</v>
      </c>
      <c r="Z416" t="s">
        <v>303</v>
      </c>
      <c r="AA416" t="s">
        <v>239</v>
      </c>
      <c r="AB416">
        <v>53.820986888843102</v>
      </c>
      <c r="AE416" t="str">
        <f t="shared" si="23"/>
        <v>38_Fabrication de produits à base de tabac</v>
      </c>
      <c r="AF416" t="str">
        <f>INDEX(PDC!$K$1:$L$89,MATCH(AH416,PDC!$K:$K,0),MATCH(PDC!$L$1,PDC!$K$1:$L$1,0))</f>
        <v>Fabrication de produits à base de tabac</v>
      </c>
      <c r="AG416" t="s">
        <v>147</v>
      </c>
      <c r="AH416" t="s">
        <v>263</v>
      </c>
      <c r="AI416">
        <v>9.5142985618808105</v>
      </c>
    </row>
    <row r="417" spans="24:35" x14ac:dyDescent="0.35">
      <c r="X417" t="str">
        <f t="shared" si="22"/>
        <v>8402_Organisation de jeux de hasard et d'argent</v>
      </c>
      <c r="Y417" t="str">
        <f>INDEX(PDC!$K$1:$L$89,MATCH(AA417,PDC!$K:$K,0),MATCH(PDC!$L$1,PDC!$K$1:$L$1,0))</f>
        <v>Organisation de jeux de hasard et d'argent</v>
      </c>
      <c r="Z417" t="s">
        <v>303</v>
      </c>
      <c r="AA417" t="s">
        <v>247</v>
      </c>
      <c r="AB417">
        <v>32.369256017256603</v>
      </c>
      <c r="AE417" t="str">
        <f t="shared" si="23"/>
        <v>38_Fabrication de textiles</v>
      </c>
      <c r="AF417" t="str">
        <f>INDEX(PDC!$K$1:$L$89,MATCH(AH417,PDC!$K:$K,0),MATCH(PDC!$L$1,PDC!$K$1:$L$1,0))</f>
        <v>Fabrication de textiles</v>
      </c>
      <c r="AG417" t="s">
        <v>147</v>
      </c>
      <c r="AH417" t="s">
        <v>250</v>
      </c>
      <c r="AI417">
        <v>2584.9450719393099</v>
      </c>
    </row>
    <row r="418" spans="24:35" x14ac:dyDescent="0.35">
      <c r="X418" t="str">
        <f t="shared" si="22"/>
        <v>8402_Activités sportives, récréatives et de loisirs</v>
      </c>
      <c r="Y418" t="str">
        <f>INDEX(PDC!$K$1:$L$89,MATCH(AA418,PDC!$K:$K,0),MATCH(PDC!$L$1,PDC!$K$1:$L$1,0))</f>
        <v>Activités sportives, récréatives et de loisirs</v>
      </c>
      <c r="Z418" t="s">
        <v>303</v>
      </c>
      <c r="AA418" t="s">
        <v>241</v>
      </c>
      <c r="AB418">
        <v>208.214107390435</v>
      </c>
      <c r="AE418" t="str">
        <f t="shared" si="23"/>
        <v>38_Industrie de l'habillement</v>
      </c>
      <c r="AF418" t="str">
        <f>INDEX(PDC!$K$1:$L$89,MATCH(AH418,PDC!$K:$K,0),MATCH(PDC!$L$1,PDC!$K$1:$L$1,0))</f>
        <v>Industrie de l'habillement</v>
      </c>
      <c r="AG418" t="s">
        <v>147</v>
      </c>
      <c r="AH418" t="s">
        <v>254</v>
      </c>
      <c r="AI418">
        <v>234.52902624547099</v>
      </c>
    </row>
    <row r="419" spans="24:35" x14ac:dyDescent="0.35">
      <c r="X419" t="str">
        <f t="shared" si="22"/>
        <v>8402_Activités des organisations associatives</v>
      </c>
      <c r="Y419" t="str">
        <f>INDEX(PDC!$K$1:$L$89,MATCH(AA419,PDC!$K:$K,0),MATCH(PDC!$L$1,PDC!$K$1:$L$1,0))</f>
        <v>Activités des organisations associatives</v>
      </c>
      <c r="Z419" t="s">
        <v>303</v>
      </c>
      <c r="AA419" t="s">
        <v>209</v>
      </c>
      <c r="AB419">
        <v>844.87337143936702</v>
      </c>
      <c r="AE419" t="str">
        <f t="shared" si="23"/>
        <v>38_Industrie du cuir et de la chaussure</v>
      </c>
      <c r="AF419" t="str">
        <f>INDEX(PDC!$K$1:$L$89,MATCH(AH419,PDC!$K:$K,0),MATCH(PDC!$L$1,PDC!$K$1:$L$1,0))</f>
        <v>Industrie du cuir et de la chaussure</v>
      </c>
      <c r="AG419" t="s">
        <v>147</v>
      </c>
      <c r="AH419" t="s">
        <v>143</v>
      </c>
      <c r="AI419">
        <v>269.81359527597903</v>
      </c>
    </row>
    <row r="420" spans="24:35" x14ac:dyDescent="0.35">
      <c r="X420" t="str">
        <f t="shared" si="22"/>
        <v>8402_Réparation d'ordinateurs et de biens personnels et domestiques</v>
      </c>
      <c r="Y420" t="str">
        <f>INDEX(PDC!$K$1:$L$89,MATCH(AA420,PDC!$K:$K,0),MATCH(PDC!$L$1,PDC!$K$1:$L$1,0))</f>
        <v>Réparation d'ordinateurs et de biens personnels et domestiques</v>
      </c>
      <c r="Z420" t="s">
        <v>303</v>
      </c>
      <c r="AA420" t="s">
        <v>242</v>
      </c>
      <c r="AB420">
        <v>32.562257089297901</v>
      </c>
      <c r="AE420" t="str">
        <f t="shared" si="23"/>
        <v>38_Travail du bois et fabrication d'articles en bois et en liège, à l'exception des meubles ; fabrication d'articles en vannerie et sparterie</v>
      </c>
      <c r="AF420" t="str">
        <f>INDEX(PDC!$K$1:$L$89,MATCH(AH420,PDC!$K:$K,0),MATCH(PDC!$L$1,PDC!$K$1:$L$1,0))</f>
        <v>Travail du bois et fabrication d'articles en bois et en liège, à l'exception des meubles ; fabrication d'articles en vannerie et sparterie</v>
      </c>
      <c r="AG420" t="s">
        <v>147</v>
      </c>
      <c r="AH420" t="s">
        <v>196</v>
      </c>
      <c r="AI420">
        <v>983.71264900322899</v>
      </c>
    </row>
    <row r="421" spans="24:35" x14ac:dyDescent="0.35">
      <c r="X421" t="str">
        <f t="shared" si="22"/>
        <v>8402_Autres services personnels</v>
      </c>
      <c r="Y421" t="str">
        <f>INDEX(PDC!$K$1:$L$89,MATCH(AA421,PDC!$K:$K,0),MATCH(PDC!$L$1,PDC!$K$1:$L$1,0))</f>
        <v>Autres services personnels</v>
      </c>
      <c r="Z421" t="s">
        <v>303</v>
      </c>
      <c r="AA421" t="s">
        <v>216</v>
      </c>
      <c r="AB421">
        <v>286.17632485768502</v>
      </c>
      <c r="AE421" t="str">
        <f t="shared" si="23"/>
        <v>38_Industrie du papier et du carton</v>
      </c>
      <c r="AF421" t="str">
        <f>INDEX(PDC!$K$1:$L$89,MATCH(AH421,PDC!$K:$K,0),MATCH(PDC!$L$1,PDC!$K$1:$L$1,0))</f>
        <v>Industrie du papier et du carton</v>
      </c>
      <c r="AG421" t="s">
        <v>147</v>
      </c>
      <c r="AH421" t="s">
        <v>248</v>
      </c>
      <c r="AI421">
        <v>2123.67613390611</v>
      </c>
    </row>
    <row r="422" spans="24:35" x14ac:dyDescent="0.35">
      <c r="X422" t="str">
        <f t="shared" si="22"/>
        <v>8402_Activités des ménages en tant qu'employeurs de personnel domestique</v>
      </c>
      <c r="Y422" t="str">
        <f>INDEX(PDC!$K$1:$L$89,MATCH(AA422,PDC!$K:$K,0),MATCH(PDC!$L$1,PDC!$K$1:$L$1,0))</f>
        <v>Activités des ménages en tant qu'employeurs de personnel domestique</v>
      </c>
      <c r="Z422" t="s">
        <v>303</v>
      </c>
      <c r="AA422" t="s">
        <v>261</v>
      </c>
      <c r="AB422">
        <v>162.283981782918</v>
      </c>
      <c r="AE422" t="str">
        <f t="shared" si="23"/>
        <v>38_Imprimerie et reproduction d'enregistrements</v>
      </c>
      <c r="AF422" t="str">
        <f>INDEX(PDC!$K$1:$L$89,MATCH(AH422,PDC!$K:$K,0),MATCH(PDC!$L$1,PDC!$K$1:$L$1,0))</f>
        <v>Imprimerie et reproduction d'enregistrements</v>
      </c>
      <c r="AG422" t="s">
        <v>147</v>
      </c>
      <c r="AH422" t="s">
        <v>221</v>
      </c>
      <c r="AI422">
        <v>1186.15170221225</v>
      </c>
    </row>
    <row r="423" spans="24:35" x14ac:dyDescent="0.35">
      <c r="X423" t="str">
        <f t="shared" si="22"/>
        <v>8402_Activités des organisations et organismes extraterritoriaux</v>
      </c>
      <c r="Y423" t="str">
        <f>INDEX(PDC!$K$1:$L$89,MATCH(AA423,PDC!$K:$K,0),MATCH(PDC!$L$1,PDC!$K$1:$L$1,0))</f>
        <v>Activités des organisations et organismes extraterritoriaux</v>
      </c>
      <c r="Z423" t="s">
        <v>303</v>
      </c>
      <c r="AA423" t="s">
        <v>260</v>
      </c>
      <c r="AB423">
        <v>4</v>
      </c>
      <c r="AE423" t="str">
        <f t="shared" si="23"/>
        <v>38_Cokéfaction et raffinage</v>
      </c>
      <c r="AF423" t="str">
        <f>INDEX(PDC!$K$1:$L$89,MATCH(AH423,PDC!$K:$K,0),MATCH(PDC!$L$1,PDC!$K$1:$L$1,0))</f>
        <v>Cokéfaction et raffinage</v>
      </c>
      <c r="AG423" t="s">
        <v>147</v>
      </c>
      <c r="AH423" t="s">
        <v>262</v>
      </c>
      <c r="AI423">
        <v>171.331210439453</v>
      </c>
    </row>
    <row r="424" spans="24:35" x14ac:dyDescent="0.35">
      <c r="X424" t="str">
        <f t="shared" si="22"/>
        <v>8403_Culture et production animale, chasse et services annexes</v>
      </c>
      <c r="Y424" t="str">
        <f>INDEX(PDC!$K$1:$L$89,MATCH(AA424,PDC!$K:$K,0),MATCH(PDC!$L$1,PDC!$K$1:$L$1,0))</f>
        <v>Culture et production animale, chasse et services annexes</v>
      </c>
      <c r="Z424" t="s">
        <v>304</v>
      </c>
      <c r="AA424" t="s">
        <v>94</v>
      </c>
      <c r="AB424">
        <v>423.215921855722</v>
      </c>
      <c r="AE424" t="str">
        <f t="shared" si="23"/>
        <v>38_Industrie chimique</v>
      </c>
      <c r="AF424" t="str">
        <f>INDEX(PDC!$K$1:$L$89,MATCH(AH424,PDC!$K:$K,0),MATCH(PDC!$L$1,PDC!$K$1:$L$1,0))</f>
        <v>Industrie chimique</v>
      </c>
      <c r="AG424" t="s">
        <v>147</v>
      </c>
      <c r="AH424" t="s">
        <v>211</v>
      </c>
      <c r="AI424">
        <v>3823.7316858260901</v>
      </c>
    </row>
    <row r="425" spans="24:35" x14ac:dyDescent="0.35">
      <c r="X425" t="str">
        <f t="shared" si="22"/>
        <v>8403_Sylviculture et exploitation forestière</v>
      </c>
      <c r="Y425" t="str">
        <f>INDEX(PDC!$K$1:$L$89,MATCH(AA425,PDC!$K:$K,0),MATCH(PDC!$L$1,PDC!$K$1:$L$1,0))</f>
        <v>Sylviculture et exploitation forestière</v>
      </c>
      <c r="Z425" t="s">
        <v>304</v>
      </c>
      <c r="AA425" t="s">
        <v>95</v>
      </c>
      <c r="AB425">
        <v>51.849528860592599</v>
      </c>
      <c r="AE425" t="str">
        <f t="shared" si="23"/>
        <v>38_Industrie pharmaceutique</v>
      </c>
      <c r="AF425" t="str">
        <f>INDEX(PDC!$K$1:$L$89,MATCH(AH425,PDC!$K:$K,0),MATCH(PDC!$L$1,PDC!$K$1:$L$1,0))</f>
        <v>Industrie pharmaceutique</v>
      </c>
      <c r="AG425" t="s">
        <v>147</v>
      </c>
      <c r="AH425" t="s">
        <v>259</v>
      </c>
      <c r="AI425">
        <v>1093.0268899991599</v>
      </c>
    </row>
    <row r="426" spans="24:35" x14ac:dyDescent="0.35">
      <c r="X426" t="str">
        <f t="shared" si="22"/>
        <v>8403_Autres industries extractives</v>
      </c>
      <c r="Y426" t="str">
        <f>INDEX(PDC!$K$1:$L$89,MATCH(AA426,PDC!$K:$K,0),MATCH(PDC!$L$1,PDC!$K$1:$L$1,0))</f>
        <v>Autres industries extractives</v>
      </c>
      <c r="Z426" t="s">
        <v>304</v>
      </c>
      <c r="AA426" t="s">
        <v>96</v>
      </c>
      <c r="AB426">
        <v>26.568798706387302</v>
      </c>
      <c r="AE426" t="str">
        <f t="shared" si="23"/>
        <v>38_Fabrication de produits en caoutchouc et en plastique</v>
      </c>
      <c r="AF426" t="str">
        <f>INDEX(PDC!$K$1:$L$89,MATCH(AH426,PDC!$K:$K,0),MATCH(PDC!$L$1,PDC!$K$1:$L$1,0))</f>
        <v>Fabrication de produits en caoutchouc et en plastique</v>
      </c>
      <c r="AG426" t="s">
        <v>147</v>
      </c>
      <c r="AH426" t="s">
        <v>195</v>
      </c>
      <c r="AI426">
        <v>3285.2756083755198</v>
      </c>
    </row>
    <row r="427" spans="24:35" x14ac:dyDescent="0.35">
      <c r="X427" t="str">
        <f t="shared" si="22"/>
        <v>8403_Industries alimentaires</v>
      </c>
      <c r="Y427" t="str">
        <f>INDEX(PDC!$K$1:$L$89,MATCH(AA427,PDC!$K:$K,0),MATCH(PDC!$L$1,PDC!$K$1:$L$1,0))</f>
        <v>Industries alimentaires</v>
      </c>
      <c r="Z427" t="s">
        <v>304</v>
      </c>
      <c r="AA427" t="s">
        <v>199</v>
      </c>
      <c r="AB427">
        <v>928.86031630736204</v>
      </c>
      <c r="AE427" t="str">
        <f t="shared" si="23"/>
        <v>38_Fabrication d'autres produits minéraux non métalliques</v>
      </c>
      <c r="AF427" t="str">
        <f>INDEX(PDC!$K$1:$L$89,MATCH(AH427,PDC!$K:$K,0),MATCH(PDC!$L$1,PDC!$K$1:$L$1,0))</f>
        <v>Fabrication d'autres produits minéraux non métalliques</v>
      </c>
      <c r="AG427" t="s">
        <v>147</v>
      </c>
      <c r="AH427" t="s">
        <v>203</v>
      </c>
      <c r="AI427">
        <v>2468.0678390878702</v>
      </c>
    </row>
    <row r="428" spans="24:35" x14ac:dyDescent="0.35">
      <c r="X428" t="str">
        <f t="shared" si="22"/>
        <v>8403_Fabrication de boissons</v>
      </c>
      <c r="Y428" t="str">
        <f>INDEX(PDC!$K$1:$L$89,MATCH(AA428,PDC!$K:$K,0),MATCH(PDC!$L$1,PDC!$K$1:$L$1,0))</f>
        <v>Fabrication de boissons</v>
      </c>
      <c r="Z428" t="s">
        <v>304</v>
      </c>
      <c r="AA428" t="s">
        <v>252</v>
      </c>
      <c r="AB428">
        <v>26.856342179564699</v>
      </c>
      <c r="AE428" t="str">
        <f t="shared" si="23"/>
        <v>38_Métallurgie</v>
      </c>
      <c r="AF428" t="str">
        <f>INDEX(PDC!$K$1:$L$89,MATCH(AH428,PDC!$K:$K,0),MATCH(PDC!$L$1,PDC!$K$1:$L$1,0))</f>
        <v>Métallurgie</v>
      </c>
      <c r="AG428" t="s">
        <v>147</v>
      </c>
      <c r="AH428" t="s">
        <v>225</v>
      </c>
      <c r="AI428">
        <v>2436.2717132767398</v>
      </c>
    </row>
    <row r="429" spans="24:35" x14ac:dyDescent="0.35">
      <c r="X429" t="str">
        <f t="shared" si="22"/>
        <v>8403_Fabrication de produits à base de tabac</v>
      </c>
      <c r="Y429" t="str">
        <f>INDEX(PDC!$K$1:$L$89,MATCH(AA429,PDC!$K:$K,0),MATCH(PDC!$L$1,PDC!$K$1:$L$1,0))</f>
        <v>Fabrication de produits à base de tabac</v>
      </c>
      <c r="Z429" t="s">
        <v>304</v>
      </c>
      <c r="AA429" t="s">
        <v>263</v>
      </c>
      <c r="AB429">
        <v>3.8892733564013802</v>
      </c>
      <c r="AE429" t="str">
        <f t="shared" si="23"/>
        <v>38_Fabrication de produits métalliques, à l'exception des machines et des équipements</v>
      </c>
      <c r="AF429" t="str">
        <f>INDEX(PDC!$K$1:$L$89,MATCH(AH429,PDC!$K:$K,0),MATCH(PDC!$L$1,PDC!$K$1:$L$1,0))</f>
        <v>Fabrication de produits métalliques, à l'exception des machines et des équipements</v>
      </c>
      <c r="AG429" t="s">
        <v>147</v>
      </c>
      <c r="AH429" t="s">
        <v>204</v>
      </c>
      <c r="AI429">
        <v>8228.6870792438604</v>
      </c>
    </row>
    <row r="430" spans="24:35" x14ac:dyDescent="0.35">
      <c r="X430" t="str">
        <f t="shared" si="22"/>
        <v>8403_Fabrication de textiles</v>
      </c>
      <c r="Y430" t="str">
        <f>INDEX(PDC!$K$1:$L$89,MATCH(AA430,PDC!$K:$K,0),MATCH(PDC!$L$1,PDC!$K$1:$L$1,0))</f>
        <v>Fabrication de textiles</v>
      </c>
      <c r="Z430" t="s">
        <v>304</v>
      </c>
      <c r="AA430" t="s">
        <v>250</v>
      </c>
      <c r="AB430">
        <v>85.608075932636595</v>
      </c>
      <c r="AE430" t="str">
        <f t="shared" si="23"/>
        <v>38_Fabrication de produits informatiques, électroniques et optiques</v>
      </c>
      <c r="AF430" t="str">
        <f>INDEX(PDC!$K$1:$L$89,MATCH(AH430,PDC!$K:$K,0),MATCH(PDC!$L$1,PDC!$K$1:$L$1,0))</f>
        <v>Fabrication de produits informatiques, électroniques et optiques</v>
      </c>
      <c r="AG430" t="s">
        <v>147</v>
      </c>
      <c r="AH430" t="s">
        <v>145</v>
      </c>
      <c r="AI430">
        <v>7926.7425159172199</v>
      </c>
    </row>
    <row r="431" spans="24:35" x14ac:dyDescent="0.35">
      <c r="X431" t="str">
        <f t="shared" si="22"/>
        <v>8403_Industrie de l'habillement</v>
      </c>
      <c r="Y431" t="str">
        <f>INDEX(PDC!$K$1:$L$89,MATCH(AA431,PDC!$K:$K,0),MATCH(PDC!$L$1,PDC!$K$1:$L$1,0))</f>
        <v>Industrie de l'habillement</v>
      </c>
      <c r="Z431" t="s">
        <v>304</v>
      </c>
      <c r="AA431" t="s">
        <v>254</v>
      </c>
      <c r="AB431">
        <v>6.1115578618897102</v>
      </c>
      <c r="AE431" t="str">
        <f t="shared" si="23"/>
        <v>38_Fabrication d'équipements électriques</v>
      </c>
      <c r="AF431" t="str">
        <f>INDEX(PDC!$K$1:$L$89,MATCH(AH431,PDC!$K:$K,0),MATCH(PDC!$L$1,PDC!$K$1:$L$1,0))</f>
        <v>Fabrication d'équipements électriques</v>
      </c>
      <c r="AG431" t="s">
        <v>147</v>
      </c>
      <c r="AH431" t="s">
        <v>235</v>
      </c>
      <c r="AI431">
        <v>8810.7861805948596</v>
      </c>
    </row>
    <row r="432" spans="24:35" x14ac:dyDescent="0.35">
      <c r="X432" t="str">
        <f t="shared" si="22"/>
        <v>8403_Industrie du cuir et de la chaussure</v>
      </c>
      <c r="Y432" t="str">
        <f>INDEX(PDC!$K$1:$L$89,MATCH(AA432,PDC!$K:$K,0),MATCH(PDC!$L$1,PDC!$K$1:$L$1,0))</f>
        <v>Industrie du cuir et de la chaussure</v>
      </c>
      <c r="Z432" t="s">
        <v>304</v>
      </c>
      <c r="AA432" t="s">
        <v>143</v>
      </c>
      <c r="AB432">
        <v>4.1713990958542899</v>
      </c>
      <c r="AE432" t="str">
        <f t="shared" si="23"/>
        <v>38_Fabrication de machines et équipements n.c.a.</v>
      </c>
      <c r="AF432" t="str">
        <f>INDEX(PDC!$K$1:$L$89,MATCH(AH432,PDC!$K:$K,0),MATCH(PDC!$L$1,PDC!$K$1:$L$1,0))</f>
        <v>Fabrication de machines et équipements n.c.a.</v>
      </c>
      <c r="AG432" t="s">
        <v>147</v>
      </c>
      <c r="AH432" t="s">
        <v>219</v>
      </c>
      <c r="AI432">
        <v>5962.1214052641599</v>
      </c>
    </row>
    <row r="433" spans="24:35" x14ac:dyDescent="0.35">
      <c r="X433" t="str">
        <f t="shared" si="22"/>
        <v>8403_Travail du bois et fabrication d'articles en bois et en liège, à l'exception des meubles ; fabrication d'articles en vannerie et sparterie</v>
      </c>
      <c r="Y433" t="str">
        <f>INDEX(PDC!$K$1:$L$89,MATCH(AA433,PDC!$K:$K,0),MATCH(PDC!$L$1,PDC!$K$1:$L$1,0))</f>
        <v>Travail du bois et fabrication d'articles en bois et en liège, à l'exception des meubles ; fabrication d'articles en vannerie et sparterie</v>
      </c>
      <c r="Z433" t="s">
        <v>304</v>
      </c>
      <c r="AA433" t="s">
        <v>196</v>
      </c>
      <c r="AB433">
        <v>121.76332848357301</v>
      </c>
      <c r="AE433" t="str">
        <f t="shared" si="23"/>
        <v>38_Industrie automobile</v>
      </c>
      <c r="AF433" t="str">
        <f>INDEX(PDC!$K$1:$L$89,MATCH(AH433,PDC!$K:$K,0),MATCH(PDC!$L$1,PDC!$K$1:$L$1,0))</f>
        <v>Industrie automobile</v>
      </c>
      <c r="AG433" t="s">
        <v>147</v>
      </c>
      <c r="AH433" t="s">
        <v>208</v>
      </c>
      <c r="AI433">
        <v>1099.7659385217901</v>
      </c>
    </row>
    <row r="434" spans="24:35" x14ac:dyDescent="0.35">
      <c r="X434" t="str">
        <f t="shared" si="22"/>
        <v>8403_Industrie du papier et du carton</v>
      </c>
      <c r="Y434" t="str">
        <f>INDEX(PDC!$K$1:$L$89,MATCH(AA434,PDC!$K:$K,0),MATCH(PDC!$L$1,PDC!$K$1:$L$1,0))</f>
        <v>Industrie du papier et du carton</v>
      </c>
      <c r="Z434" t="s">
        <v>304</v>
      </c>
      <c r="AA434" t="s">
        <v>248</v>
      </c>
      <c r="AB434">
        <v>3.94078663555924</v>
      </c>
      <c r="AE434" t="str">
        <f t="shared" si="23"/>
        <v>38_Fabrication d'autres matériels de transport</v>
      </c>
      <c r="AF434" t="str">
        <f>INDEX(PDC!$K$1:$L$89,MATCH(AH434,PDC!$K:$K,0),MATCH(PDC!$L$1,PDC!$K$1:$L$1,0))</f>
        <v>Fabrication d'autres matériels de transport</v>
      </c>
      <c r="AG434" t="s">
        <v>147</v>
      </c>
      <c r="AH434" t="s">
        <v>237</v>
      </c>
      <c r="AI434">
        <v>91.638282401198495</v>
      </c>
    </row>
    <row r="435" spans="24:35" x14ac:dyDescent="0.35">
      <c r="X435" t="str">
        <f t="shared" si="22"/>
        <v>8403_Imprimerie et reproduction d'enregistrements</v>
      </c>
      <c r="Y435" t="str">
        <f>INDEX(PDC!$K$1:$L$89,MATCH(AA435,PDC!$K:$K,0),MATCH(PDC!$L$1,PDC!$K$1:$L$1,0))</f>
        <v>Imprimerie et reproduction d'enregistrements</v>
      </c>
      <c r="Z435" t="s">
        <v>304</v>
      </c>
      <c r="AA435" t="s">
        <v>221</v>
      </c>
      <c r="AB435">
        <v>130.25053606101599</v>
      </c>
      <c r="AE435" t="str">
        <f t="shared" si="23"/>
        <v>38_Fabrication de meubles</v>
      </c>
      <c r="AF435" t="str">
        <f>INDEX(PDC!$K$1:$L$89,MATCH(AH435,PDC!$K:$K,0),MATCH(PDC!$L$1,PDC!$K$1:$L$1,0))</f>
        <v>Fabrication de meubles</v>
      </c>
      <c r="AG435" t="s">
        <v>147</v>
      </c>
      <c r="AH435" t="s">
        <v>231</v>
      </c>
      <c r="AI435">
        <v>840.59204600483099</v>
      </c>
    </row>
    <row r="436" spans="24:35" x14ac:dyDescent="0.35">
      <c r="X436" t="str">
        <f t="shared" si="22"/>
        <v>8403_Industrie chimique</v>
      </c>
      <c r="Y436" t="str">
        <f>INDEX(PDC!$K$1:$L$89,MATCH(AA436,PDC!$K:$K,0),MATCH(PDC!$L$1,PDC!$K$1:$L$1,0))</f>
        <v>Industrie chimique</v>
      </c>
      <c r="Z436" t="s">
        <v>304</v>
      </c>
      <c r="AA436" t="s">
        <v>211</v>
      </c>
      <c r="AB436">
        <v>41.380728982485998</v>
      </c>
      <c r="AE436" t="str">
        <f t="shared" si="23"/>
        <v>38_Autres industries manufacturières</v>
      </c>
      <c r="AF436" t="str">
        <f>INDEX(PDC!$K$1:$L$89,MATCH(AH436,PDC!$K:$K,0),MATCH(PDC!$L$1,PDC!$K$1:$L$1,0))</f>
        <v>Autres industries manufacturières</v>
      </c>
      <c r="AG436" t="s">
        <v>147</v>
      </c>
      <c r="AH436" t="s">
        <v>244</v>
      </c>
      <c r="AI436">
        <v>2674.2088215487902</v>
      </c>
    </row>
    <row r="437" spans="24:35" x14ac:dyDescent="0.35">
      <c r="X437" t="str">
        <f t="shared" si="22"/>
        <v>8403_Industrie pharmaceutique</v>
      </c>
      <c r="Y437" t="str">
        <f>INDEX(PDC!$K$1:$L$89,MATCH(AA437,PDC!$K:$K,0),MATCH(PDC!$L$1,PDC!$K$1:$L$1,0))</f>
        <v>Industrie pharmaceutique</v>
      </c>
      <c r="Z437" t="s">
        <v>304</v>
      </c>
      <c r="AA437" t="s">
        <v>259</v>
      </c>
      <c r="AB437">
        <v>70.582164282711503</v>
      </c>
      <c r="AE437" t="str">
        <f t="shared" si="23"/>
        <v>38_Réparation et installation de machines et d'équipements</v>
      </c>
      <c r="AF437" t="str">
        <f>INDEX(PDC!$K$1:$L$89,MATCH(AH437,PDC!$K:$K,0),MATCH(PDC!$L$1,PDC!$K$1:$L$1,0))</f>
        <v>Réparation et installation de machines et d'équipements</v>
      </c>
      <c r="AG437" t="s">
        <v>147</v>
      </c>
      <c r="AH437" t="s">
        <v>215</v>
      </c>
      <c r="AI437">
        <v>4577.9938252786096</v>
      </c>
    </row>
    <row r="438" spans="24:35" x14ac:dyDescent="0.35">
      <c r="X438" t="str">
        <f t="shared" si="22"/>
        <v>8403_Fabrication de produits en caoutchouc et en plastique</v>
      </c>
      <c r="Y438" t="str">
        <f>INDEX(PDC!$K$1:$L$89,MATCH(AA438,PDC!$K:$K,0),MATCH(PDC!$L$1,PDC!$K$1:$L$1,0))</f>
        <v>Fabrication de produits en caoutchouc et en plastique</v>
      </c>
      <c r="Z438" t="s">
        <v>304</v>
      </c>
      <c r="AA438" t="s">
        <v>195</v>
      </c>
      <c r="AB438">
        <v>469.46200364249</v>
      </c>
      <c r="AE438" t="str">
        <f t="shared" si="23"/>
        <v>38_Production et distribution d'électricité, de gaz, de vapeur et d'air conditionné</v>
      </c>
      <c r="AF438" t="str">
        <f>INDEX(PDC!$K$1:$L$89,MATCH(AH438,PDC!$K:$K,0),MATCH(PDC!$L$1,PDC!$K$1:$L$1,0))</f>
        <v>Production et distribution d'électricité, de gaz, de vapeur et d'air conditionné</v>
      </c>
      <c r="AG438" t="s">
        <v>147</v>
      </c>
      <c r="AH438" t="s">
        <v>253</v>
      </c>
      <c r="AI438">
        <v>4325.3755627277496</v>
      </c>
    </row>
    <row r="439" spans="24:35" x14ac:dyDescent="0.35">
      <c r="X439" t="str">
        <f t="shared" si="22"/>
        <v>8403_Fabrication d'autres produits minéraux non métalliques</v>
      </c>
      <c r="Y439" t="str">
        <f>INDEX(PDC!$K$1:$L$89,MATCH(AA439,PDC!$K:$K,0),MATCH(PDC!$L$1,PDC!$K$1:$L$1,0))</f>
        <v>Fabrication d'autres produits minéraux non métalliques</v>
      </c>
      <c r="Z439" t="s">
        <v>304</v>
      </c>
      <c r="AA439" t="s">
        <v>203</v>
      </c>
      <c r="AB439">
        <v>131.95386428960799</v>
      </c>
      <c r="AE439" t="str">
        <f t="shared" si="23"/>
        <v>38_Captage, traitement et distribution d'eau</v>
      </c>
      <c r="AF439" t="str">
        <f>INDEX(PDC!$K$1:$L$89,MATCH(AH439,PDC!$K:$K,0),MATCH(PDC!$L$1,PDC!$K$1:$L$1,0))</f>
        <v>Captage, traitement et distribution d'eau</v>
      </c>
      <c r="AG439" t="s">
        <v>147</v>
      </c>
      <c r="AH439" t="s">
        <v>230</v>
      </c>
      <c r="AI439">
        <v>555.253932534451</v>
      </c>
    </row>
    <row r="440" spans="24:35" x14ac:dyDescent="0.35">
      <c r="X440" t="str">
        <f t="shared" si="22"/>
        <v>8403_Métallurgie</v>
      </c>
      <c r="Y440" t="str">
        <f>INDEX(PDC!$K$1:$L$89,MATCH(AA440,PDC!$K:$K,0),MATCH(PDC!$L$1,PDC!$K$1:$L$1,0))</f>
        <v>Métallurgie</v>
      </c>
      <c r="Z440" t="s">
        <v>304</v>
      </c>
      <c r="AA440" t="s">
        <v>225</v>
      </c>
      <c r="AB440">
        <v>6.0688901055051003</v>
      </c>
      <c r="AE440" t="str">
        <f t="shared" si="23"/>
        <v>38_Collecte et traitement des eaux usées</v>
      </c>
      <c r="AF440" t="str">
        <f>INDEX(PDC!$K$1:$L$89,MATCH(AH440,PDC!$K:$K,0),MATCH(PDC!$L$1,PDC!$K$1:$L$1,0))</f>
        <v>Collecte et traitement des eaux usées</v>
      </c>
      <c r="AG440" t="s">
        <v>147</v>
      </c>
      <c r="AH440" t="s">
        <v>197</v>
      </c>
      <c r="AI440">
        <v>221.22167720040301</v>
      </c>
    </row>
    <row r="441" spans="24:35" x14ac:dyDescent="0.35">
      <c r="X441" t="str">
        <f t="shared" si="22"/>
        <v>8403_Fabrication de produits métalliques, à l'exception des machines et des équipements</v>
      </c>
      <c r="Y441" t="str">
        <f>INDEX(PDC!$K$1:$L$89,MATCH(AA441,PDC!$K:$K,0),MATCH(PDC!$L$1,PDC!$K$1:$L$1,0))</f>
        <v>Fabrication de produits métalliques, à l'exception des machines et des équipements</v>
      </c>
      <c r="Z441" t="s">
        <v>304</v>
      </c>
      <c r="AA441" t="s">
        <v>204</v>
      </c>
      <c r="AB441">
        <v>91.859381679780299</v>
      </c>
      <c r="AE441" t="str">
        <f t="shared" si="23"/>
        <v>38_Collecte, traitement et élimination des déchets ; récupération</v>
      </c>
      <c r="AF441" t="str">
        <f>INDEX(PDC!$K$1:$L$89,MATCH(AH441,PDC!$K:$K,0),MATCH(PDC!$L$1,PDC!$K$1:$L$1,0))</f>
        <v>Collecte, traitement et élimination des déchets ; récupération</v>
      </c>
      <c r="AG441" t="s">
        <v>147</v>
      </c>
      <c r="AH441" t="s">
        <v>147</v>
      </c>
      <c r="AI441">
        <v>1715.1779591095999</v>
      </c>
    </row>
    <row r="442" spans="24:35" x14ac:dyDescent="0.35">
      <c r="X442" t="str">
        <f t="shared" si="22"/>
        <v>8403_Fabrication de produits informatiques, électroniques et optiques</v>
      </c>
      <c r="Y442" t="str">
        <f>INDEX(PDC!$K$1:$L$89,MATCH(AA442,PDC!$K:$K,0),MATCH(PDC!$L$1,PDC!$K$1:$L$1,0))</f>
        <v>Fabrication de produits informatiques, électroniques et optiques</v>
      </c>
      <c r="Z442" t="s">
        <v>304</v>
      </c>
      <c r="AA442" t="s">
        <v>145</v>
      </c>
      <c r="AB442">
        <v>42.083830386028801</v>
      </c>
      <c r="AE442" t="str">
        <f t="shared" si="23"/>
        <v>38_Dépollution et autres services de gestion des déchets</v>
      </c>
      <c r="AF442" t="str">
        <f>INDEX(PDC!$K$1:$L$89,MATCH(AH442,PDC!$K:$K,0),MATCH(PDC!$L$1,PDC!$K$1:$L$1,0))</f>
        <v>Dépollution et autres services de gestion des déchets</v>
      </c>
      <c r="AG442" t="s">
        <v>147</v>
      </c>
      <c r="AH442" t="s">
        <v>246</v>
      </c>
      <c r="AI442">
        <v>15.645093980292501</v>
      </c>
    </row>
    <row r="443" spans="24:35" x14ac:dyDescent="0.35">
      <c r="X443" t="str">
        <f t="shared" si="22"/>
        <v>8403_Fabrication d'équipements électriques</v>
      </c>
      <c r="Y443" t="str">
        <f>INDEX(PDC!$K$1:$L$89,MATCH(AA443,PDC!$K:$K,0),MATCH(PDC!$L$1,PDC!$K$1:$L$1,0))</f>
        <v>Fabrication d'équipements électriques</v>
      </c>
      <c r="Z443" t="s">
        <v>304</v>
      </c>
      <c r="AA443" t="s">
        <v>235</v>
      </c>
      <c r="AB443">
        <v>4.5454545454545503</v>
      </c>
      <c r="AE443" t="str">
        <f t="shared" si="23"/>
        <v>38_Construction de bâtiments</v>
      </c>
      <c r="AF443" t="str">
        <f>INDEX(PDC!$K$1:$L$89,MATCH(AH443,PDC!$K:$K,0),MATCH(PDC!$L$1,PDC!$K$1:$L$1,0))</f>
        <v>Construction de bâtiments</v>
      </c>
      <c r="AG443" t="s">
        <v>147</v>
      </c>
      <c r="AH443" t="s">
        <v>193</v>
      </c>
      <c r="AI443">
        <v>1824.0874754489</v>
      </c>
    </row>
    <row r="444" spans="24:35" x14ac:dyDescent="0.35">
      <c r="X444" t="str">
        <f t="shared" si="22"/>
        <v>8403_Fabrication de machines et équipements n.c.a.</v>
      </c>
      <c r="Y444" t="str">
        <f>INDEX(PDC!$K$1:$L$89,MATCH(AA444,PDC!$K:$K,0),MATCH(PDC!$L$1,PDC!$K$1:$L$1,0))</f>
        <v>Fabrication de machines et équipements n.c.a.</v>
      </c>
      <c r="Z444" t="s">
        <v>304</v>
      </c>
      <c r="AA444" t="s">
        <v>219</v>
      </c>
      <c r="AB444">
        <v>24.890690873623601</v>
      </c>
      <c r="AE444" t="str">
        <f t="shared" si="23"/>
        <v>38_Génie civil</v>
      </c>
      <c r="AF444" t="str">
        <f>INDEX(PDC!$K$1:$L$89,MATCH(AH444,PDC!$K:$K,0),MATCH(PDC!$L$1,PDC!$K$1:$L$1,0))</f>
        <v>Génie civil</v>
      </c>
      <c r="AG444" t="s">
        <v>147</v>
      </c>
      <c r="AH444" t="s">
        <v>149</v>
      </c>
      <c r="AI444">
        <v>2404.8928766223898</v>
      </c>
    </row>
    <row r="445" spans="24:35" x14ac:dyDescent="0.35">
      <c r="X445" t="str">
        <f t="shared" si="22"/>
        <v>8403_Industrie automobile</v>
      </c>
      <c r="Y445" t="str">
        <f>INDEX(PDC!$K$1:$L$89,MATCH(AA445,PDC!$K:$K,0),MATCH(PDC!$L$1,PDC!$K$1:$L$1,0))</f>
        <v>Industrie automobile</v>
      </c>
      <c r="Z445" t="s">
        <v>304</v>
      </c>
      <c r="AA445" t="s">
        <v>208</v>
      </c>
      <c r="AB445">
        <v>7.04521221291406</v>
      </c>
      <c r="AE445" t="str">
        <f t="shared" si="23"/>
        <v>38_Travaux de construction spécialisés</v>
      </c>
      <c r="AF445" t="str">
        <f>INDEX(PDC!$K$1:$L$89,MATCH(AH445,PDC!$K:$K,0),MATCH(PDC!$L$1,PDC!$K$1:$L$1,0))</f>
        <v>Travaux de construction spécialisés</v>
      </c>
      <c r="AG445" t="s">
        <v>147</v>
      </c>
      <c r="AH445" t="s">
        <v>151</v>
      </c>
      <c r="AI445">
        <v>21846.625107997399</v>
      </c>
    </row>
    <row r="446" spans="24:35" x14ac:dyDescent="0.35">
      <c r="X446" t="str">
        <f t="shared" si="22"/>
        <v>8403_Fabrication d'autres matériels de transport</v>
      </c>
      <c r="Y446" t="str">
        <f>INDEX(PDC!$K$1:$L$89,MATCH(AA446,PDC!$K:$K,0),MATCH(PDC!$L$1,PDC!$K$1:$L$1,0))</f>
        <v>Fabrication d'autres matériels de transport</v>
      </c>
      <c r="Z446" t="s">
        <v>304</v>
      </c>
      <c r="AA446" t="s">
        <v>237</v>
      </c>
      <c r="AB446">
        <v>6.9018819492889598</v>
      </c>
      <c r="AE446" t="str">
        <f t="shared" si="23"/>
        <v>38_Commerce et réparation d'automobiles et de motocycles</v>
      </c>
      <c r="AF446" t="str">
        <f>INDEX(PDC!$K$1:$L$89,MATCH(AH446,PDC!$K:$K,0),MATCH(PDC!$L$1,PDC!$K$1:$L$1,0))</f>
        <v>Commerce et réparation d'automobiles et de motocycles</v>
      </c>
      <c r="AG446" t="s">
        <v>147</v>
      </c>
      <c r="AH446" t="s">
        <v>223</v>
      </c>
      <c r="AI446">
        <v>7137.6618548816796</v>
      </c>
    </row>
    <row r="447" spans="24:35" x14ac:dyDescent="0.35">
      <c r="X447" t="str">
        <f t="shared" si="22"/>
        <v>8403_Fabrication de meubles</v>
      </c>
      <c r="Y447" t="str">
        <f>INDEX(PDC!$K$1:$L$89,MATCH(AA447,PDC!$K:$K,0),MATCH(PDC!$L$1,PDC!$K$1:$L$1,0))</f>
        <v>Fabrication de meubles</v>
      </c>
      <c r="Z447" t="s">
        <v>304</v>
      </c>
      <c r="AA447" t="s">
        <v>231</v>
      </c>
      <c r="AB447">
        <v>409.29170007225503</v>
      </c>
      <c r="AE447" t="str">
        <f t="shared" si="23"/>
        <v>38_Commerce de gros, à l'exception des automobiles et des motocycles</v>
      </c>
      <c r="AF447" t="str">
        <f>INDEX(PDC!$K$1:$L$89,MATCH(AH447,PDC!$K:$K,0),MATCH(PDC!$L$1,PDC!$K$1:$L$1,0))</f>
        <v>Commerce de gros, à l'exception des automobiles et des motocycles</v>
      </c>
      <c r="AG447" t="s">
        <v>147</v>
      </c>
      <c r="AH447" t="s">
        <v>210</v>
      </c>
      <c r="AI447">
        <v>15733.0994362949</v>
      </c>
    </row>
    <row r="448" spans="24:35" x14ac:dyDescent="0.35">
      <c r="X448" t="str">
        <f t="shared" si="22"/>
        <v>8403_Autres industries manufacturières</v>
      </c>
      <c r="Y448" t="str">
        <f>INDEX(PDC!$K$1:$L$89,MATCH(AA448,PDC!$K:$K,0),MATCH(PDC!$L$1,PDC!$K$1:$L$1,0))</f>
        <v>Autres industries manufacturières</v>
      </c>
      <c r="Z448" t="s">
        <v>304</v>
      </c>
      <c r="AA448" t="s">
        <v>244</v>
      </c>
      <c r="AB448">
        <v>79.818173302502601</v>
      </c>
      <c r="AE448" t="str">
        <f t="shared" si="23"/>
        <v>38_Commerce de détail, à l'exception des automobiles et des motocycles</v>
      </c>
      <c r="AF448" t="str">
        <f>INDEX(PDC!$K$1:$L$89,MATCH(AH448,PDC!$K:$K,0),MATCH(PDC!$L$1,PDC!$K$1:$L$1,0))</f>
        <v>Commerce de détail, à l'exception des automobiles et des motocycles</v>
      </c>
      <c r="AG448" t="s">
        <v>147</v>
      </c>
      <c r="AH448" t="s">
        <v>206</v>
      </c>
      <c r="AI448">
        <v>27468.479380924298</v>
      </c>
    </row>
    <row r="449" spans="24:35" x14ac:dyDescent="0.35">
      <c r="X449" t="str">
        <f t="shared" si="22"/>
        <v>8403_Réparation et installation de machines et d'équipements</v>
      </c>
      <c r="Y449" t="str">
        <f>INDEX(PDC!$K$1:$L$89,MATCH(AA449,PDC!$K:$K,0),MATCH(PDC!$L$1,PDC!$K$1:$L$1,0))</f>
        <v>Réparation et installation de machines et d'équipements</v>
      </c>
      <c r="Z449" t="s">
        <v>304</v>
      </c>
      <c r="AA449" t="s">
        <v>215</v>
      </c>
      <c r="AB449">
        <v>119.20655187768899</v>
      </c>
      <c r="AE449" t="str">
        <f t="shared" si="23"/>
        <v>38_Transports terrestres et transport par conduites</v>
      </c>
      <c r="AF449" t="str">
        <f>INDEX(PDC!$K$1:$L$89,MATCH(AH449,PDC!$K:$K,0),MATCH(PDC!$L$1,PDC!$K$1:$L$1,0))</f>
        <v>Transports terrestres et transport par conduites</v>
      </c>
      <c r="AG449" t="s">
        <v>147</v>
      </c>
      <c r="AH449" t="s">
        <v>205</v>
      </c>
      <c r="AI449">
        <v>11074.132566001001</v>
      </c>
    </row>
    <row r="450" spans="24:35" x14ac:dyDescent="0.35">
      <c r="X450" t="str">
        <f t="shared" si="22"/>
        <v>8403_Production et distribution d'électricité, de gaz, de vapeur et d'air conditionné</v>
      </c>
      <c r="Y450" t="str">
        <f>INDEX(PDC!$K$1:$L$89,MATCH(AA450,PDC!$K:$K,0),MATCH(PDC!$L$1,PDC!$K$1:$L$1,0))</f>
        <v>Production et distribution d'électricité, de gaz, de vapeur et d'air conditionné</v>
      </c>
      <c r="Z450" t="s">
        <v>304</v>
      </c>
      <c r="AA450" t="s">
        <v>253</v>
      </c>
      <c r="AB450">
        <v>208.04214855362699</v>
      </c>
      <c r="AE450" t="str">
        <f t="shared" si="23"/>
        <v>38_Transports par eau</v>
      </c>
      <c r="AF450" t="str">
        <f>INDEX(PDC!$K$1:$L$89,MATCH(AH450,PDC!$K:$K,0),MATCH(PDC!$L$1,PDC!$K$1:$L$1,0))</f>
        <v>Transports par eau</v>
      </c>
      <c r="AG450" t="s">
        <v>147</v>
      </c>
      <c r="AH450" t="s">
        <v>256</v>
      </c>
      <c r="AI450">
        <v>22.929564266949299</v>
      </c>
    </row>
    <row r="451" spans="24:35" x14ac:dyDescent="0.35">
      <c r="X451" t="str">
        <f t="shared" si="22"/>
        <v>8403_Captage, traitement et distribution d'eau</v>
      </c>
      <c r="Y451" t="str">
        <f>INDEX(PDC!$K$1:$L$89,MATCH(AA451,PDC!$K:$K,0),MATCH(PDC!$L$1,PDC!$K$1:$L$1,0))</f>
        <v>Captage, traitement et distribution d'eau</v>
      </c>
      <c r="Z451" t="s">
        <v>304</v>
      </c>
      <c r="AA451" t="s">
        <v>230</v>
      </c>
      <c r="AB451">
        <v>18.669883448357201</v>
      </c>
      <c r="AE451" t="str">
        <f t="shared" si="23"/>
        <v>38_Transports aériens</v>
      </c>
      <c r="AF451" t="str">
        <f>INDEX(PDC!$K$1:$L$89,MATCH(AH451,PDC!$K:$K,0),MATCH(PDC!$L$1,PDC!$K$1:$L$1,0))</f>
        <v>Transports aériens</v>
      </c>
      <c r="AG451" t="s">
        <v>147</v>
      </c>
      <c r="AH451" t="s">
        <v>258</v>
      </c>
      <c r="AI451">
        <v>251.631623314812</v>
      </c>
    </row>
    <row r="452" spans="24:35" x14ac:dyDescent="0.35">
      <c r="X452" t="str">
        <f t="shared" si="22"/>
        <v>8403_Collecte et traitement des eaux usées</v>
      </c>
      <c r="Y452" t="str">
        <f>INDEX(PDC!$K$1:$L$89,MATCH(AA452,PDC!$K:$K,0),MATCH(PDC!$L$1,PDC!$K$1:$L$1,0))</f>
        <v>Collecte et traitement des eaux usées</v>
      </c>
      <c r="Z452" t="s">
        <v>304</v>
      </c>
      <c r="AA452" t="s">
        <v>197</v>
      </c>
      <c r="AB452">
        <v>7.13314803739204</v>
      </c>
      <c r="AE452" t="str">
        <f t="shared" si="23"/>
        <v>38_Entreposage et services auxiliaires des transports</v>
      </c>
      <c r="AF452" t="str">
        <f>INDEX(PDC!$K$1:$L$89,MATCH(AH452,PDC!$K:$K,0),MATCH(PDC!$L$1,PDC!$K$1:$L$1,0))</f>
        <v>Entreposage et services auxiliaires des transports</v>
      </c>
      <c r="AG452" t="s">
        <v>147</v>
      </c>
      <c r="AH452" t="s">
        <v>200</v>
      </c>
      <c r="AI452">
        <v>5296.4064794041296</v>
      </c>
    </row>
    <row r="453" spans="24:35" x14ac:dyDescent="0.35">
      <c r="X453" t="str">
        <f t="shared" ref="X453:X516" si="24">Z453&amp;"_"&amp;Y453</f>
        <v>8403_Collecte, traitement et élimination des déchets ; récupération</v>
      </c>
      <c r="Y453" t="str">
        <f>INDEX(PDC!$K$1:$L$89,MATCH(AA453,PDC!$K:$K,0),MATCH(PDC!$L$1,PDC!$K$1:$L$1,0))</f>
        <v>Collecte, traitement et élimination des déchets ; récupération</v>
      </c>
      <c r="Z453" t="s">
        <v>304</v>
      </c>
      <c r="AA453" t="s">
        <v>147</v>
      </c>
      <c r="AB453">
        <v>14.7347260086267</v>
      </c>
      <c r="AE453" t="str">
        <f t="shared" ref="AE453:AE516" si="25">AG453&amp;"_"&amp;AF453</f>
        <v>38_Activités de poste et de courrier</v>
      </c>
      <c r="AF453" t="str">
        <f>INDEX(PDC!$K$1:$L$89,MATCH(AH453,PDC!$K:$K,0),MATCH(PDC!$L$1,PDC!$K$1:$L$1,0))</f>
        <v>Activités de poste et de courrier</v>
      </c>
      <c r="AG453" t="s">
        <v>147</v>
      </c>
      <c r="AH453" t="s">
        <v>229</v>
      </c>
      <c r="AI453">
        <v>2162.20529652186</v>
      </c>
    </row>
    <row r="454" spans="24:35" x14ac:dyDescent="0.35">
      <c r="X454" t="str">
        <f t="shared" si="24"/>
        <v>8403_Construction de bâtiments</v>
      </c>
      <c r="Y454" t="str">
        <f>INDEX(PDC!$K$1:$L$89,MATCH(AA454,PDC!$K:$K,0),MATCH(PDC!$L$1,PDC!$K$1:$L$1,0))</f>
        <v>Construction de bâtiments</v>
      </c>
      <c r="Z454" t="s">
        <v>304</v>
      </c>
      <c r="AA454" t="s">
        <v>193</v>
      </c>
      <c r="AB454">
        <v>122.323825709952</v>
      </c>
      <c r="AE454" t="str">
        <f t="shared" si="25"/>
        <v>38_Hébergement</v>
      </c>
      <c r="AF454" t="str">
        <f>INDEX(PDC!$K$1:$L$89,MATCH(AH454,PDC!$K:$K,0),MATCH(PDC!$L$1,PDC!$K$1:$L$1,0))</f>
        <v>Hébergement</v>
      </c>
      <c r="AG454" t="s">
        <v>147</v>
      </c>
      <c r="AH454" t="s">
        <v>220</v>
      </c>
      <c r="AI454">
        <v>3101.9678454479599</v>
      </c>
    </row>
    <row r="455" spans="24:35" x14ac:dyDescent="0.35">
      <c r="X455" t="str">
        <f t="shared" si="24"/>
        <v>8403_Génie civil</v>
      </c>
      <c r="Y455" t="str">
        <f>INDEX(PDC!$K$1:$L$89,MATCH(AA455,PDC!$K:$K,0),MATCH(PDC!$L$1,PDC!$K$1:$L$1,0))</f>
        <v>Génie civil</v>
      </c>
      <c r="Z455" t="s">
        <v>304</v>
      </c>
      <c r="AA455" t="s">
        <v>149</v>
      </c>
      <c r="AB455">
        <v>256.15605477097301</v>
      </c>
      <c r="AE455" t="str">
        <f t="shared" si="25"/>
        <v>38_Restauration</v>
      </c>
      <c r="AF455" t="str">
        <f>INDEX(PDC!$K$1:$L$89,MATCH(AH455,PDC!$K:$K,0),MATCH(PDC!$L$1,PDC!$K$1:$L$1,0))</f>
        <v>Restauration</v>
      </c>
      <c r="AG455" t="s">
        <v>147</v>
      </c>
      <c r="AH455" t="s">
        <v>214</v>
      </c>
      <c r="AI455">
        <v>10009.5426930838</v>
      </c>
    </row>
    <row r="456" spans="24:35" x14ac:dyDescent="0.35">
      <c r="X456" t="str">
        <f t="shared" si="24"/>
        <v>8403_Travaux de construction spécialisés</v>
      </c>
      <c r="Y456" t="str">
        <f>INDEX(PDC!$K$1:$L$89,MATCH(AA456,PDC!$K:$K,0),MATCH(PDC!$L$1,PDC!$K$1:$L$1,0))</f>
        <v>Travaux de construction spécialisés</v>
      </c>
      <c r="Z456" t="s">
        <v>304</v>
      </c>
      <c r="AA456" t="s">
        <v>151</v>
      </c>
      <c r="AB456">
        <v>1889.24583878614</v>
      </c>
      <c r="AE456" t="str">
        <f t="shared" si="25"/>
        <v>38_Édition</v>
      </c>
      <c r="AF456" t="str">
        <f>INDEX(PDC!$K$1:$L$89,MATCH(AH456,PDC!$K:$K,0),MATCH(PDC!$L$1,PDC!$K$1:$L$1,0))</f>
        <v>Édition</v>
      </c>
      <c r="AG456" t="s">
        <v>147</v>
      </c>
      <c r="AH456" t="s">
        <v>255</v>
      </c>
      <c r="AI456">
        <v>2131.3370655644699</v>
      </c>
    </row>
    <row r="457" spans="24:35" x14ac:dyDescent="0.35">
      <c r="X457" t="str">
        <f t="shared" si="24"/>
        <v>8403_Commerce et réparation d'automobiles et de motocycles</v>
      </c>
      <c r="Y457" t="str">
        <f>INDEX(PDC!$K$1:$L$89,MATCH(AA457,PDC!$K:$K,0),MATCH(PDC!$L$1,PDC!$K$1:$L$1,0))</f>
        <v>Commerce et réparation d'automobiles et de motocycles</v>
      </c>
      <c r="Z457" t="s">
        <v>304</v>
      </c>
      <c r="AA457" t="s">
        <v>223</v>
      </c>
      <c r="AB457">
        <v>807.39661681563302</v>
      </c>
      <c r="AE457" t="str">
        <f t="shared" si="25"/>
        <v>38_Production de films cinématographiques, de vidéo et de programmes de télévision ; enregistrement sonore et édition musicale</v>
      </c>
      <c r="AF457" t="str">
        <f>INDEX(PDC!$K$1:$L$89,MATCH(AH457,PDC!$K:$K,0),MATCH(PDC!$L$1,PDC!$K$1:$L$1,0))</f>
        <v>Production de films cinématographiques, de vidéo et de programmes de télévision ; enregistrement sonore et édition musicale</v>
      </c>
      <c r="AG457" t="s">
        <v>147</v>
      </c>
      <c r="AH457" t="s">
        <v>228</v>
      </c>
      <c r="AI457">
        <v>278.36549108355803</v>
      </c>
    </row>
    <row r="458" spans="24:35" x14ac:dyDescent="0.35">
      <c r="X458" t="str">
        <f t="shared" si="24"/>
        <v>8403_Commerce de gros, à l'exception des automobiles et des motocycles</v>
      </c>
      <c r="Y458" t="str">
        <f>INDEX(PDC!$K$1:$L$89,MATCH(AA458,PDC!$K:$K,0),MATCH(PDC!$L$1,PDC!$K$1:$L$1,0))</f>
        <v>Commerce de gros, à l'exception des automobiles et des motocycles</v>
      </c>
      <c r="Z458" t="s">
        <v>304</v>
      </c>
      <c r="AA458" t="s">
        <v>210</v>
      </c>
      <c r="AB458">
        <v>1274.5295207112399</v>
      </c>
      <c r="AE458" t="str">
        <f t="shared" si="25"/>
        <v>38_Programmation et diffusion</v>
      </c>
      <c r="AF458" t="str">
        <f>INDEX(PDC!$K$1:$L$89,MATCH(AH458,PDC!$K:$K,0),MATCH(PDC!$L$1,PDC!$K$1:$L$1,0))</f>
        <v>Programmation et diffusion</v>
      </c>
      <c r="AG458" t="s">
        <v>147</v>
      </c>
      <c r="AH458" t="s">
        <v>257</v>
      </c>
      <c r="AI458">
        <v>286.10494247996797</v>
      </c>
    </row>
    <row r="459" spans="24:35" x14ac:dyDescent="0.35">
      <c r="X459" t="str">
        <f t="shared" si="24"/>
        <v>8403_Commerce de détail, à l'exception des automobiles et des motocycles</v>
      </c>
      <c r="Y459" t="str">
        <f>INDEX(PDC!$K$1:$L$89,MATCH(AA459,PDC!$K:$K,0),MATCH(PDC!$L$1,PDC!$K$1:$L$1,0))</f>
        <v>Commerce de détail, à l'exception des automobiles et des motocycles</v>
      </c>
      <c r="Z459" t="s">
        <v>304</v>
      </c>
      <c r="AA459" t="s">
        <v>206</v>
      </c>
      <c r="AB459">
        <v>1620.6681017783999</v>
      </c>
      <c r="AE459" t="str">
        <f t="shared" si="25"/>
        <v>38_Télécommunications</v>
      </c>
      <c r="AF459" t="str">
        <f>INDEX(PDC!$K$1:$L$89,MATCH(AH459,PDC!$K:$K,0),MATCH(PDC!$L$1,PDC!$K$1:$L$1,0))</f>
        <v>Télécommunications</v>
      </c>
      <c r="AG459" t="s">
        <v>147</v>
      </c>
      <c r="AH459" t="s">
        <v>249</v>
      </c>
      <c r="AI459">
        <v>1518.4296406265</v>
      </c>
    </row>
    <row r="460" spans="24:35" x14ac:dyDescent="0.35">
      <c r="X460" t="str">
        <f t="shared" si="24"/>
        <v>8403_Transports terrestres et transport par conduites</v>
      </c>
      <c r="Y460" t="str">
        <f>INDEX(PDC!$K$1:$L$89,MATCH(AA460,PDC!$K:$K,0),MATCH(PDC!$L$1,PDC!$K$1:$L$1,0))</f>
        <v>Transports terrestres et transport par conduites</v>
      </c>
      <c r="Z460" t="s">
        <v>304</v>
      </c>
      <c r="AA460" t="s">
        <v>205</v>
      </c>
      <c r="AB460">
        <v>845.76648588722401</v>
      </c>
      <c r="AE460" t="str">
        <f t="shared" si="25"/>
        <v>38_Programmation, conseil et autres activités informatiques</v>
      </c>
      <c r="AF460" t="str">
        <f>INDEX(PDC!$K$1:$L$89,MATCH(AH460,PDC!$K:$K,0),MATCH(PDC!$L$1,PDC!$K$1:$L$1,0))</f>
        <v>Programmation, conseil et autres activités informatiques</v>
      </c>
      <c r="AG460" t="s">
        <v>147</v>
      </c>
      <c r="AH460" t="s">
        <v>233</v>
      </c>
      <c r="AI460">
        <v>7058.9577201400298</v>
      </c>
    </row>
    <row r="461" spans="24:35" x14ac:dyDescent="0.35">
      <c r="X461" t="str">
        <f t="shared" si="24"/>
        <v>8403_Transports aériens</v>
      </c>
      <c r="Y461" t="str">
        <f>INDEX(PDC!$K$1:$L$89,MATCH(AA461,PDC!$K:$K,0),MATCH(PDC!$L$1,PDC!$K$1:$L$1,0))</f>
        <v>Transports aériens</v>
      </c>
      <c r="Z461" t="s">
        <v>304</v>
      </c>
      <c r="AA461" t="s">
        <v>258</v>
      </c>
      <c r="AB461">
        <v>4.0515398899544204</v>
      </c>
      <c r="AE461" t="str">
        <f t="shared" si="25"/>
        <v>38_Services d'information</v>
      </c>
      <c r="AF461" t="str">
        <f>INDEX(PDC!$K$1:$L$89,MATCH(AH461,PDC!$K:$K,0),MATCH(PDC!$L$1,PDC!$K$1:$L$1,0))</f>
        <v>Services d'information</v>
      </c>
      <c r="AG461" t="s">
        <v>147</v>
      </c>
      <c r="AH461" t="s">
        <v>153</v>
      </c>
      <c r="AI461">
        <v>717.18180056591598</v>
      </c>
    </row>
    <row r="462" spans="24:35" x14ac:dyDescent="0.35">
      <c r="X462" t="str">
        <f t="shared" si="24"/>
        <v>8403_Entreposage et services auxiliaires des transports</v>
      </c>
      <c r="Y462" t="str">
        <f>INDEX(PDC!$K$1:$L$89,MATCH(AA462,PDC!$K:$K,0),MATCH(PDC!$L$1,PDC!$K$1:$L$1,0))</f>
        <v>Entreposage et services auxiliaires des transports</v>
      </c>
      <c r="Z462" t="s">
        <v>304</v>
      </c>
      <c r="AA462" t="s">
        <v>200</v>
      </c>
      <c r="AB462">
        <v>165.17537533517901</v>
      </c>
      <c r="AE462" t="str">
        <f t="shared" si="25"/>
        <v>38_Activités des services financiers, hors assurance et caisses de retraite</v>
      </c>
      <c r="AF462" t="str">
        <f>INDEX(PDC!$K$1:$L$89,MATCH(AH462,PDC!$K:$K,0),MATCH(PDC!$L$1,PDC!$K$1:$L$1,0))</f>
        <v>Activités des services financiers, hors assurance et caisses de retraite</v>
      </c>
      <c r="AG462" t="s">
        <v>147</v>
      </c>
      <c r="AH462" t="s">
        <v>226</v>
      </c>
      <c r="AI462">
        <v>7930.7720378364402</v>
      </c>
    </row>
    <row r="463" spans="24:35" x14ac:dyDescent="0.35">
      <c r="X463" t="str">
        <f t="shared" si="24"/>
        <v>8403_Activités de poste et de courrier</v>
      </c>
      <c r="Y463" t="str">
        <f>INDEX(PDC!$K$1:$L$89,MATCH(AA463,PDC!$K:$K,0),MATCH(PDC!$L$1,PDC!$K$1:$L$1,0))</f>
        <v>Activités de poste et de courrier</v>
      </c>
      <c r="Z463" t="s">
        <v>304</v>
      </c>
      <c r="AA463" t="s">
        <v>229</v>
      </c>
      <c r="AB463">
        <v>174.37145016311899</v>
      </c>
      <c r="AE463" t="str">
        <f t="shared" si="25"/>
        <v>38_Assurance</v>
      </c>
      <c r="AF463" t="str">
        <f>INDEX(PDC!$K$1:$L$89,MATCH(AH463,PDC!$K:$K,0),MATCH(PDC!$L$1,PDC!$K$1:$L$1,0))</f>
        <v>Assurance</v>
      </c>
      <c r="AG463" t="s">
        <v>147</v>
      </c>
      <c r="AH463" t="s">
        <v>240</v>
      </c>
      <c r="AI463">
        <v>1570.82454694478</v>
      </c>
    </row>
    <row r="464" spans="24:35" x14ac:dyDescent="0.35">
      <c r="X464" t="str">
        <f t="shared" si="24"/>
        <v>8403_Hébergement</v>
      </c>
      <c r="Y464" t="str">
        <f>INDEX(PDC!$K$1:$L$89,MATCH(AA464,PDC!$K:$K,0),MATCH(PDC!$L$1,PDC!$K$1:$L$1,0))</f>
        <v>Hébergement</v>
      </c>
      <c r="Z464" t="s">
        <v>304</v>
      </c>
      <c r="AA464" t="s">
        <v>220</v>
      </c>
      <c r="AB464">
        <v>333.89980142539298</v>
      </c>
      <c r="AE464" t="str">
        <f t="shared" si="25"/>
        <v>38_Activités auxiliaires de services financiers et d'assurance</v>
      </c>
      <c r="AF464" t="str">
        <f>INDEX(PDC!$K$1:$L$89,MATCH(AH464,PDC!$K:$K,0),MATCH(PDC!$L$1,PDC!$K$1:$L$1,0))</f>
        <v>Activités auxiliaires de services financiers et d'assurance</v>
      </c>
      <c r="AG464" t="s">
        <v>147</v>
      </c>
      <c r="AH464" t="s">
        <v>232</v>
      </c>
      <c r="AI464">
        <v>1623.73047332855</v>
      </c>
    </row>
    <row r="465" spans="24:35" x14ac:dyDescent="0.35">
      <c r="X465" t="str">
        <f t="shared" si="24"/>
        <v>8403_Restauration</v>
      </c>
      <c r="Y465" t="str">
        <f>INDEX(PDC!$K$1:$L$89,MATCH(AA465,PDC!$K:$K,0),MATCH(PDC!$L$1,PDC!$K$1:$L$1,0))</f>
        <v>Restauration</v>
      </c>
      <c r="Z465" t="s">
        <v>304</v>
      </c>
      <c r="AA465" t="s">
        <v>214</v>
      </c>
      <c r="AB465">
        <v>489.23431088033999</v>
      </c>
      <c r="AE465" t="str">
        <f t="shared" si="25"/>
        <v>38_Activités immobilières</v>
      </c>
      <c r="AF465" t="str">
        <f>INDEX(PDC!$K$1:$L$89,MATCH(AH465,PDC!$K:$K,0),MATCH(PDC!$L$1,PDC!$K$1:$L$1,0))</f>
        <v>Activités immobilières</v>
      </c>
      <c r="AG465" t="s">
        <v>147</v>
      </c>
      <c r="AH465" t="s">
        <v>217</v>
      </c>
      <c r="AI465">
        <v>4492.8440887828601</v>
      </c>
    </row>
    <row r="466" spans="24:35" x14ac:dyDescent="0.35">
      <c r="X466" t="str">
        <f t="shared" si="24"/>
        <v>8403_Édition</v>
      </c>
      <c r="Y466" t="str">
        <f>INDEX(PDC!$K$1:$L$89,MATCH(AA466,PDC!$K:$K,0),MATCH(PDC!$L$1,PDC!$K$1:$L$1,0))</f>
        <v>Édition</v>
      </c>
      <c r="Z466" t="s">
        <v>304</v>
      </c>
      <c r="AA466" t="s">
        <v>255</v>
      </c>
      <c r="AB466">
        <v>55.462532195504103</v>
      </c>
      <c r="AE466" t="str">
        <f t="shared" si="25"/>
        <v>38_Activités juridiques et comptables</v>
      </c>
      <c r="AF466" t="str">
        <f>INDEX(PDC!$K$1:$L$89,MATCH(AH466,PDC!$K:$K,0),MATCH(PDC!$L$1,PDC!$K$1:$L$1,0))</f>
        <v>Activités juridiques et comptables</v>
      </c>
      <c r="AG466" t="s">
        <v>147</v>
      </c>
      <c r="AH466" t="s">
        <v>155</v>
      </c>
      <c r="AI466">
        <v>3475.2391099841998</v>
      </c>
    </row>
    <row r="467" spans="24:35" x14ac:dyDescent="0.35">
      <c r="X467" t="str">
        <f t="shared" si="24"/>
        <v>8403_Production de films cinématographiques, de vidéo et de programmes de télévision ; enregistrement sonore et édition musicale</v>
      </c>
      <c r="Y467" t="str">
        <f>INDEX(PDC!$K$1:$L$89,MATCH(AA467,PDC!$K:$K,0),MATCH(PDC!$L$1,PDC!$K$1:$L$1,0))</f>
        <v>Production de films cinématographiques, de vidéo et de programmes de télévision ; enregistrement sonore et édition musicale</v>
      </c>
      <c r="Z467" t="s">
        <v>304</v>
      </c>
      <c r="AA467" t="s">
        <v>228</v>
      </c>
      <c r="AB467">
        <v>14.275362754942799</v>
      </c>
      <c r="AE467" t="str">
        <f t="shared" si="25"/>
        <v>38_Activités des sièges sociaux ; conseil de gestion</v>
      </c>
      <c r="AF467" t="str">
        <f>INDEX(PDC!$K$1:$L$89,MATCH(AH467,PDC!$K:$K,0),MATCH(PDC!$L$1,PDC!$K$1:$L$1,0))</f>
        <v>Activités des sièges sociaux ; conseil de gestion</v>
      </c>
      <c r="AG467" t="s">
        <v>147</v>
      </c>
      <c r="AH467" t="s">
        <v>234</v>
      </c>
      <c r="AI467">
        <v>3144.6231265442302</v>
      </c>
    </row>
    <row r="468" spans="24:35" x14ac:dyDescent="0.35">
      <c r="X468" t="str">
        <f t="shared" si="24"/>
        <v>8403_Programmation et diffusion</v>
      </c>
      <c r="Y468" t="str">
        <f>INDEX(PDC!$K$1:$L$89,MATCH(AA468,PDC!$K:$K,0),MATCH(PDC!$L$1,PDC!$K$1:$L$1,0))</f>
        <v>Programmation et diffusion</v>
      </c>
      <c r="Z468" t="s">
        <v>304</v>
      </c>
      <c r="AA468" t="s">
        <v>257</v>
      </c>
      <c r="AB468">
        <v>0.99758571066085799</v>
      </c>
      <c r="AE468" t="str">
        <f t="shared" si="25"/>
        <v>38_Activités d'architecture et d'ingénierie ; activités de contrôle et analyses techniques</v>
      </c>
      <c r="AF468" t="str">
        <f>INDEX(PDC!$K$1:$L$89,MATCH(AH468,PDC!$K:$K,0),MATCH(PDC!$L$1,PDC!$K$1:$L$1,0))</f>
        <v>Activités d'architecture et d'ingénierie ; activités de contrôle et analyses techniques</v>
      </c>
      <c r="AG468" t="s">
        <v>147</v>
      </c>
      <c r="AH468" t="s">
        <v>243</v>
      </c>
      <c r="AI468">
        <v>7554.50152081737</v>
      </c>
    </row>
    <row r="469" spans="24:35" x14ac:dyDescent="0.35">
      <c r="X469" t="str">
        <f t="shared" si="24"/>
        <v>8403_Télécommunications</v>
      </c>
      <c r="Y469" t="str">
        <f>INDEX(PDC!$K$1:$L$89,MATCH(AA469,PDC!$K:$K,0),MATCH(PDC!$L$1,PDC!$K$1:$L$1,0))</f>
        <v>Télécommunications</v>
      </c>
      <c r="Z469" t="s">
        <v>304</v>
      </c>
      <c r="AA469" t="s">
        <v>249</v>
      </c>
      <c r="AB469">
        <v>38.863892395725998</v>
      </c>
      <c r="AE469" t="str">
        <f t="shared" si="25"/>
        <v>38_Recherche-développement scientifique</v>
      </c>
      <c r="AF469" t="str">
        <f>INDEX(PDC!$K$1:$L$89,MATCH(AH469,PDC!$K:$K,0),MATCH(PDC!$L$1,PDC!$K$1:$L$1,0))</f>
        <v>Recherche-développement scientifique</v>
      </c>
      <c r="AG469" t="s">
        <v>147</v>
      </c>
      <c r="AH469" t="s">
        <v>251</v>
      </c>
      <c r="AI469">
        <v>6371.9609554306398</v>
      </c>
    </row>
    <row r="470" spans="24:35" x14ac:dyDescent="0.35">
      <c r="X470" t="str">
        <f t="shared" si="24"/>
        <v>8403_Programmation, conseil et autres activités informatiques</v>
      </c>
      <c r="Y470" t="str">
        <f>INDEX(PDC!$K$1:$L$89,MATCH(AA470,PDC!$K:$K,0),MATCH(PDC!$L$1,PDC!$K$1:$L$1,0))</f>
        <v>Programmation, conseil et autres activités informatiques</v>
      </c>
      <c r="Z470" t="s">
        <v>304</v>
      </c>
      <c r="AA470" t="s">
        <v>233</v>
      </c>
      <c r="AB470">
        <v>40.115294198443998</v>
      </c>
      <c r="AE470" t="str">
        <f t="shared" si="25"/>
        <v>38_Publicité et études de marché</v>
      </c>
      <c r="AF470" t="str">
        <f>INDEX(PDC!$K$1:$L$89,MATCH(AH470,PDC!$K:$K,0),MATCH(PDC!$L$1,PDC!$K$1:$L$1,0))</f>
        <v>Publicité et études de marché</v>
      </c>
      <c r="AG470" t="s">
        <v>147</v>
      </c>
      <c r="AH470" t="s">
        <v>157</v>
      </c>
      <c r="AI470">
        <v>871.23430642071401</v>
      </c>
    </row>
    <row r="471" spans="24:35" x14ac:dyDescent="0.35">
      <c r="X471" t="str">
        <f t="shared" si="24"/>
        <v>8403_Services d'information</v>
      </c>
      <c r="Y471" t="str">
        <f>INDEX(PDC!$K$1:$L$89,MATCH(AA471,PDC!$K:$K,0),MATCH(PDC!$L$1,PDC!$K$1:$L$1,0))</f>
        <v>Services d'information</v>
      </c>
      <c r="Z471" t="s">
        <v>304</v>
      </c>
      <c r="AA471" t="s">
        <v>153</v>
      </c>
      <c r="AB471">
        <v>46.8207742698442</v>
      </c>
      <c r="AE471" t="str">
        <f t="shared" si="25"/>
        <v>38_Autres activités spécialisées, scientifiques et techniques</v>
      </c>
      <c r="AF471" t="str">
        <f>INDEX(PDC!$K$1:$L$89,MATCH(AH471,PDC!$K:$K,0),MATCH(PDC!$L$1,PDC!$K$1:$L$1,0))</f>
        <v>Autres activités spécialisées, scientifiques et techniques</v>
      </c>
      <c r="AG471" t="s">
        <v>147</v>
      </c>
      <c r="AH471" t="s">
        <v>159</v>
      </c>
      <c r="AI471">
        <v>611.65667586420795</v>
      </c>
    </row>
    <row r="472" spans="24:35" x14ac:dyDescent="0.35">
      <c r="X472" t="str">
        <f t="shared" si="24"/>
        <v>8403_Activités des services financiers, hors assurance et caisses de retraite</v>
      </c>
      <c r="Y472" t="str">
        <f>INDEX(PDC!$K$1:$L$89,MATCH(AA472,PDC!$K:$K,0),MATCH(PDC!$L$1,PDC!$K$1:$L$1,0))</f>
        <v>Activités des services financiers, hors assurance et caisses de retraite</v>
      </c>
      <c r="Z472" t="s">
        <v>304</v>
      </c>
      <c r="AA472" t="s">
        <v>226</v>
      </c>
      <c r="AB472">
        <v>466.71043358478698</v>
      </c>
      <c r="AE472" t="str">
        <f t="shared" si="25"/>
        <v>38_Activités vétérinaires</v>
      </c>
      <c r="AF472" t="str">
        <f>INDEX(PDC!$K$1:$L$89,MATCH(AH472,PDC!$K:$K,0),MATCH(PDC!$L$1,PDC!$K$1:$L$1,0))</f>
        <v>Activités vétérinaires</v>
      </c>
      <c r="AG472" t="s">
        <v>147</v>
      </c>
      <c r="AH472" t="s">
        <v>238</v>
      </c>
      <c r="AI472">
        <v>259.20370950567701</v>
      </c>
    </row>
    <row r="473" spans="24:35" x14ac:dyDescent="0.35">
      <c r="X473" t="str">
        <f t="shared" si="24"/>
        <v>8403_Assurance</v>
      </c>
      <c r="Y473" t="str">
        <f>INDEX(PDC!$K$1:$L$89,MATCH(AA473,PDC!$K:$K,0),MATCH(PDC!$L$1,PDC!$K$1:$L$1,0))</f>
        <v>Assurance</v>
      </c>
      <c r="Z473" t="s">
        <v>304</v>
      </c>
      <c r="AA473" t="s">
        <v>240</v>
      </c>
      <c r="AB473">
        <v>152.739725802251</v>
      </c>
      <c r="AE473" t="str">
        <f t="shared" si="25"/>
        <v>38_Activités de location et location-bail</v>
      </c>
      <c r="AF473" t="str">
        <f>INDEX(PDC!$K$1:$L$89,MATCH(AH473,PDC!$K:$K,0),MATCH(PDC!$L$1,PDC!$K$1:$L$1,0))</f>
        <v>Activités de location et location-bail</v>
      </c>
      <c r="AG473" t="s">
        <v>147</v>
      </c>
      <c r="AH473" t="s">
        <v>236</v>
      </c>
      <c r="AI473">
        <v>1263.6902789384701</v>
      </c>
    </row>
    <row r="474" spans="24:35" x14ac:dyDescent="0.35">
      <c r="X474" t="str">
        <f t="shared" si="24"/>
        <v>8403_Activités auxiliaires de services financiers et d'assurance</v>
      </c>
      <c r="Y474" t="str">
        <f>INDEX(PDC!$K$1:$L$89,MATCH(AA474,PDC!$K:$K,0),MATCH(PDC!$L$1,PDC!$K$1:$L$1,0))</f>
        <v>Activités auxiliaires de services financiers et d'assurance</v>
      </c>
      <c r="Z474" t="s">
        <v>304</v>
      </c>
      <c r="AA474" t="s">
        <v>232</v>
      </c>
      <c r="AB474">
        <v>131.40952711352901</v>
      </c>
      <c r="AE474" t="str">
        <f t="shared" si="25"/>
        <v>38_Activités liées à l'emploi</v>
      </c>
      <c r="AF474" t="str">
        <f>INDEX(PDC!$K$1:$L$89,MATCH(AH474,PDC!$K:$K,0),MATCH(PDC!$L$1,PDC!$K$1:$L$1,0))</f>
        <v>Activités liées à l'emploi</v>
      </c>
      <c r="AG474" t="s">
        <v>147</v>
      </c>
      <c r="AH474" t="s">
        <v>198</v>
      </c>
      <c r="AI474">
        <v>9553.9126329953306</v>
      </c>
    </row>
    <row r="475" spans="24:35" x14ac:dyDescent="0.35">
      <c r="X475" t="str">
        <f t="shared" si="24"/>
        <v>8403_Activités immobilières</v>
      </c>
      <c r="Y475" t="str">
        <f>INDEX(PDC!$K$1:$L$89,MATCH(AA475,PDC!$K:$K,0),MATCH(PDC!$L$1,PDC!$K$1:$L$1,0))</f>
        <v>Activités immobilières</v>
      </c>
      <c r="Z475" t="s">
        <v>304</v>
      </c>
      <c r="AA475" t="s">
        <v>217</v>
      </c>
      <c r="AB475">
        <v>184.577375484394</v>
      </c>
      <c r="AE475" t="str">
        <f t="shared" si="25"/>
        <v>38_Activités des agences de voyage, voyagistes, services de réservation et activités connexes</v>
      </c>
      <c r="AF475" t="str">
        <f>INDEX(PDC!$K$1:$L$89,MATCH(AH475,PDC!$K:$K,0),MATCH(PDC!$L$1,PDC!$K$1:$L$1,0))</f>
        <v>Activités des agences de voyage, voyagistes, services de réservation et activités connexes</v>
      </c>
      <c r="AG475" t="s">
        <v>147</v>
      </c>
      <c r="AH475" t="s">
        <v>227</v>
      </c>
      <c r="AI475">
        <v>783.88192155413105</v>
      </c>
    </row>
    <row r="476" spans="24:35" x14ac:dyDescent="0.35">
      <c r="X476" t="str">
        <f t="shared" si="24"/>
        <v>8403_Activités juridiques et comptables</v>
      </c>
      <c r="Y476" t="str">
        <f>INDEX(PDC!$K$1:$L$89,MATCH(AA476,PDC!$K:$K,0),MATCH(PDC!$L$1,PDC!$K$1:$L$1,0))</f>
        <v>Activités juridiques et comptables</v>
      </c>
      <c r="Z476" t="s">
        <v>304</v>
      </c>
      <c r="AA476" t="s">
        <v>155</v>
      </c>
      <c r="AB476">
        <v>260.80252130368098</v>
      </c>
      <c r="AE476" t="str">
        <f t="shared" si="25"/>
        <v>38_Enquêtes et sécurité</v>
      </c>
      <c r="AF476" t="str">
        <f>INDEX(PDC!$K$1:$L$89,MATCH(AH476,PDC!$K:$K,0),MATCH(PDC!$L$1,PDC!$K$1:$L$1,0))</f>
        <v>Enquêtes et sécurité</v>
      </c>
      <c r="AG476" t="s">
        <v>147</v>
      </c>
      <c r="AH476" t="s">
        <v>213</v>
      </c>
      <c r="AI476">
        <v>1704.68226934682</v>
      </c>
    </row>
    <row r="477" spans="24:35" x14ac:dyDescent="0.35">
      <c r="X477" t="str">
        <f t="shared" si="24"/>
        <v>8403_Activités des sièges sociaux ; conseil de gestion</v>
      </c>
      <c r="Y477" t="str">
        <f>INDEX(PDC!$K$1:$L$89,MATCH(AA477,PDC!$K:$K,0),MATCH(PDC!$L$1,PDC!$K$1:$L$1,0))</f>
        <v>Activités des sièges sociaux ; conseil de gestion</v>
      </c>
      <c r="Z477" t="s">
        <v>304</v>
      </c>
      <c r="AA477" t="s">
        <v>234</v>
      </c>
      <c r="AB477">
        <v>62.531195794981699</v>
      </c>
      <c r="AE477" t="str">
        <f t="shared" si="25"/>
        <v>38_Services relatifs aux bâtiments et aménagement paysager</v>
      </c>
      <c r="AF477" t="str">
        <f>INDEX(PDC!$K$1:$L$89,MATCH(AH477,PDC!$K:$K,0),MATCH(PDC!$L$1,PDC!$K$1:$L$1,0))</f>
        <v>Services relatifs aux bâtiments et aménagement paysager</v>
      </c>
      <c r="AG477" t="s">
        <v>147</v>
      </c>
      <c r="AH477" t="s">
        <v>212</v>
      </c>
      <c r="AI477">
        <v>6577.0787468108001</v>
      </c>
    </row>
    <row r="478" spans="24:35" x14ac:dyDescent="0.35">
      <c r="X478" t="str">
        <f t="shared" si="24"/>
        <v>8403_Activités d'architecture et d'ingénierie ; activités de contrôle et analyses techniques</v>
      </c>
      <c r="Y478" t="str">
        <f>INDEX(PDC!$K$1:$L$89,MATCH(AA478,PDC!$K:$K,0),MATCH(PDC!$L$1,PDC!$K$1:$L$1,0))</f>
        <v>Activités d'architecture et d'ingénierie ; activités de contrôle et analyses techniques</v>
      </c>
      <c r="Z478" t="s">
        <v>304</v>
      </c>
      <c r="AA478" t="s">
        <v>243</v>
      </c>
      <c r="AB478">
        <v>200.69893443313299</v>
      </c>
      <c r="AE478" t="str">
        <f t="shared" si="25"/>
        <v>38_Activités administratives et autres activités de soutien aux entreprises</v>
      </c>
      <c r="AF478" t="str">
        <f>INDEX(PDC!$K$1:$L$89,MATCH(AH478,PDC!$K:$K,0),MATCH(PDC!$L$1,PDC!$K$1:$L$1,0))</f>
        <v>Activités administratives et autres activités de soutien aux entreprises</v>
      </c>
      <c r="AG478" t="s">
        <v>147</v>
      </c>
      <c r="AH478" t="s">
        <v>224</v>
      </c>
      <c r="AI478">
        <v>3164.0508113883602</v>
      </c>
    </row>
    <row r="479" spans="24:35" x14ac:dyDescent="0.35">
      <c r="X479" t="str">
        <f t="shared" si="24"/>
        <v>8403_Publicité et études de marché</v>
      </c>
      <c r="Y479" t="str">
        <f>INDEX(PDC!$K$1:$L$89,MATCH(AA479,PDC!$K:$K,0),MATCH(PDC!$L$1,PDC!$K$1:$L$1,0))</f>
        <v>Publicité et études de marché</v>
      </c>
      <c r="Z479" t="s">
        <v>304</v>
      </c>
      <c r="AA479" t="s">
        <v>157</v>
      </c>
      <c r="AB479">
        <v>57.2715456160523</v>
      </c>
      <c r="AE479" t="str">
        <f t="shared" si="25"/>
        <v>38_Administration publique et défense ; sécurité sociale obligatoire</v>
      </c>
      <c r="AF479" t="str">
        <f>INDEX(PDC!$K$1:$L$89,MATCH(AH479,PDC!$K:$K,0),MATCH(PDC!$L$1,PDC!$K$1:$L$1,0))</f>
        <v>Administration publique et défense ; sécurité sociale obligatoire</v>
      </c>
      <c r="AG479" t="s">
        <v>147</v>
      </c>
      <c r="AH479" t="s">
        <v>218</v>
      </c>
      <c r="AI479">
        <v>13167.1977146383</v>
      </c>
    </row>
    <row r="480" spans="24:35" x14ac:dyDescent="0.35">
      <c r="X480" t="str">
        <f t="shared" si="24"/>
        <v>8403_Autres activités spécialisées, scientifiques et techniques</v>
      </c>
      <c r="Y480" t="str">
        <f>INDEX(PDC!$K$1:$L$89,MATCH(AA480,PDC!$K:$K,0),MATCH(PDC!$L$1,PDC!$K$1:$L$1,0))</f>
        <v>Autres activités spécialisées, scientifiques et techniques</v>
      </c>
      <c r="Z480" t="s">
        <v>304</v>
      </c>
      <c r="AA480" t="s">
        <v>159</v>
      </c>
      <c r="AB480">
        <v>12.5474634698698</v>
      </c>
      <c r="AE480" t="str">
        <f t="shared" si="25"/>
        <v>38_Enseignement</v>
      </c>
      <c r="AF480" t="str">
        <f>INDEX(PDC!$K$1:$L$89,MATCH(AH480,PDC!$K:$K,0),MATCH(PDC!$L$1,PDC!$K$1:$L$1,0))</f>
        <v>Enseignement</v>
      </c>
      <c r="AG480" t="s">
        <v>147</v>
      </c>
      <c r="AH480" t="s">
        <v>222</v>
      </c>
      <c r="AI480">
        <v>13734.704570702401</v>
      </c>
    </row>
    <row r="481" spans="24:35" x14ac:dyDescent="0.35">
      <c r="X481" t="str">
        <f t="shared" si="24"/>
        <v>8403_Activités vétérinaires</v>
      </c>
      <c r="Y481" t="str">
        <f>INDEX(PDC!$K$1:$L$89,MATCH(AA481,PDC!$K:$K,0),MATCH(PDC!$L$1,PDC!$K$1:$L$1,0))</f>
        <v>Activités vétérinaires</v>
      </c>
      <c r="Z481" t="s">
        <v>304</v>
      </c>
      <c r="AA481" t="s">
        <v>238</v>
      </c>
      <c r="AB481">
        <v>38.963152566686297</v>
      </c>
      <c r="AE481" t="str">
        <f t="shared" si="25"/>
        <v>38_Activités pour la santé humaine</v>
      </c>
      <c r="AF481" t="str">
        <f>INDEX(PDC!$K$1:$L$89,MATCH(AH481,PDC!$K:$K,0),MATCH(PDC!$L$1,PDC!$K$1:$L$1,0))</f>
        <v>Activités pour la santé humaine</v>
      </c>
      <c r="AG481" t="s">
        <v>147</v>
      </c>
      <c r="AH481" t="s">
        <v>207</v>
      </c>
      <c r="AI481">
        <v>13070.316419918699</v>
      </c>
    </row>
    <row r="482" spans="24:35" x14ac:dyDescent="0.35">
      <c r="X482" t="str">
        <f t="shared" si="24"/>
        <v>8403_Activités de location et location-bail</v>
      </c>
      <c r="Y482" t="str">
        <f>INDEX(PDC!$K$1:$L$89,MATCH(AA482,PDC!$K:$K,0),MATCH(PDC!$L$1,PDC!$K$1:$L$1,0))</f>
        <v>Activités de location et location-bail</v>
      </c>
      <c r="Z482" t="s">
        <v>304</v>
      </c>
      <c r="AA482" t="s">
        <v>236</v>
      </c>
      <c r="AB482">
        <v>17.884887161362499</v>
      </c>
      <c r="AE482" t="str">
        <f t="shared" si="25"/>
        <v>38_Hébergement médico-social et social</v>
      </c>
      <c r="AF482" t="str">
        <f>INDEX(PDC!$K$1:$L$89,MATCH(AH482,PDC!$K:$K,0),MATCH(PDC!$L$1,PDC!$K$1:$L$1,0))</f>
        <v>Hébergement médico-social et social</v>
      </c>
      <c r="AG482" t="s">
        <v>147</v>
      </c>
      <c r="AH482" t="s">
        <v>202</v>
      </c>
      <c r="AI482">
        <v>8209.3470615289607</v>
      </c>
    </row>
    <row r="483" spans="24:35" x14ac:dyDescent="0.35">
      <c r="X483" t="str">
        <f t="shared" si="24"/>
        <v>8403_Activités liées à l'emploi</v>
      </c>
      <c r="Y483" t="str">
        <f>INDEX(PDC!$K$1:$L$89,MATCH(AA483,PDC!$K:$K,0),MATCH(PDC!$L$1,PDC!$K$1:$L$1,0))</f>
        <v>Activités liées à l'emploi</v>
      </c>
      <c r="Z483" t="s">
        <v>304</v>
      </c>
      <c r="AA483" t="s">
        <v>198</v>
      </c>
      <c r="AB483">
        <v>358.35911025281098</v>
      </c>
      <c r="AE483" t="str">
        <f t="shared" si="25"/>
        <v>38_Action sociale sans hébergement</v>
      </c>
      <c r="AF483" t="str">
        <f>INDEX(PDC!$K$1:$L$89,MATCH(AH483,PDC!$K:$K,0),MATCH(PDC!$L$1,PDC!$K$1:$L$1,0))</f>
        <v>Action sociale sans hébergement</v>
      </c>
      <c r="AG483" t="s">
        <v>147</v>
      </c>
      <c r="AH483" t="s">
        <v>201</v>
      </c>
      <c r="AI483">
        <v>20934.613616664701</v>
      </c>
    </row>
    <row r="484" spans="24:35" x14ac:dyDescent="0.35">
      <c r="X484" t="str">
        <f t="shared" si="24"/>
        <v>8403_Activités des agences de voyage, voyagistes, services de réservation et activités connexes</v>
      </c>
      <c r="Y484" t="str">
        <f>INDEX(PDC!$K$1:$L$89,MATCH(AA484,PDC!$K:$K,0),MATCH(PDC!$L$1,PDC!$K$1:$L$1,0))</f>
        <v>Activités des agences de voyage, voyagistes, services de réservation et activités connexes</v>
      </c>
      <c r="Z484" t="s">
        <v>304</v>
      </c>
      <c r="AA484" t="s">
        <v>227</v>
      </c>
      <c r="AB484">
        <v>70.224120328310406</v>
      </c>
      <c r="AE484" t="str">
        <f t="shared" si="25"/>
        <v>38_Activités créatives, artistiques et de spectacle</v>
      </c>
      <c r="AF484" t="str">
        <f>INDEX(PDC!$K$1:$L$89,MATCH(AH484,PDC!$K:$K,0),MATCH(PDC!$L$1,PDC!$K$1:$L$1,0))</f>
        <v>Activités créatives, artistiques et de spectacle</v>
      </c>
      <c r="AG484" t="s">
        <v>147</v>
      </c>
      <c r="AH484" t="s">
        <v>245</v>
      </c>
      <c r="AI484">
        <v>1423.24583188262</v>
      </c>
    </row>
    <row r="485" spans="24:35" x14ac:dyDescent="0.35">
      <c r="X485" t="str">
        <f t="shared" si="24"/>
        <v>8403_Enquêtes et sécurité</v>
      </c>
      <c r="Y485" t="str">
        <f>INDEX(PDC!$K$1:$L$89,MATCH(AA485,PDC!$K:$K,0),MATCH(PDC!$L$1,PDC!$K$1:$L$1,0))</f>
        <v>Enquêtes et sécurité</v>
      </c>
      <c r="Z485" t="s">
        <v>304</v>
      </c>
      <c r="AA485" t="s">
        <v>213</v>
      </c>
      <c r="AB485">
        <v>44.840400034805903</v>
      </c>
      <c r="AE485" t="str">
        <f t="shared" si="25"/>
        <v>38_Bibliothèques, archives, musées et autres activités culturelles</v>
      </c>
      <c r="AF485" t="str">
        <f>INDEX(PDC!$K$1:$L$89,MATCH(AH485,PDC!$K:$K,0),MATCH(PDC!$L$1,PDC!$K$1:$L$1,0))</f>
        <v>Bibliothèques, archives, musées et autres activités culturelles</v>
      </c>
      <c r="AG485" t="s">
        <v>147</v>
      </c>
      <c r="AH485" t="s">
        <v>239</v>
      </c>
      <c r="AI485">
        <v>183.58998296091201</v>
      </c>
    </row>
    <row r="486" spans="24:35" x14ac:dyDescent="0.35">
      <c r="X486" t="str">
        <f t="shared" si="24"/>
        <v>8403_Services relatifs aux bâtiments et aménagement paysager</v>
      </c>
      <c r="Y486" t="str">
        <f>INDEX(PDC!$K$1:$L$89,MATCH(AA486,PDC!$K:$K,0),MATCH(PDC!$L$1,PDC!$K$1:$L$1,0))</f>
        <v>Services relatifs aux bâtiments et aménagement paysager</v>
      </c>
      <c r="Z486" t="s">
        <v>304</v>
      </c>
      <c r="AA486" t="s">
        <v>212</v>
      </c>
      <c r="AB486">
        <v>262.82828447098001</v>
      </c>
      <c r="AE486" t="str">
        <f t="shared" si="25"/>
        <v>38_Organisation de jeux de hasard et d'argent</v>
      </c>
      <c r="AF486" t="str">
        <f>INDEX(PDC!$K$1:$L$89,MATCH(AH486,PDC!$K:$K,0),MATCH(PDC!$L$1,PDC!$K$1:$L$1,0))</f>
        <v>Organisation de jeux de hasard et d'argent</v>
      </c>
      <c r="AG486" t="s">
        <v>147</v>
      </c>
      <c r="AH486" t="s">
        <v>247</v>
      </c>
      <c r="AI486">
        <v>148.82655083909501</v>
      </c>
    </row>
    <row r="487" spans="24:35" x14ac:dyDescent="0.35">
      <c r="X487" t="str">
        <f t="shared" si="24"/>
        <v>8403_Activités administratives et autres activités de soutien aux entreprises</v>
      </c>
      <c r="Y487" t="str">
        <f>INDEX(PDC!$K$1:$L$89,MATCH(AA487,PDC!$K:$K,0),MATCH(PDC!$L$1,PDC!$K$1:$L$1,0))</f>
        <v>Activités administratives et autres activités de soutien aux entreprises</v>
      </c>
      <c r="Z487" t="s">
        <v>304</v>
      </c>
      <c r="AA487" t="s">
        <v>224</v>
      </c>
      <c r="AB487">
        <v>111.52999003807</v>
      </c>
      <c r="AE487" t="str">
        <f t="shared" si="25"/>
        <v>38_Activités sportives, récréatives et de loisirs</v>
      </c>
      <c r="AF487" t="str">
        <f>INDEX(PDC!$K$1:$L$89,MATCH(AH487,PDC!$K:$K,0),MATCH(PDC!$L$1,PDC!$K$1:$L$1,0))</f>
        <v>Activités sportives, récréatives et de loisirs</v>
      </c>
      <c r="AG487" t="s">
        <v>147</v>
      </c>
      <c r="AH487" t="s">
        <v>241</v>
      </c>
      <c r="AI487">
        <v>2213.4808351791698</v>
      </c>
    </row>
    <row r="488" spans="24:35" x14ac:dyDescent="0.35">
      <c r="X488" t="str">
        <f t="shared" si="24"/>
        <v>8403_Administration publique et défense ; sécurité sociale obligatoire</v>
      </c>
      <c r="Y488" t="str">
        <f>INDEX(PDC!$K$1:$L$89,MATCH(AA488,PDC!$K:$K,0),MATCH(PDC!$L$1,PDC!$K$1:$L$1,0))</f>
        <v>Administration publique et défense ; sécurité sociale obligatoire</v>
      </c>
      <c r="Z488" t="s">
        <v>304</v>
      </c>
      <c r="AA488" t="s">
        <v>218</v>
      </c>
      <c r="AB488">
        <v>1183.4096010476501</v>
      </c>
      <c r="AE488" t="str">
        <f t="shared" si="25"/>
        <v>38_Activités des organisations associatives</v>
      </c>
      <c r="AF488" t="str">
        <f>INDEX(PDC!$K$1:$L$89,MATCH(AH488,PDC!$K:$K,0),MATCH(PDC!$L$1,PDC!$K$1:$L$1,0))</f>
        <v>Activités des organisations associatives</v>
      </c>
      <c r="AG488" t="s">
        <v>147</v>
      </c>
      <c r="AH488" t="s">
        <v>209</v>
      </c>
      <c r="AI488">
        <v>13025.3826687415</v>
      </c>
    </row>
    <row r="489" spans="24:35" x14ac:dyDescent="0.35">
      <c r="X489" t="str">
        <f t="shared" si="24"/>
        <v>8403_Enseignement</v>
      </c>
      <c r="Y489" t="str">
        <f>INDEX(PDC!$K$1:$L$89,MATCH(AA489,PDC!$K:$K,0),MATCH(PDC!$L$1,PDC!$K$1:$L$1,0))</f>
        <v>Enseignement</v>
      </c>
      <c r="Z489" t="s">
        <v>304</v>
      </c>
      <c r="AA489" t="s">
        <v>222</v>
      </c>
      <c r="AB489">
        <v>771.50736219873102</v>
      </c>
      <c r="AE489" t="str">
        <f t="shared" si="25"/>
        <v>38_Réparation d'ordinateurs et de biens personnels et domestiques</v>
      </c>
      <c r="AF489" t="str">
        <f>INDEX(PDC!$K$1:$L$89,MATCH(AH489,PDC!$K:$K,0),MATCH(PDC!$L$1,PDC!$K$1:$L$1,0))</f>
        <v>Réparation d'ordinateurs et de biens personnels et domestiques</v>
      </c>
      <c r="AG489" t="s">
        <v>147</v>
      </c>
      <c r="AH489" t="s">
        <v>242</v>
      </c>
      <c r="AI489">
        <v>611.26061147695702</v>
      </c>
    </row>
    <row r="490" spans="24:35" x14ac:dyDescent="0.35">
      <c r="X490" t="str">
        <f t="shared" si="24"/>
        <v>8403_Activités pour la santé humaine</v>
      </c>
      <c r="Y490" t="str">
        <f>INDEX(PDC!$K$1:$L$89,MATCH(AA490,PDC!$K:$K,0),MATCH(PDC!$L$1,PDC!$K$1:$L$1,0))</f>
        <v>Activités pour la santé humaine</v>
      </c>
      <c r="Z490" t="s">
        <v>304</v>
      </c>
      <c r="AA490" t="s">
        <v>207</v>
      </c>
      <c r="AB490">
        <v>1095.81690105847</v>
      </c>
      <c r="AE490" t="str">
        <f t="shared" si="25"/>
        <v>38_Autres services personnels</v>
      </c>
      <c r="AF490" t="str">
        <f>INDEX(PDC!$K$1:$L$89,MATCH(AH490,PDC!$K:$K,0),MATCH(PDC!$L$1,PDC!$K$1:$L$1,0))</f>
        <v>Autres services personnels</v>
      </c>
      <c r="AG490" t="s">
        <v>147</v>
      </c>
      <c r="AH490" t="s">
        <v>216</v>
      </c>
      <c r="AI490">
        <v>3293.0718720601499</v>
      </c>
    </row>
    <row r="491" spans="24:35" x14ac:dyDescent="0.35">
      <c r="X491" t="str">
        <f t="shared" si="24"/>
        <v>8403_Hébergement médico-social et social</v>
      </c>
      <c r="Y491" t="str">
        <f>INDEX(PDC!$K$1:$L$89,MATCH(AA491,PDC!$K:$K,0),MATCH(PDC!$L$1,PDC!$K$1:$L$1,0))</f>
        <v>Hébergement médico-social et social</v>
      </c>
      <c r="Z491" t="s">
        <v>304</v>
      </c>
      <c r="AA491" t="s">
        <v>202</v>
      </c>
      <c r="AB491">
        <v>849.76857486482595</v>
      </c>
      <c r="AE491" t="str">
        <f t="shared" si="25"/>
        <v>38_Activités des ménages en tant qu'employeurs de personnel domestique</v>
      </c>
      <c r="AF491" t="str">
        <f>INDEX(PDC!$K$1:$L$89,MATCH(AH491,PDC!$K:$K,0),MATCH(PDC!$L$1,PDC!$K$1:$L$1,0))</f>
        <v>Activités des ménages en tant qu'employeurs de personnel domestique</v>
      </c>
      <c r="AG491" t="s">
        <v>147</v>
      </c>
      <c r="AH491" t="s">
        <v>261</v>
      </c>
      <c r="AI491">
        <v>2422.9591788927</v>
      </c>
    </row>
    <row r="492" spans="24:35" x14ac:dyDescent="0.35">
      <c r="X492" t="str">
        <f t="shared" si="24"/>
        <v>8403_Action sociale sans hébergement</v>
      </c>
      <c r="Y492" t="str">
        <f>INDEX(PDC!$K$1:$L$89,MATCH(AA492,PDC!$K:$K,0),MATCH(PDC!$L$1,PDC!$K$1:$L$1,0))</f>
        <v>Action sociale sans hébergement</v>
      </c>
      <c r="Z492" t="s">
        <v>304</v>
      </c>
      <c r="AA492" t="s">
        <v>201</v>
      </c>
      <c r="AB492">
        <v>2127.6065066117699</v>
      </c>
      <c r="AE492" t="str">
        <f t="shared" si="25"/>
        <v>38_Activités des organisations et organismes extraterritoriaux</v>
      </c>
      <c r="AF492" t="str">
        <f>INDEX(PDC!$K$1:$L$89,MATCH(AH492,PDC!$K:$K,0),MATCH(PDC!$L$1,PDC!$K$1:$L$1,0))</f>
        <v>Activités des organisations et organismes extraterritoriaux</v>
      </c>
      <c r="AG492" t="s">
        <v>147</v>
      </c>
      <c r="AH492" t="s">
        <v>260</v>
      </c>
      <c r="AI492">
        <v>34.912568917861002</v>
      </c>
    </row>
    <row r="493" spans="24:35" x14ac:dyDescent="0.35">
      <c r="X493" t="str">
        <f t="shared" si="24"/>
        <v>8403_Activités créatives, artistiques et de spectacle</v>
      </c>
      <c r="Y493" t="str">
        <f>INDEX(PDC!$K$1:$L$89,MATCH(AA493,PDC!$K:$K,0),MATCH(PDC!$L$1,PDC!$K$1:$L$1,0))</f>
        <v>Activités créatives, artistiques et de spectacle</v>
      </c>
      <c r="Z493" t="s">
        <v>304</v>
      </c>
      <c r="AA493" t="s">
        <v>245</v>
      </c>
      <c r="AB493">
        <v>58.383388889379397</v>
      </c>
      <c r="AE493" t="str">
        <f t="shared" si="25"/>
        <v>42_Culture et production animale, chasse et services annexes</v>
      </c>
      <c r="AF493" t="str">
        <f>INDEX(PDC!$K$1:$L$89,MATCH(AH493,PDC!$K:$K,0),MATCH(PDC!$L$1,PDC!$K$1:$L$1,0))</f>
        <v>Culture et production animale, chasse et services annexes</v>
      </c>
      <c r="AG493" t="s">
        <v>149</v>
      </c>
      <c r="AH493" t="s">
        <v>94</v>
      </c>
      <c r="AI493">
        <v>1701.0117917678999</v>
      </c>
    </row>
    <row r="494" spans="24:35" x14ac:dyDescent="0.35">
      <c r="X494" t="str">
        <f t="shared" si="24"/>
        <v>8403_Bibliothèques, archives, musées et autres activités culturelles</v>
      </c>
      <c r="Y494" t="str">
        <f>INDEX(PDC!$K$1:$L$89,MATCH(AA494,PDC!$K:$K,0),MATCH(PDC!$L$1,PDC!$K$1:$L$1,0))</f>
        <v>Bibliothèques, archives, musées et autres activités culturelles</v>
      </c>
      <c r="Z494" t="s">
        <v>304</v>
      </c>
      <c r="AA494" t="s">
        <v>239</v>
      </c>
      <c r="AB494">
        <v>24.8739234319711</v>
      </c>
      <c r="AE494" t="str">
        <f t="shared" si="25"/>
        <v>42_Sylviculture et exploitation forestière</v>
      </c>
      <c r="AF494" t="str">
        <f>INDEX(PDC!$K$1:$L$89,MATCH(AH494,PDC!$K:$K,0),MATCH(PDC!$L$1,PDC!$K$1:$L$1,0))</f>
        <v>Sylviculture et exploitation forestière</v>
      </c>
      <c r="AG494" t="s">
        <v>149</v>
      </c>
      <c r="AH494" t="s">
        <v>95</v>
      </c>
      <c r="AI494">
        <v>84.638158056582697</v>
      </c>
    </row>
    <row r="495" spans="24:35" x14ac:dyDescent="0.35">
      <c r="X495" t="str">
        <f t="shared" si="24"/>
        <v>8403_Organisation de jeux de hasard et d'argent</v>
      </c>
      <c r="Y495" t="str">
        <f>INDEX(PDC!$K$1:$L$89,MATCH(AA495,PDC!$K:$K,0),MATCH(PDC!$L$1,PDC!$K$1:$L$1,0))</f>
        <v>Organisation de jeux de hasard et d'argent</v>
      </c>
      <c r="Z495" t="s">
        <v>304</v>
      </c>
      <c r="AA495" t="s">
        <v>247</v>
      </c>
      <c r="AB495">
        <v>22.673321792068499</v>
      </c>
      <c r="AE495" t="str">
        <f t="shared" si="25"/>
        <v>42_Extraction de houille et de lignite</v>
      </c>
      <c r="AF495" t="str">
        <f>INDEX(PDC!$K$1:$L$89,MATCH(AH495,PDC!$K:$K,0),MATCH(PDC!$L$1,PDC!$K$1:$L$1,0))</f>
        <v>Extraction de houille et de lignite</v>
      </c>
      <c r="AG495" t="s">
        <v>149</v>
      </c>
      <c r="AH495" t="s">
        <v>271</v>
      </c>
      <c r="AI495">
        <v>3.0026335267395798</v>
      </c>
    </row>
    <row r="496" spans="24:35" x14ac:dyDescent="0.35">
      <c r="X496" t="str">
        <f t="shared" si="24"/>
        <v>8403_Activités sportives, récréatives et de loisirs</v>
      </c>
      <c r="Y496" t="str">
        <f>INDEX(PDC!$K$1:$L$89,MATCH(AA496,PDC!$K:$K,0),MATCH(PDC!$L$1,PDC!$K$1:$L$1,0))</f>
        <v>Activités sportives, récréatives et de loisirs</v>
      </c>
      <c r="Z496" t="s">
        <v>304</v>
      </c>
      <c r="AA496" t="s">
        <v>241</v>
      </c>
      <c r="AB496">
        <v>171.995535923501</v>
      </c>
      <c r="AE496" t="str">
        <f t="shared" si="25"/>
        <v>42_Autres industries extractives</v>
      </c>
      <c r="AF496" t="str">
        <f>INDEX(PDC!$K$1:$L$89,MATCH(AH496,PDC!$K:$K,0),MATCH(PDC!$L$1,PDC!$K$1:$L$1,0))</f>
        <v>Autres industries extractives</v>
      </c>
      <c r="AG496" t="s">
        <v>149</v>
      </c>
      <c r="AH496" t="s">
        <v>96</v>
      </c>
      <c r="AI496">
        <v>161.946820639224</v>
      </c>
    </row>
    <row r="497" spans="24:35" x14ac:dyDescent="0.35">
      <c r="X497" t="str">
        <f t="shared" si="24"/>
        <v>8403_Activités des organisations associatives</v>
      </c>
      <c r="Y497" t="str">
        <f>INDEX(PDC!$K$1:$L$89,MATCH(AA497,PDC!$K:$K,0),MATCH(PDC!$L$1,PDC!$K$1:$L$1,0))</f>
        <v>Activités des organisations associatives</v>
      </c>
      <c r="Z497" t="s">
        <v>304</v>
      </c>
      <c r="AA497" t="s">
        <v>209</v>
      </c>
      <c r="AB497">
        <v>532.34434534763204</v>
      </c>
      <c r="AE497" t="str">
        <f t="shared" si="25"/>
        <v>42_Services de soutien aux industries extractives</v>
      </c>
      <c r="AF497" t="str">
        <f>INDEX(PDC!$K$1:$L$89,MATCH(AH497,PDC!$K:$K,0),MATCH(PDC!$L$1,PDC!$K$1:$L$1,0))</f>
        <v>Services de soutien aux industries extractives</v>
      </c>
      <c r="AG497" t="s">
        <v>149</v>
      </c>
      <c r="AH497" t="s">
        <v>97</v>
      </c>
      <c r="AI497">
        <v>8.8322283663856407</v>
      </c>
    </row>
    <row r="498" spans="24:35" x14ac:dyDescent="0.35">
      <c r="X498" t="str">
        <f t="shared" si="24"/>
        <v>8403_Réparation d'ordinateurs et de biens personnels et domestiques</v>
      </c>
      <c r="Y498" t="str">
        <f>INDEX(PDC!$K$1:$L$89,MATCH(AA498,PDC!$K:$K,0),MATCH(PDC!$L$1,PDC!$K$1:$L$1,0))</f>
        <v>Réparation d'ordinateurs et de biens personnels et domestiques</v>
      </c>
      <c r="Z498" t="s">
        <v>304</v>
      </c>
      <c r="AA498" t="s">
        <v>242</v>
      </c>
      <c r="AB498">
        <v>28.4889107276</v>
      </c>
      <c r="AE498" t="str">
        <f t="shared" si="25"/>
        <v>42_Industries alimentaires</v>
      </c>
      <c r="AF498" t="str">
        <f>INDEX(PDC!$K$1:$L$89,MATCH(AH498,PDC!$K:$K,0),MATCH(PDC!$L$1,PDC!$K$1:$L$1,0))</f>
        <v>Industries alimentaires</v>
      </c>
      <c r="AG498" t="s">
        <v>149</v>
      </c>
      <c r="AH498" t="s">
        <v>199</v>
      </c>
      <c r="AI498">
        <v>6206.7613290950503</v>
      </c>
    </row>
    <row r="499" spans="24:35" x14ac:dyDescent="0.35">
      <c r="X499" t="str">
        <f t="shared" si="24"/>
        <v>8403_Autres services personnels</v>
      </c>
      <c r="Y499" t="str">
        <f>INDEX(PDC!$K$1:$L$89,MATCH(AA499,PDC!$K:$K,0),MATCH(PDC!$L$1,PDC!$K$1:$L$1,0))</f>
        <v>Autres services personnels</v>
      </c>
      <c r="Z499" t="s">
        <v>304</v>
      </c>
      <c r="AA499" t="s">
        <v>216</v>
      </c>
      <c r="AB499">
        <v>245.46159073683401</v>
      </c>
      <c r="AE499" t="str">
        <f t="shared" si="25"/>
        <v>42_Fabrication de boissons</v>
      </c>
      <c r="AF499" t="str">
        <f>INDEX(PDC!$K$1:$L$89,MATCH(AH499,PDC!$K:$K,0),MATCH(PDC!$L$1,PDC!$K$1:$L$1,0))</f>
        <v>Fabrication de boissons</v>
      </c>
      <c r="AG499" t="s">
        <v>149</v>
      </c>
      <c r="AH499" t="s">
        <v>252</v>
      </c>
      <c r="AI499">
        <v>375.94844344433602</v>
      </c>
    </row>
    <row r="500" spans="24:35" x14ac:dyDescent="0.35">
      <c r="X500" t="str">
        <f t="shared" si="24"/>
        <v>8403_Activités des ménages en tant qu'employeurs de personnel domestique</v>
      </c>
      <c r="Y500" t="str">
        <f>INDEX(PDC!$K$1:$L$89,MATCH(AA500,PDC!$K:$K,0),MATCH(PDC!$L$1,PDC!$K$1:$L$1,0))</f>
        <v>Activités des ménages en tant qu'employeurs de personnel domestique</v>
      </c>
      <c r="Z500" t="s">
        <v>304</v>
      </c>
      <c r="AA500" t="s">
        <v>261</v>
      </c>
      <c r="AB500">
        <v>190.32404322674799</v>
      </c>
      <c r="AE500" t="str">
        <f t="shared" si="25"/>
        <v>42_Fabrication de textiles</v>
      </c>
      <c r="AF500" t="str">
        <f>INDEX(PDC!$K$1:$L$89,MATCH(AH500,PDC!$K:$K,0),MATCH(PDC!$L$1,PDC!$K$1:$L$1,0))</f>
        <v>Fabrication de textiles</v>
      </c>
      <c r="AG500" t="s">
        <v>149</v>
      </c>
      <c r="AH500" t="s">
        <v>250</v>
      </c>
      <c r="AI500">
        <v>3384.3549247535202</v>
      </c>
    </row>
    <row r="501" spans="24:35" x14ac:dyDescent="0.35">
      <c r="X501" t="str">
        <f t="shared" si="24"/>
        <v>8403_Activités indifférenciées des ménages en tant que producteurs de biens et services pour usage propre</v>
      </c>
      <c r="Y501" t="str">
        <f>INDEX(PDC!$K$1:$L$89,MATCH(AA501,PDC!$K:$K,0),MATCH(PDC!$L$1,PDC!$K$1:$L$1,0))</f>
        <v>Activités indifférenciées des ménages en tant que producteurs de biens et services pour usage propre</v>
      </c>
      <c r="Z501" t="s">
        <v>304</v>
      </c>
      <c r="AA501" t="s">
        <v>270</v>
      </c>
      <c r="AB501">
        <v>5.1894324046633402</v>
      </c>
      <c r="AE501" t="str">
        <f t="shared" si="25"/>
        <v>42_Industrie de l'habillement</v>
      </c>
      <c r="AF501" t="str">
        <f>INDEX(PDC!$K$1:$L$89,MATCH(AH501,PDC!$K:$K,0),MATCH(PDC!$L$1,PDC!$K$1:$L$1,0))</f>
        <v>Industrie de l'habillement</v>
      </c>
      <c r="AG501" t="s">
        <v>149</v>
      </c>
      <c r="AH501" t="s">
        <v>254</v>
      </c>
      <c r="AI501">
        <v>1305.0971975448399</v>
      </c>
    </row>
    <row r="502" spans="24:35" x14ac:dyDescent="0.35">
      <c r="X502" t="str">
        <f t="shared" si="24"/>
        <v>8403_Activités des organisations et organismes extraterritoriaux</v>
      </c>
      <c r="Y502" t="str">
        <f>INDEX(PDC!$K$1:$L$89,MATCH(AA502,PDC!$K:$K,0),MATCH(PDC!$L$1,PDC!$K$1:$L$1,0))</f>
        <v>Activités des organisations et organismes extraterritoriaux</v>
      </c>
      <c r="Z502" t="s">
        <v>304</v>
      </c>
      <c r="AA502" t="s">
        <v>260</v>
      </c>
      <c r="AB502">
        <v>3.1742731962442901</v>
      </c>
      <c r="AE502" t="str">
        <f t="shared" si="25"/>
        <v>42_Industrie du cuir et de la chaussure</v>
      </c>
      <c r="AF502" t="str">
        <f>INDEX(PDC!$K$1:$L$89,MATCH(AH502,PDC!$K:$K,0),MATCH(PDC!$L$1,PDC!$K$1:$L$1,0))</f>
        <v>Industrie du cuir et de la chaussure</v>
      </c>
      <c r="AG502" t="s">
        <v>149</v>
      </c>
      <c r="AH502" t="s">
        <v>143</v>
      </c>
      <c r="AI502">
        <v>186.579411903406</v>
      </c>
    </row>
    <row r="503" spans="24:35" x14ac:dyDescent="0.35">
      <c r="X503" t="str">
        <f t="shared" si="24"/>
        <v>8404_Culture et production animale, chasse et services annexes</v>
      </c>
      <c r="Y503" t="str">
        <f>INDEX(PDC!$K$1:$L$89,MATCH(AA503,PDC!$K:$K,0),MATCH(PDC!$L$1,PDC!$K$1:$L$1,0))</f>
        <v>Culture et production animale, chasse et services annexes</v>
      </c>
      <c r="Z503" t="s">
        <v>305</v>
      </c>
      <c r="AA503" t="s">
        <v>94</v>
      </c>
      <c r="AB503">
        <v>133.71898219860699</v>
      </c>
      <c r="AE503" t="str">
        <f t="shared" si="25"/>
        <v>42_Travail du bois et fabrication d'articles en bois et en liège, à l'exception des meubles ; fabrication d'articles en vannerie et sparterie</v>
      </c>
      <c r="AF503" t="str">
        <f>INDEX(PDC!$K$1:$L$89,MATCH(AH503,PDC!$K:$K,0),MATCH(PDC!$L$1,PDC!$K$1:$L$1,0))</f>
        <v>Travail du bois et fabrication d'articles en bois et en liège, à l'exception des meubles ; fabrication d'articles en vannerie et sparterie</v>
      </c>
      <c r="AG503" t="s">
        <v>149</v>
      </c>
      <c r="AH503" t="s">
        <v>196</v>
      </c>
      <c r="AI503">
        <v>929.71727304120395</v>
      </c>
    </row>
    <row r="504" spans="24:35" x14ac:dyDescent="0.35">
      <c r="X504" t="str">
        <f t="shared" si="24"/>
        <v>8404_Sylviculture et exploitation forestière</v>
      </c>
      <c r="Y504" t="str">
        <f>INDEX(PDC!$K$1:$L$89,MATCH(AA504,PDC!$K:$K,0),MATCH(PDC!$L$1,PDC!$K$1:$L$1,0))</f>
        <v>Sylviculture et exploitation forestière</v>
      </c>
      <c r="Z504" t="s">
        <v>305</v>
      </c>
      <c r="AA504" t="s">
        <v>95</v>
      </c>
      <c r="AB504">
        <v>48.5878341640719</v>
      </c>
      <c r="AE504" t="str">
        <f t="shared" si="25"/>
        <v>42_Industrie du papier et du carton</v>
      </c>
      <c r="AF504" t="str">
        <f>INDEX(PDC!$K$1:$L$89,MATCH(AH504,PDC!$K:$K,0),MATCH(PDC!$L$1,PDC!$K$1:$L$1,0))</f>
        <v>Industrie du papier et du carton</v>
      </c>
      <c r="AG504" t="s">
        <v>149</v>
      </c>
      <c r="AH504" t="s">
        <v>248</v>
      </c>
      <c r="AI504">
        <v>823.88986352179199</v>
      </c>
    </row>
    <row r="505" spans="24:35" x14ac:dyDescent="0.35">
      <c r="X505" t="str">
        <f t="shared" si="24"/>
        <v>8404_Pêche et aquaculture</v>
      </c>
      <c r="Y505" t="str">
        <f>INDEX(PDC!$K$1:$L$89,MATCH(AA505,PDC!$K:$K,0),MATCH(PDC!$L$1,PDC!$K$1:$L$1,0))</f>
        <v>Pêche et aquaculture</v>
      </c>
      <c r="Z505" t="s">
        <v>305</v>
      </c>
      <c r="AA505" t="s">
        <v>104</v>
      </c>
      <c r="AB505">
        <v>7.9401570300284501</v>
      </c>
      <c r="AE505" t="str">
        <f t="shared" si="25"/>
        <v>42_Imprimerie et reproduction d'enregistrements</v>
      </c>
      <c r="AF505" t="str">
        <f>INDEX(PDC!$K$1:$L$89,MATCH(AH505,PDC!$K:$K,0),MATCH(PDC!$L$1,PDC!$K$1:$L$1,0))</f>
        <v>Imprimerie et reproduction d'enregistrements</v>
      </c>
      <c r="AG505" t="s">
        <v>149</v>
      </c>
      <c r="AH505" t="s">
        <v>221</v>
      </c>
      <c r="AI505">
        <v>1288.4038799167399</v>
      </c>
    </row>
    <row r="506" spans="24:35" x14ac:dyDescent="0.35">
      <c r="X506" t="str">
        <f t="shared" si="24"/>
        <v>8404_Autres industries extractives</v>
      </c>
      <c r="Y506" t="str">
        <f>INDEX(PDC!$K$1:$L$89,MATCH(AA506,PDC!$K:$K,0),MATCH(PDC!$L$1,PDC!$K$1:$L$1,0))</f>
        <v>Autres industries extractives</v>
      </c>
      <c r="Z506" t="s">
        <v>305</v>
      </c>
      <c r="AA506" t="s">
        <v>96</v>
      </c>
      <c r="AB506">
        <v>20.602155181883202</v>
      </c>
      <c r="AE506" t="str">
        <f t="shared" si="25"/>
        <v>42_Cokéfaction et raffinage</v>
      </c>
      <c r="AF506" t="str">
        <f>INDEX(PDC!$K$1:$L$89,MATCH(AH506,PDC!$K:$K,0),MATCH(PDC!$L$1,PDC!$K$1:$L$1,0))</f>
        <v>Cokéfaction et raffinage</v>
      </c>
      <c r="AG506" t="s">
        <v>149</v>
      </c>
      <c r="AH506" t="s">
        <v>262</v>
      </c>
      <c r="AI506">
        <v>11.0403079723618</v>
      </c>
    </row>
    <row r="507" spans="24:35" x14ac:dyDescent="0.35">
      <c r="X507" t="str">
        <f t="shared" si="24"/>
        <v>8404_Industries alimentaires</v>
      </c>
      <c r="Y507" t="str">
        <f>INDEX(PDC!$K$1:$L$89,MATCH(AA507,PDC!$K:$K,0),MATCH(PDC!$L$1,PDC!$K$1:$L$1,0))</f>
        <v>Industries alimentaires</v>
      </c>
      <c r="Z507" t="s">
        <v>305</v>
      </c>
      <c r="AA507" t="s">
        <v>199</v>
      </c>
      <c r="AB507">
        <v>344.196553216518</v>
      </c>
      <c r="AE507" t="str">
        <f t="shared" si="25"/>
        <v>42_Industrie chimique</v>
      </c>
      <c r="AF507" t="str">
        <f>INDEX(PDC!$K$1:$L$89,MATCH(AH507,PDC!$K:$K,0),MATCH(PDC!$L$1,PDC!$K$1:$L$1,0))</f>
        <v>Industrie chimique</v>
      </c>
      <c r="AG507" t="s">
        <v>149</v>
      </c>
      <c r="AH507" t="s">
        <v>211</v>
      </c>
      <c r="AI507">
        <v>1421.27619869047</v>
      </c>
    </row>
    <row r="508" spans="24:35" x14ac:dyDescent="0.35">
      <c r="X508" t="str">
        <f t="shared" si="24"/>
        <v>8404_Fabrication de boissons</v>
      </c>
      <c r="Y508" t="str">
        <f>INDEX(PDC!$K$1:$L$89,MATCH(AA508,PDC!$K:$K,0),MATCH(PDC!$L$1,PDC!$K$1:$L$1,0))</f>
        <v>Fabrication de boissons</v>
      </c>
      <c r="Z508" t="s">
        <v>305</v>
      </c>
      <c r="AA508" t="s">
        <v>252</v>
      </c>
      <c r="AB508">
        <v>41.397311435828598</v>
      </c>
      <c r="AE508" t="str">
        <f t="shared" si="25"/>
        <v>42_Industrie pharmaceutique</v>
      </c>
      <c r="AF508" t="str">
        <f>INDEX(PDC!$K$1:$L$89,MATCH(AH508,PDC!$K:$K,0),MATCH(PDC!$L$1,PDC!$K$1:$L$1,0))</f>
        <v>Industrie pharmaceutique</v>
      </c>
      <c r="AG508" t="s">
        <v>149</v>
      </c>
      <c r="AH508" t="s">
        <v>259</v>
      </c>
      <c r="AI508">
        <v>180.766009118276</v>
      </c>
    </row>
    <row r="509" spans="24:35" x14ac:dyDescent="0.35">
      <c r="X509" t="str">
        <f t="shared" si="24"/>
        <v>8404_Fabrication de textiles</v>
      </c>
      <c r="Y509" t="str">
        <f>INDEX(PDC!$K$1:$L$89,MATCH(AA509,PDC!$K:$K,0),MATCH(PDC!$L$1,PDC!$K$1:$L$1,0))</f>
        <v>Fabrication de textiles</v>
      </c>
      <c r="Z509" t="s">
        <v>305</v>
      </c>
      <c r="AA509" t="s">
        <v>250</v>
      </c>
      <c r="AB509">
        <v>4.0275805781578802</v>
      </c>
      <c r="AE509" t="str">
        <f t="shared" si="25"/>
        <v>42_Fabrication de produits en caoutchouc et en plastique</v>
      </c>
      <c r="AF509" t="str">
        <f>INDEX(PDC!$K$1:$L$89,MATCH(AH509,PDC!$K:$K,0),MATCH(PDC!$L$1,PDC!$K$1:$L$1,0))</f>
        <v>Fabrication de produits en caoutchouc et en plastique</v>
      </c>
      <c r="AG509" t="s">
        <v>149</v>
      </c>
      <c r="AH509" t="s">
        <v>195</v>
      </c>
      <c r="AI509">
        <v>1941.3783335457399</v>
      </c>
    </row>
    <row r="510" spans="24:35" x14ac:dyDescent="0.35">
      <c r="X510" t="str">
        <f t="shared" si="24"/>
        <v>8404_Industrie du cuir et de la chaussure</v>
      </c>
      <c r="Y510" t="str">
        <f>INDEX(PDC!$K$1:$L$89,MATCH(AA510,PDC!$K:$K,0),MATCH(PDC!$L$1,PDC!$K$1:$L$1,0))</f>
        <v>Industrie du cuir et de la chaussure</v>
      </c>
      <c r="Z510" t="s">
        <v>305</v>
      </c>
      <c r="AA510" t="s">
        <v>143</v>
      </c>
      <c r="AB510">
        <v>238.98718284525501</v>
      </c>
      <c r="AE510" t="str">
        <f t="shared" si="25"/>
        <v>42_Fabrication d'autres produits minéraux non métalliques</v>
      </c>
      <c r="AF510" t="str">
        <f>INDEX(PDC!$K$1:$L$89,MATCH(AH510,PDC!$K:$K,0),MATCH(PDC!$L$1,PDC!$K$1:$L$1,0))</f>
        <v>Fabrication d'autres produits minéraux non métalliques</v>
      </c>
      <c r="AG510" t="s">
        <v>149</v>
      </c>
      <c r="AH510" t="s">
        <v>203</v>
      </c>
      <c r="AI510">
        <v>1455.24107905404</v>
      </c>
    </row>
    <row r="511" spans="24:35" x14ac:dyDescent="0.35">
      <c r="X511" t="str">
        <f t="shared" si="24"/>
        <v>8404_Travail du bois et fabrication d'articles en bois et en liège, à l'exception des meubles ; fabrication d'articles en vannerie et sparterie</v>
      </c>
      <c r="Y511" t="str">
        <f>INDEX(PDC!$K$1:$L$89,MATCH(AA511,PDC!$K:$K,0),MATCH(PDC!$L$1,PDC!$K$1:$L$1,0))</f>
        <v>Travail du bois et fabrication d'articles en bois et en liège, à l'exception des meubles ; fabrication d'articles en vannerie et sparterie</v>
      </c>
      <c r="Z511" t="s">
        <v>305</v>
      </c>
      <c r="AA511" t="s">
        <v>196</v>
      </c>
      <c r="AB511">
        <v>102.952135066316</v>
      </c>
      <c r="AE511" t="str">
        <f t="shared" si="25"/>
        <v>42_Métallurgie</v>
      </c>
      <c r="AF511" t="str">
        <f>INDEX(PDC!$K$1:$L$89,MATCH(AH511,PDC!$K:$K,0),MATCH(PDC!$L$1,PDC!$K$1:$L$1,0))</f>
        <v>Métallurgie</v>
      </c>
      <c r="AG511" t="s">
        <v>149</v>
      </c>
      <c r="AH511" t="s">
        <v>225</v>
      </c>
      <c r="AI511">
        <v>1213.32436213195</v>
      </c>
    </row>
    <row r="512" spans="24:35" x14ac:dyDescent="0.35">
      <c r="X512" t="str">
        <f t="shared" si="24"/>
        <v>8404_Imprimerie et reproduction d'enregistrements</v>
      </c>
      <c r="Y512" t="str">
        <f>INDEX(PDC!$K$1:$L$89,MATCH(AA512,PDC!$K:$K,0),MATCH(PDC!$L$1,PDC!$K$1:$L$1,0))</f>
        <v>Imprimerie et reproduction d'enregistrements</v>
      </c>
      <c r="Z512" t="s">
        <v>305</v>
      </c>
      <c r="AA512" t="s">
        <v>221</v>
      </c>
      <c r="AB512">
        <v>45.407158509139698</v>
      </c>
      <c r="AE512" t="str">
        <f t="shared" si="25"/>
        <v>42_Fabrication de produits métalliques, à l'exception des machines et des équipements</v>
      </c>
      <c r="AF512" t="str">
        <f>INDEX(PDC!$K$1:$L$89,MATCH(AH512,PDC!$K:$K,0),MATCH(PDC!$L$1,PDC!$K$1:$L$1,0))</f>
        <v>Fabrication de produits métalliques, à l'exception des machines et des équipements</v>
      </c>
      <c r="AG512" t="s">
        <v>149</v>
      </c>
      <c r="AH512" t="s">
        <v>204</v>
      </c>
      <c r="AI512">
        <v>9265.0057083047996</v>
      </c>
    </row>
    <row r="513" spans="24:35" x14ac:dyDescent="0.35">
      <c r="X513" t="str">
        <f t="shared" si="24"/>
        <v>8404_Industrie chimique</v>
      </c>
      <c r="Y513" t="str">
        <f>INDEX(PDC!$K$1:$L$89,MATCH(AA513,PDC!$K:$K,0),MATCH(PDC!$L$1,PDC!$K$1:$L$1,0))</f>
        <v>Industrie chimique</v>
      </c>
      <c r="Z513" t="s">
        <v>305</v>
      </c>
      <c r="AA513" t="s">
        <v>211</v>
      </c>
      <c r="AB513">
        <v>24.597990946289698</v>
      </c>
      <c r="AE513" t="str">
        <f t="shared" si="25"/>
        <v>42_Fabrication de produits informatiques, électroniques et optiques</v>
      </c>
      <c r="AF513" t="str">
        <f>INDEX(PDC!$K$1:$L$89,MATCH(AH513,PDC!$K:$K,0),MATCH(PDC!$L$1,PDC!$K$1:$L$1,0))</f>
        <v>Fabrication de produits informatiques, électroniques et optiques</v>
      </c>
      <c r="AG513" t="s">
        <v>149</v>
      </c>
      <c r="AH513" t="s">
        <v>145</v>
      </c>
      <c r="AI513">
        <v>1146.01950589082</v>
      </c>
    </row>
    <row r="514" spans="24:35" x14ac:dyDescent="0.35">
      <c r="X514" t="str">
        <f t="shared" si="24"/>
        <v>8404_Industrie pharmaceutique</v>
      </c>
      <c r="Y514" t="str">
        <f>INDEX(PDC!$K$1:$L$89,MATCH(AA514,PDC!$K:$K,0),MATCH(PDC!$L$1,PDC!$K$1:$L$1,0))</f>
        <v>Industrie pharmaceutique</v>
      </c>
      <c r="Z514" t="s">
        <v>305</v>
      </c>
      <c r="AA514" t="s">
        <v>259</v>
      </c>
      <c r="AB514">
        <v>4</v>
      </c>
      <c r="AE514" t="str">
        <f t="shared" si="25"/>
        <v>42_Fabrication d'équipements électriques</v>
      </c>
      <c r="AF514" t="str">
        <f>INDEX(PDC!$K$1:$L$89,MATCH(AH514,PDC!$K:$K,0),MATCH(PDC!$L$1,PDC!$K$1:$L$1,0))</f>
        <v>Fabrication d'équipements électriques</v>
      </c>
      <c r="AG514" t="s">
        <v>149</v>
      </c>
      <c r="AH514" t="s">
        <v>235</v>
      </c>
      <c r="AI514">
        <v>1221.37371316652</v>
      </c>
    </row>
    <row r="515" spans="24:35" x14ac:dyDescent="0.35">
      <c r="X515" t="str">
        <f t="shared" si="24"/>
        <v>8404_Fabrication de produits en caoutchouc et en plastique</v>
      </c>
      <c r="Y515" t="str">
        <f>INDEX(PDC!$K$1:$L$89,MATCH(AA515,PDC!$K:$K,0),MATCH(PDC!$L$1,PDC!$K$1:$L$1,0))</f>
        <v>Fabrication de produits en caoutchouc et en plastique</v>
      </c>
      <c r="Z515" t="s">
        <v>305</v>
      </c>
      <c r="AA515" t="s">
        <v>195</v>
      </c>
      <c r="AB515">
        <v>111.520123951805</v>
      </c>
      <c r="AE515" t="str">
        <f t="shared" si="25"/>
        <v>42_Fabrication de machines et équipements n.c.a.</v>
      </c>
      <c r="AF515" t="str">
        <f>INDEX(PDC!$K$1:$L$89,MATCH(AH515,PDC!$K:$K,0),MATCH(PDC!$L$1,PDC!$K$1:$L$1,0))</f>
        <v>Fabrication de machines et équipements n.c.a.</v>
      </c>
      <c r="AG515" t="s">
        <v>149</v>
      </c>
      <c r="AH515" t="s">
        <v>219</v>
      </c>
      <c r="AI515">
        <v>3255.56271500086</v>
      </c>
    </row>
    <row r="516" spans="24:35" x14ac:dyDescent="0.35">
      <c r="X516" t="str">
        <f t="shared" si="24"/>
        <v>8404_Fabrication d'autres produits minéraux non métalliques</v>
      </c>
      <c r="Y516" t="str">
        <f>INDEX(PDC!$K$1:$L$89,MATCH(AA516,PDC!$K:$K,0),MATCH(PDC!$L$1,PDC!$K$1:$L$1,0))</f>
        <v>Fabrication d'autres produits minéraux non métalliques</v>
      </c>
      <c r="Z516" t="s">
        <v>305</v>
      </c>
      <c r="AA516" t="s">
        <v>203</v>
      </c>
      <c r="AB516">
        <v>102.823194250405</v>
      </c>
      <c r="AE516" t="str">
        <f t="shared" si="25"/>
        <v>42_Industrie automobile</v>
      </c>
      <c r="AF516" t="str">
        <f>INDEX(PDC!$K$1:$L$89,MATCH(AH516,PDC!$K:$K,0),MATCH(PDC!$L$1,PDC!$K$1:$L$1,0))</f>
        <v>Industrie automobile</v>
      </c>
      <c r="AG516" t="s">
        <v>149</v>
      </c>
      <c r="AH516" t="s">
        <v>208</v>
      </c>
      <c r="AI516">
        <v>2392.44670987261</v>
      </c>
    </row>
    <row r="517" spans="24:35" x14ac:dyDescent="0.35">
      <c r="X517" t="str">
        <f t="shared" ref="X517:X580" si="26">Z517&amp;"_"&amp;Y517</f>
        <v>8404_Métallurgie</v>
      </c>
      <c r="Y517" t="str">
        <f>INDEX(PDC!$K$1:$L$89,MATCH(AA517,PDC!$K:$K,0),MATCH(PDC!$L$1,PDC!$K$1:$L$1,0))</f>
        <v>Métallurgie</v>
      </c>
      <c r="Z517" t="s">
        <v>305</v>
      </c>
      <c r="AA517" t="s">
        <v>225</v>
      </c>
      <c r="AB517">
        <v>15.9998326584412</v>
      </c>
      <c r="AE517" t="str">
        <f t="shared" ref="AE517:AE580" si="27">AG517&amp;"_"&amp;AF517</f>
        <v>42_Fabrication d'autres matériels de transport</v>
      </c>
      <c r="AF517" t="str">
        <f>INDEX(PDC!$K$1:$L$89,MATCH(AH517,PDC!$K:$K,0),MATCH(PDC!$L$1,PDC!$K$1:$L$1,0))</f>
        <v>Fabrication d'autres matériels de transport</v>
      </c>
      <c r="AG517" t="s">
        <v>149</v>
      </c>
      <c r="AH517" t="s">
        <v>237</v>
      </c>
      <c r="AI517">
        <v>319.75040367752899</v>
      </c>
    </row>
    <row r="518" spans="24:35" x14ac:dyDescent="0.35">
      <c r="X518" t="str">
        <f t="shared" si="26"/>
        <v>8404_Fabrication de produits métalliques, à l'exception des machines et des équipements</v>
      </c>
      <c r="Y518" t="str">
        <f>INDEX(PDC!$K$1:$L$89,MATCH(AA518,PDC!$K:$K,0),MATCH(PDC!$L$1,PDC!$K$1:$L$1,0))</f>
        <v>Fabrication de produits métalliques, à l'exception des machines et des équipements</v>
      </c>
      <c r="Z518" t="s">
        <v>305</v>
      </c>
      <c r="AA518" t="s">
        <v>204</v>
      </c>
      <c r="AB518">
        <v>241.68883721256901</v>
      </c>
      <c r="AE518" t="str">
        <f t="shared" si="27"/>
        <v>42_Fabrication de meubles</v>
      </c>
      <c r="AF518" t="str">
        <f>INDEX(PDC!$K$1:$L$89,MATCH(AH518,PDC!$K:$K,0),MATCH(PDC!$L$1,PDC!$K$1:$L$1,0))</f>
        <v>Fabrication de meubles</v>
      </c>
      <c r="AG518" t="s">
        <v>149</v>
      </c>
      <c r="AH518" t="s">
        <v>231</v>
      </c>
      <c r="AI518">
        <v>719.62702400989099</v>
      </c>
    </row>
    <row r="519" spans="24:35" x14ac:dyDescent="0.35">
      <c r="X519" t="str">
        <f t="shared" si="26"/>
        <v>8404_Fabrication de produits informatiques, électroniques et optiques</v>
      </c>
      <c r="Y519" t="str">
        <f>INDEX(PDC!$K$1:$L$89,MATCH(AA519,PDC!$K:$K,0),MATCH(PDC!$L$1,PDC!$K$1:$L$1,0))</f>
        <v>Fabrication de produits informatiques, électroniques et optiques</v>
      </c>
      <c r="Z519" t="s">
        <v>305</v>
      </c>
      <c r="AA519" t="s">
        <v>145</v>
      </c>
      <c r="AB519">
        <v>94.436394312010606</v>
      </c>
      <c r="AE519" t="str">
        <f t="shared" si="27"/>
        <v>42_Autres industries manufacturières</v>
      </c>
      <c r="AF519" t="str">
        <f>INDEX(PDC!$K$1:$L$89,MATCH(AH519,PDC!$K:$K,0),MATCH(PDC!$L$1,PDC!$K$1:$L$1,0))</f>
        <v>Autres industries manufacturières</v>
      </c>
      <c r="AG519" t="s">
        <v>149</v>
      </c>
      <c r="AH519" t="s">
        <v>244</v>
      </c>
      <c r="AI519">
        <v>899.35711492680196</v>
      </c>
    </row>
    <row r="520" spans="24:35" x14ac:dyDescent="0.35">
      <c r="X520" t="str">
        <f t="shared" si="26"/>
        <v>8404_Fabrication d'équipements électriques</v>
      </c>
      <c r="Y520" t="str">
        <f>INDEX(PDC!$K$1:$L$89,MATCH(AA520,PDC!$K:$K,0),MATCH(PDC!$L$1,PDC!$K$1:$L$1,0))</f>
        <v>Fabrication d'équipements électriques</v>
      </c>
      <c r="Z520" t="s">
        <v>305</v>
      </c>
      <c r="AA520" t="s">
        <v>235</v>
      </c>
      <c r="AB520">
        <v>314.131261664747</v>
      </c>
      <c r="AE520" t="str">
        <f t="shared" si="27"/>
        <v>42_Réparation et installation de machines et d'équipements</v>
      </c>
      <c r="AF520" t="str">
        <f>INDEX(PDC!$K$1:$L$89,MATCH(AH520,PDC!$K:$K,0),MATCH(PDC!$L$1,PDC!$K$1:$L$1,0))</f>
        <v>Réparation et installation de machines et d'équipements</v>
      </c>
      <c r="AG520" t="s">
        <v>149</v>
      </c>
      <c r="AH520" t="s">
        <v>215</v>
      </c>
      <c r="AI520">
        <v>1487.1162783668201</v>
      </c>
    </row>
    <row r="521" spans="24:35" x14ac:dyDescent="0.35">
      <c r="X521" t="str">
        <f t="shared" si="26"/>
        <v>8404_Fabrication de machines et équipements n.c.a.</v>
      </c>
      <c r="Y521" t="str">
        <f>INDEX(PDC!$K$1:$L$89,MATCH(AA521,PDC!$K:$K,0),MATCH(PDC!$L$1,PDC!$K$1:$L$1,0))</f>
        <v>Fabrication de machines et équipements n.c.a.</v>
      </c>
      <c r="Z521" t="s">
        <v>305</v>
      </c>
      <c r="AA521" t="s">
        <v>219</v>
      </c>
      <c r="AB521">
        <v>1412.0017857329599</v>
      </c>
      <c r="AE521" t="str">
        <f t="shared" si="27"/>
        <v>42_Production et distribution d'électricité, de gaz, de vapeur et d'air conditionné</v>
      </c>
      <c r="AF521" t="str">
        <f>INDEX(PDC!$K$1:$L$89,MATCH(AH521,PDC!$K:$K,0),MATCH(PDC!$L$1,PDC!$K$1:$L$1,0))</f>
        <v>Production et distribution d'électricité, de gaz, de vapeur et d'air conditionné</v>
      </c>
      <c r="AG521" t="s">
        <v>149</v>
      </c>
      <c r="AH521" t="s">
        <v>253</v>
      </c>
      <c r="AI521">
        <v>1102.9395133333801</v>
      </c>
    </row>
    <row r="522" spans="24:35" x14ac:dyDescent="0.35">
      <c r="X522" t="str">
        <f t="shared" si="26"/>
        <v>8404_Industrie automobile</v>
      </c>
      <c r="Y522" t="str">
        <f>INDEX(PDC!$K$1:$L$89,MATCH(AA522,PDC!$K:$K,0),MATCH(PDC!$L$1,PDC!$K$1:$L$1,0))</f>
        <v>Industrie automobile</v>
      </c>
      <c r="Z522" t="s">
        <v>305</v>
      </c>
      <c r="AA522" t="s">
        <v>208</v>
      </c>
      <c r="AB522">
        <v>79.021607564006104</v>
      </c>
      <c r="AE522" t="str">
        <f t="shared" si="27"/>
        <v>42_Captage, traitement et distribution d'eau</v>
      </c>
      <c r="AF522" t="str">
        <f>INDEX(PDC!$K$1:$L$89,MATCH(AH522,PDC!$K:$K,0),MATCH(PDC!$L$1,PDC!$K$1:$L$1,0))</f>
        <v>Captage, traitement et distribution d'eau</v>
      </c>
      <c r="AG522" t="s">
        <v>149</v>
      </c>
      <c r="AH522" t="s">
        <v>230</v>
      </c>
      <c r="AI522">
        <v>480.03678775640202</v>
      </c>
    </row>
    <row r="523" spans="24:35" x14ac:dyDescent="0.35">
      <c r="X523" t="str">
        <f t="shared" si="26"/>
        <v>8404_Fabrication de meubles</v>
      </c>
      <c r="Y523" t="str">
        <f>INDEX(PDC!$K$1:$L$89,MATCH(AA523,PDC!$K:$K,0),MATCH(PDC!$L$1,PDC!$K$1:$L$1,0))</f>
        <v>Fabrication de meubles</v>
      </c>
      <c r="Z523" t="s">
        <v>305</v>
      </c>
      <c r="AA523" t="s">
        <v>231</v>
      </c>
      <c r="AB523">
        <v>32.962320117992498</v>
      </c>
      <c r="AE523" t="str">
        <f t="shared" si="27"/>
        <v>42_Collecte et traitement des eaux usées</v>
      </c>
      <c r="AF523" t="str">
        <f>INDEX(PDC!$K$1:$L$89,MATCH(AH523,PDC!$K:$K,0),MATCH(PDC!$L$1,PDC!$K$1:$L$1,0))</f>
        <v>Collecte et traitement des eaux usées</v>
      </c>
      <c r="AG523" t="s">
        <v>149</v>
      </c>
      <c r="AH523" t="s">
        <v>197</v>
      </c>
      <c r="AI523">
        <v>144.69096621964499</v>
      </c>
    </row>
    <row r="524" spans="24:35" x14ac:dyDescent="0.35">
      <c r="X524" t="str">
        <f t="shared" si="26"/>
        <v>8404_Autres industries manufacturières</v>
      </c>
      <c r="Y524" t="str">
        <f>INDEX(PDC!$K$1:$L$89,MATCH(AA524,PDC!$K:$K,0),MATCH(PDC!$L$1,PDC!$K$1:$L$1,0))</f>
        <v>Autres industries manufacturières</v>
      </c>
      <c r="Z524" t="s">
        <v>305</v>
      </c>
      <c r="AA524" t="s">
        <v>244</v>
      </c>
      <c r="AB524">
        <v>11.757243168050101</v>
      </c>
      <c r="AE524" t="str">
        <f t="shared" si="27"/>
        <v>42_Collecte, traitement et élimination des déchets ; récupération</v>
      </c>
      <c r="AF524" t="str">
        <f>INDEX(PDC!$K$1:$L$89,MATCH(AH524,PDC!$K:$K,0),MATCH(PDC!$L$1,PDC!$K$1:$L$1,0))</f>
        <v>Collecte, traitement et élimination des déchets ; récupération</v>
      </c>
      <c r="AG524" t="s">
        <v>149</v>
      </c>
      <c r="AH524" t="s">
        <v>147</v>
      </c>
      <c r="AI524">
        <v>951.657423919655</v>
      </c>
    </row>
    <row r="525" spans="24:35" x14ac:dyDescent="0.35">
      <c r="X525" t="str">
        <f t="shared" si="26"/>
        <v>8404_Réparation et installation de machines et d'équipements</v>
      </c>
      <c r="Y525" t="str">
        <f>INDEX(PDC!$K$1:$L$89,MATCH(AA525,PDC!$K:$K,0),MATCH(PDC!$L$1,PDC!$K$1:$L$1,0))</f>
        <v>Réparation et installation de machines et d'équipements</v>
      </c>
      <c r="Z525" t="s">
        <v>305</v>
      </c>
      <c r="AA525" t="s">
        <v>215</v>
      </c>
      <c r="AB525">
        <v>98.673418713199098</v>
      </c>
      <c r="AE525" t="str">
        <f t="shared" si="27"/>
        <v>42_Dépollution et autres services de gestion des déchets</v>
      </c>
      <c r="AF525" t="str">
        <f>INDEX(PDC!$K$1:$L$89,MATCH(AH525,PDC!$K:$K,0),MATCH(PDC!$L$1,PDC!$K$1:$L$1,0))</f>
        <v>Dépollution et autres services de gestion des déchets</v>
      </c>
      <c r="AG525" t="s">
        <v>149</v>
      </c>
      <c r="AH525" t="s">
        <v>246</v>
      </c>
      <c r="AI525">
        <v>13.858734116375199</v>
      </c>
    </row>
    <row r="526" spans="24:35" x14ac:dyDescent="0.35">
      <c r="X526" t="str">
        <f t="shared" si="26"/>
        <v>8404_Production et distribution d'électricité, de gaz, de vapeur et d'air conditionné</v>
      </c>
      <c r="Y526" t="str">
        <f>INDEX(PDC!$K$1:$L$89,MATCH(AA526,PDC!$K:$K,0),MATCH(PDC!$L$1,PDC!$K$1:$L$1,0))</f>
        <v>Production et distribution d'électricité, de gaz, de vapeur et d'air conditionné</v>
      </c>
      <c r="Z526" t="s">
        <v>305</v>
      </c>
      <c r="AA526" t="s">
        <v>253</v>
      </c>
      <c r="AB526">
        <v>110.32502155301</v>
      </c>
      <c r="AE526" t="str">
        <f t="shared" si="27"/>
        <v>42_Construction de bâtiments</v>
      </c>
      <c r="AF526" t="str">
        <f>INDEX(PDC!$K$1:$L$89,MATCH(AH526,PDC!$K:$K,0),MATCH(PDC!$L$1,PDC!$K$1:$L$1,0))</f>
        <v>Construction de bâtiments</v>
      </c>
      <c r="AG526" t="s">
        <v>149</v>
      </c>
      <c r="AH526" t="s">
        <v>193</v>
      </c>
      <c r="AI526">
        <v>698.79046245655798</v>
      </c>
    </row>
    <row r="527" spans="24:35" x14ac:dyDescent="0.35">
      <c r="X527" t="str">
        <f t="shared" si="26"/>
        <v>8404_Captage, traitement et distribution d'eau</v>
      </c>
      <c r="Y527" t="str">
        <f>INDEX(PDC!$K$1:$L$89,MATCH(AA527,PDC!$K:$K,0),MATCH(PDC!$L$1,PDC!$K$1:$L$1,0))</f>
        <v>Captage, traitement et distribution d'eau</v>
      </c>
      <c r="Z527" t="s">
        <v>305</v>
      </c>
      <c r="AA527" t="s">
        <v>230</v>
      </c>
      <c r="AB527">
        <v>27.216974529811601</v>
      </c>
      <c r="AE527" t="str">
        <f t="shared" si="27"/>
        <v>42_Génie civil</v>
      </c>
      <c r="AF527" t="str">
        <f>INDEX(PDC!$K$1:$L$89,MATCH(AH527,PDC!$K:$K,0),MATCH(PDC!$L$1,PDC!$K$1:$L$1,0))</f>
        <v>Génie civil</v>
      </c>
      <c r="AG527" t="s">
        <v>149</v>
      </c>
      <c r="AH527" t="s">
        <v>149</v>
      </c>
      <c r="AI527">
        <v>1529.63559699494</v>
      </c>
    </row>
    <row r="528" spans="24:35" x14ac:dyDescent="0.35">
      <c r="X528" t="str">
        <f t="shared" si="26"/>
        <v>8404_Collecte, traitement et élimination des déchets ; récupération</v>
      </c>
      <c r="Y528" t="str">
        <f>INDEX(PDC!$K$1:$L$89,MATCH(AA528,PDC!$K:$K,0),MATCH(PDC!$L$1,PDC!$K$1:$L$1,0))</f>
        <v>Collecte, traitement et élimination des déchets ; récupération</v>
      </c>
      <c r="Z528" t="s">
        <v>305</v>
      </c>
      <c r="AA528" t="s">
        <v>147</v>
      </c>
      <c r="AB528">
        <v>59.597210161233697</v>
      </c>
      <c r="AE528" t="str">
        <f t="shared" si="27"/>
        <v>42_Travaux de construction spécialisés</v>
      </c>
      <c r="AF528" t="str">
        <f>INDEX(PDC!$K$1:$L$89,MATCH(AH528,PDC!$K:$K,0),MATCH(PDC!$L$1,PDC!$K$1:$L$1,0))</f>
        <v>Travaux de construction spécialisés</v>
      </c>
      <c r="AG528" t="s">
        <v>149</v>
      </c>
      <c r="AH528" t="s">
        <v>151</v>
      </c>
      <c r="AI528">
        <v>13632.978286326599</v>
      </c>
    </row>
    <row r="529" spans="24:35" x14ac:dyDescent="0.35">
      <c r="X529" t="str">
        <f t="shared" si="26"/>
        <v>8404_Construction de bâtiments</v>
      </c>
      <c r="Y529" t="str">
        <f>INDEX(PDC!$K$1:$L$89,MATCH(AA529,PDC!$K:$K,0),MATCH(PDC!$L$1,PDC!$K$1:$L$1,0))</f>
        <v>Construction de bâtiments</v>
      </c>
      <c r="Z529" t="s">
        <v>305</v>
      </c>
      <c r="AA529" t="s">
        <v>193</v>
      </c>
      <c r="AB529">
        <v>11.957285652013301</v>
      </c>
      <c r="AE529" t="str">
        <f t="shared" si="27"/>
        <v>42_Commerce et réparation d'automobiles et de motocycles</v>
      </c>
      <c r="AF529" t="str">
        <f>INDEX(PDC!$K$1:$L$89,MATCH(AH529,PDC!$K:$K,0),MATCH(PDC!$L$1,PDC!$K$1:$L$1,0))</f>
        <v>Commerce et réparation d'automobiles et de motocycles</v>
      </c>
      <c r="AG529" t="s">
        <v>149</v>
      </c>
      <c r="AH529" t="s">
        <v>223</v>
      </c>
      <c r="AI529">
        <v>4481.8028212489398</v>
      </c>
    </row>
    <row r="530" spans="24:35" x14ac:dyDescent="0.35">
      <c r="X530" t="str">
        <f t="shared" si="26"/>
        <v>8404_Génie civil</v>
      </c>
      <c r="Y530" t="str">
        <f>INDEX(PDC!$K$1:$L$89,MATCH(AA530,PDC!$K:$K,0),MATCH(PDC!$L$1,PDC!$K$1:$L$1,0))</f>
        <v>Génie civil</v>
      </c>
      <c r="Z530" t="s">
        <v>305</v>
      </c>
      <c r="AA530" t="s">
        <v>149</v>
      </c>
      <c r="AB530">
        <v>51.440418311385102</v>
      </c>
      <c r="AE530" t="str">
        <f t="shared" si="27"/>
        <v>42_Commerce de gros, à l'exception des automobiles et des motocycles</v>
      </c>
      <c r="AF530" t="str">
        <f>INDEX(PDC!$K$1:$L$89,MATCH(AH530,PDC!$K:$K,0),MATCH(PDC!$L$1,PDC!$K$1:$L$1,0))</f>
        <v>Commerce de gros, à l'exception des automobiles et des motocycles</v>
      </c>
      <c r="AG530" t="s">
        <v>149</v>
      </c>
      <c r="AH530" t="s">
        <v>210</v>
      </c>
      <c r="AI530">
        <v>7966.3083028117599</v>
      </c>
    </row>
    <row r="531" spans="24:35" x14ac:dyDescent="0.35">
      <c r="X531" t="str">
        <f t="shared" si="26"/>
        <v>8404_Travaux de construction spécialisés</v>
      </c>
      <c r="Y531" t="str">
        <f>INDEX(PDC!$K$1:$L$89,MATCH(AA531,PDC!$K:$K,0),MATCH(PDC!$L$1,PDC!$K$1:$L$1,0))</f>
        <v>Travaux de construction spécialisés</v>
      </c>
      <c r="Z531" t="s">
        <v>305</v>
      </c>
      <c r="AA531" t="s">
        <v>151</v>
      </c>
      <c r="AB531">
        <v>834.34416727135294</v>
      </c>
      <c r="AE531" t="str">
        <f t="shared" si="27"/>
        <v>42_Commerce de détail, à l'exception des automobiles et des motocycles</v>
      </c>
      <c r="AF531" t="str">
        <f>INDEX(PDC!$K$1:$L$89,MATCH(AH531,PDC!$K:$K,0),MATCH(PDC!$L$1,PDC!$K$1:$L$1,0))</f>
        <v>Commerce de détail, à l'exception des automobiles et des motocycles</v>
      </c>
      <c r="AG531" t="s">
        <v>149</v>
      </c>
      <c r="AH531" t="s">
        <v>206</v>
      </c>
      <c r="AI531">
        <v>16119.3589386813</v>
      </c>
    </row>
    <row r="532" spans="24:35" x14ac:dyDescent="0.35">
      <c r="X532" t="str">
        <f t="shared" si="26"/>
        <v>8404_Commerce et réparation d'automobiles et de motocycles</v>
      </c>
      <c r="Y532" t="str">
        <f>INDEX(PDC!$K$1:$L$89,MATCH(AA532,PDC!$K:$K,0),MATCH(PDC!$L$1,PDC!$K$1:$L$1,0))</f>
        <v>Commerce et réparation d'automobiles et de motocycles</v>
      </c>
      <c r="Z532" t="s">
        <v>305</v>
      </c>
      <c r="AA532" t="s">
        <v>223</v>
      </c>
      <c r="AB532">
        <v>124.58668019828301</v>
      </c>
      <c r="AE532" t="str">
        <f t="shared" si="27"/>
        <v>42_Transports terrestres et transport par conduites</v>
      </c>
      <c r="AF532" t="str">
        <f>INDEX(PDC!$K$1:$L$89,MATCH(AH532,PDC!$K:$K,0),MATCH(PDC!$L$1,PDC!$K$1:$L$1,0))</f>
        <v>Transports terrestres et transport par conduites</v>
      </c>
      <c r="AG532" t="s">
        <v>149</v>
      </c>
      <c r="AH532" t="s">
        <v>205</v>
      </c>
      <c r="AI532">
        <v>5593.4016986964698</v>
      </c>
    </row>
    <row r="533" spans="24:35" x14ac:dyDescent="0.35">
      <c r="X533" t="str">
        <f t="shared" si="26"/>
        <v>8404_Commerce de gros, à l'exception des automobiles et des motocycles</v>
      </c>
      <c r="Y533" t="str">
        <f>INDEX(PDC!$K$1:$L$89,MATCH(AA533,PDC!$K:$K,0),MATCH(PDC!$L$1,PDC!$K$1:$L$1,0))</f>
        <v>Commerce de gros, à l'exception des automobiles et des motocycles</v>
      </c>
      <c r="Z533" t="s">
        <v>305</v>
      </c>
      <c r="AA533" t="s">
        <v>210</v>
      </c>
      <c r="AB533">
        <v>394.113558922545</v>
      </c>
      <c r="AE533" t="str">
        <f t="shared" si="27"/>
        <v>42_Transports par eau</v>
      </c>
      <c r="AF533" t="str">
        <f>INDEX(PDC!$K$1:$L$89,MATCH(AH533,PDC!$K:$K,0),MATCH(PDC!$L$1,PDC!$K$1:$L$1,0))</f>
        <v>Transports par eau</v>
      </c>
      <c r="AG533" t="s">
        <v>149</v>
      </c>
      <c r="AH533" t="s">
        <v>256</v>
      </c>
      <c r="AI533">
        <v>10.504535075122201</v>
      </c>
    </row>
    <row r="534" spans="24:35" x14ac:dyDescent="0.35">
      <c r="X534" t="str">
        <f t="shared" si="26"/>
        <v>8404_Commerce de détail, à l'exception des automobiles et des motocycles</v>
      </c>
      <c r="Y534" t="str">
        <f>INDEX(PDC!$K$1:$L$89,MATCH(AA534,PDC!$K:$K,0),MATCH(PDC!$L$1,PDC!$K$1:$L$1,0))</f>
        <v>Commerce de détail, à l'exception des automobiles et des motocycles</v>
      </c>
      <c r="Z534" t="s">
        <v>305</v>
      </c>
      <c r="AA534" t="s">
        <v>206</v>
      </c>
      <c r="AB534">
        <v>886.11578256779796</v>
      </c>
      <c r="AE534" t="str">
        <f t="shared" si="27"/>
        <v>42_Transports aériens</v>
      </c>
      <c r="AF534" t="str">
        <f>INDEX(PDC!$K$1:$L$89,MATCH(AH534,PDC!$K:$K,0),MATCH(PDC!$L$1,PDC!$K$1:$L$1,0))</f>
        <v>Transports aériens</v>
      </c>
      <c r="AG534" t="s">
        <v>149</v>
      </c>
      <c r="AH534" t="s">
        <v>258</v>
      </c>
      <c r="AI534">
        <v>9.2035698734551694</v>
      </c>
    </row>
    <row r="535" spans="24:35" x14ac:dyDescent="0.35">
      <c r="X535" t="str">
        <f t="shared" si="26"/>
        <v>8404_Transports terrestres et transport par conduites</v>
      </c>
      <c r="Y535" t="str">
        <f>INDEX(PDC!$K$1:$L$89,MATCH(AA535,PDC!$K:$K,0),MATCH(PDC!$L$1,PDC!$K$1:$L$1,0))</f>
        <v>Transports terrestres et transport par conduites</v>
      </c>
      <c r="Z535" t="s">
        <v>305</v>
      </c>
      <c r="AA535" t="s">
        <v>205</v>
      </c>
      <c r="AB535">
        <v>288.93671701361501</v>
      </c>
      <c r="AE535" t="str">
        <f t="shared" si="27"/>
        <v>42_Entreposage et services auxiliaires des transports</v>
      </c>
      <c r="AF535" t="str">
        <f>INDEX(PDC!$K$1:$L$89,MATCH(AH535,PDC!$K:$K,0),MATCH(PDC!$L$1,PDC!$K$1:$L$1,0))</f>
        <v>Entreposage et services auxiliaires des transports</v>
      </c>
      <c r="AG535" t="s">
        <v>149</v>
      </c>
      <c r="AH535" t="s">
        <v>200</v>
      </c>
      <c r="AI535">
        <v>1735.5258860752799</v>
      </c>
    </row>
    <row r="536" spans="24:35" x14ac:dyDescent="0.35">
      <c r="X536" t="str">
        <f t="shared" si="26"/>
        <v>8404_Transports par eau</v>
      </c>
      <c r="Y536" t="str">
        <f>INDEX(PDC!$K$1:$L$89,MATCH(AA536,PDC!$K:$K,0),MATCH(PDC!$L$1,PDC!$K$1:$L$1,0))</f>
        <v>Transports par eau</v>
      </c>
      <c r="Z536" t="s">
        <v>305</v>
      </c>
      <c r="AA536" t="s">
        <v>256</v>
      </c>
      <c r="AB536">
        <v>4</v>
      </c>
      <c r="AE536" t="str">
        <f t="shared" si="27"/>
        <v>42_Activités de poste et de courrier</v>
      </c>
      <c r="AF536" t="str">
        <f>INDEX(PDC!$K$1:$L$89,MATCH(AH536,PDC!$K:$K,0),MATCH(PDC!$L$1,PDC!$K$1:$L$1,0))</f>
        <v>Activités de poste et de courrier</v>
      </c>
      <c r="AG536" t="s">
        <v>149</v>
      </c>
      <c r="AH536" t="s">
        <v>229</v>
      </c>
      <c r="AI536">
        <v>1067.1600920533101</v>
      </c>
    </row>
    <row r="537" spans="24:35" x14ac:dyDescent="0.35">
      <c r="X537" t="str">
        <f t="shared" si="26"/>
        <v>8404_Transports aériens</v>
      </c>
      <c r="Y537" t="str">
        <f>INDEX(PDC!$K$1:$L$89,MATCH(AA537,PDC!$K:$K,0),MATCH(PDC!$L$1,PDC!$K$1:$L$1,0))</f>
        <v>Transports aériens</v>
      </c>
      <c r="Z537" t="s">
        <v>305</v>
      </c>
      <c r="AA537" t="s">
        <v>258</v>
      </c>
      <c r="AB537">
        <v>5.4838709677419404</v>
      </c>
      <c r="AE537" t="str">
        <f t="shared" si="27"/>
        <v>42_Hébergement</v>
      </c>
      <c r="AF537" t="str">
        <f>INDEX(PDC!$K$1:$L$89,MATCH(AH537,PDC!$K:$K,0),MATCH(PDC!$L$1,PDC!$K$1:$L$1,0))</f>
        <v>Hébergement</v>
      </c>
      <c r="AG537" t="s">
        <v>149</v>
      </c>
      <c r="AH537" t="s">
        <v>220</v>
      </c>
      <c r="AI537">
        <v>856.24049754693601</v>
      </c>
    </row>
    <row r="538" spans="24:35" x14ac:dyDescent="0.35">
      <c r="X538" t="str">
        <f t="shared" si="26"/>
        <v>8404_Entreposage et services auxiliaires des transports</v>
      </c>
      <c r="Y538" t="str">
        <f>INDEX(PDC!$K$1:$L$89,MATCH(AA538,PDC!$K:$K,0),MATCH(PDC!$L$1,PDC!$K$1:$L$1,0))</f>
        <v>Entreposage et services auxiliaires des transports</v>
      </c>
      <c r="Z538" t="s">
        <v>305</v>
      </c>
      <c r="AA538" t="s">
        <v>200</v>
      </c>
      <c r="AB538">
        <v>11.9695772941991</v>
      </c>
      <c r="AE538" t="str">
        <f t="shared" si="27"/>
        <v>42_Restauration</v>
      </c>
      <c r="AF538" t="str">
        <f>INDEX(PDC!$K$1:$L$89,MATCH(AH538,PDC!$K:$K,0),MATCH(PDC!$L$1,PDC!$K$1:$L$1,0))</f>
        <v>Restauration</v>
      </c>
      <c r="AG538" t="s">
        <v>149</v>
      </c>
      <c r="AH538" t="s">
        <v>214</v>
      </c>
      <c r="AI538">
        <v>4869.2396808225103</v>
      </c>
    </row>
    <row r="539" spans="24:35" x14ac:dyDescent="0.35">
      <c r="X539" t="str">
        <f t="shared" si="26"/>
        <v>8404_Activités de poste et de courrier</v>
      </c>
      <c r="Y539" t="str">
        <f>INDEX(PDC!$K$1:$L$89,MATCH(AA539,PDC!$K:$K,0),MATCH(PDC!$L$1,PDC!$K$1:$L$1,0))</f>
        <v>Activités de poste et de courrier</v>
      </c>
      <c r="Z539" t="s">
        <v>305</v>
      </c>
      <c r="AA539" t="s">
        <v>229</v>
      </c>
      <c r="AB539">
        <v>75.726325957580599</v>
      </c>
      <c r="AE539" t="str">
        <f t="shared" si="27"/>
        <v>42_Édition</v>
      </c>
      <c r="AF539" t="str">
        <f>INDEX(PDC!$K$1:$L$89,MATCH(AH539,PDC!$K:$K,0),MATCH(PDC!$L$1,PDC!$K$1:$L$1,0))</f>
        <v>Édition</v>
      </c>
      <c r="AG539" t="s">
        <v>149</v>
      </c>
      <c r="AH539" t="s">
        <v>255</v>
      </c>
      <c r="AI539">
        <v>590.50209965713702</v>
      </c>
    </row>
    <row r="540" spans="24:35" x14ac:dyDescent="0.35">
      <c r="X540" t="str">
        <f t="shared" si="26"/>
        <v>8404_Hébergement</v>
      </c>
      <c r="Y540" t="str">
        <f>INDEX(PDC!$K$1:$L$89,MATCH(AA540,PDC!$K:$K,0),MATCH(PDC!$L$1,PDC!$K$1:$L$1,0))</f>
        <v>Hébergement</v>
      </c>
      <c r="Z540" t="s">
        <v>305</v>
      </c>
      <c r="AA540" t="s">
        <v>220</v>
      </c>
      <c r="AB540">
        <v>95.705263583748106</v>
      </c>
      <c r="AE540" t="str">
        <f t="shared" si="27"/>
        <v>42_Production de films cinématographiques, de vidéo et de programmes de télévision ; enregistrement sonore et édition musicale</v>
      </c>
      <c r="AF540" t="str">
        <f>INDEX(PDC!$K$1:$L$89,MATCH(AH540,PDC!$K:$K,0),MATCH(PDC!$L$1,PDC!$K$1:$L$1,0))</f>
        <v>Production de films cinématographiques, de vidéo et de programmes de télévision ; enregistrement sonore et édition musicale</v>
      </c>
      <c r="AG540" t="s">
        <v>149</v>
      </c>
      <c r="AH540" t="s">
        <v>228</v>
      </c>
      <c r="AI540">
        <v>140.594264871212</v>
      </c>
    </row>
    <row r="541" spans="24:35" x14ac:dyDescent="0.35">
      <c r="X541" t="str">
        <f t="shared" si="26"/>
        <v>8404_Restauration</v>
      </c>
      <c r="Y541" t="str">
        <f>INDEX(PDC!$K$1:$L$89,MATCH(AA541,PDC!$K:$K,0),MATCH(PDC!$L$1,PDC!$K$1:$L$1,0))</f>
        <v>Restauration</v>
      </c>
      <c r="Z541" t="s">
        <v>305</v>
      </c>
      <c r="AA541" t="s">
        <v>214</v>
      </c>
      <c r="AB541">
        <v>226.27007033462101</v>
      </c>
      <c r="AE541" t="str">
        <f t="shared" si="27"/>
        <v>42_Programmation et diffusion</v>
      </c>
      <c r="AF541" t="str">
        <f>INDEX(PDC!$K$1:$L$89,MATCH(AH541,PDC!$K:$K,0),MATCH(PDC!$L$1,PDC!$K$1:$L$1,0))</f>
        <v>Programmation et diffusion</v>
      </c>
      <c r="AG541" t="s">
        <v>149</v>
      </c>
      <c r="AH541" t="s">
        <v>257</v>
      </c>
      <c r="AI541">
        <v>50.867971827980298</v>
      </c>
    </row>
    <row r="542" spans="24:35" x14ac:dyDescent="0.35">
      <c r="X542" t="str">
        <f t="shared" si="26"/>
        <v>8404_Édition</v>
      </c>
      <c r="Y542" t="str">
        <f>INDEX(PDC!$K$1:$L$89,MATCH(AA542,PDC!$K:$K,0),MATCH(PDC!$L$1,PDC!$K$1:$L$1,0))</f>
        <v>Édition</v>
      </c>
      <c r="Z542" t="s">
        <v>305</v>
      </c>
      <c r="AA542" t="s">
        <v>255</v>
      </c>
      <c r="AB542">
        <v>4.0759218270603998</v>
      </c>
      <c r="AE542" t="str">
        <f t="shared" si="27"/>
        <v>42_Télécommunications</v>
      </c>
      <c r="AF542" t="str">
        <f>INDEX(PDC!$K$1:$L$89,MATCH(AH542,PDC!$K:$K,0),MATCH(PDC!$L$1,PDC!$K$1:$L$1,0))</f>
        <v>Télécommunications</v>
      </c>
      <c r="AG542" t="s">
        <v>149</v>
      </c>
      <c r="AH542" t="s">
        <v>249</v>
      </c>
      <c r="AI542">
        <v>457.05777823783598</v>
      </c>
    </row>
    <row r="543" spans="24:35" x14ac:dyDescent="0.35">
      <c r="X543" t="str">
        <f t="shared" si="26"/>
        <v>8404_Production de films cinématographiques, de vidéo et de programmes de télévision ; enregistrement sonore et édition musicale</v>
      </c>
      <c r="Y543" t="str">
        <f>INDEX(PDC!$K$1:$L$89,MATCH(AA543,PDC!$K:$K,0),MATCH(PDC!$L$1,PDC!$K$1:$L$1,0))</f>
        <v>Production de films cinématographiques, de vidéo et de programmes de télévision ; enregistrement sonore et édition musicale</v>
      </c>
      <c r="Z543" t="s">
        <v>305</v>
      </c>
      <c r="AA543" t="s">
        <v>228</v>
      </c>
      <c r="AB543">
        <v>5.1968503937007897</v>
      </c>
      <c r="AE543" t="str">
        <f t="shared" si="27"/>
        <v>42_Programmation, conseil et autres activités informatiques</v>
      </c>
      <c r="AF543" t="str">
        <f>INDEX(PDC!$K$1:$L$89,MATCH(AH543,PDC!$K:$K,0),MATCH(PDC!$L$1,PDC!$K$1:$L$1,0))</f>
        <v>Programmation, conseil et autres activités informatiques</v>
      </c>
      <c r="AG543" t="s">
        <v>149</v>
      </c>
      <c r="AH543" t="s">
        <v>233</v>
      </c>
      <c r="AI543">
        <v>1110.4760853338</v>
      </c>
    </row>
    <row r="544" spans="24:35" x14ac:dyDescent="0.35">
      <c r="X544" t="str">
        <f t="shared" si="26"/>
        <v>8404_Télécommunications</v>
      </c>
      <c r="Y544" t="str">
        <f>INDEX(PDC!$K$1:$L$89,MATCH(AA544,PDC!$K:$K,0),MATCH(PDC!$L$1,PDC!$K$1:$L$1,0))</f>
        <v>Télécommunications</v>
      </c>
      <c r="Z544" t="s">
        <v>305</v>
      </c>
      <c r="AA544" t="s">
        <v>249</v>
      </c>
      <c r="AB544">
        <v>12.968238145551799</v>
      </c>
      <c r="AE544" t="str">
        <f t="shared" si="27"/>
        <v>42_Services d'information</v>
      </c>
      <c r="AF544" t="str">
        <f>INDEX(PDC!$K$1:$L$89,MATCH(AH544,PDC!$K:$K,0),MATCH(PDC!$L$1,PDC!$K$1:$L$1,0))</f>
        <v>Services d'information</v>
      </c>
      <c r="AG544" t="s">
        <v>149</v>
      </c>
      <c r="AH544" t="s">
        <v>153</v>
      </c>
      <c r="AI544">
        <v>275.42765002548998</v>
      </c>
    </row>
    <row r="545" spans="24:35" x14ac:dyDescent="0.35">
      <c r="X545" t="str">
        <f t="shared" si="26"/>
        <v>8404_Programmation, conseil et autres activités informatiques</v>
      </c>
      <c r="Y545" t="str">
        <f>INDEX(PDC!$K$1:$L$89,MATCH(AA545,PDC!$K:$K,0),MATCH(PDC!$L$1,PDC!$K$1:$L$1,0))</f>
        <v>Programmation, conseil et autres activités informatiques</v>
      </c>
      <c r="Z545" t="s">
        <v>305</v>
      </c>
      <c r="AA545" t="s">
        <v>233</v>
      </c>
      <c r="AB545">
        <v>25.0083700110251</v>
      </c>
      <c r="AE545" t="str">
        <f t="shared" si="27"/>
        <v>42_Activités des services financiers, hors assurance et caisses de retraite</v>
      </c>
      <c r="AF545" t="str">
        <f>INDEX(PDC!$K$1:$L$89,MATCH(AH545,PDC!$K:$K,0),MATCH(PDC!$L$1,PDC!$K$1:$L$1,0))</f>
        <v>Activités des services financiers, hors assurance et caisses de retraite</v>
      </c>
      <c r="AG545" t="s">
        <v>149</v>
      </c>
      <c r="AH545" t="s">
        <v>226</v>
      </c>
      <c r="AI545">
        <v>4810.3732636435498</v>
      </c>
    </row>
    <row r="546" spans="24:35" x14ac:dyDescent="0.35">
      <c r="X546" t="str">
        <f t="shared" si="26"/>
        <v>8404_Activités des services financiers, hors assurance et caisses de retraite</v>
      </c>
      <c r="Y546" t="str">
        <f>INDEX(PDC!$K$1:$L$89,MATCH(AA546,PDC!$K:$K,0),MATCH(PDC!$L$1,PDC!$K$1:$L$1,0))</f>
        <v>Activités des services financiers, hors assurance et caisses de retraite</v>
      </c>
      <c r="Z546" t="s">
        <v>305</v>
      </c>
      <c r="AA546" t="s">
        <v>226</v>
      </c>
      <c r="AB546">
        <v>152.85765752223699</v>
      </c>
      <c r="AE546" t="str">
        <f t="shared" si="27"/>
        <v>42_Assurance</v>
      </c>
      <c r="AF546" t="str">
        <f>INDEX(PDC!$K$1:$L$89,MATCH(AH546,PDC!$K:$K,0),MATCH(PDC!$L$1,PDC!$K$1:$L$1,0))</f>
        <v>Assurance</v>
      </c>
      <c r="AG546" t="s">
        <v>149</v>
      </c>
      <c r="AH546" t="s">
        <v>240</v>
      </c>
      <c r="AI546">
        <v>1308.4075007689501</v>
      </c>
    </row>
    <row r="547" spans="24:35" x14ac:dyDescent="0.35">
      <c r="X547" t="str">
        <f t="shared" si="26"/>
        <v>8404_Assurance</v>
      </c>
      <c r="Y547" t="str">
        <f>INDEX(PDC!$K$1:$L$89,MATCH(AA547,PDC!$K:$K,0),MATCH(PDC!$L$1,PDC!$K$1:$L$1,0))</f>
        <v>Assurance</v>
      </c>
      <c r="Z547" t="s">
        <v>305</v>
      </c>
      <c r="AA547" t="s">
        <v>240</v>
      </c>
      <c r="AB547">
        <v>8.9968679788225092</v>
      </c>
      <c r="AE547" t="str">
        <f t="shared" si="27"/>
        <v>42_Activités auxiliaires de services financiers et d'assurance</v>
      </c>
      <c r="AF547" t="str">
        <f>INDEX(PDC!$K$1:$L$89,MATCH(AH547,PDC!$K:$K,0),MATCH(PDC!$L$1,PDC!$K$1:$L$1,0))</f>
        <v>Activités auxiliaires de services financiers et d'assurance</v>
      </c>
      <c r="AG547" t="s">
        <v>149</v>
      </c>
      <c r="AH547" t="s">
        <v>232</v>
      </c>
      <c r="AI547">
        <v>825.19364604572604</v>
      </c>
    </row>
    <row r="548" spans="24:35" x14ac:dyDescent="0.35">
      <c r="X548" t="str">
        <f t="shared" si="26"/>
        <v>8404_Activités auxiliaires de services financiers et d'assurance</v>
      </c>
      <c r="Y548" t="str">
        <f>INDEX(PDC!$K$1:$L$89,MATCH(AA548,PDC!$K:$K,0),MATCH(PDC!$L$1,PDC!$K$1:$L$1,0))</f>
        <v>Activités auxiliaires de services financiers et d'assurance</v>
      </c>
      <c r="Z548" t="s">
        <v>305</v>
      </c>
      <c r="AA548" t="s">
        <v>232</v>
      </c>
      <c r="AB548">
        <v>36.347699052791498</v>
      </c>
      <c r="AE548" t="str">
        <f t="shared" si="27"/>
        <v>42_Activités immobilières</v>
      </c>
      <c r="AF548" t="str">
        <f>INDEX(PDC!$K$1:$L$89,MATCH(AH548,PDC!$K:$K,0),MATCH(PDC!$L$1,PDC!$K$1:$L$1,0))</f>
        <v>Activités immobilières</v>
      </c>
      <c r="AG548" t="s">
        <v>149</v>
      </c>
      <c r="AH548" t="s">
        <v>217</v>
      </c>
      <c r="AI548">
        <v>3176.9100549088298</v>
      </c>
    </row>
    <row r="549" spans="24:35" x14ac:dyDescent="0.35">
      <c r="X549" t="str">
        <f t="shared" si="26"/>
        <v>8404_Activités immobilières</v>
      </c>
      <c r="Y549" t="str">
        <f>INDEX(PDC!$K$1:$L$89,MATCH(AA549,PDC!$K:$K,0),MATCH(PDC!$L$1,PDC!$K$1:$L$1,0))</f>
        <v>Activités immobilières</v>
      </c>
      <c r="Z549" t="s">
        <v>305</v>
      </c>
      <c r="AA549" t="s">
        <v>217</v>
      </c>
      <c r="AB549">
        <v>101.470741639827</v>
      </c>
      <c r="AE549" t="str">
        <f t="shared" si="27"/>
        <v>42_Activités juridiques et comptables</v>
      </c>
      <c r="AF549" t="str">
        <f>INDEX(PDC!$K$1:$L$89,MATCH(AH549,PDC!$K:$K,0),MATCH(PDC!$L$1,PDC!$K$1:$L$1,0))</f>
        <v>Activités juridiques et comptables</v>
      </c>
      <c r="AG549" t="s">
        <v>149</v>
      </c>
      <c r="AH549" t="s">
        <v>155</v>
      </c>
      <c r="AI549">
        <v>2259.9450161284699</v>
      </c>
    </row>
    <row r="550" spans="24:35" x14ac:dyDescent="0.35">
      <c r="X550" t="str">
        <f t="shared" si="26"/>
        <v>8404_Activités juridiques et comptables</v>
      </c>
      <c r="Y550" t="str">
        <f>INDEX(PDC!$K$1:$L$89,MATCH(AA550,PDC!$K:$K,0),MATCH(PDC!$L$1,PDC!$K$1:$L$1,0))</f>
        <v>Activités juridiques et comptables</v>
      </c>
      <c r="Z550" t="s">
        <v>305</v>
      </c>
      <c r="AA550" t="s">
        <v>155</v>
      </c>
      <c r="AB550">
        <v>160.69049952447801</v>
      </c>
      <c r="AE550" t="str">
        <f t="shared" si="27"/>
        <v>42_Activités des sièges sociaux ; conseil de gestion</v>
      </c>
      <c r="AF550" t="str">
        <f>INDEX(PDC!$K$1:$L$89,MATCH(AH550,PDC!$K:$K,0),MATCH(PDC!$L$1,PDC!$K$1:$L$1,0))</f>
        <v>Activités des sièges sociaux ; conseil de gestion</v>
      </c>
      <c r="AG550" t="s">
        <v>149</v>
      </c>
      <c r="AH550" t="s">
        <v>234</v>
      </c>
      <c r="AI550">
        <v>1832.5831254135901</v>
      </c>
    </row>
    <row r="551" spans="24:35" x14ac:dyDescent="0.35">
      <c r="X551" t="str">
        <f t="shared" si="26"/>
        <v>8404_Activités des sièges sociaux ; conseil de gestion</v>
      </c>
      <c r="Y551" t="str">
        <f>INDEX(PDC!$K$1:$L$89,MATCH(AA551,PDC!$K:$K,0),MATCH(PDC!$L$1,PDC!$K$1:$L$1,0))</f>
        <v>Activités des sièges sociaux ; conseil de gestion</v>
      </c>
      <c r="Z551" t="s">
        <v>305</v>
      </c>
      <c r="AA551" t="s">
        <v>234</v>
      </c>
      <c r="AB551">
        <v>42.051022965452098</v>
      </c>
      <c r="AE551" t="str">
        <f t="shared" si="27"/>
        <v>42_Activités d'architecture et d'ingénierie ; activités de contrôle et analyses techniques</v>
      </c>
      <c r="AF551" t="str">
        <f>INDEX(PDC!$K$1:$L$89,MATCH(AH551,PDC!$K:$K,0),MATCH(PDC!$L$1,PDC!$K$1:$L$1,0))</f>
        <v>Activités d'architecture et d'ingénierie ; activités de contrôle et analyses techniques</v>
      </c>
      <c r="AG551" t="s">
        <v>149</v>
      </c>
      <c r="AH551" t="s">
        <v>243</v>
      </c>
      <c r="AI551">
        <v>2154.0891538834999</v>
      </c>
    </row>
    <row r="552" spans="24:35" x14ac:dyDescent="0.35">
      <c r="X552" t="str">
        <f t="shared" si="26"/>
        <v>8404_Activités d'architecture et d'ingénierie ; activités de contrôle et analyses techniques</v>
      </c>
      <c r="Y552" t="str">
        <f>INDEX(PDC!$K$1:$L$89,MATCH(AA552,PDC!$K:$K,0),MATCH(PDC!$L$1,PDC!$K$1:$L$1,0))</f>
        <v>Activités d'architecture et d'ingénierie ; activités de contrôle et analyses techniques</v>
      </c>
      <c r="Z552" t="s">
        <v>305</v>
      </c>
      <c r="AA552" t="s">
        <v>243</v>
      </c>
      <c r="AB552">
        <v>40.829443919174103</v>
      </c>
      <c r="AE552" t="str">
        <f t="shared" si="27"/>
        <v>42_Recherche-développement scientifique</v>
      </c>
      <c r="AF552" t="str">
        <f>INDEX(PDC!$K$1:$L$89,MATCH(AH552,PDC!$K:$K,0),MATCH(PDC!$L$1,PDC!$K$1:$L$1,0))</f>
        <v>Recherche-développement scientifique</v>
      </c>
      <c r="AG552" t="s">
        <v>149</v>
      </c>
      <c r="AH552" t="s">
        <v>251</v>
      </c>
      <c r="AI552">
        <v>219.99259473376799</v>
      </c>
    </row>
    <row r="553" spans="24:35" x14ac:dyDescent="0.35">
      <c r="X553" t="str">
        <f t="shared" si="26"/>
        <v>8404_Recherche-développement scientifique</v>
      </c>
      <c r="Y553" t="str">
        <f>INDEX(PDC!$K$1:$L$89,MATCH(AA553,PDC!$K:$K,0),MATCH(PDC!$L$1,PDC!$K$1:$L$1,0))</f>
        <v>Recherche-développement scientifique</v>
      </c>
      <c r="Z553" t="s">
        <v>305</v>
      </c>
      <c r="AA553" t="s">
        <v>251</v>
      </c>
      <c r="AB553">
        <v>4</v>
      </c>
      <c r="AE553" t="str">
        <f t="shared" si="27"/>
        <v>42_Publicité et études de marché</v>
      </c>
      <c r="AF553" t="str">
        <f>INDEX(PDC!$K$1:$L$89,MATCH(AH553,PDC!$K:$K,0),MATCH(PDC!$L$1,PDC!$K$1:$L$1,0))</f>
        <v>Publicité et études de marché</v>
      </c>
      <c r="AG553" t="s">
        <v>149</v>
      </c>
      <c r="AH553" t="s">
        <v>157</v>
      </c>
      <c r="AI553">
        <v>893.87316599941801</v>
      </c>
    </row>
    <row r="554" spans="24:35" x14ac:dyDescent="0.35">
      <c r="X554" t="str">
        <f t="shared" si="26"/>
        <v>8404_Publicité et études de marché</v>
      </c>
      <c r="Y554" t="str">
        <f>INDEX(PDC!$K$1:$L$89,MATCH(AA554,PDC!$K:$K,0),MATCH(PDC!$L$1,PDC!$K$1:$L$1,0))</f>
        <v>Publicité et études de marché</v>
      </c>
      <c r="Z554" t="s">
        <v>305</v>
      </c>
      <c r="AA554" t="s">
        <v>157</v>
      </c>
      <c r="AB554">
        <v>8.4768556462675697</v>
      </c>
      <c r="AE554" t="str">
        <f t="shared" si="27"/>
        <v>42_Autres activités spécialisées, scientifiques et techniques</v>
      </c>
      <c r="AF554" t="str">
        <f>INDEX(PDC!$K$1:$L$89,MATCH(AH554,PDC!$K:$K,0),MATCH(PDC!$L$1,PDC!$K$1:$L$1,0))</f>
        <v>Autres activités spécialisées, scientifiques et techniques</v>
      </c>
      <c r="AG554" t="s">
        <v>149</v>
      </c>
      <c r="AH554" t="s">
        <v>159</v>
      </c>
      <c r="AI554">
        <v>316.74048913820599</v>
      </c>
    </row>
    <row r="555" spans="24:35" x14ac:dyDescent="0.35">
      <c r="X555" t="str">
        <f t="shared" si="26"/>
        <v>8404_Autres activités spécialisées, scientifiques et techniques</v>
      </c>
      <c r="Y555" t="str">
        <f>INDEX(PDC!$K$1:$L$89,MATCH(AA555,PDC!$K:$K,0),MATCH(PDC!$L$1,PDC!$K$1:$L$1,0))</f>
        <v>Autres activités spécialisées, scientifiques et techniques</v>
      </c>
      <c r="Z555" t="s">
        <v>305</v>
      </c>
      <c r="AA555" t="s">
        <v>159</v>
      </c>
      <c r="AB555">
        <v>8.9177571909226803</v>
      </c>
      <c r="AE555" t="str">
        <f t="shared" si="27"/>
        <v>42_Activités vétérinaires</v>
      </c>
      <c r="AF555" t="str">
        <f>INDEX(PDC!$K$1:$L$89,MATCH(AH555,PDC!$K:$K,0),MATCH(PDC!$L$1,PDC!$K$1:$L$1,0))</f>
        <v>Activités vétérinaires</v>
      </c>
      <c r="AG555" t="s">
        <v>149</v>
      </c>
      <c r="AH555" t="s">
        <v>238</v>
      </c>
      <c r="AI555">
        <v>172.756698331873</v>
      </c>
    </row>
    <row r="556" spans="24:35" x14ac:dyDescent="0.35">
      <c r="X556" t="str">
        <f t="shared" si="26"/>
        <v>8404_Activités vétérinaires</v>
      </c>
      <c r="Y556" t="str">
        <f>INDEX(PDC!$K$1:$L$89,MATCH(AA556,PDC!$K:$K,0),MATCH(PDC!$L$1,PDC!$K$1:$L$1,0))</f>
        <v>Activités vétérinaires</v>
      </c>
      <c r="Z556" t="s">
        <v>305</v>
      </c>
      <c r="AA556" t="s">
        <v>238</v>
      </c>
      <c r="AB556">
        <v>17.175252594683599</v>
      </c>
      <c r="AE556" t="str">
        <f t="shared" si="27"/>
        <v>42_Activités de location et location-bail</v>
      </c>
      <c r="AF556" t="str">
        <f>INDEX(PDC!$K$1:$L$89,MATCH(AH556,PDC!$K:$K,0),MATCH(PDC!$L$1,PDC!$K$1:$L$1,0))</f>
        <v>Activités de location et location-bail</v>
      </c>
      <c r="AG556" t="s">
        <v>149</v>
      </c>
      <c r="AH556" t="s">
        <v>236</v>
      </c>
      <c r="AI556">
        <v>697.51226938927005</v>
      </c>
    </row>
    <row r="557" spans="24:35" x14ac:dyDescent="0.35">
      <c r="X557" t="str">
        <f t="shared" si="26"/>
        <v>8404_Activités de location et location-bail</v>
      </c>
      <c r="Y557" t="str">
        <f>INDEX(PDC!$K$1:$L$89,MATCH(AA557,PDC!$K:$K,0),MATCH(PDC!$L$1,PDC!$K$1:$L$1,0))</f>
        <v>Activités de location et location-bail</v>
      </c>
      <c r="Z557" t="s">
        <v>305</v>
      </c>
      <c r="AA557" t="s">
        <v>236</v>
      </c>
      <c r="AB557">
        <v>12.3587119426897</v>
      </c>
      <c r="AE557" t="str">
        <f t="shared" si="27"/>
        <v>42_Activités liées à l'emploi</v>
      </c>
      <c r="AF557" t="str">
        <f>INDEX(PDC!$K$1:$L$89,MATCH(AH557,PDC!$K:$K,0),MATCH(PDC!$L$1,PDC!$K$1:$L$1,0))</f>
        <v>Activités liées à l'emploi</v>
      </c>
      <c r="AG557" t="s">
        <v>149</v>
      </c>
      <c r="AH557" t="s">
        <v>198</v>
      </c>
      <c r="AI557">
        <v>5649.4467533203997</v>
      </c>
    </row>
    <row r="558" spans="24:35" x14ac:dyDescent="0.35">
      <c r="X558" t="str">
        <f t="shared" si="26"/>
        <v>8404_Activités liées à l'emploi</v>
      </c>
      <c r="Y558" t="str">
        <f>INDEX(PDC!$K$1:$L$89,MATCH(AA558,PDC!$K:$K,0),MATCH(PDC!$L$1,PDC!$K$1:$L$1,0))</f>
        <v>Activités liées à l'emploi</v>
      </c>
      <c r="Z558" t="s">
        <v>305</v>
      </c>
      <c r="AA558" t="s">
        <v>198</v>
      </c>
      <c r="AB558">
        <v>358.70761126289102</v>
      </c>
      <c r="AE558" t="str">
        <f t="shared" si="27"/>
        <v>42_Activités des agences de voyage, voyagistes, services de réservation et activités connexes</v>
      </c>
      <c r="AF558" t="str">
        <f>INDEX(PDC!$K$1:$L$89,MATCH(AH558,PDC!$K:$K,0),MATCH(PDC!$L$1,PDC!$K$1:$L$1,0))</f>
        <v>Activités des agences de voyage, voyagistes, services de réservation et activités connexes</v>
      </c>
      <c r="AG558" t="s">
        <v>149</v>
      </c>
      <c r="AH558" t="s">
        <v>227</v>
      </c>
      <c r="AI558">
        <v>574.07366421986899</v>
      </c>
    </row>
    <row r="559" spans="24:35" x14ac:dyDescent="0.35">
      <c r="X559" t="str">
        <f t="shared" si="26"/>
        <v>8404_Activités des agences de voyage, voyagistes, services de réservation et activités connexes</v>
      </c>
      <c r="Y559" t="str">
        <f>INDEX(PDC!$K$1:$L$89,MATCH(AA559,PDC!$K:$K,0),MATCH(PDC!$L$1,PDC!$K$1:$L$1,0))</f>
        <v>Activités des agences de voyage, voyagistes, services de réservation et activités connexes</v>
      </c>
      <c r="Z559" t="s">
        <v>305</v>
      </c>
      <c r="AA559" t="s">
        <v>227</v>
      </c>
      <c r="AB559">
        <v>30.102371874974398</v>
      </c>
      <c r="AE559" t="str">
        <f t="shared" si="27"/>
        <v>42_Enquêtes et sécurité</v>
      </c>
      <c r="AF559" t="str">
        <f>INDEX(PDC!$K$1:$L$89,MATCH(AH559,PDC!$K:$K,0),MATCH(PDC!$L$1,PDC!$K$1:$L$1,0))</f>
        <v>Enquêtes et sécurité</v>
      </c>
      <c r="AG559" t="s">
        <v>149</v>
      </c>
      <c r="AH559" t="s">
        <v>213</v>
      </c>
      <c r="AI559">
        <v>778.39771418689804</v>
      </c>
    </row>
    <row r="560" spans="24:35" x14ac:dyDescent="0.35">
      <c r="X560" t="str">
        <f t="shared" si="26"/>
        <v>8404_Enquêtes et sécurité</v>
      </c>
      <c r="Y560" t="str">
        <f>INDEX(PDC!$K$1:$L$89,MATCH(AA560,PDC!$K:$K,0),MATCH(PDC!$L$1,PDC!$K$1:$L$1,0))</f>
        <v>Enquêtes et sécurité</v>
      </c>
      <c r="Z560" t="s">
        <v>305</v>
      </c>
      <c r="AA560" t="s">
        <v>213</v>
      </c>
      <c r="AB560">
        <v>44.517462140061703</v>
      </c>
      <c r="AE560" t="str">
        <f t="shared" si="27"/>
        <v>42_Services relatifs aux bâtiments et aménagement paysager</v>
      </c>
      <c r="AF560" t="str">
        <f>INDEX(PDC!$K$1:$L$89,MATCH(AH560,PDC!$K:$K,0),MATCH(PDC!$L$1,PDC!$K$1:$L$1,0))</f>
        <v>Services relatifs aux bâtiments et aménagement paysager</v>
      </c>
      <c r="AG560" t="s">
        <v>149</v>
      </c>
      <c r="AH560" t="s">
        <v>212</v>
      </c>
      <c r="AI560">
        <v>3288.1277437368299</v>
      </c>
    </row>
    <row r="561" spans="24:35" x14ac:dyDescent="0.35">
      <c r="X561" t="str">
        <f t="shared" si="26"/>
        <v>8404_Services relatifs aux bâtiments et aménagement paysager</v>
      </c>
      <c r="Y561" t="str">
        <f>INDEX(PDC!$K$1:$L$89,MATCH(AA561,PDC!$K:$K,0),MATCH(PDC!$L$1,PDC!$K$1:$L$1,0))</f>
        <v>Services relatifs aux bâtiments et aménagement paysager</v>
      </c>
      <c r="Z561" t="s">
        <v>305</v>
      </c>
      <c r="AA561" t="s">
        <v>212</v>
      </c>
      <c r="AB561">
        <v>198.54450274821099</v>
      </c>
      <c r="AE561" t="str">
        <f t="shared" si="27"/>
        <v>42_Activités administratives et autres activités de soutien aux entreprises</v>
      </c>
      <c r="AF561" t="str">
        <f>INDEX(PDC!$K$1:$L$89,MATCH(AH561,PDC!$K:$K,0),MATCH(PDC!$L$1,PDC!$K$1:$L$1,0))</f>
        <v>Activités administratives et autres activités de soutien aux entreprises</v>
      </c>
      <c r="AG561" t="s">
        <v>149</v>
      </c>
      <c r="AH561" t="s">
        <v>224</v>
      </c>
      <c r="AI561">
        <v>1782.67683828587</v>
      </c>
    </row>
    <row r="562" spans="24:35" x14ac:dyDescent="0.35">
      <c r="X562" t="str">
        <f t="shared" si="26"/>
        <v>8404_Activités administratives et autres activités de soutien aux entreprises</v>
      </c>
      <c r="Y562" t="str">
        <f>INDEX(PDC!$K$1:$L$89,MATCH(AA562,PDC!$K:$K,0),MATCH(PDC!$L$1,PDC!$K$1:$L$1,0))</f>
        <v>Activités administratives et autres activités de soutien aux entreprises</v>
      </c>
      <c r="Z562" t="s">
        <v>305</v>
      </c>
      <c r="AA562" t="s">
        <v>224</v>
      </c>
      <c r="AB562">
        <v>8.0795472089955194</v>
      </c>
      <c r="AE562" t="str">
        <f t="shared" si="27"/>
        <v>42_Administration publique et défense ; sécurité sociale obligatoire</v>
      </c>
      <c r="AF562" t="str">
        <f>INDEX(PDC!$K$1:$L$89,MATCH(AH562,PDC!$K:$K,0),MATCH(PDC!$L$1,PDC!$K$1:$L$1,0))</f>
        <v>Administration publique et défense ; sécurité sociale obligatoire</v>
      </c>
      <c r="AG562" t="s">
        <v>149</v>
      </c>
      <c r="AH562" t="s">
        <v>218</v>
      </c>
      <c r="AI562">
        <v>7723.1197259075398</v>
      </c>
    </row>
    <row r="563" spans="24:35" x14ac:dyDescent="0.35">
      <c r="X563" t="str">
        <f t="shared" si="26"/>
        <v>8404_Administration publique et défense ; sécurité sociale obligatoire</v>
      </c>
      <c r="Y563" t="str">
        <f>INDEX(PDC!$K$1:$L$89,MATCH(AA563,PDC!$K:$K,0),MATCH(PDC!$L$1,PDC!$K$1:$L$1,0))</f>
        <v>Administration publique et défense ; sécurité sociale obligatoire</v>
      </c>
      <c r="Z563" t="s">
        <v>305</v>
      </c>
      <c r="AA563" t="s">
        <v>218</v>
      </c>
      <c r="AB563">
        <v>452.26263081378301</v>
      </c>
      <c r="AE563" t="str">
        <f t="shared" si="27"/>
        <v>42_Enseignement</v>
      </c>
      <c r="AF563" t="str">
        <f>INDEX(PDC!$K$1:$L$89,MATCH(AH563,PDC!$K:$K,0),MATCH(PDC!$L$1,PDC!$K$1:$L$1,0))</f>
        <v>Enseignement</v>
      </c>
      <c r="AG563" t="s">
        <v>149</v>
      </c>
      <c r="AH563" t="s">
        <v>222</v>
      </c>
      <c r="AI563">
        <v>8513.0071335881803</v>
      </c>
    </row>
    <row r="564" spans="24:35" x14ac:dyDescent="0.35">
      <c r="X564" t="str">
        <f t="shared" si="26"/>
        <v>8404_Enseignement</v>
      </c>
      <c r="Y564" t="str">
        <f>INDEX(PDC!$K$1:$L$89,MATCH(AA564,PDC!$K:$K,0),MATCH(PDC!$L$1,PDC!$K$1:$L$1,0))</f>
        <v>Enseignement</v>
      </c>
      <c r="Z564" t="s">
        <v>305</v>
      </c>
      <c r="AA564" t="s">
        <v>222</v>
      </c>
      <c r="AB564">
        <v>383.38267830452997</v>
      </c>
      <c r="AE564" t="str">
        <f t="shared" si="27"/>
        <v>42_Activités pour la santé humaine</v>
      </c>
      <c r="AF564" t="str">
        <f>INDEX(PDC!$K$1:$L$89,MATCH(AH564,PDC!$K:$K,0),MATCH(PDC!$L$1,PDC!$K$1:$L$1,0))</f>
        <v>Activités pour la santé humaine</v>
      </c>
      <c r="AG564" t="s">
        <v>149</v>
      </c>
      <c r="AH564" t="s">
        <v>207</v>
      </c>
      <c r="AI564">
        <v>9175.5649372220105</v>
      </c>
    </row>
    <row r="565" spans="24:35" x14ac:dyDescent="0.35">
      <c r="X565" t="str">
        <f t="shared" si="26"/>
        <v>8404_Activités pour la santé humaine</v>
      </c>
      <c r="Y565" t="str">
        <f>INDEX(PDC!$K$1:$L$89,MATCH(AA565,PDC!$K:$K,0),MATCH(PDC!$L$1,PDC!$K$1:$L$1,0))</f>
        <v>Activités pour la santé humaine</v>
      </c>
      <c r="Z565" t="s">
        <v>305</v>
      </c>
      <c r="AA565" t="s">
        <v>207</v>
      </c>
      <c r="AB565">
        <v>914.68208551095995</v>
      </c>
      <c r="AE565" t="str">
        <f t="shared" si="27"/>
        <v>42_Hébergement médico-social et social</v>
      </c>
      <c r="AF565" t="str">
        <f>INDEX(PDC!$K$1:$L$89,MATCH(AH565,PDC!$K:$K,0),MATCH(PDC!$L$1,PDC!$K$1:$L$1,0))</f>
        <v>Hébergement médico-social et social</v>
      </c>
      <c r="AG565" t="s">
        <v>149</v>
      </c>
      <c r="AH565" t="s">
        <v>202</v>
      </c>
      <c r="AI565">
        <v>7180.6605992549903</v>
      </c>
    </row>
    <row r="566" spans="24:35" x14ac:dyDescent="0.35">
      <c r="X566" t="str">
        <f t="shared" si="26"/>
        <v>8404_Hébergement médico-social et social</v>
      </c>
      <c r="Y566" t="str">
        <f>INDEX(PDC!$K$1:$L$89,MATCH(AA566,PDC!$K:$K,0),MATCH(PDC!$L$1,PDC!$K$1:$L$1,0))</f>
        <v>Hébergement médico-social et social</v>
      </c>
      <c r="Z566" t="s">
        <v>305</v>
      </c>
      <c r="AA566" t="s">
        <v>202</v>
      </c>
      <c r="AB566">
        <v>879.79106449812105</v>
      </c>
      <c r="AE566" t="str">
        <f t="shared" si="27"/>
        <v>42_Action sociale sans hébergement</v>
      </c>
      <c r="AF566" t="str">
        <f>INDEX(PDC!$K$1:$L$89,MATCH(AH566,PDC!$K:$K,0),MATCH(PDC!$L$1,PDC!$K$1:$L$1,0))</f>
        <v>Action sociale sans hébergement</v>
      </c>
      <c r="AG566" t="s">
        <v>149</v>
      </c>
      <c r="AH566" t="s">
        <v>201</v>
      </c>
      <c r="AI566">
        <v>14077.4546686013</v>
      </c>
    </row>
    <row r="567" spans="24:35" x14ac:dyDescent="0.35">
      <c r="X567" t="str">
        <f t="shared" si="26"/>
        <v>8404_Action sociale sans hébergement</v>
      </c>
      <c r="Y567" t="str">
        <f>INDEX(PDC!$K$1:$L$89,MATCH(AA567,PDC!$K:$K,0),MATCH(PDC!$L$1,PDC!$K$1:$L$1,0))</f>
        <v>Action sociale sans hébergement</v>
      </c>
      <c r="Z567" t="s">
        <v>305</v>
      </c>
      <c r="AA567" t="s">
        <v>201</v>
      </c>
      <c r="AB567">
        <v>1036.47436925681</v>
      </c>
      <c r="AE567" t="str">
        <f t="shared" si="27"/>
        <v>42_Activités créatives, artistiques et de spectacle</v>
      </c>
      <c r="AF567" t="str">
        <f>INDEX(PDC!$K$1:$L$89,MATCH(AH567,PDC!$K:$K,0),MATCH(PDC!$L$1,PDC!$K$1:$L$1,0))</f>
        <v>Activités créatives, artistiques et de spectacle</v>
      </c>
      <c r="AG567" t="s">
        <v>149</v>
      </c>
      <c r="AH567" t="s">
        <v>245</v>
      </c>
      <c r="AI567">
        <v>732.94229600187396</v>
      </c>
    </row>
    <row r="568" spans="24:35" x14ac:dyDescent="0.35">
      <c r="X568" t="str">
        <f t="shared" si="26"/>
        <v>8404_Activités créatives, artistiques et de spectacle</v>
      </c>
      <c r="Y568" t="str">
        <f>INDEX(PDC!$K$1:$L$89,MATCH(AA568,PDC!$K:$K,0),MATCH(PDC!$L$1,PDC!$K$1:$L$1,0))</f>
        <v>Activités créatives, artistiques et de spectacle</v>
      </c>
      <c r="Z568" t="s">
        <v>305</v>
      </c>
      <c r="AA568" t="s">
        <v>245</v>
      </c>
      <c r="AB568">
        <v>34.786698040089902</v>
      </c>
      <c r="AE568" t="str">
        <f t="shared" si="27"/>
        <v>42_Bibliothèques, archives, musées et autres activités culturelles</v>
      </c>
      <c r="AF568" t="str">
        <f>INDEX(PDC!$K$1:$L$89,MATCH(AH568,PDC!$K:$K,0),MATCH(PDC!$L$1,PDC!$K$1:$L$1,0))</f>
        <v>Bibliothèques, archives, musées et autres activités culturelles</v>
      </c>
      <c r="AG568" t="s">
        <v>149</v>
      </c>
      <c r="AH568" t="s">
        <v>239</v>
      </c>
      <c r="AI568">
        <v>136.457737710679</v>
      </c>
    </row>
    <row r="569" spans="24:35" x14ac:dyDescent="0.35">
      <c r="X569" t="str">
        <f t="shared" si="26"/>
        <v>8404_Bibliothèques, archives, musées et autres activités culturelles</v>
      </c>
      <c r="Y569" t="str">
        <f>INDEX(PDC!$K$1:$L$89,MATCH(AA569,PDC!$K:$K,0),MATCH(PDC!$L$1,PDC!$K$1:$L$1,0))</f>
        <v>Bibliothèques, archives, musées et autres activités culturelles</v>
      </c>
      <c r="Z569" t="s">
        <v>305</v>
      </c>
      <c r="AA569" t="s">
        <v>239</v>
      </c>
      <c r="AB569">
        <v>6.12005567499126</v>
      </c>
      <c r="AE569" t="str">
        <f t="shared" si="27"/>
        <v>42_Organisation de jeux de hasard et d'argent</v>
      </c>
      <c r="AF569" t="str">
        <f>INDEX(PDC!$K$1:$L$89,MATCH(AH569,PDC!$K:$K,0),MATCH(PDC!$L$1,PDC!$K$1:$L$1,0))</f>
        <v>Organisation de jeux de hasard et d'argent</v>
      </c>
      <c r="AG569" t="s">
        <v>149</v>
      </c>
      <c r="AH569" t="s">
        <v>247</v>
      </c>
      <c r="AI569">
        <v>212.70628485565001</v>
      </c>
    </row>
    <row r="570" spans="24:35" x14ac:dyDescent="0.35">
      <c r="X570" t="str">
        <f t="shared" si="26"/>
        <v>8404_Organisation de jeux de hasard et d'argent</v>
      </c>
      <c r="Y570" t="str">
        <f>INDEX(PDC!$K$1:$L$89,MATCH(AA570,PDC!$K:$K,0),MATCH(PDC!$L$1,PDC!$K$1:$L$1,0))</f>
        <v>Organisation de jeux de hasard et d'argent</v>
      </c>
      <c r="Z570" t="s">
        <v>305</v>
      </c>
      <c r="AA570" t="s">
        <v>247</v>
      </c>
      <c r="AB570">
        <v>27.221413398918401</v>
      </c>
      <c r="AE570" t="str">
        <f t="shared" si="27"/>
        <v>42_Activités sportives, récréatives et de loisirs</v>
      </c>
      <c r="AF570" t="str">
        <f>INDEX(PDC!$K$1:$L$89,MATCH(AH570,PDC!$K:$K,0),MATCH(PDC!$L$1,PDC!$K$1:$L$1,0))</f>
        <v>Activités sportives, récréatives et de loisirs</v>
      </c>
      <c r="AG570" t="s">
        <v>149</v>
      </c>
      <c r="AH570" t="s">
        <v>241</v>
      </c>
      <c r="AI570">
        <v>1143.2108827344</v>
      </c>
    </row>
    <row r="571" spans="24:35" x14ac:dyDescent="0.35">
      <c r="X571" t="str">
        <f t="shared" si="26"/>
        <v>8404_Activités sportives, récréatives et de loisirs</v>
      </c>
      <c r="Y571" t="str">
        <f>INDEX(PDC!$K$1:$L$89,MATCH(AA571,PDC!$K:$K,0),MATCH(PDC!$L$1,PDC!$K$1:$L$1,0))</f>
        <v>Activités sportives, récréatives et de loisirs</v>
      </c>
      <c r="Z571" t="s">
        <v>305</v>
      </c>
      <c r="AA571" t="s">
        <v>241</v>
      </c>
      <c r="AB571">
        <v>60.8002801232564</v>
      </c>
      <c r="AE571" t="str">
        <f t="shared" si="27"/>
        <v>42_Activités des organisations associatives</v>
      </c>
      <c r="AF571" t="str">
        <f>INDEX(PDC!$K$1:$L$89,MATCH(AH571,PDC!$K:$K,0),MATCH(PDC!$L$1,PDC!$K$1:$L$1,0))</f>
        <v>Activités des organisations associatives</v>
      </c>
      <c r="AG571" t="s">
        <v>149</v>
      </c>
      <c r="AH571" t="s">
        <v>209</v>
      </c>
      <c r="AI571">
        <v>3369.4597235558399</v>
      </c>
    </row>
    <row r="572" spans="24:35" x14ac:dyDescent="0.35">
      <c r="X572" t="str">
        <f t="shared" si="26"/>
        <v>8404_Activités des organisations associatives</v>
      </c>
      <c r="Y572" t="str">
        <f>INDEX(PDC!$K$1:$L$89,MATCH(AA572,PDC!$K:$K,0),MATCH(PDC!$L$1,PDC!$K$1:$L$1,0))</f>
        <v>Activités des organisations associatives</v>
      </c>
      <c r="Z572" t="s">
        <v>305</v>
      </c>
      <c r="AA572" t="s">
        <v>209</v>
      </c>
      <c r="AB572">
        <v>127.72620184179399</v>
      </c>
      <c r="AE572" t="str">
        <f t="shared" si="27"/>
        <v>42_Réparation d'ordinateurs et de biens personnels et domestiques</v>
      </c>
      <c r="AF572" t="str">
        <f>INDEX(PDC!$K$1:$L$89,MATCH(AH572,PDC!$K:$K,0),MATCH(PDC!$L$1,PDC!$K$1:$L$1,0))</f>
        <v>Réparation d'ordinateurs et de biens personnels et domestiques</v>
      </c>
      <c r="AG572" t="s">
        <v>149</v>
      </c>
      <c r="AH572" t="s">
        <v>242</v>
      </c>
      <c r="AI572">
        <v>227.72941454444501</v>
      </c>
    </row>
    <row r="573" spans="24:35" x14ac:dyDescent="0.35">
      <c r="X573" t="str">
        <f t="shared" si="26"/>
        <v>8404_Réparation d'ordinateurs et de biens personnels et domestiques</v>
      </c>
      <c r="Y573" t="str">
        <f>INDEX(PDC!$K$1:$L$89,MATCH(AA573,PDC!$K:$K,0),MATCH(PDC!$L$1,PDC!$K$1:$L$1,0))</f>
        <v>Réparation d'ordinateurs et de biens personnels et domestiques</v>
      </c>
      <c r="Z573" t="s">
        <v>305</v>
      </c>
      <c r="AA573" t="s">
        <v>242</v>
      </c>
      <c r="AB573">
        <v>8.0856195828519795</v>
      </c>
      <c r="AE573" t="str">
        <f t="shared" si="27"/>
        <v>42_Autres services personnels</v>
      </c>
      <c r="AF573" t="str">
        <f>INDEX(PDC!$K$1:$L$89,MATCH(AH573,PDC!$K:$K,0),MATCH(PDC!$L$1,PDC!$K$1:$L$1,0))</f>
        <v>Autres services personnels</v>
      </c>
      <c r="AG573" t="s">
        <v>149</v>
      </c>
      <c r="AH573" t="s">
        <v>216</v>
      </c>
      <c r="AI573">
        <v>1912.15669375063</v>
      </c>
    </row>
    <row r="574" spans="24:35" x14ac:dyDescent="0.35">
      <c r="X574" t="str">
        <f t="shared" si="26"/>
        <v>8404_Autres services personnels</v>
      </c>
      <c r="Y574" t="str">
        <f>INDEX(PDC!$K$1:$L$89,MATCH(AA574,PDC!$K:$K,0),MATCH(PDC!$L$1,PDC!$K$1:$L$1,0))</f>
        <v>Autres services personnels</v>
      </c>
      <c r="Z574" t="s">
        <v>305</v>
      </c>
      <c r="AA574" t="s">
        <v>216</v>
      </c>
      <c r="AB574">
        <v>122.200903906414</v>
      </c>
      <c r="AE574" t="str">
        <f t="shared" si="27"/>
        <v>42_Activités des ménages en tant qu'employeurs de personnel domestique</v>
      </c>
      <c r="AF574" t="str">
        <f>INDEX(PDC!$K$1:$L$89,MATCH(AH574,PDC!$K:$K,0),MATCH(PDC!$L$1,PDC!$K$1:$L$1,0))</f>
        <v>Activités des ménages en tant qu'employeurs de personnel domestique</v>
      </c>
      <c r="AG574" t="s">
        <v>149</v>
      </c>
      <c r="AH574" t="s">
        <v>261</v>
      </c>
      <c r="AI574">
        <v>1512.4561034921801</v>
      </c>
    </row>
    <row r="575" spans="24:35" x14ac:dyDescent="0.35">
      <c r="X575" t="str">
        <f t="shared" si="26"/>
        <v>8404_Activités des ménages en tant qu'employeurs de personnel domestique</v>
      </c>
      <c r="Y575" t="str">
        <f>INDEX(PDC!$K$1:$L$89,MATCH(AA575,PDC!$K:$K,0),MATCH(PDC!$L$1,PDC!$K$1:$L$1,0))</f>
        <v>Activités des ménages en tant qu'employeurs de personnel domestique</v>
      </c>
      <c r="Z575" t="s">
        <v>305</v>
      </c>
      <c r="AA575" t="s">
        <v>261</v>
      </c>
      <c r="AB575">
        <v>92.696094265899703</v>
      </c>
      <c r="AE575" t="str">
        <f t="shared" si="27"/>
        <v>42_Activités des organisations et organismes extraterritoriaux</v>
      </c>
      <c r="AF575" t="str">
        <f>INDEX(PDC!$K$1:$L$89,MATCH(AH575,PDC!$K:$K,0),MATCH(PDC!$L$1,PDC!$K$1:$L$1,0))</f>
        <v>Activités des organisations et organismes extraterritoriaux</v>
      </c>
      <c r="AG575" t="s">
        <v>149</v>
      </c>
      <c r="AH575" t="s">
        <v>260</v>
      </c>
      <c r="AI575">
        <v>37.418978909070603</v>
      </c>
    </row>
    <row r="576" spans="24:35" x14ac:dyDescent="0.35">
      <c r="X576" t="str">
        <f t="shared" si="26"/>
        <v>8405_Culture et production animale, chasse et services annexes</v>
      </c>
      <c r="Y576" t="str">
        <f>INDEX(PDC!$K$1:$L$89,MATCH(AA576,PDC!$K:$K,0),MATCH(PDC!$L$1,PDC!$K$1:$L$1,0))</f>
        <v>Culture et production animale, chasse et services annexes</v>
      </c>
      <c r="Z576" t="s">
        <v>307</v>
      </c>
      <c r="AA576" t="s">
        <v>94</v>
      </c>
      <c r="AB576">
        <v>1144.89841448886</v>
      </c>
      <c r="AE576" t="str">
        <f t="shared" si="27"/>
        <v>43_Culture et production animale, chasse et services annexes</v>
      </c>
      <c r="AF576" t="str">
        <f>INDEX(PDC!$K$1:$L$89,MATCH(AH576,PDC!$K:$K,0),MATCH(PDC!$L$1,PDC!$K$1:$L$1,0))</f>
        <v>Culture et production animale, chasse et services annexes</v>
      </c>
      <c r="AG576" t="s">
        <v>151</v>
      </c>
      <c r="AH576" t="s">
        <v>94</v>
      </c>
      <c r="AI576">
        <v>879.322064058308</v>
      </c>
    </row>
    <row r="577" spans="24:35" x14ac:dyDescent="0.35">
      <c r="X577" t="str">
        <f t="shared" si="26"/>
        <v>8405_Sylviculture et exploitation forestière</v>
      </c>
      <c r="Y577" t="str">
        <f>INDEX(PDC!$K$1:$L$89,MATCH(AA577,PDC!$K:$K,0),MATCH(PDC!$L$1,PDC!$K$1:$L$1,0))</f>
        <v>Sylviculture et exploitation forestière</v>
      </c>
      <c r="Z577" t="s">
        <v>307</v>
      </c>
      <c r="AA577" t="s">
        <v>95</v>
      </c>
      <c r="AB577">
        <v>32.463917241258798</v>
      </c>
      <c r="AE577" t="str">
        <f t="shared" si="27"/>
        <v>43_Sylviculture et exploitation forestière</v>
      </c>
      <c r="AF577" t="str">
        <f>INDEX(PDC!$K$1:$L$89,MATCH(AH577,PDC!$K:$K,0),MATCH(PDC!$L$1,PDC!$K$1:$L$1,0))</f>
        <v>Sylviculture et exploitation forestière</v>
      </c>
      <c r="AG577" t="s">
        <v>151</v>
      </c>
      <c r="AH577" t="s">
        <v>95</v>
      </c>
      <c r="AI577">
        <v>119.52356935341</v>
      </c>
    </row>
    <row r="578" spans="24:35" x14ac:dyDescent="0.35">
      <c r="X578" t="str">
        <f t="shared" si="26"/>
        <v>8405_Pêche et aquaculture</v>
      </c>
      <c r="Y578" t="str">
        <f>INDEX(PDC!$K$1:$L$89,MATCH(AA578,PDC!$K:$K,0),MATCH(PDC!$L$1,PDC!$K$1:$L$1,0))</f>
        <v>Pêche et aquaculture</v>
      </c>
      <c r="Z578" t="s">
        <v>307</v>
      </c>
      <c r="AA578" t="s">
        <v>104</v>
      </c>
      <c r="AB578">
        <v>17.7731098286378</v>
      </c>
      <c r="AE578" t="str">
        <f t="shared" si="27"/>
        <v>43_Pêche et aquaculture</v>
      </c>
      <c r="AF578" t="str">
        <f>INDEX(PDC!$K$1:$L$89,MATCH(AH578,PDC!$K:$K,0),MATCH(PDC!$L$1,PDC!$K$1:$L$1,0))</f>
        <v>Pêche et aquaculture</v>
      </c>
      <c r="AG578" t="s">
        <v>151</v>
      </c>
      <c r="AH578" t="s">
        <v>104</v>
      </c>
      <c r="AI578">
        <v>22.254966753687999</v>
      </c>
    </row>
    <row r="579" spans="24:35" x14ac:dyDescent="0.35">
      <c r="X579" t="str">
        <f t="shared" si="26"/>
        <v>8405_Autres industries extractives</v>
      </c>
      <c r="Y579" t="str">
        <f>INDEX(PDC!$K$1:$L$89,MATCH(AA579,PDC!$K:$K,0),MATCH(PDC!$L$1,PDC!$K$1:$L$1,0))</f>
        <v>Autres industries extractives</v>
      </c>
      <c r="Z579" t="s">
        <v>307</v>
      </c>
      <c r="AA579" t="s">
        <v>96</v>
      </c>
      <c r="AB579">
        <v>171.59593065961499</v>
      </c>
      <c r="AE579" t="str">
        <f t="shared" si="27"/>
        <v>43_Autres industries extractives</v>
      </c>
      <c r="AF579" t="str">
        <f>INDEX(PDC!$K$1:$L$89,MATCH(AH579,PDC!$K:$K,0),MATCH(PDC!$L$1,PDC!$K$1:$L$1,0))</f>
        <v>Autres industries extractives</v>
      </c>
      <c r="AG579" t="s">
        <v>151</v>
      </c>
      <c r="AH579" t="s">
        <v>96</v>
      </c>
      <c r="AI579">
        <v>103.56437607665499</v>
      </c>
    </row>
    <row r="580" spans="24:35" x14ac:dyDescent="0.35">
      <c r="X580" t="str">
        <f t="shared" si="26"/>
        <v>8405_Industries alimentaires</v>
      </c>
      <c r="Y580" t="str">
        <f>INDEX(PDC!$K$1:$L$89,MATCH(AA580,PDC!$K:$K,0),MATCH(PDC!$L$1,PDC!$K$1:$L$1,0))</f>
        <v>Industries alimentaires</v>
      </c>
      <c r="Z580" t="s">
        <v>307</v>
      </c>
      <c r="AA580" t="s">
        <v>199</v>
      </c>
      <c r="AB580">
        <v>2193.6481021693799</v>
      </c>
      <c r="AE580" t="str">
        <f t="shared" si="27"/>
        <v>43_Industries alimentaires</v>
      </c>
      <c r="AF580" t="str">
        <f>INDEX(PDC!$K$1:$L$89,MATCH(AH580,PDC!$K:$K,0),MATCH(PDC!$L$1,PDC!$K$1:$L$1,0))</f>
        <v>Industries alimentaires</v>
      </c>
      <c r="AG580" t="s">
        <v>151</v>
      </c>
      <c r="AH580" t="s">
        <v>199</v>
      </c>
      <c r="AI580">
        <v>2454.7229302593</v>
      </c>
    </row>
    <row r="581" spans="24:35" x14ac:dyDescent="0.35">
      <c r="X581" t="str">
        <f t="shared" ref="X581:X644" si="28">Z581&amp;"_"&amp;Y581</f>
        <v>8405_Fabrication de boissons</v>
      </c>
      <c r="Y581" t="str">
        <f>INDEX(PDC!$K$1:$L$89,MATCH(AA581,PDC!$K:$K,0),MATCH(PDC!$L$1,PDC!$K$1:$L$1,0))</f>
        <v>Fabrication de boissons</v>
      </c>
      <c r="Z581" t="s">
        <v>307</v>
      </c>
      <c r="AA581" t="s">
        <v>252</v>
      </c>
      <c r="AB581">
        <v>20.307954372245302</v>
      </c>
      <c r="AE581" t="str">
        <f t="shared" ref="AE581:AE644" si="29">AG581&amp;"_"&amp;AF581</f>
        <v>43_Fabrication de boissons</v>
      </c>
      <c r="AF581" t="str">
        <f>INDEX(PDC!$K$1:$L$89,MATCH(AH581,PDC!$K:$K,0),MATCH(PDC!$L$1,PDC!$K$1:$L$1,0))</f>
        <v>Fabrication de boissons</v>
      </c>
      <c r="AG581" t="s">
        <v>151</v>
      </c>
      <c r="AH581" t="s">
        <v>252</v>
      </c>
      <c r="AI581">
        <v>32.884307362904401</v>
      </c>
    </row>
    <row r="582" spans="24:35" x14ac:dyDescent="0.35">
      <c r="X582" t="str">
        <f t="shared" si="28"/>
        <v>8405_Fabrication de textiles</v>
      </c>
      <c r="Y582" t="str">
        <f>INDEX(PDC!$K$1:$L$89,MATCH(AA582,PDC!$K:$K,0),MATCH(PDC!$L$1,PDC!$K$1:$L$1,0))</f>
        <v>Fabrication de textiles</v>
      </c>
      <c r="Z582" t="s">
        <v>307</v>
      </c>
      <c r="AA582" t="s">
        <v>250</v>
      </c>
      <c r="AB582">
        <v>72.034455941850595</v>
      </c>
      <c r="AE582" t="str">
        <f t="shared" si="29"/>
        <v>43_Fabrication de produits à base de tabac</v>
      </c>
      <c r="AF582" t="str">
        <f>INDEX(PDC!$K$1:$L$89,MATCH(AH582,PDC!$K:$K,0),MATCH(PDC!$L$1,PDC!$K$1:$L$1,0))</f>
        <v>Fabrication de produits à base de tabac</v>
      </c>
      <c r="AG582" t="s">
        <v>151</v>
      </c>
      <c r="AH582" t="s">
        <v>263</v>
      </c>
      <c r="AI582">
        <v>3.9699074074074101</v>
      </c>
    </row>
    <row r="583" spans="24:35" x14ac:dyDescent="0.35">
      <c r="X583" t="str">
        <f t="shared" si="28"/>
        <v>8405_Industrie de l'habillement</v>
      </c>
      <c r="Y583" t="str">
        <f>INDEX(PDC!$K$1:$L$89,MATCH(AA583,PDC!$K:$K,0),MATCH(PDC!$L$1,PDC!$K$1:$L$1,0))</f>
        <v>Industrie de l'habillement</v>
      </c>
      <c r="Z583" t="s">
        <v>307</v>
      </c>
      <c r="AA583" t="s">
        <v>254</v>
      </c>
      <c r="AB583">
        <v>135.64146546262</v>
      </c>
      <c r="AE583" t="str">
        <f t="shared" si="29"/>
        <v>43_Fabrication de textiles</v>
      </c>
      <c r="AF583" t="str">
        <f>INDEX(PDC!$K$1:$L$89,MATCH(AH583,PDC!$K:$K,0),MATCH(PDC!$L$1,PDC!$K$1:$L$1,0))</f>
        <v>Fabrication de textiles</v>
      </c>
      <c r="AG583" t="s">
        <v>151</v>
      </c>
      <c r="AH583" t="s">
        <v>250</v>
      </c>
      <c r="AI583">
        <v>786.30465510680096</v>
      </c>
    </row>
    <row r="584" spans="24:35" x14ac:dyDescent="0.35">
      <c r="X584" t="str">
        <f t="shared" si="28"/>
        <v>8405_Industrie du cuir et de la chaussure</v>
      </c>
      <c r="Y584" t="str">
        <f>INDEX(PDC!$K$1:$L$89,MATCH(AA584,PDC!$K:$K,0),MATCH(PDC!$L$1,PDC!$K$1:$L$1,0))</f>
        <v>Industrie du cuir et de la chaussure</v>
      </c>
      <c r="Z584" t="s">
        <v>307</v>
      </c>
      <c r="AA584" t="s">
        <v>143</v>
      </c>
      <c r="AB584">
        <v>7.1521040404406202</v>
      </c>
      <c r="AE584" t="str">
        <f t="shared" si="29"/>
        <v>43_Industrie de l'habillement</v>
      </c>
      <c r="AF584" t="str">
        <f>INDEX(PDC!$K$1:$L$89,MATCH(AH584,PDC!$K:$K,0),MATCH(PDC!$L$1,PDC!$K$1:$L$1,0))</f>
        <v>Industrie de l'habillement</v>
      </c>
      <c r="AG584" t="s">
        <v>151</v>
      </c>
      <c r="AH584" t="s">
        <v>254</v>
      </c>
      <c r="AI584">
        <v>194.13116228876601</v>
      </c>
    </row>
    <row r="585" spans="24:35" x14ac:dyDescent="0.35">
      <c r="X585" t="str">
        <f t="shared" si="28"/>
        <v>8405_Travail du bois et fabrication d'articles en bois et en liège, à l'exception des meubles ; fabrication d'articles en vannerie et sparterie</v>
      </c>
      <c r="Y585" t="str">
        <f>INDEX(PDC!$K$1:$L$89,MATCH(AA585,PDC!$K:$K,0),MATCH(PDC!$L$1,PDC!$K$1:$L$1,0))</f>
        <v>Travail du bois et fabrication d'articles en bois et en liège, à l'exception des meubles ; fabrication d'articles en vannerie et sparterie</v>
      </c>
      <c r="Z585" t="s">
        <v>307</v>
      </c>
      <c r="AA585" t="s">
        <v>196</v>
      </c>
      <c r="AB585">
        <v>321.73156394591598</v>
      </c>
      <c r="AE585" t="str">
        <f t="shared" si="29"/>
        <v>43_Industrie du cuir et de la chaussure</v>
      </c>
      <c r="AF585" t="str">
        <f>INDEX(PDC!$K$1:$L$89,MATCH(AH585,PDC!$K:$K,0),MATCH(PDC!$L$1,PDC!$K$1:$L$1,0))</f>
        <v>Industrie du cuir et de la chaussure</v>
      </c>
      <c r="AG585" t="s">
        <v>151</v>
      </c>
      <c r="AH585" t="s">
        <v>143</v>
      </c>
      <c r="AI585">
        <v>238.51235300369601</v>
      </c>
    </row>
    <row r="586" spans="24:35" x14ac:dyDescent="0.35">
      <c r="X586" t="str">
        <f t="shared" si="28"/>
        <v>8405_Industrie du papier et du carton</v>
      </c>
      <c r="Y586" t="str">
        <f>INDEX(PDC!$K$1:$L$89,MATCH(AA586,PDC!$K:$K,0),MATCH(PDC!$L$1,PDC!$K$1:$L$1,0))</f>
        <v>Industrie du papier et du carton</v>
      </c>
      <c r="Z586" t="s">
        <v>307</v>
      </c>
      <c r="AA586" t="s">
        <v>248</v>
      </c>
      <c r="AB586">
        <v>158.865466808142</v>
      </c>
      <c r="AE586" t="str">
        <f t="shared" si="29"/>
        <v>43_Travail du bois et fabrication d'articles en bois et en liège, à l'exception des meubles ; fabrication d'articles en vannerie et sparterie</v>
      </c>
      <c r="AF586" t="str">
        <f>INDEX(PDC!$K$1:$L$89,MATCH(AH586,PDC!$K:$K,0),MATCH(PDC!$L$1,PDC!$K$1:$L$1,0))</f>
        <v>Travail du bois et fabrication d'articles en bois et en liège, à l'exception des meubles ; fabrication d'articles en vannerie et sparterie</v>
      </c>
      <c r="AG586" t="s">
        <v>151</v>
      </c>
      <c r="AH586" t="s">
        <v>196</v>
      </c>
      <c r="AI586">
        <v>508.51052352125902</v>
      </c>
    </row>
    <row r="587" spans="24:35" x14ac:dyDescent="0.35">
      <c r="X587" t="str">
        <f t="shared" si="28"/>
        <v>8405_Imprimerie et reproduction d'enregistrements</v>
      </c>
      <c r="Y587" t="str">
        <f>INDEX(PDC!$K$1:$L$89,MATCH(AA587,PDC!$K:$K,0),MATCH(PDC!$L$1,PDC!$K$1:$L$1,0))</f>
        <v>Imprimerie et reproduction d'enregistrements</v>
      </c>
      <c r="Z587" t="s">
        <v>307</v>
      </c>
      <c r="AA587" t="s">
        <v>221</v>
      </c>
      <c r="AB587">
        <v>276.972610406162</v>
      </c>
      <c r="AE587" t="str">
        <f t="shared" si="29"/>
        <v>43_Industrie du papier et du carton</v>
      </c>
      <c r="AF587" t="str">
        <f>INDEX(PDC!$K$1:$L$89,MATCH(AH587,PDC!$K:$K,0),MATCH(PDC!$L$1,PDC!$K$1:$L$1,0))</f>
        <v>Industrie du papier et du carton</v>
      </c>
      <c r="AG587" t="s">
        <v>151</v>
      </c>
      <c r="AH587" t="s">
        <v>248</v>
      </c>
      <c r="AI587">
        <v>361.10519102416799</v>
      </c>
    </row>
    <row r="588" spans="24:35" x14ac:dyDescent="0.35">
      <c r="X588" t="str">
        <f t="shared" si="28"/>
        <v>8405_Cokéfaction et raffinage</v>
      </c>
      <c r="Y588" t="str">
        <f>INDEX(PDC!$K$1:$L$89,MATCH(AA588,PDC!$K:$K,0),MATCH(PDC!$L$1,PDC!$K$1:$L$1,0))</f>
        <v>Cokéfaction et raffinage</v>
      </c>
      <c r="Z588" t="s">
        <v>307</v>
      </c>
      <c r="AA588" t="s">
        <v>262</v>
      </c>
      <c r="AB588">
        <v>23.3655194702378</v>
      </c>
      <c r="AE588" t="str">
        <f t="shared" si="29"/>
        <v>43_Imprimerie et reproduction d'enregistrements</v>
      </c>
      <c r="AF588" t="str">
        <f>INDEX(PDC!$K$1:$L$89,MATCH(AH588,PDC!$K:$K,0),MATCH(PDC!$L$1,PDC!$K$1:$L$1,0))</f>
        <v>Imprimerie et reproduction d'enregistrements</v>
      </c>
      <c r="AG588" t="s">
        <v>151</v>
      </c>
      <c r="AH588" t="s">
        <v>221</v>
      </c>
      <c r="AI588">
        <v>112.636302313794</v>
      </c>
    </row>
    <row r="589" spans="24:35" x14ac:dyDescent="0.35">
      <c r="X589" t="str">
        <f t="shared" si="28"/>
        <v>8405_Industrie chimique</v>
      </c>
      <c r="Y589" t="str">
        <f>INDEX(PDC!$K$1:$L$89,MATCH(AA589,PDC!$K:$K,0),MATCH(PDC!$L$1,PDC!$K$1:$L$1,0))</f>
        <v>Industrie chimique</v>
      </c>
      <c r="Z589" t="s">
        <v>307</v>
      </c>
      <c r="AA589" t="s">
        <v>211</v>
      </c>
      <c r="AB589">
        <v>866.10526564659801</v>
      </c>
      <c r="AE589" t="str">
        <f t="shared" si="29"/>
        <v>43_Industrie chimique</v>
      </c>
      <c r="AF589" t="str">
        <f>INDEX(PDC!$K$1:$L$89,MATCH(AH589,PDC!$K:$K,0),MATCH(PDC!$L$1,PDC!$K$1:$L$1,0))</f>
        <v>Industrie chimique</v>
      </c>
      <c r="AG589" t="s">
        <v>151</v>
      </c>
      <c r="AH589" t="s">
        <v>211</v>
      </c>
      <c r="AI589">
        <v>197.55468311663901</v>
      </c>
    </row>
    <row r="590" spans="24:35" x14ac:dyDescent="0.35">
      <c r="X590" t="str">
        <f t="shared" si="28"/>
        <v>8405_Industrie pharmaceutique</v>
      </c>
      <c r="Y590" t="str">
        <f>INDEX(PDC!$K$1:$L$89,MATCH(AA590,PDC!$K:$K,0),MATCH(PDC!$L$1,PDC!$K$1:$L$1,0))</f>
        <v>Industrie pharmaceutique</v>
      </c>
      <c r="Z590" t="s">
        <v>307</v>
      </c>
      <c r="AA590" t="s">
        <v>259</v>
      </c>
      <c r="AB590">
        <v>536.12639199789101</v>
      </c>
      <c r="AE590" t="str">
        <f t="shared" si="29"/>
        <v>43_Industrie pharmaceutique</v>
      </c>
      <c r="AF590" t="str">
        <f>INDEX(PDC!$K$1:$L$89,MATCH(AH590,PDC!$K:$K,0),MATCH(PDC!$L$1,PDC!$K$1:$L$1,0))</f>
        <v>Industrie pharmaceutique</v>
      </c>
      <c r="AG590" t="s">
        <v>151</v>
      </c>
      <c r="AH590" t="s">
        <v>259</v>
      </c>
      <c r="AI590">
        <v>204.65339928159901</v>
      </c>
    </row>
    <row r="591" spans="24:35" x14ac:dyDescent="0.35">
      <c r="X591" t="str">
        <f t="shared" si="28"/>
        <v>8405_Fabrication de produits en caoutchouc et en plastique</v>
      </c>
      <c r="Y591" t="str">
        <f>INDEX(PDC!$K$1:$L$89,MATCH(AA591,PDC!$K:$K,0),MATCH(PDC!$L$1,PDC!$K$1:$L$1,0))</f>
        <v>Fabrication de produits en caoutchouc et en plastique</v>
      </c>
      <c r="Z591" t="s">
        <v>307</v>
      </c>
      <c r="AA591" t="s">
        <v>195</v>
      </c>
      <c r="AB591">
        <v>1222.3548065042</v>
      </c>
      <c r="AE591" t="str">
        <f t="shared" si="29"/>
        <v>43_Fabrication de produits en caoutchouc et en plastique</v>
      </c>
      <c r="AF591" t="str">
        <f>INDEX(PDC!$K$1:$L$89,MATCH(AH591,PDC!$K:$K,0),MATCH(PDC!$L$1,PDC!$K$1:$L$1,0))</f>
        <v>Fabrication de produits en caoutchouc et en plastique</v>
      </c>
      <c r="AG591" t="s">
        <v>151</v>
      </c>
      <c r="AH591" t="s">
        <v>195</v>
      </c>
      <c r="AI591">
        <v>3195.7938751697702</v>
      </c>
    </row>
    <row r="592" spans="24:35" x14ac:dyDescent="0.35">
      <c r="X592" t="str">
        <f t="shared" si="28"/>
        <v>8405_Fabrication d'autres produits minéraux non métalliques</v>
      </c>
      <c r="Y592" t="str">
        <f>INDEX(PDC!$K$1:$L$89,MATCH(AA592,PDC!$K:$K,0),MATCH(PDC!$L$1,PDC!$K$1:$L$1,0))</f>
        <v>Fabrication d'autres produits minéraux non métalliques</v>
      </c>
      <c r="Z592" t="s">
        <v>307</v>
      </c>
      <c r="AA592" t="s">
        <v>203</v>
      </c>
      <c r="AB592">
        <v>865.88904186849595</v>
      </c>
      <c r="AE592" t="str">
        <f t="shared" si="29"/>
        <v>43_Fabrication d'autres produits minéraux non métalliques</v>
      </c>
      <c r="AF592" t="str">
        <f>INDEX(PDC!$K$1:$L$89,MATCH(AH592,PDC!$K:$K,0),MATCH(PDC!$L$1,PDC!$K$1:$L$1,0))</f>
        <v>Fabrication d'autres produits minéraux non métalliques</v>
      </c>
      <c r="AG592" t="s">
        <v>151</v>
      </c>
      <c r="AH592" t="s">
        <v>203</v>
      </c>
      <c r="AI592">
        <v>387.50386209731698</v>
      </c>
    </row>
    <row r="593" spans="24:35" x14ac:dyDescent="0.35">
      <c r="X593" t="str">
        <f t="shared" si="28"/>
        <v>8405_Métallurgie</v>
      </c>
      <c r="Y593" t="str">
        <f>INDEX(PDC!$K$1:$L$89,MATCH(AA593,PDC!$K:$K,0),MATCH(PDC!$L$1,PDC!$K$1:$L$1,0))</f>
        <v>Métallurgie</v>
      </c>
      <c r="Z593" t="s">
        <v>307</v>
      </c>
      <c r="AA593" t="s">
        <v>225</v>
      </c>
      <c r="AB593">
        <v>346.62425483538601</v>
      </c>
      <c r="AE593" t="str">
        <f t="shared" si="29"/>
        <v>43_Métallurgie</v>
      </c>
      <c r="AF593" t="str">
        <f>INDEX(PDC!$K$1:$L$89,MATCH(AH593,PDC!$K:$K,0),MATCH(PDC!$L$1,PDC!$K$1:$L$1,0))</f>
        <v>Métallurgie</v>
      </c>
      <c r="AG593" t="s">
        <v>151</v>
      </c>
      <c r="AH593" t="s">
        <v>225</v>
      </c>
      <c r="AI593">
        <v>47.221540780893903</v>
      </c>
    </row>
    <row r="594" spans="24:35" x14ac:dyDescent="0.35">
      <c r="X594" t="str">
        <f t="shared" si="28"/>
        <v>8405_Fabrication de produits métalliques, à l'exception des machines et des équipements</v>
      </c>
      <c r="Y594" t="str">
        <f>INDEX(PDC!$K$1:$L$89,MATCH(AA594,PDC!$K:$K,0),MATCH(PDC!$L$1,PDC!$K$1:$L$1,0))</f>
        <v>Fabrication de produits métalliques, à l'exception des machines et des équipements</v>
      </c>
      <c r="Z594" t="s">
        <v>307</v>
      </c>
      <c r="AA594" t="s">
        <v>204</v>
      </c>
      <c r="AB594">
        <v>1252.3587044997701</v>
      </c>
      <c r="AE594" t="str">
        <f t="shared" si="29"/>
        <v>43_Fabrication de produits métalliques, à l'exception des machines et des équipements</v>
      </c>
      <c r="AF594" t="str">
        <f>INDEX(PDC!$K$1:$L$89,MATCH(AH594,PDC!$K:$K,0),MATCH(PDC!$L$1,PDC!$K$1:$L$1,0))</f>
        <v>Fabrication de produits métalliques, à l'exception des machines et des équipements</v>
      </c>
      <c r="AG594" t="s">
        <v>151</v>
      </c>
      <c r="AH594" t="s">
        <v>204</v>
      </c>
      <c r="AI594">
        <v>1897.7337669906699</v>
      </c>
    </row>
    <row r="595" spans="24:35" x14ac:dyDescent="0.35">
      <c r="X595" t="str">
        <f t="shared" si="28"/>
        <v>8405_Fabrication de produits informatiques, électroniques et optiques</v>
      </c>
      <c r="Y595" t="str">
        <f>INDEX(PDC!$K$1:$L$89,MATCH(AA595,PDC!$K:$K,0),MATCH(PDC!$L$1,PDC!$K$1:$L$1,0))</f>
        <v>Fabrication de produits informatiques, électroniques et optiques</v>
      </c>
      <c r="Z595" t="s">
        <v>307</v>
      </c>
      <c r="AA595" t="s">
        <v>145</v>
      </c>
      <c r="AB595">
        <v>55.8646931781307</v>
      </c>
      <c r="AE595" t="str">
        <f t="shared" si="29"/>
        <v>43_Fabrication de produits informatiques, électroniques et optiques</v>
      </c>
      <c r="AF595" t="str">
        <f>INDEX(PDC!$K$1:$L$89,MATCH(AH595,PDC!$K:$K,0),MATCH(PDC!$L$1,PDC!$K$1:$L$1,0))</f>
        <v>Fabrication de produits informatiques, électroniques et optiques</v>
      </c>
      <c r="AG595" t="s">
        <v>151</v>
      </c>
      <c r="AH595" t="s">
        <v>145</v>
      </c>
      <c r="AI595">
        <v>303.40249116106702</v>
      </c>
    </row>
    <row r="596" spans="24:35" x14ac:dyDescent="0.35">
      <c r="X596" t="str">
        <f t="shared" si="28"/>
        <v>8405_Fabrication d'équipements électriques</v>
      </c>
      <c r="Y596" t="str">
        <f>INDEX(PDC!$K$1:$L$89,MATCH(AA596,PDC!$K:$K,0),MATCH(PDC!$L$1,PDC!$K$1:$L$1,0))</f>
        <v>Fabrication d'équipements électriques</v>
      </c>
      <c r="Z596" t="s">
        <v>307</v>
      </c>
      <c r="AA596" t="s">
        <v>235</v>
      </c>
      <c r="AB596">
        <v>566.65180553566302</v>
      </c>
      <c r="AE596" t="str">
        <f t="shared" si="29"/>
        <v>43_Fabrication d'équipements électriques</v>
      </c>
      <c r="AF596" t="str">
        <f>INDEX(PDC!$K$1:$L$89,MATCH(AH596,PDC!$K:$K,0),MATCH(PDC!$L$1,PDC!$K$1:$L$1,0))</f>
        <v>Fabrication d'équipements électriques</v>
      </c>
      <c r="AG596" t="s">
        <v>151</v>
      </c>
      <c r="AH596" t="s">
        <v>235</v>
      </c>
      <c r="AI596">
        <v>164.83702432966101</v>
      </c>
    </row>
    <row r="597" spans="24:35" x14ac:dyDescent="0.35">
      <c r="X597" t="str">
        <f t="shared" si="28"/>
        <v>8405_Fabrication de machines et équipements n.c.a.</v>
      </c>
      <c r="Y597" t="str">
        <f>INDEX(PDC!$K$1:$L$89,MATCH(AA597,PDC!$K:$K,0),MATCH(PDC!$L$1,PDC!$K$1:$L$1,0))</f>
        <v>Fabrication de machines et équipements n.c.a.</v>
      </c>
      <c r="Z597" t="s">
        <v>307</v>
      </c>
      <c r="AA597" t="s">
        <v>219</v>
      </c>
      <c r="AB597">
        <v>445.44159514218001</v>
      </c>
      <c r="AE597" t="str">
        <f t="shared" si="29"/>
        <v>43_Fabrication de machines et équipements n.c.a.</v>
      </c>
      <c r="AF597" t="str">
        <f>INDEX(PDC!$K$1:$L$89,MATCH(AH597,PDC!$K:$K,0),MATCH(PDC!$L$1,PDC!$K$1:$L$1,0))</f>
        <v>Fabrication de machines et équipements n.c.a.</v>
      </c>
      <c r="AG597" t="s">
        <v>151</v>
      </c>
      <c r="AH597" t="s">
        <v>219</v>
      </c>
      <c r="AI597">
        <v>196.167517731179</v>
      </c>
    </row>
    <row r="598" spans="24:35" x14ac:dyDescent="0.35">
      <c r="X598" t="str">
        <f t="shared" si="28"/>
        <v>8405_Industrie automobile</v>
      </c>
      <c r="Y598" t="str">
        <f>INDEX(PDC!$K$1:$L$89,MATCH(AA598,PDC!$K:$K,0),MATCH(PDC!$L$1,PDC!$K$1:$L$1,0))</f>
        <v>Industrie automobile</v>
      </c>
      <c r="Z598" t="s">
        <v>307</v>
      </c>
      <c r="AA598" t="s">
        <v>208</v>
      </c>
      <c r="AB598">
        <v>2317.43187143572</v>
      </c>
      <c r="AE598" t="str">
        <f t="shared" si="29"/>
        <v>43_Industrie automobile</v>
      </c>
      <c r="AF598" t="str">
        <f>INDEX(PDC!$K$1:$L$89,MATCH(AH598,PDC!$K:$K,0),MATCH(PDC!$L$1,PDC!$K$1:$L$1,0))</f>
        <v>Industrie automobile</v>
      </c>
      <c r="AG598" t="s">
        <v>151</v>
      </c>
      <c r="AH598" t="s">
        <v>208</v>
      </c>
      <c r="AI598">
        <v>511.76985503431303</v>
      </c>
    </row>
    <row r="599" spans="24:35" x14ac:dyDescent="0.35">
      <c r="X599" t="str">
        <f t="shared" si="28"/>
        <v>8405_Fabrication d'autres matériels de transport</v>
      </c>
      <c r="Y599" t="str">
        <f>INDEX(PDC!$K$1:$L$89,MATCH(AA599,PDC!$K:$K,0),MATCH(PDC!$L$1,PDC!$K$1:$L$1,0))</f>
        <v>Fabrication d'autres matériels de transport</v>
      </c>
      <c r="Z599" t="s">
        <v>307</v>
      </c>
      <c r="AA599" t="s">
        <v>237</v>
      </c>
      <c r="AB599">
        <v>28.3201007188738</v>
      </c>
      <c r="AE599" t="str">
        <f t="shared" si="29"/>
        <v>43_Fabrication d'autres matériels de transport</v>
      </c>
      <c r="AF599" t="str">
        <f>INDEX(PDC!$K$1:$L$89,MATCH(AH599,PDC!$K:$K,0),MATCH(PDC!$L$1,PDC!$K$1:$L$1,0))</f>
        <v>Fabrication d'autres matériels de transport</v>
      </c>
      <c r="AG599" t="s">
        <v>151</v>
      </c>
      <c r="AH599" t="s">
        <v>237</v>
      </c>
      <c r="AI599">
        <v>11.9477389009609</v>
      </c>
    </row>
    <row r="600" spans="24:35" x14ac:dyDescent="0.35">
      <c r="X600" t="str">
        <f t="shared" si="28"/>
        <v>8405_Fabrication de meubles</v>
      </c>
      <c r="Y600" t="str">
        <f>INDEX(PDC!$K$1:$L$89,MATCH(AA600,PDC!$K:$K,0),MATCH(PDC!$L$1,PDC!$K$1:$L$1,0))</f>
        <v>Fabrication de meubles</v>
      </c>
      <c r="Z600" t="s">
        <v>307</v>
      </c>
      <c r="AA600" t="s">
        <v>231</v>
      </c>
      <c r="AB600">
        <v>928.13222620989097</v>
      </c>
      <c r="AE600" t="str">
        <f t="shared" si="29"/>
        <v>43_Fabrication de meubles</v>
      </c>
      <c r="AF600" t="str">
        <f>INDEX(PDC!$K$1:$L$89,MATCH(AH600,PDC!$K:$K,0),MATCH(PDC!$L$1,PDC!$K$1:$L$1,0))</f>
        <v>Fabrication de meubles</v>
      </c>
      <c r="AG600" t="s">
        <v>151</v>
      </c>
      <c r="AH600" t="s">
        <v>231</v>
      </c>
      <c r="AI600">
        <v>216.418569722352</v>
      </c>
    </row>
    <row r="601" spans="24:35" x14ac:dyDescent="0.35">
      <c r="X601" t="str">
        <f t="shared" si="28"/>
        <v>8405_Autres industries manufacturières</v>
      </c>
      <c r="Y601" t="str">
        <f>INDEX(PDC!$K$1:$L$89,MATCH(AA601,PDC!$K:$K,0),MATCH(PDC!$L$1,PDC!$K$1:$L$1,0))</f>
        <v>Autres industries manufacturières</v>
      </c>
      <c r="Z601" t="s">
        <v>307</v>
      </c>
      <c r="AA601" t="s">
        <v>244</v>
      </c>
      <c r="AB601">
        <v>487.772428022545</v>
      </c>
      <c r="AE601" t="str">
        <f t="shared" si="29"/>
        <v>43_Autres industries manufacturières</v>
      </c>
      <c r="AF601" t="str">
        <f>INDEX(PDC!$K$1:$L$89,MATCH(AH601,PDC!$K:$K,0),MATCH(PDC!$L$1,PDC!$K$1:$L$1,0))</f>
        <v>Autres industries manufacturières</v>
      </c>
      <c r="AG601" t="s">
        <v>151</v>
      </c>
      <c r="AH601" t="s">
        <v>244</v>
      </c>
      <c r="AI601">
        <v>208.09604030933701</v>
      </c>
    </row>
    <row r="602" spans="24:35" x14ac:dyDescent="0.35">
      <c r="X602" t="str">
        <f t="shared" si="28"/>
        <v>8405_Réparation et installation de machines et d'équipements</v>
      </c>
      <c r="Y602" t="str">
        <f>INDEX(PDC!$K$1:$L$89,MATCH(AA602,PDC!$K:$K,0),MATCH(PDC!$L$1,PDC!$K$1:$L$1,0))</f>
        <v>Réparation et installation de machines et d'équipements</v>
      </c>
      <c r="Z602" t="s">
        <v>307</v>
      </c>
      <c r="AA602" t="s">
        <v>215</v>
      </c>
      <c r="AB602">
        <v>521.94182791671699</v>
      </c>
      <c r="AE602" t="str">
        <f t="shared" si="29"/>
        <v>43_Réparation et installation de machines et d'équipements</v>
      </c>
      <c r="AF602" t="str">
        <f>INDEX(PDC!$K$1:$L$89,MATCH(AH602,PDC!$K:$K,0),MATCH(PDC!$L$1,PDC!$K$1:$L$1,0))</f>
        <v>Réparation et installation de machines et d'équipements</v>
      </c>
      <c r="AG602" t="s">
        <v>151</v>
      </c>
      <c r="AH602" t="s">
        <v>215</v>
      </c>
      <c r="AI602">
        <v>372.74246810728198</v>
      </c>
    </row>
    <row r="603" spans="24:35" x14ac:dyDescent="0.35">
      <c r="X603" t="str">
        <f t="shared" si="28"/>
        <v>8405_Production et distribution d'électricité, de gaz, de vapeur et d'air conditionné</v>
      </c>
      <c r="Y603" t="str">
        <f>INDEX(PDC!$K$1:$L$89,MATCH(AA603,PDC!$K:$K,0),MATCH(PDC!$L$1,PDC!$K$1:$L$1,0))</f>
        <v>Production et distribution d'électricité, de gaz, de vapeur et d'air conditionné</v>
      </c>
      <c r="Z603" t="s">
        <v>307</v>
      </c>
      <c r="AA603" t="s">
        <v>253</v>
      </c>
      <c r="AB603">
        <v>2208.238098927</v>
      </c>
      <c r="AE603" t="str">
        <f t="shared" si="29"/>
        <v>43_Production et distribution d'électricité, de gaz, de vapeur et d'air conditionné</v>
      </c>
      <c r="AF603" t="str">
        <f>INDEX(PDC!$K$1:$L$89,MATCH(AH603,PDC!$K:$K,0),MATCH(PDC!$L$1,PDC!$K$1:$L$1,0))</f>
        <v>Production et distribution d'électricité, de gaz, de vapeur et d'air conditionné</v>
      </c>
      <c r="AG603" t="s">
        <v>151</v>
      </c>
      <c r="AH603" t="s">
        <v>253</v>
      </c>
      <c r="AI603">
        <v>407.51683452911101</v>
      </c>
    </row>
    <row r="604" spans="24:35" x14ac:dyDescent="0.35">
      <c r="X604" t="str">
        <f t="shared" si="28"/>
        <v>8405_Captage, traitement et distribution d'eau</v>
      </c>
      <c r="Y604" t="str">
        <f>INDEX(PDC!$K$1:$L$89,MATCH(AA604,PDC!$K:$K,0),MATCH(PDC!$L$1,PDC!$K$1:$L$1,0))</f>
        <v>Captage, traitement et distribution d'eau</v>
      </c>
      <c r="Z604" t="s">
        <v>307</v>
      </c>
      <c r="AA604" t="s">
        <v>230</v>
      </c>
      <c r="AB604">
        <v>118.406040979203</v>
      </c>
      <c r="AE604" t="str">
        <f t="shared" si="29"/>
        <v>43_Captage, traitement et distribution d'eau</v>
      </c>
      <c r="AF604" t="str">
        <f>INDEX(PDC!$K$1:$L$89,MATCH(AH604,PDC!$K:$K,0),MATCH(PDC!$L$1,PDC!$K$1:$L$1,0))</f>
        <v>Captage, traitement et distribution d'eau</v>
      </c>
      <c r="AG604" t="s">
        <v>151</v>
      </c>
      <c r="AH604" t="s">
        <v>230</v>
      </c>
      <c r="AI604">
        <v>75.691903141333896</v>
      </c>
    </row>
    <row r="605" spans="24:35" x14ac:dyDescent="0.35">
      <c r="X605" t="str">
        <f t="shared" si="28"/>
        <v>8405_Collecte et traitement des eaux usées</v>
      </c>
      <c r="Y605" t="str">
        <f>INDEX(PDC!$K$1:$L$89,MATCH(AA605,PDC!$K:$K,0),MATCH(PDC!$L$1,PDC!$K$1:$L$1,0))</f>
        <v>Collecte et traitement des eaux usées</v>
      </c>
      <c r="Z605" t="s">
        <v>307</v>
      </c>
      <c r="AA605" t="s">
        <v>197</v>
      </c>
      <c r="AB605">
        <v>21.875722827690399</v>
      </c>
      <c r="AE605" t="str">
        <f t="shared" si="29"/>
        <v>43_Collecte et traitement des eaux usées</v>
      </c>
      <c r="AF605" t="str">
        <f>INDEX(PDC!$K$1:$L$89,MATCH(AH605,PDC!$K:$K,0),MATCH(PDC!$L$1,PDC!$K$1:$L$1,0))</f>
        <v>Collecte et traitement des eaux usées</v>
      </c>
      <c r="AG605" t="s">
        <v>151</v>
      </c>
      <c r="AH605" t="s">
        <v>197</v>
      </c>
      <c r="AI605">
        <v>21.156226531443899</v>
      </c>
    </row>
    <row r="606" spans="24:35" x14ac:dyDescent="0.35">
      <c r="X606" t="str">
        <f t="shared" si="28"/>
        <v>8405_Collecte, traitement et élimination des déchets ; récupération</v>
      </c>
      <c r="Y606" t="str">
        <f>INDEX(PDC!$K$1:$L$89,MATCH(AA606,PDC!$K:$K,0),MATCH(PDC!$L$1,PDC!$K$1:$L$1,0))</f>
        <v>Collecte, traitement et élimination des déchets ; récupération</v>
      </c>
      <c r="Z606" t="s">
        <v>307</v>
      </c>
      <c r="AA606" t="s">
        <v>147</v>
      </c>
      <c r="AB606">
        <v>502.017600034738</v>
      </c>
      <c r="AE606" t="str">
        <f t="shared" si="29"/>
        <v>43_Collecte, traitement et élimination des déchets ; récupération</v>
      </c>
      <c r="AF606" t="str">
        <f>INDEX(PDC!$K$1:$L$89,MATCH(AH606,PDC!$K:$K,0),MATCH(PDC!$L$1,PDC!$K$1:$L$1,0))</f>
        <v>Collecte, traitement et élimination des déchets ; récupération</v>
      </c>
      <c r="AG606" t="s">
        <v>151</v>
      </c>
      <c r="AH606" t="s">
        <v>147</v>
      </c>
      <c r="AI606">
        <v>228.12457161517301</v>
      </c>
    </row>
    <row r="607" spans="24:35" x14ac:dyDescent="0.35">
      <c r="X607" t="str">
        <f t="shared" si="28"/>
        <v>8405_Dépollution et autres services de gestion des déchets</v>
      </c>
      <c r="Y607" t="str">
        <f>INDEX(PDC!$K$1:$L$89,MATCH(AA607,PDC!$K:$K,0),MATCH(PDC!$L$1,PDC!$K$1:$L$1,0))</f>
        <v>Dépollution et autres services de gestion des déchets</v>
      </c>
      <c r="Z607" t="s">
        <v>307</v>
      </c>
      <c r="AA607" t="s">
        <v>246</v>
      </c>
      <c r="AB607">
        <v>9.0162336386393598</v>
      </c>
      <c r="AE607" t="str">
        <f t="shared" si="29"/>
        <v>43_Construction de bâtiments</v>
      </c>
      <c r="AF607" t="str">
        <f>INDEX(PDC!$K$1:$L$89,MATCH(AH607,PDC!$K:$K,0),MATCH(PDC!$L$1,PDC!$K$1:$L$1,0))</f>
        <v>Construction de bâtiments</v>
      </c>
      <c r="AG607" t="s">
        <v>151</v>
      </c>
      <c r="AH607" t="s">
        <v>193</v>
      </c>
      <c r="AI607">
        <v>204.44221816335701</v>
      </c>
    </row>
    <row r="608" spans="24:35" x14ac:dyDescent="0.35">
      <c r="X608" t="str">
        <f t="shared" si="28"/>
        <v>8405_Construction de bâtiments</v>
      </c>
      <c r="Y608" t="str">
        <f>INDEX(PDC!$K$1:$L$89,MATCH(AA608,PDC!$K:$K,0),MATCH(PDC!$L$1,PDC!$K$1:$L$1,0))</f>
        <v>Construction de bâtiments</v>
      </c>
      <c r="Z608" t="s">
        <v>307</v>
      </c>
      <c r="AA608" t="s">
        <v>193</v>
      </c>
      <c r="AB608">
        <v>454.03635909094697</v>
      </c>
      <c r="AE608" t="str">
        <f t="shared" si="29"/>
        <v>43_Génie civil</v>
      </c>
      <c r="AF608" t="str">
        <f>INDEX(PDC!$K$1:$L$89,MATCH(AH608,PDC!$K:$K,0),MATCH(PDC!$L$1,PDC!$K$1:$L$1,0))</f>
        <v>Génie civil</v>
      </c>
      <c r="AG608" t="s">
        <v>151</v>
      </c>
      <c r="AH608" t="s">
        <v>149</v>
      </c>
      <c r="AI608">
        <v>339.60965340204098</v>
      </c>
    </row>
    <row r="609" spans="24:35" x14ac:dyDescent="0.35">
      <c r="X609" t="str">
        <f t="shared" si="28"/>
        <v>8405_Génie civil</v>
      </c>
      <c r="Y609" t="str">
        <f>INDEX(PDC!$K$1:$L$89,MATCH(AA609,PDC!$K:$K,0),MATCH(PDC!$L$1,PDC!$K$1:$L$1,0))</f>
        <v>Génie civil</v>
      </c>
      <c r="Z609" t="s">
        <v>307</v>
      </c>
      <c r="AA609" t="s">
        <v>149</v>
      </c>
      <c r="AB609">
        <v>532.336707184121</v>
      </c>
      <c r="AE609" t="str">
        <f t="shared" si="29"/>
        <v>43_Travaux de construction spécialisés</v>
      </c>
      <c r="AF609" t="str">
        <f>INDEX(PDC!$K$1:$L$89,MATCH(AH609,PDC!$K:$K,0),MATCH(PDC!$L$1,PDC!$K$1:$L$1,0))</f>
        <v>Travaux de construction spécialisés</v>
      </c>
      <c r="AG609" t="s">
        <v>151</v>
      </c>
      <c r="AH609" t="s">
        <v>151</v>
      </c>
      <c r="AI609">
        <v>4181.8356874472902</v>
      </c>
    </row>
    <row r="610" spans="24:35" x14ac:dyDescent="0.35">
      <c r="X610" t="str">
        <f t="shared" si="28"/>
        <v>8405_Travaux de construction spécialisés</v>
      </c>
      <c r="Y610" t="str">
        <f>INDEX(PDC!$K$1:$L$89,MATCH(AA610,PDC!$K:$K,0),MATCH(PDC!$L$1,PDC!$K$1:$L$1,0))</f>
        <v>Travaux de construction spécialisés</v>
      </c>
      <c r="Z610" t="s">
        <v>307</v>
      </c>
      <c r="AA610" t="s">
        <v>151</v>
      </c>
      <c r="AB610">
        <v>4883.0595166675002</v>
      </c>
      <c r="AE610" t="str">
        <f t="shared" si="29"/>
        <v>43_Commerce et réparation d'automobiles et de motocycles</v>
      </c>
      <c r="AF610" t="str">
        <f>INDEX(PDC!$K$1:$L$89,MATCH(AH610,PDC!$K:$K,0),MATCH(PDC!$L$1,PDC!$K$1:$L$1,0))</f>
        <v>Commerce et réparation d'automobiles et de motocycles</v>
      </c>
      <c r="AG610" t="s">
        <v>151</v>
      </c>
      <c r="AH610" t="s">
        <v>223</v>
      </c>
      <c r="AI610">
        <v>1194.93357616303</v>
      </c>
    </row>
    <row r="611" spans="24:35" x14ac:dyDescent="0.35">
      <c r="X611" t="str">
        <f t="shared" si="28"/>
        <v>8405_Commerce et réparation d'automobiles et de motocycles</v>
      </c>
      <c r="Y611" t="str">
        <f>INDEX(PDC!$K$1:$L$89,MATCH(AA611,PDC!$K:$K,0),MATCH(PDC!$L$1,PDC!$K$1:$L$1,0))</f>
        <v>Commerce et réparation d'automobiles et de motocycles</v>
      </c>
      <c r="Z611" t="s">
        <v>307</v>
      </c>
      <c r="AA611" t="s">
        <v>223</v>
      </c>
      <c r="AB611">
        <v>1690.5965656026499</v>
      </c>
      <c r="AE611" t="str">
        <f t="shared" si="29"/>
        <v>43_Commerce de gros, à l'exception des automobiles et des motocycles</v>
      </c>
      <c r="AF611" t="str">
        <f>INDEX(PDC!$K$1:$L$89,MATCH(AH611,PDC!$K:$K,0),MATCH(PDC!$L$1,PDC!$K$1:$L$1,0))</f>
        <v>Commerce de gros, à l'exception des automobiles et des motocycles</v>
      </c>
      <c r="AG611" t="s">
        <v>151</v>
      </c>
      <c r="AH611" t="s">
        <v>210</v>
      </c>
      <c r="AI611">
        <v>1850.97576659945</v>
      </c>
    </row>
    <row r="612" spans="24:35" x14ac:dyDescent="0.35">
      <c r="X612" t="str">
        <f t="shared" si="28"/>
        <v>8405_Commerce de gros, à l'exception des automobiles et des motocycles</v>
      </c>
      <c r="Y612" t="str">
        <f>INDEX(PDC!$K$1:$L$89,MATCH(AA612,PDC!$K:$K,0),MATCH(PDC!$L$1,PDC!$K$1:$L$1,0))</f>
        <v>Commerce de gros, à l'exception des automobiles et des motocycles</v>
      </c>
      <c r="Z612" t="s">
        <v>307</v>
      </c>
      <c r="AA612" t="s">
        <v>210</v>
      </c>
      <c r="AB612">
        <v>3329.4017298264698</v>
      </c>
      <c r="AE612" t="str">
        <f t="shared" si="29"/>
        <v>43_Commerce de détail, à l'exception des automobiles et des motocycles</v>
      </c>
      <c r="AF612" t="str">
        <f>INDEX(PDC!$K$1:$L$89,MATCH(AH612,PDC!$K:$K,0),MATCH(PDC!$L$1,PDC!$K$1:$L$1,0))</f>
        <v>Commerce de détail, à l'exception des automobiles et des motocycles</v>
      </c>
      <c r="AG612" t="s">
        <v>151</v>
      </c>
      <c r="AH612" t="s">
        <v>206</v>
      </c>
      <c r="AI612">
        <v>4156.8687405948704</v>
      </c>
    </row>
    <row r="613" spans="24:35" x14ac:dyDescent="0.35">
      <c r="X613" t="str">
        <f t="shared" si="28"/>
        <v>8405_Commerce de détail, à l'exception des automobiles et des motocycles</v>
      </c>
      <c r="Y613" t="str">
        <f>INDEX(PDC!$K$1:$L$89,MATCH(AA613,PDC!$K:$K,0),MATCH(PDC!$L$1,PDC!$K$1:$L$1,0))</f>
        <v>Commerce de détail, à l'exception des automobiles et des motocycles</v>
      </c>
      <c r="Z613" t="s">
        <v>307</v>
      </c>
      <c r="AA613" t="s">
        <v>206</v>
      </c>
      <c r="AB613">
        <v>5515.0502921481002</v>
      </c>
      <c r="AE613" t="str">
        <f t="shared" si="29"/>
        <v>43_Transports terrestres et transport par conduites</v>
      </c>
      <c r="AF613" t="str">
        <f>INDEX(PDC!$K$1:$L$89,MATCH(AH613,PDC!$K:$K,0),MATCH(PDC!$L$1,PDC!$K$1:$L$1,0))</f>
        <v>Transports terrestres et transport par conduites</v>
      </c>
      <c r="AG613" t="s">
        <v>151</v>
      </c>
      <c r="AH613" t="s">
        <v>205</v>
      </c>
      <c r="AI613">
        <v>1443.57420375476</v>
      </c>
    </row>
    <row r="614" spans="24:35" x14ac:dyDescent="0.35">
      <c r="X614" t="str">
        <f t="shared" si="28"/>
        <v>8405_Transports terrestres et transport par conduites</v>
      </c>
      <c r="Y614" t="str">
        <f>INDEX(PDC!$K$1:$L$89,MATCH(AA614,PDC!$K:$K,0),MATCH(PDC!$L$1,PDC!$K$1:$L$1,0))</f>
        <v>Transports terrestres et transport par conduites</v>
      </c>
      <c r="Z614" t="s">
        <v>307</v>
      </c>
      <c r="AA614" t="s">
        <v>205</v>
      </c>
      <c r="AB614">
        <v>2778.6294641014201</v>
      </c>
      <c r="AE614" t="str">
        <f t="shared" si="29"/>
        <v>43_Transports par eau</v>
      </c>
      <c r="AF614" t="str">
        <f>INDEX(PDC!$K$1:$L$89,MATCH(AH614,PDC!$K:$K,0),MATCH(PDC!$L$1,PDC!$K$1:$L$1,0))</f>
        <v>Transports par eau</v>
      </c>
      <c r="AG614" t="s">
        <v>151</v>
      </c>
      <c r="AH614" t="s">
        <v>256</v>
      </c>
      <c r="AI614">
        <v>5.2094691535156903</v>
      </c>
    </row>
    <row r="615" spans="24:35" x14ac:dyDescent="0.35">
      <c r="X615" t="str">
        <f t="shared" si="28"/>
        <v>8405_Transports aériens</v>
      </c>
      <c r="Y615" t="str">
        <f>INDEX(PDC!$K$1:$L$89,MATCH(AA615,PDC!$K:$K,0),MATCH(PDC!$L$1,PDC!$K$1:$L$1,0))</f>
        <v>Transports aériens</v>
      </c>
      <c r="Z615" t="s">
        <v>307</v>
      </c>
      <c r="AA615" t="s">
        <v>258</v>
      </c>
      <c r="AB615">
        <v>17.478979300441502</v>
      </c>
      <c r="AE615" t="str">
        <f t="shared" si="29"/>
        <v>43_Transports aériens</v>
      </c>
      <c r="AF615" t="str">
        <f>INDEX(PDC!$K$1:$L$89,MATCH(AH615,PDC!$K:$K,0),MATCH(PDC!$L$1,PDC!$K$1:$L$1,0))</f>
        <v>Transports aériens</v>
      </c>
      <c r="AG615" t="s">
        <v>151</v>
      </c>
      <c r="AH615" t="s">
        <v>258</v>
      </c>
      <c r="AI615">
        <v>15.8404926474169</v>
      </c>
    </row>
    <row r="616" spans="24:35" x14ac:dyDescent="0.35">
      <c r="X616" t="str">
        <f t="shared" si="28"/>
        <v>8405_Entreposage et services auxiliaires des transports</v>
      </c>
      <c r="Y616" t="str">
        <f>INDEX(PDC!$K$1:$L$89,MATCH(AA616,PDC!$K:$K,0),MATCH(PDC!$L$1,PDC!$K$1:$L$1,0))</f>
        <v>Entreposage et services auxiliaires des transports</v>
      </c>
      <c r="Z616" t="s">
        <v>307</v>
      </c>
      <c r="AA616" t="s">
        <v>200</v>
      </c>
      <c r="AB616">
        <v>1493.7548706196401</v>
      </c>
      <c r="AE616" t="str">
        <f t="shared" si="29"/>
        <v>43_Entreposage et services auxiliaires des transports</v>
      </c>
      <c r="AF616" t="str">
        <f>INDEX(PDC!$K$1:$L$89,MATCH(AH616,PDC!$K:$K,0),MATCH(PDC!$L$1,PDC!$K$1:$L$1,0))</f>
        <v>Entreposage et services auxiliaires des transports</v>
      </c>
      <c r="AG616" t="s">
        <v>151</v>
      </c>
      <c r="AH616" t="s">
        <v>200</v>
      </c>
      <c r="AI616">
        <v>170.29864170017899</v>
      </c>
    </row>
    <row r="617" spans="24:35" x14ac:dyDescent="0.35">
      <c r="X617" t="str">
        <f t="shared" si="28"/>
        <v>8405_Activités de poste et de courrier</v>
      </c>
      <c r="Y617" t="str">
        <f>INDEX(PDC!$K$1:$L$89,MATCH(AA617,PDC!$K:$K,0),MATCH(PDC!$L$1,PDC!$K$1:$L$1,0))</f>
        <v>Activités de poste et de courrier</v>
      </c>
      <c r="Z617" t="s">
        <v>307</v>
      </c>
      <c r="AA617" t="s">
        <v>229</v>
      </c>
      <c r="AB617">
        <v>336.67368031011398</v>
      </c>
      <c r="AE617" t="str">
        <f t="shared" si="29"/>
        <v>43_Activités de poste et de courrier</v>
      </c>
      <c r="AF617" t="str">
        <f>INDEX(PDC!$K$1:$L$89,MATCH(AH617,PDC!$K:$K,0),MATCH(PDC!$L$1,PDC!$K$1:$L$1,0))</f>
        <v>Activités de poste et de courrier</v>
      </c>
      <c r="AG617" t="s">
        <v>151</v>
      </c>
      <c r="AH617" t="s">
        <v>229</v>
      </c>
      <c r="AI617">
        <v>370.61476859826797</v>
      </c>
    </row>
    <row r="618" spans="24:35" x14ac:dyDescent="0.35">
      <c r="X618" t="str">
        <f t="shared" si="28"/>
        <v>8405_Hébergement</v>
      </c>
      <c r="Y618" t="str">
        <f>INDEX(PDC!$K$1:$L$89,MATCH(AA618,PDC!$K:$K,0),MATCH(PDC!$L$1,PDC!$K$1:$L$1,0))</f>
        <v>Hébergement</v>
      </c>
      <c r="Z618" t="s">
        <v>307</v>
      </c>
      <c r="AA618" t="s">
        <v>220</v>
      </c>
      <c r="AB618">
        <v>476.13224484368402</v>
      </c>
      <c r="AE618" t="str">
        <f t="shared" si="29"/>
        <v>43_Hébergement</v>
      </c>
      <c r="AF618" t="str">
        <f>INDEX(PDC!$K$1:$L$89,MATCH(AH618,PDC!$K:$K,0),MATCH(PDC!$L$1,PDC!$K$1:$L$1,0))</f>
        <v>Hébergement</v>
      </c>
      <c r="AG618" t="s">
        <v>151</v>
      </c>
      <c r="AH618" t="s">
        <v>220</v>
      </c>
      <c r="AI618">
        <v>641.08322085025702</v>
      </c>
    </row>
    <row r="619" spans="24:35" x14ac:dyDescent="0.35">
      <c r="X619" t="str">
        <f t="shared" si="28"/>
        <v>8405_Restauration</v>
      </c>
      <c r="Y619" t="str">
        <f>INDEX(PDC!$K$1:$L$89,MATCH(AA619,PDC!$K:$K,0),MATCH(PDC!$L$1,PDC!$K$1:$L$1,0))</f>
        <v>Restauration</v>
      </c>
      <c r="Z619" t="s">
        <v>307</v>
      </c>
      <c r="AA619" t="s">
        <v>214</v>
      </c>
      <c r="AB619">
        <v>1795.7762830653301</v>
      </c>
      <c r="AE619" t="str">
        <f t="shared" si="29"/>
        <v>43_Restauration</v>
      </c>
      <c r="AF619" t="str">
        <f>INDEX(PDC!$K$1:$L$89,MATCH(AH619,PDC!$K:$K,0),MATCH(PDC!$L$1,PDC!$K$1:$L$1,0))</f>
        <v>Restauration</v>
      </c>
      <c r="AG619" t="s">
        <v>151</v>
      </c>
      <c r="AH619" t="s">
        <v>214</v>
      </c>
      <c r="AI619">
        <v>1155.45834562801</v>
      </c>
    </row>
    <row r="620" spans="24:35" x14ac:dyDescent="0.35">
      <c r="X620" t="str">
        <f t="shared" si="28"/>
        <v>8405_Édition</v>
      </c>
      <c r="Y620" t="str">
        <f>INDEX(PDC!$K$1:$L$89,MATCH(AA620,PDC!$K:$K,0),MATCH(PDC!$L$1,PDC!$K$1:$L$1,0))</f>
        <v>Édition</v>
      </c>
      <c r="Z620" t="s">
        <v>307</v>
      </c>
      <c r="AA620" t="s">
        <v>255</v>
      </c>
      <c r="AB620">
        <v>224.338498478844</v>
      </c>
      <c r="AE620" t="str">
        <f t="shared" si="29"/>
        <v>43_Édition</v>
      </c>
      <c r="AF620" t="str">
        <f>INDEX(PDC!$K$1:$L$89,MATCH(AH620,PDC!$K:$K,0),MATCH(PDC!$L$1,PDC!$K$1:$L$1,0))</f>
        <v>Édition</v>
      </c>
      <c r="AG620" t="s">
        <v>151</v>
      </c>
      <c r="AH620" t="s">
        <v>255</v>
      </c>
      <c r="AI620">
        <v>193.25704605159299</v>
      </c>
    </row>
    <row r="621" spans="24:35" x14ac:dyDescent="0.35">
      <c r="X621" t="str">
        <f t="shared" si="28"/>
        <v>8405_Production de films cinématographiques, de vidéo et de programmes de télévision ; enregistrement sonore et édition musicale</v>
      </c>
      <c r="Y621" t="str">
        <f>INDEX(PDC!$K$1:$L$89,MATCH(AA621,PDC!$K:$K,0),MATCH(PDC!$L$1,PDC!$K$1:$L$1,0))</f>
        <v>Production de films cinématographiques, de vidéo et de programmes de télévision ; enregistrement sonore et édition musicale</v>
      </c>
      <c r="Z621" t="s">
        <v>307</v>
      </c>
      <c r="AA621" t="s">
        <v>228</v>
      </c>
      <c r="AB621">
        <v>47.335807501887899</v>
      </c>
      <c r="AE621" t="str">
        <f t="shared" si="29"/>
        <v>43_Production de films cinématographiques, de vidéo et de programmes de télévision ; enregistrement sonore et édition musicale</v>
      </c>
      <c r="AF621" t="str">
        <f>INDEX(PDC!$K$1:$L$89,MATCH(AH621,PDC!$K:$K,0),MATCH(PDC!$L$1,PDC!$K$1:$L$1,0))</f>
        <v>Production de films cinématographiques, de vidéo et de programmes de télévision ; enregistrement sonore et édition musicale</v>
      </c>
      <c r="AG621" t="s">
        <v>151</v>
      </c>
      <c r="AH621" t="s">
        <v>228</v>
      </c>
      <c r="AI621">
        <v>24.3595823249922</v>
      </c>
    </row>
    <row r="622" spans="24:35" x14ac:dyDescent="0.35">
      <c r="X622" t="str">
        <f t="shared" si="28"/>
        <v>8405_Programmation et diffusion</v>
      </c>
      <c r="Y622" t="str">
        <f>INDEX(PDC!$K$1:$L$89,MATCH(AA622,PDC!$K:$K,0),MATCH(PDC!$L$1,PDC!$K$1:$L$1,0))</f>
        <v>Programmation et diffusion</v>
      </c>
      <c r="Z622" t="s">
        <v>307</v>
      </c>
      <c r="AA622" t="s">
        <v>257</v>
      </c>
      <c r="AB622">
        <v>12.1841813288985</v>
      </c>
      <c r="AE622" t="str">
        <f t="shared" si="29"/>
        <v>43_Programmation et diffusion</v>
      </c>
      <c r="AF622" t="str">
        <f>INDEX(PDC!$K$1:$L$89,MATCH(AH622,PDC!$K:$K,0),MATCH(PDC!$L$1,PDC!$K$1:$L$1,0))</f>
        <v>Programmation et diffusion</v>
      </c>
      <c r="AG622" t="s">
        <v>151</v>
      </c>
      <c r="AH622" t="s">
        <v>257</v>
      </c>
      <c r="AI622">
        <v>26.551232572751498</v>
      </c>
    </row>
    <row r="623" spans="24:35" x14ac:dyDescent="0.35">
      <c r="X623" t="str">
        <f t="shared" si="28"/>
        <v>8405_Télécommunications</v>
      </c>
      <c r="Y623" t="str">
        <f>INDEX(PDC!$K$1:$L$89,MATCH(AA623,PDC!$K:$K,0),MATCH(PDC!$L$1,PDC!$K$1:$L$1,0))</f>
        <v>Télécommunications</v>
      </c>
      <c r="Z623" t="s">
        <v>307</v>
      </c>
      <c r="AA623" t="s">
        <v>249</v>
      </c>
      <c r="AB623">
        <v>101.882337303396</v>
      </c>
      <c r="AE623" t="str">
        <f t="shared" si="29"/>
        <v>43_Télécommunications</v>
      </c>
      <c r="AF623" t="str">
        <f>INDEX(PDC!$K$1:$L$89,MATCH(AH623,PDC!$K:$K,0),MATCH(PDC!$L$1,PDC!$K$1:$L$1,0))</f>
        <v>Télécommunications</v>
      </c>
      <c r="AG623" t="s">
        <v>151</v>
      </c>
      <c r="AH623" t="s">
        <v>249</v>
      </c>
      <c r="AI623">
        <v>130.75262805567999</v>
      </c>
    </row>
    <row r="624" spans="24:35" x14ac:dyDescent="0.35">
      <c r="X624" t="str">
        <f t="shared" si="28"/>
        <v>8405_Programmation, conseil et autres activités informatiques</v>
      </c>
      <c r="Y624" t="str">
        <f>INDEX(PDC!$K$1:$L$89,MATCH(AA624,PDC!$K:$K,0),MATCH(PDC!$L$1,PDC!$K$1:$L$1,0))</f>
        <v>Programmation, conseil et autres activités informatiques</v>
      </c>
      <c r="Z624" t="s">
        <v>307</v>
      </c>
      <c r="AA624" t="s">
        <v>233</v>
      </c>
      <c r="AB624">
        <v>166.434061423022</v>
      </c>
      <c r="AE624" t="str">
        <f t="shared" si="29"/>
        <v>43_Programmation, conseil et autres activités informatiques</v>
      </c>
      <c r="AF624" t="str">
        <f>INDEX(PDC!$K$1:$L$89,MATCH(AH624,PDC!$K:$K,0),MATCH(PDC!$L$1,PDC!$K$1:$L$1,0))</f>
        <v>Programmation, conseil et autres activités informatiques</v>
      </c>
      <c r="AG624" t="s">
        <v>151</v>
      </c>
      <c r="AH624" t="s">
        <v>233</v>
      </c>
      <c r="AI624">
        <v>145.07200547687299</v>
      </c>
    </row>
    <row r="625" spans="24:35" x14ac:dyDescent="0.35">
      <c r="X625" t="str">
        <f t="shared" si="28"/>
        <v>8405_Services d'information</v>
      </c>
      <c r="Y625" t="str">
        <f>INDEX(PDC!$K$1:$L$89,MATCH(AA625,PDC!$K:$K,0),MATCH(PDC!$L$1,PDC!$K$1:$L$1,0))</f>
        <v>Services d'information</v>
      </c>
      <c r="Z625" t="s">
        <v>307</v>
      </c>
      <c r="AA625" t="s">
        <v>153</v>
      </c>
      <c r="AB625">
        <v>27.564342676249598</v>
      </c>
      <c r="AE625" t="str">
        <f t="shared" si="29"/>
        <v>43_Services d'information</v>
      </c>
      <c r="AF625" t="str">
        <f>INDEX(PDC!$K$1:$L$89,MATCH(AH625,PDC!$K:$K,0),MATCH(PDC!$L$1,PDC!$K$1:$L$1,0))</f>
        <v>Services d'information</v>
      </c>
      <c r="AG625" t="s">
        <v>151</v>
      </c>
      <c r="AH625" t="s">
        <v>153</v>
      </c>
      <c r="AI625">
        <v>26.353380855631801</v>
      </c>
    </row>
    <row r="626" spans="24:35" x14ac:dyDescent="0.35">
      <c r="X626" t="str">
        <f t="shared" si="28"/>
        <v>8405_Activités des services financiers, hors assurance et caisses de retraite</v>
      </c>
      <c r="Y626" t="str">
        <f>INDEX(PDC!$K$1:$L$89,MATCH(AA626,PDC!$K:$K,0),MATCH(PDC!$L$1,PDC!$K$1:$L$1,0))</f>
        <v>Activités des services financiers, hors assurance et caisses de retraite</v>
      </c>
      <c r="Z626" t="s">
        <v>307</v>
      </c>
      <c r="AA626" t="s">
        <v>226</v>
      </c>
      <c r="AB626">
        <v>996.29774640437495</v>
      </c>
      <c r="AE626" t="str">
        <f t="shared" si="29"/>
        <v>43_Activités des services financiers, hors assurance et caisses de retraite</v>
      </c>
      <c r="AF626" t="str">
        <f>INDEX(PDC!$K$1:$L$89,MATCH(AH626,PDC!$K:$K,0),MATCH(PDC!$L$1,PDC!$K$1:$L$1,0))</f>
        <v>Activités des services financiers, hors assurance et caisses de retraite</v>
      </c>
      <c r="AG626" t="s">
        <v>151</v>
      </c>
      <c r="AH626" t="s">
        <v>226</v>
      </c>
      <c r="AI626">
        <v>761.62551483639697</v>
      </c>
    </row>
    <row r="627" spans="24:35" x14ac:dyDescent="0.35">
      <c r="X627" t="str">
        <f t="shared" si="28"/>
        <v>8405_Assurance</v>
      </c>
      <c r="Y627" t="str">
        <f>INDEX(PDC!$K$1:$L$89,MATCH(AA627,PDC!$K:$K,0),MATCH(PDC!$L$1,PDC!$K$1:$L$1,0))</f>
        <v>Assurance</v>
      </c>
      <c r="Z627" t="s">
        <v>307</v>
      </c>
      <c r="AA627" t="s">
        <v>240</v>
      </c>
      <c r="AB627">
        <v>354.66207317274899</v>
      </c>
      <c r="AE627" t="str">
        <f t="shared" si="29"/>
        <v>43_Assurance</v>
      </c>
      <c r="AF627" t="str">
        <f>INDEX(PDC!$K$1:$L$89,MATCH(AH627,PDC!$K:$K,0),MATCH(PDC!$L$1,PDC!$K$1:$L$1,0))</f>
        <v>Assurance</v>
      </c>
      <c r="AG627" t="s">
        <v>151</v>
      </c>
      <c r="AH627" t="s">
        <v>240</v>
      </c>
      <c r="AI627">
        <v>174.57847537037301</v>
      </c>
    </row>
    <row r="628" spans="24:35" x14ac:dyDescent="0.35">
      <c r="X628" t="str">
        <f t="shared" si="28"/>
        <v>8405_Activités auxiliaires de services financiers et d'assurance</v>
      </c>
      <c r="Y628" t="str">
        <f>INDEX(PDC!$K$1:$L$89,MATCH(AA628,PDC!$K:$K,0),MATCH(PDC!$L$1,PDC!$K$1:$L$1,0))</f>
        <v>Activités auxiliaires de services financiers et d'assurance</v>
      </c>
      <c r="Z628" t="s">
        <v>307</v>
      </c>
      <c r="AA628" t="s">
        <v>232</v>
      </c>
      <c r="AB628">
        <v>241.019478385686</v>
      </c>
      <c r="AE628" t="str">
        <f t="shared" si="29"/>
        <v>43_Activités auxiliaires de services financiers et d'assurance</v>
      </c>
      <c r="AF628" t="str">
        <f>INDEX(PDC!$K$1:$L$89,MATCH(AH628,PDC!$K:$K,0),MATCH(PDC!$L$1,PDC!$K$1:$L$1,0))</f>
        <v>Activités auxiliaires de services financiers et d'assurance</v>
      </c>
      <c r="AG628" t="s">
        <v>151</v>
      </c>
      <c r="AH628" t="s">
        <v>232</v>
      </c>
      <c r="AI628">
        <v>228.59151381524899</v>
      </c>
    </row>
    <row r="629" spans="24:35" x14ac:dyDescent="0.35">
      <c r="X629" t="str">
        <f t="shared" si="28"/>
        <v>8405_Activités immobilières</v>
      </c>
      <c r="Y629" t="str">
        <f>INDEX(PDC!$K$1:$L$89,MATCH(AA629,PDC!$K:$K,0),MATCH(PDC!$L$1,PDC!$K$1:$L$1,0))</f>
        <v>Activités immobilières</v>
      </c>
      <c r="Z629" t="s">
        <v>307</v>
      </c>
      <c r="AA629" t="s">
        <v>217</v>
      </c>
      <c r="AB629">
        <v>999.74718514636595</v>
      </c>
      <c r="AE629" t="str">
        <f t="shared" si="29"/>
        <v>43_Activités immobilières</v>
      </c>
      <c r="AF629" t="str">
        <f>INDEX(PDC!$K$1:$L$89,MATCH(AH629,PDC!$K:$K,0),MATCH(PDC!$L$1,PDC!$K$1:$L$1,0))</f>
        <v>Activités immobilières</v>
      </c>
      <c r="AG629" t="s">
        <v>151</v>
      </c>
      <c r="AH629" t="s">
        <v>217</v>
      </c>
      <c r="AI629">
        <v>386.51979261509899</v>
      </c>
    </row>
    <row r="630" spans="24:35" x14ac:dyDescent="0.35">
      <c r="X630" t="str">
        <f t="shared" si="28"/>
        <v>8405_Activités juridiques et comptables</v>
      </c>
      <c r="Y630" t="str">
        <f>INDEX(PDC!$K$1:$L$89,MATCH(AA630,PDC!$K:$K,0),MATCH(PDC!$L$1,PDC!$K$1:$L$1,0))</f>
        <v>Activités juridiques et comptables</v>
      </c>
      <c r="Z630" t="s">
        <v>307</v>
      </c>
      <c r="AA630" t="s">
        <v>155</v>
      </c>
      <c r="AB630">
        <v>628.18947584241903</v>
      </c>
      <c r="AE630" t="str">
        <f t="shared" si="29"/>
        <v>43_Activités juridiques et comptables</v>
      </c>
      <c r="AF630" t="str">
        <f>INDEX(PDC!$K$1:$L$89,MATCH(AH630,PDC!$K:$K,0),MATCH(PDC!$L$1,PDC!$K$1:$L$1,0))</f>
        <v>Activités juridiques et comptables</v>
      </c>
      <c r="AG630" t="s">
        <v>151</v>
      </c>
      <c r="AH630" t="s">
        <v>155</v>
      </c>
      <c r="AI630">
        <v>598.07317087028002</v>
      </c>
    </row>
    <row r="631" spans="24:35" x14ac:dyDescent="0.35">
      <c r="X631" t="str">
        <f t="shared" si="28"/>
        <v>8405_Activités des sièges sociaux ; conseil de gestion</v>
      </c>
      <c r="Y631" t="str">
        <f>INDEX(PDC!$K$1:$L$89,MATCH(AA631,PDC!$K:$K,0),MATCH(PDC!$L$1,PDC!$K$1:$L$1,0))</f>
        <v>Activités des sièges sociaux ; conseil de gestion</v>
      </c>
      <c r="Z631" t="s">
        <v>307</v>
      </c>
      <c r="AA631" t="s">
        <v>234</v>
      </c>
      <c r="AB631">
        <v>607.15230004446801</v>
      </c>
      <c r="AE631" t="str">
        <f t="shared" si="29"/>
        <v>43_Activités des sièges sociaux ; conseil de gestion</v>
      </c>
      <c r="AF631" t="str">
        <f>INDEX(PDC!$K$1:$L$89,MATCH(AH631,PDC!$K:$K,0),MATCH(PDC!$L$1,PDC!$K$1:$L$1,0))</f>
        <v>Activités des sièges sociaux ; conseil de gestion</v>
      </c>
      <c r="AG631" t="s">
        <v>151</v>
      </c>
      <c r="AH631" t="s">
        <v>234</v>
      </c>
      <c r="AI631">
        <v>429.53437462488301</v>
      </c>
    </row>
    <row r="632" spans="24:35" x14ac:dyDescent="0.35">
      <c r="X632" t="str">
        <f t="shared" si="28"/>
        <v>8405_Activités d'architecture et d'ingénierie ; activités de contrôle et analyses techniques</v>
      </c>
      <c r="Y632" t="str">
        <f>INDEX(PDC!$K$1:$L$89,MATCH(AA632,PDC!$K:$K,0),MATCH(PDC!$L$1,PDC!$K$1:$L$1,0))</f>
        <v>Activités d'architecture et d'ingénierie ; activités de contrôle et analyses techniques</v>
      </c>
      <c r="Z632" t="s">
        <v>307</v>
      </c>
      <c r="AA632" t="s">
        <v>243</v>
      </c>
      <c r="AB632">
        <v>860.26027525197401</v>
      </c>
      <c r="AE632" t="str">
        <f t="shared" si="29"/>
        <v>43_Activités d'architecture et d'ingénierie ; activités de contrôle et analyses techniques</v>
      </c>
      <c r="AF632" t="str">
        <f>INDEX(PDC!$K$1:$L$89,MATCH(AH632,PDC!$K:$K,0),MATCH(PDC!$L$1,PDC!$K$1:$L$1,0))</f>
        <v>Activités d'architecture et d'ingénierie ; activités de contrôle et analyses techniques</v>
      </c>
      <c r="AG632" t="s">
        <v>151</v>
      </c>
      <c r="AH632" t="s">
        <v>243</v>
      </c>
      <c r="AI632">
        <v>262.15919145202099</v>
      </c>
    </row>
    <row r="633" spans="24:35" x14ac:dyDescent="0.35">
      <c r="X633" t="str">
        <f t="shared" si="28"/>
        <v>8405_Recherche-développement scientifique</v>
      </c>
      <c r="Y633" t="str">
        <f>INDEX(PDC!$K$1:$L$89,MATCH(AA633,PDC!$K:$K,0),MATCH(PDC!$L$1,PDC!$K$1:$L$1,0))</f>
        <v>Recherche-développement scientifique</v>
      </c>
      <c r="Z633" t="s">
        <v>307</v>
      </c>
      <c r="AA633" t="s">
        <v>251</v>
      </c>
      <c r="AB633">
        <v>103.093198837355</v>
      </c>
      <c r="AE633" t="str">
        <f t="shared" si="29"/>
        <v>43_Recherche-développement scientifique</v>
      </c>
      <c r="AF633" t="str">
        <f>INDEX(PDC!$K$1:$L$89,MATCH(AH633,PDC!$K:$K,0),MATCH(PDC!$L$1,PDC!$K$1:$L$1,0))</f>
        <v>Recherche-développement scientifique</v>
      </c>
      <c r="AG633" t="s">
        <v>151</v>
      </c>
      <c r="AH633" t="s">
        <v>251</v>
      </c>
      <c r="AI633">
        <v>9.7735180470703202</v>
      </c>
    </row>
    <row r="634" spans="24:35" x14ac:dyDescent="0.35">
      <c r="X634" t="str">
        <f t="shared" si="28"/>
        <v>8405_Publicité et études de marché</v>
      </c>
      <c r="Y634" t="str">
        <f>INDEX(PDC!$K$1:$L$89,MATCH(AA634,PDC!$K:$K,0),MATCH(PDC!$L$1,PDC!$K$1:$L$1,0))</f>
        <v>Publicité et études de marché</v>
      </c>
      <c r="Z634" t="s">
        <v>307</v>
      </c>
      <c r="AA634" t="s">
        <v>157</v>
      </c>
      <c r="AB634">
        <v>171.39695774578399</v>
      </c>
      <c r="AE634" t="str">
        <f t="shared" si="29"/>
        <v>43_Publicité et études de marché</v>
      </c>
      <c r="AF634" t="str">
        <f>INDEX(PDC!$K$1:$L$89,MATCH(AH634,PDC!$K:$K,0),MATCH(PDC!$L$1,PDC!$K$1:$L$1,0))</f>
        <v>Publicité et études de marché</v>
      </c>
      <c r="AG634" t="s">
        <v>151</v>
      </c>
      <c r="AH634" t="s">
        <v>157</v>
      </c>
      <c r="AI634">
        <v>131.42950912019401</v>
      </c>
    </row>
    <row r="635" spans="24:35" x14ac:dyDescent="0.35">
      <c r="X635" t="str">
        <f t="shared" si="28"/>
        <v>8405_Autres activités spécialisées, scientifiques et techniques</v>
      </c>
      <c r="Y635" t="str">
        <f>INDEX(PDC!$K$1:$L$89,MATCH(AA635,PDC!$K:$K,0),MATCH(PDC!$L$1,PDC!$K$1:$L$1,0))</f>
        <v>Autres activités spécialisées, scientifiques et techniques</v>
      </c>
      <c r="Z635" t="s">
        <v>307</v>
      </c>
      <c r="AA635" t="s">
        <v>159</v>
      </c>
      <c r="AB635">
        <v>65.078588441744103</v>
      </c>
      <c r="AE635" t="str">
        <f t="shared" si="29"/>
        <v>43_Autres activités spécialisées, scientifiques et techniques</v>
      </c>
      <c r="AF635" t="str">
        <f>INDEX(PDC!$K$1:$L$89,MATCH(AH635,PDC!$K:$K,0),MATCH(PDC!$L$1,PDC!$K$1:$L$1,0))</f>
        <v>Autres activités spécialisées, scientifiques et techniques</v>
      </c>
      <c r="AG635" t="s">
        <v>151</v>
      </c>
      <c r="AH635" t="s">
        <v>159</v>
      </c>
      <c r="AI635">
        <v>37.125568711418602</v>
      </c>
    </row>
    <row r="636" spans="24:35" x14ac:dyDescent="0.35">
      <c r="X636" t="str">
        <f t="shared" si="28"/>
        <v>8405_Activités vétérinaires</v>
      </c>
      <c r="Y636" t="str">
        <f>INDEX(PDC!$K$1:$L$89,MATCH(AA636,PDC!$K:$K,0),MATCH(PDC!$L$1,PDC!$K$1:$L$1,0))</f>
        <v>Activités vétérinaires</v>
      </c>
      <c r="Z636" t="s">
        <v>307</v>
      </c>
      <c r="AA636" t="s">
        <v>238</v>
      </c>
      <c r="AB636">
        <v>103.306540601329</v>
      </c>
      <c r="AE636" t="str">
        <f t="shared" si="29"/>
        <v>43_Activités vétérinaires</v>
      </c>
      <c r="AF636" t="str">
        <f>INDEX(PDC!$K$1:$L$89,MATCH(AH636,PDC!$K:$K,0),MATCH(PDC!$L$1,PDC!$K$1:$L$1,0))</f>
        <v>Activités vétérinaires</v>
      </c>
      <c r="AG636" t="s">
        <v>151</v>
      </c>
      <c r="AH636" t="s">
        <v>238</v>
      </c>
      <c r="AI636">
        <v>77.756046964951494</v>
      </c>
    </row>
    <row r="637" spans="24:35" x14ac:dyDescent="0.35">
      <c r="X637" t="str">
        <f t="shared" si="28"/>
        <v>8405_Activités de location et location-bail</v>
      </c>
      <c r="Y637" t="str">
        <f>INDEX(PDC!$K$1:$L$89,MATCH(AA637,PDC!$K:$K,0),MATCH(PDC!$L$1,PDC!$K$1:$L$1,0))</f>
        <v>Activités de location et location-bail</v>
      </c>
      <c r="Z637" t="s">
        <v>307</v>
      </c>
      <c r="AA637" t="s">
        <v>236</v>
      </c>
      <c r="AB637">
        <v>335.69580015813398</v>
      </c>
      <c r="AE637" t="str">
        <f t="shared" si="29"/>
        <v>43_Activités de location et location-bail</v>
      </c>
      <c r="AF637" t="str">
        <f>INDEX(PDC!$K$1:$L$89,MATCH(AH637,PDC!$K:$K,0),MATCH(PDC!$L$1,PDC!$K$1:$L$1,0))</f>
        <v>Activités de location et location-bail</v>
      </c>
      <c r="AG637" t="s">
        <v>151</v>
      </c>
      <c r="AH637" t="s">
        <v>236</v>
      </c>
      <c r="AI637">
        <v>55.064734067143</v>
      </c>
    </row>
    <row r="638" spans="24:35" x14ac:dyDescent="0.35">
      <c r="X638" t="str">
        <f t="shared" si="28"/>
        <v>8405_Activités liées à l'emploi</v>
      </c>
      <c r="Y638" t="str">
        <f>INDEX(PDC!$K$1:$L$89,MATCH(AA638,PDC!$K:$K,0),MATCH(PDC!$L$1,PDC!$K$1:$L$1,0))</f>
        <v>Activités liées à l'emploi</v>
      </c>
      <c r="Z638" t="s">
        <v>307</v>
      </c>
      <c r="AA638" t="s">
        <v>198</v>
      </c>
      <c r="AB638">
        <v>2341.6574769837798</v>
      </c>
      <c r="AE638" t="str">
        <f t="shared" si="29"/>
        <v>43_Activités liées à l'emploi</v>
      </c>
      <c r="AF638" t="str">
        <f>INDEX(PDC!$K$1:$L$89,MATCH(AH638,PDC!$K:$K,0),MATCH(PDC!$L$1,PDC!$K$1:$L$1,0))</f>
        <v>Activités liées à l'emploi</v>
      </c>
      <c r="AG638" t="s">
        <v>151</v>
      </c>
      <c r="AH638" t="s">
        <v>198</v>
      </c>
      <c r="AI638">
        <v>1399.5797903549801</v>
      </c>
    </row>
    <row r="639" spans="24:35" x14ac:dyDescent="0.35">
      <c r="X639" t="str">
        <f t="shared" si="28"/>
        <v>8405_Activités des agences de voyage, voyagistes, services de réservation et activités connexes</v>
      </c>
      <c r="Y639" t="str">
        <f>INDEX(PDC!$K$1:$L$89,MATCH(AA639,PDC!$K:$K,0),MATCH(PDC!$L$1,PDC!$K$1:$L$1,0))</f>
        <v>Activités des agences de voyage, voyagistes, services de réservation et activités connexes</v>
      </c>
      <c r="Z639" t="s">
        <v>307</v>
      </c>
      <c r="AA639" t="s">
        <v>227</v>
      </c>
      <c r="AB639">
        <v>88.622228920699399</v>
      </c>
      <c r="AE639" t="str">
        <f t="shared" si="29"/>
        <v>43_Activités des agences de voyage, voyagistes, services de réservation et activités connexes</v>
      </c>
      <c r="AF639" t="str">
        <f>INDEX(PDC!$K$1:$L$89,MATCH(AH639,PDC!$K:$K,0),MATCH(PDC!$L$1,PDC!$K$1:$L$1,0))</f>
        <v>Activités des agences de voyage, voyagistes, services de réservation et activités connexes</v>
      </c>
      <c r="AG639" t="s">
        <v>151</v>
      </c>
      <c r="AH639" t="s">
        <v>227</v>
      </c>
      <c r="AI639">
        <v>70.691801368112706</v>
      </c>
    </row>
    <row r="640" spans="24:35" x14ac:dyDescent="0.35">
      <c r="X640" t="str">
        <f t="shared" si="28"/>
        <v>8405_Enquêtes et sécurité</v>
      </c>
      <c r="Y640" t="str">
        <f>INDEX(PDC!$K$1:$L$89,MATCH(AA640,PDC!$K:$K,0),MATCH(PDC!$L$1,PDC!$K$1:$L$1,0))</f>
        <v>Enquêtes et sécurité</v>
      </c>
      <c r="Z640" t="s">
        <v>307</v>
      </c>
      <c r="AA640" t="s">
        <v>213</v>
      </c>
      <c r="AB640">
        <v>338.92891947954001</v>
      </c>
      <c r="AE640" t="str">
        <f t="shared" si="29"/>
        <v>43_Enquêtes et sécurité</v>
      </c>
      <c r="AF640" t="str">
        <f>INDEX(PDC!$K$1:$L$89,MATCH(AH640,PDC!$K:$K,0),MATCH(PDC!$L$1,PDC!$K$1:$L$1,0))</f>
        <v>Enquêtes et sécurité</v>
      </c>
      <c r="AG640" t="s">
        <v>151</v>
      </c>
      <c r="AH640" t="s">
        <v>213</v>
      </c>
      <c r="AI640">
        <v>63.937242516863002</v>
      </c>
    </row>
    <row r="641" spans="24:35" x14ac:dyDescent="0.35">
      <c r="X641" t="str">
        <f t="shared" si="28"/>
        <v>8405_Services relatifs aux bâtiments et aménagement paysager</v>
      </c>
      <c r="Y641" t="str">
        <f>INDEX(PDC!$K$1:$L$89,MATCH(AA641,PDC!$K:$K,0),MATCH(PDC!$L$1,PDC!$K$1:$L$1,0))</f>
        <v>Services relatifs aux bâtiments et aménagement paysager</v>
      </c>
      <c r="Z641" t="s">
        <v>307</v>
      </c>
      <c r="AA641" t="s">
        <v>212</v>
      </c>
      <c r="AB641">
        <v>979.87983245848602</v>
      </c>
      <c r="AE641" t="str">
        <f t="shared" si="29"/>
        <v>43_Services relatifs aux bâtiments et aménagement paysager</v>
      </c>
      <c r="AF641" t="str">
        <f>INDEX(PDC!$K$1:$L$89,MATCH(AH641,PDC!$K:$K,0),MATCH(PDC!$L$1,PDC!$K$1:$L$1,0))</f>
        <v>Services relatifs aux bâtiments et aménagement paysager</v>
      </c>
      <c r="AG641" t="s">
        <v>151</v>
      </c>
      <c r="AH641" t="s">
        <v>212</v>
      </c>
      <c r="AI641">
        <v>461.57975030393101</v>
      </c>
    </row>
    <row r="642" spans="24:35" x14ac:dyDescent="0.35">
      <c r="X642" t="str">
        <f t="shared" si="28"/>
        <v>8405_Activités administratives et autres activités de soutien aux entreprises</v>
      </c>
      <c r="Y642" t="str">
        <f>INDEX(PDC!$K$1:$L$89,MATCH(AA642,PDC!$K:$K,0),MATCH(PDC!$L$1,PDC!$K$1:$L$1,0))</f>
        <v>Activités administratives et autres activités de soutien aux entreprises</v>
      </c>
      <c r="Z642" t="s">
        <v>307</v>
      </c>
      <c r="AA642" t="s">
        <v>224</v>
      </c>
      <c r="AB642">
        <v>358.16992337249701</v>
      </c>
      <c r="AE642" t="str">
        <f t="shared" si="29"/>
        <v>43_Activités administratives et autres activités de soutien aux entreprises</v>
      </c>
      <c r="AF642" t="str">
        <f>INDEX(PDC!$K$1:$L$89,MATCH(AH642,PDC!$K:$K,0),MATCH(PDC!$L$1,PDC!$K$1:$L$1,0))</f>
        <v>Activités administratives et autres activités de soutien aux entreprises</v>
      </c>
      <c r="AG642" t="s">
        <v>151</v>
      </c>
      <c r="AH642" t="s">
        <v>224</v>
      </c>
      <c r="AI642">
        <v>246.73318913961299</v>
      </c>
    </row>
    <row r="643" spans="24:35" x14ac:dyDescent="0.35">
      <c r="X643" t="str">
        <f t="shared" si="28"/>
        <v>8405_Administration publique et défense ; sécurité sociale obligatoire</v>
      </c>
      <c r="Y643" t="str">
        <f>INDEX(PDC!$K$1:$L$89,MATCH(AA643,PDC!$K:$K,0),MATCH(PDC!$L$1,PDC!$K$1:$L$1,0))</f>
        <v>Administration publique et défense ; sécurité sociale obligatoire</v>
      </c>
      <c r="Z643" t="s">
        <v>307</v>
      </c>
      <c r="AA643" t="s">
        <v>218</v>
      </c>
      <c r="AB643">
        <v>2978.85709999649</v>
      </c>
      <c r="AE643" t="str">
        <f t="shared" si="29"/>
        <v>43_Administration publique et défense ; sécurité sociale obligatoire</v>
      </c>
      <c r="AF643" t="str">
        <f>INDEX(PDC!$K$1:$L$89,MATCH(AH643,PDC!$K:$K,0),MATCH(PDC!$L$1,PDC!$K$1:$L$1,0))</f>
        <v>Administration publique et défense ; sécurité sociale obligatoire</v>
      </c>
      <c r="AG643" t="s">
        <v>151</v>
      </c>
      <c r="AH643" t="s">
        <v>218</v>
      </c>
      <c r="AI643">
        <v>2525.9887923845699</v>
      </c>
    </row>
    <row r="644" spans="24:35" x14ac:dyDescent="0.35">
      <c r="X644" t="str">
        <f t="shared" si="28"/>
        <v>8405_Enseignement</v>
      </c>
      <c r="Y644" t="str">
        <f>INDEX(PDC!$K$1:$L$89,MATCH(AA644,PDC!$K:$K,0),MATCH(PDC!$L$1,PDC!$K$1:$L$1,0))</f>
        <v>Enseignement</v>
      </c>
      <c r="Z644" t="s">
        <v>307</v>
      </c>
      <c r="AA644" t="s">
        <v>222</v>
      </c>
      <c r="AB644">
        <v>2308.1032760435501</v>
      </c>
      <c r="AE644" t="str">
        <f t="shared" si="29"/>
        <v>43_Enseignement</v>
      </c>
      <c r="AF644" t="str">
        <f>INDEX(PDC!$K$1:$L$89,MATCH(AH644,PDC!$K:$K,0),MATCH(PDC!$L$1,PDC!$K$1:$L$1,0))</f>
        <v>Enseignement</v>
      </c>
      <c r="AG644" t="s">
        <v>151</v>
      </c>
      <c r="AH644" t="s">
        <v>222</v>
      </c>
      <c r="AI644">
        <v>2272.3535337367798</v>
      </c>
    </row>
    <row r="645" spans="24:35" x14ac:dyDescent="0.35">
      <c r="X645" t="str">
        <f t="shared" ref="X645:X708" si="30">Z645&amp;"_"&amp;Y645</f>
        <v>8405_Activités pour la santé humaine</v>
      </c>
      <c r="Y645" t="str">
        <f>INDEX(PDC!$K$1:$L$89,MATCH(AA645,PDC!$K:$K,0),MATCH(PDC!$L$1,PDC!$K$1:$L$1,0))</f>
        <v>Activités pour la santé humaine</v>
      </c>
      <c r="Z645" t="s">
        <v>307</v>
      </c>
      <c r="AA645" t="s">
        <v>207</v>
      </c>
      <c r="AB645">
        <v>2922.9769874686599</v>
      </c>
      <c r="AE645" t="str">
        <f t="shared" ref="AE645:AE708" si="31">AG645&amp;"_"&amp;AF645</f>
        <v>43_Activités pour la santé humaine</v>
      </c>
      <c r="AF645" t="str">
        <f>INDEX(PDC!$K$1:$L$89,MATCH(AH645,PDC!$K:$K,0),MATCH(PDC!$L$1,PDC!$K$1:$L$1,0))</f>
        <v>Activités pour la santé humaine</v>
      </c>
      <c r="AG645" t="s">
        <v>151</v>
      </c>
      <c r="AH645" t="s">
        <v>207</v>
      </c>
      <c r="AI645">
        <v>2906.0473680341702</v>
      </c>
    </row>
    <row r="646" spans="24:35" x14ac:dyDescent="0.35">
      <c r="X646" t="str">
        <f t="shared" si="30"/>
        <v>8405_Hébergement médico-social et social</v>
      </c>
      <c r="Y646" t="str">
        <f>INDEX(PDC!$K$1:$L$89,MATCH(AA646,PDC!$K:$K,0),MATCH(PDC!$L$1,PDC!$K$1:$L$1,0))</f>
        <v>Hébergement médico-social et social</v>
      </c>
      <c r="Z646" t="s">
        <v>307</v>
      </c>
      <c r="AA646" t="s">
        <v>202</v>
      </c>
      <c r="AB646">
        <v>2863.8690775016298</v>
      </c>
      <c r="AE646" t="str">
        <f t="shared" si="31"/>
        <v>43_Hébergement médico-social et social</v>
      </c>
      <c r="AF646" t="str">
        <f>INDEX(PDC!$K$1:$L$89,MATCH(AH646,PDC!$K:$K,0),MATCH(PDC!$L$1,PDC!$K$1:$L$1,0))</f>
        <v>Hébergement médico-social et social</v>
      </c>
      <c r="AG646" t="s">
        <v>151</v>
      </c>
      <c r="AH646" t="s">
        <v>202</v>
      </c>
      <c r="AI646">
        <v>2690.0051478799701</v>
      </c>
    </row>
    <row r="647" spans="24:35" x14ac:dyDescent="0.35">
      <c r="X647" t="str">
        <f t="shared" si="30"/>
        <v>8405_Action sociale sans hébergement</v>
      </c>
      <c r="Y647" t="str">
        <f>INDEX(PDC!$K$1:$L$89,MATCH(AA647,PDC!$K:$K,0),MATCH(PDC!$L$1,PDC!$K$1:$L$1,0))</f>
        <v>Action sociale sans hébergement</v>
      </c>
      <c r="Z647" t="s">
        <v>307</v>
      </c>
      <c r="AA647" t="s">
        <v>201</v>
      </c>
      <c r="AB647">
        <v>4935.4048355573404</v>
      </c>
      <c r="AE647" t="str">
        <f t="shared" si="31"/>
        <v>43_Action sociale sans hébergement</v>
      </c>
      <c r="AF647" t="str">
        <f>INDEX(PDC!$K$1:$L$89,MATCH(AH647,PDC!$K:$K,0),MATCH(PDC!$L$1,PDC!$K$1:$L$1,0))</f>
        <v>Action sociale sans hébergement</v>
      </c>
      <c r="AG647" t="s">
        <v>151</v>
      </c>
      <c r="AH647" t="s">
        <v>201</v>
      </c>
      <c r="AI647">
        <v>4190.6107380692101</v>
      </c>
    </row>
    <row r="648" spans="24:35" x14ac:dyDescent="0.35">
      <c r="X648" t="str">
        <f t="shared" si="30"/>
        <v>8405_Activités créatives, artistiques et de spectacle</v>
      </c>
      <c r="Y648" t="str">
        <f>INDEX(PDC!$K$1:$L$89,MATCH(AA648,PDC!$K:$K,0),MATCH(PDC!$L$1,PDC!$K$1:$L$1,0))</f>
        <v>Activités créatives, artistiques et de spectacle</v>
      </c>
      <c r="Z648" t="s">
        <v>307</v>
      </c>
      <c r="AA648" t="s">
        <v>245</v>
      </c>
      <c r="AB648">
        <v>198.93902961370401</v>
      </c>
      <c r="AE648" t="str">
        <f t="shared" si="31"/>
        <v>43_Activités créatives, artistiques et de spectacle</v>
      </c>
      <c r="AF648" t="str">
        <f>INDEX(PDC!$K$1:$L$89,MATCH(AH648,PDC!$K:$K,0),MATCH(PDC!$L$1,PDC!$K$1:$L$1,0))</f>
        <v>Activités créatives, artistiques et de spectacle</v>
      </c>
      <c r="AG648" t="s">
        <v>151</v>
      </c>
      <c r="AH648" t="s">
        <v>245</v>
      </c>
      <c r="AI648">
        <v>136.09086221752599</v>
      </c>
    </row>
    <row r="649" spans="24:35" x14ac:dyDescent="0.35">
      <c r="X649" t="str">
        <f t="shared" si="30"/>
        <v>8405_Bibliothèques, archives, musées et autres activités culturelles</v>
      </c>
      <c r="Y649" t="str">
        <f>INDEX(PDC!$K$1:$L$89,MATCH(AA649,PDC!$K:$K,0),MATCH(PDC!$L$1,PDC!$K$1:$L$1,0))</f>
        <v>Bibliothèques, archives, musées et autres activités culturelles</v>
      </c>
      <c r="Z649" t="s">
        <v>307</v>
      </c>
      <c r="AA649" t="s">
        <v>239</v>
      </c>
      <c r="AB649">
        <v>75.621276191670205</v>
      </c>
      <c r="AE649" t="str">
        <f t="shared" si="31"/>
        <v>43_Bibliothèques, archives, musées et autres activités culturelles</v>
      </c>
      <c r="AF649" t="str">
        <f>INDEX(PDC!$K$1:$L$89,MATCH(AH649,PDC!$K:$K,0),MATCH(PDC!$L$1,PDC!$K$1:$L$1,0))</f>
        <v>Bibliothèques, archives, musées et autres activités culturelles</v>
      </c>
      <c r="AG649" t="s">
        <v>151</v>
      </c>
      <c r="AH649" t="s">
        <v>239</v>
      </c>
      <c r="AI649">
        <v>15.665430953970899</v>
      </c>
    </row>
    <row r="650" spans="24:35" x14ac:dyDescent="0.35">
      <c r="X650" t="str">
        <f t="shared" si="30"/>
        <v>8405_Organisation de jeux de hasard et d'argent</v>
      </c>
      <c r="Y650" t="str">
        <f>INDEX(PDC!$K$1:$L$89,MATCH(AA650,PDC!$K:$K,0),MATCH(PDC!$L$1,PDC!$K$1:$L$1,0))</f>
        <v>Organisation de jeux de hasard et d'argent</v>
      </c>
      <c r="Z650" t="s">
        <v>307</v>
      </c>
      <c r="AA650" t="s">
        <v>247</v>
      </c>
      <c r="AB650">
        <v>3.8005862372080799</v>
      </c>
      <c r="AE650" t="str">
        <f t="shared" si="31"/>
        <v>43_Organisation de jeux de hasard et d'argent</v>
      </c>
      <c r="AF650" t="str">
        <f>INDEX(PDC!$K$1:$L$89,MATCH(AH650,PDC!$K:$K,0),MATCH(PDC!$L$1,PDC!$K$1:$L$1,0))</f>
        <v>Organisation de jeux de hasard et d'argent</v>
      </c>
      <c r="AG650" t="s">
        <v>151</v>
      </c>
      <c r="AH650" t="s">
        <v>247</v>
      </c>
      <c r="AI650">
        <v>3.9807692307692299</v>
      </c>
    </row>
    <row r="651" spans="24:35" x14ac:dyDescent="0.35">
      <c r="X651" t="str">
        <f t="shared" si="30"/>
        <v>8405_Activités sportives, récréatives et de loisirs</v>
      </c>
      <c r="Y651" t="str">
        <f>INDEX(PDC!$K$1:$L$89,MATCH(AA651,PDC!$K:$K,0),MATCH(PDC!$L$1,PDC!$K$1:$L$1,0))</f>
        <v>Activités sportives, récréatives et de loisirs</v>
      </c>
      <c r="Z651" t="s">
        <v>307</v>
      </c>
      <c r="AA651" t="s">
        <v>241</v>
      </c>
      <c r="AB651">
        <v>411.52955724410998</v>
      </c>
      <c r="AE651" t="str">
        <f t="shared" si="31"/>
        <v>43_Activités sportives, récréatives et de loisirs</v>
      </c>
      <c r="AF651" t="str">
        <f>INDEX(PDC!$K$1:$L$89,MATCH(AH651,PDC!$K:$K,0),MATCH(PDC!$L$1,PDC!$K$1:$L$1,0))</f>
        <v>Activités sportives, récréatives et de loisirs</v>
      </c>
      <c r="AG651" t="s">
        <v>151</v>
      </c>
      <c r="AH651" t="s">
        <v>241</v>
      </c>
      <c r="AI651">
        <v>249.173497843197</v>
      </c>
    </row>
    <row r="652" spans="24:35" x14ac:dyDescent="0.35">
      <c r="X652" t="str">
        <f t="shared" si="30"/>
        <v>8405_Activités des organisations associatives</v>
      </c>
      <c r="Y652" t="str">
        <f>INDEX(PDC!$K$1:$L$89,MATCH(AA652,PDC!$K:$K,0),MATCH(PDC!$L$1,PDC!$K$1:$L$1,0))</f>
        <v>Activités des organisations associatives</v>
      </c>
      <c r="Z652" t="s">
        <v>307</v>
      </c>
      <c r="AA652" t="s">
        <v>209</v>
      </c>
      <c r="AB652">
        <v>1410.28954527319</v>
      </c>
      <c r="AE652" t="str">
        <f t="shared" si="31"/>
        <v>43_Activités des organisations associatives</v>
      </c>
      <c r="AF652" t="str">
        <f>INDEX(PDC!$K$1:$L$89,MATCH(AH652,PDC!$K:$K,0),MATCH(PDC!$L$1,PDC!$K$1:$L$1,0))</f>
        <v>Activités des organisations associatives</v>
      </c>
      <c r="AG652" t="s">
        <v>151</v>
      </c>
      <c r="AH652" t="s">
        <v>209</v>
      </c>
      <c r="AI652">
        <v>900.03602413349097</v>
      </c>
    </row>
    <row r="653" spans="24:35" x14ac:dyDescent="0.35">
      <c r="X653" t="str">
        <f t="shared" si="30"/>
        <v>8405_Réparation d'ordinateurs et de biens personnels et domestiques</v>
      </c>
      <c r="Y653" t="str">
        <f>INDEX(PDC!$K$1:$L$89,MATCH(AA653,PDC!$K:$K,0),MATCH(PDC!$L$1,PDC!$K$1:$L$1,0))</f>
        <v>Réparation d'ordinateurs et de biens personnels et domestiques</v>
      </c>
      <c r="Z653" t="s">
        <v>307</v>
      </c>
      <c r="AA653" t="s">
        <v>242</v>
      </c>
      <c r="AB653">
        <v>56.806127235497101</v>
      </c>
      <c r="AE653" t="str">
        <f t="shared" si="31"/>
        <v>43_Réparation d'ordinateurs et de biens personnels et domestiques</v>
      </c>
      <c r="AF653" t="str">
        <f>INDEX(PDC!$K$1:$L$89,MATCH(AH653,PDC!$K:$K,0),MATCH(PDC!$L$1,PDC!$K$1:$L$1,0))</f>
        <v>Réparation d'ordinateurs et de biens personnels et domestiques</v>
      </c>
      <c r="AG653" t="s">
        <v>151</v>
      </c>
      <c r="AH653" t="s">
        <v>242</v>
      </c>
      <c r="AI653">
        <v>69.884560142748299</v>
      </c>
    </row>
    <row r="654" spans="24:35" x14ac:dyDescent="0.35">
      <c r="X654" t="str">
        <f t="shared" si="30"/>
        <v>8405_Autres services personnels</v>
      </c>
      <c r="Y654" t="str">
        <f>INDEX(PDC!$K$1:$L$89,MATCH(AA654,PDC!$K:$K,0),MATCH(PDC!$L$1,PDC!$K$1:$L$1,0))</f>
        <v>Autres services personnels</v>
      </c>
      <c r="Z654" t="s">
        <v>307</v>
      </c>
      <c r="AA654" t="s">
        <v>216</v>
      </c>
      <c r="AB654">
        <v>706.07898646697004</v>
      </c>
      <c r="AE654" t="str">
        <f t="shared" si="31"/>
        <v>43_Autres services personnels</v>
      </c>
      <c r="AF654" t="str">
        <f>INDEX(PDC!$K$1:$L$89,MATCH(AH654,PDC!$K:$K,0),MATCH(PDC!$L$1,PDC!$K$1:$L$1,0))</f>
        <v>Autres services personnels</v>
      </c>
      <c r="AG654" t="s">
        <v>151</v>
      </c>
      <c r="AH654" t="s">
        <v>216</v>
      </c>
      <c r="AI654">
        <v>430.21785057001102</v>
      </c>
    </row>
    <row r="655" spans="24:35" x14ac:dyDescent="0.35">
      <c r="X655" t="str">
        <f t="shared" si="30"/>
        <v>8405_Activités des ménages en tant qu'employeurs de personnel domestique</v>
      </c>
      <c r="Y655" t="str">
        <f>INDEX(PDC!$K$1:$L$89,MATCH(AA655,PDC!$K:$K,0),MATCH(PDC!$L$1,PDC!$K$1:$L$1,0))</f>
        <v>Activités des ménages en tant qu'employeurs de personnel domestique</v>
      </c>
      <c r="Z655" t="s">
        <v>307</v>
      </c>
      <c r="AA655" t="s">
        <v>261</v>
      </c>
      <c r="AB655">
        <v>367.76676453236502</v>
      </c>
      <c r="AE655" t="str">
        <f t="shared" si="31"/>
        <v>43_Activités des ménages en tant qu'employeurs de personnel domestique</v>
      </c>
      <c r="AF655" t="str">
        <f>INDEX(PDC!$K$1:$L$89,MATCH(AH655,PDC!$K:$K,0),MATCH(PDC!$L$1,PDC!$K$1:$L$1,0))</f>
        <v>Activités des ménages en tant qu'employeurs de personnel domestique</v>
      </c>
      <c r="AG655" t="s">
        <v>151</v>
      </c>
      <c r="AH655" t="s">
        <v>261</v>
      </c>
      <c r="AI655">
        <v>517.29751175156696</v>
      </c>
    </row>
    <row r="656" spans="24:35" x14ac:dyDescent="0.35">
      <c r="X656" t="str">
        <f t="shared" si="30"/>
        <v>8405_Activités indifférenciées des ménages en tant que producteurs de biens et services pour usage propre</v>
      </c>
      <c r="Y656" t="str">
        <f>INDEX(PDC!$K$1:$L$89,MATCH(AA656,PDC!$K:$K,0),MATCH(PDC!$L$1,PDC!$K$1:$L$1,0))</f>
        <v>Activités indifférenciées des ménages en tant que producteurs de biens et services pour usage propre</v>
      </c>
      <c r="Z656" t="s">
        <v>307</v>
      </c>
      <c r="AA656" t="s">
        <v>270</v>
      </c>
      <c r="AB656">
        <v>4.70485242621311</v>
      </c>
      <c r="AE656" t="str">
        <f t="shared" si="31"/>
        <v>43_Activités indifférenciées des ménages en tant que producteurs de biens et services pour usage propre</v>
      </c>
      <c r="AF656" t="str">
        <f>INDEX(PDC!$K$1:$L$89,MATCH(AH656,PDC!$K:$K,0),MATCH(PDC!$L$1,PDC!$K$1:$L$1,0))</f>
        <v>Activités indifférenciées des ménages en tant que producteurs de biens et services pour usage propre</v>
      </c>
      <c r="AG656" t="s">
        <v>151</v>
      </c>
      <c r="AH656" t="s">
        <v>270</v>
      </c>
      <c r="AI656">
        <v>9.6017751807677207</v>
      </c>
    </row>
    <row r="657" spans="24:35" x14ac:dyDescent="0.35">
      <c r="X657" t="str">
        <f t="shared" si="30"/>
        <v>8405_Activités des organisations et organismes extraterritoriaux</v>
      </c>
      <c r="Y657" t="str">
        <f>INDEX(PDC!$K$1:$L$89,MATCH(AA657,PDC!$K:$K,0),MATCH(PDC!$L$1,PDC!$K$1:$L$1,0))</f>
        <v>Activités des organisations et organismes extraterritoriaux</v>
      </c>
      <c r="Z657" t="s">
        <v>307</v>
      </c>
      <c r="AA657" t="s">
        <v>260</v>
      </c>
      <c r="AB657">
        <v>5.1401869158878499</v>
      </c>
      <c r="AE657" t="str">
        <f t="shared" si="31"/>
        <v>63_Culture et production animale, chasse et services annexes</v>
      </c>
      <c r="AF657" t="str">
        <f>INDEX(PDC!$K$1:$L$89,MATCH(AH657,PDC!$K:$K,0),MATCH(PDC!$L$1,PDC!$K$1:$L$1,0))</f>
        <v>Culture et production animale, chasse et services annexes</v>
      </c>
      <c r="AG657" t="s">
        <v>153</v>
      </c>
      <c r="AH657" t="s">
        <v>94</v>
      </c>
      <c r="AI657">
        <v>2094.9285506576198</v>
      </c>
    </row>
    <row r="658" spans="24:35" x14ac:dyDescent="0.35">
      <c r="X658" t="str">
        <f t="shared" si="30"/>
        <v>8406_Culture et production animale, chasse et services annexes</v>
      </c>
      <c r="Y658" t="str">
        <f>INDEX(PDC!$K$1:$L$89,MATCH(AA658,PDC!$K:$K,0),MATCH(PDC!$L$1,PDC!$K$1:$L$1,0))</f>
        <v>Culture et production animale, chasse et services annexes</v>
      </c>
      <c r="Z658" t="s">
        <v>309</v>
      </c>
      <c r="AA658" t="s">
        <v>94</v>
      </c>
      <c r="AB658">
        <v>290.97481141985099</v>
      </c>
      <c r="AE658" t="str">
        <f t="shared" si="31"/>
        <v>63_Sylviculture et exploitation forestière</v>
      </c>
      <c r="AF658" t="str">
        <f>INDEX(PDC!$K$1:$L$89,MATCH(AH658,PDC!$K:$K,0),MATCH(PDC!$L$1,PDC!$K$1:$L$1,0))</f>
        <v>Sylviculture et exploitation forestière</v>
      </c>
      <c r="AG658" t="s">
        <v>153</v>
      </c>
      <c r="AH658" t="s">
        <v>95</v>
      </c>
      <c r="AI658">
        <v>123.981784913349</v>
      </c>
    </row>
    <row r="659" spans="24:35" x14ac:dyDescent="0.35">
      <c r="X659" t="str">
        <f t="shared" si="30"/>
        <v>8406_Sylviculture et exploitation forestière</v>
      </c>
      <c r="Y659" t="str">
        <f>INDEX(PDC!$K$1:$L$89,MATCH(AA659,PDC!$K:$K,0),MATCH(PDC!$L$1,PDC!$K$1:$L$1,0))</f>
        <v>Sylviculture et exploitation forestière</v>
      </c>
      <c r="Z659" t="s">
        <v>309</v>
      </c>
      <c r="AA659" t="s">
        <v>95</v>
      </c>
      <c r="AB659">
        <v>28.863039228509201</v>
      </c>
      <c r="AE659" t="str">
        <f t="shared" si="31"/>
        <v>63_Pêche et aquaculture</v>
      </c>
      <c r="AF659" t="str">
        <f>INDEX(PDC!$K$1:$L$89,MATCH(AH659,PDC!$K:$K,0),MATCH(PDC!$L$1,PDC!$K$1:$L$1,0))</f>
        <v>Pêche et aquaculture</v>
      </c>
      <c r="AG659" t="s">
        <v>153</v>
      </c>
      <c r="AH659" t="s">
        <v>104</v>
      </c>
      <c r="AI659">
        <v>11.4712763615615</v>
      </c>
    </row>
    <row r="660" spans="24:35" x14ac:dyDescent="0.35">
      <c r="X660" t="str">
        <f t="shared" si="30"/>
        <v>8406_Autres industries extractives</v>
      </c>
      <c r="Y660" t="str">
        <f>INDEX(PDC!$K$1:$L$89,MATCH(AA660,PDC!$K:$K,0),MATCH(PDC!$L$1,PDC!$K$1:$L$1,0))</f>
        <v>Autres industries extractives</v>
      </c>
      <c r="Z660" t="s">
        <v>309</v>
      </c>
      <c r="AA660" t="s">
        <v>96</v>
      </c>
      <c r="AB660">
        <v>68.098014998610196</v>
      </c>
      <c r="AE660" t="str">
        <f t="shared" si="31"/>
        <v>63_Extraction d'hydrocarbures</v>
      </c>
      <c r="AF660" t="str">
        <f>INDEX(PDC!$K$1:$L$89,MATCH(AH660,PDC!$K:$K,0),MATCH(PDC!$L$1,PDC!$K$1:$L$1,0))</f>
        <v>Extraction d'hydrocarbures</v>
      </c>
      <c r="AG660" t="s">
        <v>153</v>
      </c>
      <c r="AH660" t="s">
        <v>105</v>
      </c>
      <c r="AI660">
        <v>2.6983332396567699</v>
      </c>
    </row>
    <row r="661" spans="24:35" x14ac:dyDescent="0.35">
      <c r="X661" t="str">
        <f t="shared" si="30"/>
        <v>8406_Industries alimentaires</v>
      </c>
      <c r="Y661" t="str">
        <f>INDEX(PDC!$K$1:$L$89,MATCH(AA661,PDC!$K:$K,0),MATCH(PDC!$L$1,PDC!$K$1:$L$1,0))</f>
        <v>Industries alimentaires</v>
      </c>
      <c r="Z661" t="s">
        <v>309</v>
      </c>
      <c r="AA661" t="s">
        <v>199</v>
      </c>
      <c r="AB661">
        <v>1663.3509926372799</v>
      </c>
      <c r="AE661" t="str">
        <f t="shared" si="31"/>
        <v>63_Autres industries extractives</v>
      </c>
      <c r="AF661" t="str">
        <f>INDEX(PDC!$K$1:$L$89,MATCH(AH661,PDC!$K:$K,0),MATCH(PDC!$L$1,PDC!$K$1:$L$1,0))</f>
        <v>Autres industries extractives</v>
      </c>
      <c r="AG661" t="s">
        <v>153</v>
      </c>
      <c r="AH661" t="s">
        <v>96</v>
      </c>
      <c r="AI661">
        <v>295.153245278187</v>
      </c>
    </row>
    <row r="662" spans="24:35" x14ac:dyDescent="0.35">
      <c r="X662" t="str">
        <f t="shared" si="30"/>
        <v>8406_Fabrication de boissons</v>
      </c>
      <c r="Y662" t="str">
        <f>INDEX(PDC!$K$1:$L$89,MATCH(AA662,PDC!$K:$K,0),MATCH(PDC!$L$1,PDC!$K$1:$L$1,0))</f>
        <v>Fabrication de boissons</v>
      </c>
      <c r="Z662" t="s">
        <v>309</v>
      </c>
      <c r="AA662" t="s">
        <v>252</v>
      </c>
      <c r="AB662">
        <v>61.474954054351201</v>
      </c>
      <c r="AE662" t="str">
        <f t="shared" si="31"/>
        <v>63_Industries alimentaires</v>
      </c>
      <c r="AF662" t="str">
        <f>INDEX(PDC!$K$1:$L$89,MATCH(AH662,PDC!$K:$K,0),MATCH(PDC!$L$1,PDC!$K$1:$L$1,0))</f>
        <v>Industries alimentaires</v>
      </c>
      <c r="AG662" t="s">
        <v>153</v>
      </c>
      <c r="AH662" t="s">
        <v>199</v>
      </c>
      <c r="AI662">
        <v>4191.7422582027202</v>
      </c>
    </row>
    <row r="663" spans="24:35" x14ac:dyDescent="0.35">
      <c r="X663" t="str">
        <f t="shared" si="30"/>
        <v>8406_Fabrication de produits à base de tabac</v>
      </c>
      <c r="Y663" t="str">
        <f>INDEX(PDC!$K$1:$L$89,MATCH(AA663,PDC!$K:$K,0),MATCH(PDC!$L$1,PDC!$K$1:$L$1,0))</f>
        <v>Fabrication de produits à base de tabac</v>
      </c>
      <c r="Z663" t="s">
        <v>309</v>
      </c>
      <c r="AA663" t="s">
        <v>263</v>
      </c>
      <c r="AB663">
        <v>4.9707890709231197</v>
      </c>
      <c r="AE663" t="str">
        <f t="shared" si="31"/>
        <v>63_Fabrication de boissons</v>
      </c>
      <c r="AF663" t="str">
        <f>INDEX(PDC!$K$1:$L$89,MATCH(AH663,PDC!$K:$K,0),MATCH(PDC!$L$1,PDC!$K$1:$L$1,0))</f>
        <v>Fabrication de boissons</v>
      </c>
      <c r="AG663" t="s">
        <v>153</v>
      </c>
      <c r="AH663" t="s">
        <v>252</v>
      </c>
      <c r="AI663">
        <v>1022.01777814534</v>
      </c>
    </row>
    <row r="664" spans="24:35" x14ac:dyDescent="0.35">
      <c r="X664" t="str">
        <f t="shared" si="30"/>
        <v>8406_Fabrication de textiles</v>
      </c>
      <c r="Y664" t="str">
        <f>INDEX(PDC!$K$1:$L$89,MATCH(AA664,PDC!$K:$K,0),MATCH(PDC!$L$1,PDC!$K$1:$L$1,0))</f>
        <v>Fabrication de textiles</v>
      </c>
      <c r="Z664" t="s">
        <v>309</v>
      </c>
      <c r="AA664" t="s">
        <v>250</v>
      </c>
      <c r="AB664">
        <v>1412.25463953288</v>
      </c>
      <c r="AE664" t="str">
        <f t="shared" si="31"/>
        <v>63_Fabrication de produits à base de tabac</v>
      </c>
      <c r="AF664" t="str">
        <f>INDEX(PDC!$K$1:$L$89,MATCH(AH664,PDC!$K:$K,0),MATCH(PDC!$L$1,PDC!$K$1:$L$1,0))</f>
        <v>Fabrication de produits à base de tabac</v>
      </c>
      <c r="AG664" t="s">
        <v>153</v>
      </c>
      <c r="AH664" t="s">
        <v>263</v>
      </c>
      <c r="AI664">
        <v>290.32943059489799</v>
      </c>
    </row>
    <row r="665" spans="24:35" x14ac:dyDescent="0.35">
      <c r="X665" t="str">
        <f t="shared" si="30"/>
        <v>8406_Industrie de l'habillement</v>
      </c>
      <c r="Y665" t="str">
        <f>INDEX(PDC!$K$1:$L$89,MATCH(AA665,PDC!$K:$K,0),MATCH(PDC!$L$1,PDC!$K$1:$L$1,0))</f>
        <v>Industrie de l'habillement</v>
      </c>
      <c r="Z665" t="s">
        <v>309</v>
      </c>
      <c r="AA665" t="s">
        <v>254</v>
      </c>
      <c r="AB665">
        <v>75.315128280126004</v>
      </c>
      <c r="AE665" t="str">
        <f t="shared" si="31"/>
        <v>63_Fabrication de textiles</v>
      </c>
      <c r="AF665" t="str">
        <f>INDEX(PDC!$K$1:$L$89,MATCH(AH665,PDC!$K:$K,0),MATCH(PDC!$L$1,PDC!$K$1:$L$1,0))</f>
        <v>Fabrication de textiles</v>
      </c>
      <c r="AG665" t="s">
        <v>153</v>
      </c>
      <c r="AH665" t="s">
        <v>250</v>
      </c>
      <c r="AI665">
        <v>308.57366564447199</v>
      </c>
    </row>
    <row r="666" spans="24:35" x14ac:dyDescent="0.35">
      <c r="X666" t="str">
        <f t="shared" si="30"/>
        <v>8406_Industrie du cuir et de la chaussure</v>
      </c>
      <c r="Y666" t="str">
        <f>INDEX(PDC!$K$1:$L$89,MATCH(AA666,PDC!$K:$K,0),MATCH(PDC!$L$1,PDC!$K$1:$L$1,0))</f>
        <v>Industrie du cuir et de la chaussure</v>
      </c>
      <c r="Z666" t="s">
        <v>309</v>
      </c>
      <c r="AA666" t="s">
        <v>143</v>
      </c>
      <c r="AB666">
        <v>57.219665012627203</v>
      </c>
      <c r="AE666" t="str">
        <f t="shared" si="31"/>
        <v>63_Industrie de l'habillement</v>
      </c>
      <c r="AF666" t="str">
        <f>INDEX(PDC!$K$1:$L$89,MATCH(AH666,PDC!$K:$K,0),MATCH(PDC!$L$1,PDC!$K$1:$L$1,0))</f>
        <v>Industrie de l'habillement</v>
      </c>
      <c r="AG666" t="s">
        <v>153</v>
      </c>
      <c r="AH666" t="s">
        <v>254</v>
      </c>
      <c r="AI666">
        <v>130.011082003665</v>
      </c>
    </row>
    <row r="667" spans="24:35" x14ac:dyDescent="0.35">
      <c r="X667" t="str">
        <f t="shared" si="30"/>
        <v>8406_Travail du bois et fabrication d'articles en bois et en liège, à l'exception des meubles ; fabrication d'articles en vannerie et sparterie</v>
      </c>
      <c r="Y667" t="str">
        <f>INDEX(PDC!$K$1:$L$89,MATCH(AA667,PDC!$K:$K,0),MATCH(PDC!$L$1,PDC!$K$1:$L$1,0))</f>
        <v>Travail du bois et fabrication d'articles en bois et en liège, à l'exception des meubles ; fabrication d'articles en vannerie et sparterie</v>
      </c>
      <c r="Z667" t="s">
        <v>309</v>
      </c>
      <c r="AA667" t="s">
        <v>196</v>
      </c>
      <c r="AB667">
        <v>171.02905030343999</v>
      </c>
      <c r="AE667" t="str">
        <f t="shared" si="31"/>
        <v>63_Industrie du cuir et de la chaussure</v>
      </c>
      <c r="AF667" t="str">
        <f>INDEX(PDC!$K$1:$L$89,MATCH(AH667,PDC!$K:$K,0),MATCH(PDC!$L$1,PDC!$K$1:$L$1,0))</f>
        <v>Industrie du cuir et de la chaussure</v>
      </c>
      <c r="AG667" t="s">
        <v>153</v>
      </c>
      <c r="AH667" t="s">
        <v>143</v>
      </c>
      <c r="AI667">
        <v>462.921038581738</v>
      </c>
    </row>
    <row r="668" spans="24:35" x14ac:dyDescent="0.35">
      <c r="X668" t="str">
        <f t="shared" si="30"/>
        <v>8406_Industrie du papier et du carton</v>
      </c>
      <c r="Y668" t="str">
        <f>INDEX(PDC!$K$1:$L$89,MATCH(AA668,PDC!$K:$K,0),MATCH(PDC!$L$1,PDC!$K$1:$L$1,0))</f>
        <v>Industrie du papier et du carton</v>
      </c>
      <c r="Z668" t="s">
        <v>309</v>
      </c>
      <c r="AA668" t="s">
        <v>248</v>
      </c>
      <c r="AB668">
        <v>343.00587762481803</v>
      </c>
      <c r="AE668" t="str">
        <f t="shared" si="31"/>
        <v>63_Travail du bois et fabrication d'articles en bois et en liège, à l'exception des meubles ; fabrication d'articles en vannerie et sparterie</v>
      </c>
      <c r="AF668" t="str">
        <f>INDEX(PDC!$K$1:$L$89,MATCH(AH668,PDC!$K:$K,0),MATCH(PDC!$L$1,PDC!$K$1:$L$1,0))</f>
        <v>Travail du bois et fabrication d'articles en bois et en liège, à l'exception des meubles ; fabrication d'articles en vannerie et sparterie</v>
      </c>
      <c r="AG668" t="s">
        <v>153</v>
      </c>
      <c r="AH668" t="s">
        <v>196</v>
      </c>
      <c r="AI668">
        <v>979.66084798268503</v>
      </c>
    </row>
    <row r="669" spans="24:35" x14ac:dyDescent="0.35">
      <c r="X669" t="str">
        <f t="shared" si="30"/>
        <v>8406_Imprimerie et reproduction d'enregistrements</v>
      </c>
      <c r="Y669" t="str">
        <f>INDEX(PDC!$K$1:$L$89,MATCH(AA669,PDC!$K:$K,0),MATCH(PDC!$L$1,PDC!$K$1:$L$1,0))</f>
        <v>Imprimerie et reproduction d'enregistrements</v>
      </c>
      <c r="Z669" t="s">
        <v>309</v>
      </c>
      <c r="AA669" t="s">
        <v>221</v>
      </c>
      <c r="AB669">
        <v>283.17687235224702</v>
      </c>
      <c r="AE669" t="str">
        <f t="shared" si="31"/>
        <v>63_Industrie du papier et du carton</v>
      </c>
      <c r="AF669" t="str">
        <f>INDEX(PDC!$K$1:$L$89,MATCH(AH669,PDC!$K:$K,0),MATCH(PDC!$L$1,PDC!$K$1:$L$1,0))</f>
        <v>Industrie du papier et du carton</v>
      </c>
      <c r="AG669" t="s">
        <v>153</v>
      </c>
      <c r="AH669" t="s">
        <v>248</v>
      </c>
      <c r="AI669">
        <v>679.65695501287303</v>
      </c>
    </row>
    <row r="670" spans="24:35" x14ac:dyDescent="0.35">
      <c r="X670" t="str">
        <f t="shared" si="30"/>
        <v>8406_Cokéfaction et raffinage</v>
      </c>
      <c r="Y670" t="str">
        <f>INDEX(PDC!$K$1:$L$89,MATCH(AA670,PDC!$K:$K,0),MATCH(PDC!$L$1,PDC!$K$1:$L$1,0))</f>
        <v>Cokéfaction et raffinage</v>
      </c>
      <c r="Z670" t="s">
        <v>309</v>
      </c>
      <c r="AA670" t="s">
        <v>262</v>
      </c>
      <c r="AB670">
        <v>2.98415392889487</v>
      </c>
      <c r="AE670" t="str">
        <f t="shared" si="31"/>
        <v>63_Imprimerie et reproduction d'enregistrements</v>
      </c>
      <c r="AF670" t="str">
        <f>INDEX(PDC!$K$1:$L$89,MATCH(AH670,PDC!$K:$K,0),MATCH(PDC!$L$1,PDC!$K$1:$L$1,0))</f>
        <v>Imprimerie et reproduction d'enregistrements</v>
      </c>
      <c r="AG670" t="s">
        <v>153</v>
      </c>
      <c r="AH670" t="s">
        <v>221</v>
      </c>
      <c r="AI670">
        <v>1434.9960039820301</v>
      </c>
    </row>
    <row r="671" spans="24:35" x14ac:dyDescent="0.35">
      <c r="X671" t="str">
        <f t="shared" si="30"/>
        <v>8406_Industrie chimique</v>
      </c>
      <c r="Y671" t="str">
        <f>INDEX(PDC!$K$1:$L$89,MATCH(AA671,PDC!$K:$K,0),MATCH(PDC!$L$1,PDC!$K$1:$L$1,0))</f>
        <v>Industrie chimique</v>
      </c>
      <c r="Z671" t="s">
        <v>309</v>
      </c>
      <c r="AA671" t="s">
        <v>211</v>
      </c>
      <c r="AB671">
        <v>428.92361070411499</v>
      </c>
      <c r="AE671" t="str">
        <f t="shared" si="31"/>
        <v>63_Cokéfaction et raffinage</v>
      </c>
      <c r="AF671" t="str">
        <f>INDEX(PDC!$K$1:$L$89,MATCH(AH671,PDC!$K:$K,0),MATCH(PDC!$L$1,PDC!$K$1:$L$1,0))</f>
        <v>Cokéfaction et raffinage</v>
      </c>
      <c r="AG671" t="s">
        <v>153</v>
      </c>
      <c r="AH671" t="s">
        <v>262</v>
      </c>
      <c r="AI671">
        <v>3.88247613040354</v>
      </c>
    </row>
    <row r="672" spans="24:35" x14ac:dyDescent="0.35">
      <c r="X672" t="str">
        <f t="shared" si="30"/>
        <v>8406_Industrie pharmaceutique</v>
      </c>
      <c r="Y672" t="str">
        <f>INDEX(PDC!$K$1:$L$89,MATCH(AA672,PDC!$K:$K,0),MATCH(PDC!$L$1,PDC!$K$1:$L$1,0))</f>
        <v>Industrie pharmaceutique</v>
      </c>
      <c r="Z672" t="s">
        <v>309</v>
      </c>
      <c r="AA672" t="s">
        <v>259</v>
      </c>
      <c r="AB672">
        <v>398.76777633578098</v>
      </c>
      <c r="AE672" t="str">
        <f t="shared" si="31"/>
        <v>63_Industrie chimique</v>
      </c>
      <c r="AF672" t="str">
        <f>INDEX(PDC!$K$1:$L$89,MATCH(AH672,PDC!$K:$K,0),MATCH(PDC!$L$1,PDC!$K$1:$L$1,0))</f>
        <v>Industrie chimique</v>
      </c>
      <c r="AG672" t="s">
        <v>153</v>
      </c>
      <c r="AH672" t="s">
        <v>211</v>
      </c>
      <c r="AI672">
        <v>192.714355718299</v>
      </c>
    </row>
    <row r="673" spans="24:35" x14ac:dyDescent="0.35">
      <c r="X673" t="str">
        <f t="shared" si="30"/>
        <v>8406_Fabrication de produits en caoutchouc et en plastique</v>
      </c>
      <c r="Y673" t="str">
        <f>INDEX(PDC!$K$1:$L$89,MATCH(AA673,PDC!$K:$K,0),MATCH(PDC!$L$1,PDC!$K$1:$L$1,0))</f>
        <v>Fabrication de produits en caoutchouc et en plastique</v>
      </c>
      <c r="Z673" t="s">
        <v>309</v>
      </c>
      <c r="AA673" t="s">
        <v>195</v>
      </c>
      <c r="AB673">
        <v>1027.54501130112</v>
      </c>
      <c r="AE673" t="str">
        <f t="shared" si="31"/>
        <v>63_Industrie pharmaceutique</v>
      </c>
      <c r="AF673" t="str">
        <f>INDEX(PDC!$K$1:$L$89,MATCH(AH673,PDC!$K:$K,0),MATCH(PDC!$L$1,PDC!$K$1:$L$1,0))</f>
        <v>Industrie pharmaceutique</v>
      </c>
      <c r="AG673" t="s">
        <v>153</v>
      </c>
      <c r="AH673" t="s">
        <v>259</v>
      </c>
      <c r="AI673">
        <v>1869.56199971608</v>
      </c>
    </row>
    <row r="674" spans="24:35" x14ac:dyDescent="0.35">
      <c r="X674" t="str">
        <f t="shared" si="30"/>
        <v>8406_Fabrication d'autres produits minéraux non métalliques</v>
      </c>
      <c r="Y674" t="str">
        <f>INDEX(PDC!$K$1:$L$89,MATCH(AA674,PDC!$K:$K,0),MATCH(PDC!$L$1,PDC!$K$1:$L$1,0))</f>
        <v>Fabrication d'autres produits minéraux non métalliques</v>
      </c>
      <c r="Z674" t="s">
        <v>309</v>
      </c>
      <c r="AA674" t="s">
        <v>203</v>
      </c>
      <c r="AB674">
        <v>776.21715545936797</v>
      </c>
      <c r="AE674" t="str">
        <f t="shared" si="31"/>
        <v>63_Fabrication de produits en caoutchouc et en plastique</v>
      </c>
      <c r="AF674" t="str">
        <f>INDEX(PDC!$K$1:$L$89,MATCH(AH674,PDC!$K:$K,0),MATCH(PDC!$L$1,PDC!$K$1:$L$1,0))</f>
        <v>Fabrication de produits en caoutchouc et en plastique</v>
      </c>
      <c r="AG674" t="s">
        <v>153</v>
      </c>
      <c r="AH674" t="s">
        <v>195</v>
      </c>
      <c r="AI674">
        <v>9501.1437107546408</v>
      </c>
    </row>
    <row r="675" spans="24:35" x14ac:dyDescent="0.35">
      <c r="X675" t="str">
        <f t="shared" si="30"/>
        <v>8406_Métallurgie</v>
      </c>
      <c r="Y675" t="str">
        <f>INDEX(PDC!$K$1:$L$89,MATCH(AA675,PDC!$K:$K,0),MATCH(PDC!$L$1,PDC!$K$1:$L$1,0))</f>
        <v>Métallurgie</v>
      </c>
      <c r="Z675" t="s">
        <v>309</v>
      </c>
      <c r="AA675" t="s">
        <v>225</v>
      </c>
      <c r="AB675">
        <v>76.773649548111806</v>
      </c>
      <c r="AE675" t="str">
        <f t="shared" si="31"/>
        <v>63_Fabrication d'autres produits minéraux non métalliques</v>
      </c>
      <c r="AF675" t="str">
        <f>INDEX(PDC!$K$1:$L$89,MATCH(AH675,PDC!$K:$K,0),MATCH(PDC!$L$1,PDC!$K$1:$L$1,0))</f>
        <v>Fabrication d'autres produits minéraux non métalliques</v>
      </c>
      <c r="AG675" t="s">
        <v>153</v>
      </c>
      <c r="AH675" t="s">
        <v>203</v>
      </c>
      <c r="AI675">
        <v>1137.48889209914</v>
      </c>
    </row>
    <row r="676" spans="24:35" x14ac:dyDescent="0.35">
      <c r="X676" t="str">
        <f t="shared" si="30"/>
        <v>8406_Fabrication de produits métalliques, à l'exception des machines et des équipements</v>
      </c>
      <c r="Y676" t="str">
        <f>INDEX(PDC!$K$1:$L$89,MATCH(AA676,PDC!$K:$K,0),MATCH(PDC!$L$1,PDC!$K$1:$L$1,0))</f>
        <v>Fabrication de produits métalliques, à l'exception des machines et des équipements</v>
      </c>
      <c r="Z676" t="s">
        <v>309</v>
      </c>
      <c r="AA676" t="s">
        <v>204</v>
      </c>
      <c r="AB676">
        <v>1804.67625230057</v>
      </c>
      <c r="AE676" t="str">
        <f t="shared" si="31"/>
        <v>63_Métallurgie</v>
      </c>
      <c r="AF676" t="str">
        <f>INDEX(PDC!$K$1:$L$89,MATCH(AH676,PDC!$K:$K,0),MATCH(PDC!$L$1,PDC!$K$1:$L$1,0))</f>
        <v>Métallurgie</v>
      </c>
      <c r="AG676" t="s">
        <v>153</v>
      </c>
      <c r="AH676" t="s">
        <v>225</v>
      </c>
      <c r="AI676">
        <v>2929.1806443311898</v>
      </c>
    </row>
    <row r="677" spans="24:35" x14ac:dyDescent="0.35">
      <c r="X677" t="str">
        <f t="shared" si="30"/>
        <v>8406_Fabrication de produits informatiques, électroniques et optiques</v>
      </c>
      <c r="Y677" t="str">
        <f>INDEX(PDC!$K$1:$L$89,MATCH(AA677,PDC!$K:$K,0),MATCH(PDC!$L$1,PDC!$K$1:$L$1,0))</f>
        <v>Fabrication de produits informatiques, électroniques et optiques</v>
      </c>
      <c r="Z677" t="s">
        <v>309</v>
      </c>
      <c r="AA677" t="s">
        <v>145</v>
      </c>
      <c r="AB677">
        <v>676.67208701879099</v>
      </c>
      <c r="AE677" t="str">
        <f t="shared" si="31"/>
        <v>63_Fabrication de produits métalliques, à l'exception des machines et des équipements</v>
      </c>
      <c r="AF677" t="str">
        <f>INDEX(PDC!$K$1:$L$89,MATCH(AH677,PDC!$K:$K,0),MATCH(PDC!$L$1,PDC!$K$1:$L$1,0))</f>
        <v>Fabrication de produits métalliques, à l'exception des machines et des équipements</v>
      </c>
      <c r="AG677" t="s">
        <v>153</v>
      </c>
      <c r="AH677" t="s">
        <v>204</v>
      </c>
      <c r="AI677">
        <v>4088.9327268523002</v>
      </c>
    </row>
    <row r="678" spans="24:35" x14ac:dyDescent="0.35">
      <c r="X678" t="str">
        <f t="shared" si="30"/>
        <v>8406_Fabrication d'équipements électriques</v>
      </c>
      <c r="Y678" t="str">
        <f>INDEX(PDC!$K$1:$L$89,MATCH(AA678,PDC!$K:$K,0),MATCH(PDC!$L$1,PDC!$K$1:$L$1,0))</f>
        <v>Fabrication d'équipements électriques</v>
      </c>
      <c r="Z678" t="s">
        <v>309</v>
      </c>
      <c r="AA678" t="s">
        <v>235</v>
      </c>
      <c r="AB678">
        <v>735.941995848989</v>
      </c>
      <c r="AE678" t="str">
        <f t="shared" si="31"/>
        <v>63_Fabrication de produits informatiques, électroniques et optiques</v>
      </c>
      <c r="AF678" t="str">
        <f>INDEX(PDC!$K$1:$L$89,MATCH(AH678,PDC!$K:$K,0),MATCH(PDC!$L$1,PDC!$K$1:$L$1,0))</f>
        <v>Fabrication de produits informatiques, électroniques et optiques</v>
      </c>
      <c r="AG678" t="s">
        <v>153</v>
      </c>
      <c r="AH678" t="s">
        <v>145</v>
      </c>
      <c r="AI678">
        <v>392.729357705025</v>
      </c>
    </row>
    <row r="679" spans="24:35" x14ac:dyDescent="0.35">
      <c r="X679" t="str">
        <f t="shared" si="30"/>
        <v>8406_Fabrication de machines et équipements n.c.a.</v>
      </c>
      <c r="Y679" t="str">
        <f>INDEX(PDC!$K$1:$L$89,MATCH(AA679,PDC!$K:$K,0),MATCH(PDC!$L$1,PDC!$K$1:$L$1,0))</f>
        <v>Fabrication de machines et équipements n.c.a.</v>
      </c>
      <c r="Z679" t="s">
        <v>309</v>
      </c>
      <c r="AA679" t="s">
        <v>219</v>
      </c>
      <c r="AB679">
        <v>1152.7357551282701</v>
      </c>
      <c r="AE679" t="str">
        <f t="shared" si="31"/>
        <v>63_Fabrication d'équipements électriques</v>
      </c>
      <c r="AF679" t="str">
        <f>INDEX(PDC!$K$1:$L$89,MATCH(AH679,PDC!$K:$K,0),MATCH(PDC!$L$1,PDC!$K$1:$L$1,0))</f>
        <v>Fabrication d'équipements électriques</v>
      </c>
      <c r="AG679" t="s">
        <v>153</v>
      </c>
      <c r="AH679" t="s">
        <v>235</v>
      </c>
      <c r="AI679">
        <v>1045.75647640591</v>
      </c>
    </row>
    <row r="680" spans="24:35" x14ac:dyDescent="0.35">
      <c r="X680" t="str">
        <f t="shared" si="30"/>
        <v>8406_Industrie automobile</v>
      </c>
      <c r="Y680" t="str">
        <f>INDEX(PDC!$K$1:$L$89,MATCH(AA680,PDC!$K:$K,0),MATCH(PDC!$L$1,PDC!$K$1:$L$1,0))</f>
        <v>Industrie automobile</v>
      </c>
      <c r="Z680" t="s">
        <v>309</v>
      </c>
      <c r="AA680" t="s">
        <v>208</v>
      </c>
      <c r="AB680">
        <v>533.04792551768196</v>
      </c>
      <c r="AE680" t="str">
        <f t="shared" si="31"/>
        <v>63_Fabrication de machines et équipements n.c.a.</v>
      </c>
      <c r="AF680" t="str">
        <f>INDEX(PDC!$K$1:$L$89,MATCH(AH680,PDC!$K:$K,0),MATCH(PDC!$L$1,PDC!$K$1:$L$1,0))</f>
        <v>Fabrication de machines et équipements n.c.a.</v>
      </c>
      <c r="AG680" t="s">
        <v>153</v>
      </c>
      <c r="AH680" t="s">
        <v>219</v>
      </c>
      <c r="AI680">
        <v>601.41205767768395</v>
      </c>
    </row>
    <row r="681" spans="24:35" x14ac:dyDescent="0.35">
      <c r="X681" t="str">
        <f t="shared" si="30"/>
        <v>8406_Fabrication d'autres matériels de transport</v>
      </c>
      <c r="Y681" t="str">
        <f>INDEX(PDC!$K$1:$L$89,MATCH(AA681,PDC!$K:$K,0),MATCH(PDC!$L$1,PDC!$K$1:$L$1,0))</f>
        <v>Fabrication d'autres matériels de transport</v>
      </c>
      <c r="Z681" t="s">
        <v>309</v>
      </c>
      <c r="AA681" t="s">
        <v>237</v>
      </c>
      <c r="AB681">
        <v>16.687797422509199</v>
      </c>
      <c r="AE681" t="str">
        <f t="shared" si="31"/>
        <v>63_Industrie automobile</v>
      </c>
      <c r="AF681" t="str">
        <f>INDEX(PDC!$K$1:$L$89,MATCH(AH681,PDC!$K:$K,0),MATCH(PDC!$L$1,PDC!$K$1:$L$1,0))</f>
        <v>Industrie automobile</v>
      </c>
      <c r="AG681" t="s">
        <v>153</v>
      </c>
      <c r="AH681" t="s">
        <v>208</v>
      </c>
      <c r="AI681">
        <v>975.915222398982</v>
      </c>
    </row>
    <row r="682" spans="24:35" x14ac:dyDescent="0.35">
      <c r="X682" t="str">
        <f t="shared" si="30"/>
        <v>8406_Fabrication de meubles</v>
      </c>
      <c r="Y682" t="str">
        <f>INDEX(PDC!$K$1:$L$89,MATCH(AA682,PDC!$K:$K,0),MATCH(PDC!$L$1,PDC!$K$1:$L$1,0))</f>
        <v>Fabrication de meubles</v>
      </c>
      <c r="Z682" t="s">
        <v>309</v>
      </c>
      <c r="AA682" t="s">
        <v>231</v>
      </c>
      <c r="AB682">
        <v>207.42342083029399</v>
      </c>
      <c r="AE682" t="str">
        <f t="shared" si="31"/>
        <v>63_Fabrication d'autres matériels de transport</v>
      </c>
      <c r="AF682" t="str">
        <f>INDEX(PDC!$K$1:$L$89,MATCH(AH682,PDC!$K:$K,0),MATCH(PDC!$L$1,PDC!$K$1:$L$1,0))</f>
        <v>Fabrication d'autres matériels de transport</v>
      </c>
      <c r="AG682" t="s">
        <v>153</v>
      </c>
      <c r="AH682" t="s">
        <v>237</v>
      </c>
      <c r="AI682">
        <v>747.85610777113902</v>
      </c>
    </row>
    <row r="683" spans="24:35" x14ac:dyDescent="0.35">
      <c r="X683" t="str">
        <f t="shared" si="30"/>
        <v>8406_Autres industries manufacturières</v>
      </c>
      <c r="Y683" t="str">
        <f>INDEX(PDC!$K$1:$L$89,MATCH(AA683,PDC!$K:$K,0),MATCH(PDC!$L$1,PDC!$K$1:$L$1,0))</f>
        <v>Autres industries manufacturières</v>
      </c>
      <c r="Z683" t="s">
        <v>309</v>
      </c>
      <c r="AA683" t="s">
        <v>244</v>
      </c>
      <c r="AB683">
        <v>175.27987317485699</v>
      </c>
      <c r="AE683" t="str">
        <f t="shared" si="31"/>
        <v>63_Fabrication de meubles</v>
      </c>
      <c r="AF683" t="str">
        <f>INDEX(PDC!$K$1:$L$89,MATCH(AH683,PDC!$K:$K,0),MATCH(PDC!$L$1,PDC!$K$1:$L$1,0))</f>
        <v>Fabrication de meubles</v>
      </c>
      <c r="AG683" t="s">
        <v>153</v>
      </c>
      <c r="AH683" t="s">
        <v>231</v>
      </c>
      <c r="AI683">
        <v>184.329604042966</v>
      </c>
    </row>
    <row r="684" spans="24:35" x14ac:dyDescent="0.35">
      <c r="X684" t="str">
        <f t="shared" si="30"/>
        <v>8406_Réparation et installation de machines et d'équipements</v>
      </c>
      <c r="Y684" t="str">
        <f>INDEX(PDC!$K$1:$L$89,MATCH(AA684,PDC!$K:$K,0),MATCH(PDC!$L$1,PDC!$K$1:$L$1,0))</f>
        <v>Réparation et installation de machines et d'équipements</v>
      </c>
      <c r="Z684" t="s">
        <v>309</v>
      </c>
      <c r="AA684" t="s">
        <v>215</v>
      </c>
      <c r="AB684">
        <v>412.009902938663</v>
      </c>
      <c r="AE684" t="str">
        <f t="shared" si="31"/>
        <v>63_Autres industries manufacturières</v>
      </c>
      <c r="AF684" t="str">
        <f>INDEX(PDC!$K$1:$L$89,MATCH(AH684,PDC!$K:$K,0),MATCH(PDC!$L$1,PDC!$K$1:$L$1,0))</f>
        <v>Autres industries manufacturières</v>
      </c>
      <c r="AG684" t="s">
        <v>153</v>
      </c>
      <c r="AH684" t="s">
        <v>244</v>
      </c>
      <c r="AI684">
        <v>493.80770887972301</v>
      </c>
    </row>
    <row r="685" spans="24:35" x14ac:dyDescent="0.35">
      <c r="X685" t="str">
        <f t="shared" si="30"/>
        <v>8406_Production et distribution d'électricité, de gaz, de vapeur et d'air conditionné</v>
      </c>
      <c r="Y685" t="str">
        <f>INDEX(PDC!$K$1:$L$89,MATCH(AA685,PDC!$K:$K,0),MATCH(PDC!$L$1,PDC!$K$1:$L$1,0))</f>
        <v>Production et distribution d'électricité, de gaz, de vapeur et d'air conditionné</v>
      </c>
      <c r="Z685" t="s">
        <v>309</v>
      </c>
      <c r="AA685" t="s">
        <v>253</v>
      </c>
      <c r="AB685">
        <v>482.41424788805102</v>
      </c>
      <c r="AE685" t="str">
        <f t="shared" si="31"/>
        <v>63_Réparation et installation de machines et d'équipements</v>
      </c>
      <c r="AF685" t="str">
        <f>INDEX(PDC!$K$1:$L$89,MATCH(AH685,PDC!$K:$K,0),MATCH(PDC!$L$1,PDC!$K$1:$L$1,0))</f>
        <v>Réparation et installation de machines et d'équipements</v>
      </c>
      <c r="AG685" t="s">
        <v>153</v>
      </c>
      <c r="AH685" t="s">
        <v>215</v>
      </c>
      <c r="AI685">
        <v>2154.3293642233998</v>
      </c>
    </row>
    <row r="686" spans="24:35" x14ac:dyDescent="0.35">
      <c r="X686" t="str">
        <f t="shared" si="30"/>
        <v>8406_Captage, traitement et distribution d'eau</v>
      </c>
      <c r="Y686" t="str">
        <f>INDEX(PDC!$K$1:$L$89,MATCH(AA686,PDC!$K:$K,0),MATCH(PDC!$L$1,PDC!$K$1:$L$1,0))</f>
        <v>Captage, traitement et distribution d'eau</v>
      </c>
      <c r="Z686" t="s">
        <v>309</v>
      </c>
      <c r="AA686" t="s">
        <v>230</v>
      </c>
      <c r="AB686">
        <v>132.197040750745</v>
      </c>
      <c r="AE686" t="str">
        <f t="shared" si="31"/>
        <v>63_Production et distribution d'électricité, de gaz, de vapeur et d'air conditionné</v>
      </c>
      <c r="AF686" t="str">
        <f>INDEX(PDC!$K$1:$L$89,MATCH(AH686,PDC!$K:$K,0),MATCH(PDC!$L$1,PDC!$K$1:$L$1,0))</f>
        <v>Production et distribution d'électricité, de gaz, de vapeur et d'air conditionné</v>
      </c>
      <c r="AG686" t="s">
        <v>153</v>
      </c>
      <c r="AH686" t="s">
        <v>253</v>
      </c>
      <c r="AI686">
        <v>1442.9450703187899</v>
      </c>
    </row>
    <row r="687" spans="24:35" x14ac:dyDescent="0.35">
      <c r="X687" t="str">
        <f t="shared" si="30"/>
        <v>8406_Collecte et traitement des eaux usées</v>
      </c>
      <c r="Y687" t="str">
        <f>INDEX(PDC!$K$1:$L$89,MATCH(AA687,PDC!$K:$K,0),MATCH(PDC!$L$1,PDC!$K$1:$L$1,0))</f>
        <v>Collecte et traitement des eaux usées</v>
      </c>
      <c r="Z687" t="s">
        <v>309</v>
      </c>
      <c r="AA687" t="s">
        <v>197</v>
      </c>
      <c r="AB687">
        <v>36.533575577330403</v>
      </c>
      <c r="AE687" t="str">
        <f t="shared" si="31"/>
        <v>63_Captage, traitement et distribution d'eau</v>
      </c>
      <c r="AF687" t="str">
        <f>INDEX(PDC!$K$1:$L$89,MATCH(AH687,PDC!$K:$K,0),MATCH(PDC!$L$1,PDC!$K$1:$L$1,0))</f>
        <v>Captage, traitement et distribution d'eau</v>
      </c>
      <c r="AG687" t="s">
        <v>153</v>
      </c>
      <c r="AH687" t="s">
        <v>230</v>
      </c>
      <c r="AI687">
        <v>400.55963384709003</v>
      </c>
    </row>
    <row r="688" spans="24:35" x14ac:dyDescent="0.35">
      <c r="X688" t="str">
        <f t="shared" si="30"/>
        <v>8406_Collecte, traitement et élimination des déchets ; récupération</v>
      </c>
      <c r="Y688" t="str">
        <f>INDEX(PDC!$K$1:$L$89,MATCH(AA688,PDC!$K:$K,0),MATCH(PDC!$L$1,PDC!$K$1:$L$1,0))</f>
        <v>Collecte, traitement et élimination des déchets ; récupération</v>
      </c>
      <c r="Z688" t="s">
        <v>309</v>
      </c>
      <c r="AA688" t="s">
        <v>147</v>
      </c>
      <c r="AB688">
        <v>445.01736215211702</v>
      </c>
      <c r="AE688" t="str">
        <f t="shared" si="31"/>
        <v>63_Collecte et traitement des eaux usées</v>
      </c>
      <c r="AF688" t="str">
        <f>INDEX(PDC!$K$1:$L$89,MATCH(AH688,PDC!$K:$K,0),MATCH(PDC!$L$1,PDC!$K$1:$L$1,0))</f>
        <v>Collecte et traitement des eaux usées</v>
      </c>
      <c r="AG688" t="s">
        <v>153</v>
      </c>
      <c r="AH688" t="s">
        <v>197</v>
      </c>
      <c r="AI688">
        <v>140.374398545893</v>
      </c>
    </row>
    <row r="689" spans="24:35" x14ac:dyDescent="0.35">
      <c r="X689" t="str">
        <f t="shared" si="30"/>
        <v>8406_Dépollution et autres services de gestion des déchets</v>
      </c>
      <c r="Y689" t="str">
        <f>INDEX(PDC!$K$1:$L$89,MATCH(AA689,PDC!$K:$K,0),MATCH(PDC!$L$1,PDC!$K$1:$L$1,0))</f>
        <v>Dépollution et autres services de gestion des déchets</v>
      </c>
      <c r="Z689" t="s">
        <v>309</v>
      </c>
      <c r="AA689" t="s">
        <v>246</v>
      </c>
      <c r="AB689">
        <v>1.0262901103670099</v>
      </c>
      <c r="AE689" t="str">
        <f t="shared" si="31"/>
        <v>63_Collecte, traitement et élimination des déchets ; récupération</v>
      </c>
      <c r="AF689" t="str">
        <f>INDEX(PDC!$K$1:$L$89,MATCH(AH689,PDC!$K:$K,0),MATCH(PDC!$L$1,PDC!$K$1:$L$1,0))</f>
        <v>Collecte, traitement et élimination des déchets ; récupération</v>
      </c>
      <c r="AG689" t="s">
        <v>153</v>
      </c>
      <c r="AH689" t="s">
        <v>147</v>
      </c>
      <c r="AI689">
        <v>848.787196443212</v>
      </c>
    </row>
    <row r="690" spans="24:35" x14ac:dyDescent="0.35">
      <c r="X690" t="str">
        <f t="shared" si="30"/>
        <v>8406_Construction de bâtiments</v>
      </c>
      <c r="Y690" t="str">
        <f>INDEX(PDC!$K$1:$L$89,MATCH(AA690,PDC!$K:$K,0),MATCH(PDC!$L$1,PDC!$K$1:$L$1,0))</f>
        <v>Construction de bâtiments</v>
      </c>
      <c r="Z690" t="s">
        <v>309</v>
      </c>
      <c r="AA690" t="s">
        <v>193</v>
      </c>
      <c r="AB690">
        <v>257.65754932192698</v>
      </c>
      <c r="AE690" t="str">
        <f t="shared" si="31"/>
        <v>63_Dépollution et autres services de gestion des déchets</v>
      </c>
      <c r="AF690" t="str">
        <f>INDEX(PDC!$K$1:$L$89,MATCH(AH690,PDC!$K:$K,0),MATCH(PDC!$L$1,PDC!$K$1:$L$1,0))</f>
        <v>Dépollution et autres services de gestion des déchets</v>
      </c>
      <c r="AG690" t="s">
        <v>153</v>
      </c>
      <c r="AH690" t="s">
        <v>246</v>
      </c>
      <c r="AI690">
        <v>9.8589930572654705</v>
      </c>
    </row>
    <row r="691" spans="24:35" x14ac:dyDescent="0.35">
      <c r="X691" t="str">
        <f t="shared" si="30"/>
        <v>8406_Génie civil</v>
      </c>
      <c r="Y691" t="str">
        <f>INDEX(PDC!$K$1:$L$89,MATCH(AA691,PDC!$K:$K,0),MATCH(PDC!$L$1,PDC!$K$1:$L$1,0))</f>
        <v>Génie civil</v>
      </c>
      <c r="Z691" t="s">
        <v>309</v>
      </c>
      <c r="AA691" t="s">
        <v>149</v>
      </c>
      <c r="AB691">
        <v>372.041544512222</v>
      </c>
      <c r="AE691" t="str">
        <f t="shared" si="31"/>
        <v>63_Construction de bâtiments</v>
      </c>
      <c r="AF691" t="str">
        <f>INDEX(PDC!$K$1:$L$89,MATCH(AH691,PDC!$K:$K,0),MATCH(PDC!$L$1,PDC!$K$1:$L$1,0))</f>
        <v>Construction de bâtiments</v>
      </c>
      <c r="AG691" t="s">
        <v>153</v>
      </c>
      <c r="AH691" t="s">
        <v>193</v>
      </c>
      <c r="AI691">
        <v>1083.6170535618</v>
      </c>
    </row>
    <row r="692" spans="24:35" x14ac:dyDescent="0.35">
      <c r="X692" t="str">
        <f t="shared" si="30"/>
        <v>8406_Travaux de construction spécialisés</v>
      </c>
      <c r="Y692" t="str">
        <f>INDEX(PDC!$K$1:$L$89,MATCH(AA692,PDC!$K:$K,0),MATCH(PDC!$L$1,PDC!$K$1:$L$1,0))</f>
        <v>Travaux de construction spécialisés</v>
      </c>
      <c r="Z692" t="s">
        <v>309</v>
      </c>
      <c r="AA692" t="s">
        <v>151</v>
      </c>
      <c r="AB692">
        <v>3694.33800501213</v>
      </c>
      <c r="AE692" t="str">
        <f t="shared" si="31"/>
        <v>63_Génie civil</v>
      </c>
      <c r="AF692" t="str">
        <f>INDEX(PDC!$K$1:$L$89,MATCH(AH692,PDC!$K:$K,0),MATCH(PDC!$L$1,PDC!$K$1:$L$1,0))</f>
        <v>Génie civil</v>
      </c>
      <c r="AG692" t="s">
        <v>153</v>
      </c>
      <c r="AH692" t="s">
        <v>149</v>
      </c>
      <c r="AI692">
        <v>1678.82360977639</v>
      </c>
    </row>
    <row r="693" spans="24:35" x14ac:dyDescent="0.35">
      <c r="X693" t="str">
        <f t="shared" si="30"/>
        <v>8406_Commerce et réparation d'automobiles et de motocycles</v>
      </c>
      <c r="Y693" t="str">
        <f>INDEX(PDC!$K$1:$L$89,MATCH(AA693,PDC!$K:$K,0),MATCH(PDC!$L$1,PDC!$K$1:$L$1,0))</f>
        <v>Commerce et réparation d'automobiles et de motocycles</v>
      </c>
      <c r="Z693" t="s">
        <v>309</v>
      </c>
      <c r="AA693" t="s">
        <v>223</v>
      </c>
      <c r="AB693">
        <v>1512.2734783496101</v>
      </c>
      <c r="AE693" t="str">
        <f t="shared" si="31"/>
        <v>63_Travaux de construction spécialisés</v>
      </c>
      <c r="AF693" t="str">
        <f>INDEX(PDC!$K$1:$L$89,MATCH(AH693,PDC!$K:$K,0),MATCH(PDC!$L$1,PDC!$K$1:$L$1,0))</f>
        <v>Travaux de construction spécialisés</v>
      </c>
      <c r="AG693" t="s">
        <v>153</v>
      </c>
      <c r="AH693" t="s">
        <v>151</v>
      </c>
      <c r="AI693">
        <v>10999.413440661399</v>
      </c>
    </row>
    <row r="694" spans="24:35" x14ac:dyDescent="0.35">
      <c r="X694" t="str">
        <f t="shared" si="30"/>
        <v>8406_Commerce de gros, à l'exception des automobiles et des motocycles</v>
      </c>
      <c r="Y694" t="str">
        <f>INDEX(PDC!$K$1:$L$89,MATCH(AA694,PDC!$K:$K,0),MATCH(PDC!$L$1,PDC!$K$1:$L$1,0))</f>
        <v>Commerce de gros, à l'exception des automobiles et des motocycles</v>
      </c>
      <c r="Z694" t="s">
        <v>309</v>
      </c>
      <c r="AA694" t="s">
        <v>210</v>
      </c>
      <c r="AB694">
        <v>3766.3455202508699</v>
      </c>
      <c r="AE694" t="str">
        <f t="shared" si="31"/>
        <v>63_Commerce et réparation d'automobiles et de motocycles</v>
      </c>
      <c r="AF694" t="str">
        <f>INDEX(PDC!$K$1:$L$89,MATCH(AH694,PDC!$K:$K,0),MATCH(PDC!$L$1,PDC!$K$1:$L$1,0))</f>
        <v>Commerce et réparation d'automobiles et de motocycles</v>
      </c>
      <c r="AG694" t="s">
        <v>153</v>
      </c>
      <c r="AH694" t="s">
        <v>223</v>
      </c>
      <c r="AI694">
        <v>3902.5115855873701</v>
      </c>
    </row>
    <row r="695" spans="24:35" x14ac:dyDescent="0.35">
      <c r="X695" t="str">
        <f t="shared" si="30"/>
        <v>8406_Commerce de détail, à l'exception des automobiles et des motocycles</v>
      </c>
      <c r="Y695" t="str">
        <f>INDEX(PDC!$K$1:$L$89,MATCH(AA695,PDC!$K:$K,0),MATCH(PDC!$L$1,PDC!$K$1:$L$1,0))</f>
        <v>Commerce de détail, à l'exception des automobiles et des motocycles</v>
      </c>
      <c r="Z695" t="s">
        <v>309</v>
      </c>
      <c r="AA695" t="s">
        <v>206</v>
      </c>
      <c r="AB695">
        <v>5349.8924991947497</v>
      </c>
      <c r="AE695" t="str">
        <f t="shared" si="31"/>
        <v>63_Commerce de gros, à l'exception des automobiles et des motocycles</v>
      </c>
      <c r="AF695" t="str">
        <f>INDEX(PDC!$K$1:$L$89,MATCH(AH695,PDC!$K:$K,0),MATCH(PDC!$L$1,PDC!$K$1:$L$1,0))</f>
        <v>Commerce de gros, à l'exception des automobiles et des motocycles</v>
      </c>
      <c r="AG695" t="s">
        <v>153</v>
      </c>
      <c r="AH695" t="s">
        <v>210</v>
      </c>
      <c r="AI695">
        <v>7068.2857485466202</v>
      </c>
    </row>
    <row r="696" spans="24:35" x14ac:dyDescent="0.35">
      <c r="X696" t="str">
        <f t="shared" si="30"/>
        <v>8406_Transports terrestres et transport par conduites</v>
      </c>
      <c r="Y696" t="str">
        <f>INDEX(PDC!$K$1:$L$89,MATCH(AA696,PDC!$K:$K,0),MATCH(PDC!$L$1,PDC!$K$1:$L$1,0))</f>
        <v>Transports terrestres et transport par conduites</v>
      </c>
      <c r="Z696" t="s">
        <v>309</v>
      </c>
      <c r="AA696" t="s">
        <v>205</v>
      </c>
      <c r="AB696">
        <v>2000.4377434466201</v>
      </c>
      <c r="AE696" t="str">
        <f t="shared" si="31"/>
        <v>63_Commerce de détail, à l'exception des automobiles et des motocycles</v>
      </c>
      <c r="AF696" t="str">
        <f>INDEX(PDC!$K$1:$L$89,MATCH(AH696,PDC!$K:$K,0),MATCH(PDC!$L$1,PDC!$K$1:$L$1,0))</f>
        <v>Commerce de détail, à l'exception des automobiles et des motocycles</v>
      </c>
      <c r="AG696" t="s">
        <v>153</v>
      </c>
      <c r="AH696" t="s">
        <v>206</v>
      </c>
      <c r="AI696">
        <v>15133.959946155899</v>
      </c>
    </row>
    <row r="697" spans="24:35" x14ac:dyDescent="0.35">
      <c r="X697" t="str">
        <f t="shared" si="30"/>
        <v>8406_Transports aériens</v>
      </c>
      <c r="Y697" t="str">
        <f>INDEX(PDC!$K$1:$L$89,MATCH(AA697,PDC!$K:$K,0),MATCH(PDC!$L$1,PDC!$K$1:$L$1,0))</f>
        <v>Transports aériens</v>
      </c>
      <c r="Z697" t="s">
        <v>309</v>
      </c>
      <c r="AA697" t="s">
        <v>258</v>
      </c>
      <c r="AB697">
        <v>200.552863800046</v>
      </c>
      <c r="AE697" t="str">
        <f t="shared" si="31"/>
        <v>63_Transports terrestres et transport par conduites</v>
      </c>
      <c r="AF697" t="str">
        <f>INDEX(PDC!$K$1:$L$89,MATCH(AH697,PDC!$K:$K,0),MATCH(PDC!$L$1,PDC!$K$1:$L$1,0))</f>
        <v>Transports terrestres et transport par conduites</v>
      </c>
      <c r="AG697" t="s">
        <v>153</v>
      </c>
      <c r="AH697" t="s">
        <v>205</v>
      </c>
      <c r="AI697">
        <v>6228.2945022047898</v>
      </c>
    </row>
    <row r="698" spans="24:35" x14ac:dyDescent="0.35">
      <c r="X698" t="str">
        <f t="shared" si="30"/>
        <v>8406_Entreposage et services auxiliaires des transports</v>
      </c>
      <c r="Y698" t="str">
        <f>INDEX(PDC!$K$1:$L$89,MATCH(AA698,PDC!$K:$K,0),MATCH(PDC!$L$1,PDC!$K$1:$L$1,0))</f>
        <v>Entreposage et services auxiliaires des transports</v>
      </c>
      <c r="Z698" t="s">
        <v>309</v>
      </c>
      <c r="AA698" t="s">
        <v>200</v>
      </c>
      <c r="AB698">
        <v>2855.26105577312</v>
      </c>
      <c r="AE698" t="str">
        <f t="shared" si="31"/>
        <v>63_Transports par eau</v>
      </c>
      <c r="AF698" t="str">
        <f>INDEX(PDC!$K$1:$L$89,MATCH(AH698,PDC!$K:$K,0),MATCH(PDC!$L$1,PDC!$K$1:$L$1,0))</f>
        <v>Transports par eau</v>
      </c>
      <c r="AG698" t="s">
        <v>153</v>
      </c>
      <c r="AH698" t="s">
        <v>256</v>
      </c>
      <c r="AI698">
        <v>4.0184612625136902</v>
      </c>
    </row>
    <row r="699" spans="24:35" x14ac:dyDescent="0.35">
      <c r="X699" t="str">
        <f t="shared" si="30"/>
        <v>8406_Activités de poste et de courrier</v>
      </c>
      <c r="Y699" t="str">
        <f>INDEX(PDC!$K$1:$L$89,MATCH(AA699,PDC!$K:$K,0),MATCH(PDC!$L$1,PDC!$K$1:$L$1,0))</f>
        <v>Activités de poste et de courrier</v>
      </c>
      <c r="Z699" t="s">
        <v>309</v>
      </c>
      <c r="AA699" t="s">
        <v>229</v>
      </c>
      <c r="AB699">
        <v>403.098847539568</v>
      </c>
      <c r="AE699" t="str">
        <f t="shared" si="31"/>
        <v>63_Transports aériens</v>
      </c>
      <c r="AF699" t="str">
        <f>INDEX(PDC!$K$1:$L$89,MATCH(AH699,PDC!$K:$K,0),MATCH(PDC!$L$1,PDC!$K$1:$L$1,0))</f>
        <v>Transports aériens</v>
      </c>
      <c r="AG699" t="s">
        <v>153</v>
      </c>
      <c r="AH699" t="s">
        <v>258</v>
      </c>
      <c r="AI699">
        <v>541.85339284700206</v>
      </c>
    </row>
    <row r="700" spans="24:35" x14ac:dyDescent="0.35">
      <c r="X700" t="str">
        <f t="shared" si="30"/>
        <v>8406_Hébergement</v>
      </c>
      <c r="Y700" t="str">
        <f>INDEX(PDC!$K$1:$L$89,MATCH(AA700,PDC!$K:$K,0),MATCH(PDC!$L$1,PDC!$K$1:$L$1,0))</f>
        <v>Hébergement</v>
      </c>
      <c r="Z700" t="s">
        <v>309</v>
      </c>
      <c r="AA700" t="s">
        <v>220</v>
      </c>
      <c r="AB700">
        <v>321.70423178891298</v>
      </c>
      <c r="AE700" t="str">
        <f t="shared" si="31"/>
        <v>63_Entreposage et services auxiliaires des transports</v>
      </c>
      <c r="AF700" t="str">
        <f>INDEX(PDC!$K$1:$L$89,MATCH(AH700,PDC!$K:$K,0),MATCH(PDC!$L$1,PDC!$K$1:$L$1,0))</f>
        <v>Entreposage et services auxiliaires des transports</v>
      </c>
      <c r="AG700" t="s">
        <v>153</v>
      </c>
      <c r="AH700" t="s">
        <v>200</v>
      </c>
      <c r="AI700">
        <v>1719.54368643824</v>
      </c>
    </row>
    <row r="701" spans="24:35" x14ac:dyDescent="0.35">
      <c r="X701" t="str">
        <f t="shared" si="30"/>
        <v>8406_Restauration</v>
      </c>
      <c r="Y701" t="str">
        <f>INDEX(PDC!$K$1:$L$89,MATCH(AA701,PDC!$K:$K,0),MATCH(PDC!$L$1,PDC!$K$1:$L$1,0))</f>
        <v>Restauration</v>
      </c>
      <c r="Z701" t="s">
        <v>309</v>
      </c>
      <c r="AA701" t="s">
        <v>214</v>
      </c>
      <c r="AB701">
        <v>1665.78923347198</v>
      </c>
      <c r="AE701" t="str">
        <f t="shared" si="31"/>
        <v>63_Activités de poste et de courrier</v>
      </c>
      <c r="AF701" t="str">
        <f>INDEX(PDC!$K$1:$L$89,MATCH(AH701,PDC!$K:$K,0),MATCH(PDC!$L$1,PDC!$K$1:$L$1,0))</f>
        <v>Activités de poste et de courrier</v>
      </c>
      <c r="AG701" t="s">
        <v>153</v>
      </c>
      <c r="AH701" t="s">
        <v>229</v>
      </c>
      <c r="AI701">
        <v>1274.7083195177599</v>
      </c>
    </row>
    <row r="702" spans="24:35" x14ac:dyDescent="0.35">
      <c r="X702" t="str">
        <f t="shared" si="30"/>
        <v>8406_Édition</v>
      </c>
      <c r="Y702" t="str">
        <f>INDEX(PDC!$K$1:$L$89,MATCH(AA702,PDC!$K:$K,0),MATCH(PDC!$L$1,PDC!$K$1:$L$1,0))</f>
        <v>Édition</v>
      </c>
      <c r="Z702" t="s">
        <v>309</v>
      </c>
      <c r="AA702" t="s">
        <v>255</v>
      </c>
      <c r="AB702">
        <v>136.296832349304</v>
      </c>
      <c r="AE702" t="str">
        <f t="shared" si="31"/>
        <v>63_Hébergement</v>
      </c>
      <c r="AF702" t="str">
        <f>INDEX(PDC!$K$1:$L$89,MATCH(AH702,PDC!$K:$K,0),MATCH(PDC!$L$1,PDC!$K$1:$L$1,0))</f>
        <v>Hébergement</v>
      </c>
      <c r="AG702" t="s">
        <v>153</v>
      </c>
      <c r="AH702" t="s">
        <v>220</v>
      </c>
      <c r="AI702">
        <v>2210.47725251254</v>
      </c>
    </row>
    <row r="703" spans="24:35" x14ac:dyDescent="0.35">
      <c r="X703" t="str">
        <f t="shared" si="30"/>
        <v>8406_Production de films cinématographiques, de vidéo et de programmes de télévision ; enregistrement sonore et édition musicale</v>
      </c>
      <c r="Y703" t="str">
        <f>INDEX(PDC!$K$1:$L$89,MATCH(AA703,PDC!$K:$K,0),MATCH(PDC!$L$1,PDC!$K$1:$L$1,0))</f>
        <v>Production de films cinématographiques, de vidéo et de programmes de télévision ; enregistrement sonore et édition musicale</v>
      </c>
      <c r="Z703" t="s">
        <v>309</v>
      </c>
      <c r="AA703" t="s">
        <v>228</v>
      </c>
      <c r="AB703">
        <v>19.106927694479701</v>
      </c>
      <c r="AE703" t="str">
        <f t="shared" si="31"/>
        <v>63_Restauration</v>
      </c>
      <c r="AF703" t="str">
        <f>INDEX(PDC!$K$1:$L$89,MATCH(AH703,PDC!$K:$K,0),MATCH(PDC!$L$1,PDC!$K$1:$L$1,0))</f>
        <v>Restauration</v>
      </c>
      <c r="AG703" t="s">
        <v>153</v>
      </c>
      <c r="AH703" t="s">
        <v>214</v>
      </c>
      <c r="AI703">
        <v>5309.3218499408604</v>
      </c>
    </row>
    <row r="704" spans="24:35" x14ac:dyDescent="0.35">
      <c r="X704" t="str">
        <f t="shared" si="30"/>
        <v>8406_Programmation et diffusion</v>
      </c>
      <c r="Y704" t="str">
        <f>INDEX(PDC!$K$1:$L$89,MATCH(AA704,PDC!$K:$K,0),MATCH(PDC!$L$1,PDC!$K$1:$L$1,0))</f>
        <v>Programmation et diffusion</v>
      </c>
      <c r="Z704" t="s">
        <v>309</v>
      </c>
      <c r="AA704" t="s">
        <v>257</v>
      </c>
      <c r="AB704">
        <v>21.393169656885799</v>
      </c>
      <c r="AE704" t="str">
        <f t="shared" si="31"/>
        <v>63_Édition</v>
      </c>
      <c r="AF704" t="str">
        <f>INDEX(PDC!$K$1:$L$89,MATCH(AH704,PDC!$K:$K,0),MATCH(PDC!$L$1,PDC!$K$1:$L$1,0))</f>
        <v>Édition</v>
      </c>
      <c r="AG704" t="s">
        <v>153</v>
      </c>
      <c r="AH704" t="s">
        <v>255</v>
      </c>
      <c r="AI704">
        <v>1029.30571513723</v>
      </c>
    </row>
    <row r="705" spans="24:35" x14ac:dyDescent="0.35">
      <c r="X705" t="str">
        <f t="shared" si="30"/>
        <v>8406_Télécommunications</v>
      </c>
      <c r="Y705" t="str">
        <f>INDEX(PDC!$K$1:$L$89,MATCH(AA705,PDC!$K:$K,0),MATCH(PDC!$L$1,PDC!$K$1:$L$1,0))</f>
        <v>Télécommunications</v>
      </c>
      <c r="Z705" t="s">
        <v>309</v>
      </c>
      <c r="AA705" t="s">
        <v>249</v>
      </c>
      <c r="AB705">
        <v>256.67854860443299</v>
      </c>
      <c r="AE705" t="str">
        <f t="shared" si="31"/>
        <v>63_Production de films cinématographiques, de vidéo et de programmes de télévision ; enregistrement sonore et édition musicale</v>
      </c>
      <c r="AF705" t="str">
        <f>INDEX(PDC!$K$1:$L$89,MATCH(AH705,PDC!$K:$K,0),MATCH(PDC!$L$1,PDC!$K$1:$L$1,0))</f>
        <v>Production de films cinématographiques, de vidéo et de programmes de télévision ; enregistrement sonore et édition musicale</v>
      </c>
      <c r="AG705" t="s">
        <v>153</v>
      </c>
      <c r="AH705" t="s">
        <v>228</v>
      </c>
      <c r="AI705">
        <v>246.103339242565</v>
      </c>
    </row>
    <row r="706" spans="24:35" x14ac:dyDescent="0.35">
      <c r="X706" t="str">
        <f t="shared" si="30"/>
        <v>8406_Programmation, conseil et autres activités informatiques</v>
      </c>
      <c r="Y706" t="str">
        <f>INDEX(PDC!$K$1:$L$89,MATCH(AA706,PDC!$K:$K,0),MATCH(PDC!$L$1,PDC!$K$1:$L$1,0))</f>
        <v>Programmation, conseil et autres activités informatiques</v>
      </c>
      <c r="Z706" t="s">
        <v>309</v>
      </c>
      <c r="AA706" t="s">
        <v>233</v>
      </c>
      <c r="AB706">
        <v>211.685278522837</v>
      </c>
      <c r="AE706" t="str">
        <f t="shared" si="31"/>
        <v>63_Programmation et diffusion</v>
      </c>
      <c r="AF706" t="str">
        <f>INDEX(PDC!$K$1:$L$89,MATCH(AH706,PDC!$K:$K,0),MATCH(PDC!$L$1,PDC!$K$1:$L$1,0))</f>
        <v>Programmation et diffusion</v>
      </c>
      <c r="AG706" t="s">
        <v>153</v>
      </c>
      <c r="AH706" t="s">
        <v>257</v>
      </c>
      <c r="AI706">
        <v>89.483634381939297</v>
      </c>
    </row>
    <row r="707" spans="24:35" x14ac:dyDescent="0.35">
      <c r="X707" t="str">
        <f t="shared" si="30"/>
        <v>8406_Services d'information</v>
      </c>
      <c r="Y707" t="str">
        <f>INDEX(PDC!$K$1:$L$89,MATCH(AA707,PDC!$K:$K,0),MATCH(PDC!$L$1,PDC!$K$1:$L$1,0))</f>
        <v>Services d'information</v>
      </c>
      <c r="Z707" t="s">
        <v>309</v>
      </c>
      <c r="AA707" t="s">
        <v>153</v>
      </c>
      <c r="AB707">
        <v>20.725370966531901</v>
      </c>
      <c r="AE707" t="str">
        <f t="shared" si="31"/>
        <v>63_Télécommunications</v>
      </c>
      <c r="AF707" t="str">
        <f>INDEX(PDC!$K$1:$L$89,MATCH(AH707,PDC!$K:$K,0),MATCH(PDC!$L$1,PDC!$K$1:$L$1,0))</f>
        <v>Télécommunications</v>
      </c>
      <c r="AG707" t="s">
        <v>153</v>
      </c>
      <c r="AH707" t="s">
        <v>249</v>
      </c>
      <c r="AI707">
        <v>511.73295684832902</v>
      </c>
    </row>
    <row r="708" spans="24:35" x14ac:dyDescent="0.35">
      <c r="X708" t="str">
        <f t="shared" si="30"/>
        <v>8406_Activités des services financiers, hors assurance et caisses de retraite</v>
      </c>
      <c r="Y708" t="str">
        <f>INDEX(PDC!$K$1:$L$89,MATCH(AA708,PDC!$K:$K,0),MATCH(PDC!$L$1,PDC!$K$1:$L$1,0))</f>
        <v>Activités des services financiers, hors assurance et caisses de retraite</v>
      </c>
      <c r="Z708" t="s">
        <v>309</v>
      </c>
      <c r="AA708" t="s">
        <v>226</v>
      </c>
      <c r="AB708">
        <v>756.86405719259801</v>
      </c>
      <c r="AE708" t="str">
        <f t="shared" si="31"/>
        <v>63_Programmation, conseil et autres activités informatiques</v>
      </c>
      <c r="AF708" t="str">
        <f>INDEX(PDC!$K$1:$L$89,MATCH(AH708,PDC!$K:$K,0),MATCH(PDC!$L$1,PDC!$K$1:$L$1,0))</f>
        <v>Programmation, conseil et autres activités informatiques</v>
      </c>
      <c r="AG708" t="s">
        <v>153</v>
      </c>
      <c r="AH708" t="s">
        <v>233</v>
      </c>
      <c r="AI708">
        <v>2016.5772445436</v>
      </c>
    </row>
    <row r="709" spans="24:35" x14ac:dyDescent="0.35">
      <c r="X709" t="str">
        <f t="shared" ref="X709:X772" si="32">Z709&amp;"_"&amp;Y709</f>
        <v>8406_Assurance</v>
      </c>
      <c r="Y709" t="str">
        <f>INDEX(PDC!$K$1:$L$89,MATCH(AA709,PDC!$K:$K,0),MATCH(PDC!$L$1,PDC!$K$1:$L$1,0))</f>
        <v>Assurance</v>
      </c>
      <c r="Z709" t="s">
        <v>309</v>
      </c>
      <c r="AA709" t="s">
        <v>240</v>
      </c>
      <c r="AB709">
        <v>114.078357123202</v>
      </c>
      <c r="AE709" t="str">
        <f t="shared" ref="AE709:AE772" si="33">AG709&amp;"_"&amp;AF709</f>
        <v>63_Services d'information</v>
      </c>
      <c r="AF709" t="str">
        <f>INDEX(PDC!$K$1:$L$89,MATCH(AH709,PDC!$K:$K,0),MATCH(PDC!$L$1,PDC!$K$1:$L$1,0))</f>
        <v>Services d'information</v>
      </c>
      <c r="AG709" t="s">
        <v>153</v>
      </c>
      <c r="AH709" t="s">
        <v>153</v>
      </c>
      <c r="AI709">
        <v>123.32726820180901</v>
      </c>
    </row>
    <row r="710" spans="24:35" x14ac:dyDescent="0.35">
      <c r="X710" t="str">
        <f t="shared" si="32"/>
        <v>8406_Activités auxiliaires de services financiers et d'assurance</v>
      </c>
      <c r="Y710" t="str">
        <f>INDEX(PDC!$K$1:$L$89,MATCH(AA710,PDC!$K:$K,0),MATCH(PDC!$L$1,PDC!$K$1:$L$1,0))</f>
        <v>Activités auxiliaires de services financiers et d'assurance</v>
      </c>
      <c r="Z710" t="s">
        <v>309</v>
      </c>
      <c r="AA710" t="s">
        <v>232</v>
      </c>
      <c r="AB710">
        <v>159.37048796299399</v>
      </c>
      <c r="AE710" t="str">
        <f t="shared" si="33"/>
        <v>63_Activités des services financiers, hors assurance et caisses de retraite</v>
      </c>
      <c r="AF710" t="str">
        <f>INDEX(PDC!$K$1:$L$89,MATCH(AH710,PDC!$K:$K,0),MATCH(PDC!$L$1,PDC!$K$1:$L$1,0))</f>
        <v>Activités des services financiers, hors assurance et caisses de retraite</v>
      </c>
      <c r="AG710" t="s">
        <v>153</v>
      </c>
      <c r="AH710" t="s">
        <v>226</v>
      </c>
      <c r="AI710">
        <v>3623.4991530038801</v>
      </c>
    </row>
    <row r="711" spans="24:35" x14ac:dyDescent="0.35">
      <c r="X711" t="str">
        <f t="shared" si="32"/>
        <v>8406_Activités immobilières</v>
      </c>
      <c r="Y711" t="str">
        <f>INDEX(PDC!$K$1:$L$89,MATCH(AA711,PDC!$K:$K,0),MATCH(PDC!$L$1,PDC!$K$1:$L$1,0))</f>
        <v>Activités immobilières</v>
      </c>
      <c r="Z711" t="s">
        <v>309</v>
      </c>
      <c r="AA711" t="s">
        <v>217</v>
      </c>
      <c r="AB711">
        <v>626.659396178777</v>
      </c>
      <c r="AE711" t="str">
        <f t="shared" si="33"/>
        <v>63_Assurance</v>
      </c>
      <c r="AF711" t="str">
        <f>INDEX(PDC!$K$1:$L$89,MATCH(AH711,PDC!$K:$K,0),MATCH(PDC!$L$1,PDC!$K$1:$L$1,0))</f>
        <v>Assurance</v>
      </c>
      <c r="AG711" t="s">
        <v>153</v>
      </c>
      <c r="AH711" t="s">
        <v>240</v>
      </c>
      <c r="AI711">
        <v>1227.1206982689901</v>
      </c>
    </row>
    <row r="712" spans="24:35" x14ac:dyDescent="0.35">
      <c r="X712" t="str">
        <f t="shared" si="32"/>
        <v>8406_Activités juridiques et comptables</v>
      </c>
      <c r="Y712" t="str">
        <f>INDEX(PDC!$K$1:$L$89,MATCH(AA712,PDC!$K:$K,0),MATCH(PDC!$L$1,PDC!$K$1:$L$1,0))</f>
        <v>Activités juridiques et comptables</v>
      </c>
      <c r="Z712" t="s">
        <v>309</v>
      </c>
      <c r="AA712" t="s">
        <v>155</v>
      </c>
      <c r="AB712">
        <v>507.86458652000499</v>
      </c>
      <c r="AE712" t="str">
        <f t="shared" si="33"/>
        <v>63_Activités auxiliaires de services financiers et d'assurance</v>
      </c>
      <c r="AF712" t="str">
        <f>INDEX(PDC!$K$1:$L$89,MATCH(AH712,PDC!$K:$K,0),MATCH(PDC!$L$1,PDC!$K$1:$L$1,0))</f>
        <v>Activités auxiliaires de services financiers et d'assurance</v>
      </c>
      <c r="AG712" t="s">
        <v>153</v>
      </c>
      <c r="AH712" t="s">
        <v>232</v>
      </c>
      <c r="AI712">
        <v>1035.0920346611699</v>
      </c>
    </row>
    <row r="713" spans="24:35" x14ac:dyDescent="0.35">
      <c r="X713" t="str">
        <f t="shared" si="32"/>
        <v>8406_Activités des sièges sociaux ; conseil de gestion</v>
      </c>
      <c r="Y713" t="str">
        <f>INDEX(PDC!$K$1:$L$89,MATCH(AA713,PDC!$K:$K,0),MATCH(PDC!$L$1,PDC!$K$1:$L$1,0))</f>
        <v>Activités des sièges sociaux ; conseil de gestion</v>
      </c>
      <c r="Z713" t="s">
        <v>309</v>
      </c>
      <c r="AA713" t="s">
        <v>234</v>
      </c>
      <c r="AB713">
        <v>346.193576004455</v>
      </c>
      <c r="AE713" t="str">
        <f t="shared" si="33"/>
        <v>63_Activités immobilières</v>
      </c>
      <c r="AF713" t="str">
        <f>INDEX(PDC!$K$1:$L$89,MATCH(AH713,PDC!$K:$K,0),MATCH(PDC!$L$1,PDC!$K$1:$L$1,0))</f>
        <v>Activités immobilières</v>
      </c>
      <c r="AG713" t="s">
        <v>153</v>
      </c>
      <c r="AH713" t="s">
        <v>217</v>
      </c>
      <c r="AI713">
        <v>2032.49080967853</v>
      </c>
    </row>
    <row r="714" spans="24:35" x14ac:dyDescent="0.35">
      <c r="X714" t="str">
        <f t="shared" si="32"/>
        <v>8406_Activités d'architecture et d'ingénierie ; activités de contrôle et analyses techniques</v>
      </c>
      <c r="Y714" t="str">
        <f>INDEX(PDC!$K$1:$L$89,MATCH(AA714,PDC!$K:$K,0),MATCH(PDC!$L$1,PDC!$K$1:$L$1,0))</f>
        <v>Activités d'architecture et d'ingénierie ; activités de contrôle et analyses techniques</v>
      </c>
      <c r="Z714" t="s">
        <v>309</v>
      </c>
      <c r="AA714" t="s">
        <v>243</v>
      </c>
      <c r="AB714">
        <v>1030.12834640339</v>
      </c>
      <c r="AE714" t="str">
        <f t="shared" si="33"/>
        <v>63_Activités juridiques et comptables</v>
      </c>
      <c r="AF714" t="str">
        <f>INDEX(PDC!$K$1:$L$89,MATCH(AH714,PDC!$K:$K,0),MATCH(PDC!$L$1,PDC!$K$1:$L$1,0))</f>
        <v>Activités juridiques et comptables</v>
      </c>
      <c r="AG714" t="s">
        <v>153</v>
      </c>
      <c r="AH714" t="s">
        <v>155</v>
      </c>
      <c r="AI714">
        <v>2032.81842393599</v>
      </c>
    </row>
    <row r="715" spans="24:35" x14ac:dyDescent="0.35">
      <c r="X715" t="str">
        <f t="shared" si="32"/>
        <v>8406_Recherche-développement scientifique</v>
      </c>
      <c r="Y715" t="str">
        <f>INDEX(PDC!$K$1:$L$89,MATCH(AA715,PDC!$K:$K,0),MATCH(PDC!$L$1,PDC!$K$1:$L$1,0))</f>
        <v>Recherche-développement scientifique</v>
      </c>
      <c r="Z715" t="s">
        <v>309</v>
      </c>
      <c r="AA715" t="s">
        <v>251</v>
      </c>
      <c r="AB715">
        <v>45.242672300815897</v>
      </c>
      <c r="AE715" t="str">
        <f t="shared" si="33"/>
        <v>63_Activités des sièges sociaux ; conseil de gestion</v>
      </c>
      <c r="AF715" t="str">
        <f>INDEX(PDC!$K$1:$L$89,MATCH(AH715,PDC!$K:$K,0),MATCH(PDC!$L$1,PDC!$K$1:$L$1,0))</f>
        <v>Activités des sièges sociaux ; conseil de gestion</v>
      </c>
      <c r="AG715" t="s">
        <v>153</v>
      </c>
      <c r="AH715" t="s">
        <v>234</v>
      </c>
      <c r="AI715">
        <v>976.33767322119695</v>
      </c>
    </row>
    <row r="716" spans="24:35" x14ac:dyDescent="0.35">
      <c r="X716" t="str">
        <f t="shared" si="32"/>
        <v>8406_Publicité et études de marché</v>
      </c>
      <c r="Y716" t="str">
        <f>INDEX(PDC!$K$1:$L$89,MATCH(AA716,PDC!$K:$K,0),MATCH(PDC!$L$1,PDC!$K$1:$L$1,0))</f>
        <v>Publicité et études de marché</v>
      </c>
      <c r="Z716" t="s">
        <v>309</v>
      </c>
      <c r="AA716" t="s">
        <v>157</v>
      </c>
      <c r="AB716">
        <v>120.05920033541901</v>
      </c>
      <c r="AE716" t="str">
        <f t="shared" si="33"/>
        <v>63_Activités d'architecture et d'ingénierie ; activités de contrôle et analyses techniques</v>
      </c>
      <c r="AF716" t="str">
        <f>INDEX(PDC!$K$1:$L$89,MATCH(AH716,PDC!$K:$K,0),MATCH(PDC!$L$1,PDC!$K$1:$L$1,0))</f>
        <v>Activités d'architecture et d'ingénierie ; activités de contrôle et analyses techniques</v>
      </c>
      <c r="AG716" t="s">
        <v>153</v>
      </c>
      <c r="AH716" t="s">
        <v>243</v>
      </c>
      <c r="AI716">
        <v>2336.76769237397</v>
      </c>
    </row>
    <row r="717" spans="24:35" x14ac:dyDescent="0.35">
      <c r="X717" t="str">
        <f t="shared" si="32"/>
        <v>8406_Autres activités spécialisées, scientifiques et techniques</v>
      </c>
      <c r="Y717" t="str">
        <f>INDEX(PDC!$K$1:$L$89,MATCH(AA717,PDC!$K:$K,0),MATCH(PDC!$L$1,PDC!$K$1:$L$1,0))</f>
        <v>Autres activités spécialisées, scientifiques et techniques</v>
      </c>
      <c r="Z717" t="s">
        <v>309</v>
      </c>
      <c r="AA717" t="s">
        <v>159</v>
      </c>
      <c r="AB717">
        <v>161.494659257161</v>
      </c>
      <c r="AE717" t="str">
        <f t="shared" si="33"/>
        <v>63_Recherche-développement scientifique</v>
      </c>
      <c r="AF717" t="str">
        <f>INDEX(PDC!$K$1:$L$89,MATCH(AH717,PDC!$K:$K,0),MATCH(PDC!$L$1,PDC!$K$1:$L$1,0))</f>
        <v>Recherche-développement scientifique</v>
      </c>
      <c r="AG717" t="s">
        <v>153</v>
      </c>
      <c r="AH717" t="s">
        <v>251</v>
      </c>
      <c r="AI717">
        <v>3548.6348105355301</v>
      </c>
    </row>
    <row r="718" spans="24:35" x14ac:dyDescent="0.35">
      <c r="X718" t="str">
        <f t="shared" si="32"/>
        <v>8406_Activités vétérinaires</v>
      </c>
      <c r="Y718" t="str">
        <f>INDEX(PDC!$K$1:$L$89,MATCH(AA718,PDC!$K:$K,0),MATCH(PDC!$L$1,PDC!$K$1:$L$1,0))</f>
        <v>Activités vétérinaires</v>
      </c>
      <c r="Z718" t="s">
        <v>309</v>
      </c>
      <c r="AA718" t="s">
        <v>238</v>
      </c>
      <c r="AB718">
        <v>74.294956810831195</v>
      </c>
      <c r="AE718" t="str">
        <f t="shared" si="33"/>
        <v>63_Publicité et études de marché</v>
      </c>
      <c r="AF718" t="str">
        <f>INDEX(PDC!$K$1:$L$89,MATCH(AH718,PDC!$K:$K,0),MATCH(PDC!$L$1,PDC!$K$1:$L$1,0))</f>
        <v>Publicité et études de marché</v>
      </c>
      <c r="AG718" t="s">
        <v>153</v>
      </c>
      <c r="AH718" t="s">
        <v>157</v>
      </c>
      <c r="AI718">
        <v>733.23476068739001</v>
      </c>
    </row>
    <row r="719" spans="24:35" x14ac:dyDescent="0.35">
      <c r="X719" t="str">
        <f t="shared" si="32"/>
        <v>8406_Activités de location et location-bail</v>
      </c>
      <c r="Y719" t="str">
        <f>INDEX(PDC!$K$1:$L$89,MATCH(AA719,PDC!$K:$K,0),MATCH(PDC!$L$1,PDC!$K$1:$L$1,0))</f>
        <v>Activités de location et location-bail</v>
      </c>
      <c r="Z719" t="s">
        <v>309</v>
      </c>
      <c r="AA719" t="s">
        <v>236</v>
      </c>
      <c r="AB719">
        <v>160.056436569803</v>
      </c>
      <c r="AE719" t="str">
        <f t="shared" si="33"/>
        <v>63_Autres activités spécialisées, scientifiques et techniques</v>
      </c>
      <c r="AF719" t="str">
        <f>INDEX(PDC!$K$1:$L$89,MATCH(AH719,PDC!$K:$K,0),MATCH(PDC!$L$1,PDC!$K$1:$L$1,0))</f>
        <v>Autres activités spécialisées, scientifiques et techniques</v>
      </c>
      <c r="AG719" t="s">
        <v>153</v>
      </c>
      <c r="AH719" t="s">
        <v>159</v>
      </c>
      <c r="AI719">
        <v>303.52971465894598</v>
      </c>
    </row>
    <row r="720" spans="24:35" x14ac:dyDescent="0.35">
      <c r="X720" t="str">
        <f t="shared" si="32"/>
        <v>8406_Activités liées à l'emploi</v>
      </c>
      <c r="Y720" t="str">
        <f>INDEX(PDC!$K$1:$L$89,MATCH(AA720,PDC!$K:$K,0),MATCH(PDC!$L$1,PDC!$K$1:$L$1,0))</f>
        <v>Activités liées à l'emploi</v>
      </c>
      <c r="Z720" t="s">
        <v>309</v>
      </c>
      <c r="AA720" t="s">
        <v>198</v>
      </c>
      <c r="AB720">
        <v>2597.6873049943802</v>
      </c>
      <c r="AE720" t="str">
        <f t="shared" si="33"/>
        <v>63_Activités vétérinaires</v>
      </c>
      <c r="AF720" t="str">
        <f>INDEX(PDC!$K$1:$L$89,MATCH(AH720,PDC!$K:$K,0),MATCH(PDC!$L$1,PDC!$K$1:$L$1,0))</f>
        <v>Activités vétérinaires</v>
      </c>
      <c r="AG720" t="s">
        <v>153</v>
      </c>
      <c r="AH720" t="s">
        <v>238</v>
      </c>
      <c r="AI720">
        <v>166.28086968238799</v>
      </c>
    </row>
    <row r="721" spans="24:35" x14ac:dyDescent="0.35">
      <c r="X721" t="str">
        <f t="shared" si="32"/>
        <v>8406_Activités des agences de voyage, voyagistes, services de réservation et activités connexes</v>
      </c>
      <c r="Y721" t="str">
        <f>INDEX(PDC!$K$1:$L$89,MATCH(AA721,PDC!$K:$K,0),MATCH(PDC!$L$1,PDC!$K$1:$L$1,0))</f>
        <v>Activités des agences de voyage, voyagistes, services de réservation et activités connexes</v>
      </c>
      <c r="Z721" t="s">
        <v>309</v>
      </c>
      <c r="AA721" t="s">
        <v>227</v>
      </c>
      <c r="AB721">
        <v>62.623136564777099</v>
      </c>
      <c r="AE721" t="str">
        <f t="shared" si="33"/>
        <v>63_Activités de location et location-bail</v>
      </c>
      <c r="AF721" t="str">
        <f>INDEX(PDC!$K$1:$L$89,MATCH(AH721,PDC!$K:$K,0),MATCH(PDC!$L$1,PDC!$K$1:$L$1,0))</f>
        <v>Activités de location et location-bail</v>
      </c>
      <c r="AG721" t="s">
        <v>153</v>
      </c>
      <c r="AH721" t="s">
        <v>236</v>
      </c>
      <c r="AI721">
        <v>540.70153487051005</v>
      </c>
    </row>
    <row r="722" spans="24:35" x14ac:dyDescent="0.35">
      <c r="X722" t="str">
        <f t="shared" si="32"/>
        <v>8406_Enquêtes et sécurité</v>
      </c>
      <c r="Y722" t="str">
        <f>INDEX(PDC!$K$1:$L$89,MATCH(AA722,PDC!$K:$K,0),MATCH(PDC!$L$1,PDC!$K$1:$L$1,0))</f>
        <v>Enquêtes et sécurité</v>
      </c>
      <c r="Z722" t="s">
        <v>309</v>
      </c>
      <c r="AA722" t="s">
        <v>213</v>
      </c>
      <c r="AB722">
        <v>276.39874923817399</v>
      </c>
      <c r="AE722" t="str">
        <f t="shared" si="33"/>
        <v>63_Activités liées à l'emploi</v>
      </c>
      <c r="AF722" t="str">
        <f>INDEX(PDC!$K$1:$L$89,MATCH(AH722,PDC!$K:$K,0),MATCH(PDC!$L$1,PDC!$K$1:$L$1,0))</f>
        <v>Activités liées à l'emploi</v>
      </c>
      <c r="AG722" t="s">
        <v>153</v>
      </c>
      <c r="AH722" t="s">
        <v>198</v>
      </c>
      <c r="AI722">
        <v>4219.2020901596497</v>
      </c>
    </row>
    <row r="723" spans="24:35" x14ac:dyDescent="0.35">
      <c r="X723" t="str">
        <f t="shared" si="32"/>
        <v>8406_Services relatifs aux bâtiments et aménagement paysager</v>
      </c>
      <c r="Y723" t="str">
        <f>INDEX(PDC!$K$1:$L$89,MATCH(AA723,PDC!$K:$K,0),MATCH(PDC!$L$1,PDC!$K$1:$L$1,0))</f>
        <v>Services relatifs aux bâtiments et aménagement paysager</v>
      </c>
      <c r="Z723" t="s">
        <v>309</v>
      </c>
      <c r="AA723" t="s">
        <v>212</v>
      </c>
      <c r="AB723">
        <v>973.41702620179694</v>
      </c>
      <c r="AE723" t="str">
        <f t="shared" si="33"/>
        <v>63_Activités des agences de voyage, voyagistes, services de réservation et activités connexes</v>
      </c>
      <c r="AF723" t="str">
        <f>INDEX(PDC!$K$1:$L$89,MATCH(AH723,PDC!$K:$K,0),MATCH(PDC!$L$1,PDC!$K$1:$L$1,0))</f>
        <v>Activités des agences de voyage, voyagistes, services de réservation et activités connexes</v>
      </c>
      <c r="AG723" t="s">
        <v>153</v>
      </c>
      <c r="AH723" t="s">
        <v>227</v>
      </c>
      <c r="AI723">
        <v>321.35686805412797</v>
      </c>
    </row>
    <row r="724" spans="24:35" x14ac:dyDescent="0.35">
      <c r="X724" t="str">
        <f t="shared" si="32"/>
        <v>8406_Activités administratives et autres activités de soutien aux entreprises</v>
      </c>
      <c r="Y724" t="str">
        <f>INDEX(PDC!$K$1:$L$89,MATCH(AA724,PDC!$K:$K,0),MATCH(PDC!$L$1,PDC!$K$1:$L$1,0))</f>
        <v>Activités administratives et autres activités de soutien aux entreprises</v>
      </c>
      <c r="Z724" t="s">
        <v>309</v>
      </c>
      <c r="AA724" t="s">
        <v>224</v>
      </c>
      <c r="AB724">
        <v>736.67499728652797</v>
      </c>
      <c r="AE724" t="str">
        <f t="shared" si="33"/>
        <v>63_Enquêtes et sécurité</v>
      </c>
      <c r="AF724" t="str">
        <f>INDEX(PDC!$K$1:$L$89,MATCH(AH724,PDC!$K:$K,0),MATCH(PDC!$L$1,PDC!$K$1:$L$1,0))</f>
        <v>Enquêtes et sécurité</v>
      </c>
      <c r="AG724" t="s">
        <v>153</v>
      </c>
      <c r="AH724" t="s">
        <v>213</v>
      </c>
      <c r="AI724">
        <v>767.10291104597604</v>
      </c>
    </row>
    <row r="725" spans="24:35" x14ac:dyDescent="0.35">
      <c r="X725" t="str">
        <f t="shared" si="32"/>
        <v>8406_Administration publique et défense ; sécurité sociale obligatoire</v>
      </c>
      <c r="Y725" t="str">
        <f>INDEX(PDC!$K$1:$L$89,MATCH(AA725,PDC!$K:$K,0),MATCH(PDC!$L$1,PDC!$K$1:$L$1,0))</f>
        <v>Administration publique et défense ; sécurité sociale obligatoire</v>
      </c>
      <c r="Z725" t="s">
        <v>309</v>
      </c>
      <c r="AA725" t="s">
        <v>218</v>
      </c>
      <c r="AB725">
        <v>1582.5764009530801</v>
      </c>
      <c r="AE725" t="str">
        <f t="shared" si="33"/>
        <v>63_Services relatifs aux bâtiments et aménagement paysager</v>
      </c>
      <c r="AF725" t="str">
        <f>INDEX(PDC!$K$1:$L$89,MATCH(AH725,PDC!$K:$K,0),MATCH(PDC!$L$1,PDC!$K$1:$L$1,0))</f>
        <v>Services relatifs aux bâtiments et aménagement paysager</v>
      </c>
      <c r="AG725" t="s">
        <v>153</v>
      </c>
      <c r="AH725" t="s">
        <v>212</v>
      </c>
      <c r="AI725">
        <v>2838.1545648013098</v>
      </c>
    </row>
    <row r="726" spans="24:35" x14ac:dyDescent="0.35">
      <c r="X726" t="str">
        <f t="shared" si="32"/>
        <v>8406_Enseignement</v>
      </c>
      <c r="Y726" t="str">
        <f>INDEX(PDC!$K$1:$L$89,MATCH(AA726,PDC!$K:$K,0),MATCH(PDC!$L$1,PDC!$K$1:$L$1,0))</f>
        <v>Enseignement</v>
      </c>
      <c r="Z726" t="s">
        <v>309</v>
      </c>
      <c r="AA726" t="s">
        <v>222</v>
      </c>
      <c r="AB726">
        <v>1996.6500287103299</v>
      </c>
      <c r="AE726" t="str">
        <f t="shared" si="33"/>
        <v>63_Activités administratives et autres activités de soutien aux entreprises</v>
      </c>
      <c r="AF726" t="str">
        <f>INDEX(PDC!$K$1:$L$89,MATCH(AH726,PDC!$K:$K,0),MATCH(PDC!$L$1,PDC!$K$1:$L$1,0))</f>
        <v>Activités administratives et autres activités de soutien aux entreprises</v>
      </c>
      <c r="AG726" t="s">
        <v>153</v>
      </c>
      <c r="AH726" t="s">
        <v>224</v>
      </c>
      <c r="AI726">
        <v>1770.91688110365</v>
      </c>
    </row>
    <row r="727" spans="24:35" x14ac:dyDescent="0.35">
      <c r="X727" t="str">
        <f t="shared" si="32"/>
        <v>8406_Activités pour la santé humaine</v>
      </c>
      <c r="Y727" t="str">
        <f>INDEX(PDC!$K$1:$L$89,MATCH(AA727,PDC!$K:$K,0),MATCH(PDC!$L$1,PDC!$K$1:$L$1,0))</f>
        <v>Activités pour la santé humaine</v>
      </c>
      <c r="Z727" t="s">
        <v>309</v>
      </c>
      <c r="AA727" t="s">
        <v>207</v>
      </c>
      <c r="AB727">
        <v>2192.9471891583898</v>
      </c>
      <c r="AE727" t="str">
        <f t="shared" si="33"/>
        <v>63_Administration publique et défense ; sécurité sociale obligatoire</v>
      </c>
      <c r="AF727" t="str">
        <f>INDEX(PDC!$K$1:$L$89,MATCH(AH727,PDC!$K:$K,0),MATCH(PDC!$L$1,PDC!$K$1:$L$1,0))</f>
        <v>Administration publique et défense ; sécurité sociale obligatoire</v>
      </c>
      <c r="AG727" t="s">
        <v>153</v>
      </c>
      <c r="AH727" t="s">
        <v>218</v>
      </c>
      <c r="AI727">
        <v>8585.0664630352094</v>
      </c>
    </row>
    <row r="728" spans="24:35" x14ac:dyDescent="0.35">
      <c r="X728" t="str">
        <f t="shared" si="32"/>
        <v>8406_Hébergement médico-social et social</v>
      </c>
      <c r="Y728" t="str">
        <f>INDEX(PDC!$K$1:$L$89,MATCH(AA728,PDC!$K:$K,0),MATCH(PDC!$L$1,PDC!$K$1:$L$1,0))</f>
        <v>Hébergement médico-social et social</v>
      </c>
      <c r="Z728" t="s">
        <v>309</v>
      </c>
      <c r="AA728" t="s">
        <v>202</v>
      </c>
      <c r="AB728">
        <v>1222.3154640852499</v>
      </c>
      <c r="AE728" t="str">
        <f t="shared" si="33"/>
        <v>63_Enseignement</v>
      </c>
      <c r="AF728" t="str">
        <f>INDEX(PDC!$K$1:$L$89,MATCH(AH728,PDC!$K:$K,0),MATCH(PDC!$L$1,PDC!$K$1:$L$1,0))</f>
        <v>Enseignement</v>
      </c>
      <c r="AG728" t="s">
        <v>153</v>
      </c>
      <c r="AH728" t="s">
        <v>222</v>
      </c>
      <c r="AI728">
        <v>6892.8742774922603</v>
      </c>
    </row>
    <row r="729" spans="24:35" x14ac:dyDescent="0.35">
      <c r="X729" t="str">
        <f t="shared" si="32"/>
        <v>8406_Action sociale sans hébergement</v>
      </c>
      <c r="Y729" t="str">
        <f>INDEX(PDC!$K$1:$L$89,MATCH(AA729,PDC!$K:$K,0),MATCH(PDC!$L$1,PDC!$K$1:$L$1,0))</f>
        <v>Action sociale sans hébergement</v>
      </c>
      <c r="Z729" t="s">
        <v>309</v>
      </c>
      <c r="AA729" t="s">
        <v>201</v>
      </c>
      <c r="AB729">
        <v>3660.81513081505</v>
      </c>
      <c r="AE729" t="str">
        <f t="shared" si="33"/>
        <v>63_Activités pour la santé humaine</v>
      </c>
      <c r="AF729" t="str">
        <f>INDEX(PDC!$K$1:$L$89,MATCH(AH729,PDC!$K:$K,0),MATCH(PDC!$L$1,PDC!$K$1:$L$1,0))</f>
        <v>Activités pour la santé humaine</v>
      </c>
      <c r="AG729" t="s">
        <v>153</v>
      </c>
      <c r="AH729" t="s">
        <v>207</v>
      </c>
      <c r="AI729">
        <v>9032.5583348566906</v>
      </c>
    </row>
    <row r="730" spans="24:35" x14ac:dyDescent="0.35">
      <c r="X730" t="str">
        <f t="shared" si="32"/>
        <v>8406_Activités créatives, artistiques et de spectacle</v>
      </c>
      <c r="Y730" t="str">
        <f>INDEX(PDC!$K$1:$L$89,MATCH(AA730,PDC!$K:$K,0),MATCH(PDC!$L$1,PDC!$K$1:$L$1,0))</f>
        <v>Activités créatives, artistiques et de spectacle</v>
      </c>
      <c r="Z730" t="s">
        <v>309</v>
      </c>
      <c r="AA730" t="s">
        <v>245</v>
      </c>
      <c r="AB730">
        <v>178.11641622831601</v>
      </c>
      <c r="AE730" t="str">
        <f t="shared" si="33"/>
        <v>63_Hébergement médico-social et social</v>
      </c>
      <c r="AF730" t="str">
        <f>INDEX(PDC!$K$1:$L$89,MATCH(AH730,PDC!$K:$K,0),MATCH(PDC!$L$1,PDC!$K$1:$L$1,0))</f>
        <v>Hébergement médico-social et social</v>
      </c>
      <c r="AG730" t="s">
        <v>153</v>
      </c>
      <c r="AH730" t="s">
        <v>202</v>
      </c>
      <c r="AI730">
        <v>4414.5658387496896</v>
      </c>
    </row>
    <row r="731" spans="24:35" x14ac:dyDescent="0.35">
      <c r="X731" t="str">
        <f t="shared" si="32"/>
        <v>8406_Bibliothèques, archives, musées et autres activités culturelles</v>
      </c>
      <c r="Y731" t="str">
        <f>INDEX(PDC!$K$1:$L$89,MATCH(AA731,PDC!$K:$K,0),MATCH(PDC!$L$1,PDC!$K$1:$L$1,0))</f>
        <v>Bibliothèques, archives, musées et autres activités culturelles</v>
      </c>
      <c r="Z731" t="s">
        <v>309</v>
      </c>
      <c r="AA731" t="s">
        <v>239</v>
      </c>
      <c r="AB731">
        <v>27.910191962051201</v>
      </c>
      <c r="AE731" t="str">
        <f t="shared" si="33"/>
        <v>63_Action sociale sans hébergement</v>
      </c>
      <c r="AF731" t="str">
        <f>INDEX(PDC!$K$1:$L$89,MATCH(AH731,PDC!$K:$K,0),MATCH(PDC!$L$1,PDC!$K$1:$L$1,0))</f>
        <v>Action sociale sans hébergement</v>
      </c>
      <c r="AG731" t="s">
        <v>153</v>
      </c>
      <c r="AH731" t="s">
        <v>201</v>
      </c>
      <c r="AI731">
        <v>11204.7850172452</v>
      </c>
    </row>
    <row r="732" spans="24:35" x14ac:dyDescent="0.35">
      <c r="X732" t="str">
        <f t="shared" si="32"/>
        <v>8406_Activités sportives, récréatives et de loisirs</v>
      </c>
      <c r="Y732" t="str">
        <f>INDEX(PDC!$K$1:$L$89,MATCH(AA732,PDC!$K:$K,0),MATCH(PDC!$L$1,PDC!$K$1:$L$1,0))</f>
        <v>Activités sportives, récréatives et de loisirs</v>
      </c>
      <c r="Z732" t="s">
        <v>309</v>
      </c>
      <c r="AA732" t="s">
        <v>241</v>
      </c>
      <c r="AB732">
        <v>368.72781052690499</v>
      </c>
      <c r="AE732" t="str">
        <f t="shared" si="33"/>
        <v>63_Activités créatives, artistiques et de spectacle</v>
      </c>
      <c r="AF732" t="str">
        <f>INDEX(PDC!$K$1:$L$89,MATCH(AH732,PDC!$K:$K,0),MATCH(PDC!$L$1,PDC!$K$1:$L$1,0))</f>
        <v>Activités créatives, artistiques et de spectacle</v>
      </c>
      <c r="AG732" t="s">
        <v>153</v>
      </c>
      <c r="AH732" t="s">
        <v>245</v>
      </c>
      <c r="AI732">
        <v>670.54371757002195</v>
      </c>
    </row>
    <row r="733" spans="24:35" x14ac:dyDescent="0.35">
      <c r="X733" t="str">
        <f t="shared" si="32"/>
        <v>8406_Activités des organisations associatives</v>
      </c>
      <c r="Y733" t="str">
        <f>INDEX(PDC!$K$1:$L$89,MATCH(AA733,PDC!$K:$K,0),MATCH(PDC!$L$1,PDC!$K$1:$L$1,0))</f>
        <v>Activités des organisations associatives</v>
      </c>
      <c r="Z733" t="s">
        <v>309</v>
      </c>
      <c r="AA733" t="s">
        <v>209</v>
      </c>
      <c r="AB733">
        <v>1344.19383276996</v>
      </c>
      <c r="AE733" t="str">
        <f t="shared" si="33"/>
        <v>63_Bibliothèques, archives, musées et autres activités culturelles</v>
      </c>
      <c r="AF733" t="str">
        <f>INDEX(PDC!$K$1:$L$89,MATCH(AH733,PDC!$K:$K,0),MATCH(PDC!$L$1,PDC!$K$1:$L$1,0))</f>
        <v>Bibliothèques, archives, musées et autres activités culturelles</v>
      </c>
      <c r="AG733" t="s">
        <v>153</v>
      </c>
      <c r="AH733" t="s">
        <v>239</v>
      </c>
      <c r="AI733">
        <v>278.95110629646501</v>
      </c>
    </row>
    <row r="734" spans="24:35" x14ac:dyDescent="0.35">
      <c r="X734" t="str">
        <f t="shared" si="32"/>
        <v>8406_Réparation d'ordinateurs et de biens personnels et domestiques</v>
      </c>
      <c r="Y734" t="str">
        <f>INDEX(PDC!$K$1:$L$89,MATCH(AA734,PDC!$K:$K,0),MATCH(PDC!$L$1,PDC!$K$1:$L$1,0))</f>
        <v>Réparation d'ordinateurs et de biens personnels et domestiques</v>
      </c>
      <c r="Z734" t="s">
        <v>309</v>
      </c>
      <c r="AA734" t="s">
        <v>242</v>
      </c>
      <c r="AB734">
        <v>72.807162357901902</v>
      </c>
      <c r="AE734" t="str">
        <f t="shared" si="33"/>
        <v>63_Organisation de jeux de hasard et d'argent</v>
      </c>
      <c r="AF734" t="str">
        <f>INDEX(PDC!$K$1:$L$89,MATCH(AH734,PDC!$K:$K,0),MATCH(PDC!$L$1,PDC!$K$1:$L$1,0))</f>
        <v>Organisation de jeux de hasard et d'argent</v>
      </c>
      <c r="AG734" t="s">
        <v>153</v>
      </c>
      <c r="AH734" t="s">
        <v>247</v>
      </c>
      <c r="AI734">
        <v>176.67789862425801</v>
      </c>
    </row>
    <row r="735" spans="24:35" x14ac:dyDescent="0.35">
      <c r="X735" t="str">
        <f t="shared" si="32"/>
        <v>8406_Autres services personnels</v>
      </c>
      <c r="Y735" t="str">
        <f>INDEX(PDC!$K$1:$L$89,MATCH(AA735,PDC!$K:$K,0),MATCH(PDC!$L$1,PDC!$K$1:$L$1,0))</f>
        <v>Autres services personnels</v>
      </c>
      <c r="Z735" t="s">
        <v>309</v>
      </c>
      <c r="AA735" t="s">
        <v>216</v>
      </c>
      <c r="AB735">
        <v>581.43179594203298</v>
      </c>
      <c r="AE735" t="str">
        <f t="shared" si="33"/>
        <v>63_Activités sportives, récréatives et de loisirs</v>
      </c>
      <c r="AF735" t="str">
        <f>INDEX(PDC!$K$1:$L$89,MATCH(AH735,PDC!$K:$K,0),MATCH(PDC!$L$1,PDC!$K$1:$L$1,0))</f>
        <v>Activités sportives, récréatives et de loisirs</v>
      </c>
      <c r="AG735" t="s">
        <v>153</v>
      </c>
      <c r="AH735" t="s">
        <v>241</v>
      </c>
      <c r="AI735">
        <v>1114.6145835730499</v>
      </c>
    </row>
    <row r="736" spans="24:35" x14ac:dyDescent="0.35">
      <c r="X736" t="str">
        <f t="shared" si="32"/>
        <v>8406_Activités des ménages en tant qu'employeurs de personnel domestique</v>
      </c>
      <c r="Y736" t="str">
        <f>INDEX(PDC!$K$1:$L$89,MATCH(AA736,PDC!$K:$K,0),MATCH(PDC!$L$1,PDC!$K$1:$L$1,0))</f>
        <v>Activités des ménages en tant qu'employeurs de personnel domestique</v>
      </c>
      <c r="Z736" t="s">
        <v>309</v>
      </c>
      <c r="AA736" t="s">
        <v>261</v>
      </c>
      <c r="AB736">
        <v>326.33092961837002</v>
      </c>
      <c r="AE736" t="str">
        <f t="shared" si="33"/>
        <v>63_Activités des organisations associatives</v>
      </c>
      <c r="AF736" t="str">
        <f>INDEX(PDC!$K$1:$L$89,MATCH(AH736,PDC!$K:$K,0),MATCH(PDC!$L$1,PDC!$K$1:$L$1,0))</f>
        <v>Activités des organisations associatives</v>
      </c>
      <c r="AG736" t="s">
        <v>153</v>
      </c>
      <c r="AH736" t="s">
        <v>209</v>
      </c>
      <c r="AI736">
        <v>5536.76054089846</v>
      </c>
    </row>
    <row r="737" spans="24:35" x14ac:dyDescent="0.35">
      <c r="X737" t="str">
        <f t="shared" si="32"/>
        <v>8407_Culture et production animale, chasse et services annexes</v>
      </c>
      <c r="Y737" t="str">
        <f>INDEX(PDC!$K$1:$L$89,MATCH(AA737,PDC!$K:$K,0),MATCH(PDC!$L$1,PDC!$K$1:$L$1,0))</f>
        <v>Culture et production animale, chasse et services annexes</v>
      </c>
      <c r="Z737" t="s">
        <v>310</v>
      </c>
      <c r="AA737" t="s">
        <v>94</v>
      </c>
      <c r="AB737">
        <v>611.39371866021202</v>
      </c>
      <c r="AE737" t="str">
        <f t="shared" si="33"/>
        <v>63_Réparation d'ordinateurs et de biens personnels et domestiques</v>
      </c>
      <c r="AF737" t="str">
        <f>INDEX(PDC!$K$1:$L$89,MATCH(AH737,PDC!$K:$K,0),MATCH(PDC!$L$1,PDC!$K$1:$L$1,0))</f>
        <v>Réparation d'ordinateurs et de biens personnels et domestiques</v>
      </c>
      <c r="AG737" t="s">
        <v>153</v>
      </c>
      <c r="AH737" t="s">
        <v>242</v>
      </c>
      <c r="AI737">
        <v>255.358831572159</v>
      </c>
    </row>
    <row r="738" spans="24:35" x14ac:dyDescent="0.35">
      <c r="X738" t="str">
        <f t="shared" si="32"/>
        <v>8407_Sylviculture et exploitation forestière</v>
      </c>
      <c r="Y738" t="str">
        <f>INDEX(PDC!$K$1:$L$89,MATCH(AA738,PDC!$K:$K,0),MATCH(PDC!$L$1,PDC!$K$1:$L$1,0))</f>
        <v>Sylviculture et exploitation forestière</v>
      </c>
      <c r="Z738" t="s">
        <v>310</v>
      </c>
      <c r="AA738" t="s">
        <v>95</v>
      </c>
      <c r="AB738">
        <v>34.846454709905103</v>
      </c>
      <c r="AE738" t="str">
        <f t="shared" si="33"/>
        <v>63_Autres services personnels</v>
      </c>
      <c r="AF738" t="str">
        <f>INDEX(PDC!$K$1:$L$89,MATCH(AH738,PDC!$K:$K,0),MATCH(PDC!$L$1,PDC!$K$1:$L$1,0))</f>
        <v>Autres services personnels</v>
      </c>
      <c r="AG738" t="s">
        <v>153</v>
      </c>
      <c r="AH738" t="s">
        <v>216</v>
      </c>
      <c r="AI738">
        <v>1953.268450928</v>
      </c>
    </row>
    <row r="739" spans="24:35" x14ac:dyDescent="0.35">
      <c r="X739" t="str">
        <f t="shared" si="32"/>
        <v>8407_Pêche et aquaculture</v>
      </c>
      <c r="Y739" t="str">
        <f>INDEX(PDC!$K$1:$L$89,MATCH(AA739,PDC!$K:$K,0),MATCH(PDC!$L$1,PDC!$K$1:$L$1,0))</f>
        <v>Pêche et aquaculture</v>
      </c>
      <c r="Z739" t="s">
        <v>310</v>
      </c>
      <c r="AA739" t="s">
        <v>104</v>
      </c>
      <c r="AB739">
        <v>12.676491720206201</v>
      </c>
      <c r="AE739" t="str">
        <f t="shared" si="33"/>
        <v>63_Activités des ménages en tant qu'employeurs de personnel domestique</v>
      </c>
      <c r="AF739" t="str">
        <f>INDEX(PDC!$K$1:$L$89,MATCH(AH739,PDC!$K:$K,0),MATCH(PDC!$L$1,PDC!$K$1:$L$1,0))</f>
        <v>Activités des ménages en tant qu'employeurs de personnel domestique</v>
      </c>
      <c r="AG739" t="s">
        <v>153</v>
      </c>
      <c r="AH739" t="s">
        <v>261</v>
      </c>
      <c r="AI739">
        <v>2007.16036075841</v>
      </c>
    </row>
    <row r="740" spans="24:35" x14ac:dyDescent="0.35">
      <c r="X740" t="str">
        <f t="shared" si="32"/>
        <v>8407_Autres industries extractives</v>
      </c>
      <c r="Y740" t="str">
        <f>INDEX(PDC!$K$1:$L$89,MATCH(AA740,PDC!$K:$K,0),MATCH(PDC!$L$1,PDC!$K$1:$L$1,0))</f>
        <v>Autres industries extractives</v>
      </c>
      <c r="Z740" t="s">
        <v>310</v>
      </c>
      <c r="AA740" t="s">
        <v>96</v>
      </c>
      <c r="AB740">
        <v>51.429372392681401</v>
      </c>
      <c r="AE740" t="str">
        <f t="shared" si="33"/>
        <v>63_Activités indifférenciées des ménages en tant que producteurs de biens et services pour usage propre</v>
      </c>
      <c r="AF740" t="str">
        <f>INDEX(PDC!$K$1:$L$89,MATCH(AH740,PDC!$K:$K,0),MATCH(PDC!$L$1,PDC!$K$1:$L$1,0))</f>
        <v>Activités indifférenciées des ménages en tant que producteurs de biens et services pour usage propre</v>
      </c>
      <c r="AG740" t="s">
        <v>153</v>
      </c>
      <c r="AH740" t="s">
        <v>270</v>
      </c>
      <c r="AI740">
        <v>11.7173130611679</v>
      </c>
    </row>
    <row r="741" spans="24:35" x14ac:dyDescent="0.35">
      <c r="X741" t="str">
        <f t="shared" si="32"/>
        <v>8407_Industries alimentaires</v>
      </c>
      <c r="Y741" t="str">
        <f>INDEX(PDC!$K$1:$L$89,MATCH(AA741,PDC!$K:$K,0),MATCH(PDC!$L$1,PDC!$K$1:$L$1,0))</f>
        <v>Industries alimentaires</v>
      </c>
      <c r="Z741" t="s">
        <v>310</v>
      </c>
      <c r="AA741" t="s">
        <v>199</v>
      </c>
      <c r="AB741">
        <v>1690.6570787594801</v>
      </c>
      <c r="AE741" t="str">
        <f t="shared" si="33"/>
        <v>63_Activités des organisations et organismes extraterritoriaux</v>
      </c>
      <c r="AF741" t="str">
        <f>INDEX(PDC!$K$1:$L$89,MATCH(AH741,PDC!$K:$K,0),MATCH(PDC!$L$1,PDC!$K$1:$L$1,0))</f>
        <v>Activités des organisations et organismes extraterritoriaux</v>
      </c>
      <c r="AG741" t="s">
        <v>153</v>
      </c>
      <c r="AH741" t="s">
        <v>260</v>
      </c>
      <c r="AI741">
        <v>7.7961338677877796</v>
      </c>
    </row>
    <row r="742" spans="24:35" x14ac:dyDescent="0.35">
      <c r="X742" t="str">
        <f t="shared" si="32"/>
        <v>8407_Fabrication de boissons</v>
      </c>
      <c r="Y742" t="str">
        <f>INDEX(PDC!$K$1:$L$89,MATCH(AA742,PDC!$K:$K,0),MATCH(PDC!$L$1,PDC!$K$1:$L$1,0))</f>
        <v>Fabrication de boissons</v>
      </c>
      <c r="Z742" t="s">
        <v>310</v>
      </c>
      <c r="AA742" t="s">
        <v>252</v>
      </c>
      <c r="AB742">
        <v>235.44107961538899</v>
      </c>
      <c r="AE742" t="str">
        <f t="shared" si="33"/>
        <v>69_Culture et production animale, chasse et services annexes</v>
      </c>
      <c r="AF742" t="str">
        <f>INDEX(PDC!$K$1:$L$89,MATCH(AH742,PDC!$K:$K,0),MATCH(PDC!$L$1,PDC!$K$1:$L$1,0))</f>
        <v>Culture et production animale, chasse et services annexes</v>
      </c>
      <c r="AG742" t="s">
        <v>155</v>
      </c>
      <c r="AH742" t="s">
        <v>94</v>
      </c>
      <c r="AI742">
        <v>2262.4908059401801</v>
      </c>
    </row>
    <row r="743" spans="24:35" x14ac:dyDescent="0.35">
      <c r="X743" t="str">
        <f t="shared" si="32"/>
        <v>8407_Fabrication de produits à base de tabac</v>
      </c>
      <c r="Y743" t="str">
        <f>INDEX(PDC!$K$1:$L$89,MATCH(AA743,PDC!$K:$K,0),MATCH(PDC!$L$1,PDC!$K$1:$L$1,0))</f>
        <v>Fabrication de produits à base de tabac</v>
      </c>
      <c r="Z743" t="s">
        <v>310</v>
      </c>
      <c r="AA743" t="s">
        <v>263</v>
      </c>
      <c r="AB743">
        <v>4.0390910164907297</v>
      </c>
      <c r="AE743" t="str">
        <f t="shared" si="33"/>
        <v>69_Sylviculture et exploitation forestière</v>
      </c>
      <c r="AF743" t="str">
        <f>INDEX(PDC!$K$1:$L$89,MATCH(AH743,PDC!$K:$K,0),MATCH(PDC!$L$1,PDC!$K$1:$L$1,0))</f>
        <v>Sylviculture et exploitation forestière</v>
      </c>
      <c r="AG743" t="s">
        <v>155</v>
      </c>
      <c r="AH743" t="s">
        <v>95</v>
      </c>
      <c r="AI743">
        <v>93.2913715918625</v>
      </c>
    </row>
    <row r="744" spans="24:35" x14ac:dyDescent="0.35">
      <c r="X744" t="str">
        <f t="shared" si="32"/>
        <v>8407_Fabrication de textiles</v>
      </c>
      <c r="Y744" t="str">
        <f>INDEX(PDC!$K$1:$L$89,MATCH(AA744,PDC!$K:$K,0),MATCH(PDC!$L$1,PDC!$K$1:$L$1,0))</f>
        <v>Fabrication de textiles</v>
      </c>
      <c r="Z744" t="s">
        <v>310</v>
      </c>
      <c r="AA744" t="s">
        <v>250</v>
      </c>
      <c r="AB744">
        <v>38.762856181011102</v>
      </c>
      <c r="AE744" t="str">
        <f t="shared" si="33"/>
        <v>69_Pêche et aquaculture</v>
      </c>
      <c r="AF744" t="str">
        <f>INDEX(PDC!$K$1:$L$89,MATCH(AH744,PDC!$K:$K,0),MATCH(PDC!$L$1,PDC!$K$1:$L$1,0))</f>
        <v>Pêche et aquaculture</v>
      </c>
      <c r="AG744" t="s">
        <v>155</v>
      </c>
      <c r="AH744" t="s">
        <v>104</v>
      </c>
      <c r="AI744">
        <v>17.857238551145102</v>
      </c>
    </row>
    <row r="745" spans="24:35" x14ac:dyDescent="0.35">
      <c r="X745" t="str">
        <f t="shared" si="32"/>
        <v>8407_Industrie de l'habillement</v>
      </c>
      <c r="Y745" t="str">
        <f>INDEX(PDC!$K$1:$L$89,MATCH(AA745,PDC!$K:$K,0),MATCH(PDC!$L$1,PDC!$K$1:$L$1,0))</f>
        <v>Industrie de l'habillement</v>
      </c>
      <c r="Z745" t="s">
        <v>310</v>
      </c>
      <c r="AA745" t="s">
        <v>254</v>
      </c>
      <c r="AB745">
        <v>46.475896098493799</v>
      </c>
      <c r="AE745" t="str">
        <f t="shared" si="33"/>
        <v>69_Extraction de minerais métalliques</v>
      </c>
      <c r="AF745" t="str">
        <f>INDEX(PDC!$K$1:$L$89,MATCH(AH745,PDC!$K:$K,0),MATCH(PDC!$L$1,PDC!$K$1:$L$1,0))</f>
        <v>Extraction de minerais métalliques</v>
      </c>
      <c r="AG745" t="s">
        <v>155</v>
      </c>
      <c r="AH745" t="s">
        <v>106</v>
      </c>
      <c r="AI745">
        <v>3.9917347301619399</v>
      </c>
    </row>
    <row r="746" spans="24:35" x14ac:dyDescent="0.35">
      <c r="X746" t="str">
        <f t="shared" si="32"/>
        <v>8407_Industrie du cuir et de la chaussure</v>
      </c>
      <c r="Y746" t="str">
        <f>INDEX(PDC!$K$1:$L$89,MATCH(AA746,PDC!$K:$K,0),MATCH(PDC!$L$1,PDC!$K$1:$L$1,0))</f>
        <v>Industrie du cuir et de la chaussure</v>
      </c>
      <c r="Z746" t="s">
        <v>310</v>
      </c>
      <c r="AA746" t="s">
        <v>143</v>
      </c>
      <c r="AB746">
        <v>223.407913166745</v>
      </c>
      <c r="AE746" t="str">
        <f t="shared" si="33"/>
        <v>69_Autres industries extractives</v>
      </c>
      <c r="AF746" t="str">
        <f>INDEX(PDC!$K$1:$L$89,MATCH(AH746,PDC!$K:$K,0),MATCH(PDC!$L$1,PDC!$K$1:$L$1,0))</f>
        <v>Autres industries extractives</v>
      </c>
      <c r="AG746" t="s">
        <v>155</v>
      </c>
      <c r="AH746" t="s">
        <v>96</v>
      </c>
      <c r="AI746">
        <v>279.97023270976001</v>
      </c>
    </row>
    <row r="747" spans="24:35" x14ac:dyDescent="0.35">
      <c r="X747" t="str">
        <f t="shared" si="32"/>
        <v>8407_Travail du bois et fabrication d'articles en bois et en liège, à l'exception des meubles ; fabrication d'articles en vannerie et sparterie</v>
      </c>
      <c r="Y747" t="str">
        <f>INDEX(PDC!$K$1:$L$89,MATCH(AA747,PDC!$K:$K,0),MATCH(PDC!$L$1,PDC!$K$1:$L$1,0))</f>
        <v>Travail du bois et fabrication d'articles en bois et en liège, à l'exception des meubles ; fabrication d'articles en vannerie et sparterie</v>
      </c>
      <c r="Z747" t="s">
        <v>310</v>
      </c>
      <c r="AA747" t="s">
        <v>196</v>
      </c>
      <c r="AB747">
        <v>161.89217227834601</v>
      </c>
      <c r="AE747" t="str">
        <f t="shared" si="33"/>
        <v>69_Services de soutien aux industries extractives</v>
      </c>
      <c r="AF747" t="str">
        <f>INDEX(PDC!$K$1:$L$89,MATCH(AH747,PDC!$K:$K,0),MATCH(PDC!$L$1,PDC!$K$1:$L$1,0))</f>
        <v>Services de soutien aux industries extractives</v>
      </c>
      <c r="AG747" t="s">
        <v>155</v>
      </c>
      <c r="AH747" t="s">
        <v>97</v>
      </c>
      <c r="AI747">
        <v>4.1768773920279898</v>
      </c>
    </row>
    <row r="748" spans="24:35" x14ac:dyDescent="0.35">
      <c r="X748" t="str">
        <f t="shared" si="32"/>
        <v>8407_Industrie du papier et du carton</v>
      </c>
      <c r="Y748" t="str">
        <f>INDEX(PDC!$K$1:$L$89,MATCH(AA748,PDC!$K:$K,0),MATCH(PDC!$L$1,PDC!$K$1:$L$1,0))</f>
        <v>Industrie du papier et du carton</v>
      </c>
      <c r="Z748" t="s">
        <v>310</v>
      </c>
      <c r="AA748" t="s">
        <v>248</v>
      </c>
      <c r="AB748">
        <v>457.97270078840597</v>
      </c>
      <c r="AE748" t="str">
        <f t="shared" si="33"/>
        <v>69_Industries alimentaires</v>
      </c>
      <c r="AF748" t="str">
        <f>INDEX(PDC!$K$1:$L$89,MATCH(AH748,PDC!$K:$K,0),MATCH(PDC!$L$1,PDC!$K$1:$L$1,0))</f>
        <v>Industries alimentaires</v>
      </c>
      <c r="AG748" t="s">
        <v>155</v>
      </c>
      <c r="AH748" t="s">
        <v>199</v>
      </c>
      <c r="AI748">
        <v>8317.4258507553495</v>
      </c>
    </row>
    <row r="749" spans="24:35" x14ac:dyDescent="0.35">
      <c r="X749" t="str">
        <f t="shared" si="32"/>
        <v>8407_Imprimerie et reproduction d'enregistrements</v>
      </c>
      <c r="Y749" t="str">
        <f>INDEX(PDC!$K$1:$L$89,MATCH(AA749,PDC!$K:$K,0),MATCH(PDC!$L$1,PDC!$K$1:$L$1,0))</f>
        <v>Imprimerie et reproduction d'enregistrements</v>
      </c>
      <c r="Z749" t="s">
        <v>310</v>
      </c>
      <c r="AA749" t="s">
        <v>221</v>
      </c>
      <c r="AB749">
        <v>155.45385716309801</v>
      </c>
      <c r="AE749" t="str">
        <f t="shared" si="33"/>
        <v>69_Fabrication de boissons</v>
      </c>
      <c r="AF749" t="str">
        <f>INDEX(PDC!$K$1:$L$89,MATCH(AH749,PDC!$K:$K,0),MATCH(PDC!$L$1,PDC!$K$1:$L$1,0))</f>
        <v>Fabrication de boissons</v>
      </c>
      <c r="AG749" t="s">
        <v>155</v>
      </c>
      <c r="AH749" t="s">
        <v>252</v>
      </c>
      <c r="AI749">
        <v>320.280756869019</v>
      </c>
    </row>
    <row r="750" spans="24:35" x14ac:dyDescent="0.35">
      <c r="X750" t="str">
        <f t="shared" si="32"/>
        <v>8407_Cokéfaction et raffinage</v>
      </c>
      <c r="Y750" t="str">
        <f>INDEX(PDC!$K$1:$L$89,MATCH(AA750,PDC!$K:$K,0),MATCH(PDC!$L$1,PDC!$K$1:$L$1,0))</f>
        <v>Cokéfaction et raffinage</v>
      </c>
      <c r="Z750" t="s">
        <v>310</v>
      </c>
      <c r="AA750" t="s">
        <v>262</v>
      </c>
      <c r="AB750">
        <v>7.19673445276631</v>
      </c>
      <c r="AE750" t="str">
        <f t="shared" si="33"/>
        <v>69_Fabrication de produits à base de tabac</v>
      </c>
      <c r="AF750" t="str">
        <f>INDEX(PDC!$K$1:$L$89,MATCH(AH750,PDC!$K:$K,0),MATCH(PDC!$L$1,PDC!$K$1:$L$1,0))</f>
        <v>Fabrication de produits à base de tabac</v>
      </c>
      <c r="AG750" t="s">
        <v>155</v>
      </c>
      <c r="AH750" t="s">
        <v>263</v>
      </c>
      <c r="AI750">
        <v>14.0110316512158</v>
      </c>
    </row>
    <row r="751" spans="24:35" x14ac:dyDescent="0.35">
      <c r="X751" t="str">
        <f t="shared" si="32"/>
        <v>8407_Industrie chimique</v>
      </c>
      <c r="Y751" t="str">
        <f>INDEX(PDC!$K$1:$L$89,MATCH(AA751,PDC!$K:$K,0),MATCH(PDC!$L$1,PDC!$K$1:$L$1,0))</f>
        <v>Industrie chimique</v>
      </c>
      <c r="Z751" t="s">
        <v>310</v>
      </c>
      <c r="AA751" t="s">
        <v>211</v>
      </c>
      <c r="AB751">
        <v>89.937141746593596</v>
      </c>
      <c r="AE751" t="str">
        <f t="shared" si="33"/>
        <v>69_Fabrication de textiles</v>
      </c>
      <c r="AF751" t="str">
        <f>INDEX(PDC!$K$1:$L$89,MATCH(AH751,PDC!$K:$K,0),MATCH(PDC!$L$1,PDC!$K$1:$L$1,0))</f>
        <v>Fabrication de textiles</v>
      </c>
      <c r="AG751" t="s">
        <v>155</v>
      </c>
      <c r="AH751" t="s">
        <v>250</v>
      </c>
      <c r="AI751">
        <v>2433.2296610253102</v>
      </c>
    </row>
    <row r="752" spans="24:35" x14ac:dyDescent="0.35">
      <c r="X752" t="str">
        <f t="shared" si="32"/>
        <v>8407_Industrie pharmaceutique</v>
      </c>
      <c r="Y752" t="str">
        <f>INDEX(PDC!$K$1:$L$89,MATCH(AA752,PDC!$K:$K,0),MATCH(PDC!$L$1,PDC!$K$1:$L$1,0))</f>
        <v>Industrie pharmaceutique</v>
      </c>
      <c r="Z752" t="s">
        <v>310</v>
      </c>
      <c r="AA752" t="s">
        <v>259</v>
      </c>
      <c r="AB752">
        <v>87.066386740671405</v>
      </c>
      <c r="AE752" t="str">
        <f t="shared" si="33"/>
        <v>69_Industrie de l'habillement</v>
      </c>
      <c r="AF752" t="str">
        <f>INDEX(PDC!$K$1:$L$89,MATCH(AH752,PDC!$K:$K,0),MATCH(PDC!$L$1,PDC!$K$1:$L$1,0))</f>
        <v>Industrie de l'habillement</v>
      </c>
      <c r="AG752" t="s">
        <v>155</v>
      </c>
      <c r="AH752" t="s">
        <v>254</v>
      </c>
      <c r="AI752">
        <v>1366.3062199646899</v>
      </c>
    </row>
    <row r="753" spans="24:35" x14ac:dyDescent="0.35">
      <c r="X753" t="str">
        <f t="shared" si="32"/>
        <v>8407_Fabrication de produits en caoutchouc et en plastique</v>
      </c>
      <c r="Y753" t="str">
        <f>INDEX(PDC!$K$1:$L$89,MATCH(AA753,PDC!$K:$K,0),MATCH(PDC!$L$1,PDC!$K$1:$L$1,0))</f>
        <v>Fabrication de produits en caoutchouc et en plastique</v>
      </c>
      <c r="Z753" t="s">
        <v>310</v>
      </c>
      <c r="AA753" t="s">
        <v>195</v>
      </c>
      <c r="AB753">
        <v>223.81875584706299</v>
      </c>
      <c r="AE753" t="str">
        <f t="shared" si="33"/>
        <v>69_Industrie du cuir et de la chaussure</v>
      </c>
      <c r="AF753" t="str">
        <f>INDEX(PDC!$K$1:$L$89,MATCH(AH753,PDC!$K:$K,0),MATCH(PDC!$L$1,PDC!$K$1:$L$1,0))</f>
        <v>Industrie du cuir et de la chaussure</v>
      </c>
      <c r="AG753" t="s">
        <v>155</v>
      </c>
      <c r="AH753" t="s">
        <v>143</v>
      </c>
      <c r="AI753">
        <v>391.92913606475798</v>
      </c>
    </row>
    <row r="754" spans="24:35" x14ac:dyDescent="0.35">
      <c r="X754" t="str">
        <f t="shared" si="32"/>
        <v>8407_Fabrication d'autres produits minéraux non métalliques</v>
      </c>
      <c r="Y754" t="str">
        <f>INDEX(PDC!$K$1:$L$89,MATCH(AA754,PDC!$K:$K,0),MATCH(PDC!$L$1,PDC!$K$1:$L$1,0))</f>
        <v>Fabrication d'autres produits minéraux non métalliques</v>
      </c>
      <c r="Z754" t="s">
        <v>310</v>
      </c>
      <c r="AA754" t="s">
        <v>203</v>
      </c>
      <c r="AB754">
        <v>651.99833407165602</v>
      </c>
      <c r="AE754" t="str">
        <f t="shared" si="33"/>
        <v>69_Travail du bois et fabrication d'articles en bois et en liège, à l'exception des meubles ; fabrication d'articles en vannerie et sparterie</v>
      </c>
      <c r="AF754" t="str">
        <f>INDEX(PDC!$K$1:$L$89,MATCH(AH754,PDC!$K:$K,0),MATCH(PDC!$L$1,PDC!$K$1:$L$1,0))</f>
        <v>Travail du bois et fabrication d'articles en bois et en liège, à l'exception des meubles ; fabrication d'articles en vannerie et sparterie</v>
      </c>
      <c r="AG754" t="s">
        <v>155</v>
      </c>
      <c r="AH754" t="s">
        <v>196</v>
      </c>
      <c r="AI754">
        <v>1044.2846071497499</v>
      </c>
    </row>
    <row r="755" spans="24:35" x14ac:dyDescent="0.35">
      <c r="X755" t="str">
        <f t="shared" si="32"/>
        <v>8407_Métallurgie</v>
      </c>
      <c r="Y755" t="str">
        <f>INDEX(PDC!$K$1:$L$89,MATCH(AA755,PDC!$K:$K,0),MATCH(PDC!$L$1,PDC!$K$1:$L$1,0))</f>
        <v>Métallurgie</v>
      </c>
      <c r="Z755" t="s">
        <v>310</v>
      </c>
      <c r="AA755" t="s">
        <v>225</v>
      </c>
      <c r="AB755">
        <v>77.0429359231521</v>
      </c>
      <c r="AE755" t="str">
        <f t="shared" si="33"/>
        <v>69_Industrie du papier et du carton</v>
      </c>
      <c r="AF755" t="str">
        <f>INDEX(PDC!$K$1:$L$89,MATCH(AH755,PDC!$K:$K,0),MATCH(PDC!$L$1,PDC!$K$1:$L$1,0))</f>
        <v>Industrie du papier et du carton</v>
      </c>
      <c r="AG755" t="s">
        <v>155</v>
      </c>
      <c r="AH755" t="s">
        <v>248</v>
      </c>
      <c r="AI755">
        <v>1033.7014295935601</v>
      </c>
    </row>
    <row r="756" spans="24:35" x14ac:dyDescent="0.35">
      <c r="X756" t="str">
        <f t="shared" si="32"/>
        <v>8407_Fabrication de produits métalliques, à l'exception des machines et des équipements</v>
      </c>
      <c r="Y756" t="str">
        <f>INDEX(PDC!$K$1:$L$89,MATCH(AA756,PDC!$K:$K,0),MATCH(PDC!$L$1,PDC!$K$1:$L$1,0))</f>
        <v>Fabrication de produits métalliques, à l'exception des machines et des équipements</v>
      </c>
      <c r="Z756" t="s">
        <v>310</v>
      </c>
      <c r="AA756" t="s">
        <v>204</v>
      </c>
      <c r="AB756">
        <v>1449.8294121122201</v>
      </c>
      <c r="AE756" t="str">
        <f t="shared" si="33"/>
        <v>69_Imprimerie et reproduction d'enregistrements</v>
      </c>
      <c r="AF756" t="str">
        <f>INDEX(PDC!$K$1:$L$89,MATCH(AH756,PDC!$K:$K,0),MATCH(PDC!$L$1,PDC!$K$1:$L$1,0))</f>
        <v>Imprimerie et reproduction d'enregistrements</v>
      </c>
      <c r="AG756" t="s">
        <v>155</v>
      </c>
      <c r="AH756" t="s">
        <v>221</v>
      </c>
      <c r="AI756">
        <v>1735.1024319825999</v>
      </c>
    </row>
    <row r="757" spans="24:35" x14ac:dyDescent="0.35">
      <c r="X757" t="str">
        <f t="shared" si="32"/>
        <v>8407_Fabrication de produits informatiques, électroniques et optiques</v>
      </c>
      <c r="Y757" t="str">
        <f>INDEX(PDC!$K$1:$L$89,MATCH(AA757,PDC!$K:$K,0),MATCH(PDC!$L$1,PDC!$K$1:$L$1,0))</f>
        <v>Fabrication de produits informatiques, électroniques et optiques</v>
      </c>
      <c r="Z757" t="s">
        <v>310</v>
      </c>
      <c r="AA757" t="s">
        <v>145</v>
      </c>
      <c r="AB757">
        <v>153.05651912680401</v>
      </c>
      <c r="AE757" t="str">
        <f t="shared" si="33"/>
        <v>69_Cokéfaction et raffinage</v>
      </c>
      <c r="AF757" t="str">
        <f>INDEX(PDC!$K$1:$L$89,MATCH(AH757,PDC!$K:$K,0),MATCH(PDC!$L$1,PDC!$K$1:$L$1,0))</f>
        <v>Cokéfaction et raffinage</v>
      </c>
      <c r="AG757" t="s">
        <v>155</v>
      </c>
      <c r="AH757" t="s">
        <v>262</v>
      </c>
      <c r="AI757">
        <v>894.42849371587999</v>
      </c>
    </row>
    <row r="758" spans="24:35" x14ac:dyDescent="0.35">
      <c r="X758" t="str">
        <f t="shared" si="32"/>
        <v>8407_Fabrication d'équipements électriques</v>
      </c>
      <c r="Y758" t="str">
        <f>INDEX(PDC!$K$1:$L$89,MATCH(AA758,PDC!$K:$K,0),MATCH(PDC!$L$1,PDC!$K$1:$L$1,0))</f>
        <v>Fabrication d'équipements électriques</v>
      </c>
      <c r="Z758" t="s">
        <v>310</v>
      </c>
      <c r="AA758" t="s">
        <v>235</v>
      </c>
      <c r="AB758">
        <v>1305.8459231362499</v>
      </c>
      <c r="AE758" t="str">
        <f t="shared" si="33"/>
        <v>69_Industrie chimique</v>
      </c>
      <c r="AF758" t="str">
        <f>INDEX(PDC!$K$1:$L$89,MATCH(AH758,PDC!$K:$K,0),MATCH(PDC!$L$1,PDC!$K$1:$L$1,0))</f>
        <v>Industrie chimique</v>
      </c>
      <c r="AG758" t="s">
        <v>155</v>
      </c>
      <c r="AH758" t="s">
        <v>211</v>
      </c>
      <c r="AI758">
        <v>8101.3933585053801</v>
      </c>
    </row>
    <row r="759" spans="24:35" x14ac:dyDescent="0.35">
      <c r="X759" t="str">
        <f t="shared" si="32"/>
        <v>8407_Fabrication de machines et équipements n.c.a.</v>
      </c>
      <c r="Y759" t="str">
        <f>INDEX(PDC!$K$1:$L$89,MATCH(AA759,PDC!$K:$K,0),MATCH(PDC!$L$1,PDC!$K$1:$L$1,0))</f>
        <v>Fabrication de machines et équipements n.c.a.</v>
      </c>
      <c r="Z759" t="s">
        <v>310</v>
      </c>
      <c r="AA759" t="s">
        <v>219</v>
      </c>
      <c r="AB759">
        <v>1236.42210173781</v>
      </c>
      <c r="AE759" t="str">
        <f t="shared" si="33"/>
        <v>69_Industrie pharmaceutique</v>
      </c>
      <c r="AF759" t="str">
        <f>INDEX(PDC!$K$1:$L$89,MATCH(AH759,PDC!$K:$K,0),MATCH(PDC!$L$1,PDC!$K$1:$L$1,0))</f>
        <v>Industrie pharmaceutique</v>
      </c>
      <c r="AG759" t="s">
        <v>155</v>
      </c>
      <c r="AH759" t="s">
        <v>259</v>
      </c>
      <c r="AI759">
        <v>9221.1357108483098</v>
      </c>
    </row>
    <row r="760" spans="24:35" x14ac:dyDescent="0.35">
      <c r="X760" t="str">
        <f t="shared" si="32"/>
        <v>8407_Industrie automobile</v>
      </c>
      <c r="Y760" t="str">
        <f>INDEX(PDC!$K$1:$L$89,MATCH(AA760,PDC!$K:$K,0),MATCH(PDC!$L$1,PDC!$K$1:$L$1,0))</f>
        <v>Industrie automobile</v>
      </c>
      <c r="Z760" t="s">
        <v>310</v>
      </c>
      <c r="AA760" t="s">
        <v>208</v>
      </c>
      <c r="AB760">
        <v>239.27951985568299</v>
      </c>
      <c r="AE760" t="str">
        <f t="shared" si="33"/>
        <v>69_Fabrication de produits en caoutchouc et en plastique</v>
      </c>
      <c r="AF760" t="str">
        <f>INDEX(PDC!$K$1:$L$89,MATCH(AH760,PDC!$K:$K,0),MATCH(PDC!$L$1,PDC!$K$1:$L$1,0))</f>
        <v>Fabrication de produits en caoutchouc et en plastique</v>
      </c>
      <c r="AG760" t="s">
        <v>155</v>
      </c>
      <c r="AH760" t="s">
        <v>195</v>
      </c>
      <c r="AI760">
        <v>4361.0700676446504</v>
      </c>
    </row>
    <row r="761" spans="24:35" x14ac:dyDescent="0.35">
      <c r="X761" t="str">
        <f t="shared" si="32"/>
        <v>8407_Fabrication d'autres matériels de transport</v>
      </c>
      <c r="Y761" t="str">
        <f>INDEX(PDC!$K$1:$L$89,MATCH(AA761,PDC!$K:$K,0),MATCH(PDC!$L$1,PDC!$K$1:$L$1,0))</f>
        <v>Fabrication d'autres matériels de transport</v>
      </c>
      <c r="Z761" t="s">
        <v>310</v>
      </c>
      <c r="AA761" t="s">
        <v>237</v>
      </c>
      <c r="AB761">
        <v>7.5475594429377697</v>
      </c>
      <c r="AE761" t="str">
        <f t="shared" si="33"/>
        <v>69_Fabrication d'autres produits minéraux non métalliques</v>
      </c>
      <c r="AF761" t="str">
        <f>INDEX(PDC!$K$1:$L$89,MATCH(AH761,PDC!$K:$K,0),MATCH(PDC!$L$1,PDC!$K$1:$L$1,0))</f>
        <v>Fabrication d'autres produits minéraux non métalliques</v>
      </c>
      <c r="AG761" t="s">
        <v>155</v>
      </c>
      <c r="AH761" t="s">
        <v>203</v>
      </c>
      <c r="AI761">
        <v>2057.0122230786501</v>
      </c>
    </row>
    <row r="762" spans="24:35" x14ac:dyDescent="0.35">
      <c r="X762" t="str">
        <f t="shared" si="32"/>
        <v>8407_Fabrication de meubles</v>
      </c>
      <c r="Y762" t="str">
        <f>INDEX(PDC!$K$1:$L$89,MATCH(AA762,PDC!$K:$K,0),MATCH(PDC!$L$1,PDC!$K$1:$L$1,0))</f>
        <v>Fabrication de meubles</v>
      </c>
      <c r="Z762" t="s">
        <v>310</v>
      </c>
      <c r="AA762" t="s">
        <v>231</v>
      </c>
      <c r="AB762">
        <v>64.548384939492607</v>
      </c>
      <c r="AE762" t="str">
        <f t="shared" si="33"/>
        <v>69_Métallurgie</v>
      </c>
      <c r="AF762" t="str">
        <f>INDEX(PDC!$K$1:$L$89,MATCH(AH762,PDC!$K:$K,0),MATCH(PDC!$L$1,PDC!$K$1:$L$1,0))</f>
        <v>Métallurgie</v>
      </c>
      <c r="AG762" t="s">
        <v>155</v>
      </c>
      <c r="AH762" t="s">
        <v>225</v>
      </c>
      <c r="AI762">
        <v>1453.70548526582</v>
      </c>
    </row>
    <row r="763" spans="24:35" x14ac:dyDescent="0.35">
      <c r="X763" t="str">
        <f t="shared" si="32"/>
        <v>8407_Autres industries manufacturières</v>
      </c>
      <c r="Y763" t="str">
        <f>INDEX(PDC!$K$1:$L$89,MATCH(AA763,PDC!$K:$K,0),MATCH(PDC!$L$1,PDC!$K$1:$L$1,0))</f>
        <v>Autres industries manufacturières</v>
      </c>
      <c r="Z763" t="s">
        <v>310</v>
      </c>
      <c r="AA763" t="s">
        <v>244</v>
      </c>
      <c r="AB763">
        <v>190.90654237277599</v>
      </c>
      <c r="AE763" t="str">
        <f t="shared" si="33"/>
        <v>69_Fabrication de produits métalliques, à l'exception des machines et des équipements</v>
      </c>
      <c r="AF763" t="str">
        <f>INDEX(PDC!$K$1:$L$89,MATCH(AH763,PDC!$K:$K,0),MATCH(PDC!$L$1,PDC!$K$1:$L$1,0))</f>
        <v>Fabrication de produits métalliques, à l'exception des machines et des équipements</v>
      </c>
      <c r="AG763" t="s">
        <v>155</v>
      </c>
      <c r="AH763" t="s">
        <v>204</v>
      </c>
      <c r="AI763">
        <v>9416.3484044716606</v>
      </c>
    </row>
    <row r="764" spans="24:35" x14ac:dyDescent="0.35">
      <c r="X764" t="str">
        <f t="shared" si="32"/>
        <v>8407_Réparation et installation de machines et d'équipements</v>
      </c>
      <c r="Y764" t="str">
        <f>INDEX(PDC!$K$1:$L$89,MATCH(AA764,PDC!$K:$K,0),MATCH(PDC!$L$1,PDC!$K$1:$L$1,0))</f>
        <v>Réparation et installation de machines et d'équipements</v>
      </c>
      <c r="Z764" t="s">
        <v>310</v>
      </c>
      <c r="AA764" t="s">
        <v>215</v>
      </c>
      <c r="AB764">
        <v>593.96320583497902</v>
      </c>
      <c r="AE764" t="str">
        <f t="shared" si="33"/>
        <v>69_Fabrication de produits informatiques, électroniques et optiques</v>
      </c>
      <c r="AF764" t="str">
        <f>INDEX(PDC!$K$1:$L$89,MATCH(AH764,PDC!$K:$K,0),MATCH(PDC!$L$1,PDC!$K$1:$L$1,0))</f>
        <v>Fabrication de produits informatiques, électroniques et optiques</v>
      </c>
      <c r="AG764" t="s">
        <v>155</v>
      </c>
      <c r="AH764" t="s">
        <v>145</v>
      </c>
      <c r="AI764">
        <v>1485.1472002461401</v>
      </c>
    </row>
    <row r="765" spans="24:35" x14ac:dyDescent="0.35">
      <c r="X765" t="str">
        <f t="shared" si="32"/>
        <v>8407_Production et distribution d'électricité, de gaz, de vapeur et d'air conditionné</v>
      </c>
      <c r="Y765" t="str">
        <f>INDEX(PDC!$K$1:$L$89,MATCH(AA765,PDC!$K:$K,0),MATCH(PDC!$L$1,PDC!$K$1:$L$1,0))</f>
        <v>Production et distribution d'électricité, de gaz, de vapeur et d'air conditionné</v>
      </c>
      <c r="Z765" t="s">
        <v>310</v>
      </c>
      <c r="AA765" t="s">
        <v>253</v>
      </c>
      <c r="AB765">
        <v>1083.9640161641601</v>
      </c>
      <c r="AE765" t="str">
        <f t="shared" si="33"/>
        <v>69_Fabrication d'équipements électriques</v>
      </c>
      <c r="AF765" t="str">
        <f>INDEX(PDC!$K$1:$L$89,MATCH(AH765,PDC!$K:$K,0),MATCH(PDC!$L$1,PDC!$K$1:$L$1,0))</f>
        <v>Fabrication d'équipements électriques</v>
      </c>
      <c r="AG765" t="s">
        <v>155</v>
      </c>
      <c r="AH765" t="s">
        <v>235</v>
      </c>
      <c r="AI765">
        <v>5520.16419869317</v>
      </c>
    </row>
    <row r="766" spans="24:35" x14ac:dyDescent="0.35">
      <c r="X766" t="str">
        <f t="shared" si="32"/>
        <v>8407_Captage, traitement et distribution d'eau</v>
      </c>
      <c r="Y766" t="str">
        <f>INDEX(PDC!$K$1:$L$89,MATCH(AA766,PDC!$K:$K,0),MATCH(PDC!$L$1,PDC!$K$1:$L$1,0))</f>
        <v>Captage, traitement et distribution d'eau</v>
      </c>
      <c r="Z766" t="s">
        <v>310</v>
      </c>
      <c r="AA766" t="s">
        <v>230</v>
      </c>
      <c r="AB766">
        <v>68.861180126946707</v>
      </c>
      <c r="AE766" t="str">
        <f t="shared" si="33"/>
        <v>69_Fabrication de machines et équipements n.c.a.</v>
      </c>
      <c r="AF766" t="str">
        <f>INDEX(PDC!$K$1:$L$89,MATCH(AH766,PDC!$K:$K,0),MATCH(PDC!$L$1,PDC!$K$1:$L$1,0))</f>
        <v>Fabrication de machines et équipements n.c.a.</v>
      </c>
      <c r="AG766" t="s">
        <v>155</v>
      </c>
      <c r="AH766" t="s">
        <v>219</v>
      </c>
      <c r="AI766">
        <v>9219.1576807783294</v>
      </c>
    </row>
    <row r="767" spans="24:35" x14ac:dyDescent="0.35">
      <c r="X767" t="str">
        <f t="shared" si="32"/>
        <v>8407_Collecte et traitement des eaux usées</v>
      </c>
      <c r="Y767" t="str">
        <f>INDEX(PDC!$K$1:$L$89,MATCH(AA767,PDC!$K:$K,0),MATCH(PDC!$L$1,PDC!$K$1:$L$1,0))</f>
        <v>Collecte et traitement des eaux usées</v>
      </c>
      <c r="Z767" t="s">
        <v>310</v>
      </c>
      <c r="AA767" t="s">
        <v>197</v>
      </c>
      <c r="AB767">
        <v>74.418554844100896</v>
      </c>
      <c r="AE767" t="str">
        <f t="shared" si="33"/>
        <v>69_Industrie automobile</v>
      </c>
      <c r="AF767" t="str">
        <f>INDEX(PDC!$K$1:$L$89,MATCH(AH767,PDC!$K:$K,0),MATCH(PDC!$L$1,PDC!$K$1:$L$1,0))</f>
        <v>Industrie automobile</v>
      </c>
      <c r="AG767" t="s">
        <v>155</v>
      </c>
      <c r="AH767" t="s">
        <v>208</v>
      </c>
      <c r="AI767">
        <v>8540.0991397999605</v>
      </c>
    </row>
    <row r="768" spans="24:35" x14ac:dyDescent="0.35">
      <c r="X768" t="str">
        <f t="shared" si="32"/>
        <v>8407_Collecte, traitement et élimination des déchets ; récupération</v>
      </c>
      <c r="Y768" t="str">
        <f>INDEX(PDC!$K$1:$L$89,MATCH(AA768,PDC!$K:$K,0),MATCH(PDC!$L$1,PDC!$K$1:$L$1,0))</f>
        <v>Collecte, traitement et élimination des déchets ; récupération</v>
      </c>
      <c r="Z768" t="s">
        <v>310</v>
      </c>
      <c r="AA768" t="s">
        <v>147</v>
      </c>
      <c r="AB768">
        <v>394.36841968557798</v>
      </c>
      <c r="AE768" t="str">
        <f t="shared" si="33"/>
        <v>69_Fabrication d'autres matériels de transport</v>
      </c>
      <c r="AF768" t="str">
        <f>INDEX(PDC!$K$1:$L$89,MATCH(AH768,PDC!$K:$K,0),MATCH(PDC!$L$1,PDC!$K$1:$L$1,0))</f>
        <v>Fabrication d'autres matériels de transport</v>
      </c>
      <c r="AG768" t="s">
        <v>155</v>
      </c>
      <c r="AH768" t="s">
        <v>237</v>
      </c>
      <c r="AI768">
        <v>872.47107310606805</v>
      </c>
    </row>
    <row r="769" spans="24:35" x14ac:dyDescent="0.35">
      <c r="X769" t="str">
        <f t="shared" si="32"/>
        <v>8407_Construction de bâtiments</v>
      </c>
      <c r="Y769" t="str">
        <f>INDEX(PDC!$K$1:$L$89,MATCH(AA769,PDC!$K:$K,0),MATCH(PDC!$L$1,PDC!$K$1:$L$1,0))</f>
        <v>Construction de bâtiments</v>
      </c>
      <c r="Z769" t="s">
        <v>310</v>
      </c>
      <c r="AA769" t="s">
        <v>193</v>
      </c>
      <c r="AB769">
        <v>684.67683122863002</v>
      </c>
      <c r="AE769" t="str">
        <f t="shared" si="33"/>
        <v>69_Fabrication de meubles</v>
      </c>
      <c r="AF769" t="str">
        <f>INDEX(PDC!$K$1:$L$89,MATCH(AH769,PDC!$K:$K,0),MATCH(PDC!$L$1,PDC!$K$1:$L$1,0))</f>
        <v>Fabrication de meubles</v>
      </c>
      <c r="AG769" t="s">
        <v>155</v>
      </c>
      <c r="AH769" t="s">
        <v>231</v>
      </c>
      <c r="AI769">
        <v>1272.4295934194199</v>
      </c>
    </row>
    <row r="770" spans="24:35" x14ac:dyDescent="0.35">
      <c r="X770" t="str">
        <f t="shared" si="32"/>
        <v>8407_Génie civil</v>
      </c>
      <c r="Y770" t="str">
        <f>INDEX(PDC!$K$1:$L$89,MATCH(AA770,PDC!$K:$K,0),MATCH(PDC!$L$1,PDC!$K$1:$L$1,0))</f>
        <v>Génie civil</v>
      </c>
      <c r="Z770" t="s">
        <v>310</v>
      </c>
      <c r="AA770" t="s">
        <v>149</v>
      </c>
      <c r="AB770">
        <v>653.33094683100501</v>
      </c>
      <c r="AE770" t="str">
        <f t="shared" si="33"/>
        <v>69_Autres industries manufacturières</v>
      </c>
      <c r="AF770" t="str">
        <f>INDEX(PDC!$K$1:$L$89,MATCH(AH770,PDC!$K:$K,0),MATCH(PDC!$L$1,PDC!$K$1:$L$1,0))</f>
        <v>Autres industries manufacturières</v>
      </c>
      <c r="AG770" t="s">
        <v>155</v>
      </c>
      <c r="AH770" t="s">
        <v>244</v>
      </c>
      <c r="AI770">
        <v>4058.6648270505998</v>
      </c>
    </row>
    <row r="771" spans="24:35" x14ac:dyDescent="0.35">
      <c r="X771" t="str">
        <f t="shared" si="32"/>
        <v>8407_Travaux de construction spécialisés</v>
      </c>
      <c r="Y771" t="str">
        <f>INDEX(PDC!$K$1:$L$89,MATCH(AA771,PDC!$K:$K,0),MATCH(PDC!$L$1,PDC!$K$1:$L$1,0))</f>
        <v>Travaux de construction spécialisés</v>
      </c>
      <c r="Z771" t="s">
        <v>310</v>
      </c>
      <c r="AA771" t="s">
        <v>151</v>
      </c>
      <c r="AB771">
        <v>4829.5703203987696</v>
      </c>
      <c r="AE771" t="str">
        <f t="shared" si="33"/>
        <v>69_Réparation et installation de machines et d'équipements</v>
      </c>
      <c r="AF771" t="str">
        <f>INDEX(PDC!$K$1:$L$89,MATCH(AH771,PDC!$K:$K,0),MATCH(PDC!$L$1,PDC!$K$1:$L$1,0))</f>
        <v>Réparation et installation de machines et d'équipements</v>
      </c>
      <c r="AG771" t="s">
        <v>155</v>
      </c>
      <c r="AH771" t="s">
        <v>215</v>
      </c>
      <c r="AI771">
        <v>5552.8870718050803</v>
      </c>
    </row>
    <row r="772" spans="24:35" x14ac:dyDescent="0.35">
      <c r="X772" t="str">
        <f t="shared" si="32"/>
        <v>8407_Commerce et réparation d'automobiles et de motocycles</v>
      </c>
      <c r="Y772" t="str">
        <f>INDEX(PDC!$K$1:$L$89,MATCH(AA772,PDC!$K:$K,0),MATCH(PDC!$L$1,PDC!$K$1:$L$1,0))</f>
        <v>Commerce et réparation d'automobiles et de motocycles</v>
      </c>
      <c r="Z772" t="s">
        <v>310</v>
      </c>
      <c r="AA772" t="s">
        <v>223</v>
      </c>
      <c r="AB772">
        <v>1632.7111100984</v>
      </c>
      <c r="AE772" t="str">
        <f t="shared" si="33"/>
        <v>69_Production et distribution d'électricité, de gaz, de vapeur et d'air conditionné</v>
      </c>
      <c r="AF772" t="str">
        <f>INDEX(PDC!$K$1:$L$89,MATCH(AH772,PDC!$K:$K,0),MATCH(PDC!$L$1,PDC!$K$1:$L$1,0))</f>
        <v>Production et distribution d'électricité, de gaz, de vapeur et d'air conditionné</v>
      </c>
      <c r="AG772" t="s">
        <v>155</v>
      </c>
      <c r="AH772" t="s">
        <v>253</v>
      </c>
      <c r="AI772">
        <v>7930.8543409284503</v>
      </c>
    </row>
    <row r="773" spans="24:35" x14ac:dyDescent="0.35">
      <c r="X773" t="str">
        <f t="shared" ref="X773:X836" si="34">Z773&amp;"_"&amp;Y773</f>
        <v>8407_Commerce de gros, à l'exception des automobiles et des motocycles</v>
      </c>
      <c r="Y773" t="str">
        <f>INDEX(PDC!$K$1:$L$89,MATCH(AA773,PDC!$K:$K,0),MATCH(PDC!$L$1,PDC!$K$1:$L$1,0))</f>
        <v>Commerce de gros, à l'exception des automobiles et des motocycles</v>
      </c>
      <c r="Z773" t="s">
        <v>310</v>
      </c>
      <c r="AA773" t="s">
        <v>210</v>
      </c>
      <c r="AB773">
        <v>3182.2216505245801</v>
      </c>
      <c r="AE773" t="str">
        <f t="shared" ref="AE773:AE836" si="35">AG773&amp;"_"&amp;AF773</f>
        <v>69_Captage, traitement et distribution d'eau</v>
      </c>
      <c r="AF773" t="str">
        <f>INDEX(PDC!$K$1:$L$89,MATCH(AH773,PDC!$K:$K,0),MATCH(PDC!$L$1,PDC!$K$1:$L$1,0))</f>
        <v>Captage, traitement et distribution d'eau</v>
      </c>
      <c r="AG773" t="s">
        <v>155</v>
      </c>
      <c r="AH773" t="s">
        <v>230</v>
      </c>
      <c r="AI773">
        <v>1616.86436504276</v>
      </c>
    </row>
    <row r="774" spans="24:35" x14ac:dyDescent="0.35">
      <c r="X774" t="str">
        <f t="shared" si="34"/>
        <v>8407_Commerce de détail, à l'exception des automobiles et des motocycles</v>
      </c>
      <c r="Y774" t="str">
        <f>INDEX(PDC!$K$1:$L$89,MATCH(AA774,PDC!$K:$K,0),MATCH(PDC!$L$1,PDC!$K$1:$L$1,0))</f>
        <v>Commerce de détail, à l'exception des automobiles et des motocycles</v>
      </c>
      <c r="Z774" t="s">
        <v>310</v>
      </c>
      <c r="AA774" t="s">
        <v>206</v>
      </c>
      <c r="AB774">
        <v>5925.74594233277</v>
      </c>
      <c r="AE774" t="str">
        <f t="shared" si="35"/>
        <v>69_Collecte et traitement des eaux usées</v>
      </c>
      <c r="AF774" t="str">
        <f>INDEX(PDC!$K$1:$L$89,MATCH(AH774,PDC!$K:$K,0),MATCH(PDC!$L$1,PDC!$K$1:$L$1,0))</f>
        <v>Collecte et traitement des eaux usées</v>
      </c>
      <c r="AG774" t="s">
        <v>155</v>
      </c>
      <c r="AH774" t="s">
        <v>197</v>
      </c>
      <c r="AI774">
        <v>580.15624831576702</v>
      </c>
    </row>
    <row r="775" spans="24:35" x14ac:dyDescent="0.35">
      <c r="X775" t="str">
        <f t="shared" si="34"/>
        <v>8407_Transports terrestres et transport par conduites</v>
      </c>
      <c r="Y775" t="str">
        <f>INDEX(PDC!$K$1:$L$89,MATCH(AA775,PDC!$K:$K,0),MATCH(PDC!$L$1,PDC!$K$1:$L$1,0))</f>
        <v>Transports terrestres et transport par conduites</v>
      </c>
      <c r="Z775" t="s">
        <v>310</v>
      </c>
      <c r="AA775" t="s">
        <v>205</v>
      </c>
      <c r="AB775">
        <v>3880.2024250211398</v>
      </c>
      <c r="AE775" t="str">
        <f t="shared" si="35"/>
        <v>69_Collecte, traitement et élimination des déchets ; récupération</v>
      </c>
      <c r="AF775" t="str">
        <f>INDEX(PDC!$K$1:$L$89,MATCH(AH775,PDC!$K:$K,0),MATCH(PDC!$L$1,PDC!$K$1:$L$1,0))</f>
        <v>Collecte, traitement et élimination des déchets ; récupération</v>
      </c>
      <c r="AG775" t="s">
        <v>155</v>
      </c>
      <c r="AH775" t="s">
        <v>147</v>
      </c>
      <c r="AI775">
        <v>2669.32200234825</v>
      </c>
    </row>
    <row r="776" spans="24:35" x14ac:dyDescent="0.35">
      <c r="X776" t="str">
        <f t="shared" si="34"/>
        <v>8407_Transports par eau</v>
      </c>
      <c r="Y776" t="str">
        <f>INDEX(PDC!$K$1:$L$89,MATCH(AA776,PDC!$K:$K,0),MATCH(PDC!$L$1,PDC!$K$1:$L$1,0))</f>
        <v>Transports par eau</v>
      </c>
      <c r="Z776" t="s">
        <v>310</v>
      </c>
      <c r="AA776" t="s">
        <v>256</v>
      </c>
      <c r="AB776">
        <v>28.822799822883201</v>
      </c>
      <c r="AE776" t="str">
        <f t="shared" si="35"/>
        <v>69_Dépollution et autres services de gestion des déchets</v>
      </c>
      <c r="AF776" t="str">
        <f>INDEX(PDC!$K$1:$L$89,MATCH(AH776,PDC!$K:$K,0),MATCH(PDC!$L$1,PDC!$K$1:$L$1,0))</f>
        <v>Dépollution et autres services de gestion des déchets</v>
      </c>
      <c r="AG776" t="s">
        <v>155</v>
      </c>
      <c r="AH776" t="s">
        <v>246</v>
      </c>
      <c r="AI776">
        <v>261.94105673568902</v>
      </c>
    </row>
    <row r="777" spans="24:35" x14ac:dyDescent="0.35">
      <c r="X777" t="str">
        <f t="shared" si="34"/>
        <v>8407_Transports aériens</v>
      </c>
      <c r="Y777" t="str">
        <f>INDEX(PDC!$K$1:$L$89,MATCH(AA777,PDC!$K:$K,0),MATCH(PDC!$L$1,PDC!$K$1:$L$1,0))</f>
        <v>Transports aériens</v>
      </c>
      <c r="Z777" t="s">
        <v>310</v>
      </c>
      <c r="AA777" t="s">
        <v>258</v>
      </c>
      <c r="AB777">
        <v>63.695925054721499</v>
      </c>
      <c r="AE777" t="str">
        <f t="shared" si="35"/>
        <v>69_Construction de bâtiments</v>
      </c>
      <c r="AF777" t="str">
        <f>INDEX(PDC!$K$1:$L$89,MATCH(AH777,PDC!$K:$K,0),MATCH(PDC!$L$1,PDC!$K$1:$L$1,0))</f>
        <v>Construction de bâtiments</v>
      </c>
      <c r="AG777" t="s">
        <v>155</v>
      </c>
      <c r="AH777" t="s">
        <v>193</v>
      </c>
      <c r="AI777">
        <v>4267.6461331206101</v>
      </c>
    </row>
    <row r="778" spans="24:35" x14ac:dyDescent="0.35">
      <c r="X778" t="str">
        <f t="shared" si="34"/>
        <v>8407_Entreposage et services auxiliaires des transports</v>
      </c>
      <c r="Y778" t="str">
        <f>INDEX(PDC!$K$1:$L$89,MATCH(AA778,PDC!$K:$K,0),MATCH(PDC!$L$1,PDC!$K$1:$L$1,0))</f>
        <v>Entreposage et services auxiliaires des transports</v>
      </c>
      <c r="Z778" t="s">
        <v>310</v>
      </c>
      <c r="AA778" t="s">
        <v>200</v>
      </c>
      <c r="AB778">
        <v>873.16762800867696</v>
      </c>
      <c r="AE778" t="str">
        <f t="shared" si="35"/>
        <v>69_Génie civil</v>
      </c>
      <c r="AF778" t="str">
        <f>INDEX(PDC!$K$1:$L$89,MATCH(AH778,PDC!$K:$K,0),MATCH(PDC!$L$1,PDC!$K$1:$L$1,0))</f>
        <v>Génie civil</v>
      </c>
      <c r="AG778" t="s">
        <v>155</v>
      </c>
      <c r="AH778" t="s">
        <v>149</v>
      </c>
      <c r="AI778">
        <v>5094.8071618083304</v>
      </c>
    </row>
    <row r="779" spans="24:35" x14ac:dyDescent="0.35">
      <c r="X779" t="str">
        <f t="shared" si="34"/>
        <v>8407_Activités de poste et de courrier</v>
      </c>
      <c r="Y779" t="str">
        <f>INDEX(PDC!$K$1:$L$89,MATCH(AA779,PDC!$K:$K,0),MATCH(PDC!$L$1,PDC!$K$1:$L$1,0))</f>
        <v>Activités de poste et de courrier</v>
      </c>
      <c r="Z779" t="s">
        <v>310</v>
      </c>
      <c r="AA779" t="s">
        <v>229</v>
      </c>
      <c r="AB779">
        <v>388.98003192348102</v>
      </c>
      <c r="AE779" t="str">
        <f t="shared" si="35"/>
        <v>69_Travaux de construction spécialisés</v>
      </c>
      <c r="AF779" t="str">
        <f>INDEX(PDC!$K$1:$L$89,MATCH(AH779,PDC!$K:$K,0),MATCH(PDC!$L$1,PDC!$K$1:$L$1,0))</f>
        <v>Travaux de construction spécialisés</v>
      </c>
      <c r="AG779" t="s">
        <v>155</v>
      </c>
      <c r="AH779" t="s">
        <v>151</v>
      </c>
      <c r="AI779">
        <v>32434.337753546599</v>
      </c>
    </row>
    <row r="780" spans="24:35" x14ac:dyDescent="0.35">
      <c r="X780" t="str">
        <f t="shared" si="34"/>
        <v>8407_Hébergement</v>
      </c>
      <c r="Y780" t="str">
        <f>INDEX(PDC!$K$1:$L$89,MATCH(AA780,PDC!$K:$K,0),MATCH(PDC!$L$1,PDC!$K$1:$L$1,0))</f>
        <v>Hébergement</v>
      </c>
      <c r="Z780" t="s">
        <v>310</v>
      </c>
      <c r="AA780" t="s">
        <v>220</v>
      </c>
      <c r="AB780">
        <v>1149.5297234521099</v>
      </c>
      <c r="AE780" t="str">
        <f t="shared" si="35"/>
        <v>69_Commerce et réparation d'automobiles et de motocycles</v>
      </c>
      <c r="AF780" t="str">
        <f>INDEX(PDC!$K$1:$L$89,MATCH(AH780,PDC!$K:$K,0),MATCH(PDC!$L$1,PDC!$K$1:$L$1,0))</f>
        <v>Commerce et réparation d'automobiles et de motocycles</v>
      </c>
      <c r="AG780" t="s">
        <v>155</v>
      </c>
      <c r="AH780" t="s">
        <v>223</v>
      </c>
      <c r="AI780">
        <v>11064.136381165699</v>
      </c>
    </row>
    <row r="781" spans="24:35" x14ac:dyDescent="0.35">
      <c r="X781" t="str">
        <f t="shared" si="34"/>
        <v>8407_Restauration</v>
      </c>
      <c r="Y781" t="str">
        <f>INDEX(PDC!$K$1:$L$89,MATCH(AA781,PDC!$K:$K,0),MATCH(PDC!$L$1,PDC!$K$1:$L$1,0))</f>
        <v>Restauration</v>
      </c>
      <c r="Z781" t="s">
        <v>310</v>
      </c>
      <c r="AA781" t="s">
        <v>214</v>
      </c>
      <c r="AB781">
        <v>2041.91635488117</v>
      </c>
      <c r="AE781" t="str">
        <f t="shared" si="35"/>
        <v>69_Commerce de gros, à l'exception des automobiles et des motocycles</v>
      </c>
      <c r="AF781" t="str">
        <f>INDEX(PDC!$K$1:$L$89,MATCH(AH781,PDC!$K:$K,0),MATCH(PDC!$L$1,PDC!$K$1:$L$1,0))</f>
        <v>Commerce de gros, à l'exception des automobiles et des motocycles</v>
      </c>
      <c r="AG781" t="s">
        <v>155</v>
      </c>
      <c r="AH781" t="s">
        <v>210</v>
      </c>
      <c r="AI781">
        <v>37133.638015688099</v>
      </c>
    </row>
    <row r="782" spans="24:35" x14ac:dyDescent="0.35">
      <c r="X782" t="str">
        <f t="shared" si="34"/>
        <v>8407_Édition</v>
      </c>
      <c r="Y782" t="str">
        <f>INDEX(PDC!$K$1:$L$89,MATCH(AA782,PDC!$K:$K,0),MATCH(PDC!$L$1,PDC!$K$1:$L$1,0))</f>
        <v>Édition</v>
      </c>
      <c r="Z782" t="s">
        <v>310</v>
      </c>
      <c r="AA782" t="s">
        <v>255</v>
      </c>
      <c r="AB782">
        <v>258.9412352681</v>
      </c>
      <c r="AE782" t="str">
        <f t="shared" si="35"/>
        <v>69_Commerce de détail, à l'exception des automobiles et des motocycles</v>
      </c>
      <c r="AF782" t="str">
        <f>INDEX(PDC!$K$1:$L$89,MATCH(AH782,PDC!$K:$K,0),MATCH(PDC!$L$1,PDC!$K$1:$L$1,0))</f>
        <v>Commerce de détail, à l'exception des automobiles et des motocycles</v>
      </c>
      <c r="AG782" t="s">
        <v>155</v>
      </c>
      <c r="AH782" t="s">
        <v>206</v>
      </c>
      <c r="AI782">
        <v>43784.132486137998</v>
      </c>
    </row>
    <row r="783" spans="24:35" x14ac:dyDescent="0.35">
      <c r="X783" t="str">
        <f t="shared" si="34"/>
        <v>8407_Production de films cinématographiques, de vidéo et de programmes de télévision ; enregistrement sonore et édition musicale</v>
      </c>
      <c r="Y783" t="str">
        <f>INDEX(PDC!$K$1:$L$89,MATCH(AA783,PDC!$K:$K,0),MATCH(PDC!$L$1,PDC!$K$1:$L$1,0))</f>
        <v>Production de films cinématographiques, de vidéo et de programmes de télévision ; enregistrement sonore et édition musicale</v>
      </c>
      <c r="Z783" t="s">
        <v>310</v>
      </c>
      <c r="AA783" t="s">
        <v>228</v>
      </c>
      <c r="AB783">
        <v>43.698522189164201</v>
      </c>
      <c r="AE783" t="str">
        <f t="shared" si="35"/>
        <v>69_Transports terrestres et transport par conduites</v>
      </c>
      <c r="AF783" t="str">
        <f>INDEX(PDC!$K$1:$L$89,MATCH(AH783,PDC!$K:$K,0),MATCH(PDC!$L$1,PDC!$K$1:$L$1,0))</f>
        <v>Transports terrestres et transport par conduites</v>
      </c>
      <c r="AG783" t="s">
        <v>155</v>
      </c>
      <c r="AH783" t="s">
        <v>205</v>
      </c>
      <c r="AI783">
        <v>25213.94075057</v>
      </c>
    </row>
    <row r="784" spans="24:35" x14ac:dyDescent="0.35">
      <c r="X784" t="str">
        <f t="shared" si="34"/>
        <v>8407_Programmation et diffusion</v>
      </c>
      <c r="Y784" t="str">
        <f>INDEX(PDC!$K$1:$L$89,MATCH(AA784,PDC!$K:$K,0),MATCH(PDC!$L$1,PDC!$K$1:$L$1,0))</f>
        <v>Programmation et diffusion</v>
      </c>
      <c r="Z784" t="s">
        <v>310</v>
      </c>
      <c r="AA784" t="s">
        <v>257</v>
      </c>
      <c r="AB784">
        <v>74.662601341762795</v>
      </c>
      <c r="AE784" t="str">
        <f t="shared" si="35"/>
        <v>69_Transports par eau</v>
      </c>
      <c r="AF784" t="str">
        <f>INDEX(PDC!$K$1:$L$89,MATCH(AH784,PDC!$K:$K,0),MATCH(PDC!$L$1,PDC!$K$1:$L$1,0))</f>
        <v>Transports par eau</v>
      </c>
      <c r="AG784" t="s">
        <v>155</v>
      </c>
      <c r="AH784" t="s">
        <v>256</v>
      </c>
      <c r="AI784">
        <v>119.359461016412</v>
      </c>
    </row>
    <row r="785" spans="24:35" x14ac:dyDescent="0.35">
      <c r="X785" t="str">
        <f t="shared" si="34"/>
        <v>8407_Télécommunications</v>
      </c>
      <c r="Y785" t="str">
        <f>INDEX(PDC!$K$1:$L$89,MATCH(AA785,PDC!$K:$K,0),MATCH(PDC!$L$1,PDC!$K$1:$L$1,0))</f>
        <v>Télécommunications</v>
      </c>
      <c r="Z785" t="s">
        <v>310</v>
      </c>
      <c r="AA785" t="s">
        <v>249</v>
      </c>
      <c r="AB785">
        <v>213.67396762518399</v>
      </c>
      <c r="AE785" t="str">
        <f t="shared" si="35"/>
        <v>69_Transports aériens</v>
      </c>
      <c r="AF785" t="str">
        <f>INDEX(PDC!$K$1:$L$89,MATCH(AH785,PDC!$K:$K,0),MATCH(PDC!$L$1,PDC!$K$1:$L$1,0))</f>
        <v>Transports aériens</v>
      </c>
      <c r="AG785" t="s">
        <v>155</v>
      </c>
      <c r="AH785" t="s">
        <v>258</v>
      </c>
      <c r="AI785">
        <v>1212.5176171185999</v>
      </c>
    </row>
    <row r="786" spans="24:35" x14ac:dyDescent="0.35">
      <c r="X786" t="str">
        <f t="shared" si="34"/>
        <v>8407_Programmation, conseil et autres activités informatiques</v>
      </c>
      <c r="Y786" t="str">
        <f>INDEX(PDC!$K$1:$L$89,MATCH(AA786,PDC!$K:$K,0),MATCH(PDC!$L$1,PDC!$K$1:$L$1,0))</f>
        <v>Programmation, conseil et autres activités informatiques</v>
      </c>
      <c r="Z786" t="s">
        <v>310</v>
      </c>
      <c r="AA786" t="s">
        <v>233</v>
      </c>
      <c r="AB786">
        <v>596.95760802306302</v>
      </c>
      <c r="AE786" t="str">
        <f t="shared" si="35"/>
        <v>69_Entreposage et services auxiliaires des transports</v>
      </c>
      <c r="AF786" t="str">
        <f>INDEX(PDC!$K$1:$L$89,MATCH(AH786,PDC!$K:$K,0),MATCH(PDC!$L$1,PDC!$K$1:$L$1,0))</f>
        <v>Entreposage et services auxiliaires des transports</v>
      </c>
      <c r="AG786" t="s">
        <v>155</v>
      </c>
      <c r="AH786" t="s">
        <v>200</v>
      </c>
      <c r="AI786">
        <v>11288.6227684517</v>
      </c>
    </row>
    <row r="787" spans="24:35" x14ac:dyDescent="0.35">
      <c r="X787" t="str">
        <f t="shared" si="34"/>
        <v>8407_Services d'information</v>
      </c>
      <c r="Y787" t="str">
        <f>INDEX(PDC!$K$1:$L$89,MATCH(AA787,PDC!$K:$K,0),MATCH(PDC!$L$1,PDC!$K$1:$L$1,0))</f>
        <v>Services d'information</v>
      </c>
      <c r="Z787" t="s">
        <v>310</v>
      </c>
      <c r="AA787" t="s">
        <v>153</v>
      </c>
      <c r="AB787">
        <v>257.184625956513</v>
      </c>
      <c r="AE787" t="str">
        <f t="shared" si="35"/>
        <v>69_Activités de poste et de courrier</v>
      </c>
      <c r="AF787" t="str">
        <f>INDEX(PDC!$K$1:$L$89,MATCH(AH787,PDC!$K:$K,0),MATCH(PDC!$L$1,PDC!$K$1:$L$1,0))</f>
        <v>Activités de poste et de courrier</v>
      </c>
      <c r="AG787" t="s">
        <v>155</v>
      </c>
      <c r="AH787" t="s">
        <v>229</v>
      </c>
      <c r="AI787">
        <v>3715.91044193165</v>
      </c>
    </row>
    <row r="788" spans="24:35" x14ac:dyDescent="0.35">
      <c r="X788" t="str">
        <f t="shared" si="34"/>
        <v>8407_Activités des services financiers, hors assurance et caisses de retraite</v>
      </c>
      <c r="Y788" t="str">
        <f>INDEX(PDC!$K$1:$L$89,MATCH(AA788,PDC!$K:$K,0),MATCH(PDC!$L$1,PDC!$K$1:$L$1,0))</f>
        <v>Activités des services financiers, hors assurance et caisses de retraite</v>
      </c>
      <c r="Z788" t="s">
        <v>310</v>
      </c>
      <c r="AA788" t="s">
        <v>226</v>
      </c>
      <c r="AB788">
        <v>1685.3381190771299</v>
      </c>
      <c r="AE788" t="str">
        <f t="shared" si="35"/>
        <v>69_Hébergement</v>
      </c>
      <c r="AF788" t="str">
        <f>INDEX(PDC!$K$1:$L$89,MATCH(AH788,PDC!$K:$K,0),MATCH(PDC!$L$1,PDC!$K$1:$L$1,0))</f>
        <v>Hébergement</v>
      </c>
      <c r="AG788" t="s">
        <v>155</v>
      </c>
      <c r="AH788" t="s">
        <v>220</v>
      </c>
      <c r="AI788">
        <v>5126.4189803896597</v>
      </c>
    </row>
    <row r="789" spans="24:35" x14ac:dyDescent="0.35">
      <c r="X789" t="str">
        <f t="shared" si="34"/>
        <v>8407_Assurance</v>
      </c>
      <c r="Y789" t="str">
        <f>INDEX(PDC!$K$1:$L$89,MATCH(AA789,PDC!$K:$K,0),MATCH(PDC!$L$1,PDC!$K$1:$L$1,0))</f>
        <v>Assurance</v>
      </c>
      <c r="Z789" t="s">
        <v>310</v>
      </c>
      <c r="AA789" t="s">
        <v>240</v>
      </c>
      <c r="AB789">
        <v>454.64008641432002</v>
      </c>
      <c r="AE789" t="str">
        <f t="shared" si="35"/>
        <v>69_Restauration</v>
      </c>
      <c r="AF789" t="str">
        <f>INDEX(PDC!$K$1:$L$89,MATCH(AH789,PDC!$K:$K,0),MATCH(PDC!$L$1,PDC!$K$1:$L$1,0))</f>
        <v>Restauration</v>
      </c>
      <c r="AG789" t="s">
        <v>155</v>
      </c>
      <c r="AH789" t="s">
        <v>214</v>
      </c>
      <c r="AI789">
        <v>20263.982811906801</v>
      </c>
    </row>
    <row r="790" spans="24:35" x14ac:dyDescent="0.35">
      <c r="X790" t="str">
        <f t="shared" si="34"/>
        <v>8407_Activités auxiliaires de services financiers et d'assurance</v>
      </c>
      <c r="Y790" t="str">
        <f>INDEX(PDC!$K$1:$L$89,MATCH(AA790,PDC!$K:$K,0),MATCH(PDC!$L$1,PDC!$K$1:$L$1,0))</f>
        <v>Activités auxiliaires de services financiers et d'assurance</v>
      </c>
      <c r="Z790" t="s">
        <v>310</v>
      </c>
      <c r="AA790" t="s">
        <v>232</v>
      </c>
      <c r="AB790">
        <v>368.79755002020198</v>
      </c>
      <c r="AE790" t="str">
        <f t="shared" si="35"/>
        <v>69_Édition</v>
      </c>
      <c r="AF790" t="str">
        <f>INDEX(PDC!$K$1:$L$89,MATCH(AH790,PDC!$K:$K,0),MATCH(PDC!$L$1,PDC!$K$1:$L$1,0))</f>
        <v>Édition</v>
      </c>
      <c r="AG790" t="s">
        <v>155</v>
      </c>
      <c r="AH790" t="s">
        <v>255</v>
      </c>
      <c r="AI790">
        <v>4075.4788898973702</v>
      </c>
    </row>
    <row r="791" spans="24:35" x14ac:dyDescent="0.35">
      <c r="X791" t="str">
        <f t="shared" si="34"/>
        <v>8407_Activités immobilières</v>
      </c>
      <c r="Y791" t="str">
        <f>INDEX(PDC!$K$1:$L$89,MATCH(AA791,PDC!$K:$K,0),MATCH(PDC!$L$1,PDC!$K$1:$L$1,0))</f>
        <v>Activités immobilières</v>
      </c>
      <c r="Z791" t="s">
        <v>310</v>
      </c>
      <c r="AA791" t="s">
        <v>217</v>
      </c>
      <c r="AB791">
        <v>1026.8285970071299</v>
      </c>
      <c r="AE791" t="str">
        <f t="shared" si="35"/>
        <v>69_Production de films cinématographiques, de vidéo et de programmes de télévision ; enregistrement sonore et édition musicale</v>
      </c>
      <c r="AF791" t="str">
        <f>INDEX(PDC!$K$1:$L$89,MATCH(AH791,PDC!$K:$K,0),MATCH(PDC!$L$1,PDC!$K$1:$L$1,0))</f>
        <v>Production de films cinématographiques, de vidéo et de programmes de télévision ; enregistrement sonore et édition musicale</v>
      </c>
      <c r="AG791" t="s">
        <v>155</v>
      </c>
      <c r="AH791" t="s">
        <v>228</v>
      </c>
      <c r="AI791">
        <v>1291.71936282615</v>
      </c>
    </row>
    <row r="792" spans="24:35" x14ac:dyDescent="0.35">
      <c r="X792" t="str">
        <f t="shared" si="34"/>
        <v>8407_Activités juridiques et comptables</v>
      </c>
      <c r="Y792" t="str">
        <f>INDEX(PDC!$K$1:$L$89,MATCH(AA792,PDC!$K:$K,0),MATCH(PDC!$L$1,PDC!$K$1:$L$1,0))</f>
        <v>Activités juridiques et comptables</v>
      </c>
      <c r="Z792" t="s">
        <v>310</v>
      </c>
      <c r="AA792" t="s">
        <v>155</v>
      </c>
      <c r="AB792">
        <v>1102.80195754745</v>
      </c>
      <c r="AE792" t="str">
        <f t="shared" si="35"/>
        <v>69_Programmation et diffusion</v>
      </c>
      <c r="AF792" t="str">
        <f>INDEX(PDC!$K$1:$L$89,MATCH(AH792,PDC!$K:$K,0),MATCH(PDC!$L$1,PDC!$K$1:$L$1,0))</f>
        <v>Programmation et diffusion</v>
      </c>
      <c r="AG792" t="s">
        <v>155</v>
      </c>
      <c r="AH792" t="s">
        <v>257</v>
      </c>
      <c r="AI792">
        <v>940.23491682464498</v>
      </c>
    </row>
    <row r="793" spans="24:35" x14ac:dyDescent="0.35">
      <c r="X793" t="str">
        <f t="shared" si="34"/>
        <v>8407_Activités des sièges sociaux ; conseil de gestion</v>
      </c>
      <c r="Y793" t="str">
        <f>INDEX(PDC!$K$1:$L$89,MATCH(AA793,PDC!$K:$K,0),MATCH(PDC!$L$1,PDC!$K$1:$L$1,0))</f>
        <v>Activités des sièges sociaux ; conseil de gestion</v>
      </c>
      <c r="Z793" t="s">
        <v>310</v>
      </c>
      <c r="AA793" t="s">
        <v>234</v>
      </c>
      <c r="AB793">
        <v>649.37397311762504</v>
      </c>
      <c r="AE793" t="str">
        <f t="shared" si="35"/>
        <v>69_Télécommunications</v>
      </c>
      <c r="AF793" t="str">
        <f>INDEX(PDC!$K$1:$L$89,MATCH(AH793,PDC!$K:$K,0),MATCH(PDC!$L$1,PDC!$K$1:$L$1,0))</f>
        <v>Télécommunications</v>
      </c>
      <c r="AG793" t="s">
        <v>155</v>
      </c>
      <c r="AH793" t="s">
        <v>249</v>
      </c>
      <c r="AI793">
        <v>4063.6986143734098</v>
      </c>
    </row>
    <row r="794" spans="24:35" x14ac:dyDescent="0.35">
      <c r="X794" t="str">
        <f t="shared" si="34"/>
        <v>8407_Activités d'architecture et d'ingénierie ; activités de contrôle et analyses techniques</v>
      </c>
      <c r="Y794" t="str">
        <f>INDEX(PDC!$K$1:$L$89,MATCH(AA794,PDC!$K:$K,0),MATCH(PDC!$L$1,PDC!$K$1:$L$1,0))</f>
        <v>Activités d'architecture et d'ingénierie ; activités de contrôle et analyses techniques</v>
      </c>
      <c r="Z794" t="s">
        <v>310</v>
      </c>
      <c r="AA794" t="s">
        <v>243</v>
      </c>
      <c r="AB794">
        <v>1719.92055697558</v>
      </c>
      <c r="AE794" t="str">
        <f t="shared" si="35"/>
        <v>69_Programmation, conseil et autres activités informatiques</v>
      </c>
      <c r="AF794" t="str">
        <f>INDEX(PDC!$K$1:$L$89,MATCH(AH794,PDC!$K:$K,0),MATCH(PDC!$L$1,PDC!$K$1:$L$1,0))</f>
        <v>Programmation, conseil et autres activités informatiques</v>
      </c>
      <c r="AG794" t="s">
        <v>155</v>
      </c>
      <c r="AH794" t="s">
        <v>233</v>
      </c>
      <c r="AI794">
        <v>16536.492223325899</v>
      </c>
    </row>
    <row r="795" spans="24:35" x14ac:dyDescent="0.35">
      <c r="X795" t="str">
        <f t="shared" si="34"/>
        <v>8407_Recherche-développement scientifique</v>
      </c>
      <c r="Y795" t="str">
        <f>INDEX(PDC!$K$1:$L$89,MATCH(AA795,PDC!$K:$K,0),MATCH(PDC!$L$1,PDC!$K$1:$L$1,0))</f>
        <v>Recherche-développement scientifique</v>
      </c>
      <c r="Z795" t="s">
        <v>310</v>
      </c>
      <c r="AA795" t="s">
        <v>251</v>
      </c>
      <c r="AB795">
        <v>341.09356116845402</v>
      </c>
      <c r="AE795" t="str">
        <f t="shared" si="35"/>
        <v>69_Services d'information</v>
      </c>
      <c r="AF795" t="str">
        <f>INDEX(PDC!$K$1:$L$89,MATCH(AH795,PDC!$K:$K,0),MATCH(PDC!$L$1,PDC!$K$1:$L$1,0))</f>
        <v>Services d'information</v>
      </c>
      <c r="AG795" t="s">
        <v>155</v>
      </c>
      <c r="AH795" t="s">
        <v>153</v>
      </c>
      <c r="AI795">
        <v>2757.3967798010699</v>
      </c>
    </row>
    <row r="796" spans="24:35" x14ac:dyDescent="0.35">
      <c r="X796" t="str">
        <f t="shared" si="34"/>
        <v>8407_Publicité et études de marché</v>
      </c>
      <c r="Y796" t="str">
        <f>INDEX(PDC!$K$1:$L$89,MATCH(AA796,PDC!$K:$K,0),MATCH(PDC!$L$1,PDC!$K$1:$L$1,0))</f>
        <v>Publicité et études de marché</v>
      </c>
      <c r="Z796" t="s">
        <v>310</v>
      </c>
      <c r="AA796" t="s">
        <v>157</v>
      </c>
      <c r="AB796">
        <v>268.94341192294002</v>
      </c>
      <c r="AE796" t="str">
        <f t="shared" si="35"/>
        <v>69_Activités des services financiers, hors assurance et caisses de retraite</v>
      </c>
      <c r="AF796" t="str">
        <f>INDEX(PDC!$K$1:$L$89,MATCH(AH796,PDC!$K:$K,0),MATCH(PDC!$L$1,PDC!$K$1:$L$1,0))</f>
        <v>Activités des services financiers, hors assurance et caisses de retraite</v>
      </c>
      <c r="AG796" t="s">
        <v>155</v>
      </c>
      <c r="AH796" t="s">
        <v>226</v>
      </c>
      <c r="AI796">
        <v>16197.300793698199</v>
      </c>
    </row>
    <row r="797" spans="24:35" x14ac:dyDescent="0.35">
      <c r="X797" t="str">
        <f t="shared" si="34"/>
        <v>8407_Autres activités spécialisées, scientifiques et techniques</v>
      </c>
      <c r="Y797" t="str">
        <f>INDEX(PDC!$K$1:$L$89,MATCH(AA797,PDC!$K:$K,0),MATCH(PDC!$L$1,PDC!$K$1:$L$1,0))</f>
        <v>Autres activités spécialisées, scientifiques et techniques</v>
      </c>
      <c r="Z797" t="s">
        <v>310</v>
      </c>
      <c r="AA797" t="s">
        <v>159</v>
      </c>
      <c r="AB797">
        <v>166.821422755443</v>
      </c>
      <c r="AE797" t="str">
        <f t="shared" si="35"/>
        <v>69_Assurance</v>
      </c>
      <c r="AF797" t="str">
        <f>INDEX(PDC!$K$1:$L$89,MATCH(AH797,PDC!$K:$K,0),MATCH(PDC!$L$1,PDC!$K$1:$L$1,0))</f>
        <v>Assurance</v>
      </c>
      <c r="AG797" t="s">
        <v>155</v>
      </c>
      <c r="AH797" t="s">
        <v>240</v>
      </c>
      <c r="AI797">
        <v>6050.2922591947799</v>
      </c>
    </row>
    <row r="798" spans="24:35" x14ac:dyDescent="0.35">
      <c r="X798" t="str">
        <f t="shared" si="34"/>
        <v>8407_Activités vétérinaires</v>
      </c>
      <c r="Y798" t="str">
        <f>INDEX(PDC!$K$1:$L$89,MATCH(AA798,PDC!$K:$K,0),MATCH(PDC!$L$1,PDC!$K$1:$L$1,0))</f>
        <v>Activités vétérinaires</v>
      </c>
      <c r="Z798" t="s">
        <v>310</v>
      </c>
      <c r="AA798" t="s">
        <v>238</v>
      </c>
      <c r="AB798">
        <v>37.386262330012997</v>
      </c>
      <c r="AE798" t="str">
        <f t="shared" si="35"/>
        <v>69_Activités auxiliaires de services financiers et d'assurance</v>
      </c>
      <c r="AF798" t="str">
        <f>INDEX(PDC!$K$1:$L$89,MATCH(AH798,PDC!$K:$K,0),MATCH(PDC!$L$1,PDC!$K$1:$L$1,0))</f>
        <v>Activités auxiliaires de services financiers et d'assurance</v>
      </c>
      <c r="AG798" t="s">
        <v>155</v>
      </c>
      <c r="AH798" t="s">
        <v>232</v>
      </c>
      <c r="AI798">
        <v>5389.4284773366498</v>
      </c>
    </row>
    <row r="799" spans="24:35" x14ac:dyDescent="0.35">
      <c r="X799" t="str">
        <f t="shared" si="34"/>
        <v>8407_Activités de location et location-bail</v>
      </c>
      <c r="Y799" t="str">
        <f>INDEX(PDC!$K$1:$L$89,MATCH(AA799,PDC!$K:$K,0),MATCH(PDC!$L$1,PDC!$K$1:$L$1,0))</f>
        <v>Activités de location et location-bail</v>
      </c>
      <c r="Z799" t="s">
        <v>310</v>
      </c>
      <c r="AA799" t="s">
        <v>236</v>
      </c>
      <c r="AB799">
        <v>467.13521675975301</v>
      </c>
      <c r="AE799" t="str">
        <f t="shared" si="35"/>
        <v>69_Activités immobilières</v>
      </c>
      <c r="AF799" t="str">
        <f>INDEX(PDC!$K$1:$L$89,MATCH(AH799,PDC!$K:$K,0),MATCH(PDC!$L$1,PDC!$K$1:$L$1,0))</f>
        <v>Activités immobilières</v>
      </c>
      <c r="AG799" t="s">
        <v>155</v>
      </c>
      <c r="AH799" t="s">
        <v>217</v>
      </c>
      <c r="AI799">
        <v>10855.312498486701</v>
      </c>
    </row>
    <row r="800" spans="24:35" x14ac:dyDescent="0.35">
      <c r="X800" t="str">
        <f t="shared" si="34"/>
        <v>8407_Activités liées à l'emploi</v>
      </c>
      <c r="Y800" t="str">
        <f>INDEX(PDC!$K$1:$L$89,MATCH(AA800,PDC!$K:$K,0),MATCH(PDC!$L$1,PDC!$K$1:$L$1,0))</f>
        <v>Activités liées à l'emploi</v>
      </c>
      <c r="Z800" t="s">
        <v>310</v>
      </c>
      <c r="AA800" t="s">
        <v>198</v>
      </c>
      <c r="AB800">
        <v>1821.76318226291</v>
      </c>
      <c r="AE800" t="str">
        <f t="shared" si="35"/>
        <v>69_Activités juridiques et comptables</v>
      </c>
      <c r="AF800" t="str">
        <f>INDEX(PDC!$K$1:$L$89,MATCH(AH800,PDC!$K:$K,0),MATCH(PDC!$L$1,PDC!$K$1:$L$1,0))</f>
        <v>Activités juridiques et comptables</v>
      </c>
      <c r="AG800" t="s">
        <v>155</v>
      </c>
      <c r="AH800" t="s">
        <v>155</v>
      </c>
      <c r="AI800">
        <v>8760.7259217802002</v>
      </c>
    </row>
    <row r="801" spans="24:35" x14ac:dyDescent="0.35">
      <c r="X801" t="str">
        <f t="shared" si="34"/>
        <v>8407_Activités des agences de voyage, voyagistes, services de réservation et activités connexes</v>
      </c>
      <c r="Y801" t="str">
        <f>INDEX(PDC!$K$1:$L$89,MATCH(AA801,PDC!$K:$K,0),MATCH(PDC!$L$1,PDC!$K$1:$L$1,0))</f>
        <v>Activités des agences de voyage, voyagistes, services de réservation et activités connexes</v>
      </c>
      <c r="Z801" t="s">
        <v>310</v>
      </c>
      <c r="AA801" t="s">
        <v>227</v>
      </c>
      <c r="AB801">
        <v>362.71942760051598</v>
      </c>
      <c r="AE801" t="str">
        <f t="shared" si="35"/>
        <v>69_Activités des sièges sociaux ; conseil de gestion</v>
      </c>
      <c r="AF801" t="str">
        <f>INDEX(PDC!$K$1:$L$89,MATCH(AH801,PDC!$K:$K,0),MATCH(PDC!$L$1,PDC!$K$1:$L$1,0))</f>
        <v>Activités des sièges sociaux ; conseil de gestion</v>
      </c>
      <c r="AG801" t="s">
        <v>155</v>
      </c>
      <c r="AH801" t="s">
        <v>234</v>
      </c>
      <c r="AI801">
        <v>11629.8987476288</v>
      </c>
    </row>
    <row r="802" spans="24:35" x14ac:dyDescent="0.35">
      <c r="X802" t="str">
        <f t="shared" si="34"/>
        <v>8407_Enquêtes et sécurité</v>
      </c>
      <c r="Y802" t="str">
        <f>INDEX(PDC!$K$1:$L$89,MATCH(AA802,PDC!$K:$K,0),MATCH(PDC!$L$1,PDC!$K$1:$L$1,0))</f>
        <v>Enquêtes et sécurité</v>
      </c>
      <c r="Z802" t="s">
        <v>310</v>
      </c>
      <c r="AA802" t="s">
        <v>213</v>
      </c>
      <c r="AB802">
        <v>414.99983803039498</v>
      </c>
      <c r="AE802" t="str">
        <f t="shared" si="35"/>
        <v>69_Activités d'architecture et d'ingénierie ; activités de contrôle et analyses techniques</v>
      </c>
      <c r="AF802" t="str">
        <f>INDEX(PDC!$K$1:$L$89,MATCH(AH802,PDC!$K:$K,0),MATCH(PDC!$L$1,PDC!$K$1:$L$1,0))</f>
        <v>Activités d'architecture et d'ingénierie ; activités de contrôle et analyses techniques</v>
      </c>
      <c r="AG802" t="s">
        <v>155</v>
      </c>
      <c r="AH802" t="s">
        <v>243</v>
      </c>
      <c r="AI802">
        <v>16659.138783873099</v>
      </c>
    </row>
    <row r="803" spans="24:35" x14ac:dyDescent="0.35">
      <c r="X803" t="str">
        <f t="shared" si="34"/>
        <v>8407_Services relatifs aux bâtiments et aménagement paysager</v>
      </c>
      <c r="Y803" t="str">
        <f>INDEX(PDC!$K$1:$L$89,MATCH(AA803,PDC!$K:$K,0),MATCH(PDC!$L$1,PDC!$K$1:$L$1,0))</f>
        <v>Services relatifs aux bâtiments et aménagement paysager</v>
      </c>
      <c r="Z803" t="s">
        <v>310</v>
      </c>
      <c r="AA803" t="s">
        <v>212</v>
      </c>
      <c r="AB803">
        <v>1345.1563974692599</v>
      </c>
      <c r="AE803" t="str">
        <f t="shared" si="35"/>
        <v>69_Recherche-développement scientifique</v>
      </c>
      <c r="AF803" t="str">
        <f>INDEX(PDC!$K$1:$L$89,MATCH(AH803,PDC!$K:$K,0),MATCH(PDC!$L$1,PDC!$K$1:$L$1,0))</f>
        <v>Recherche-développement scientifique</v>
      </c>
      <c r="AG803" t="s">
        <v>155</v>
      </c>
      <c r="AH803" t="s">
        <v>251</v>
      </c>
      <c r="AI803">
        <v>5250.9254634807703</v>
      </c>
    </row>
    <row r="804" spans="24:35" x14ac:dyDescent="0.35">
      <c r="X804" t="str">
        <f t="shared" si="34"/>
        <v>8407_Activités administratives et autres activités de soutien aux entreprises</v>
      </c>
      <c r="Y804" t="str">
        <f>INDEX(PDC!$K$1:$L$89,MATCH(AA804,PDC!$K:$K,0),MATCH(PDC!$L$1,PDC!$K$1:$L$1,0))</f>
        <v>Activités administratives et autres activités de soutien aux entreprises</v>
      </c>
      <c r="Z804" t="s">
        <v>310</v>
      </c>
      <c r="AA804" t="s">
        <v>224</v>
      </c>
      <c r="AB804">
        <v>401.42840175931502</v>
      </c>
      <c r="AE804" t="str">
        <f t="shared" si="35"/>
        <v>69_Publicité et études de marché</v>
      </c>
      <c r="AF804" t="str">
        <f>INDEX(PDC!$K$1:$L$89,MATCH(AH804,PDC!$K:$K,0),MATCH(PDC!$L$1,PDC!$K$1:$L$1,0))</f>
        <v>Publicité et études de marché</v>
      </c>
      <c r="AG804" t="s">
        <v>155</v>
      </c>
      <c r="AH804" t="s">
        <v>157</v>
      </c>
      <c r="AI804">
        <v>4897.9229520362296</v>
      </c>
    </row>
    <row r="805" spans="24:35" x14ac:dyDescent="0.35">
      <c r="X805" t="str">
        <f t="shared" si="34"/>
        <v>8407_Administration publique et défense ; sécurité sociale obligatoire</v>
      </c>
      <c r="Y805" t="str">
        <f>INDEX(PDC!$K$1:$L$89,MATCH(AA805,PDC!$K:$K,0),MATCH(PDC!$L$1,PDC!$K$1:$L$1,0))</f>
        <v>Administration publique et défense ; sécurité sociale obligatoire</v>
      </c>
      <c r="Z805" t="s">
        <v>310</v>
      </c>
      <c r="AA805" t="s">
        <v>218</v>
      </c>
      <c r="AB805">
        <v>3268.5901650640399</v>
      </c>
      <c r="AE805" t="str">
        <f t="shared" si="35"/>
        <v>69_Autres activités spécialisées, scientifiques et techniques</v>
      </c>
      <c r="AF805" t="str">
        <f>INDEX(PDC!$K$1:$L$89,MATCH(AH805,PDC!$K:$K,0),MATCH(PDC!$L$1,PDC!$K$1:$L$1,0))</f>
        <v>Autres activités spécialisées, scientifiques et techniques</v>
      </c>
      <c r="AG805" t="s">
        <v>155</v>
      </c>
      <c r="AH805" t="s">
        <v>159</v>
      </c>
      <c r="AI805">
        <v>1731.5192531171799</v>
      </c>
    </row>
    <row r="806" spans="24:35" x14ac:dyDescent="0.35">
      <c r="X806" t="str">
        <f t="shared" si="34"/>
        <v>8407_Enseignement</v>
      </c>
      <c r="Y806" t="str">
        <f>INDEX(PDC!$K$1:$L$89,MATCH(AA806,PDC!$K:$K,0),MATCH(PDC!$L$1,PDC!$K$1:$L$1,0))</f>
        <v>Enseignement</v>
      </c>
      <c r="Z806" t="s">
        <v>310</v>
      </c>
      <c r="AA806" t="s">
        <v>222</v>
      </c>
      <c r="AB806">
        <v>3049.73057632474</v>
      </c>
      <c r="AE806" t="str">
        <f t="shared" si="35"/>
        <v>69_Activités vétérinaires</v>
      </c>
      <c r="AF806" t="str">
        <f>INDEX(PDC!$K$1:$L$89,MATCH(AH806,PDC!$K:$K,0),MATCH(PDC!$L$1,PDC!$K$1:$L$1,0))</f>
        <v>Activités vétérinaires</v>
      </c>
      <c r="AG806" t="s">
        <v>155</v>
      </c>
      <c r="AH806" t="s">
        <v>238</v>
      </c>
      <c r="AI806">
        <v>268.71482536413902</v>
      </c>
    </row>
    <row r="807" spans="24:35" x14ac:dyDescent="0.35">
      <c r="X807" t="str">
        <f t="shared" si="34"/>
        <v>8407_Activités pour la santé humaine</v>
      </c>
      <c r="Y807" t="str">
        <f>INDEX(PDC!$K$1:$L$89,MATCH(AA807,PDC!$K:$K,0),MATCH(PDC!$L$1,PDC!$K$1:$L$1,0))</f>
        <v>Activités pour la santé humaine</v>
      </c>
      <c r="Z807" t="s">
        <v>310</v>
      </c>
      <c r="AA807" t="s">
        <v>207</v>
      </c>
      <c r="AB807">
        <v>3084.6374465314798</v>
      </c>
      <c r="AE807" t="str">
        <f t="shared" si="35"/>
        <v>69_Activités de location et location-bail</v>
      </c>
      <c r="AF807" t="str">
        <f>INDEX(PDC!$K$1:$L$89,MATCH(AH807,PDC!$K:$K,0),MATCH(PDC!$L$1,PDC!$K$1:$L$1,0))</f>
        <v>Activités de location et location-bail</v>
      </c>
      <c r="AG807" t="s">
        <v>155</v>
      </c>
      <c r="AH807" t="s">
        <v>236</v>
      </c>
      <c r="AI807">
        <v>3201.5770148000302</v>
      </c>
    </row>
    <row r="808" spans="24:35" x14ac:dyDescent="0.35">
      <c r="X808" t="str">
        <f t="shared" si="34"/>
        <v>8407_Hébergement médico-social et social</v>
      </c>
      <c r="Y808" t="str">
        <f>INDEX(PDC!$K$1:$L$89,MATCH(AA808,PDC!$K:$K,0),MATCH(PDC!$L$1,PDC!$K$1:$L$1,0))</f>
        <v>Hébergement médico-social et social</v>
      </c>
      <c r="Z808" t="s">
        <v>310</v>
      </c>
      <c r="AA808" t="s">
        <v>202</v>
      </c>
      <c r="AB808">
        <v>2042.8194448306399</v>
      </c>
      <c r="AE808" t="str">
        <f t="shared" si="35"/>
        <v>69_Activités liées à l'emploi</v>
      </c>
      <c r="AF808" t="str">
        <f>INDEX(PDC!$K$1:$L$89,MATCH(AH808,PDC!$K:$K,0),MATCH(PDC!$L$1,PDC!$K$1:$L$1,0))</f>
        <v>Activités liées à l'emploi</v>
      </c>
      <c r="AG808" t="s">
        <v>155</v>
      </c>
      <c r="AH808" t="s">
        <v>198</v>
      </c>
      <c r="AI808">
        <v>17740.500225125601</v>
      </c>
    </row>
    <row r="809" spans="24:35" x14ac:dyDescent="0.35">
      <c r="X809" t="str">
        <f t="shared" si="34"/>
        <v>8407_Action sociale sans hébergement</v>
      </c>
      <c r="Y809" t="str">
        <f>INDEX(PDC!$K$1:$L$89,MATCH(AA809,PDC!$K:$K,0),MATCH(PDC!$L$1,PDC!$K$1:$L$1,0))</f>
        <v>Action sociale sans hébergement</v>
      </c>
      <c r="Z809" t="s">
        <v>310</v>
      </c>
      <c r="AA809" t="s">
        <v>201</v>
      </c>
      <c r="AB809">
        <v>3954.1639219163699</v>
      </c>
      <c r="AE809" t="str">
        <f t="shared" si="35"/>
        <v>69_Activités des agences de voyage, voyagistes, services de réservation et activités connexes</v>
      </c>
      <c r="AF809" t="str">
        <f>INDEX(PDC!$K$1:$L$89,MATCH(AH809,PDC!$K:$K,0),MATCH(PDC!$L$1,PDC!$K$1:$L$1,0))</f>
        <v>Activités des agences de voyage, voyagistes, services de réservation et activités connexes</v>
      </c>
      <c r="AG809" t="s">
        <v>155</v>
      </c>
      <c r="AH809" t="s">
        <v>227</v>
      </c>
      <c r="AI809">
        <v>2017.1119986121601</v>
      </c>
    </row>
    <row r="810" spans="24:35" x14ac:dyDescent="0.35">
      <c r="X810" t="str">
        <f t="shared" si="34"/>
        <v>8407_Activités créatives, artistiques et de spectacle</v>
      </c>
      <c r="Y810" t="str">
        <f>INDEX(PDC!$K$1:$L$89,MATCH(AA810,PDC!$K:$K,0),MATCH(PDC!$L$1,PDC!$K$1:$L$1,0))</f>
        <v>Activités créatives, artistiques et de spectacle</v>
      </c>
      <c r="Z810" t="s">
        <v>310</v>
      </c>
      <c r="AA810" t="s">
        <v>245</v>
      </c>
      <c r="AB810">
        <v>353.115789675217</v>
      </c>
      <c r="AE810" t="str">
        <f t="shared" si="35"/>
        <v>69_Enquêtes et sécurité</v>
      </c>
      <c r="AF810" t="str">
        <f>INDEX(PDC!$K$1:$L$89,MATCH(AH810,PDC!$K:$K,0),MATCH(PDC!$L$1,PDC!$K$1:$L$1,0))</f>
        <v>Enquêtes et sécurité</v>
      </c>
      <c r="AG810" t="s">
        <v>155</v>
      </c>
      <c r="AH810" t="s">
        <v>213</v>
      </c>
      <c r="AI810">
        <v>4684.4837802227903</v>
      </c>
    </row>
    <row r="811" spans="24:35" x14ac:dyDescent="0.35">
      <c r="X811" t="str">
        <f t="shared" si="34"/>
        <v>8407_Bibliothèques, archives, musées et autres activités culturelles</v>
      </c>
      <c r="Y811" t="str">
        <f>INDEX(PDC!$K$1:$L$89,MATCH(AA811,PDC!$K:$K,0),MATCH(PDC!$L$1,PDC!$K$1:$L$1,0))</f>
        <v>Bibliothèques, archives, musées et autres activités culturelles</v>
      </c>
      <c r="Z811" t="s">
        <v>310</v>
      </c>
      <c r="AA811" t="s">
        <v>239</v>
      </c>
      <c r="AB811">
        <v>63.038619108842802</v>
      </c>
      <c r="AE811" t="str">
        <f t="shared" si="35"/>
        <v>69_Services relatifs aux bâtiments et aménagement paysager</v>
      </c>
      <c r="AF811" t="str">
        <f>INDEX(PDC!$K$1:$L$89,MATCH(AH811,PDC!$K:$K,0),MATCH(PDC!$L$1,PDC!$K$1:$L$1,0))</f>
        <v>Services relatifs aux bâtiments et aménagement paysager</v>
      </c>
      <c r="AG811" t="s">
        <v>155</v>
      </c>
      <c r="AH811" t="s">
        <v>212</v>
      </c>
      <c r="AI811">
        <v>11811.5303937504</v>
      </c>
    </row>
    <row r="812" spans="24:35" x14ac:dyDescent="0.35">
      <c r="X812" t="str">
        <f t="shared" si="34"/>
        <v>8407_Organisation de jeux de hasard et d'argent</v>
      </c>
      <c r="Y812" t="str">
        <f>INDEX(PDC!$K$1:$L$89,MATCH(AA812,PDC!$K:$K,0),MATCH(PDC!$L$1,PDC!$K$1:$L$1,0))</f>
        <v>Organisation de jeux de hasard et d'argent</v>
      </c>
      <c r="Z812" t="s">
        <v>310</v>
      </c>
      <c r="AA812" t="s">
        <v>247</v>
      </c>
      <c r="AB812">
        <v>247.96278909525</v>
      </c>
      <c r="AE812" t="str">
        <f t="shared" si="35"/>
        <v>69_Activités administratives et autres activités de soutien aux entreprises</v>
      </c>
      <c r="AF812" t="str">
        <f>INDEX(PDC!$K$1:$L$89,MATCH(AH812,PDC!$K:$K,0),MATCH(PDC!$L$1,PDC!$K$1:$L$1,0))</f>
        <v>Activités administratives et autres activités de soutien aux entreprises</v>
      </c>
      <c r="AG812" t="s">
        <v>155</v>
      </c>
      <c r="AH812" t="s">
        <v>224</v>
      </c>
      <c r="AI812">
        <v>9367.1654634443803</v>
      </c>
    </row>
    <row r="813" spans="24:35" x14ac:dyDescent="0.35">
      <c r="X813" t="str">
        <f t="shared" si="34"/>
        <v>8407_Activités sportives, récréatives et de loisirs</v>
      </c>
      <c r="Y813" t="str">
        <f>INDEX(PDC!$K$1:$L$89,MATCH(AA813,PDC!$K:$K,0),MATCH(PDC!$L$1,PDC!$K$1:$L$1,0))</f>
        <v>Activités sportives, récréatives et de loisirs</v>
      </c>
      <c r="Z813" t="s">
        <v>310</v>
      </c>
      <c r="AA813" t="s">
        <v>241</v>
      </c>
      <c r="AB813">
        <v>511.13989041961099</v>
      </c>
      <c r="AE813" t="str">
        <f t="shared" si="35"/>
        <v>69_Administration publique et défense ; sécurité sociale obligatoire</v>
      </c>
      <c r="AF813" t="str">
        <f>INDEX(PDC!$K$1:$L$89,MATCH(AH813,PDC!$K:$K,0),MATCH(PDC!$L$1,PDC!$K$1:$L$1,0))</f>
        <v>Administration publique et défense ; sécurité sociale obligatoire</v>
      </c>
      <c r="AG813" t="s">
        <v>155</v>
      </c>
      <c r="AH813" t="s">
        <v>218</v>
      </c>
      <c r="AI813">
        <v>21356.587871857599</v>
      </c>
    </row>
    <row r="814" spans="24:35" x14ac:dyDescent="0.35">
      <c r="X814" t="str">
        <f t="shared" si="34"/>
        <v>8407_Activités des organisations associatives</v>
      </c>
      <c r="Y814" t="str">
        <f>INDEX(PDC!$K$1:$L$89,MATCH(AA814,PDC!$K:$K,0),MATCH(PDC!$L$1,PDC!$K$1:$L$1,0))</f>
        <v>Activités des organisations associatives</v>
      </c>
      <c r="Z814" t="s">
        <v>310</v>
      </c>
      <c r="AA814" t="s">
        <v>209</v>
      </c>
      <c r="AB814">
        <v>1767.0629167301299</v>
      </c>
      <c r="AE814" t="str">
        <f t="shared" si="35"/>
        <v>69_Enseignement</v>
      </c>
      <c r="AF814" t="str">
        <f>INDEX(PDC!$K$1:$L$89,MATCH(AH814,PDC!$K:$K,0),MATCH(PDC!$L$1,PDC!$K$1:$L$1,0))</f>
        <v>Enseignement</v>
      </c>
      <c r="AG814" t="s">
        <v>155</v>
      </c>
      <c r="AH814" t="s">
        <v>222</v>
      </c>
      <c r="AI814">
        <v>26639.243896511001</v>
      </c>
    </row>
    <row r="815" spans="24:35" x14ac:dyDescent="0.35">
      <c r="X815" t="str">
        <f t="shared" si="34"/>
        <v>8407_Réparation d'ordinateurs et de biens personnels et domestiques</v>
      </c>
      <c r="Y815" t="str">
        <f>INDEX(PDC!$K$1:$L$89,MATCH(AA815,PDC!$K:$K,0),MATCH(PDC!$L$1,PDC!$K$1:$L$1,0))</f>
        <v>Réparation d'ordinateurs et de biens personnels et domestiques</v>
      </c>
      <c r="Z815" t="s">
        <v>310</v>
      </c>
      <c r="AA815" t="s">
        <v>242</v>
      </c>
      <c r="AB815">
        <v>97.880311980346406</v>
      </c>
      <c r="AE815" t="str">
        <f t="shared" si="35"/>
        <v>69_Activités pour la santé humaine</v>
      </c>
      <c r="AF815" t="str">
        <f>INDEX(PDC!$K$1:$L$89,MATCH(AH815,PDC!$K:$K,0),MATCH(PDC!$L$1,PDC!$K$1:$L$1,0))</f>
        <v>Activités pour la santé humaine</v>
      </c>
      <c r="AG815" t="s">
        <v>155</v>
      </c>
      <c r="AH815" t="s">
        <v>207</v>
      </c>
      <c r="AI815">
        <v>27925.661022038101</v>
      </c>
    </row>
    <row r="816" spans="24:35" x14ac:dyDescent="0.35">
      <c r="X816" t="str">
        <f t="shared" si="34"/>
        <v>8407_Autres services personnels</v>
      </c>
      <c r="Y816" t="str">
        <f>INDEX(PDC!$K$1:$L$89,MATCH(AA816,PDC!$K:$K,0),MATCH(PDC!$L$1,PDC!$K$1:$L$1,0))</f>
        <v>Autres services personnels</v>
      </c>
      <c r="Z816" t="s">
        <v>310</v>
      </c>
      <c r="AA816" t="s">
        <v>216</v>
      </c>
      <c r="AB816">
        <v>1052.8142457494901</v>
      </c>
      <c r="AE816" t="str">
        <f t="shared" si="35"/>
        <v>69_Hébergement médico-social et social</v>
      </c>
      <c r="AF816" t="str">
        <f>INDEX(PDC!$K$1:$L$89,MATCH(AH816,PDC!$K:$K,0),MATCH(PDC!$L$1,PDC!$K$1:$L$1,0))</f>
        <v>Hébergement médico-social et social</v>
      </c>
      <c r="AG816" t="s">
        <v>155</v>
      </c>
      <c r="AH816" t="s">
        <v>202</v>
      </c>
      <c r="AI816">
        <v>14061.4492004043</v>
      </c>
    </row>
    <row r="817" spans="24:35" x14ac:dyDescent="0.35">
      <c r="X817" t="str">
        <f t="shared" si="34"/>
        <v>8407_Activités des ménages en tant qu'employeurs de personnel domestique</v>
      </c>
      <c r="Y817" t="str">
        <f>INDEX(PDC!$K$1:$L$89,MATCH(AA817,PDC!$K:$K,0),MATCH(PDC!$L$1,PDC!$K$1:$L$1,0))</f>
        <v>Activités des ménages en tant qu'employeurs de personnel domestique</v>
      </c>
      <c r="Z817" t="s">
        <v>310</v>
      </c>
      <c r="AA817" t="s">
        <v>261</v>
      </c>
      <c r="AB817">
        <v>349.28382243021298</v>
      </c>
      <c r="AE817" t="str">
        <f t="shared" si="35"/>
        <v>69_Action sociale sans hébergement</v>
      </c>
      <c r="AF817" t="str">
        <f>INDEX(PDC!$K$1:$L$89,MATCH(AH817,PDC!$K:$K,0),MATCH(PDC!$L$1,PDC!$K$1:$L$1,0))</f>
        <v>Action sociale sans hébergement</v>
      </c>
      <c r="AG817" t="s">
        <v>155</v>
      </c>
      <c r="AH817" t="s">
        <v>201</v>
      </c>
      <c r="AI817">
        <v>32298.228205989901</v>
      </c>
    </row>
    <row r="818" spans="24:35" x14ac:dyDescent="0.35">
      <c r="X818" t="str">
        <f t="shared" si="34"/>
        <v>8407_Activités indifférenciées des ménages en tant que producteurs de biens et services pour usage propre</v>
      </c>
      <c r="Y818" t="str">
        <f>INDEX(PDC!$K$1:$L$89,MATCH(AA818,PDC!$K:$K,0),MATCH(PDC!$L$1,PDC!$K$1:$L$1,0))</f>
        <v>Activités indifférenciées des ménages en tant que producteurs de biens et services pour usage propre</v>
      </c>
      <c r="Z818" t="s">
        <v>310</v>
      </c>
      <c r="AA818" t="s">
        <v>270</v>
      </c>
      <c r="AB818">
        <v>7.9311126515538399</v>
      </c>
      <c r="AE818" t="str">
        <f t="shared" si="35"/>
        <v>69_Activités créatives, artistiques et de spectacle</v>
      </c>
      <c r="AF818" t="str">
        <f>INDEX(PDC!$K$1:$L$89,MATCH(AH818,PDC!$K:$K,0),MATCH(PDC!$L$1,PDC!$K$1:$L$1,0))</f>
        <v>Activités créatives, artistiques et de spectacle</v>
      </c>
      <c r="AG818" t="s">
        <v>155</v>
      </c>
      <c r="AH818" t="s">
        <v>245</v>
      </c>
      <c r="AI818">
        <v>3684.6709059703498</v>
      </c>
    </row>
    <row r="819" spans="24:35" x14ac:dyDescent="0.35">
      <c r="X819" t="str">
        <f t="shared" si="34"/>
        <v>8407_Activités des organisations et organismes extraterritoriaux</v>
      </c>
      <c r="Y819" t="str">
        <f>INDEX(PDC!$K$1:$L$89,MATCH(AA819,PDC!$K:$K,0),MATCH(PDC!$L$1,PDC!$K$1:$L$1,0))</f>
        <v>Activités des organisations et organismes extraterritoriaux</v>
      </c>
      <c r="Z819" t="s">
        <v>310</v>
      </c>
      <c r="AA819" t="s">
        <v>260</v>
      </c>
      <c r="AB819">
        <v>3.4722707184106398</v>
      </c>
      <c r="AE819" t="str">
        <f t="shared" si="35"/>
        <v>69_Bibliothèques, archives, musées et autres activités culturelles</v>
      </c>
      <c r="AF819" t="str">
        <f>INDEX(PDC!$K$1:$L$89,MATCH(AH819,PDC!$K:$K,0),MATCH(PDC!$L$1,PDC!$K$1:$L$1,0))</f>
        <v>Bibliothèques, archives, musées et autres activités culturelles</v>
      </c>
      <c r="AG819" t="s">
        <v>155</v>
      </c>
      <c r="AH819" t="s">
        <v>239</v>
      </c>
      <c r="AI819">
        <v>363.419215371078</v>
      </c>
    </row>
    <row r="820" spans="24:35" x14ac:dyDescent="0.35">
      <c r="X820" t="str">
        <f t="shared" si="34"/>
        <v>8408_Culture et production animale, chasse et services annexes</v>
      </c>
      <c r="Y820" t="str">
        <f>INDEX(PDC!$K$1:$L$89,MATCH(AA820,PDC!$K:$K,0),MATCH(PDC!$L$1,PDC!$K$1:$L$1,0))</f>
        <v>Culture et production animale, chasse et services annexes</v>
      </c>
      <c r="Z820" t="s">
        <v>311</v>
      </c>
      <c r="AA820" t="s">
        <v>94</v>
      </c>
      <c r="AB820">
        <v>1428.1040143217999</v>
      </c>
      <c r="AE820" t="str">
        <f t="shared" si="35"/>
        <v>69_Organisation de jeux de hasard et d'argent</v>
      </c>
      <c r="AF820" t="str">
        <f>INDEX(PDC!$K$1:$L$89,MATCH(AH820,PDC!$K:$K,0),MATCH(PDC!$L$1,PDC!$K$1:$L$1,0))</f>
        <v>Organisation de jeux de hasard et d'argent</v>
      </c>
      <c r="AG820" t="s">
        <v>155</v>
      </c>
      <c r="AH820" t="s">
        <v>247</v>
      </c>
      <c r="AI820">
        <v>382.395611657431</v>
      </c>
    </row>
    <row r="821" spans="24:35" x14ac:dyDescent="0.35">
      <c r="X821" t="str">
        <f t="shared" si="34"/>
        <v>8408_Sylviculture et exploitation forestière</v>
      </c>
      <c r="Y821" t="str">
        <f>INDEX(PDC!$K$1:$L$89,MATCH(AA821,PDC!$K:$K,0),MATCH(PDC!$L$1,PDC!$K$1:$L$1,0))</f>
        <v>Sylviculture et exploitation forestière</v>
      </c>
      <c r="Z821" t="s">
        <v>311</v>
      </c>
      <c r="AA821" t="s">
        <v>95</v>
      </c>
      <c r="AB821">
        <v>70.774573374523996</v>
      </c>
      <c r="AE821" t="str">
        <f t="shared" si="35"/>
        <v>69_Activités sportives, récréatives et de loisirs</v>
      </c>
      <c r="AF821" t="str">
        <f>INDEX(PDC!$K$1:$L$89,MATCH(AH821,PDC!$K:$K,0),MATCH(PDC!$L$1,PDC!$K$1:$L$1,0))</f>
        <v>Activités sportives, récréatives et de loisirs</v>
      </c>
      <c r="AG821" t="s">
        <v>155</v>
      </c>
      <c r="AH821" t="s">
        <v>241</v>
      </c>
      <c r="AI821">
        <v>3383.9520434475398</v>
      </c>
    </row>
    <row r="822" spans="24:35" x14ac:dyDescent="0.35">
      <c r="X822" t="str">
        <f t="shared" si="34"/>
        <v>8408_Autres industries extractives</v>
      </c>
      <c r="Y822" t="str">
        <f>INDEX(PDC!$K$1:$L$89,MATCH(AA822,PDC!$K:$K,0),MATCH(PDC!$L$1,PDC!$K$1:$L$1,0))</f>
        <v>Autres industries extractives</v>
      </c>
      <c r="Z822" t="s">
        <v>311</v>
      </c>
      <c r="AA822" t="s">
        <v>96</v>
      </c>
      <c r="AB822">
        <v>219.57165822645001</v>
      </c>
      <c r="AE822" t="str">
        <f t="shared" si="35"/>
        <v>69_Activités des organisations associatives</v>
      </c>
      <c r="AF822" t="str">
        <f>INDEX(PDC!$K$1:$L$89,MATCH(AH822,PDC!$K:$K,0),MATCH(PDC!$L$1,PDC!$K$1:$L$1,0))</f>
        <v>Activités des organisations associatives</v>
      </c>
      <c r="AG822" t="s">
        <v>155</v>
      </c>
      <c r="AH822" t="s">
        <v>209</v>
      </c>
      <c r="AI822">
        <v>13083.7219222976</v>
      </c>
    </row>
    <row r="823" spans="24:35" x14ac:dyDescent="0.35">
      <c r="X823" t="str">
        <f t="shared" si="34"/>
        <v>8408_Industries alimentaires</v>
      </c>
      <c r="Y823" t="str">
        <f>INDEX(PDC!$K$1:$L$89,MATCH(AA823,PDC!$K:$K,0),MATCH(PDC!$L$1,PDC!$K$1:$L$1,0))</f>
        <v>Industries alimentaires</v>
      </c>
      <c r="Z823" t="s">
        <v>311</v>
      </c>
      <c r="AA823" t="s">
        <v>199</v>
      </c>
      <c r="AB823">
        <v>3023.1463219038401</v>
      </c>
      <c r="AE823" t="str">
        <f t="shared" si="35"/>
        <v>69_Réparation d'ordinateurs et de biens personnels et domestiques</v>
      </c>
      <c r="AF823" t="str">
        <f>INDEX(PDC!$K$1:$L$89,MATCH(AH823,PDC!$K:$K,0),MATCH(PDC!$L$1,PDC!$K$1:$L$1,0))</f>
        <v>Réparation d'ordinateurs et de biens personnels et domestiques</v>
      </c>
      <c r="AG823" t="s">
        <v>155</v>
      </c>
      <c r="AH823" t="s">
        <v>242</v>
      </c>
      <c r="AI823">
        <v>1332.6641916968999</v>
      </c>
    </row>
    <row r="824" spans="24:35" x14ac:dyDescent="0.35">
      <c r="X824" t="str">
        <f t="shared" si="34"/>
        <v>8408_Fabrication de boissons</v>
      </c>
      <c r="Y824" t="str">
        <f>INDEX(PDC!$K$1:$L$89,MATCH(AA824,PDC!$K:$K,0),MATCH(PDC!$L$1,PDC!$K$1:$L$1,0))</f>
        <v>Fabrication de boissons</v>
      </c>
      <c r="Z824" t="s">
        <v>311</v>
      </c>
      <c r="AA824" t="s">
        <v>252</v>
      </c>
      <c r="AB824">
        <v>998.06179841072003</v>
      </c>
      <c r="AE824" t="str">
        <f t="shared" si="35"/>
        <v>69_Autres services personnels</v>
      </c>
      <c r="AF824" t="str">
        <f>INDEX(PDC!$K$1:$L$89,MATCH(AH824,PDC!$K:$K,0),MATCH(PDC!$L$1,PDC!$K$1:$L$1,0))</f>
        <v>Autres services personnels</v>
      </c>
      <c r="AG824" t="s">
        <v>155</v>
      </c>
      <c r="AH824" t="s">
        <v>216</v>
      </c>
      <c r="AI824">
        <v>5617.2359318398803</v>
      </c>
    </row>
    <row r="825" spans="24:35" x14ac:dyDescent="0.35">
      <c r="X825" t="str">
        <f t="shared" si="34"/>
        <v>8408_Fabrication de produits à base de tabac</v>
      </c>
      <c r="Y825" t="str">
        <f>INDEX(PDC!$K$1:$L$89,MATCH(AA825,PDC!$K:$K,0),MATCH(PDC!$L$1,PDC!$K$1:$L$1,0))</f>
        <v>Fabrication de produits à base de tabac</v>
      </c>
      <c r="Z825" t="s">
        <v>311</v>
      </c>
      <c r="AA825" t="s">
        <v>263</v>
      </c>
      <c r="AB825">
        <v>290.32943059489799</v>
      </c>
      <c r="AE825" t="str">
        <f t="shared" si="35"/>
        <v>69_Activités des ménages en tant qu'employeurs de personnel domestique</v>
      </c>
      <c r="AF825" t="str">
        <f>INDEX(PDC!$K$1:$L$89,MATCH(AH825,PDC!$K:$K,0),MATCH(PDC!$L$1,PDC!$K$1:$L$1,0))</f>
        <v>Activités des ménages en tant qu'employeurs de personnel domestique</v>
      </c>
      <c r="AG825" t="s">
        <v>155</v>
      </c>
      <c r="AH825" t="s">
        <v>261</v>
      </c>
      <c r="AI825">
        <v>3258.5091917551799</v>
      </c>
    </row>
    <row r="826" spans="24:35" x14ac:dyDescent="0.35">
      <c r="X826" t="str">
        <f t="shared" si="34"/>
        <v>8408_Fabrication de textiles</v>
      </c>
      <c r="Y826" t="str">
        <f>INDEX(PDC!$K$1:$L$89,MATCH(AA826,PDC!$K:$K,0),MATCH(PDC!$L$1,PDC!$K$1:$L$1,0))</f>
        <v>Fabrication de textiles</v>
      </c>
      <c r="Z826" t="s">
        <v>311</v>
      </c>
      <c r="AA826" t="s">
        <v>250</v>
      </c>
      <c r="AB826">
        <v>103.606610194379</v>
      </c>
      <c r="AE826" t="str">
        <f t="shared" si="35"/>
        <v>69_Activités indifférenciées des ménages en tant que producteurs de biens et services pour usage propre</v>
      </c>
      <c r="AF826" t="str">
        <f>INDEX(PDC!$K$1:$L$89,MATCH(AH826,PDC!$K:$K,0),MATCH(PDC!$L$1,PDC!$K$1:$L$1,0))</f>
        <v>Activités indifférenciées des ménages en tant que producteurs de biens et services pour usage propre</v>
      </c>
      <c r="AG826" t="s">
        <v>155</v>
      </c>
      <c r="AH826" t="s">
        <v>270</v>
      </c>
      <c r="AI826">
        <v>3.3571862067529499</v>
      </c>
    </row>
    <row r="827" spans="24:35" x14ac:dyDescent="0.35">
      <c r="X827" t="str">
        <f t="shared" si="34"/>
        <v>8408_Industrie de l'habillement</v>
      </c>
      <c r="Y827" t="str">
        <f>INDEX(PDC!$K$1:$L$89,MATCH(AA827,PDC!$K:$K,0),MATCH(PDC!$L$1,PDC!$K$1:$L$1,0))</f>
        <v>Industrie de l'habillement</v>
      </c>
      <c r="Z827" t="s">
        <v>311</v>
      </c>
      <c r="AA827" t="s">
        <v>254</v>
      </c>
      <c r="AB827">
        <v>70.567915472063206</v>
      </c>
      <c r="AE827" t="str">
        <f t="shared" si="35"/>
        <v>69_Activités des organisations et organismes extraterritoriaux</v>
      </c>
      <c r="AF827" t="str">
        <f>INDEX(PDC!$K$1:$L$89,MATCH(AH827,PDC!$K:$K,0),MATCH(PDC!$L$1,PDC!$K$1:$L$1,0))</f>
        <v>Activités des organisations et organismes extraterritoriaux</v>
      </c>
      <c r="AG827" t="s">
        <v>155</v>
      </c>
      <c r="AH827" t="s">
        <v>260</v>
      </c>
      <c r="AI827">
        <v>499.15964760482399</v>
      </c>
    </row>
    <row r="828" spans="24:35" x14ac:dyDescent="0.35">
      <c r="X828" t="str">
        <f t="shared" si="34"/>
        <v>8408_Industrie du cuir et de la chaussure</v>
      </c>
      <c r="Y828" t="str">
        <f>INDEX(PDC!$K$1:$L$89,MATCH(AA828,PDC!$K:$K,0),MATCH(PDC!$L$1,PDC!$K$1:$L$1,0))</f>
        <v>Industrie du cuir et de la chaussure</v>
      </c>
      <c r="Z828" t="s">
        <v>311</v>
      </c>
      <c r="AA828" t="s">
        <v>143</v>
      </c>
      <c r="AB828">
        <v>274.47347986447602</v>
      </c>
      <c r="AE828" t="str">
        <f t="shared" si="35"/>
        <v>73_Culture et production animale, chasse et services annexes</v>
      </c>
      <c r="AF828" t="str">
        <f>INDEX(PDC!$K$1:$L$89,MATCH(AH828,PDC!$K:$K,0),MATCH(PDC!$L$1,PDC!$K$1:$L$1,0))</f>
        <v>Culture et production animale, chasse et services annexes</v>
      </c>
      <c r="AG828" t="s">
        <v>157</v>
      </c>
      <c r="AH828" t="s">
        <v>94</v>
      </c>
      <c r="AI828">
        <v>1057.0136592178201</v>
      </c>
    </row>
    <row r="829" spans="24:35" x14ac:dyDescent="0.35">
      <c r="X829" t="str">
        <f t="shared" si="34"/>
        <v>8408_Travail du bois et fabrication d'articles en bois et en liège, à l'exception des meubles ; fabrication d'articles en vannerie et sparterie</v>
      </c>
      <c r="Y829" t="str">
        <f>INDEX(PDC!$K$1:$L$89,MATCH(AA829,PDC!$K:$K,0),MATCH(PDC!$L$1,PDC!$K$1:$L$1,0))</f>
        <v>Travail du bois et fabrication d'articles en bois et en liège, à l'exception des meubles ; fabrication d'articles en vannerie et sparterie</v>
      </c>
      <c r="Z829" t="s">
        <v>311</v>
      </c>
      <c r="AA829" t="s">
        <v>196</v>
      </c>
      <c r="AB829">
        <v>295.80573888926898</v>
      </c>
      <c r="AE829" t="str">
        <f t="shared" si="35"/>
        <v>73_Sylviculture et exploitation forestière</v>
      </c>
      <c r="AF829" t="str">
        <f>INDEX(PDC!$K$1:$L$89,MATCH(AH829,PDC!$K:$K,0),MATCH(PDC!$L$1,PDC!$K$1:$L$1,0))</f>
        <v>Sylviculture et exploitation forestière</v>
      </c>
      <c r="AG829" t="s">
        <v>157</v>
      </c>
      <c r="AH829" t="s">
        <v>95</v>
      </c>
      <c r="AI829">
        <v>128.44567617659601</v>
      </c>
    </row>
    <row r="830" spans="24:35" x14ac:dyDescent="0.35">
      <c r="X830" t="str">
        <f t="shared" si="34"/>
        <v>8408_Industrie du papier et du carton</v>
      </c>
      <c r="Y830" t="str">
        <f>INDEX(PDC!$K$1:$L$89,MATCH(AA830,PDC!$K:$K,0),MATCH(PDC!$L$1,PDC!$K$1:$L$1,0))</f>
        <v>Industrie du papier et du carton</v>
      </c>
      <c r="Z830" t="s">
        <v>311</v>
      </c>
      <c r="AA830" t="s">
        <v>248</v>
      </c>
      <c r="AB830">
        <v>275.68063126079397</v>
      </c>
      <c r="AE830" t="str">
        <f t="shared" si="35"/>
        <v>73_Pêche et aquaculture</v>
      </c>
      <c r="AF830" t="str">
        <f>INDEX(PDC!$K$1:$L$89,MATCH(AH830,PDC!$K:$K,0),MATCH(PDC!$L$1,PDC!$K$1:$L$1,0))</f>
        <v>Pêche et aquaculture</v>
      </c>
      <c r="AG830" t="s">
        <v>157</v>
      </c>
      <c r="AH830" t="s">
        <v>104</v>
      </c>
      <c r="AI830">
        <v>16.752413547266599</v>
      </c>
    </row>
    <row r="831" spans="24:35" x14ac:dyDescent="0.35">
      <c r="X831" t="str">
        <f t="shared" si="34"/>
        <v>8408_Imprimerie et reproduction d'enregistrements</v>
      </c>
      <c r="Y831" t="str">
        <f>INDEX(PDC!$K$1:$L$89,MATCH(AA831,PDC!$K:$K,0),MATCH(PDC!$L$1,PDC!$K$1:$L$1,0))</f>
        <v>Imprimerie et reproduction d'enregistrements</v>
      </c>
      <c r="Z831" t="s">
        <v>311</v>
      </c>
      <c r="AA831" t="s">
        <v>221</v>
      </c>
      <c r="AB831">
        <v>1309.6991769765</v>
      </c>
      <c r="AE831" t="str">
        <f t="shared" si="35"/>
        <v>73_Autres industries extractives</v>
      </c>
      <c r="AF831" t="str">
        <f>INDEX(PDC!$K$1:$L$89,MATCH(AH831,PDC!$K:$K,0),MATCH(PDC!$L$1,PDC!$K$1:$L$1,0))</f>
        <v>Autres industries extractives</v>
      </c>
      <c r="AG831" t="s">
        <v>157</v>
      </c>
      <c r="AH831" t="s">
        <v>96</v>
      </c>
      <c r="AI831">
        <v>111.605116678427</v>
      </c>
    </row>
    <row r="832" spans="24:35" x14ac:dyDescent="0.35">
      <c r="X832" t="str">
        <f t="shared" si="34"/>
        <v>8408_Cokéfaction et raffinage</v>
      </c>
      <c r="Y832" t="str">
        <f>INDEX(PDC!$K$1:$L$89,MATCH(AA832,PDC!$K:$K,0),MATCH(PDC!$L$1,PDC!$K$1:$L$1,0))</f>
        <v>Cokéfaction et raffinage</v>
      </c>
      <c r="Z832" t="s">
        <v>311</v>
      </c>
      <c r="AA832" t="s">
        <v>262</v>
      </c>
      <c r="AB832">
        <v>3.88247613040354</v>
      </c>
      <c r="AE832" t="str">
        <f t="shared" si="35"/>
        <v>73_Industries alimentaires</v>
      </c>
      <c r="AF832" t="str">
        <f>INDEX(PDC!$K$1:$L$89,MATCH(AH832,PDC!$K:$K,0),MATCH(PDC!$L$1,PDC!$K$1:$L$1,0))</f>
        <v>Industries alimentaires</v>
      </c>
      <c r="AG832" t="s">
        <v>157</v>
      </c>
      <c r="AH832" t="s">
        <v>199</v>
      </c>
      <c r="AI832">
        <v>2823.0474589458299</v>
      </c>
    </row>
    <row r="833" spans="24:35" x14ac:dyDescent="0.35">
      <c r="X833" t="str">
        <f t="shared" si="34"/>
        <v>8408_Industrie chimique</v>
      </c>
      <c r="Y833" t="str">
        <f>INDEX(PDC!$K$1:$L$89,MATCH(AA833,PDC!$K:$K,0),MATCH(PDC!$L$1,PDC!$K$1:$L$1,0))</f>
        <v>Industrie chimique</v>
      </c>
      <c r="Z833" t="s">
        <v>311</v>
      </c>
      <c r="AA833" t="s">
        <v>211</v>
      </c>
      <c r="AB833">
        <v>164.906319267627</v>
      </c>
      <c r="AE833" t="str">
        <f t="shared" si="35"/>
        <v>73_Fabrication de boissons</v>
      </c>
      <c r="AF833" t="str">
        <f>INDEX(PDC!$K$1:$L$89,MATCH(AH833,PDC!$K:$K,0),MATCH(PDC!$L$1,PDC!$K$1:$L$1,0))</f>
        <v>Fabrication de boissons</v>
      </c>
      <c r="AG833" t="s">
        <v>157</v>
      </c>
      <c r="AH833" t="s">
        <v>252</v>
      </c>
      <c r="AI833">
        <v>265.02196860858601</v>
      </c>
    </row>
    <row r="834" spans="24:35" x14ac:dyDescent="0.35">
      <c r="X834" t="str">
        <f t="shared" si="34"/>
        <v>8408_Industrie pharmaceutique</v>
      </c>
      <c r="Y834" t="str">
        <f>INDEX(PDC!$K$1:$L$89,MATCH(AA834,PDC!$K:$K,0),MATCH(PDC!$L$1,PDC!$K$1:$L$1,0))</f>
        <v>Industrie pharmaceutique</v>
      </c>
      <c r="Z834" t="s">
        <v>311</v>
      </c>
      <c r="AA834" t="s">
        <v>259</v>
      </c>
      <c r="AB834">
        <v>1032.6848690880099</v>
      </c>
      <c r="AE834" t="str">
        <f t="shared" si="35"/>
        <v>73_Fabrication de produits à base de tabac</v>
      </c>
      <c r="AF834" t="str">
        <f>INDEX(PDC!$K$1:$L$89,MATCH(AH834,PDC!$K:$K,0),MATCH(PDC!$L$1,PDC!$K$1:$L$1,0))</f>
        <v>Fabrication de produits à base de tabac</v>
      </c>
      <c r="AG834" t="s">
        <v>157</v>
      </c>
      <c r="AH834" t="s">
        <v>263</v>
      </c>
      <c r="AI834">
        <v>4.0390910164907297</v>
      </c>
    </row>
    <row r="835" spans="24:35" x14ac:dyDescent="0.35">
      <c r="X835" t="str">
        <f t="shared" si="34"/>
        <v>8408_Fabrication de produits en caoutchouc et en plastique</v>
      </c>
      <c r="Y835" t="str">
        <f>INDEX(PDC!$K$1:$L$89,MATCH(AA835,PDC!$K:$K,0),MATCH(PDC!$L$1,PDC!$K$1:$L$1,0))</f>
        <v>Fabrication de produits en caoutchouc et en plastique</v>
      </c>
      <c r="Z835" t="s">
        <v>311</v>
      </c>
      <c r="AA835" t="s">
        <v>195</v>
      </c>
      <c r="AB835">
        <v>8595.3260321458492</v>
      </c>
      <c r="AE835" t="str">
        <f t="shared" si="35"/>
        <v>73_Fabrication de textiles</v>
      </c>
      <c r="AF835" t="str">
        <f>INDEX(PDC!$K$1:$L$89,MATCH(AH835,PDC!$K:$K,0),MATCH(PDC!$L$1,PDC!$K$1:$L$1,0))</f>
        <v>Fabrication de textiles</v>
      </c>
      <c r="AG835" t="s">
        <v>157</v>
      </c>
      <c r="AH835" t="s">
        <v>250</v>
      </c>
      <c r="AI835">
        <v>68.648102174102306</v>
      </c>
    </row>
    <row r="836" spans="24:35" x14ac:dyDescent="0.35">
      <c r="X836" t="str">
        <f t="shared" si="34"/>
        <v>8408_Fabrication d'autres produits minéraux non métalliques</v>
      </c>
      <c r="Y836" t="str">
        <f>INDEX(PDC!$K$1:$L$89,MATCH(AA836,PDC!$K:$K,0),MATCH(PDC!$L$1,PDC!$K$1:$L$1,0))</f>
        <v>Fabrication d'autres produits minéraux non métalliques</v>
      </c>
      <c r="Z836" t="s">
        <v>311</v>
      </c>
      <c r="AA836" t="s">
        <v>203</v>
      </c>
      <c r="AB836">
        <v>225.57151628358599</v>
      </c>
      <c r="AE836" t="str">
        <f t="shared" si="35"/>
        <v>73_Industrie de l'habillement</v>
      </c>
      <c r="AF836" t="str">
        <f>INDEX(PDC!$K$1:$L$89,MATCH(AH836,PDC!$K:$K,0),MATCH(PDC!$L$1,PDC!$K$1:$L$1,0))</f>
        <v>Industrie de l'habillement</v>
      </c>
      <c r="AG836" t="s">
        <v>157</v>
      </c>
      <c r="AH836" t="s">
        <v>254</v>
      </c>
      <c r="AI836">
        <v>63.650825671406402</v>
      </c>
    </row>
    <row r="837" spans="24:35" x14ac:dyDescent="0.35">
      <c r="X837" t="str">
        <f t="shared" ref="X837:X900" si="36">Z837&amp;"_"&amp;Y837</f>
        <v>8408_Métallurgie</v>
      </c>
      <c r="Y837" t="str">
        <f>INDEX(PDC!$K$1:$L$89,MATCH(AA837,PDC!$K:$K,0),MATCH(PDC!$L$1,PDC!$K$1:$L$1,0))</f>
        <v>Métallurgie</v>
      </c>
      <c r="Z837" t="s">
        <v>311</v>
      </c>
      <c r="AA837" t="s">
        <v>225</v>
      </c>
      <c r="AB837">
        <v>1489.63069048644</v>
      </c>
      <c r="AE837" t="str">
        <f t="shared" ref="AE837:AE900" si="37">AG837&amp;"_"&amp;AF837</f>
        <v>73_Industrie du cuir et de la chaussure</v>
      </c>
      <c r="AF837" t="str">
        <f>INDEX(PDC!$K$1:$L$89,MATCH(AH837,PDC!$K:$K,0),MATCH(PDC!$L$1,PDC!$K$1:$L$1,0))</f>
        <v>Industrie du cuir et de la chaussure</v>
      </c>
      <c r="AG837" t="s">
        <v>157</v>
      </c>
      <c r="AH837" t="s">
        <v>143</v>
      </c>
      <c r="AI837">
        <v>223.407913166745</v>
      </c>
    </row>
    <row r="838" spans="24:35" x14ac:dyDescent="0.35">
      <c r="X838" t="str">
        <f t="shared" si="36"/>
        <v>8408_Fabrication de produits métalliques, à l'exception des machines et des équipements</v>
      </c>
      <c r="Y838" t="str">
        <f>INDEX(PDC!$K$1:$L$89,MATCH(AA838,PDC!$K:$K,0),MATCH(PDC!$L$1,PDC!$K$1:$L$1,0))</f>
        <v>Fabrication de produits métalliques, à l'exception des machines et des équipements</v>
      </c>
      <c r="Z838" t="s">
        <v>311</v>
      </c>
      <c r="AA838" t="s">
        <v>204</v>
      </c>
      <c r="AB838">
        <v>1120.97310402891</v>
      </c>
      <c r="AE838" t="str">
        <f t="shared" si="37"/>
        <v>73_Travail du bois et fabrication d'articles en bois et en liège, à l'exception des meubles ; fabrication d'articles en vannerie et sparterie</v>
      </c>
      <c r="AF838" t="str">
        <f>INDEX(PDC!$K$1:$L$89,MATCH(AH838,PDC!$K:$K,0),MATCH(PDC!$L$1,PDC!$K$1:$L$1,0))</f>
        <v>Travail du bois et fabrication d'articles en bois et en liège, à l'exception des meubles ; fabrication d'articles en vannerie et sparterie</v>
      </c>
      <c r="AG838" t="s">
        <v>157</v>
      </c>
      <c r="AH838" t="s">
        <v>196</v>
      </c>
      <c r="AI838">
        <v>357.18481627060203</v>
      </c>
    </row>
    <row r="839" spans="24:35" x14ac:dyDescent="0.35">
      <c r="X839" t="str">
        <f t="shared" si="36"/>
        <v>8408_Fabrication de produits informatiques, électroniques et optiques</v>
      </c>
      <c r="Y839" t="str">
        <f>INDEX(PDC!$K$1:$L$89,MATCH(AA839,PDC!$K:$K,0),MATCH(PDC!$L$1,PDC!$K$1:$L$1,0))</f>
        <v>Fabrication de produits informatiques, électroniques et optiques</v>
      </c>
      <c r="Z839" t="s">
        <v>311</v>
      </c>
      <c r="AA839" t="s">
        <v>145</v>
      </c>
      <c r="AB839">
        <v>372.34762043020203</v>
      </c>
      <c r="AE839" t="str">
        <f t="shared" si="37"/>
        <v>73_Industrie du papier et du carton</v>
      </c>
      <c r="AF839" t="str">
        <f>INDEX(PDC!$K$1:$L$89,MATCH(AH839,PDC!$K:$K,0),MATCH(PDC!$L$1,PDC!$K$1:$L$1,0))</f>
        <v>Industrie du papier et du carton</v>
      </c>
      <c r="AG839" t="s">
        <v>157</v>
      </c>
      <c r="AH839" t="s">
        <v>248</v>
      </c>
      <c r="AI839">
        <v>491.645091886746</v>
      </c>
    </row>
    <row r="840" spans="24:35" x14ac:dyDescent="0.35">
      <c r="X840" t="str">
        <f t="shared" si="36"/>
        <v>8408_Fabrication d'équipements électriques</v>
      </c>
      <c r="Y840" t="str">
        <f>INDEX(PDC!$K$1:$L$89,MATCH(AA840,PDC!$K:$K,0),MATCH(PDC!$L$1,PDC!$K$1:$L$1,0))</f>
        <v>Fabrication d'équipements électriques</v>
      </c>
      <c r="Z840" t="s">
        <v>311</v>
      </c>
      <c r="AA840" t="s">
        <v>235</v>
      </c>
      <c r="AB840">
        <v>792.70195747221396</v>
      </c>
      <c r="AE840" t="str">
        <f t="shared" si="37"/>
        <v>73_Imprimerie et reproduction d'enregistrements</v>
      </c>
      <c r="AF840" t="str">
        <f>INDEX(PDC!$K$1:$L$89,MATCH(AH840,PDC!$K:$K,0),MATCH(PDC!$L$1,PDC!$K$1:$L$1,0))</f>
        <v>Imprimerie et reproduction d'enregistrements</v>
      </c>
      <c r="AG840" t="s">
        <v>157</v>
      </c>
      <c r="AH840" t="s">
        <v>221</v>
      </c>
      <c r="AI840">
        <v>278.77562217818598</v>
      </c>
    </row>
    <row r="841" spans="24:35" x14ac:dyDescent="0.35">
      <c r="X841" t="str">
        <f t="shared" si="36"/>
        <v>8408_Fabrication de machines et équipements n.c.a.</v>
      </c>
      <c r="Y841" t="str">
        <f>INDEX(PDC!$K$1:$L$89,MATCH(AA841,PDC!$K:$K,0),MATCH(PDC!$L$1,PDC!$K$1:$L$1,0))</f>
        <v>Fabrication de machines et équipements n.c.a.</v>
      </c>
      <c r="Z841" t="s">
        <v>311</v>
      </c>
      <c r="AA841" t="s">
        <v>219</v>
      </c>
      <c r="AB841">
        <v>400.08180520595403</v>
      </c>
      <c r="AE841" t="str">
        <f t="shared" si="37"/>
        <v>73_Cokéfaction et raffinage</v>
      </c>
      <c r="AF841" t="str">
        <f>INDEX(PDC!$K$1:$L$89,MATCH(AH841,PDC!$K:$K,0),MATCH(PDC!$L$1,PDC!$K$1:$L$1,0))</f>
        <v>Cokéfaction et raffinage</v>
      </c>
      <c r="AG841" t="s">
        <v>157</v>
      </c>
      <c r="AH841" t="s">
        <v>262</v>
      </c>
      <c r="AI841">
        <v>8.2019050857724096</v>
      </c>
    </row>
    <row r="842" spans="24:35" x14ac:dyDescent="0.35">
      <c r="X842" t="str">
        <f t="shared" si="36"/>
        <v>8408_Industrie automobile</v>
      </c>
      <c r="Y842" t="str">
        <f>INDEX(PDC!$K$1:$L$89,MATCH(AA842,PDC!$K:$K,0),MATCH(PDC!$L$1,PDC!$K$1:$L$1,0))</f>
        <v>Industrie automobile</v>
      </c>
      <c r="Z842" t="s">
        <v>311</v>
      </c>
      <c r="AA842" t="s">
        <v>208</v>
      </c>
      <c r="AB842">
        <v>111.39963109177999</v>
      </c>
      <c r="AE842" t="str">
        <f t="shared" si="37"/>
        <v>73_Industrie chimique</v>
      </c>
      <c r="AF842" t="str">
        <f>INDEX(PDC!$K$1:$L$89,MATCH(AH842,PDC!$K:$K,0),MATCH(PDC!$L$1,PDC!$K$1:$L$1,0))</f>
        <v>Industrie chimique</v>
      </c>
      <c r="AG842" t="s">
        <v>157</v>
      </c>
      <c r="AH842" t="s">
        <v>211</v>
      </c>
      <c r="AI842">
        <v>819.84134472561004</v>
      </c>
    </row>
    <row r="843" spans="24:35" x14ac:dyDescent="0.35">
      <c r="X843" t="str">
        <f t="shared" si="36"/>
        <v>8408_Fabrication d'autres matériels de transport</v>
      </c>
      <c r="Y843" t="str">
        <f>INDEX(PDC!$K$1:$L$89,MATCH(AA843,PDC!$K:$K,0),MATCH(PDC!$L$1,PDC!$K$1:$L$1,0))</f>
        <v>Fabrication d'autres matériels de transport</v>
      </c>
      <c r="Z843" t="s">
        <v>311</v>
      </c>
      <c r="AA843" t="s">
        <v>237</v>
      </c>
      <c r="AB843">
        <v>377.69287438532899</v>
      </c>
      <c r="AE843" t="str">
        <f t="shared" si="37"/>
        <v>73_Industrie pharmaceutique</v>
      </c>
      <c r="AF843" t="str">
        <f>INDEX(PDC!$K$1:$L$89,MATCH(AH843,PDC!$K:$K,0),MATCH(PDC!$L$1,PDC!$K$1:$L$1,0))</f>
        <v>Industrie pharmaceutique</v>
      </c>
      <c r="AG843" t="s">
        <v>157</v>
      </c>
      <c r="AH843" t="s">
        <v>259</v>
      </c>
      <c r="AI843">
        <v>115.595907093164</v>
      </c>
    </row>
    <row r="844" spans="24:35" x14ac:dyDescent="0.35">
      <c r="X844" t="str">
        <f t="shared" si="36"/>
        <v>8408_Fabrication de meubles</v>
      </c>
      <c r="Y844" t="str">
        <f>INDEX(PDC!$K$1:$L$89,MATCH(AA844,PDC!$K:$K,0),MATCH(PDC!$L$1,PDC!$K$1:$L$1,0))</f>
        <v>Fabrication de meubles</v>
      </c>
      <c r="Z844" t="s">
        <v>311</v>
      </c>
      <c r="AA844" t="s">
        <v>231</v>
      </c>
      <c r="AB844">
        <v>118.643706273018</v>
      </c>
      <c r="AE844" t="str">
        <f t="shared" si="37"/>
        <v>73_Fabrication de produits en caoutchouc et en plastique</v>
      </c>
      <c r="AF844" t="str">
        <f>INDEX(PDC!$K$1:$L$89,MATCH(AH844,PDC!$K:$K,0),MATCH(PDC!$L$1,PDC!$K$1:$L$1,0))</f>
        <v>Fabrication de produits en caoutchouc et en plastique</v>
      </c>
      <c r="AG844" t="s">
        <v>157</v>
      </c>
      <c r="AH844" t="s">
        <v>195</v>
      </c>
      <c r="AI844">
        <v>500.18070991712602</v>
      </c>
    </row>
    <row r="845" spans="24:35" x14ac:dyDescent="0.35">
      <c r="X845" t="str">
        <f t="shared" si="36"/>
        <v>8408_Autres industries manufacturières</v>
      </c>
      <c r="Y845" t="str">
        <f>INDEX(PDC!$K$1:$L$89,MATCH(AA845,PDC!$K:$K,0),MATCH(PDC!$L$1,PDC!$K$1:$L$1,0))</f>
        <v>Autres industries manufacturières</v>
      </c>
      <c r="Z845" t="s">
        <v>311</v>
      </c>
      <c r="AA845" t="s">
        <v>244</v>
      </c>
      <c r="AB845">
        <v>284.52019950413199</v>
      </c>
      <c r="AE845" t="str">
        <f t="shared" si="37"/>
        <v>73_Fabrication d'autres produits minéraux non métalliques</v>
      </c>
      <c r="AF845" t="str">
        <f>INDEX(PDC!$K$1:$L$89,MATCH(AH845,PDC!$K:$K,0),MATCH(PDC!$L$1,PDC!$K$1:$L$1,0))</f>
        <v>Fabrication d'autres produits minéraux non métalliques</v>
      </c>
      <c r="AG845" t="s">
        <v>157</v>
      </c>
      <c r="AH845" t="s">
        <v>203</v>
      </c>
      <c r="AI845">
        <v>967.26872796329201</v>
      </c>
    </row>
    <row r="846" spans="24:35" x14ac:dyDescent="0.35">
      <c r="X846" t="str">
        <f t="shared" si="36"/>
        <v>8408_Réparation et installation de machines et d'équipements</v>
      </c>
      <c r="Y846" t="str">
        <f>INDEX(PDC!$K$1:$L$89,MATCH(AA846,PDC!$K:$K,0),MATCH(PDC!$L$1,PDC!$K$1:$L$1,0))</f>
        <v>Réparation et installation de machines et d'équipements</v>
      </c>
      <c r="Z846" t="s">
        <v>311</v>
      </c>
      <c r="AA846" t="s">
        <v>215</v>
      </c>
      <c r="AB846">
        <v>1820.9656802171901</v>
      </c>
      <c r="AE846" t="str">
        <f t="shared" si="37"/>
        <v>73_Métallurgie</v>
      </c>
      <c r="AF846" t="str">
        <f>INDEX(PDC!$K$1:$L$89,MATCH(AH846,PDC!$K:$K,0),MATCH(PDC!$L$1,PDC!$K$1:$L$1,0))</f>
        <v>Métallurgie</v>
      </c>
      <c r="AG846" t="s">
        <v>157</v>
      </c>
      <c r="AH846" t="s">
        <v>225</v>
      </c>
      <c r="AI846">
        <v>2675.75664665874</v>
      </c>
    </row>
    <row r="847" spans="24:35" x14ac:dyDescent="0.35">
      <c r="X847" t="str">
        <f t="shared" si="36"/>
        <v>8408_Production et distribution d'électricité, de gaz, de vapeur et d'air conditionné</v>
      </c>
      <c r="Y847" t="str">
        <f>INDEX(PDC!$K$1:$L$89,MATCH(AA847,PDC!$K:$K,0),MATCH(PDC!$L$1,PDC!$K$1:$L$1,0))</f>
        <v>Production et distribution d'électricité, de gaz, de vapeur et d'air conditionné</v>
      </c>
      <c r="Z847" t="s">
        <v>311</v>
      </c>
      <c r="AA847" t="s">
        <v>253</v>
      </c>
      <c r="AB847">
        <v>1373.1967225261999</v>
      </c>
      <c r="AE847" t="str">
        <f t="shared" si="37"/>
        <v>73_Fabrication de produits métalliques, à l'exception des machines et des équipements</v>
      </c>
      <c r="AF847" t="str">
        <f>INDEX(PDC!$K$1:$L$89,MATCH(AH847,PDC!$K:$K,0),MATCH(PDC!$L$1,PDC!$K$1:$L$1,0))</f>
        <v>Fabrication de produits métalliques, à l'exception des machines et des équipements</v>
      </c>
      <c r="AG847" t="s">
        <v>157</v>
      </c>
      <c r="AH847" t="s">
        <v>204</v>
      </c>
      <c r="AI847">
        <v>2490.0301305371199</v>
      </c>
    </row>
    <row r="848" spans="24:35" x14ac:dyDescent="0.35">
      <c r="X848" t="str">
        <f t="shared" si="36"/>
        <v>8408_Captage, traitement et distribution d'eau</v>
      </c>
      <c r="Y848" t="str">
        <f>INDEX(PDC!$K$1:$L$89,MATCH(AA848,PDC!$K:$K,0),MATCH(PDC!$L$1,PDC!$K$1:$L$1,0))</f>
        <v>Captage, traitement et distribution d'eau</v>
      </c>
      <c r="Z848" t="s">
        <v>311</v>
      </c>
      <c r="AA848" t="s">
        <v>230</v>
      </c>
      <c r="AB848">
        <v>338.04799180005898</v>
      </c>
      <c r="AE848" t="str">
        <f t="shared" si="37"/>
        <v>73_Fabrication de produits informatiques, électroniques et optiques</v>
      </c>
      <c r="AF848" t="str">
        <f>INDEX(PDC!$K$1:$L$89,MATCH(AH848,PDC!$K:$K,0),MATCH(PDC!$L$1,PDC!$K$1:$L$1,0))</f>
        <v>Fabrication de produits informatiques, électroniques et optiques</v>
      </c>
      <c r="AG848" t="s">
        <v>157</v>
      </c>
      <c r="AH848" t="s">
        <v>145</v>
      </c>
      <c r="AI848">
        <v>402.31373298734701</v>
      </c>
    </row>
    <row r="849" spans="24:35" x14ac:dyDescent="0.35">
      <c r="X849" t="str">
        <f t="shared" si="36"/>
        <v>8408_Collecte et traitement des eaux usées</v>
      </c>
      <c r="Y849" t="str">
        <f>INDEX(PDC!$K$1:$L$89,MATCH(AA849,PDC!$K:$K,0),MATCH(PDC!$L$1,PDC!$K$1:$L$1,0))</f>
        <v>Collecte et traitement des eaux usées</v>
      </c>
      <c r="Z849" t="s">
        <v>311</v>
      </c>
      <c r="AA849" t="s">
        <v>197</v>
      </c>
      <c r="AB849">
        <v>140.374398545893</v>
      </c>
      <c r="AE849" t="str">
        <f t="shared" si="37"/>
        <v>73_Fabrication d'équipements électriques</v>
      </c>
      <c r="AF849" t="str">
        <f>INDEX(PDC!$K$1:$L$89,MATCH(AH849,PDC!$K:$K,0),MATCH(PDC!$L$1,PDC!$K$1:$L$1,0))</f>
        <v>Fabrication d'équipements électriques</v>
      </c>
      <c r="AG849" t="s">
        <v>157</v>
      </c>
      <c r="AH849" t="s">
        <v>235</v>
      </c>
      <c r="AI849">
        <v>1851.90559837357</v>
      </c>
    </row>
    <row r="850" spans="24:35" x14ac:dyDescent="0.35">
      <c r="X850" t="str">
        <f t="shared" si="36"/>
        <v>8408_Collecte, traitement et élimination des déchets ; récupération</v>
      </c>
      <c r="Y850" t="str">
        <f>INDEX(PDC!$K$1:$L$89,MATCH(AA850,PDC!$K:$K,0),MATCH(PDC!$L$1,PDC!$K$1:$L$1,0))</f>
        <v>Collecte, traitement et élimination des déchets ; récupération</v>
      </c>
      <c r="Z850" t="s">
        <v>311</v>
      </c>
      <c r="AA850" t="s">
        <v>147</v>
      </c>
      <c r="AB850">
        <v>657.968362795198</v>
      </c>
      <c r="AE850" t="str">
        <f t="shared" si="37"/>
        <v>73_Fabrication de machines et équipements n.c.a.</v>
      </c>
      <c r="AF850" t="str">
        <f>INDEX(PDC!$K$1:$L$89,MATCH(AH850,PDC!$K:$K,0),MATCH(PDC!$L$1,PDC!$K$1:$L$1,0))</f>
        <v>Fabrication de machines et équipements n.c.a.</v>
      </c>
      <c r="AG850" t="s">
        <v>157</v>
      </c>
      <c r="AH850" t="s">
        <v>219</v>
      </c>
      <c r="AI850">
        <v>1571.6701692491099</v>
      </c>
    </row>
    <row r="851" spans="24:35" x14ac:dyDescent="0.35">
      <c r="X851" t="str">
        <f t="shared" si="36"/>
        <v>8408_Dépollution et autres services de gestion des déchets</v>
      </c>
      <c r="Y851" t="str">
        <f>INDEX(PDC!$K$1:$L$89,MATCH(AA851,PDC!$K:$K,0),MATCH(PDC!$L$1,PDC!$K$1:$L$1,0))</f>
        <v>Dépollution et autres services de gestion des déchets</v>
      </c>
      <c r="Z851" t="s">
        <v>311</v>
      </c>
      <c r="AA851" t="s">
        <v>246</v>
      </c>
      <c r="AB851">
        <v>9.8589930572654705</v>
      </c>
      <c r="AE851" t="str">
        <f t="shared" si="37"/>
        <v>73_Industrie automobile</v>
      </c>
      <c r="AF851" t="str">
        <f>INDEX(PDC!$K$1:$L$89,MATCH(AH851,PDC!$K:$K,0),MATCH(PDC!$L$1,PDC!$K$1:$L$1,0))</f>
        <v>Industrie automobile</v>
      </c>
      <c r="AG851" t="s">
        <v>157</v>
      </c>
      <c r="AH851" t="s">
        <v>208</v>
      </c>
      <c r="AI851">
        <v>322.26501706006297</v>
      </c>
    </row>
    <row r="852" spans="24:35" x14ac:dyDescent="0.35">
      <c r="X852" t="str">
        <f t="shared" si="36"/>
        <v>8408_Construction de bâtiments</v>
      </c>
      <c r="Y852" t="str">
        <f>INDEX(PDC!$K$1:$L$89,MATCH(AA852,PDC!$K:$K,0),MATCH(PDC!$L$1,PDC!$K$1:$L$1,0))</f>
        <v>Construction de bâtiments</v>
      </c>
      <c r="Z852" t="s">
        <v>311</v>
      </c>
      <c r="AA852" t="s">
        <v>193</v>
      </c>
      <c r="AB852">
        <v>926.03298888446</v>
      </c>
      <c r="AE852" t="str">
        <f t="shared" si="37"/>
        <v>73_Fabrication d'autres matériels de transport</v>
      </c>
      <c r="AF852" t="str">
        <f>INDEX(PDC!$K$1:$L$89,MATCH(AH852,PDC!$K:$K,0),MATCH(PDC!$L$1,PDC!$K$1:$L$1,0))</f>
        <v>Fabrication d'autres matériels de transport</v>
      </c>
      <c r="AG852" t="s">
        <v>157</v>
      </c>
      <c r="AH852" t="s">
        <v>237</v>
      </c>
      <c r="AI852">
        <v>16.415191017868199</v>
      </c>
    </row>
    <row r="853" spans="24:35" x14ac:dyDescent="0.35">
      <c r="X853" t="str">
        <f t="shared" si="36"/>
        <v>8408_Génie civil</v>
      </c>
      <c r="Y853" t="str">
        <f>INDEX(PDC!$K$1:$L$89,MATCH(AA853,PDC!$K:$K,0),MATCH(PDC!$L$1,PDC!$K$1:$L$1,0))</f>
        <v>Génie civil</v>
      </c>
      <c r="Z853" t="s">
        <v>311</v>
      </c>
      <c r="AA853" t="s">
        <v>149</v>
      </c>
      <c r="AB853">
        <v>1330.1163685376</v>
      </c>
      <c r="AE853" t="str">
        <f t="shared" si="37"/>
        <v>73_Fabrication de meubles</v>
      </c>
      <c r="AF853" t="str">
        <f>INDEX(PDC!$K$1:$L$89,MATCH(AH853,PDC!$K:$K,0),MATCH(PDC!$L$1,PDC!$K$1:$L$1,0))</f>
        <v>Fabrication de meubles</v>
      </c>
      <c r="AG853" t="s">
        <v>157</v>
      </c>
      <c r="AH853" t="s">
        <v>231</v>
      </c>
      <c r="AI853">
        <v>135.68116099869101</v>
      </c>
    </row>
    <row r="854" spans="24:35" x14ac:dyDescent="0.35">
      <c r="X854" t="str">
        <f t="shared" si="36"/>
        <v>8408_Travaux de construction spécialisés</v>
      </c>
      <c r="Y854" t="str">
        <f>INDEX(PDC!$K$1:$L$89,MATCH(AA854,PDC!$K:$K,0),MATCH(PDC!$L$1,PDC!$K$1:$L$1,0))</f>
        <v>Travaux de construction spécialisés</v>
      </c>
      <c r="Z854" t="s">
        <v>311</v>
      </c>
      <c r="AA854" t="s">
        <v>151</v>
      </c>
      <c r="AB854">
        <v>8738.9914682451308</v>
      </c>
      <c r="AE854" t="str">
        <f t="shared" si="37"/>
        <v>73_Autres industries manufacturières</v>
      </c>
      <c r="AF854" t="str">
        <f>INDEX(PDC!$K$1:$L$89,MATCH(AH854,PDC!$K:$K,0),MATCH(PDC!$L$1,PDC!$K$1:$L$1,0))</f>
        <v>Autres industries manufacturières</v>
      </c>
      <c r="AG854" t="s">
        <v>157</v>
      </c>
      <c r="AH854" t="s">
        <v>244</v>
      </c>
      <c r="AI854">
        <v>237.159407263361</v>
      </c>
    </row>
    <row r="855" spans="24:35" x14ac:dyDescent="0.35">
      <c r="X855" t="str">
        <f t="shared" si="36"/>
        <v>8408_Commerce et réparation d'automobiles et de motocycles</v>
      </c>
      <c r="Y855" t="str">
        <f>INDEX(PDC!$K$1:$L$89,MATCH(AA855,PDC!$K:$K,0),MATCH(PDC!$L$1,PDC!$K$1:$L$1,0))</f>
        <v>Commerce et réparation d'automobiles et de motocycles</v>
      </c>
      <c r="Z855" t="s">
        <v>311</v>
      </c>
      <c r="AA855" t="s">
        <v>223</v>
      </c>
      <c r="AB855">
        <v>3156.3154830349799</v>
      </c>
      <c r="AE855" t="str">
        <f t="shared" si="37"/>
        <v>73_Réparation et installation de machines et d'équipements</v>
      </c>
      <c r="AF855" t="str">
        <f>INDEX(PDC!$K$1:$L$89,MATCH(AH855,PDC!$K:$K,0),MATCH(PDC!$L$1,PDC!$K$1:$L$1,0))</f>
        <v>Réparation et installation de machines et d'équipements</v>
      </c>
      <c r="AG855" t="s">
        <v>157</v>
      </c>
      <c r="AH855" t="s">
        <v>215</v>
      </c>
      <c r="AI855">
        <v>1127.7624200826201</v>
      </c>
    </row>
    <row r="856" spans="24:35" x14ac:dyDescent="0.35">
      <c r="X856" t="str">
        <f t="shared" si="36"/>
        <v>8408_Commerce de gros, à l'exception des automobiles et des motocycles</v>
      </c>
      <c r="Y856" t="str">
        <f>INDEX(PDC!$K$1:$L$89,MATCH(AA856,PDC!$K:$K,0),MATCH(PDC!$L$1,PDC!$K$1:$L$1,0))</f>
        <v>Commerce de gros, à l'exception des automobiles et des motocycles</v>
      </c>
      <c r="Z856" t="s">
        <v>311</v>
      </c>
      <c r="AA856" t="s">
        <v>210</v>
      </c>
      <c r="AB856">
        <v>5963.1075400755999</v>
      </c>
      <c r="AE856" t="str">
        <f t="shared" si="37"/>
        <v>73_Production et distribution d'électricité, de gaz, de vapeur et d'air conditionné</v>
      </c>
      <c r="AF856" t="str">
        <f>INDEX(PDC!$K$1:$L$89,MATCH(AH856,PDC!$K:$K,0),MATCH(PDC!$L$1,PDC!$K$1:$L$1,0))</f>
        <v>Production et distribution d'électricité, de gaz, de vapeur et d'air conditionné</v>
      </c>
      <c r="AG856" t="s">
        <v>157</v>
      </c>
      <c r="AH856" t="s">
        <v>253</v>
      </c>
      <c r="AI856">
        <v>1907.87459661772</v>
      </c>
    </row>
    <row r="857" spans="24:35" x14ac:dyDescent="0.35">
      <c r="X857" t="str">
        <f t="shared" si="36"/>
        <v>8408_Commerce de détail, à l'exception des automobiles et des motocycles</v>
      </c>
      <c r="Y857" t="str">
        <f>INDEX(PDC!$K$1:$L$89,MATCH(AA857,PDC!$K:$K,0),MATCH(PDC!$L$1,PDC!$K$1:$L$1,0))</f>
        <v>Commerce de détail, à l'exception des automobiles et des motocycles</v>
      </c>
      <c r="Z857" t="s">
        <v>311</v>
      </c>
      <c r="AA857" t="s">
        <v>206</v>
      </c>
      <c r="AB857">
        <v>12155.9354708391</v>
      </c>
      <c r="AE857" t="str">
        <f t="shared" si="37"/>
        <v>73_Captage, traitement et distribution d'eau</v>
      </c>
      <c r="AF857" t="str">
        <f>INDEX(PDC!$K$1:$L$89,MATCH(AH857,PDC!$K:$K,0),MATCH(PDC!$L$1,PDC!$K$1:$L$1,0))</f>
        <v>Captage, traitement et distribution d'eau</v>
      </c>
      <c r="AG857" t="s">
        <v>157</v>
      </c>
      <c r="AH857" t="s">
        <v>230</v>
      </c>
      <c r="AI857">
        <v>214.00789390613201</v>
      </c>
    </row>
    <row r="858" spans="24:35" x14ac:dyDescent="0.35">
      <c r="X858" t="str">
        <f t="shared" si="36"/>
        <v>8408_Transports terrestres et transport par conduites</v>
      </c>
      <c r="Y858" t="str">
        <f>INDEX(PDC!$K$1:$L$89,MATCH(AA858,PDC!$K:$K,0),MATCH(PDC!$L$1,PDC!$K$1:$L$1,0))</f>
        <v>Transports terrestres et transport par conduites</v>
      </c>
      <c r="Z858" t="s">
        <v>311</v>
      </c>
      <c r="AA858" t="s">
        <v>205</v>
      </c>
      <c r="AB858">
        <v>5236.0297851094801</v>
      </c>
      <c r="AE858" t="str">
        <f t="shared" si="37"/>
        <v>73_Collecte et traitement des eaux usées</v>
      </c>
      <c r="AF858" t="str">
        <f>INDEX(PDC!$K$1:$L$89,MATCH(AH858,PDC!$K:$K,0),MATCH(PDC!$L$1,PDC!$K$1:$L$1,0))</f>
        <v>Collecte et traitement des eaux usées</v>
      </c>
      <c r="AG858" t="s">
        <v>157</v>
      </c>
      <c r="AH858" t="s">
        <v>197</v>
      </c>
      <c r="AI858">
        <v>103.75077418587701</v>
      </c>
    </row>
    <row r="859" spans="24:35" x14ac:dyDescent="0.35">
      <c r="X859" t="str">
        <f t="shared" si="36"/>
        <v>8408_Transports par eau</v>
      </c>
      <c r="Y859" t="str">
        <f>INDEX(PDC!$K$1:$L$89,MATCH(AA859,PDC!$K:$K,0),MATCH(PDC!$L$1,PDC!$K$1:$L$1,0))</f>
        <v>Transports par eau</v>
      </c>
      <c r="Z859" t="s">
        <v>311</v>
      </c>
      <c r="AA859" t="s">
        <v>256</v>
      </c>
      <c r="AB859">
        <v>4.0184612625136902</v>
      </c>
      <c r="AE859" t="str">
        <f t="shared" si="37"/>
        <v>73_Collecte, traitement et élimination des déchets ; récupération</v>
      </c>
      <c r="AF859" t="str">
        <f>INDEX(PDC!$K$1:$L$89,MATCH(AH859,PDC!$K:$K,0),MATCH(PDC!$L$1,PDC!$K$1:$L$1,0))</f>
        <v>Collecte, traitement et élimination des déchets ; récupération</v>
      </c>
      <c r="AG859" t="s">
        <v>157</v>
      </c>
      <c r="AH859" t="s">
        <v>147</v>
      </c>
      <c r="AI859">
        <v>735.07383913334604</v>
      </c>
    </row>
    <row r="860" spans="24:35" x14ac:dyDescent="0.35">
      <c r="X860" t="str">
        <f t="shared" si="36"/>
        <v>8408_Transports aériens</v>
      </c>
      <c r="Y860" t="str">
        <f>INDEX(PDC!$K$1:$L$89,MATCH(AA860,PDC!$K:$K,0),MATCH(PDC!$L$1,PDC!$K$1:$L$1,0))</f>
        <v>Transports aériens</v>
      </c>
      <c r="Z860" t="s">
        <v>311</v>
      </c>
      <c r="AA860" t="s">
        <v>258</v>
      </c>
      <c r="AB860">
        <v>524.66895058938906</v>
      </c>
      <c r="AE860" t="str">
        <f t="shared" si="37"/>
        <v>73_Construction de bâtiments</v>
      </c>
      <c r="AF860" t="str">
        <f>INDEX(PDC!$K$1:$L$89,MATCH(AH860,PDC!$K:$K,0),MATCH(PDC!$L$1,PDC!$K$1:$L$1,0))</f>
        <v>Construction de bâtiments</v>
      </c>
      <c r="AG860" t="s">
        <v>157</v>
      </c>
      <c r="AH860" t="s">
        <v>193</v>
      </c>
      <c r="AI860">
        <v>953.83621961255903</v>
      </c>
    </row>
    <row r="861" spans="24:35" x14ac:dyDescent="0.35">
      <c r="X861" t="str">
        <f t="shared" si="36"/>
        <v>8408_Entreposage et services auxiliaires des transports</v>
      </c>
      <c r="Y861" t="str">
        <f>INDEX(PDC!$K$1:$L$89,MATCH(AA861,PDC!$K:$K,0),MATCH(PDC!$L$1,PDC!$K$1:$L$1,0))</f>
        <v>Entreposage et services auxiliaires des transports</v>
      </c>
      <c r="Z861" t="s">
        <v>311</v>
      </c>
      <c r="AA861" t="s">
        <v>200</v>
      </c>
      <c r="AB861">
        <v>1557.3100430484201</v>
      </c>
      <c r="AE861" t="str">
        <f t="shared" si="37"/>
        <v>73_Génie civil</v>
      </c>
      <c r="AF861" t="str">
        <f>INDEX(PDC!$K$1:$L$89,MATCH(AH861,PDC!$K:$K,0),MATCH(PDC!$L$1,PDC!$K$1:$L$1,0))</f>
        <v>Génie civil</v>
      </c>
      <c r="AG861" t="s">
        <v>157</v>
      </c>
      <c r="AH861" t="s">
        <v>149</v>
      </c>
      <c r="AI861">
        <v>1434.3277289023299</v>
      </c>
    </row>
    <row r="862" spans="24:35" x14ac:dyDescent="0.35">
      <c r="X862" t="str">
        <f t="shared" si="36"/>
        <v>8408_Activités de poste et de courrier</v>
      </c>
      <c r="Y862" t="str">
        <f>INDEX(PDC!$K$1:$L$89,MATCH(AA862,PDC!$K:$K,0),MATCH(PDC!$L$1,PDC!$K$1:$L$1,0))</f>
        <v>Activités de poste et de courrier</v>
      </c>
      <c r="Z862" t="s">
        <v>311</v>
      </c>
      <c r="AA862" t="s">
        <v>229</v>
      </c>
      <c r="AB862">
        <v>1042.88649046507</v>
      </c>
      <c r="AE862" t="str">
        <f t="shared" si="37"/>
        <v>73_Travaux de construction spécialisés</v>
      </c>
      <c r="AF862" t="str">
        <f>INDEX(PDC!$K$1:$L$89,MATCH(AH862,PDC!$K:$K,0),MATCH(PDC!$L$1,PDC!$K$1:$L$1,0))</f>
        <v>Travaux de construction spécialisés</v>
      </c>
      <c r="AG862" t="s">
        <v>157</v>
      </c>
      <c r="AH862" t="s">
        <v>151</v>
      </c>
      <c r="AI862">
        <v>9344.4610903701705</v>
      </c>
    </row>
    <row r="863" spans="24:35" x14ac:dyDescent="0.35">
      <c r="X863" t="str">
        <f t="shared" si="36"/>
        <v>8408_Hébergement</v>
      </c>
      <c r="Y863" t="str">
        <f>INDEX(PDC!$K$1:$L$89,MATCH(AA863,PDC!$K:$K,0),MATCH(PDC!$L$1,PDC!$K$1:$L$1,0))</f>
        <v>Hébergement</v>
      </c>
      <c r="Z863" t="s">
        <v>311</v>
      </c>
      <c r="AA863" t="s">
        <v>220</v>
      </c>
      <c r="AB863">
        <v>1730.5716538736499</v>
      </c>
      <c r="AE863" t="str">
        <f t="shared" si="37"/>
        <v>73_Commerce et réparation d'automobiles et de motocycles</v>
      </c>
      <c r="AF863" t="str">
        <f>INDEX(PDC!$K$1:$L$89,MATCH(AH863,PDC!$K:$K,0),MATCH(PDC!$L$1,PDC!$K$1:$L$1,0))</f>
        <v>Commerce et réparation d'automobiles et de motocycles</v>
      </c>
      <c r="AG863" t="s">
        <v>157</v>
      </c>
      <c r="AH863" t="s">
        <v>223</v>
      </c>
      <c r="AI863">
        <v>2790.8082417516498</v>
      </c>
    </row>
    <row r="864" spans="24:35" x14ac:dyDescent="0.35">
      <c r="X864" t="str">
        <f t="shared" si="36"/>
        <v>8408_Restauration</v>
      </c>
      <c r="Y864" t="str">
        <f>INDEX(PDC!$K$1:$L$89,MATCH(AA864,PDC!$K:$K,0),MATCH(PDC!$L$1,PDC!$K$1:$L$1,0))</f>
        <v>Restauration</v>
      </c>
      <c r="Z864" t="s">
        <v>311</v>
      </c>
      <c r="AA864" t="s">
        <v>214</v>
      </c>
      <c r="AB864">
        <v>4522.6618258445797</v>
      </c>
      <c r="AE864" t="str">
        <f t="shared" si="37"/>
        <v>73_Commerce de gros, à l'exception des automobiles et des motocycles</v>
      </c>
      <c r="AF864" t="str">
        <f>INDEX(PDC!$K$1:$L$89,MATCH(AH864,PDC!$K:$K,0),MATCH(PDC!$L$1,PDC!$K$1:$L$1,0))</f>
        <v>Commerce de gros, à l'exception des automobiles et des motocycles</v>
      </c>
      <c r="AG864" t="s">
        <v>157</v>
      </c>
      <c r="AH864" t="s">
        <v>210</v>
      </c>
      <c r="AI864">
        <v>4854.2034770636901</v>
      </c>
    </row>
    <row r="865" spans="24:35" x14ac:dyDescent="0.35">
      <c r="X865" t="str">
        <f t="shared" si="36"/>
        <v>8408_Édition</v>
      </c>
      <c r="Y865" t="str">
        <f>INDEX(PDC!$K$1:$L$89,MATCH(AA865,PDC!$K:$K,0),MATCH(PDC!$L$1,PDC!$K$1:$L$1,0))</f>
        <v>Édition</v>
      </c>
      <c r="Z865" t="s">
        <v>311</v>
      </c>
      <c r="AA865" t="s">
        <v>255</v>
      </c>
      <c r="AB865">
        <v>841.75538951729698</v>
      </c>
      <c r="AE865" t="str">
        <f t="shared" si="37"/>
        <v>73_Commerce de détail, à l'exception des automobiles et des motocycles</v>
      </c>
      <c r="AF865" t="str">
        <f>INDEX(PDC!$K$1:$L$89,MATCH(AH865,PDC!$K:$K,0),MATCH(PDC!$L$1,PDC!$K$1:$L$1,0))</f>
        <v>Commerce de détail, à l'exception des automobiles et des motocycles</v>
      </c>
      <c r="AG865" t="s">
        <v>157</v>
      </c>
      <c r="AH865" t="s">
        <v>206</v>
      </c>
      <c r="AI865">
        <v>12025.446683644301</v>
      </c>
    </row>
    <row r="866" spans="24:35" x14ac:dyDescent="0.35">
      <c r="X866" t="str">
        <f t="shared" si="36"/>
        <v>8408_Production de films cinématographiques, de vidéo et de programmes de télévision ; enregistrement sonore et édition musicale</v>
      </c>
      <c r="Y866" t="str">
        <f>INDEX(PDC!$K$1:$L$89,MATCH(AA866,PDC!$K:$K,0),MATCH(PDC!$L$1,PDC!$K$1:$L$1,0))</f>
        <v>Production de films cinématographiques, de vidéo et de programmes de télévision ; enregistrement sonore et édition musicale</v>
      </c>
      <c r="Z866" t="s">
        <v>311</v>
      </c>
      <c r="AA866" t="s">
        <v>228</v>
      </c>
      <c r="AB866">
        <v>233.53026151312801</v>
      </c>
      <c r="AE866" t="str">
        <f t="shared" si="37"/>
        <v>73_Transports terrestres et transport par conduites</v>
      </c>
      <c r="AF866" t="str">
        <f>INDEX(PDC!$K$1:$L$89,MATCH(AH866,PDC!$K:$K,0),MATCH(PDC!$L$1,PDC!$K$1:$L$1,0))</f>
        <v>Transports terrestres et transport par conduites</v>
      </c>
      <c r="AG866" t="s">
        <v>157</v>
      </c>
      <c r="AH866" t="s">
        <v>205</v>
      </c>
      <c r="AI866">
        <v>9064.3409528604807</v>
      </c>
    </row>
    <row r="867" spans="24:35" x14ac:dyDescent="0.35">
      <c r="X867" t="str">
        <f t="shared" si="36"/>
        <v>8408_Programmation et diffusion</v>
      </c>
      <c r="Y867" t="str">
        <f>INDEX(PDC!$K$1:$L$89,MATCH(AA867,PDC!$K:$K,0),MATCH(PDC!$L$1,PDC!$K$1:$L$1,0))</f>
        <v>Programmation et diffusion</v>
      </c>
      <c r="Z867" t="s">
        <v>311</v>
      </c>
      <c r="AA867" t="s">
        <v>257</v>
      </c>
      <c r="AB867">
        <v>84.5713651373473</v>
      </c>
      <c r="AE867" t="str">
        <f t="shared" si="37"/>
        <v>73_Transports par eau</v>
      </c>
      <c r="AF867" t="str">
        <f>INDEX(PDC!$K$1:$L$89,MATCH(AH867,PDC!$K:$K,0),MATCH(PDC!$L$1,PDC!$K$1:$L$1,0))</f>
        <v>Transports par eau</v>
      </c>
      <c r="AG867" t="s">
        <v>157</v>
      </c>
      <c r="AH867" t="s">
        <v>256</v>
      </c>
      <c r="AI867">
        <v>32.822799822883198</v>
      </c>
    </row>
    <row r="868" spans="24:35" x14ac:dyDescent="0.35">
      <c r="X868" t="str">
        <f t="shared" si="36"/>
        <v>8408_Télécommunications</v>
      </c>
      <c r="Y868" t="str">
        <f>INDEX(PDC!$K$1:$L$89,MATCH(AA868,PDC!$K:$K,0),MATCH(PDC!$L$1,PDC!$K$1:$L$1,0))</f>
        <v>Télécommunications</v>
      </c>
      <c r="Z868" t="s">
        <v>311</v>
      </c>
      <c r="AA868" t="s">
        <v>249</v>
      </c>
      <c r="AB868">
        <v>479.57197050373202</v>
      </c>
      <c r="AE868" t="str">
        <f t="shared" si="37"/>
        <v>73_Transports aériens</v>
      </c>
      <c r="AF868" t="str">
        <f>INDEX(PDC!$K$1:$L$89,MATCH(AH868,PDC!$K:$K,0),MATCH(PDC!$L$1,PDC!$K$1:$L$1,0))</f>
        <v>Transports aériens</v>
      </c>
      <c r="AG868" t="s">
        <v>157</v>
      </c>
      <c r="AH868" t="s">
        <v>258</v>
      </c>
      <c r="AI868">
        <v>122.533728318109</v>
      </c>
    </row>
    <row r="869" spans="24:35" x14ac:dyDescent="0.35">
      <c r="X869" t="str">
        <f t="shared" si="36"/>
        <v>8408_Programmation, conseil et autres activités informatiques</v>
      </c>
      <c r="Y869" t="str">
        <f>INDEX(PDC!$K$1:$L$89,MATCH(AA869,PDC!$K:$K,0),MATCH(PDC!$L$1,PDC!$K$1:$L$1,0))</f>
        <v>Programmation, conseil et autres activités informatiques</v>
      </c>
      <c r="Z869" t="s">
        <v>311</v>
      </c>
      <c r="AA869" t="s">
        <v>233</v>
      </c>
      <c r="AB869">
        <v>1976.86137459252</v>
      </c>
      <c r="AE869" t="str">
        <f t="shared" si="37"/>
        <v>73_Entreposage et services auxiliaires des transports</v>
      </c>
      <c r="AF869" t="str">
        <f>INDEX(PDC!$K$1:$L$89,MATCH(AH869,PDC!$K:$K,0),MATCH(PDC!$L$1,PDC!$K$1:$L$1,0))</f>
        <v>Entreposage et services auxiliaires des transports</v>
      </c>
      <c r="AG869" t="s">
        <v>157</v>
      </c>
      <c r="AH869" t="s">
        <v>200</v>
      </c>
      <c r="AI869">
        <v>1199.2832640863401</v>
      </c>
    </row>
    <row r="870" spans="24:35" x14ac:dyDescent="0.35">
      <c r="X870" t="str">
        <f t="shared" si="36"/>
        <v>8408_Services d'information</v>
      </c>
      <c r="Y870" t="str">
        <f>INDEX(PDC!$K$1:$L$89,MATCH(AA870,PDC!$K:$K,0),MATCH(PDC!$L$1,PDC!$K$1:$L$1,0))</f>
        <v>Services d'information</v>
      </c>
      <c r="Z870" t="s">
        <v>311</v>
      </c>
      <c r="AA870" t="s">
        <v>153</v>
      </c>
      <c r="AB870">
        <v>118.16269918882701</v>
      </c>
      <c r="AE870" t="str">
        <f t="shared" si="37"/>
        <v>73_Activités de poste et de courrier</v>
      </c>
      <c r="AF870" t="str">
        <f>INDEX(PDC!$K$1:$L$89,MATCH(AH870,PDC!$K:$K,0),MATCH(PDC!$L$1,PDC!$K$1:$L$1,0))</f>
        <v>Activités de poste et de courrier</v>
      </c>
      <c r="AG870" t="s">
        <v>157</v>
      </c>
      <c r="AH870" t="s">
        <v>229</v>
      </c>
      <c r="AI870">
        <v>819.01449489005097</v>
      </c>
    </row>
    <row r="871" spans="24:35" x14ac:dyDescent="0.35">
      <c r="X871" t="str">
        <f t="shared" si="36"/>
        <v>8408_Activités des services financiers, hors assurance et caisses de retraite</v>
      </c>
      <c r="Y871" t="str">
        <f>INDEX(PDC!$K$1:$L$89,MATCH(AA871,PDC!$K:$K,0),MATCH(PDC!$L$1,PDC!$K$1:$L$1,0))</f>
        <v>Activités des services financiers, hors assurance et caisses de retraite</v>
      </c>
      <c r="Z871" t="s">
        <v>311</v>
      </c>
      <c r="AA871" t="s">
        <v>226</v>
      </c>
      <c r="AB871">
        <v>3181.1712184491598</v>
      </c>
      <c r="AE871" t="str">
        <f t="shared" si="37"/>
        <v>73_Hébergement</v>
      </c>
      <c r="AF871" t="str">
        <f>INDEX(PDC!$K$1:$L$89,MATCH(AH871,PDC!$K:$K,0),MATCH(PDC!$L$1,PDC!$K$1:$L$1,0))</f>
        <v>Hébergement</v>
      </c>
      <c r="AG871" t="s">
        <v>157</v>
      </c>
      <c r="AH871" t="s">
        <v>220</v>
      </c>
      <c r="AI871">
        <v>4608.3968530523098</v>
      </c>
    </row>
    <row r="872" spans="24:35" x14ac:dyDescent="0.35">
      <c r="X872" t="str">
        <f t="shared" si="36"/>
        <v>8408_Assurance</v>
      </c>
      <c r="Y872" t="str">
        <f>INDEX(PDC!$K$1:$L$89,MATCH(AA872,PDC!$K:$K,0),MATCH(PDC!$L$1,PDC!$K$1:$L$1,0))</f>
        <v>Assurance</v>
      </c>
      <c r="Z872" t="s">
        <v>311</v>
      </c>
      <c r="AA872" t="s">
        <v>240</v>
      </c>
      <c r="AB872">
        <v>1141.0448622612801</v>
      </c>
      <c r="AE872" t="str">
        <f t="shared" si="37"/>
        <v>73_Restauration</v>
      </c>
      <c r="AF872" t="str">
        <f>INDEX(PDC!$K$1:$L$89,MATCH(AH872,PDC!$K:$K,0),MATCH(PDC!$L$1,PDC!$K$1:$L$1,0))</f>
        <v>Restauration</v>
      </c>
      <c r="AG872" t="s">
        <v>157</v>
      </c>
      <c r="AH872" t="s">
        <v>214</v>
      </c>
      <c r="AI872">
        <v>4430.5229300355804</v>
      </c>
    </row>
    <row r="873" spans="24:35" x14ac:dyDescent="0.35">
      <c r="X873" t="str">
        <f t="shared" si="36"/>
        <v>8408_Activités auxiliaires de services financiers et d'assurance</v>
      </c>
      <c r="Y873" t="str">
        <f>INDEX(PDC!$K$1:$L$89,MATCH(AA873,PDC!$K:$K,0),MATCH(PDC!$L$1,PDC!$K$1:$L$1,0))</f>
        <v>Activités auxiliaires de services financiers et d'assurance</v>
      </c>
      <c r="Z873" t="s">
        <v>311</v>
      </c>
      <c r="AA873" t="s">
        <v>232</v>
      </c>
      <c r="AB873">
        <v>823.46528386957004</v>
      </c>
      <c r="AE873" t="str">
        <f t="shared" si="37"/>
        <v>73_Édition</v>
      </c>
      <c r="AF873" t="str">
        <f>INDEX(PDC!$K$1:$L$89,MATCH(AH873,PDC!$K:$K,0),MATCH(PDC!$L$1,PDC!$K$1:$L$1,0))</f>
        <v>Édition</v>
      </c>
      <c r="AG873" t="s">
        <v>157</v>
      </c>
      <c r="AH873" t="s">
        <v>255</v>
      </c>
      <c r="AI873">
        <v>308.51711702352901</v>
      </c>
    </row>
    <row r="874" spans="24:35" x14ac:dyDescent="0.35">
      <c r="X874" t="str">
        <f t="shared" si="36"/>
        <v>8408_Activités immobilières</v>
      </c>
      <c r="Y874" t="str">
        <f>INDEX(PDC!$K$1:$L$89,MATCH(AA874,PDC!$K:$K,0),MATCH(PDC!$L$1,PDC!$K$1:$L$1,0))</f>
        <v>Activités immobilières</v>
      </c>
      <c r="Z874" t="s">
        <v>311</v>
      </c>
      <c r="AA874" t="s">
        <v>217</v>
      </c>
      <c r="AB874">
        <v>1848.8129930913201</v>
      </c>
      <c r="AE874" t="str">
        <f t="shared" si="37"/>
        <v>73_Production de films cinématographiques, de vidéo et de programmes de télévision ; enregistrement sonore et édition musicale</v>
      </c>
      <c r="AF874" t="str">
        <f>INDEX(PDC!$K$1:$L$89,MATCH(AH874,PDC!$K:$K,0),MATCH(PDC!$L$1,PDC!$K$1:$L$1,0))</f>
        <v>Production de films cinématographiques, de vidéo et de programmes de télévision ; enregistrement sonore et édition musicale</v>
      </c>
      <c r="AG874" t="s">
        <v>157</v>
      </c>
      <c r="AH874" t="s">
        <v>228</v>
      </c>
      <c r="AI874">
        <v>59.610451135254998</v>
      </c>
    </row>
    <row r="875" spans="24:35" x14ac:dyDescent="0.35">
      <c r="X875" t="str">
        <f t="shared" si="36"/>
        <v>8408_Activités juridiques et comptables</v>
      </c>
      <c r="Y875" t="str">
        <f>INDEX(PDC!$K$1:$L$89,MATCH(AA875,PDC!$K:$K,0),MATCH(PDC!$L$1,PDC!$K$1:$L$1,0))</f>
        <v>Activités juridiques et comptables</v>
      </c>
      <c r="Z875" t="s">
        <v>311</v>
      </c>
      <c r="AA875" t="s">
        <v>155</v>
      </c>
      <c r="AB875">
        <v>1758.9990151366101</v>
      </c>
      <c r="AE875" t="str">
        <f t="shared" si="37"/>
        <v>73_Programmation et diffusion</v>
      </c>
      <c r="AF875" t="str">
        <f>INDEX(PDC!$K$1:$L$89,MATCH(AH875,PDC!$K:$K,0),MATCH(PDC!$L$1,PDC!$K$1:$L$1,0))</f>
        <v>Programmation et diffusion</v>
      </c>
      <c r="AG875" t="s">
        <v>157</v>
      </c>
      <c r="AH875" t="s">
        <v>257</v>
      </c>
      <c r="AI875">
        <v>86.662601341762795</v>
      </c>
    </row>
    <row r="876" spans="24:35" x14ac:dyDescent="0.35">
      <c r="X876" t="str">
        <f t="shared" si="36"/>
        <v>8408_Activités des sièges sociaux ; conseil de gestion</v>
      </c>
      <c r="Y876" t="str">
        <f>INDEX(PDC!$K$1:$L$89,MATCH(AA876,PDC!$K:$K,0),MATCH(PDC!$L$1,PDC!$K$1:$L$1,0))</f>
        <v>Activités des sièges sociaux ; conseil de gestion</v>
      </c>
      <c r="Z876" t="s">
        <v>311</v>
      </c>
      <c r="AA876" t="s">
        <v>234</v>
      </c>
      <c r="AB876">
        <v>857.64050717709097</v>
      </c>
      <c r="AE876" t="str">
        <f t="shared" si="37"/>
        <v>73_Télécommunications</v>
      </c>
      <c r="AF876" t="str">
        <f>INDEX(PDC!$K$1:$L$89,MATCH(AH876,PDC!$K:$K,0),MATCH(PDC!$L$1,PDC!$K$1:$L$1,0))</f>
        <v>Télécommunications</v>
      </c>
      <c r="AG876" t="s">
        <v>157</v>
      </c>
      <c r="AH876" t="s">
        <v>249</v>
      </c>
      <c r="AI876">
        <v>309.24256910534598</v>
      </c>
    </row>
    <row r="877" spans="24:35" x14ac:dyDescent="0.35">
      <c r="X877" t="str">
        <f t="shared" si="36"/>
        <v>8408_Activités d'architecture et d'ingénierie ; activités de contrôle et analyses techniques</v>
      </c>
      <c r="Y877" t="str">
        <f>INDEX(PDC!$K$1:$L$89,MATCH(AA877,PDC!$K:$K,0),MATCH(PDC!$L$1,PDC!$K$1:$L$1,0))</f>
        <v>Activités d'architecture et d'ingénierie ; activités de contrôle et analyses techniques</v>
      </c>
      <c r="Z877" t="s">
        <v>311</v>
      </c>
      <c r="AA877" t="s">
        <v>243</v>
      </c>
      <c r="AB877">
        <v>2137.5517576585898</v>
      </c>
      <c r="AE877" t="str">
        <f t="shared" si="37"/>
        <v>73_Programmation, conseil et autres activités informatiques</v>
      </c>
      <c r="AF877" t="str">
        <f>INDEX(PDC!$K$1:$L$89,MATCH(AH877,PDC!$K:$K,0),MATCH(PDC!$L$1,PDC!$K$1:$L$1,0))</f>
        <v>Programmation, conseil et autres activités informatiques</v>
      </c>
      <c r="AG877" t="s">
        <v>157</v>
      </c>
      <c r="AH877" t="s">
        <v>233</v>
      </c>
      <c r="AI877">
        <v>717.31581058063898</v>
      </c>
    </row>
    <row r="878" spans="24:35" x14ac:dyDescent="0.35">
      <c r="X878" t="str">
        <f t="shared" si="36"/>
        <v>8408_Recherche-développement scientifique</v>
      </c>
      <c r="Y878" t="str">
        <f>INDEX(PDC!$K$1:$L$89,MATCH(AA878,PDC!$K:$K,0),MATCH(PDC!$L$1,PDC!$K$1:$L$1,0))</f>
        <v>Recherche-développement scientifique</v>
      </c>
      <c r="Z878" t="s">
        <v>311</v>
      </c>
      <c r="AA878" t="s">
        <v>251</v>
      </c>
      <c r="AB878">
        <v>3532.64971913619</v>
      </c>
      <c r="AE878" t="str">
        <f t="shared" si="37"/>
        <v>73_Services d'information</v>
      </c>
      <c r="AF878" t="str">
        <f>INDEX(PDC!$K$1:$L$89,MATCH(AH878,PDC!$K:$K,0),MATCH(PDC!$L$1,PDC!$K$1:$L$1,0))</f>
        <v>Services d'information</v>
      </c>
      <c r="AG878" t="s">
        <v>157</v>
      </c>
      <c r="AH878" t="s">
        <v>153</v>
      </c>
      <c r="AI878">
        <v>336.02451959779899</v>
      </c>
    </row>
    <row r="879" spans="24:35" x14ac:dyDescent="0.35">
      <c r="X879" t="str">
        <f t="shared" si="36"/>
        <v>8408_Publicité et études de marché</v>
      </c>
      <c r="Y879" t="str">
        <f>INDEX(PDC!$K$1:$L$89,MATCH(AA879,PDC!$K:$K,0),MATCH(PDC!$L$1,PDC!$K$1:$L$1,0))</f>
        <v>Publicité et études de marché</v>
      </c>
      <c r="Z879" t="s">
        <v>311</v>
      </c>
      <c r="AA879" t="s">
        <v>157</v>
      </c>
      <c r="AB879">
        <v>692.290111380045</v>
      </c>
      <c r="AE879" t="str">
        <f t="shared" si="37"/>
        <v>73_Activités des services financiers, hors assurance et caisses de retraite</v>
      </c>
      <c r="AF879" t="str">
        <f>INDEX(PDC!$K$1:$L$89,MATCH(AH879,PDC!$K:$K,0),MATCH(PDC!$L$1,PDC!$K$1:$L$1,0))</f>
        <v>Activités des services financiers, hors assurance et caisses de retraite</v>
      </c>
      <c r="AG879" t="s">
        <v>157</v>
      </c>
      <c r="AH879" t="s">
        <v>226</v>
      </c>
      <c r="AI879">
        <v>2453.7663201301002</v>
      </c>
    </row>
    <row r="880" spans="24:35" x14ac:dyDescent="0.35">
      <c r="X880" t="str">
        <f t="shared" si="36"/>
        <v>8408_Autres activités spécialisées, scientifiques et techniques</v>
      </c>
      <c r="Y880" t="str">
        <f>INDEX(PDC!$K$1:$L$89,MATCH(AA880,PDC!$K:$K,0),MATCH(PDC!$L$1,PDC!$K$1:$L$1,0))</f>
        <v>Autres activités spécialisées, scientifiques et techniques</v>
      </c>
      <c r="Z880" t="s">
        <v>311</v>
      </c>
      <c r="AA880" t="s">
        <v>159</v>
      </c>
      <c r="AB880">
        <v>258.94181856295103</v>
      </c>
      <c r="AE880" t="str">
        <f t="shared" si="37"/>
        <v>73_Assurance</v>
      </c>
      <c r="AF880" t="str">
        <f>INDEX(PDC!$K$1:$L$89,MATCH(AH880,PDC!$K:$K,0),MATCH(PDC!$L$1,PDC!$K$1:$L$1,0))</f>
        <v>Assurance</v>
      </c>
      <c r="AG880" t="s">
        <v>157</v>
      </c>
      <c r="AH880" t="s">
        <v>240</v>
      </c>
      <c r="AI880">
        <v>553.06949961547002</v>
      </c>
    </row>
    <row r="881" spans="24:35" x14ac:dyDescent="0.35">
      <c r="X881" t="str">
        <f t="shared" si="36"/>
        <v>8408_Activités vétérinaires</v>
      </c>
      <c r="Y881" t="str">
        <f>INDEX(PDC!$K$1:$L$89,MATCH(AA881,PDC!$K:$K,0),MATCH(PDC!$L$1,PDC!$K$1:$L$1,0))</f>
        <v>Activités vétérinaires</v>
      </c>
      <c r="Z881" t="s">
        <v>311</v>
      </c>
      <c r="AA881" t="s">
        <v>238</v>
      </c>
      <c r="AB881">
        <v>108.535314998402</v>
      </c>
      <c r="AE881" t="str">
        <f t="shared" si="37"/>
        <v>73_Activités auxiliaires de services financiers et d'assurance</v>
      </c>
      <c r="AF881" t="str">
        <f>INDEX(PDC!$K$1:$L$89,MATCH(AH881,PDC!$K:$K,0),MATCH(PDC!$L$1,PDC!$K$1:$L$1,0))</f>
        <v>Activités auxiliaires de services financiers et d'assurance</v>
      </c>
      <c r="AG881" t="s">
        <v>157</v>
      </c>
      <c r="AH881" t="s">
        <v>232</v>
      </c>
      <c r="AI881">
        <v>590.18927485880101</v>
      </c>
    </row>
    <row r="882" spans="24:35" x14ac:dyDescent="0.35">
      <c r="X882" t="str">
        <f t="shared" si="36"/>
        <v>8408_Activités de location et location-bail</v>
      </c>
      <c r="Y882" t="str">
        <f>INDEX(PDC!$K$1:$L$89,MATCH(AA882,PDC!$K:$K,0),MATCH(PDC!$L$1,PDC!$K$1:$L$1,0))</f>
        <v>Activités de location et location-bail</v>
      </c>
      <c r="Z882" t="s">
        <v>311</v>
      </c>
      <c r="AA882" t="s">
        <v>236</v>
      </c>
      <c r="AB882">
        <v>507.565878363705</v>
      </c>
      <c r="AE882" t="str">
        <f t="shared" si="37"/>
        <v>73_Activités immobilières</v>
      </c>
      <c r="AF882" t="str">
        <f>INDEX(PDC!$K$1:$L$89,MATCH(AH882,PDC!$K:$K,0),MATCH(PDC!$L$1,PDC!$K$1:$L$1,0))</f>
        <v>Activités immobilières</v>
      </c>
      <c r="AG882" t="s">
        <v>157</v>
      </c>
      <c r="AH882" t="s">
        <v>217</v>
      </c>
      <c r="AI882">
        <v>2503.3087874531302</v>
      </c>
    </row>
    <row r="883" spans="24:35" x14ac:dyDescent="0.35">
      <c r="X883" t="str">
        <f t="shared" si="36"/>
        <v>8408_Activités liées à l'emploi</v>
      </c>
      <c r="Y883" t="str">
        <f>INDEX(PDC!$K$1:$L$89,MATCH(AA883,PDC!$K:$K,0),MATCH(PDC!$L$1,PDC!$K$1:$L$1,0))</f>
        <v>Activités liées à l'emploi</v>
      </c>
      <c r="Z883" t="s">
        <v>311</v>
      </c>
      <c r="AA883" t="s">
        <v>198</v>
      </c>
      <c r="AB883">
        <v>3054.5147950734299</v>
      </c>
      <c r="AE883" t="str">
        <f t="shared" si="37"/>
        <v>73_Activités juridiques et comptables</v>
      </c>
      <c r="AF883" t="str">
        <f>INDEX(PDC!$K$1:$L$89,MATCH(AH883,PDC!$K:$K,0),MATCH(PDC!$L$1,PDC!$K$1:$L$1,0))</f>
        <v>Activités juridiques et comptables</v>
      </c>
      <c r="AG883" t="s">
        <v>157</v>
      </c>
      <c r="AH883" t="s">
        <v>155</v>
      </c>
      <c r="AI883">
        <v>1857.05343139564</v>
      </c>
    </row>
    <row r="884" spans="24:35" x14ac:dyDescent="0.35">
      <c r="X884" t="str">
        <f t="shared" si="36"/>
        <v>8408_Activités des agences de voyage, voyagistes, services de réservation et activités connexes</v>
      </c>
      <c r="Y884" t="str">
        <f>INDEX(PDC!$K$1:$L$89,MATCH(AA884,PDC!$K:$K,0),MATCH(PDC!$L$1,PDC!$K$1:$L$1,0))</f>
        <v>Activités des agences de voyage, voyagistes, services de réservation et activités connexes</v>
      </c>
      <c r="Z884" t="s">
        <v>311</v>
      </c>
      <c r="AA884" t="s">
        <v>227</v>
      </c>
      <c r="AB884">
        <v>266.82099609197599</v>
      </c>
      <c r="AE884" t="str">
        <f t="shared" si="37"/>
        <v>73_Activités des sièges sociaux ; conseil de gestion</v>
      </c>
      <c r="AF884" t="str">
        <f>INDEX(PDC!$K$1:$L$89,MATCH(AH884,PDC!$K:$K,0),MATCH(PDC!$L$1,PDC!$K$1:$L$1,0))</f>
        <v>Activités des sièges sociaux ; conseil de gestion</v>
      </c>
      <c r="AG884" t="s">
        <v>157</v>
      </c>
      <c r="AH884" t="s">
        <v>234</v>
      </c>
      <c r="AI884">
        <v>816.10667328006298</v>
      </c>
    </row>
    <row r="885" spans="24:35" x14ac:dyDescent="0.35">
      <c r="X885" t="str">
        <f t="shared" si="36"/>
        <v>8408_Enquêtes et sécurité</v>
      </c>
      <c r="Y885" t="str">
        <f>INDEX(PDC!$K$1:$L$89,MATCH(AA885,PDC!$K:$K,0),MATCH(PDC!$L$1,PDC!$K$1:$L$1,0))</f>
        <v>Enquêtes et sécurité</v>
      </c>
      <c r="Z885" t="s">
        <v>311</v>
      </c>
      <c r="AA885" t="s">
        <v>213</v>
      </c>
      <c r="AB885">
        <v>691.75784802060105</v>
      </c>
      <c r="AE885" t="str">
        <f t="shared" si="37"/>
        <v>73_Activités d'architecture et d'ingénierie ; activités de contrôle et analyses techniques</v>
      </c>
      <c r="AF885" t="str">
        <f>INDEX(PDC!$K$1:$L$89,MATCH(AH885,PDC!$K:$K,0),MATCH(PDC!$L$1,PDC!$K$1:$L$1,0))</f>
        <v>Activités d'architecture et d'ingénierie ; activités de contrôle et analyses techniques</v>
      </c>
      <c r="AG885" t="s">
        <v>157</v>
      </c>
      <c r="AH885" t="s">
        <v>243</v>
      </c>
      <c r="AI885">
        <v>2209.8044902175602</v>
      </c>
    </row>
    <row r="886" spans="24:35" x14ac:dyDescent="0.35">
      <c r="X886" t="str">
        <f t="shared" si="36"/>
        <v>8408_Services relatifs aux bâtiments et aménagement paysager</v>
      </c>
      <c r="Y886" t="str">
        <f>INDEX(PDC!$K$1:$L$89,MATCH(AA886,PDC!$K:$K,0),MATCH(PDC!$L$1,PDC!$K$1:$L$1,0))</f>
        <v>Services relatifs aux bâtiments et aménagement paysager</v>
      </c>
      <c r="Z886" t="s">
        <v>311</v>
      </c>
      <c r="AA886" t="s">
        <v>212</v>
      </c>
      <c r="AB886">
        <v>2424.81859162213</v>
      </c>
      <c r="AE886" t="str">
        <f t="shared" si="37"/>
        <v>73_Recherche-développement scientifique</v>
      </c>
      <c r="AF886" t="str">
        <f>INDEX(PDC!$K$1:$L$89,MATCH(AH886,PDC!$K:$K,0),MATCH(PDC!$L$1,PDC!$K$1:$L$1,0))</f>
        <v>Recherche-développement scientifique</v>
      </c>
      <c r="AG886" t="s">
        <v>157</v>
      </c>
      <c r="AH886" t="s">
        <v>251</v>
      </c>
      <c r="AI886">
        <v>502.78323057962098</v>
      </c>
    </row>
    <row r="887" spans="24:35" x14ac:dyDescent="0.35">
      <c r="X887" t="str">
        <f t="shared" si="36"/>
        <v>8408_Activités administratives et autres activités de soutien aux entreprises</v>
      </c>
      <c r="Y887" t="str">
        <f>INDEX(PDC!$K$1:$L$89,MATCH(AA887,PDC!$K:$K,0),MATCH(PDC!$L$1,PDC!$K$1:$L$1,0))</f>
        <v>Activités administratives et autres activités de soutien aux entreprises</v>
      </c>
      <c r="Z887" t="s">
        <v>311</v>
      </c>
      <c r="AA887" t="s">
        <v>224</v>
      </c>
      <c r="AB887">
        <v>1609.06865372525</v>
      </c>
      <c r="AE887" t="str">
        <f t="shared" si="37"/>
        <v>73_Publicité et études de marché</v>
      </c>
      <c r="AF887" t="str">
        <f>INDEX(PDC!$K$1:$L$89,MATCH(AH887,PDC!$K:$K,0),MATCH(PDC!$L$1,PDC!$K$1:$L$1,0))</f>
        <v>Publicité et études de marché</v>
      </c>
      <c r="AG887" t="s">
        <v>157</v>
      </c>
      <c r="AH887" t="s">
        <v>157</v>
      </c>
      <c r="AI887">
        <v>406.38337860886003</v>
      </c>
    </row>
    <row r="888" spans="24:35" x14ac:dyDescent="0.35">
      <c r="X888" t="str">
        <f t="shared" si="36"/>
        <v>8408_Administration publique et défense ; sécurité sociale obligatoire</v>
      </c>
      <c r="Y888" t="str">
        <f>INDEX(PDC!$K$1:$L$89,MATCH(AA888,PDC!$K:$K,0),MATCH(PDC!$L$1,PDC!$K$1:$L$1,0))</f>
        <v>Administration publique et défense ; sécurité sociale obligatoire</v>
      </c>
      <c r="Z888" t="s">
        <v>311</v>
      </c>
      <c r="AA888" t="s">
        <v>218</v>
      </c>
      <c r="AB888">
        <v>6682.4512265512903</v>
      </c>
      <c r="AE888" t="str">
        <f t="shared" si="37"/>
        <v>73_Autres activités spécialisées, scientifiques et techniques</v>
      </c>
      <c r="AF888" t="str">
        <f>INDEX(PDC!$K$1:$L$89,MATCH(AH888,PDC!$K:$K,0),MATCH(PDC!$L$1,PDC!$K$1:$L$1,0))</f>
        <v>Autres activités spécialisées, scientifiques et techniques</v>
      </c>
      <c r="AG888" t="s">
        <v>157</v>
      </c>
      <c r="AH888" t="s">
        <v>159</v>
      </c>
      <c r="AI888">
        <v>240.53639643143401</v>
      </c>
    </row>
    <row r="889" spans="24:35" x14ac:dyDescent="0.35">
      <c r="X889" t="str">
        <f t="shared" si="36"/>
        <v>8408_Enseignement</v>
      </c>
      <c r="Y889" t="str">
        <f>INDEX(PDC!$K$1:$L$89,MATCH(AA889,PDC!$K:$K,0),MATCH(PDC!$L$1,PDC!$K$1:$L$1,0))</f>
        <v>Enseignement</v>
      </c>
      <c r="Z889" t="s">
        <v>311</v>
      </c>
      <c r="AA889" t="s">
        <v>222</v>
      </c>
      <c r="AB889">
        <v>5722.16958675156</v>
      </c>
      <c r="AE889" t="str">
        <f t="shared" si="37"/>
        <v>73_Activités vétérinaires</v>
      </c>
      <c r="AF889" t="str">
        <f>INDEX(PDC!$K$1:$L$89,MATCH(AH889,PDC!$K:$K,0),MATCH(PDC!$L$1,PDC!$K$1:$L$1,0))</f>
        <v>Activités vétérinaires</v>
      </c>
      <c r="AG889" t="s">
        <v>157</v>
      </c>
      <c r="AH889" t="s">
        <v>238</v>
      </c>
      <c r="AI889">
        <v>83.318641585884194</v>
      </c>
    </row>
    <row r="890" spans="24:35" x14ac:dyDescent="0.35">
      <c r="X890" t="str">
        <f t="shared" si="36"/>
        <v>8408_Activités pour la santé humaine</v>
      </c>
      <c r="Y890" t="str">
        <f>INDEX(PDC!$K$1:$L$89,MATCH(AA890,PDC!$K:$K,0),MATCH(PDC!$L$1,PDC!$K$1:$L$1,0))</f>
        <v>Activités pour la santé humaine</v>
      </c>
      <c r="Z890" t="s">
        <v>311</v>
      </c>
      <c r="AA890" t="s">
        <v>207</v>
      </c>
      <c r="AB890">
        <v>7930.9497705432404</v>
      </c>
      <c r="AE890" t="str">
        <f t="shared" si="37"/>
        <v>73_Activités de location et location-bail</v>
      </c>
      <c r="AF890" t="str">
        <f>INDEX(PDC!$K$1:$L$89,MATCH(AH890,PDC!$K:$K,0),MATCH(PDC!$L$1,PDC!$K$1:$L$1,0))</f>
        <v>Activités de location et location-bail</v>
      </c>
      <c r="AG890" t="s">
        <v>157</v>
      </c>
      <c r="AH890" t="s">
        <v>236</v>
      </c>
      <c r="AI890">
        <v>746.57437187430901</v>
      </c>
    </row>
    <row r="891" spans="24:35" x14ac:dyDescent="0.35">
      <c r="X891" t="str">
        <f t="shared" si="36"/>
        <v>8408_Hébergement médico-social et social</v>
      </c>
      <c r="Y891" t="str">
        <f>INDEX(PDC!$K$1:$L$89,MATCH(AA891,PDC!$K:$K,0),MATCH(PDC!$L$1,PDC!$K$1:$L$1,0))</f>
        <v>Hébergement médico-social et social</v>
      </c>
      <c r="Z891" t="s">
        <v>311</v>
      </c>
      <c r="AA891" t="s">
        <v>202</v>
      </c>
      <c r="AB891">
        <v>3048.61242779946</v>
      </c>
      <c r="AE891" t="str">
        <f t="shared" si="37"/>
        <v>73_Activités liées à l'emploi</v>
      </c>
      <c r="AF891" t="str">
        <f>INDEX(PDC!$K$1:$L$89,MATCH(AH891,PDC!$K:$K,0),MATCH(PDC!$L$1,PDC!$K$1:$L$1,0))</f>
        <v>Activités liées à l'emploi</v>
      </c>
      <c r="AG891" t="s">
        <v>157</v>
      </c>
      <c r="AH891" t="s">
        <v>198</v>
      </c>
      <c r="AI891">
        <v>2700.78212732263</v>
      </c>
    </row>
    <row r="892" spans="24:35" x14ac:dyDescent="0.35">
      <c r="X892" t="str">
        <f t="shared" si="36"/>
        <v>8408_Action sociale sans hébergement</v>
      </c>
      <c r="Y892" t="str">
        <f>INDEX(PDC!$K$1:$L$89,MATCH(AA892,PDC!$K:$K,0),MATCH(PDC!$L$1,PDC!$K$1:$L$1,0))</f>
        <v>Action sociale sans hébergement</v>
      </c>
      <c r="Z892" t="s">
        <v>311</v>
      </c>
      <c r="AA892" t="s">
        <v>201</v>
      </c>
      <c r="AB892">
        <v>8241.1742440971102</v>
      </c>
      <c r="AE892" t="str">
        <f t="shared" si="37"/>
        <v>73_Activités des agences de voyage, voyagistes, services de réservation et activités connexes</v>
      </c>
      <c r="AF892" t="str">
        <f>INDEX(PDC!$K$1:$L$89,MATCH(AH892,PDC!$K:$K,0),MATCH(PDC!$L$1,PDC!$K$1:$L$1,0))</f>
        <v>Activités des agences de voyage, voyagistes, services de réservation et activités connexes</v>
      </c>
      <c r="AG892" t="s">
        <v>157</v>
      </c>
      <c r="AH892" t="s">
        <v>227</v>
      </c>
      <c r="AI892">
        <v>905.84189067087198</v>
      </c>
    </row>
    <row r="893" spans="24:35" x14ac:dyDescent="0.35">
      <c r="X893" t="str">
        <f t="shared" si="36"/>
        <v>8408_Activités créatives, artistiques et de spectacle</v>
      </c>
      <c r="Y893" t="str">
        <f>INDEX(PDC!$K$1:$L$89,MATCH(AA893,PDC!$K:$K,0),MATCH(PDC!$L$1,PDC!$K$1:$L$1,0))</f>
        <v>Activités créatives, artistiques et de spectacle</v>
      </c>
      <c r="Z893" t="s">
        <v>311</v>
      </c>
      <c r="AA893" t="s">
        <v>245</v>
      </c>
      <c r="AB893">
        <v>588.00424990217005</v>
      </c>
      <c r="AE893" t="str">
        <f t="shared" si="37"/>
        <v>73_Enquêtes et sécurité</v>
      </c>
      <c r="AF893" t="str">
        <f>INDEX(PDC!$K$1:$L$89,MATCH(AH893,PDC!$K:$K,0),MATCH(PDC!$L$1,PDC!$K$1:$L$1,0))</f>
        <v>Enquêtes et sécurité</v>
      </c>
      <c r="AG893" t="s">
        <v>157</v>
      </c>
      <c r="AH893" t="s">
        <v>213</v>
      </c>
      <c r="AI893">
        <v>583.26667612386302</v>
      </c>
    </row>
    <row r="894" spans="24:35" x14ac:dyDescent="0.35">
      <c r="X894" t="str">
        <f t="shared" si="36"/>
        <v>8408_Bibliothèques, archives, musées et autres activités culturelles</v>
      </c>
      <c r="Y894" t="str">
        <f>INDEX(PDC!$K$1:$L$89,MATCH(AA894,PDC!$K:$K,0),MATCH(PDC!$L$1,PDC!$K$1:$L$1,0))</f>
        <v>Bibliothèques, archives, musées et autres activités culturelles</v>
      </c>
      <c r="Z894" t="s">
        <v>311</v>
      </c>
      <c r="AA894" t="s">
        <v>239</v>
      </c>
      <c r="AB894">
        <v>245.32014429448901</v>
      </c>
      <c r="AE894" t="str">
        <f t="shared" si="37"/>
        <v>73_Services relatifs aux bâtiments et aménagement paysager</v>
      </c>
      <c r="AF894" t="str">
        <f>INDEX(PDC!$K$1:$L$89,MATCH(AH894,PDC!$K:$K,0),MATCH(PDC!$L$1,PDC!$K$1:$L$1,0))</f>
        <v>Services relatifs aux bâtiments et aménagement paysager</v>
      </c>
      <c r="AG894" t="s">
        <v>157</v>
      </c>
      <c r="AH894" t="s">
        <v>212</v>
      </c>
      <c r="AI894">
        <v>2586.5485612606799</v>
      </c>
    </row>
    <row r="895" spans="24:35" x14ac:dyDescent="0.35">
      <c r="X895" t="str">
        <f t="shared" si="36"/>
        <v>8408_Organisation de jeux de hasard et d'argent</v>
      </c>
      <c r="Y895" t="str">
        <f>INDEX(PDC!$K$1:$L$89,MATCH(AA895,PDC!$K:$K,0),MATCH(PDC!$L$1,PDC!$K$1:$L$1,0))</f>
        <v>Organisation de jeux de hasard et d'argent</v>
      </c>
      <c r="Z895" t="s">
        <v>311</v>
      </c>
      <c r="AA895" t="s">
        <v>247</v>
      </c>
      <c r="AB895">
        <v>171.60052699141099</v>
      </c>
      <c r="AE895" t="str">
        <f t="shared" si="37"/>
        <v>73_Activités administratives et autres activités de soutien aux entreprises</v>
      </c>
      <c r="AF895" t="str">
        <f>INDEX(PDC!$K$1:$L$89,MATCH(AH895,PDC!$K:$K,0),MATCH(PDC!$L$1,PDC!$K$1:$L$1,0))</f>
        <v>Activités administratives et autres activités de soutien aux entreprises</v>
      </c>
      <c r="AG895" t="s">
        <v>157</v>
      </c>
      <c r="AH895" t="s">
        <v>224</v>
      </c>
      <c r="AI895">
        <v>557.13637540303398</v>
      </c>
    </row>
    <row r="896" spans="24:35" x14ac:dyDescent="0.35">
      <c r="X896" t="str">
        <f t="shared" si="36"/>
        <v>8408_Activités sportives, récréatives et de loisirs</v>
      </c>
      <c r="Y896" t="str">
        <f>INDEX(PDC!$K$1:$L$89,MATCH(AA896,PDC!$K:$K,0),MATCH(PDC!$L$1,PDC!$K$1:$L$1,0))</f>
        <v>Activités sportives, récréatives et de loisirs</v>
      </c>
      <c r="Z896" t="s">
        <v>311</v>
      </c>
      <c r="AA896" t="s">
        <v>241</v>
      </c>
      <c r="AB896">
        <v>994.96286377574597</v>
      </c>
      <c r="AE896" t="str">
        <f t="shared" si="37"/>
        <v>73_Administration publique et défense ; sécurité sociale obligatoire</v>
      </c>
      <c r="AF896" t="str">
        <f>INDEX(PDC!$K$1:$L$89,MATCH(AH896,PDC!$K:$K,0),MATCH(PDC!$L$1,PDC!$K$1:$L$1,0))</f>
        <v>Administration publique et défense ; sécurité sociale obligatoire</v>
      </c>
      <c r="AG896" t="s">
        <v>157</v>
      </c>
      <c r="AH896" t="s">
        <v>218</v>
      </c>
      <c r="AI896">
        <v>6243.5500063544696</v>
      </c>
    </row>
    <row r="897" spans="24:35" x14ac:dyDescent="0.35">
      <c r="X897" t="str">
        <f t="shared" si="36"/>
        <v>8408_Activités des organisations associatives</v>
      </c>
      <c r="Y897" t="str">
        <f>INDEX(PDC!$K$1:$L$89,MATCH(AA897,PDC!$K:$K,0),MATCH(PDC!$L$1,PDC!$K$1:$L$1,0))</f>
        <v>Activités des organisations associatives</v>
      </c>
      <c r="Z897" t="s">
        <v>311</v>
      </c>
      <c r="AA897" t="s">
        <v>209</v>
      </c>
      <c r="AB897">
        <v>4831.6177886453697</v>
      </c>
      <c r="AE897" t="str">
        <f t="shared" si="37"/>
        <v>73_Enseignement</v>
      </c>
      <c r="AF897" t="str">
        <f>INDEX(PDC!$K$1:$L$89,MATCH(AH897,PDC!$K:$K,0),MATCH(PDC!$L$1,PDC!$K$1:$L$1,0))</f>
        <v>Enseignement</v>
      </c>
      <c r="AG897" t="s">
        <v>157</v>
      </c>
      <c r="AH897" t="s">
        <v>222</v>
      </c>
      <c r="AI897">
        <v>4670.7557917087797</v>
      </c>
    </row>
    <row r="898" spans="24:35" x14ac:dyDescent="0.35">
      <c r="X898" t="str">
        <f t="shared" si="36"/>
        <v>8408_Réparation d'ordinateurs et de biens personnels et domestiques</v>
      </c>
      <c r="Y898" t="str">
        <f>INDEX(PDC!$K$1:$L$89,MATCH(AA898,PDC!$K:$K,0),MATCH(PDC!$L$1,PDC!$K$1:$L$1,0))</f>
        <v>Réparation d'ordinateurs et de biens personnels et domestiques</v>
      </c>
      <c r="Z898" t="s">
        <v>311</v>
      </c>
      <c r="AA898" t="s">
        <v>242</v>
      </c>
      <c r="AB898">
        <v>214.394663154489</v>
      </c>
      <c r="AE898" t="str">
        <f t="shared" si="37"/>
        <v>73_Activités pour la santé humaine</v>
      </c>
      <c r="AF898" t="str">
        <f>INDEX(PDC!$K$1:$L$89,MATCH(AH898,PDC!$K:$K,0),MATCH(PDC!$L$1,PDC!$K$1:$L$1,0))</f>
        <v>Activités pour la santé humaine</v>
      </c>
      <c r="AG898" t="s">
        <v>157</v>
      </c>
      <c r="AH898" t="s">
        <v>207</v>
      </c>
      <c r="AI898">
        <v>4432.9217024385998</v>
      </c>
    </row>
    <row r="899" spans="24:35" x14ac:dyDescent="0.35">
      <c r="X899" t="str">
        <f t="shared" si="36"/>
        <v>8408_Autres services personnels</v>
      </c>
      <c r="Y899" t="str">
        <f>INDEX(PDC!$K$1:$L$89,MATCH(AA899,PDC!$K:$K,0),MATCH(PDC!$L$1,PDC!$K$1:$L$1,0))</f>
        <v>Autres services personnels</v>
      </c>
      <c r="Z899" t="s">
        <v>311</v>
      </c>
      <c r="AA899" t="s">
        <v>216</v>
      </c>
      <c r="AB899">
        <v>1572.6760567743299</v>
      </c>
      <c r="AE899" t="str">
        <f t="shared" si="37"/>
        <v>73_Hébergement médico-social et social</v>
      </c>
      <c r="AF899" t="str">
        <f>INDEX(PDC!$K$1:$L$89,MATCH(AH899,PDC!$K:$K,0),MATCH(PDC!$L$1,PDC!$K$1:$L$1,0))</f>
        <v>Hébergement médico-social et social</v>
      </c>
      <c r="AG899" t="s">
        <v>157</v>
      </c>
      <c r="AH899" t="s">
        <v>202</v>
      </c>
      <c r="AI899">
        <v>3166.2868355748001</v>
      </c>
    </row>
    <row r="900" spans="24:35" x14ac:dyDescent="0.35">
      <c r="X900" t="str">
        <f t="shared" si="36"/>
        <v>8408_Activités des ménages en tant qu'employeurs de personnel domestique</v>
      </c>
      <c r="Y900" t="str">
        <f>INDEX(PDC!$K$1:$L$89,MATCH(AA900,PDC!$K:$K,0),MATCH(PDC!$L$1,PDC!$K$1:$L$1,0))</f>
        <v>Activités des ménages en tant qu'employeurs de personnel domestique</v>
      </c>
      <c r="Z900" t="s">
        <v>311</v>
      </c>
      <c r="AA900" t="s">
        <v>261</v>
      </c>
      <c r="AB900">
        <v>1462.1154476260799</v>
      </c>
      <c r="AE900" t="str">
        <f t="shared" si="37"/>
        <v>73_Action sociale sans hébergement</v>
      </c>
      <c r="AF900" t="str">
        <f>INDEX(PDC!$K$1:$L$89,MATCH(AH900,PDC!$K:$K,0),MATCH(PDC!$L$1,PDC!$K$1:$L$1,0))</f>
        <v>Action sociale sans hébergement</v>
      </c>
      <c r="AG900" t="s">
        <v>157</v>
      </c>
      <c r="AH900" t="s">
        <v>201</v>
      </c>
      <c r="AI900">
        <v>6519.1281607101901</v>
      </c>
    </row>
    <row r="901" spans="24:35" x14ac:dyDescent="0.35">
      <c r="X901" t="str">
        <f t="shared" ref="X901:X964" si="38">Z901&amp;"_"&amp;Y901</f>
        <v>8408_Activités indifférenciées des ménages en tant que producteurs de biens et services pour usage propre</v>
      </c>
      <c r="Y901" t="str">
        <f>INDEX(PDC!$K$1:$L$89,MATCH(AA901,PDC!$K:$K,0),MATCH(PDC!$L$1,PDC!$K$1:$L$1,0))</f>
        <v>Activités indifférenciées des ménages en tant que producteurs de biens et services pour usage propre</v>
      </c>
      <c r="Z901" t="s">
        <v>311</v>
      </c>
      <c r="AA901" t="s">
        <v>270</v>
      </c>
      <c r="AB901">
        <v>7.7173130611678804</v>
      </c>
      <c r="AE901" t="str">
        <f t="shared" ref="AE901:AE964" si="39">AG901&amp;"_"&amp;AF901</f>
        <v>73_Activités créatives, artistiques et de spectacle</v>
      </c>
      <c r="AF901" t="str">
        <f>INDEX(PDC!$K$1:$L$89,MATCH(AH901,PDC!$K:$K,0),MATCH(PDC!$L$1,PDC!$K$1:$L$1,0))</f>
        <v>Activités créatives, artistiques et de spectacle</v>
      </c>
      <c r="AG901" t="s">
        <v>157</v>
      </c>
      <c r="AH901" t="s">
        <v>245</v>
      </c>
      <c r="AI901">
        <v>461.27135249313397</v>
      </c>
    </row>
    <row r="902" spans="24:35" x14ac:dyDescent="0.35">
      <c r="X902" t="str">
        <f t="shared" si="38"/>
        <v>8408_Activités des organisations et organismes extraterritoriaux</v>
      </c>
      <c r="Y902" t="str">
        <f>INDEX(PDC!$K$1:$L$89,MATCH(AA902,PDC!$K:$K,0),MATCH(PDC!$L$1,PDC!$K$1:$L$1,0))</f>
        <v>Activités des organisations et organismes extraterritoriaux</v>
      </c>
      <c r="Z902" t="s">
        <v>311</v>
      </c>
      <c r="AA902" t="s">
        <v>260</v>
      </c>
      <c r="AB902">
        <v>7.7961338677877796</v>
      </c>
      <c r="AE902" t="str">
        <f t="shared" si="39"/>
        <v>73_Bibliothèques, archives, musées et autres activités culturelles</v>
      </c>
      <c r="AF902" t="str">
        <f>INDEX(PDC!$K$1:$L$89,MATCH(AH902,PDC!$K:$K,0),MATCH(PDC!$L$1,PDC!$K$1:$L$1,0))</f>
        <v>Bibliothèques, archives, musées et autres activités culturelles</v>
      </c>
      <c r="AG902" t="s">
        <v>157</v>
      </c>
      <c r="AH902" t="s">
        <v>239</v>
      </c>
      <c r="AI902">
        <v>86.994176085644696</v>
      </c>
    </row>
    <row r="903" spans="24:35" x14ac:dyDescent="0.35">
      <c r="X903" t="str">
        <f t="shared" si="38"/>
        <v>8409_Culture et production animale, chasse et services annexes</v>
      </c>
      <c r="Y903" t="str">
        <f>INDEX(PDC!$K$1:$L$89,MATCH(AA903,PDC!$K:$K,0),MATCH(PDC!$L$1,PDC!$K$1:$L$1,0))</f>
        <v>Culture et production animale, chasse et services annexes</v>
      </c>
      <c r="Z903" t="s">
        <v>312</v>
      </c>
      <c r="AA903" t="s">
        <v>94</v>
      </c>
      <c r="AB903">
        <v>282.82808112089401</v>
      </c>
      <c r="AE903" t="str">
        <f t="shared" si="39"/>
        <v>73_Organisation de jeux de hasard et d'argent</v>
      </c>
      <c r="AF903" t="str">
        <f>INDEX(PDC!$K$1:$L$89,MATCH(AH903,PDC!$K:$K,0),MATCH(PDC!$L$1,PDC!$K$1:$L$1,0))</f>
        <v>Organisation de jeux de hasard et d'argent</v>
      </c>
      <c r="AG903" t="s">
        <v>157</v>
      </c>
      <c r="AH903" t="s">
        <v>247</v>
      </c>
      <c r="AI903">
        <v>306.769428694684</v>
      </c>
    </row>
    <row r="904" spans="24:35" x14ac:dyDescent="0.35">
      <c r="X904" t="str">
        <f t="shared" si="38"/>
        <v>8409_Sylviculture et exploitation forestière</v>
      </c>
      <c r="Y904" t="str">
        <f>INDEX(PDC!$K$1:$L$89,MATCH(AA904,PDC!$K:$K,0),MATCH(PDC!$L$1,PDC!$K$1:$L$1,0))</f>
        <v>Sylviculture et exploitation forestière</v>
      </c>
      <c r="Z904" t="s">
        <v>312</v>
      </c>
      <c r="AA904" t="s">
        <v>95</v>
      </c>
      <c r="AB904">
        <v>210.38842938140701</v>
      </c>
      <c r="AE904" t="str">
        <f t="shared" si="39"/>
        <v>73_Activités sportives, récréatives et de loisirs</v>
      </c>
      <c r="AF904" t="str">
        <f>INDEX(PDC!$K$1:$L$89,MATCH(AH904,PDC!$K:$K,0),MATCH(PDC!$L$1,PDC!$K$1:$L$1,0))</f>
        <v>Activités sportives, récréatives et de loisirs</v>
      </c>
      <c r="AG904" t="s">
        <v>157</v>
      </c>
      <c r="AH904" t="s">
        <v>241</v>
      </c>
      <c r="AI904">
        <v>1531.4499337196501</v>
      </c>
    </row>
    <row r="905" spans="24:35" x14ac:dyDescent="0.35">
      <c r="X905" t="str">
        <f t="shared" si="38"/>
        <v>8409_Extraction de houille et de lignite</v>
      </c>
      <c r="Y905" t="str">
        <f>INDEX(PDC!$K$1:$L$89,MATCH(AA905,PDC!$K:$K,0),MATCH(PDC!$L$1,PDC!$K$1:$L$1,0))</f>
        <v>Extraction de houille et de lignite</v>
      </c>
      <c r="Z905" t="s">
        <v>312</v>
      </c>
      <c r="AA905" t="s">
        <v>271</v>
      </c>
      <c r="AB905">
        <v>4.1695996134414601</v>
      </c>
      <c r="AE905" t="str">
        <f t="shared" si="39"/>
        <v>73_Activités des organisations associatives</v>
      </c>
      <c r="AF905" t="str">
        <f>INDEX(PDC!$K$1:$L$89,MATCH(AH905,PDC!$K:$K,0),MATCH(PDC!$L$1,PDC!$K$1:$L$1,0))</f>
        <v>Activités des organisations associatives</v>
      </c>
      <c r="AG905" t="s">
        <v>157</v>
      </c>
      <c r="AH905" t="s">
        <v>209</v>
      </c>
      <c r="AI905">
        <v>2745.38094724552</v>
      </c>
    </row>
    <row r="906" spans="24:35" x14ac:dyDescent="0.35">
      <c r="X906" t="str">
        <f t="shared" si="38"/>
        <v>8409_Autres industries extractives</v>
      </c>
      <c r="Y906" t="str">
        <f>INDEX(PDC!$K$1:$L$89,MATCH(AA906,PDC!$K:$K,0),MATCH(PDC!$L$1,PDC!$K$1:$L$1,0))</f>
        <v>Autres industries extractives</v>
      </c>
      <c r="Z906" t="s">
        <v>312</v>
      </c>
      <c r="AA906" t="s">
        <v>96</v>
      </c>
      <c r="AB906">
        <v>89.454171730825607</v>
      </c>
      <c r="AE906" t="str">
        <f t="shared" si="39"/>
        <v>73_Réparation d'ordinateurs et de biens personnels et domestiques</v>
      </c>
      <c r="AF906" t="str">
        <f>INDEX(PDC!$K$1:$L$89,MATCH(AH906,PDC!$K:$K,0),MATCH(PDC!$L$1,PDC!$K$1:$L$1,0))</f>
        <v>Réparation d'ordinateurs et de biens personnels et domestiques</v>
      </c>
      <c r="AG906" t="s">
        <v>157</v>
      </c>
      <c r="AH906" t="s">
        <v>242</v>
      </c>
      <c r="AI906">
        <v>148.316275762706</v>
      </c>
    </row>
    <row r="907" spans="24:35" x14ac:dyDescent="0.35">
      <c r="X907" t="str">
        <f t="shared" si="38"/>
        <v>8409_Industries alimentaires</v>
      </c>
      <c r="Y907" t="str">
        <f>INDEX(PDC!$K$1:$L$89,MATCH(AA907,PDC!$K:$K,0),MATCH(PDC!$L$1,PDC!$K$1:$L$1,0))</f>
        <v>Industries alimentaires</v>
      </c>
      <c r="Z907" t="s">
        <v>312</v>
      </c>
      <c r="AA907" t="s">
        <v>199</v>
      </c>
      <c r="AB907">
        <v>1634.4342670738399</v>
      </c>
      <c r="AE907" t="str">
        <f t="shared" si="39"/>
        <v>73_Autres services personnels</v>
      </c>
      <c r="AF907" t="str">
        <f>INDEX(PDC!$K$1:$L$89,MATCH(AH907,PDC!$K:$K,0),MATCH(PDC!$L$1,PDC!$K$1:$L$1,0))</f>
        <v>Autres services personnels</v>
      </c>
      <c r="AG907" t="s">
        <v>157</v>
      </c>
      <c r="AH907" t="s">
        <v>216</v>
      </c>
      <c r="AI907">
        <v>1840.74602215191</v>
      </c>
    </row>
    <row r="908" spans="24:35" x14ac:dyDescent="0.35">
      <c r="X908" t="str">
        <f t="shared" si="38"/>
        <v>8409_Fabrication de boissons</v>
      </c>
      <c r="Y908" t="str">
        <f>INDEX(PDC!$K$1:$L$89,MATCH(AA908,PDC!$K:$K,0),MATCH(PDC!$L$1,PDC!$K$1:$L$1,0))</f>
        <v>Fabrication de boissons</v>
      </c>
      <c r="Z908" t="s">
        <v>312</v>
      </c>
      <c r="AA908" t="s">
        <v>252</v>
      </c>
      <c r="AB908">
        <v>287.62844513564397</v>
      </c>
      <c r="AE908" t="str">
        <f t="shared" si="39"/>
        <v>73_Activités des ménages en tant qu'employeurs de personnel domestique</v>
      </c>
      <c r="AF908" t="str">
        <f>INDEX(PDC!$K$1:$L$89,MATCH(AH908,PDC!$K:$K,0),MATCH(PDC!$L$1,PDC!$K$1:$L$1,0))</f>
        <v>Activités des ménages en tant qu'employeurs de personnel domestique</v>
      </c>
      <c r="AG908" t="s">
        <v>157</v>
      </c>
      <c r="AH908" t="s">
        <v>261</v>
      </c>
      <c r="AI908">
        <v>624.76260461147797</v>
      </c>
    </row>
    <row r="909" spans="24:35" x14ac:dyDescent="0.35">
      <c r="X909" t="str">
        <f t="shared" si="38"/>
        <v>8409_Fabrication de produits à base de tabac</v>
      </c>
      <c r="Y909" t="str">
        <f>INDEX(PDC!$K$1:$L$89,MATCH(AA909,PDC!$K:$K,0),MATCH(PDC!$L$1,PDC!$K$1:$L$1,0))</f>
        <v>Fabrication de produits à base de tabac</v>
      </c>
      <c r="Z909" t="s">
        <v>312</v>
      </c>
      <c r="AA909" t="s">
        <v>263</v>
      </c>
      <c r="AB909">
        <v>4.5435094909576899</v>
      </c>
      <c r="AE909" t="str">
        <f t="shared" si="39"/>
        <v>73_Activités indifférenciées des ménages en tant que producteurs de biens et services pour usage propre</v>
      </c>
      <c r="AF909" t="str">
        <f>INDEX(PDC!$K$1:$L$89,MATCH(AH909,PDC!$K:$K,0),MATCH(PDC!$L$1,PDC!$K$1:$L$1,0))</f>
        <v>Activités indifférenciées des ménages en tant que producteurs de biens et services pour usage propre</v>
      </c>
      <c r="AG909" t="s">
        <v>157</v>
      </c>
      <c r="AH909" t="s">
        <v>270</v>
      </c>
      <c r="AI909">
        <v>7.9311126515538399</v>
      </c>
    </row>
    <row r="910" spans="24:35" x14ac:dyDescent="0.35">
      <c r="X910" t="str">
        <f t="shared" si="38"/>
        <v>8409_Fabrication de textiles</v>
      </c>
      <c r="Y910" t="str">
        <f>INDEX(PDC!$K$1:$L$89,MATCH(AA910,PDC!$K:$K,0),MATCH(PDC!$L$1,PDC!$K$1:$L$1,0))</f>
        <v>Fabrication de textiles</v>
      </c>
      <c r="Z910" t="s">
        <v>312</v>
      </c>
      <c r="AA910" t="s">
        <v>250</v>
      </c>
      <c r="AB910">
        <v>104.976765922331</v>
      </c>
      <c r="AE910" t="str">
        <f t="shared" si="39"/>
        <v>73_Activités des organisations et organismes extraterritoriaux</v>
      </c>
      <c r="AF910" t="str">
        <f>INDEX(PDC!$K$1:$L$89,MATCH(AH910,PDC!$K:$K,0),MATCH(PDC!$L$1,PDC!$K$1:$L$1,0))</f>
        <v>Activités des organisations et organismes extraterritoriaux</v>
      </c>
      <c r="AG910" t="s">
        <v>157</v>
      </c>
      <c r="AH910" t="s">
        <v>260</v>
      </c>
      <c r="AI910">
        <v>3.4722707184106398</v>
      </c>
    </row>
    <row r="911" spans="24:35" x14ac:dyDescent="0.35">
      <c r="X911" t="str">
        <f t="shared" si="38"/>
        <v>8409_Industrie de l'habillement</v>
      </c>
      <c r="Y911" t="str">
        <f>INDEX(PDC!$K$1:$L$89,MATCH(AA911,PDC!$K:$K,0),MATCH(PDC!$L$1,PDC!$K$1:$L$1,0))</f>
        <v>Industrie de l'habillement</v>
      </c>
      <c r="Z911" t="s">
        <v>312</v>
      </c>
      <c r="AA911" t="s">
        <v>254</v>
      </c>
      <c r="AB911">
        <v>84.536145656216107</v>
      </c>
      <c r="AE911" t="str">
        <f t="shared" si="39"/>
        <v>74_Culture et production animale, chasse et services annexes</v>
      </c>
      <c r="AF911" t="str">
        <f>INDEX(PDC!$K$1:$L$89,MATCH(AH911,PDC!$K:$K,0),MATCH(PDC!$L$1,PDC!$K$1:$L$1,0))</f>
        <v>Culture et production animale, chasse et services annexes</v>
      </c>
      <c r="AG911" t="s">
        <v>159</v>
      </c>
      <c r="AH911" t="s">
        <v>94</v>
      </c>
      <c r="AI911">
        <v>1207.55463309792</v>
      </c>
    </row>
    <row r="912" spans="24:35" x14ac:dyDescent="0.35">
      <c r="X912" t="str">
        <f t="shared" si="38"/>
        <v>8409_Industrie du cuir et de la chaussure</v>
      </c>
      <c r="Y912" t="str">
        <f>INDEX(PDC!$K$1:$L$89,MATCH(AA912,PDC!$K:$K,0),MATCH(PDC!$L$1,PDC!$K$1:$L$1,0))</f>
        <v>Industrie du cuir et de la chaussure</v>
      </c>
      <c r="Z912" t="s">
        <v>312</v>
      </c>
      <c r="AA912" t="s">
        <v>143</v>
      </c>
      <c r="AB912">
        <v>36.5197936446177</v>
      </c>
      <c r="AE912" t="str">
        <f t="shared" si="39"/>
        <v>74_Sylviculture et exploitation forestière</v>
      </c>
      <c r="AF912" t="str">
        <f>INDEX(PDC!$K$1:$L$89,MATCH(AH912,PDC!$K:$K,0),MATCH(PDC!$L$1,PDC!$K$1:$L$1,0))</f>
        <v>Sylviculture et exploitation forestière</v>
      </c>
      <c r="AG912" t="s">
        <v>159</v>
      </c>
      <c r="AH912" t="s">
        <v>95</v>
      </c>
      <c r="AI912">
        <v>184.26060435192201</v>
      </c>
    </row>
    <row r="913" spans="24:35" x14ac:dyDescent="0.35">
      <c r="X913" t="str">
        <f t="shared" si="38"/>
        <v>8409_Travail du bois et fabrication d'articles en bois et en liège, à l'exception des meubles ; fabrication d'articles en vannerie et sparterie</v>
      </c>
      <c r="Y913" t="str">
        <f>INDEX(PDC!$K$1:$L$89,MATCH(AA913,PDC!$K:$K,0),MATCH(PDC!$L$1,PDC!$K$1:$L$1,0))</f>
        <v>Travail du bois et fabrication d'articles en bois et en liège, à l'exception des meubles ; fabrication d'articles en vannerie et sparterie</v>
      </c>
      <c r="Z913" t="s">
        <v>312</v>
      </c>
      <c r="AA913" t="s">
        <v>196</v>
      </c>
      <c r="AB913">
        <v>274.93862147721597</v>
      </c>
      <c r="AE913" t="str">
        <f t="shared" si="39"/>
        <v>74_Pêche et aquaculture</v>
      </c>
      <c r="AF913" t="str">
        <f>INDEX(PDC!$K$1:$L$89,MATCH(AH913,PDC!$K:$K,0),MATCH(PDC!$L$1,PDC!$K$1:$L$1,0))</f>
        <v>Pêche et aquaculture</v>
      </c>
      <c r="AG913" t="s">
        <v>159</v>
      </c>
      <c r="AH913" t="s">
        <v>104</v>
      </c>
      <c r="AI913">
        <v>37.524119792963901</v>
      </c>
    </row>
    <row r="914" spans="24:35" x14ac:dyDescent="0.35">
      <c r="X914" t="str">
        <f t="shared" si="38"/>
        <v>8409_Industrie du papier et du carton</v>
      </c>
      <c r="Y914" t="str">
        <f>INDEX(PDC!$K$1:$L$89,MATCH(AA914,PDC!$K:$K,0),MATCH(PDC!$L$1,PDC!$K$1:$L$1,0))</f>
        <v>Industrie du papier et du carton</v>
      </c>
      <c r="Z914" t="s">
        <v>312</v>
      </c>
      <c r="AA914" t="s">
        <v>248</v>
      </c>
      <c r="AB914">
        <v>919.99724320754103</v>
      </c>
      <c r="AE914" t="str">
        <f t="shared" si="39"/>
        <v>74_Autres industries extractives</v>
      </c>
      <c r="AF914" t="str">
        <f>INDEX(PDC!$K$1:$L$89,MATCH(AH914,PDC!$K:$K,0),MATCH(PDC!$L$1,PDC!$K$1:$L$1,0))</f>
        <v>Autres industries extractives</v>
      </c>
      <c r="AG914" t="s">
        <v>159</v>
      </c>
      <c r="AH914" t="s">
        <v>96</v>
      </c>
      <c r="AI914">
        <v>257.16535996738702</v>
      </c>
    </row>
    <row r="915" spans="24:35" x14ac:dyDescent="0.35">
      <c r="X915" t="str">
        <f t="shared" si="38"/>
        <v>8409_Imprimerie et reproduction d'enregistrements</v>
      </c>
      <c r="Y915" t="str">
        <f>INDEX(PDC!$K$1:$L$89,MATCH(AA915,PDC!$K:$K,0),MATCH(PDC!$L$1,PDC!$K$1:$L$1,0))</f>
        <v>Imprimerie et reproduction d'enregistrements</v>
      </c>
      <c r="Z915" t="s">
        <v>312</v>
      </c>
      <c r="AA915" t="s">
        <v>221</v>
      </c>
      <c r="AB915">
        <v>589.03737608272104</v>
      </c>
      <c r="AE915" t="str">
        <f t="shared" si="39"/>
        <v>74_Industries alimentaires</v>
      </c>
      <c r="AF915" t="str">
        <f>INDEX(PDC!$K$1:$L$89,MATCH(AH915,PDC!$K:$K,0),MATCH(PDC!$L$1,PDC!$K$1:$L$1,0))</f>
        <v>Industries alimentaires</v>
      </c>
      <c r="AG915" t="s">
        <v>159</v>
      </c>
      <c r="AH915" t="s">
        <v>199</v>
      </c>
      <c r="AI915">
        <v>4493.8688978683604</v>
      </c>
    </row>
    <row r="916" spans="24:35" x14ac:dyDescent="0.35">
      <c r="X916" t="str">
        <f t="shared" si="38"/>
        <v>8409_Cokéfaction et raffinage</v>
      </c>
      <c r="Y916" t="str">
        <f>INDEX(PDC!$K$1:$L$89,MATCH(AA916,PDC!$K:$K,0),MATCH(PDC!$L$1,PDC!$K$1:$L$1,0))</f>
        <v>Cokéfaction et raffinage</v>
      </c>
      <c r="Z916" t="s">
        <v>312</v>
      </c>
      <c r="AA916" t="s">
        <v>262</v>
      </c>
      <c r="AB916">
        <v>164.377181947308</v>
      </c>
      <c r="AE916" t="str">
        <f t="shared" si="39"/>
        <v>74_Fabrication de boissons</v>
      </c>
      <c r="AF916" t="str">
        <f>INDEX(PDC!$K$1:$L$89,MATCH(AH916,PDC!$K:$K,0),MATCH(PDC!$L$1,PDC!$K$1:$L$1,0))</f>
        <v>Fabrication de boissons</v>
      </c>
      <c r="AG916" t="s">
        <v>159</v>
      </c>
      <c r="AH916" t="s">
        <v>252</v>
      </c>
      <c r="AI916">
        <v>1144.1037710343601</v>
      </c>
    </row>
    <row r="917" spans="24:35" x14ac:dyDescent="0.35">
      <c r="X917" t="str">
        <f t="shared" si="38"/>
        <v>8409_Industrie chimique</v>
      </c>
      <c r="Y917" t="str">
        <f>INDEX(PDC!$K$1:$L$89,MATCH(AA917,PDC!$K:$K,0),MATCH(PDC!$L$1,PDC!$K$1:$L$1,0))</f>
        <v>Industrie chimique</v>
      </c>
      <c r="Z917" t="s">
        <v>312</v>
      </c>
      <c r="AA917" t="s">
        <v>211</v>
      </c>
      <c r="AB917">
        <v>1682.43158055861</v>
      </c>
      <c r="AE917" t="str">
        <f t="shared" si="39"/>
        <v>74_Fabrication de produits à base de tabac</v>
      </c>
      <c r="AF917" t="str">
        <f>INDEX(PDC!$K$1:$L$89,MATCH(AH917,PDC!$K:$K,0),MATCH(PDC!$L$1,PDC!$K$1:$L$1,0))</f>
        <v>Fabrication de produits à base de tabac</v>
      </c>
      <c r="AG917" t="s">
        <v>159</v>
      </c>
      <c r="AH917" t="s">
        <v>263</v>
      </c>
      <c r="AI917">
        <v>11.1900139573356</v>
      </c>
    </row>
    <row r="918" spans="24:35" x14ac:dyDescent="0.35">
      <c r="X918" t="str">
        <f t="shared" si="38"/>
        <v>8409_Industrie pharmaceutique</v>
      </c>
      <c r="Y918" t="str">
        <f>INDEX(PDC!$K$1:$L$89,MATCH(AA918,PDC!$K:$K,0),MATCH(PDC!$L$1,PDC!$K$1:$L$1,0))</f>
        <v>Industrie pharmaceutique</v>
      </c>
      <c r="Z918" t="s">
        <v>312</v>
      </c>
      <c r="AA918" t="s">
        <v>259</v>
      </c>
      <c r="AB918">
        <v>296.680940903421</v>
      </c>
      <c r="AE918" t="str">
        <f t="shared" si="39"/>
        <v>74_Fabrication de textiles</v>
      </c>
      <c r="AF918" t="str">
        <f>INDEX(PDC!$K$1:$L$89,MATCH(AH918,PDC!$K:$K,0),MATCH(PDC!$L$1,PDC!$K$1:$L$1,0))</f>
        <v>Fabrication de textiles</v>
      </c>
      <c r="AG918" t="s">
        <v>159</v>
      </c>
      <c r="AH918" t="s">
        <v>250</v>
      </c>
      <c r="AI918">
        <v>151.780333804995</v>
      </c>
    </row>
    <row r="919" spans="24:35" x14ac:dyDescent="0.35">
      <c r="X919" t="str">
        <f t="shared" si="38"/>
        <v>8409_Fabrication de produits en caoutchouc et en plastique</v>
      </c>
      <c r="Y919" t="str">
        <f>INDEX(PDC!$K$1:$L$89,MATCH(AA919,PDC!$K:$K,0),MATCH(PDC!$L$1,PDC!$K$1:$L$1,0))</f>
        <v>Fabrication de produits en caoutchouc et en plastique</v>
      </c>
      <c r="Z919" t="s">
        <v>312</v>
      </c>
      <c r="AA919" t="s">
        <v>195</v>
      </c>
      <c r="AB919">
        <v>358.12133641623802</v>
      </c>
      <c r="AE919" t="str">
        <f t="shared" si="39"/>
        <v>74_Industrie de l'habillement</v>
      </c>
      <c r="AF919" t="str">
        <f>INDEX(PDC!$K$1:$L$89,MATCH(AH919,PDC!$K:$K,0),MATCH(PDC!$L$1,PDC!$K$1:$L$1,0))</f>
        <v>Industrie de l'habillement</v>
      </c>
      <c r="AG919" t="s">
        <v>159</v>
      </c>
      <c r="AH919" t="s">
        <v>254</v>
      </c>
      <c r="AI919">
        <v>291.29969695896898</v>
      </c>
    </row>
    <row r="920" spans="24:35" x14ac:dyDescent="0.35">
      <c r="X920" t="str">
        <f t="shared" si="38"/>
        <v>8409_Fabrication d'autres produits minéraux non métalliques</v>
      </c>
      <c r="Y920" t="str">
        <f>INDEX(PDC!$K$1:$L$89,MATCH(AA920,PDC!$K:$K,0),MATCH(PDC!$L$1,PDC!$K$1:$L$1,0))</f>
        <v>Fabrication d'autres produits minéraux non métalliques</v>
      </c>
      <c r="Z920" t="s">
        <v>312</v>
      </c>
      <c r="AA920" t="s">
        <v>203</v>
      </c>
      <c r="AB920">
        <v>580.21600739598398</v>
      </c>
      <c r="AE920" t="str">
        <f t="shared" si="39"/>
        <v>74_Industrie du cuir et de la chaussure</v>
      </c>
      <c r="AF920" t="str">
        <f>INDEX(PDC!$K$1:$L$89,MATCH(AH920,PDC!$K:$K,0),MATCH(PDC!$L$1,PDC!$K$1:$L$1,0))</f>
        <v>Industrie du cuir et de la chaussure</v>
      </c>
      <c r="AG920" t="s">
        <v>159</v>
      </c>
      <c r="AH920" t="s">
        <v>143</v>
      </c>
      <c r="AI920">
        <v>195.96086111684099</v>
      </c>
    </row>
    <row r="921" spans="24:35" x14ac:dyDescent="0.35">
      <c r="X921" t="str">
        <f t="shared" si="38"/>
        <v>8409_Métallurgie</v>
      </c>
      <c r="Y921" t="str">
        <f>INDEX(PDC!$K$1:$L$89,MATCH(AA921,PDC!$K:$K,0),MATCH(PDC!$L$1,PDC!$K$1:$L$1,0))</f>
        <v>Métallurgie</v>
      </c>
      <c r="Z921" t="s">
        <v>312</v>
      </c>
      <c r="AA921" t="s">
        <v>225</v>
      </c>
      <c r="AB921">
        <v>1212.9162487377901</v>
      </c>
      <c r="AE921" t="str">
        <f t="shared" si="39"/>
        <v>74_Travail du bois et fabrication d'articles en bois et en liège, à l'exception des meubles ; fabrication d'articles en vannerie et sparterie</v>
      </c>
      <c r="AF921" t="str">
        <f>INDEX(PDC!$K$1:$L$89,MATCH(AH921,PDC!$K:$K,0),MATCH(PDC!$L$1,PDC!$K$1:$L$1,0))</f>
        <v>Travail du bois et fabrication d'articles en bois et en liège, à l'exception des meubles ; fabrication d'articles en vannerie et sparterie</v>
      </c>
      <c r="AG921" t="s">
        <v>159</v>
      </c>
      <c r="AH921" t="s">
        <v>196</v>
      </c>
      <c r="AI921">
        <v>867.70066927613698</v>
      </c>
    </row>
    <row r="922" spans="24:35" x14ac:dyDescent="0.35">
      <c r="X922" t="str">
        <f t="shared" si="38"/>
        <v>8409_Fabrication de produits métalliques, à l'exception des machines et des équipements</v>
      </c>
      <c r="Y922" t="str">
        <f>INDEX(PDC!$K$1:$L$89,MATCH(AA922,PDC!$K:$K,0),MATCH(PDC!$L$1,PDC!$K$1:$L$1,0))</f>
        <v>Fabrication de produits métalliques, à l'exception des machines et des équipements</v>
      </c>
      <c r="Z922" t="s">
        <v>312</v>
      </c>
      <c r="AA922" t="s">
        <v>204</v>
      </c>
      <c r="AB922">
        <v>3522.6871827587001</v>
      </c>
      <c r="AE922" t="str">
        <f t="shared" si="39"/>
        <v>74_Industrie du papier et du carton</v>
      </c>
      <c r="AF922" t="str">
        <f>INDEX(PDC!$K$1:$L$89,MATCH(AH922,PDC!$K:$K,0),MATCH(PDC!$L$1,PDC!$K$1:$L$1,0))</f>
        <v>Industrie du papier et du carton</v>
      </c>
      <c r="AG922" t="s">
        <v>159</v>
      </c>
      <c r="AH922" t="s">
        <v>248</v>
      </c>
      <c r="AI922">
        <v>417.875236134906</v>
      </c>
    </row>
    <row r="923" spans="24:35" x14ac:dyDescent="0.35">
      <c r="X923" t="str">
        <f t="shared" si="38"/>
        <v>8409_Fabrication de produits informatiques, électroniques et optiques</v>
      </c>
      <c r="Y923" t="str">
        <f>INDEX(PDC!$K$1:$L$89,MATCH(AA923,PDC!$K:$K,0),MATCH(PDC!$L$1,PDC!$K$1:$L$1,0))</f>
        <v>Fabrication de produits informatiques, électroniques et optiques</v>
      </c>
      <c r="Z923" t="s">
        <v>312</v>
      </c>
      <c r="AA923" t="s">
        <v>145</v>
      </c>
      <c r="AB923">
        <v>6013.82427197383</v>
      </c>
      <c r="AE923" t="str">
        <f t="shared" si="39"/>
        <v>74_Imprimerie et reproduction d'enregistrements</v>
      </c>
      <c r="AF923" t="str">
        <f>INDEX(PDC!$K$1:$L$89,MATCH(AH923,PDC!$K:$K,0),MATCH(PDC!$L$1,PDC!$K$1:$L$1,0))</f>
        <v>Imprimerie et reproduction d'enregistrements</v>
      </c>
      <c r="AG923" t="s">
        <v>159</v>
      </c>
      <c r="AH923" t="s">
        <v>221</v>
      </c>
      <c r="AI923">
        <v>458.95341892037601</v>
      </c>
    </row>
    <row r="924" spans="24:35" x14ac:dyDescent="0.35">
      <c r="X924" t="str">
        <f t="shared" si="38"/>
        <v>8409_Fabrication d'équipements électriques</v>
      </c>
      <c r="Y924" t="str">
        <f>INDEX(PDC!$K$1:$L$89,MATCH(AA924,PDC!$K:$K,0),MATCH(PDC!$L$1,PDC!$K$1:$L$1,0))</f>
        <v>Fabrication d'équipements électriques</v>
      </c>
      <c r="Z924" t="s">
        <v>312</v>
      </c>
      <c r="AA924" t="s">
        <v>235</v>
      </c>
      <c r="AB924">
        <v>6350.3420004185</v>
      </c>
      <c r="AE924" t="str">
        <f t="shared" si="39"/>
        <v>74_Cokéfaction et raffinage</v>
      </c>
      <c r="AF924" t="str">
        <f>INDEX(PDC!$K$1:$L$89,MATCH(AH924,PDC!$K:$K,0),MATCH(PDC!$L$1,PDC!$K$1:$L$1,0))</f>
        <v>Cokéfaction et raffinage</v>
      </c>
      <c r="AG924" t="s">
        <v>159</v>
      </c>
      <c r="AH924" t="s">
        <v>262</v>
      </c>
      <c r="AI924">
        <v>7.3314636617097699</v>
      </c>
    </row>
    <row r="925" spans="24:35" x14ac:dyDescent="0.35">
      <c r="X925" t="str">
        <f t="shared" si="38"/>
        <v>8409_Fabrication de machines et équipements n.c.a.</v>
      </c>
      <c r="Y925" t="str">
        <f>INDEX(PDC!$K$1:$L$89,MATCH(AA925,PDC!$K:$K,0),MATCH(PDC!$L$1,PDC!$K$1:$L$1,0))</f>
        <v>Fabrication de machines et équipements n.c.a.</v>
      </c>
      <c r="Z925" t="s">
        <v>312</v>
      </c>
      <c r="AA925" t="s">
        <v>219</v>
      </c>
      <c r="AB925">
        <v>3487.05278568417</v>
      </c>
      <c r="AE925" t="str">
        <f t="shared" si="39"/>
        <v>74_Industrie chimique</v>
      </c>
      <c r="AF925" t="str">
        <f>INDEX(PDC!$K$1:$L$89,MATCH(AH925,PDC!$K:$K,0),MATCH(PDC!$L$1,PDC!$K$1:$L$1,0))</f>
        <v>Industrie chimique</v>
      </c>
      <c r="AG925" t="s">
        <v>159</v>
      </c>
      <c r="AH925" t="s">
        <v>211</v>
      </c>
      <c r="AI925">
        <v>774.13354335195095</v>
      </c>
    </row>
    <row r="926" spans="24:35" x14ac:dyDescent="0.35">
      <c r="X926" t="str">
        <f t="shared" si="38"/>
        <v>8409_Industrie automobile</v>
      </c>
      <c r="Y926" t="str">
        <f>INDEX(PDC!$K$1:$L$89,MATCH(AA926,PDC!$K:$K,0),MATCH(PDC!$L$1,PDC!$K$1:$L$1,0))</f>
        <v>Industrie automobile</v>
      </c>
      <c r="Z926" t="s">
        <v>312</v>
      </c>
      <c r="AA926" t="s">
        <v>208</v>
      </c>
      <c r="AB926">
        <v>114.575294842782</v>
      </c>
      <c r="AE926" t="str">
        <f t="shared" si="39"/>
        <v>74_Industrie pharmaceutique</v>
      </c>
      <c r="AF926" t="str">
        <f>INDEX(PDC!$K$1:$L$89,MATCH(AH926,PDC!$K:$K,0),MATCH(PDC!$L$1,PDC!$K$1:$L$1,0))</f>
        <v>Industrie pharmaceutique</v>
      </c>
      <c r="AG926" t="s">
        <v>159</v>
      </c>
      <c r="AH926" t="s">
        <v>259</v>
      </c>
      <c r="AI926">
        <v>1083.8645236417899</v>
      </c>
    </row>
    <row r="927" spans="24:35" x14ac:dyDescent="0.35">
      <c r="X927" t="str">
        <f t="shared" si="38"/>
        <v>8409_Fabrication d'autres matériels de transport</v>
      </c>
      <c r="Y927" t="str">
        <f>INDEX(PDC!$K$1:$L$89,MATCH(AA927,PDC!$K:$K,0),MATCH(PDC!$L$1,PDC!$K$1:$L$1,0))</f>
        <v>Fabrication d'autres matériels de transport</v>
      </c>
      <c r="Z927" t="s">
        <v>312</v>
      </c>
      <c r="AA927" t="s">
        <v>237</v>
      </c>
      <c r="AB927">
        <v>21.5361795501138</v>
      </c>
      <c r="AE927" t="str">
        <f t="shared" si="39"/>
        <v>74_Fabrication de produits en caoutchouc et en plastique</v>
      </c>
      <c r="AF927" t="str">
        <f>INDEX(PDC!$K$1:$L$89,MATCH(AH927,PDC!$K:$K,0),MATCH(PDC!$L$1,PDC!$K$1:$L$1,0))</f>
        <v>Fabrication de produits en caoutchouc et en plastique</v>
      </c>
      <c r="AG927" t="s">
        <v>159</v>
      </c>
      <c r="AH927" t="s">
        <v>195</v>
      </c>
      <c r="AI927">
        <v>1186.5346422469199</v>
      </c>
    </row>
    <row r="928" spans="24:35" x14ac:dyDescent="0.35">
      <c r="X928" t="str">
        <f t="shared" si="38"/>
        <v>8409_Fabrication de meubles</v>
      </c>
      <c r="Y928" t="str">
        <f>INDEX(PDC!$K$1:$L$89,MATCH(AA928,PDC!$K:$K,0),MATCH(PDC!$L$1,PDC!$K$1:$L$1,0))</f>
        <v>Fabrication de meubles</v>
      </c>
      <c r="Z928" t="s">
        <v>312</v>
      </c>
      <c r="AA928" t="s">
        <v>231</v>
      </c>
      <c r="AB928">
        <v>218.474464051967</v>
      </c>
      <c r="AE928" t="str">
        <f t="shared" si="39"/>
        <v>74_Fabrication d'autres produits minéraux non métalliques</v>
      </c>
      <c r="AF928" t="str">
        <f>INDEX(PDC!$K$1:$L$89,MATCH(AH928,PDC!$K:$K,0),MATCH(PDC!$L$1,PDC!$K$1:$L$1,0))</f>
        <v>Fabrication d'autres produits minéraux non métalliques</v>
      </c>
      <c r="AG928" t="s">
        <v>159</v>
      </c>
      <c r="AH928" t="s">
        <v>203</v>
      </c>
      <c r="AI928">
        <v>793.12077698532903</v>
      </c>
    </row>
    <row r="929" spans="24:35" x14ac:dyDescent="0.35">
      <c r="X929" t="str">
        <f t="shared" si="38"/>
        <v>8409_Autres industries manufacturières</v>
      </c>
      <c r="Y929" t="str">
        <f>INDEX(PDC!$K$1:$L$89,MATCH(AA929,PDC!$K:$K,0),MATCH(PDC!$L$1,PDC!$K$1:$L$1,0))</f>
        <v>Autres industries manufacturières</v>
      </c>
      <c r="Z929" t="s">
        <v>312</v>
      </c>
      <c r="AA929" t="s">
        <v>244</v>
      </c>
      <c r="AB929">
        <v>1858.9289957015501</v>
      </c>
      <c r="AE929" t="str">
        <f t="shared" si="39"/>
        <v>74_Métallurgie</v>
      </c>
      <c r="AF929" t="str">
        <f>INDEX(PDC!$K$1:$L$89,MATCH(AH929,PDC!$K:$K,0),MATCH(PDC!$L$1,PDC!$K$1:$L$1,0))</f>
        <v>Métallurgie</v>
      </c>
      <c r="AG929" t="s">
        <v>159</v>
      </c>
      <c r="AH929" t="s">
        <v>225</v>
      </c>
      <c r="AI929">
        <v>475.897801753262</v>
      </c>
    </row>
    <row r="930" spans="24:35" x14ac:dyDescent="0.35">
      <c r="X930" t="str">
        <f t="shared" si="38"/>
        <v>8409_Réparation et installation de machines et d'équipements</v>
      </c>
      <c r="Y930" t="str">
        <f>INDEX(PDC!$K$1:$L$89,MATCH(AA930,PDC!$K:$K,0),MATCH(PDC!$L$1,PDC!$K$1:$L$1,0))</f>
        <v>Réparation et installation de machines et d'équipements</v>
      </c>
      <c r="Z930" t="s">
        <v>312</v>
      </c>
      <c r="AA930" t="s">
        <v>215</v>
      </c>
      <c r="AB930">
        <v>2959.79197860146</v>
      </c>
      <c r="AE930" t="str">
        <f t="shared" si="39"/>
        <v>74_Fabrication de produits métalliques, à l'exception des machines et des équipements</v>
      </c>
      <c r="AF930" t="str">
        <f>INDEX(PDC!$K$1:$L$89,MATCH(AH930,PDC!$K:$K,0),MATCH(PDC!$L$1,PDC!$K$1:$L$1,0))</f>
        <v>Fabrication de produits métalliques, à l'exception des machines et des équipements</v>
      </c>
      <c r="AG930" t="s">
        <v>159</v>
      </c>
      <c r="AH930" t="s">
        <v>204</v>
      </c>
      <c r="AI930">
        <v>13548.630746282999</v>
      </c>
    </row>
    <row r="931" spans="24:35" x14ac:dyDescent="0.35">
      <c r="X931" t="str">
        <f t="shared" si="38"/>
        <v>8409_Production et distribution d'électricité, de gaz, de vapeur et d'air conditionné</v>
      </c>
      <c r="Y931" t="str">
        <f>INDEX(PDC!$K$1:$L$89,MATCH(AA931,PDC!$K:$K,0),MATCH(PDC!$L$1,PDC!$K$1:$L$1,0))</f>
        <v>Production et distribution d'électricité, de gaz, de vapeur et d'air conditionné</v>
      </c>
      <c r="Z931" t="s">
        <v>312</v>
      </c>
      <c r="AA931" t="s">
        <v>253</v>
      </c>
      <c r="AB931">
        <v>2513.1092523512302</v>
      </c>
      <c r="AE931" t="str">
        <f t="shared" si="39"/>
        <v>74_Fabrication de produits informatiques, électroniques et optiques</v>
      </c>
      <c r="AF931" t="str">
        <f>INDEX(PDC!$K$1:$L$89,MATCH(AH931,PDC!$K:$K,0),MATCH(PDC!$L$1,PDC!$K$1:$L$1,0))</f>
        <v>Fabrication de produits informatiques, électroniques et optiques</v>
      </c>
      <c r="AG931" t="s">
        <v>159</v>
      </c>
      <c r="AH931" t="s">
        <v>145</v>
      </c>
      <c r="AI931">
        <v>1718.4595591800701</v>
      </c>
    </row>
    <row r="932" spans="24:35" x14ac:dyDescent="0.35">
      <c r="X932" t="str">
        <f t="shared" si="38"/>
        <v>8409_Captage, traitement et distribution d'eau</v>
      </c>
      <c r="Y932" t="str">
        <f>INDEX(PDC!$K$1:$L$89,MATCH(AA932,PDC!$K:$K,0),MATCH(PDC!$L$1,PDC!$K$1:$L$1,0))</f>
        <v>Captage, traitement et distribution d'eau</v>
      </c>
      <c r="Z932" t="s">
        <v>312</v>
      </c>
      <c r="AA932" t="s">
        <v>230</v>
      </c>
      <c r="AB932">
        <v>317.72503212071098</v>
      </c>
      <c r="AE932" t="str">
        <f t="shared" si="39"/>
        <v>74_Fabrication d'équipements électriques</v>
      </c>
      <c r="AF932" t="str">
        <f>INDEX(PDC!$K$1:$L$89,MATCH(AH932,PDC!$K:$K,0),MATCH(PDC!$L$1,PDC!$K$1:$L$1,0))</f>
        <v>Fabrication d'équipements électriques</v>
      </c>
      <c r="AG932" t="s">
        <v>159</v>
      </c>
      <c r="AH932" t="s">
        <v>235</v>
      </c>
      <c r="AI932">
        <v>1327.7834967792401</v>
      </c>
    </row>
    <row r="933" spans="24:35" x14ac:dyDescent="0.35">
      <c r="X933" t="str">
        <f t="shared" si="38"/>
        <v>8409_Collecte et traitement des eaux usées</v>
      </c>
      <c r="Y933" t="str">
        <f>INDEX(PDC!$K$1:$L$89,MATCH(AA933,PDC!$K:$K,0),MATCH(PDC!$L$1,PDC!$K$1:$L$1,0))</f>
        <v>Collecte et traitement des eaux usées</v>
      </c>
      <c r="Z933" t="s">
        <v>312</v>
      </c>
      <c r="AA933" t="s">
        <v>197</v>
      </c>
      <c r="AB933">
        <v>97.647068070500893</v>
      </c>
      <c r="AE933" t="str">
        <f t="shared" si="39"/>
        <v>74_Fabrication de machines et équipements n.c.a.</v>
      </c>
      <c r="AF933" t="str">
        <f>INDEX(PDC!$K$1:$L$89,MATCH(AH933,PDC!$K:$K,0),MATCH(PDC!$L$1,PDC!$K$1:$L$1,0))</f>
        <v>Fabrication de machines et équipements n.c.a.</v>
      </c>
      <c r="AG933" t="s">
        <v>159</v>
      </c>
      <c r="AH933" t="s">
        <v>219</v>
      </c>
      <c r="AI933">
        <v>5640.7775848364499</v>
      </c>
    </row>
    <row r="934" spans="24:35" x14ac:dyDescent="0.35">
      <c r="X934" t="str">
        <f t="shared" si="38"/>
        <v>8409_Collecte, traitement et élimination des déchets ; récupération</v>
      </c>
      <c r="Y934" t="str">
        <f>INDEX(PDC!$K$1:$L$89,MATCH(AA934,PDC!$K:$K,0),MATCH(PDC!$L$1,PDC!$K$1:$L$1,0))</f>
        <v>Collecte, traitement et élimination des déchets ; récupération</v>
      </c>
      <c r="Z934" t="s">
        <v>312</v>
      </c>
      <c r="AA934" t="s">
        <v>147</v>
      </c>
      <c r="AB934">
        <v>606.643985820323</v>
      </c>
      <c r="AE934" t="str">
        <f t="shared" si="39"/>
        <v>74_Industrie automobile</v>
      </c>
      <c r="AF934" t="str">
        <f>INDEX(PDC!$K$1:$L$89,MATCH(AH934,PDC!$K:$K,0),MATCH(PDC!$L$1,PDC!$K$1:$L$1,0))</f>
        <v>Industrie automobile</v>
      </c>
      <c r="AG934" t="s">
        <v>159</v>
      </c>
      <c r="AH934" t="s">
        <v>208</v>
      </c>
      <c r="AI934">
        <v>687.77417114166406</v>
      </c>
    </row>
    <row r="935" spans="24:35" x14ac:dyDescent="0.35">
      <c r="X935" t="str">
        <f t="shared" si="38"/>
        <v>8409_Dépollution et autres services de gestion des déchets</v>
      </c>
      <c r="Y935" t="str">
        <f>INDEX(PDC!$K$1:$L$89,MATCH(AA935,PDC!$K:$K,0),MATCH(PDC!$L$1,PDC!$K$1:$L$1,0))</f>
        <v>Dépollution et autres services de gestion des déchets</v>
      </c>
      <c r="Z935" t="s">
        <v>312</v>
      </c>
      <c r="AA935" t="s">
        <v>246</v>
      </c>
      <c r="AB935">
        <v>8.7542391605288508</v>
      </c>
      <c r="AE935" t="str">
        <f t="shared" si="39"/>
        <v>74_Fabrication d'autres matériels de transport</v>
      </c>
      <c r="AF935" t="str">
        <f>INDEX(PDC!$K$1:$L$89,MATCH(AH935,PDC!$K:$K,0),MATCH(PDC!$L$1,PDC!$K$1:$L$1,0))</f>
        <v>Fabrication d'autres matériels de transport</v>
      </c>
      <c r="AG935" t="s">
        <v>159</v>
      </c>
      <c r="AH935" t="s">
        <v>237</v>
      </c>
      <c r="AI935">
        <v>399.29101017775798</v>
      </c>
    </row>
    <row r="936" spans="24:35" x14ac:dyDescent="0.35">
      <c r="X936" t="str">
        <f t="shared" si="38"/>
        <v>8409_Construction de bâtiments</v>
      </c>
      <c r="Y936" t="str">
        <f>INDEX(PDC!$K$1:$L$89,MATCH(AA936,PDC!$K:$K,0),MATCH(PDC!$L$1,PDC!$K$1:$L$1,0))</f>
        <v>Construction de bâtiments</v>
      </c>
      <c r="Z936" t="s">
        <v>312</v>
      </c>
      <c r="AA936" t="s">
        <v>193</v>
      </c>
      <c r="AB936">
        <v>1162.23129275119</v>
      </c>
      <c r="AE936" t="str">
        <f t="shared" si="39"/>
        <v>74_Fabrication de meubles</v>
      </c>
      <c r="AF936" t="str">
        <f>INDEX(PDC!$K$1:$L$89,MATCH(AH936,PDC!$K:$K,0),MATCH(PDC!$L$1,PDC!$K$1:$L$1,0))</f>
        <v>Fabrication de meubles</v>
      </c>
      <c r="AG936" t="s">
        <v>159</v>
      </c>
      <c r="AH936" t="s">
        <v>231</v>
      </c>
      <c r="AI936">
        <v>1433.68142803926</v>
      </c>
    </row>
    <row r="937" spans="24:35" x14ac:dyDescent="0.35">
      <c r="X937" t="str">
        <f t="shared" si="38"/>
        <v>8409_Génie civil</v>
      </c>
      <c r="Y937" t="str">
        <f>INDEX(PDC!$K$1:$L$89,MATCH(AA937,PDC!$K:$K,0),MATCH(PDC!$L$1,PDC!$K$1:$L$1,0))</f>
        <v>Génie civil</v>
      </c>
      <c r="Z937" t="s">
        <v>312</v>
      </c>
      <c r="AA937" t="s">
        <v>149</v>
      </c>
      <c r="AB937">
        <v>1181.97225580437</v>
      </c>
      <c r="AE937" t="str">
        <f t="shared" si="39"/>
        <v>74_Autres industries manufacturières</v>
      </c>
      <c r="AF937" t="str">
        <f>INDEX(PDC!$K$1:$L$89,MATCH(AH937,PDC!$K:$K,0),MATCH(PDC!$L$1,PDC!$K$1:$L$1,0))</f>
        <v>Autres industries manufacturières</v>
      </c>
      <c r="AG937" t="s">
        <v>159</v>
      </c>
      <c r="AH937" t="s">
        <v>244</v>
      </c>
      <c r="AI937">
        <v>2136.8353727200201</v>
      </c>
    </row>
    <row r="938" spans="24:35" x14ac:dyDescent="0.35">
      <c r="X938" t="str">
        <f t="shared" si="38"/>
        <v>8409_Travaux de construction spécialisés</v>
      </c>
      <c r="Y938" t="str">
        <f>INDEX(PDC!$K$1:$L$89,MATCH(AA938,PDC!$K:$K,0),MATCH(PDC!$L$1,PDC!$K$1:$L$1,0))</f>
        <v>Travaux de construction spécialisés</v>
      </c>
      <c r="Z938" t="s">
        <v>312</v>
      </c>
      <c r="AA938" t="s">
        <v>151</v>
      </c>
      <c r="AB938">
        <v>10044.6310508715</v>
      </c>
      <c r="AE938" t="str">
        <f t="shared" si="39"/>
        <v>74_Réparation et installation de machines et d'équipements</v>
      </c>
      <c r="AF938" t="str">
        <f>INDEX(PDC!$K$1:$L$89,MATCH(AH938,PDC!$K:$K,0),MATCH(PDC!$L$1,PDC!$K$1:$L$1,0))</f>
        <v>Réparation et installation de machines et d'équipements</v>
      </c>
      <c r="AG938" t="s">
        <v>159</v>
      </c>
      <c r="AH938" t="s">
        <v>215</v>
      </c>
      <c r="AI938">
        <v>1022.91232470792</v>
      </c>
    </row>
    <row r="939" spans="24:35" x14ac:dyDescent="0.35">
      <c r="X939" t="str">
        <f t="shared" si="38"/>
        <v>8409_Commerce et réparation d'automobiles et de motocycles</v>
      </c>
      <c r="Y939" t="str">
        <f>INDEX(PDC!$K$1:$L$89,MATCH(AA939,PDC!$K:$K,0),MATCH(PDC!$L$1,PDC!$K$1:$L$1,0))</f>
        <v>Commerce et réparation d'automobiles et de motocycles</v>
      </c>
      <c r="Z939" t="s">
        <v>312</v>
      </c>
      <c r="AA939" t="s">
        <v>223</v>
      </c>
      <c r="AB939">
        <v>3481.3244234715098</v>
      </c>
      <c r="AE939" t="str">
        <f t="shared" si="39"/>
        <v>74_Production et distribution d'électricité, de gaz, de vapeur et d'air conditionné</v>
      </c>
      <c r="AF939" t="str">
        <f>INDEX(PDC!$K$1:$L$89,MATCH(AH939,PDC!$K:$K,0),MATCH(PDC!$L$1,PDC!$K$1:$L$1,0))</f>
        <v>Production et distribution d'électricité, de gaz, de vapeur et d'air conditionné</v>
      </c>
      <c r="AG939" t="s">
        <v>159</v>
      </c>
      <c r="AH939" t="s">
        <v>253</v>
      </c>
      <c r="AI939">
        <v>1061.15328255603</v>
      </c>
    </row>
    <row r="940" spans="24:35" x14ac:dyDescent="0.35">
      <c r="X940" t="str">
        <f t="shared" si="38"/>
        <v>8409_Commerce de gros, à l'exception des automobiles et des motocycles</v>
      </c>
      <c r="Y940" t="str">
        <f>INDEX(PDC!$K$1:$L$89,MATCH(AA940,PDC!$K:$K,0),MATCH(PDC!$L$1,PDC!$K$1:$L$1,0))</f>
        <v>Commerce de gros, à l'exception des automobiles et des motocycles</v>
      </c>
      <c r="Z940" t="s">
        <v>312</v>
      </c>
      <c r="AA940" t="s">
        <v>210</v>
      </c>
      <c r="AB940">
        <v>7805.5109825542504</v>
      </c>
      <c r="AE940" t="str">
        <f t="shared" si="39"/>
        <v>74_Captage, traitement et distribution d'eau</v>
      </c>
      <c r="AF940" t="str">
        <f>INDEX(PDC!$K$1:$L$89,MATCH(AH940,PDC!$K:$K,0),MATCH(PDC!$L$1,PDC!$K$1:$L$1,0))</f>
        <v>Captage, traitement et distribution d'eau</v>
      </c>
      <c r="AG940" t="s">
        <v>159</v>
      </c>
      <c r="AH940" t="s">
        <v>230</v>
      </c>
      <c r="AI940">
        <v>236.43056106636601</v>
      </c>
    </row>
    <row r="941" spans="24:35" x14ac:dyDescent="0.35">
      <c r="X941" t="str">
        <f t="shared" si="38"/>
        <v>8409_Commerce de détail, à l'exception des automobiles et des motocycles</v>
      </c>
      <c r="Y941" t="str">
        <f>INDEX(PDC!$K$1:$L$89,MATCH(AA941,PDC!$K:$K,0),MATCH(PDC!$L$1,PDC!$K$1:$L$1,0))</f>
        <v>Commerce de détail, à l'exception des automobiles et des motocycles</v>
      </c>
      <c r="Z941" t="s">
        <v>312</v>
      </c>
      <c r="AA941" t="s">
        <v>206</v>
      </c>
      <c r="AB941">
        <v>14373.4273658983</v>
      </c>
      <c r="AE941" t="str">
        <f t="shared" si="39"/>
        <v>74_Collecte et traitement des eaux usées</v>
      </c>
      <c r="AF941" t="str">
        <f>INDEX(PDC!$K$1:$L$89,MATCH(AH941,PDC!$K:$K,0),MATCH(PDC!$L$1,PDC!$K$1:$L$1,0))</f>
        <v>Collecte et traitement des eaux usées</v>
      </c>
      <c r="AG941" t="s">
        <v>159</v>
      </c>
      <c r="AH941" t="s">
        <v>197</v>
      </c>
      <c r="AI941">
        <v>210.70841574240299</v>
      </c>
    </row>
    <row r="942" spans="24:35" x14ac:dyDescent="0.35">
      <c r="X942" t="str">
        <f t="shared" si="38"/>
        <v>8409_Transports terrestres et transport par conduites</v>
      </c>
      <c r="Y942" t="str">
        <f>INDEX(PDC!$K$1:$L$89,MATCH(AA942,PDC!$K:$K,0),MATCH(PDC!$L$1,PDC!$K$1:$L$1,0))</f>
        <v>Transports terrestres et transport par conduites</v>
      </c>
      <c r="Z942" t="s">
        <v>312</v>
      </c>
      <c r="AA942" t="s">
        <v>205</v>
      </c>
      <c r="AB942">
        <v>5822.6780967286204</v>
      </c>
      <c r="AE942" t="str">
        <f t="shared" si="39"/>
        <v>74_Collecte, traitement et élimination des déchets ; récupération</v>
      </c>
      <c r="AF942" t="str">
        <f>INDEX(PDC!$K$1:$L$89,MATCH(AH942,PDC!$K:$K,0),MATCH(PDC!$L$1,PDC!$K$1:$L$1,0))</f>
        <v>Collecte, traitement et élimination des déchets ; récupération</v>
      </c>
      <c r="AG942" t="s">
        <v>159</v>
      </c>
      <c r="AH942" t="s">
        <v>147</v>
      </c>
      <c r="AI942">
        <v>585.07316705884398</v>
      </c>
    </row>
    <row r="943" spans="24:35" x14ac:dyDescent="0.35">
      <c r="X943" t="str">
        <f t="shared" si="38"/>
        <v>8409_Transports par eau</v>
      </c>
      <c r="Y943" t="str">
        <f>INDEX(PDC!$K$1:$L$89,MATCH(AA943,PDC!$K:$K,0),MATCH(PDC!$L$1,PDC!$K$1:$L$1,0))</f>
        <v>Transports par eau</v>
      </c>
      <c r="Z943" t="s">
        <v>312</v>
      </c>
      <c r="AA943" t="s">
        <v>256</v>
      </c>
      <c r="AB943">
        <v>14.872777016162599</v>
      </c>
      <c r="AE943" t="str">
        <f t="shared" si="39"/>
        <v>74_Dépollution et autres services de gestion des déchets</v>
      </c>
      <c r="AF943" t="str">
        <f>INDEX(PDC!$K$1:$L$89,MATCH(AH943,PDC!$K:$K,0),MATCH(PDC!$L$1,PDC!$K$1:$L$1,0))</f>
        <v>Dépollution et autres services de gestion des déchets</v>
      </c>
      <c r="AG943" t="s">
        <v>159</v>
      </c>
      <c r="AH943" t="s">
        <v>246</v>
      </c>
      <c r="AI943">
        <v>7.2273258129307498</v>
      </c>
    </row>
    <row r="944" spans="24:35" x14ac:dyDescent="0.35">
      <c r="X944" t="str">
        <f t="shared" si="38"/>
        <v>8409_Transports aériens</v>
      </c>
      <c r="Y944" t="str">
        <f>INDEX(PDC!$K$1:$L$89,MATCH(AA944,PDC!$K:$K,0),MATCH(PDC!$L$1,PDC!$K$1:$L$1,0))</f>
        <v>Transports aériens</v>
      </c>
      <c r="Z944" t="s">
        <v>312</v>
      </c>
      <c r="AA944" t="s">
        <v>258</v>
      </c>
      <c r="AB944">
        <v>34.632349525823102</v>
      </c>
      <c r="AE944" t="str">
        <f t="shared" si="39"/>
        <v>74_Construction de bâtiments</v>
      </c>
      <c r="AF944" t="str">
        <f>INDEX(PDC!$K$1:$L$89,MATCH(AH944,PDC!$K:$K,0),MATCH(PDC!$L$1,PDC!$K$1:$L$1,0))</f>
        <v>Construction de bâtiments</v>
      </c>
      <c r="AG944" t="s">
        <v>159</v>
      </c>
      <c r="AH944" t="s">
        <v>193</v>
      </c>
      <c r="AI944">
        <v>1773.90890334081</v>
      </c>
    </row>
    <row r="945" spans="24:35" x14ac:dyDescent="0.35">
      <c r="X945" t="str">
        <f t="shared" si="38"/>
        <v>8409_Entreposage et services auxiliaires des transports</v>
      </c>
      <c r="Y945" t="str">
        <f>INDEX(PDC!$K$1:$L$89,MATCH(AA945,PDC!$K:$K,0),MATCH(PDC!$L$1,PDC!$K$1:$L$1,0))</f>
        <v>Entreposage et services auxiliaires des transports</v>
      </c>
      <c r="Z945" t="s">
        <v>312</v>
      </c>
      <c r="AA945" t="s">
        <v>200</v>
      </c>
      <c r="AB945">
        <v>1305.4982441597199</v>
      </c>
      <c r="AE945" t="str">
        <f t="shared" si="39"/>
        <v>74_Génie civil</v>
      </c>
      <c r="AF945" t="str">
        <f>INDEX(PDC!$K$1:$L$89,MATCH(AH945,PDC!$K:$K,0),MATCH(PDC!$L$1,PDC!$K$1:$L$1,0))</f>
        <v>Génie civil</v>
      </c>
      <c r="AG945" t="s">
        <v>159</v>
      </c>
      <c r="AH945" t="s">
        <v>149</v>
      </c>
      <c r="AI945">
        <v>1437.12776812774</v>
      </c>
    </row>
    <row r="946" spans="24:35" x14ac:dyDescent="0.35">
      <c r="X946" t="str">
        <f t="shared" si="38"/>
        <v>8409_Activités de poste et de courrier</v>
      </c>
      <c r="Y946" t="str">
        <f>INDEX(PDC!$K$1:$L$89,MATCH(AA946,PDC!$K:$K,0),MATCH(PDC!$L$1,PDC!$K$1:$L$1,0))</f>
        <v>Activités de poste et de courrier</v>
      </c>
      <c r="Z946" t="s">
        <v>312</v>
      </c>
      <c r="AA946" t="s">
        <v>229</v>
      </c>
      <c r="AB946">
        <v>1241.1462886706299</v>
      </c>
      <c r="AE946" t="str">
        <f t="shared" si="39"/>
        <v>74_Travaux de construction spécialisés</v>
      </c>
      <c r="AF946" t="str">
        <f>INDEX(PDC!$K$1:$L$89,MATCH(AH946,PDC!$K:$K,0),MATCH(PDC!$L$1,PDC!$K$1:$L$1,0))</f>
        <v>Travaux de construction spécialisés</v>
      </c>
      <c r="AG946" t="s">
        <v>159</v>
      </c>
      <c r="AH946" t="s">
        <v>151</v>
      </c>
      <c r="AI946">
        <v>14253.403108827901</v>
      </c>
    </row>
    <row r="947" spans="24:35" x14ac:dyDescent="0.35">
      <c r="X947" t="str">
        <f t="shared" si="38"/>
        <v>8409_Hébergement</v>
      </c>
      <c r="Y947" t="str">
        <f>INDEX(PDC!$K$1:$L$89,MATCH(AA947,PDC!$K:$K,0),MATCH(PDC!$L$1,PDC!$K$1:$L$1,0))</f>
        <v>Hébergement</v>
      </c>
      <c r="Z947" t="s">
        <v>312</v>
      </c>
      <c r="AA947" t="s">
        <v>220</v>
      </c>
      <c r="AB947">
        <v>2004.22010190934</v>
      </c>
      <c r="AE947" t="str">
        <f t="shared" si="39"/>
        <v>74_Commerce et réparation d'automobiles et de motocycles</v>
      </c>
      <c r="AF947" t="str">
        <f>INDEX(PDC!$K$1:$L$89,MATCH(AH947,PDC!$K:$K,0),MATCH(PDC!$L$1,PDC!$K$1:$L$1,0))</f>
        <v>Commerce et réparation d'automobiles et de motocycles</v>
      </c>
      <c r="AG947" t="s">
        <v>159</v>
      </c>
      <c r="AH947" t="s">
        <v>223</v>
      </c>
      <c r="AI947">
        <v>4763.0827371273799</v>
      </c>
    </row>
    <row r="948" spans="24:35" x14ac:dyDescent="0.35">
      <c r="X948" t="str">
        <f t="shared" si="38"/>
        <v>8409_Restauration</v>
      </c>
      <c r="Y948" t="str">
        <f>INDEX(PDC!$K$1:$L$89,MATCH(AA948,PDC!$K:$K,0),MATCH(PDC!$L$1,PDC!$K$1:$L$1,0))</f>
        <v>Restauration</v>
      </c>
      <c r="Z948" t="s">
        <v>312</v>
      </c>
      <c r="AA948" t="s">
        <v>214</v>
      </c>
      <c r="AB948">
        <v>6095.76902159778</v>
      </c>
      <c r="AE948" t="str">
        <f t="shared" si="39"/>
        <v>74_Commerce de gros, à l'exception des automobiles et des motocycles</v>
      </c>
      <c r="AF948" t="str">
        <f>INDEX(PDC!$K$1:$L$89,MATCH(AH948,PDC!$K:$K,0),MATCH(PDC!$L$1,PDC!$K$1:$L$1,0))</f>
        <v>Commerce de gros, à l'exception des automobiles et des motocycles</v>
      </c>
      <c r="AG948" t="s">
        <v>159</v>
      </c>
      <c r="AH948" t="s">
        <v>210</v>
      </c>
      <c r="AI948">
        <v>10502.5358302725</v>
      </c>
    </row>
    <row r="949" spans="24:35" x14ac:dyDescent="0.35">
      <c r="X949" t="str">
        <f t="shared" si="38"/>
        <v>8409_Édition</v>
      </c>
      <c r="Y949" t="str">
        <f>INDEX(PDC!$K$1:$L$89,MATCH(AA949,PDC!$K:$K,0),MATCH(PDC!$L$1,PDC!$K$1:$L$1,0))</f>
        <v>Édition</v>
      </c>
      <c r="Z949" t="s">
        <v>312</v>
      </c>
      <c r="AA949" t="s">
        <v>255</v>
      </c>
      <c r="AB949">
        <v>1792.25018234651</v>
      </c>
      <c r="AE949" t="str">
        <f t="shared" si="39"/>
        <v>74_Commerce de détail, à l'exception des automobiles et des motocycles</v>
      </c>
      <c r="AF949" t="str">
        <f>INDEX(PDC!$K$1:$L$89,MATCH(AH949,PDC!$K:$K,0),MATCH(PDC!$L$1,PDC!$K$1:$L$1,0))</f>
        <v>Commerce de détail, à l'exception des automobiles et des motocycles</v>
      </c>
      <c r="AG949" t="s">
        <v>159</v>
      </c>
      <c r="AH949" t="s">
        <v>206</v>
      </c>
      <c r="AI949">
        <v>21438.640725294801</v>
      </c>
    </row>
    <row r="950" spans="24:35" x14ac:dyDescent="0.35">
      <c r="X950" t="str">
        <f t="shared" si="38"/>
        <v>8409_Production de films cinématographiques, de vidéo et de programmes de télévision ; enregistrement sonore et édition musicale</v>
      </c>
      <c r="Y950" t="str">
        <f>INDEX(PDC!$K$1:$L$89,MATCH(AA950,PDC!$K:$K,0),MATCH(PDC!$L$1,PDC!$K$1:$L$1,0))</f>
        <v>Production de films cinématographiques, de vidéo et de programmes de télévision ; enregistrement sonore et édition musicale</v>
      </c>
      <c r="Z950" t="s">
        <v>312</v>
      </c>
      <c r="AA950" t="s">
        <v>228</v>
      </c>
      <c r="AB950">
        <v>216.211605817991</v>
      </c>
      <c r="AE950" t="str">
        <f t="shared" si="39"/>
        <v>74_Transports terrestres et transport par conduites</v>
      </c>
      <c r="AF950" t="str">
        <f>INDEX(PDC!$K$1:$L$89,MATCH(AH950,PDC!$K:$K,0),MATCH(PDC!$L$1,PDC!$K$1:$L$1,0))</f>
        <v>Transports terrestres et transport par conduites</v>
      </c>
      <c r="AG950" t="s">
        <v>159</v>
      </c>
      <c r="AH950" t="s">
        <v>205</v>
      </c>
      <c r="AI950">
        <v>7305.9327336017504</v>
      </c>
    </row>
    <row r="951" spans="24:35" x14ac:dyDescent="0.35">
      <c r="X951" t="str">
        <f t="shared" si="38"/>
        <v>8409_Programmation et diffusion</v>
      </c>
      <c r="Y951" t="str">
        <f>INDEX(PDC!$K$1:$L$89,MATCH(AA951,PDC!$K:$K,0),MATCH(PDC!$L$1,PDC!$K$1:$L$1,0))</f>
        <v>Programmation et diffusion</v>
      </c>
      <c r="Z951" t="s">
        <v>312</v>
      </c>
      <c r="AA951" t="s">
        <v>257</v>
      </c>
      <c r="AB951">
        <v>253.61141180062</v>
      </c>
      <c r="AE951" t="str">
        <f t="shared" si="39"/>
        <v>74_Transports par eau</v>
      </c>
      <c r="AF951" t="str">
        <f>INDEX(PDC!$K$1:$L$89,MATCH(AH951,PDC!$K:$K,0),MATCH(PDC!$L$1,PDC!$K$1:$L$1,0))</f>
        <v>Transports par eau</v>
      </c>
      <c r="AG951" t="s">
        <v>159</v>
      </c>
      <c r="AH951" t="s">
        <v>256</v>
      </c>
      <c r="AI951">
        <v>34.526753693138097</v>
      </c>
    </row>
    <row r="952" spans="24:35" x14ac:dyDescent="0.35">
      <c r="X952" t="str">
        <f t="shared" si="38"/>
        <v>8409_Télécommunications</v>
      </c>
      <c r="Y952" t="str">
        <f>INDEX(PDC!$K$1:$L$89,MATCH(AA952,PDC!$K:$K,0),MATCH(PDC!$L$1,PDC!$K$1:$L$1,0))</f>
        <v>Télécommunications</v>
      </c>
      <c r="Z952" t="s">
        <v>312</v>
      </c>
      <c r="AA952" t="s">
        <v>249</v>
      </c>
      <c r="AB952">
        <v>1169.35380707692</v>
      </c>
      <c r="AE952" t="str">
        <f t="shared" si="39"/>
        <v>74_Transports aériens</v>
      </c>
      <c r="AF952" t="str">
        <f>INDEX(PDC!$K$1:$L$89,MATCH(AH952,PDC!$K:$K,0),MATCH(PDC!$L$1,PDC!$K$1:$L$1,0))</f>
        <v>Transports aériens</v>
      </c>
      <c r="AG952" t="s">
        <v>159</v>
      </c>
      <c r="AH952" t="s">
        <v>258</v>
      </c>
      <c r="AI952">
        <v>142.06434669559999</v>
      </c>
    </row>
    <row r="953" spans="24:35" x14ac:dyDescent="0.35">
      <c r="X953" t="str">
        <f t="shared" si="38"/>
        <v>8409_Programmation, conseil et autres activités informatiques</v>
      </c>
      <c r="Y953" t="str">
        <f>INDEX(PDC!$K$1:$L$89,MATCH(AA953,PDC!$K:$K,0),MATCH(PDC!$L$1,PDC!$K$1:$L$1,0))</f>
        <v>Programmation, conseil et autres activités informatiques</v>
      </c>
      <c r="Z953" t="s">
        <v>312</v>
      </c>
      <c r="AA953" t="s">
        <v>233</v>
      </c>
      <c r="AB953">
        <v>6396.6229209529401</v>
      </c>
      <c r="AE953" t="str">
        <f t="shared" si="39"/>
        <v>74_Entreposage et services auxiliaires des transports</v>
      </c>
      <c r="AF953" t="str">
        <f>INDEX(PDC!$K$1:$L$89,MATCH(AH953,PDC!$K:$K,0),MATCH(PDC!$L$1,PDC!$K$1:$L$1,0))</f>
        <v>Entreposage et services auxiliaires des transports</v>
      </c>
      <c r="AG953" t="s">
        <v>159</v>
      </c>
      <c r="AH953" t="s">
        <v>200</v>
      </c>
      <c r="AI953">
        <v>1278.7824691251401</v>
      </c>
    </row>
    <row r="954" spans="24:35" x14ac:dyDescent="0.35">
      <c r="X954" t="str">
        <f t="shared" si="38"/>
        <v>8409_Services d'information</v>
      </c>
      <c r="Y954" t="str">
        <f>INDEX(PDC!$K$1:$L$89,MATCH(AA954,PDC!$K:$K,0),MATCH(PDC!$L$1,PDC!$K$1:$L$1,0))</f>
        <v>Services d'information</v>
      </c>
      <c r="Z954" t="s">
        <v>312</v>
      </c>
      <c r="AA954" t="s">
        <v>153</v>
      </c>
      <c r="AB954">
        <v>665.564135378885</v>
      </c>
      <c r="AE954" t="str">
        <f t="shared" si="39"/>
        <v>74_Activités de poste et de courrier</v>
      </c>
      <c r="AF954" t="str">
        <f>INDEX(PDC!$K$1:$L$89,MATCH(AH954,PDC!$K:$K,0),MATCH(PDC!$L$1,PDC!$K$1:$L$1,0))</f>
        <v>Activités de poste et de courrier</v>
      </c>
      <c r="AG954" t="s">
        <v>159</v>
      </c>
      <c r="AH954" t="s">
        <v>229</v>
      </c>
      <c r="AI954">
        <v>1163.21426525732</v>
      </c>
    </row>
    <row r="955" spans="24:35" x14ac:dyDescent="0.35">
      <c r="X955" t="str">
        <f t="shared" si="38"/>
        <v>8409_Activités des services financiers, hors assurance et caisses de retraite</v>
      </c>
      <c r="Y955" t="str">
        <f>INDEX(PDC!$K$1:$L$89,MATCH(AA955,PDC!$K:$K,0),MATCH(PDC!$L$1,PDC!$K$1:$L$1,0))</f>
        <v>Activités des services financiers, hors assurance et caisses de retraite</v>
      </c>
      <c r="Z955" t="s">
        <v>312</v>
      </c>
      <c r="AA955" t="s">
        <v>226</v>
      </c>
      <c r="AB955">
        <v>5742.08308907844</v>
      </c>
      <c r="AE955" t="str">
        <f t="shared" si="39"/>
        <v>74_Hébergement</v>
      </c>
      <c r="AF955" t="str">
        <f>INDEX(PDC!$K$1:$L$89,MATCH(AH955,PDC!$K:$K,0),MATCH(PDC!$L$1,PDC!$K$1:$L$1,0))</f>
        <v>Hébergement</v>
      </c>
      <c r="AG955" t="s">
        <v>159</v>
      </c>
      <c r="AH955" t="s">
        <v>220</v>
      </c>
      <c r="AI955">
        <v>4903.81793433233</v>
      </c>
    </row>
    <row r="956" spans="24:35" x14ac:dyDescent="0.35">
      <c r="X956" t="str">
        <f t="shared" si="38"/>
        <v>8409_Assurance</v>
      </c>
      <c r="Y956" t="str">
        <f>INDEX(PDC!$K$1:$L$89,MATCH(AA956,PDC!$K:$K,0),MATCH(PDC!$L$1,PDC!$K$1:$L$1,0))</f>
        <v>Assurance</v>
      </c>
      <c r="Z956" t="s">
        <v>312</v>
      </c>
      <c r="AA956" t="s">
        <v>240</v>
      </c>
      <c r="AB956">
        <v>1139.7663100902701</v>
      </c>
      <c r="AE956" t="str">
        <f t="shared" si="39"/>
        <v>74_Restauration</v>
      </c>
      <c r="AF956" t="str">
        <f>INDEX(PDC!$K$1:$L$89,MATCH(AH956,PDC!$K:$K,0),MATCH(PDC!$L$1,PDC!$K$1:$L$1,0))</f>
        <v>Restauration</v>
      </c>
      <c r="AG956" t="s">
        <v>159</v>
      </c>
      <c r="AH956" t="s">
        <v>214</v>
      </c>
      <c r="AI956">
        <v>8195.4651697604604</v>
      </c>
    </row>
    <row r="957" spans="24:35" x14ac:dyDescent="0.35">
      <c r="X957" t="str">
        <f t="shared" si="38"/>
        <v>8409_Activités auxiliaires de services financiers et d'assurance</v>
      </c>
      <c r="Y957" t="str">
        <f>INDEX(PDC!$K$1:$L$89,MATCH(AA957,PDC!$K:$K,0),MATCH(PDC!$L$1,PDC!$K$1:$L$1,0))</f>
        <v>Activités auxiliaires de services financiers et d'assurance</v>
      </c>
      <c r="Z957" t="s">
        <v>312</v>
      </c>
      <c r="AA957" t="s">
        <v>232</v>
      </c>
      <c r="AB957">
        <v>1122.8118616198501</v>
      </c>
      <c r="AE957" t="str">
        <f t="shared" si="39"/>
        <v>74_Édition</v>
      </c>
      <c r="AF957" t="str">
        <f>INDEX(PDC!$K$1:$L$89,MATCH(AH957,PDC!$K:$K,0),MATCH(PDC!$L$1,PDC!$K$1:$L$1,0))</f>
        <v>Édition</v>
      </c>
      <c r="AG957" t="s">
        <v>159</v>
      </c>
      <c r="AH957" t="s">
        <v>255</v>
      </c>
      <c r="AI957">
        <v>859.93297887213896</v>
      </c>
    </row>
    <row r="958" spans="24:35" x14ac:dyDescent="0.35">
      <c r="X958" t="str">
        <f t="shared" si="38"/>
        <v>8409_Activités immobilières</v>
      </c>
      <c r="Y958" t="str">
        <f>INDEX(PDC!$K$1:$L$89,MATCH(AA958,PDC!$K:$K,0),MATCH(PDC!$L$1,PDC!$K$1:$L$1,0))</f>
        <v>Activités immobilières</v>
      </c>
      <c r="Z958" t="s">
        <v>312</v>
      </c>
      <c r="AA958" t="s">
        <v>217</v>
      </c>
      <c r="AB958">
        <v>2955.8318157621702</v>
      </c>
      <c r="AE958" t="str">
        <f t="shared" si="39"/>
        <v>74_Production de films cinématographiques, de vidéo et de programmes de télévision ; enregistrement sonore et édition musicale</v>
      </c>
      <c r="AF958" t="str">
        <f>INDEX(PDC!$K$1:$L$89,MATCH(AH958,PDC!$K:$K,0),MATCH(PDC!$L$1,PDC!$K$1:$L$1,0))</f>
        <v>Production de films cinématographiques, de vidéo et de programmes de télévision ; enregistrement sonore et édition musicale</v>
      </c>
      <c r="AG958" t="s">
        <v>159</v>
      </c>
      <c r="AH958" t="s">
        <v>228</v>
      </c>
      <c r="AI958">
        <v>288.59535135117301</v>
      </c>
    </row>
    <row r="959" spans="24:35" x14ac:dyDescent="0.35">
      <c r="X959" t="str">
        <f t="shared" si="38"/>
        <v>8409_Activités juridiques et comptables</v>
      </c>
      <c r="Y959" t="str">
        <f>INDEX(PDC!$K$1:$L$89,MATCH(AA959,PDC!$K:$K,0),MATCH(PDC!$L$1,PDC!$K$1:$L$1,0))</f>
        <v>Activités juridiques et comptables</v>
      </c>
      <c r="Z959" t="s">
        <v>312</v>
      </c>
      <c r="AA959" t="s">
        <v>155</v>
      </c>
      <c r="AB959">
        <v>2153.4934205528298</v>
      </c>
      <c r="AE959" t="str">
        <f t="shared" si="39"/>
        <v>74_Programmation et diffusion</v>
      </c>
      <c r="AF959" t="str">
        <f>INDEX(PDC!$K$1:$L$89,MATCH(AH959,PDC!$K:$K,0),MATCH(PDC!$L$1,PDC!$K$1:$L$1,0))</f>
        <v>Programmation et diffusion</v>
      </c>
      <c r="AG959" t="s">
        <v>159</v>
      </c>
      <c r="AH959" t="s">
        <v>257</v>
      </c>
      <c r="AI959">
        <v>66.081833816533504</v>
      </c>
    </row>
    <row r="960" spans="24:35" x14ac:dyDescent="0.35">
      <c r="X960" t="str">
        <f t="shared" si="38"/>
        <v>8409_Activités des sièges sociaux ; conseil de gestion</v>
      </c>
      <c r="Y960" t="str">
        <f>INDEX(PDC!$K$1:$L$89,MATCH(AA960,PDC!$K:$K,0),MATCH(PDC!$L$1,PDC!$K$1:$L$1,0))</f>
        <v>Activités des sièges sociaux ; conseil de gestion</v>
      </c>
      <c r="Z960" t="s">
        <v>312</v>
      </c>
      <c r="AA960" t="s">
        <v>234</v>
      </c>
      <c r="AB960">
        <v>2386.06486349953</v>
      </c>
      <c r="AE960" t="str">
        <f t="shared" si="39"/>
        <v>74_Télécommunications</v>
      </c>
      <c r="AF960" t="str">
        <f>INDEX(PDC!$K$1:$L$89,MATCH(AH960,PDC!$K:$K,0),MATCH(PDC!$L$1,PDC!$K$1:$L$1,0))</f>
        <v>Télécommunications</v>
      </c>
      <c r="AG960" t="s">
        <v>159</v>
      </c>
      <c r="AH960" t="s">
        <v>249</v>
      </c>
      <c r="AI960">
        <v>512.676895496729</v>
      </c>
    </row>
    <row r="961" spans="24:35" x14ac:dyDescent="0.35">
      <c r="X961" t="str">
        <f t="shared" si="38"/>
        <v>8409_Activités d'architecture et d'ingénierie ; activités de contrôle et analyses techniques</v>
      </c>
      <c r="Y961" t="str">
        <f>INDEX(PDC!$K$1:$L$89,MATCH(AA961,PDC!$K:$K,0),MATCH(PDC!$L$1,PDC!$K$1:$L$1,0))</f>
        <v>Activités d'architecture et d'ingénierie ; activités de contrôle et analyses techniques</v>
      </c>
      <c r="Z961" t="s">
        <v>312</v>
      </c>
      <c r="AA961" t="s">
        <v>243</v>
      </c>
      <c r="AB961">
        <v>4921.6729507175196</v>
      </c>
      <c r="AE961" t="str">
        <f t="shared" si="39"/>
        <v>74_Programmation, conseil et autres activités informatiques</v>
      </c>
      <c r="AF961" t="str">
        <f>INDEX(PDC!$K$1:$L$89,MATCH(AH961,PDC!$K:$K,0),MATCH(PDC!$L$1,PDC!$K$1:$L$1,0))</f>
        <v>Programmation, conseil et autres activités informatiques</v>
      </c>
      <c r="AG961" t="s">
        <v>159</v>
      </c>
      <c r="AH961" t="s">
        <v>233</v>
      </c>
      <c r="AI961">
        <v>1363.10798662658</v>
      </c>
    </row>
    <row r="962" spans="24:35" x14ac:dyDescent="0.35">
      <c r="X962" t="str">
        <f t="shared" si="38"/>
        <v>8409_Recherche-développement scientifique</v>
      </c>
      <c r="Y962" t="str">
        <f>INDEX(PDC!$K$1:$L$89,MATCH(AA962,PDC!$K:$K,0),MATCH(PDC!$L$1,PDC!$K$1:$L$1,0))</f>
        <v>Recherche-développement scientifique</v>
      </c>
      <c r="Z962" t="s">
        <v>312</v>
      </c>
      <c r="AA962" t="s">
        <v>251</v>
      </c>
      <c r="AB962">
        <v>6237.1127726146196</v>
      </c>
      <c r="AE962" t="str">
        <f t="shared" si="39"/>
        <v>74_Services d'information</v>
      </c>
      <c r="AF962" t="str">
        <f>INDEX(PDC!$K$1:$L$89,MATCH(AH962,PDC!$K:$K,0),MATCH(PDC!$L$1,PDC!$K$1:$L$1,0))</f>
        <v>Services d'information</v>
      </c>
      <c r="AG962" t="s">
        <v>159</v>
      </c>
      <c r="AH962" t="s">
        <v>153</v>
      </c>
      <c r="AI962">
        <v>316.57672399281302</v>
      </c>
    </row>
    <row r="963" spans="24:35" x14ac:dyDescent="0.35">
      <c r="X963" t="str">
        <f t="shared" si="38"/>
        <v>8409_Publicité et études de marché</v>
      </c>
      <c r="Y963" t="str">
        <f>INDEX(PDC!$K$1:$L$89,MATCH(AA963,PDC!$K:$K,0),MATCH(PDC!$L$1,PDC!$K$1:$L$1,0))</f>
        <v>Publicité et études de marché</v>
      </c>
      <c r="Z963" t="s">
        <v>312</v>
      </c>
      <c r="AA963" t="s">
        <v>157</v>
      </c>
      <c r="AB963">
        <v>557.00788362782805</v>
      </c>
      <c r="AE963" t="str">
        <f t="shared" si="39"/>
        <v>74_Activités des services financiers, hors assurance et caisses de retraite</v>
      </c>
      <c r="AF963" t="str">
        <f>INDEX(PDC!$K$1:$L$89,MATCH(AH963,PDC!$K:$K,0),MATCH(PDC!$L$1,PDC!$K$1:$L$1,0))</f>
        <v>Activités des services financiers, hors assurance et caisses de retraite</v>
      </c>
      <c r="AG963" t="s">
        <v>159</v>
      </c>
      <c r="AH963" t="s">
        <v>226</v>
      </c>
      <c r="AI963">
        <v>5575.2033097780504</v>
      </c>
    </row>
    <row r="964" spans="24:35" x14ac:dyDescent="0.35">
      <c r="X964" t="str">
        <f t="shared" si="38"/>
        <v>8409_Autres activités spécialisées, scientifiques et techniques</v>
      </c>
      <c r="Y964" t="str">
        <f>INDEX(PDC!$K$1:$L$89,MATCH(AA964,PDC!$K:$K,0),MATCH(PDC!$L$1,PDC!$K$1:$L$1,0))</f>
        <v>Autres activités spécialisées, scientifiques et techniques</v>
      </c>
      <c r="Z964" t="s">
        <v>312</v>
      </c>
      <c r="AA964" t="s">
        <v>159</v>
      </c>
      <c r="AB964">
        <v>335.919575945075</v>
      </c>
      <c r="AE964" t="str">
        <f t="shared" si="39"/>
        <v>74_Assurance</v>
      </c>
      <c r="AF964" t="str">
        <f>INDEX(PDC!$K$1:$L$89,MATCH(AH964,PDC!$K:$K,0),MATCH(PDC!$L$1,PDC!$K$1:$L$1,0))</f>
        <v>Assurance</v>
      </c>
      <c r="AG964" t="s">
        <v>159</v>
      </c>
      <c r="AH964" t="s">
        <v>240</v>
      </c>
      <c r="AI964">
        <v>862.32101173627996</v>
      </c>
    </row>
    <row r="965" spans="24:35" x14ac:dyDescent="0.35">
      <c r="X965" t="str">
        <f t="shared" ref="X965:X1028" si="40">Z965&amp;"_"&amp;Y965</f>
        <v>8409_Activités vétérinaires</v>
      </c>
      <c r="Y965" t="str">
        <f>INDEX(PDC!$K$1:$L$89,MATCH(AA965,PDC!$K:$K,0),MATCH(PDC!$L$1,PDC!$K$1:$L$1,0))</f>
        <v>Activités vétérinaires</v>
      </c>
      <c r="Z965" t="s">
        <v>312</v>
      </c>
      <c r="AA965" t="s">
        <v>238</v>
      </c>
      <c r="AB965">
        <v>92.732607362708606</v>
      </c>
      <c r="AE965" t="str">
        <f t="shared" ref="AE965:AE993" si="41">AG965&amp;"_"&amp;AF965</f>
        <v>74_Activités auxiliaires de services financiers et d'assurance</v>
      </c>
      <c r="AF965" t="str">
        <f>INDEX(PDC!$K$1:$L$89,MATCH(AH965,PDC!$K:$K,0),MATCH(PDC!$L$1,PDC!$K$1:$L$1,0))</f>
        <v>Activités auxiliaires de services financiers et d'assurance</v>
      </c>
      <c r="AG965" t="s">
        <v>159</v>
      </c>
      <c r="AH965" t="s">
        <v>232</v>
      </c>
      <c r="AI965">
        <v>1113.8226737566699</v>
      </c>
    </row>
    <row r="966" spans="24:35" x14ac:dyDescent="0.35">
      <c r="X966" t="str">
        <f t="shared" si="40"/>
        <v>8409_Activités de location et location-bail</v>
      </c>
      <c r="Y966" t="str">
        <f>INDEX(PDC!$K$1:$L$89,MATCH(AA966,PDC!$K:$K,0),MATCH(PDC!$L$1,PDC!$K$1:$L$1,0))</f>
        <v>Activités de location et location-bail</v>
      </c>
      <c r="Z966" t="s">
        <v>312</v>
      </c>
      <c r="AA966" t="s">
        <v>236</v>
      </c>
      <c r="AB966">
        <v>781.44094492452996</v>
      </c>
      <c r="AE966" t="str">
        <f t="shared" si="41"/>
        <v>74_Activités immobilières</v>
      </c>
      <c r="AF966" t="str">
        <f>INDEX(PDC!$K$1:$L$89,MATCH(AH966,PDC!$K:$K,0),MATCH(PDC!$L$1,PDC!$K$1:$L$1,0))</f>
        <v>Activités immobilières</v>
      </c>
      <c r="AG966" t="s">
        <v>159</v>
      </c>
      <c r="AH966" t="s">
        <v>217</v>
      </c>
      <c r="AI966">
        <v>3807.7825089192202</v>
      </c>
    </row>
    <row r="967" spans="24:35" x14ac:dyDescent="0.35">
      <c r="X967" t="str">
        <f t="shared" si="40"/>
        <v>8409_Activités liées à l'emploi</v>
      </c>
      <c r="Y967" t="str">
        <f>INDEX(PDC!$K$1:$L$89,MATCH(AA967,PDC!$K:$K,0),MATCH(PDC!$L$1,PDC!$K$1:$L$1,0))</f>
        <v>Activités liées à l'emploi</v>
      </c>
      <c r="Z967" t="s">
        <v>312</v>
      </c>
      <c r="AA967" t="s">
        <v>198</v>
      </c>
      <c r="AB967">
        <v>4510.7076222124797</v>
      </c>
      <c r="AE967" t="str">
        <f t="shared" si="41"/>
        <v>74_Activités juridiques et comptables</v>
      </c>
      <c r="AF967" t="str">
        <f>INDEX(PDC!$K$1:$L$89,MATCH(AH967,PDC!$K:$K,0),MATCH(PDC!$L$1,PDC!$K$1:$L$1,0))</f>
        <v>Activités juridiques et comptables</v>
      </c>
      <c r="AG967" t="s">
        <v>159</v>
      </c>
      <c r="AH967" t="s">
        <v>155</v>
      </c>
      <c r="AI967">
        <v>3070.8527801146702</v>
      </c>
    </row>
    <row r="968" spans="24:35" x14ac:dyDescent="0.35">
      <c r="X968" t="str">
        <f t="shared" si="40"/>
        <v>8409_Activités des agences de voyage, voyagistes, services de réservation et activités connexes</v>
      </c>
      <c r="Y968" t="str">
        <f>INDEX(PDC!$K$1:$L$89,MATCH(AA968,PDC!$K:$K,0),MATCH(PDC!$L$1,PDC!$K$1:$L$1,0))</f>
        <v>Activités des agences de voyage, voyagistes, services de réservation et activités connexes</v>
      </c>
      <c r="Z968" t="s">
        <v>312</v>
      </c>
      <c r="AA968" t="s">
        <v>227</v>
      </c>
      <c r="AB968">
        <v>552.18252639884702</v>
      </c>
      <c r="AE968" t="str">
        <f t="shared" si="41"/>
        <v>74_Activités des sièges sociaux ; conseil de gestion</v>
      </c>
      <c r="AF968" t="str">
        <f>INDEX(PDC!$K$1:$L$89,MATCH(AH968,PDC!$K:$K,0),MATCH(PDC!$L$1,PDC!$K$1:$L$1,0))</f>
        <v>Activités des sièges sociaux ; conseil de gestion</v>
      </c>
      <c r="AG968" t="s">
        <v>159</v>
      </c>
      <c r="AH968" t="s">
        <v>234</v>
      </c>
      <c r="AI968">
        <v>1443.7121803196801</v>
      </c>
    </row>
    <row r="969" spans="24:35" x14ac:dyDescent="0.35">
      <c r="X969" t="str">
        <f t="shared" si="40"/>
        <v>8409_Enquêtes et sécurité</v>
      </c>
      <c r="Y969" t="str">
        <f>INDEX(PDC!$K$1:$L$89,MATCH(AA969,PDC!$K:$K,0),MATCH(PDC!$L$1,PDC!$K$1:$L$1,0))</f>
        <v>Enquêtes et sécurité</v>
      </c>
      <c r="Z969" t="s">
        <v>312</v>
      </c>
      <c r="AA969" t="s">
        <v>213</v>
      </c>
      <c r="AB969">
        <v>1082.73739136994</v>
      </c>
      <c r="AE969" t="str">
        <f t="shared" si="41"/>
        <v>74_Activités d'architecture et d'ingénierie ; activités de contrôle et analyses techniques</v>
      </c>
      <c r="AF969" t="str">
        <f>INDEX(PDC!$K$1:$L$89,MATCH(AH969,PDC!$K:$K,0),MATCH(PDC!$L$1,PDC!$K$1:$L$1,0))</f>
        <v>Activités d'architecture et d'ingénierie ; activités de contrôle et analyses techniques</v>
      </c>
      <c r="AG969" t="s">
        <v>159</v>
      </c>
      <c r="AH969" t="s">
        <v>243</v>
      </c>
      <c r="AI969">
        <v>2968.7357058202901</v>
      </c>
    </row>
    <row r="970" spans="24:35" x14ac:dyDescent="0.35">
      <c r="X970" t="str">
        <f t="shared" si="40"/>
        <v>8409_Services relatifs aux bâtiments et aménagement paysager</v>
      </c>
      <c r="Y970" t="str">
        <f>INDEX(PDC!$K$1:$L$89,MATCH(AA970,PDC!$K:$K,0),MATCH(PDC!$L$1,PDC!$K$1:$L$1,0))</f>
        <v>Services relatifs aux bâtiments et aménagement paysager</v>
      </c>
      <c r="Z970" t="s">
        <v>312</v>
      </c>
      <c r="AA970" t="s">
        <v>212</v>
      </c>
      <c r="AB970">
        <v>3965.8404070690199</v>
      </c>
      <c r="AE970" t="str">
        <f t="shared" si="41"/>
        <v>74_Recherche-développement scientifique</v>
      </c>
      <c r="AF970" t="str">
        <f>INDEX(PDC!$K$1:$L$89,MATCH(AH970,PDC!$K:$K,0),MATCH(PDC!$L$1,PDC!$K$1:$L$1,0))</f>
        <v>Recherche-développement scientifique</v>
      </c>
      <c r="AG970" t="s">
        <v>159</v>
      </c>
      <c r="AH970" t="s">
        <v>251</v>
      </c>
      <c r="AI970">
        <v>319.39217043473798</v>
      </c>
    </row>
    <row r="971" spans="24:35" x14ac:dyDescent="0.35">
      <c r="X971" t="str">
        <f t="shared" si="40"/>
        <v>8409_Activités administratives et autres activités de soutien aux entreprises</v>
      </c>
      <c r="Y971" t="str">
        <f>INDEX(PDC!$K$1:$L$89,MATCH(AA971,PDC!$K:$K,0),MATCH(PDC!$L$1,PDC!$K$1:$L$1,0))</f>
        <v>Activités administratives et autres activités de soutien aux entreprises</v>
      </c>
      <c r="Z971" t="s">
        <v>312</v>
      </c>
      <c r="AA971" t="s">
        <v>224</v>
      </c>
      <c r="AB971">
        <v>1578.03067685169</v>
      </c>
      <c r="AE971" t="str">
        <f t="shared" si="41"/>
        <v>74_Publicité et études de marché</v>
      </c>
      <c r="AF971" t="str">
        <f>INDEX(PDC!$K$1:$L$89,MATCH(AH971,PDC!$K:$K,0),MATCH(PDC!$L$1,PDC!$K$1:$L$1,0))</f>
        <v>Publicité et études de marché</v>
      </c>
      <c r="AG971" t="s">
        <v>159</v>
      </c>
      <c r="AH971" t="s">
        <v>157</v>
      </c>
      <c r="AI971">
        <v>908.08081708666396</v>
      </c>
    </row>
    <row r="972" spans="24:35" x14ac:dyDescent="0.35">
      <c r="X972" t="str">
        <f t="shared" si="40"/>
        <v>8409_Administration publique et défense ; sécurité sociale obligatoire</v>
      </c>
      <c r="Y972" t="str">
        <f>INDEX(PDC!$K$1:$L$89,MATCH(AA972,PDC!$K:$K,0),MATCH(PDC!$L$1,PDC!$K$1:$L$1,0))</f>
        <v>Administration publique et défense ; sécurité sociale obligatoire</v>
      </c>
      <c r="Z972" t="s">
        <v>312</v>
      </c>
      <c r="AA972" t="s">
        <v>218</v>
      </c>
      <c r="AB972">
        <v>8424.7414534327108</v>
      </c>
      <c r="AE972" t="str">
        <f t="shared" si="41"/>
        <v>74_Autres activités spécialisées, scientifiques et techniques</v>
      </c>
      <c r="AF972" t="str">
        <f>INDEX(PDC!$K$1:$L$89,MATCH(AH972,PDC!$K:$K,0),MATCH(PDC!$L$1,PDC!$K$1:$L$1,0))</f>
        <v>Autres activités spécialisées, scientifiques et techniques</v>
      </c>
      <c r="AG972" t="s">
        <v>159</v>
      </c>
      <c r="AH972" t="s">
        <v>159</v>
      </c>
      <c r="AI972">
        <v>325.232635061498</v>
      </c>
    </row>
    <row r="973" spans="24:35" x14ac:dyDescent="0.35">
      <c r="X973" t="str">
        <f t="shared" si="40"/>
        <v>8409_Enseignement</v>
      </c>
      <c r="Y973" t="str">
        <f>INDEX(PDC!$K$1:$L$89,MATCH(AA973,PDC!$K:$K,0),MATCH(PDC!$L$1,PDC!$K$1:$L$1,0))</f>
        <v>Enseignement</v>
      </c>
      <c r="Z973" t="s">
        <v>312</v>
      </c>
      <c r="AA973" t="s">
        <v>222</v>
      </c>
      <c r="AB973">
        <v>8278.4025422129107</v>
      </c>
      <c r="AE973" t="str">
        <f t="shared" si="41"/>
        <v>74_Activités vétérinaires</v>
      </c>
      <c r="AF973" t="str">
        <f>INDEX(PDC!$K$1:$L$89,MATCH(AH973,PDC!$K:$K,0),MATCH(PDC!$L$1,PDC!$K$1:$L$1,0))</f>
        <v>Activités vétérinaires</v>
      </c>
      <c r="AG973" t="s">
        <v>159</v>
      </c>
      <c r="AH973" t="s">
        <v>238</v>
      </c>
      <c r="AI973">
        <v>228.36466795467601</v>
      </c>
    </row>
    <row r="974" spans="24:35" x14ac:dyDescent="0.35">
      <c r="X974" t="str">
        <f t="shared" si="40"/>
        <v>8409_Activités pour la santé humaine</v>
      </c>
      <c r="Y974" t="str">
        <f>INDEX(PDC!$K$1:$L$89,MATCH(AA974,PDC!$K:$K,0),MATCH(PDC!$L$1,PDC!$K$1:$L$1,0))</f>
        <v>Activités pour la santé humaine</v>
      </c>
      <c r="Z974" t="s">
        <v>312</v>
      </c>
      <c r="AA974" t="s">
        <v>207</v>
      </c>
      <c r="AB974">
        <v>7907.5122822237099</v>
      </c>
      <c r="AE974" t="str">
        <f t="shared" si="41"/>
        <v>74_Activités de location et location-bail</v>
      </c>
      <c r="AF974" t="str">
        <f>INDEX(PDC!$K$1:$L$89,MATCH(AH974,PDC!$K:$K,0),MATCH(PDC!$L$1,PDC!$K$1:$L$1,0))</f>
        <v>Activités de location et location-bail</v>
      </c>
      <c r="AG974" t="s">
        <v>159</v>
      </c>
      <c r="AH974" t="s">
        <v>236</v>
      </c>
      <c r="AI974">
        <v>604.32877772187203</v>
      </c>
    </row>
    <row r="975" spans="24:35" x14ac:dyDescent="0.35">
      <c r="X975" t="str">
        <f t="shared" si="40"/>
        <v>8409_Hébergement médico-social et social</v>
      </c>
      <c r="Y975" t="str">
        <f>INDEX(PDC!$K$1:$L$89,MATCH(AA975,PDC!$K:$K,0),MATCH(PDC!$L$1,PDC!$K$1:$L$1,0))</f>
        <v>Hébergement médico-social et social</v>
      </c>
      <c r="Z975" t="s">
        <v>312</v>
      </c>
      <c r="AA975" t="s">
        <v>202</v>
      </c>
      <c r="AB975">
        <v>4292.0259817299502</v>
      </c>
      <c r="AE975" t="str">
        <f t="shared" si="41"/>
        <v>74_Activités liées à l'emploi</v>
      </c>
      <c r="AF975" t="str">
        <f>INDEX(PDC!$K$1:$L$89,MATCH(AH975,PDC!$K:$K,0),MATCH(PDC!$L$1,PDC!$K$1:$L$1,0))</f>
        <v>Activités liées à l'emploi</v>
      </c>
      <c r="AG975" t="s">
        <v>159</v>
      </c>
      <c r="AH975" t="s">
        <v>198</v>
      </c>
      <c r="AI975">
        <v>5775.2485411246898</v>
      </c>
    </row>
    <row r="976" spans="24:35" x14ac:dyDescent="0.35">
      <c r="X976" t="str">
        <f t="shared" si="40"/>
        <v>8409_Action sociale sans hébergement</v>
      </c>
      <c r="Y976" t="str">
        <f>INDEX(PDC!$K$1:$L$89,MATCH(AA976,PDC!$K:$K,0),MATCH(PDC!$L$1,PDC!$K$1:$L$1,0))</f>
        <v>Action sociale sans hébergement</v>
      </c>
      <c r="Z976" t="s">
        <v>312</v>
      </c>
      <c r="AA976" t="s">
        <v>201</v>
      </c>
      <c r="AB976">
        <v>10847.132331987599</v>
      </c>
      <c r="AE976" t="str">
        <f t="shared" si="41"/>
        <v>74_Activités des agences de voyage, voyagistes, services de réservation et activités connexes</v>
      </c>
      <c r="AF976" t="str">
        <f>INDEX(PDC!$K$1:$L$89,MATCH(AH976,PDC!$K:$K,0),MATCH(PDC!$L$1,PDC!$K$1:$L$1,0))</f>
        <v>Activités des agences de voyage, voyagistes, services de réservation et activités connexes</v>
      </c>
      <c r="AG976" t="s">
        <v>159</v>
      </c>
      <c r="AH976" t="s">
        <v>227</v>
      </c>
      <c r="AI976">
        <v>889.88028047347098</v>
      </c>
    </row>
    <row r="977" spans="24:35" x14ac:dyDescent="0.35">
      <c r="X977" t="str">
        <f t="shared" si="40"/>
        <v>8409_Activités créatives, artistiques et de spectacle</v>
      </c>
      <c r="Y977" t="str">
        <f>INDEX(PDC!$K$1:$L$89,MATCH(AA977,PDC!$K:$K,0),MATCH(PDC!$L$1,PDC!$K$1:$L$1,0))</f>
        <v>Activités créatives, artistiques et de spectacle</v>
      </c>
      <c r="Z977" t="s">
        <v>312</v>
      </c>
      <c r="AA977" t="s">
        <v>245</v>
      </c>
      <c r="AB977">
        <v>897.503945818798</v>
      </c>
      <c r="AE977" t="str">
        <f t="shared" si="41"/>
        <v>74_Enquêtes et sécurité</v>
      </c>
      <c r="AF977" t="str">
        <f>INDEX(PDC!$K$1:$L$89,MATCH(AH977,PDC!$K:$K,0),MATCH(PDC!$L$1,PDC!$K$1:$L$1,0))</f>
        <v>Enquêtes et sécurité</v>
      </c>
      <c r="AG977" t="s">
        <v>159</v>
      </c>
      <c r="AH977" t="s">
        <v>213</v>
      </c>
      <c r="AI977">
        <v>800.25501412927997</v>
      </c>
    </row>
    <row r="978" spans="24:35" x14ac:dyDescent="0.35">
      <c r="X978" t="str">
        <f t="shared" si="40"/>
        <v>8409_Bibliothèques, archives, musées et autres activités culturelles</v>
      </c>
      <c r="Y978" t="str">
        <f>INDEX(PDC!$K$1:$L$89,MATCH(AA978,PDC!$K:$K,0),MATCH(PDC!$L$1,PDC!$K$1:$L$1,0))</f>
        <v>Bibliothèques, archives, musées et autres activités culturelles</v>
      </c>
      <c r="Z978" t="s">
        <v>312</v>
      </c>
      <c r="AA978" t="s">
        <v>239</v>
      </c>
      <c r="AB978">
        <v>105.871619184287</v>
      </c>
      <c r="AE978" t="str">
        <f t="shared" si="41"/>
        <v>74_Services relatifs aux bâtiments et aménagement paysager</v>
      </c>
      <c r="AF978" t="str">
        <f>INDEX(PDC!$K$1:$L$89,MATCH(AH978,PDC!$K:$K,0),MATCH(PDC!$L$1,PDC!$K$1:$L$1,0))</f>
        <v>Services relatifs aux bâtiments et aménagement paysager</v>
      </c>
      <c r="AG978" t="s">
        <v>159</v>
      </c>
      <c r="AH978" t="s">
        <v>212</v>
      </c>
      <c r="AI978">
        <v>3911.7753790172801</v>
      </c>
    </row>
    <row r="979" spans="24:35" x14ac:dyDescent="0.35">
      <c r="X979" t="str">
        <f t="shared" si="40"/>
        <v>8409_Organisation de jeux de hasard et d'argent</v>
      </c>
      <c r="Y979" t="str">
        <f>INDEX(PDC!$K$1:$L$89,MATCH(AA979,PDC!$K:$K,0),MATCH(PDC!$L$1,PDC!$K$1:$L$1,0))</f>
        <v>Organisation de jeux de hasard et d'argent</v>
      </c>
      <c r="Z979" t="s">
        <v>312</v>
      </c>
      <c r="AA979" t="s">
        <v>247</v>
      </c>
      <c r="AB979">
        <v>126.68064699801999</v>
      </c>
      <c r="AE979" t="str">
        <f t="shared" si="41"/>
        <v>74_Activités administratives et autres activités de soutien aux entreprises</v>
      </c>
      <c r="AF979" t="str">
        <f>INDEX(PDC!$K$1:$L$89,MATCH(AH979,PDC!$K:$K,0),MATCH(PDC!$L$1,PDC!$K$1:$L$1,0))</f>
        <v>Activités administratives et autres activités de soutien aux entreprises</v>
      </c>
      <c r="AG979" t="s">
        <v>159</v>
      </c>
      <c r="AH979" t="s">
        <v>224</v>
      </c>
      <c r="AI979">
        <v>946.00000832105002</v>
      </c>
    </row>
    <row r="980" spans="24:35" x14ac:dyDescent="0.35">
      <c r="X980" t="str">
        <f t="shared" si="40"/>
        <v>8409_Activités sportives, récréatives et de loisirs</v>
      </c>
      <c r="Y980" t="str">
        <f>INDEX(PDC!$K$1:$L$89,MATCH(AA980,PDC!$K:$K,0),MATCH(PDC!$L$1,PDC!$K$1:$L$1,0))</f>
        <v>Activités sportives, récréatives et de loisirs</v>
      </c>
      <c r="Z980" t="s">
        <v>312</v>
      </c>
      <c r="AA980" t="s">
        <v>241</v>
      </c>
      <c r="AB980">
        <v>1369.8837884439199</v>
      </c>
      <c r="AE980" t="str">
        <f t="shared" si="41"/>
        <v>74_Administration publique et défense ; sécurité sociale obligatoire</v>
      </c>
      <c r="AF980" t="str">
        <f>INDEX(PDC!$K$1:$L$89,MATCH(AH980,PDC!$K:$K,0),MATCH(PDC!$L$1,PDC!$K$1:$L$1,0))</f>
        <v>Administration publique et défense ; sécurité sociale obligatoire</v>
      </c>
      <c r="AG980" t="s">
        <v>159</v>
      </c>
      <c r="AH980" t="s">
        <v>218</v>
      </c>
      <c r="AI980">
        <v>7771.3612553652501</v>
      </c>
    </row>
    <row r="981" spans="24:35" x14ac:dyDescent="0.35">
      <c r="X981" t="str">
        <f t="shared" si="40"/>
        <v>8409_Activités des organisations associatives</v>
      </c>
      <c r="Y981" t="str">
        <f>INDEX(PDC!$K$1:$L$89,MATCH(AA981,PDC!$K:$K,0),MATCH(PDC!$L$1,PDC!$K$1:$L$1,0))</f>
        <v>Activités des organisations associatives</v>
      </c>
      <c r="Z981" t="s">
        <v>312</v>
      </c>
      <c r="AA981" t="s">
        <v>209</v>
      </c>
      <c r="AB981">
        <v>10158.129691648301</v>
      </c>
      <c r="AE981" t="str">
        <f t="shared" si="41"/>
        <v>74_Enseignement</v>
      </c>
      <c r="AF981" t="str">
        <f>INDEX(PDC!$K$1:$L$89,MATCH(AH981,PDC!$K:$K,0),MATCH(PDC!$L$1,PDC!$K$1:$L$1,0))</f>
        <v>Enseignement</v>
      </c>
      <c r="AG981" t="s">
        <v>159</v>
      </c>
      <c r="AH981" t="s">
        <v>222</v>
      </c>
      <c r="AI981">
        <v>8367.8520260713103</v>
      </c>
    </row>
    <row r="982" spans="24:35" x14ac:dyDescent="0.35">
      <c r="X982" t="str">
        <f t="shared" si="40"/>
        <v>8409_Réparation d'ordinateurs et de biens personnels et domestiques</v>
      </c>
      <c r="Y982" t="str">
        <f>INDEX(PDC!$K$1:$L$89,MATCH(AA982,PDC!$K:$K,0),MATCH(PDC!$L$1,PDC!$K$1:$L$1,0))</f>
        <v>Réparation d'ordinateurs et de biens personnels et domestiques</v>
      </c>
      <c r="Z982" t="s">
        <v>312</v>
      </c>
      <c r="AA982" t="s">
        <v>242</v>
      </c>
      <c r="AB982">
        <v>402.63966428094102</v>
      </c>
      <c r="AE982" t="str">
        <f t="shared" si="41"/>
        <v>74_Activités pour la santé humaine</v>
      </c>
      <c r="AF982" t="str">
        <f>INDEX(PDC!$K$1:$L$89,MATCH(AH982,PDC!$K:$K,0),MATCH(PDC!$L$1,PDC!$K$1:$L$1,0))</f>
        <v>Activités pour la santé humaine</v>
      </c>
      <c r="AG982" t="s">
        <v>159</v>
      </c>
      <c r="AH982" t="s">
        <v>207</v>
      </c>
      <c r="AI982">
        <v>8511.7077067014707</v>
      </c>
    </row>
    <row r="983" spans="24:35" x14ac:dyDescent="0.35">
      <c r="X983" t="str">
        <f t="shared" si="40"/>
        <v>8409_Autres services personnels</v>
      </c>
      <c r="Y983" t="str">
        <f>INDEX(PDC!$K$1:$L$89,MATCH(AA983,PDC!$K:$K,0),MATCH(PDC!$L$1,PDC!$K$1:$L$1,0))</f>
        <v>Autres services personnels</v>
      </c>
      <c r="Z983" t="s">
        <v>312</v>
      </c>
      <c r="AA983" t="s">
        <v>216</v>
      </c>
      <c r="AB983">
        <v>1798.1238887633101</v>
      </c>
      <c r="AE983" t="str">
        <f t="shared" si="41"/>
        <v>74_Hébergement médico-social et social</v>
      </c>
      <c r="AF983" t="str">
        <f>INDEX(PDC!$K$1:$L$89,MATCH(AH983,PDC!$K:$K,0),MATCH(PDC!$L$1,PDC!$K$1:$L$1,0))</f>
        <v>Hébergement médico-social et social</v>
      </c>
      <c r="AG983" t="s">
        <v>159</v>
      </c>
      <c r="AH983" t="s">
        <v>202</v>
      </c>
      <c r="AI983">
        <v>4458.8409594510804</v>
      </c>
    </row>
    <row r="984" spans="24:35" x14ac:dyDescent="0.35">
      <c r="X984" t="str">
        <f t="shared" si="40"/>
        <v>8409_Activités des ménages en tant qu'employeurs de personnel domestique</v>
      </c>
      <c r="Y984" t="str">
        <f>INDEX(PDC!$K$1:$L$89,MATCH(AA984,PDC!$K:$K,0),MATCH(PDC!$L$1,PDC!$K$1:$L$1,0))</f>
        <v>Activités des ménages en tant qu'employeurs de personnel domestique</v>
      </c>
      <c r="Z984" t="s">
        <v>312</v>
      </c>
      <c r="AA984" t="s">
        <v>261</v>
      </c>
      <c r="AB984">
        <v>1293.6259319323599</v>
      </c>
      <c r="AE984" t="str">
        <f t="shared" si="41"/>
        <v>74_Action sociale sans hébergement</v>
      </c>
      <c r="AF984" t="str">
        <f>INDEX(PDC!$K$1:$L$89,MATCH(AH984,PDC!$K:$K,0),MATCH(PDC!$L$1,PDC!$K$1:$L$1,0))</f>
        <v>Action sociale sans hébergement</v>
      </c>
      <c r="AG984" t="s">
        <v>159</v>
      </c>
      <c r="AH984" t="s">
        <v>201</v>
      </c>
      <c r="AI984">
        <v>11511.8019900942</v>
      </c>
    </row>
    <row r="985" spans="24:35" x14ac:dyDescent="0.35">
      <c r="X985" t="str">
        <f t="shared" si="40"/>
        <v>8409_Activités des organisations et organismes extraterritoriaux</v>
      </c>
      <c r="Y985" t="str">
        <f>INDEX(PDC!$K$1:$L$89,MATCH(AA985,PDC!$K:$K,0),MATCH(PDC!$L$1,PDC!$K$1:$L$1,0))</f>
        <v>Activités des organisations et organismes extraterritoriaux</v>
      </c>
      <c r="Z985" t="s">
        <v>312</v>
      </c>
      <c r="AA985" t="s">
        <v>260</v>
      </c>
      <c r="AB985">
        <v>23.407903225518801</v>
      </c>
      <c r="AE985" t="str">
        <f t="shared" si="41"/>
        <v>74_Activités créatives, artistiques et de spectacle</v>
      </c>
      <c r="AF985" t="str">
        <f>INDEX(PDC!$K$1:$L$89,MATCH(AH985,PDC!$K:$K,0),MATCH(PDC!$L$1,PDC!$K$1:$L$1,0))</f>
        <v>Activités créatives, artistiques et de spectacle</v>
      </c>
      <c r="AG985" t="s">
        <v>159</v>
      </c>
      <c r="AH985" t="s">
        <v>245</v>
      </c>
      <c r="AI985">
        <v>566.30585967494005</v>
      </c>
    </row>
    <row r="986" spans="24:35" x14ac:dyDescent="0.35">
      <c r="X986" t="str">
        <f t="shared" si="40"/>
        <v>8410_Culture et production animale, chasse et services annexes</v>
      </c>
      <c r="Y986" t="str">
        <f>INDEX(PDC!$K$1:$L$89,MATCH(AA986,PDC!$K:$K,0),MATCH(PDC!$L$1,PDC!$K$1:$L$1,0))</f>
        <v>Culture et production animale, chasse et services annexes</v>
      </c>
      <c r="Z986" t="s">
        <v>313</v>
      </c>
      <c r="AA986" t="s">
        <v>94</v>
      </c>
      <c r="AB986">
        <v>429.93580480346998</v>
      </c>
      <c r="AE986" t="str">
        <f t="shared" si="41"/>
        <v>74_Bibliothèques, archives, musées et autres activités culturelles</v>
      </c>
      <c r="AF986" t="str">
        <f>INDEX(PDC!$K$1:$L$89,MATCH(AH986,PDC!$K:$K,0),MATCH(PDC!$L$1,PDC!$K$1:$L$1,0))</f>
        <v>Bibliothèques, archives, musées et autres activités culturelles</v>
      </c>
      <c r="AG986" t="s">
        <v>159</v>
      </c>
      <c r="AH986" t="s">
        <v>239</v>
      </c>
      <c r="AI986">
        <v>86.124150638119502</v>
      </c>
    </row>
    <row r="987" spans="24:35" x14ac:dyDescent="0.35">
      <c r="X987" t="str">
        <f t="shared" si="40"/>
        <v>8410_Sylviculture et exploitation forestière</v>
      </c>
      <c r="Y987" t="str">
        <f>INDEX(PDC!$K$1:$L$89,MATCH(AA987,PDC!$K:$K,0),MATCH(PDC!$L$1,PDC!$K$1:$L$1,0))</f>
        <v>Sylviculture et exploitation forestière</v>
      </c>
      <c r="Z987" t="s">
        <v>313</v>
      </c>
      <c r="AA987" t="s">
        <v>95</v>
      </c>
      <c r="AB987">
        <v>19.3240414621594</v>
      </c>
      <c r="AE987" t="str">
        <f t="shared" si="41"/>
        <v>74_Organisation de jeux de hasard et d'argent</v>
      </c>
      <c r="AF987" t="str">
        <f>INDEX(PDC!$K$1:$L$89,MATCH(AH987,PDC!$K:$K,0),MATCH(PDC!$L$1,PDC!$K$1:$L$1,0))</f>
        <v>Organisation de jeux de hasard et d'argent</v>
      </c>
      <c r="AG987" t="s">
        <v>159</v>
      </c>
      <c r="AH987" t="s">
        <v>247</v>
      </c>
      <c r="AI987">
        <v>301.80935152568901</v>
      </c>
    </row>
    <row r="988" spans="24:35" x14ac:dyDescent="0.35">
      <c r="X988" t="str">
        <f t="shared" si="40"/>
        <v>8410_Pêche et aquaculture</v>
      </c>
      <c r="Y988" t="str">
        <f>INDEX(PDC!$K$1:$L$89,MATCH(AA988,PDC!$K:$K,0),MATCH(PDC!$L$1,PDC!$K$1:$L$1,0))</f>
        <v>Pêche et aquaculture</v>
      </c>
      <c r="Z988" t="s">
        <v>313</v>
      </c>
      <c r="AA988" t="s">
        <v>104</v>
      </c>
      <c r="AB988">
        <v>4.08961788858538</v>
      </c>
      <c r="AE988" t="str">
        <f t="shared" si="41"/>
        <v>74_Activités sportives, récréatives et de loisirs</v>
      </c>
      <c r="AF988" t="str">
        <f>INDEX(PDC!$K$1:$L$89,MATCH(AH988,PDC!$K:$K,0),MATCH(PDC!$L$1,PDC!$K$1:$L$1,0))</f>
        <v>Activités sportives, récréatives et de loisirs</v>
      </c>
      <c r="AG988" t="s">
        <v>159</v>
      </c>
      <c r="AH988" t="s">
        <v>241</v>
      </c>
      <c r="AI988">
        <v>1598.32112489979</v>
      </c>
    </row>
    <row r="989" spans="24:35" x14ac:dyDescent="0.35">
      <c r="X989" t="str">
        <f t="shared" si="40"/>
        <v>8410_Autres industries extractives</v>
      </c>
      <c r="Y989" t="str">
        <f>INDEX(PDC!$K$1:$L$89,MATCH(AA989,PDC!$K:$K,0),MATCH(PDC!$L$1,PDC!$K$1:$L$1,0))</f>
        <v>Autres industries extractives</v>
      </c>
      <c r="Z989" t="s">
        <v>313</v>
      </c>
      <c r="AA989" t="s">
        <v>96</v>
      </c>
      <c r="AB989">
        <v>58.465902166680699</v>
      </c>
      <c r="AE989" t="str">
        <f t="shared" si="41"/>
        <v>74_Activités des organisations associatives</v>
      </c>
      <c r="AF989" t="str">
        <f>INDEX(PDC!$K$1:$L$89,MATCH(AH989,PDC!$K:$K,0),MATCH(PDC!$L$1,PDC!$K$1:$L$1,0))</f>
        <v>Activités des organisations associatives</v>
      </c>
      <c r="AG989" t="s">
        <v>159</v>
      </c>
      <c r="AH989" t="s">
        <v>209</v>
      </c>
      <c r="AI989">
        <v>4209.6228125192201</v>
      </c>
    </row>
    <row r="990" spans="24:35" x14ac:dyDescent="0.35">
      <c r="X990" t="str">
        <f t="shared" si="40"/>
        <v>8410_Industries alimentaires</v>
      </c>
      <c r="Y990" t="str">
        <f>INDEX(PDC!$K$1:$L$89,MATCH(AA990,PDC!$K:$K,0),MATCH(PDC!$L$1,PDC!$K$1:$L$1,0))</f>
        <v>Industries alimentaires</v>
      </c>
      <c r="Z990" t="s">
        <v>313</v>
      </c>
      <c r="AA990" t="s">
        <v>199</v>
      </c>
      <c r="AB990">
        <v>824.87725986961095</v>
      </c>
      <c r="AE990" t="str">
        <f t="shared" si="41"/>
        <v>74_Réparation d'ordinateurs et de biens personnels et domestiques</v>
      </c>
      <c r="AF990" t="str">
        <f>INDEX(PDC!$K$1:$L$89,MATCH(AH990,PDC!$K:$K,0),MATCH(PDC!$L$1,PDC!$K$1:$L$1,0))</f>
        <v>Réparation d'ordinateurs et de biens personnels et domestiques</v>
      </c>
      <c r="AG990" t="s">
        <v>159</v>
      </c>
      <c r="AH990" t="s">
        <v>242</v>
      </c>
      <c r="AI990">
        <v>250.492344856589</v>
      </c>
    </row>
    <row r="991" spans="24:35" x14ac:dyDescent="0.35">
      <c r="X991" t="str">
        <f t="shared" si="40"/>
        <v>8410_Fabrication de boissons</v>
      </c>
      <c r="Y991" t="str">
        <f>INDEX(PDC!$K$1:$L$89,MATCH(AA991,PDC!$K:$K,0),MATCH(PDC!$L$1,PDC!$K$1:$L$1,0))</f>
        <v>Fabrication de boissons</v>
      </c>
      <c r="Z991" t="s">
        <v>313</v>
      </c>
      <c r="AA991" t="s">
        <v>252</v>
      </c>
      <c r="AB991">
        <v>31.9714659465156</v>
      </c>
      <c r="AE991" t="str">
        <f t="shared" si="41"/>
        <v>74_Autres services personnels</v>
      </c>
      <c r="AF991" t="str">
        <f>INDEX(PDC!$K$1:$L$89,MATCH(AH991,PDC!$K:$K,0),MATCH(PDC!$L$1,PDC!$K$1:$L$1,0))</f>
        <v>Autres services personnels</v>
      </c>
      <c r="AG991" t="s">
        <v>159</v>
      </c>
      <c r="AH991" t="s">
        <v>216</v>
      </c>
      <c r="AI991">
        <v>2643.7566897049501</v>
      </c>
    </row>
    <row r="992" spans="24:35" x14ac:dyDescent="0.35">
      <c r="X992" t="str">
        <f t="shared" si="40"/>
        <v>8410_Fabrication de textiles</v>
      </c>
      <c r="Y992" t="str">
        <f>INDEX(PDC!$K$1:$L$89,MATCH(AA992,PDC!$K:$K,0),MATCH(PDC!$L$1,PDC!$K$1:$L$1,0))</f>
        <v>Fabrication de textiles</v>
      </c>
      <c r="Z992" t="s">
        <v>313</v>
      </c>
      <c r="AA992" t="s">
        <v>250</v>
      </c>
      <c r="AB992">
        <v>4.0369230769230802</v>
      </c>
      <c r="AE992" t="str">
        <f t="shared" si="41"/>
        <v>74_Activités des ménages en tant qu'employeurs de personnel domestique</v>
      </c>
      <c r="AF992" t="str">
        <f>INDEX(PDC!$K$1:$L$89,MATCH(AH992,PDC!$K:$K,0),MATCH(PDC!$L$1,PDC!$K$1:$L$1,0))</f>
        <v>Activités des ménages en tant qu'employeurs de personnel domestique</v>
      </c>
      <c r="AG992" t="s">
        <v>159</v>
      </c>
      <c r="AH992" t="s">
        <v>261</v>
      </c>
      <c r="AI992">
        <v>1306.26057241171</v>
      </c>
    </row>
    <row r="993" spans="24:35" x14ac:dyDescent="0.35">
      <c r="X993" t="str">
        <f t="shared" si="40"/>
        <v>8410_Industrie de l'habillement</v>
      </c>
      <c r="Y993" t="str">
        <f>INDEX(PDC!$K$1:$L$89,MATCH(AA993,PDC!$K:$K,0),MATCH(PDC!$L$1,PDC!$K$1:$L$1,0))</f>
        <v>Industrie de l'habillement</v>
      </c>
      <c r="Z993" t="s">
        <v>313</v>
      </c>
      <c r="AA993" t="s">
        <v>254</v>
      </c>
      <c r="AB993">
        <v>4</v>
      </c>
      <c r="AE993" t="str">
        <f t="shared" si="41"/>
        <v>74_Activités des organisations et organismes extraterritoriaux</v>
      </c>
      <c r="AF993" t="str">
        <f>INDEX(PDC!$K$1:$L$89,MATCH(AH993,PDC!$K:$K,0),MATCH(PDC!$L$1,PDC!$K$1:$L$1,0))</f>
        <v>Activités des organisations et organismes extraterritoriaux</v>
      </c>
      <c r="AG993" t="s">
        <v>159</v>
      </c>
      <c r="AH993" t="s">
        <v>260</v>
      </c>
      <c r="AI993">
        <v>80.720482919705702</v>
      </c>
    </row>
    <row r="994" spans="24:35" x14ac:dyDescent="0.35">
      <c r="X994" t="str">
        <f t="shared" si="40"/>
        <v>8410_Industrie du cuir et de la chaussure</v>
      </c>
      <c r="Y994" t="str">
        <f>INDEX(PDC!$K$1:$L$89,MATCH(AA994,PDC!$K:$K,0),MATCH(PDC!$L$1,PDC!$K$1:$L$1,0))</f>
        <v>Industrie du cuir et de la chaussure</v>
      </c>
      <c r="Z994" t="s">
        <v>313</v>
      </c>
      <c r="AA994" t="s">
        <v>143</v>
      </c>
      <c r="AB994">
        <v>30.651416479338</v>
      </c>
    </row>
    <row r="995" spans="24:35" x14ac:dyDescent="0.35">
      <c r="X995" t="str">
        <f t="shared" si="40"/>
        <v>8410_Travail du bois et fabrication d'articles en bois et en liège, à l'exception des meubles ; fabrication d'articles en vannerie et sparterie</v>
      </c>
      <c r="Y995" t="str">
        <f>INDEX(PDC!$K$1:$L$89,MATCH(AA995,PDC!$K:$K,0),MATCH(PDC!$L$1,PDC!$K$1:$L$1,0))</f>
        <v>Travail du bois et fabrication d'articles en bois et en liège, à l'exception des meubles ; fabrication d'articles en vannerie et sparterie</v>
      </c>
      <c r="Z995" t="s">
        <v>313</v>
      </c>
      <c r="AA995" t="s">
        <v>196</v>
      </c>
      <c r="AB995">
        <v>139.10665721961101</v>
      </c>
    </row>
    <row r="996" spans="24:35" x14ac:dyDescent="0.35">
      <c r="X996" t="str">
        <f t="shared" si="40"/>
        <v>8410_Industrie du papier et du carton</v>
      </c>
      <c r="Y996" t="str">
        <f>INDEX(PDC!$K$1:$L$89,MATCH(AA996,PDC!$K:$K,0),MATCH(PDC!$L$1,PDC!$K$1:$L$1,0))</f>
        <v>Industrie du papier et du carton</v>
      </c>
      <c r="Z996" t="s">
        <v>313</v>
      </c>
      <c r="AA996" t="s">
        <v>248</v>
      </c>
      <c r="AB996">
        <v>94.535188133043107</v>
      </c>
    </row>
    <row r="997" spans="24:35" x14ac:dyDescent="0.35">
      <c r="X997" t="str">
        <f t="shared" si="40"/>
        <v>8410_Imprimerie et reproduction d'enregistrements</v>
      </c>
      <c r="Y997" t="str">
        <f>INDEX(PDC!$K$1:$L$89,MATCH(AA997,PDC!$K:$K,0),MATCH(PDC!$L$1,PDC!$K$1:$L$1,0))</f>
        <v>Imprimerie et reproduction d'enregistrements</v>
      </c>
      <c r="Z997" t="s">
        <v>313</v>
      </c>
      <c r="AA997" t="s">
        <v>221</v>
      </c>
      <c r="AB997">
        <v>7.5575330426024996</v>
      </c>
    </row>
    <row r="998" spans="24:35" x14ac:dyDescent="0.35">
      <c r="X998" t="str">
        <f t="shared" si="40"/>
        <v>8410_Industrie chimique</v>
      </c>
      <c r="Y998" t="str">
        <f>INDEX(PDC!$K$1:$L$89,MATCH(AA998,PDC!$K:$K,0),MATCH(PDC!$L$1,PDC!$K$1:$L$1,0))</f>
        <v>Industrie chimique</v>
      </c>
      <c r="Z998" t="s">
        <v>313</v>
      </c>
      <c r="AA998" t="s">
        <v>211</v>
      </c>
      <c r="AB998">
        <v>29.901961981199999</v>
      </c>
    </row>
    <row r="999" spans="24:35" x14ac:dyDescent="0.35">
      <c r="X999" t="str">
        <f t="shared" si="40"/>
        <v>8410_Industrie pharmaceutique</v>
      </c>
      <c r="Y999" t="str">
        <f>INDEX(PDC!$K$1:$L$89,MATCH(AA999,PDC!$K:$K,0),MATCH(PDC!$L$1,PDC!$K$1:$L$1,0))</f>
        <v>Industrie pharmaceutique</v>
      </c>
      <c r="Z999" t="s">
        <v>313</v>
      </c>
      <c r="AA999" t="s">
        <v>259</v>
      </c>
      <c r="AB999">
        <v>23.854465858161799</v>
      </c>
    </row>
    <row r="1000" spans="24:35" x14ac:dyDescent="0.35">
      <c r="X1000" t="str">
        <f t="shared" si="40"/>
        <v>8410_Fabrication de produits en caoutchouc et en plastique</v>
      </c>
      <c r="Y1000" t="str">
        <f>INDEX(PDC!$K$1:$L$89,MATCH(AA1000,PDC!$K:$K,0),MATCH(PDC!$L$1,PDC!$K$1:$L$1,0))</f>
        <v>Fabrication de produits en caoutchouc et en plastique</v>
      </c>
      <c r="Z1000" t="s">
        <v>313</v>
      </c>
      <c r="AA1000" t="s">
        <v>195</v>
      </c>
      <c r="AB1000">
        <v>46.549727962881498</v>
      </c>
    </row>
    <row r="1001" spans="24:35" x14ac:dyDescent="0.35">
      <c r="X1001" t="str">
        <f t="shared" si="40"/>
        <v>8410_Fabrication d'autres produits minéraux non métalliques</v>
      </c>
      <c r="Y1001" t="str">
        <f>INDEX(PDC!$K$1:$L$89,MATCH(AA1001,PDC!$K:$K,0),MATCH(PDC!$L$1,PDC!$K$1:$L$1,0))</f>
        <v>Fabrication d'autres produits minéraux non métalliques</v>
      </c>
      <c r="Z1001" t="s">
        <v>313</v>
      </c>
      <c r="AA1001" t="s">
        <v>203</v>
      </c>
      <c r="AB1001">
        <v>102.19485436988499</v>
      </c>
    </row>
    <row r="1002" spans="24:35" x14ac:dyDescent="0.35">
      <c r="X1002" t="str">
        <f t="shared" si="40"/>
        <v>8410_Métallurgie</v>
      </c>
      <c r="Y1002" t="str">
        <f>INDEX(PDC!$K$1:$L$89,MATCH(AA1002,PDC!$K:$K,0),MATCH(PDC!$L$1,PDC!$K$1:$L$1,0))</f>
        <v>Métallurgie</v>
      </c>
      <c r="Z1002" t="s">
        <v>313</v>
      </c>
      <c r="AA1002" t="s">
        <v>225</v>
      </c>
      <c r="AB1002">
        <v>1385.7508176418</v>
      </c>
    </row>
    <row r="1003" spans="24:35" x14ac:dyDescent="0.35">
      <c r="X1003" t="str">
        <f t="shared" si="40"/>
        <v>8410_Fabrication de produits métalliques, à l'exception des machines et des équipements</v>
      </c>
      <c r="Y1003" t="str">
        <f>INDEX(PDC!$K$1:$L$89,MATCH(AA1003,PDC!$K:$K,0),MATCH(PDC!$L$1,PDC!$K$1:$L$1,0))</f>
        <v>Fabrication de produits métalliques, à l'exception des machines et des équipements</v>
      </c>
      <c r="Z1003" t="s">
        <v>313</v>
      </c>
      <c r="AA1003" t="s">
        <v>204</v>
      </c>
      <c r="AB1003">
        <v>992.725102238521</v>
      </c>
    </row>
    <row r="1004" spans="24:35" x14ac:dyDescent="0.35">
      <c r="X1004" t="str">
        <f t="shared" si="40"/>
        <v>8410_Fabrication de produits informatiques, électroniques et optiques</v>
      </c>
      <c r="Y1004" t="str">
        <f>INDEX(PDC!$K$1:$L$89,MATCH(AA1004,PDC!$K:$K,0),MATCH(PDC!$L$1,PDC!$K$1:$L$1,0))</f>
        <v>Fabrication de produits informatiques, électroniques et optiques</v>
      </c>
      <c r="Z1004" t="s">
        <v>313</v>
      </c>
      <c r="AA1004" t="s">
        <v>145</v>
      </c>
      <c r="AB1004">
        <v>12.259115710341</v>
      </c>
    </row>
    <row r="1005" spans="24:35" x14ac:dyDescent="0.35">
      <c r="X1005" t="str">
        <f t="shared" si="40"/>
        <v>8410_Fabrication d'équipements électriques</v>
      </c>
      <c r="Y1005" t="str">
        <f>INDEX(PDC!$K$1:$L$89,MATCH(AA1005,PDC!$K:$K,0),MATCH(PDC!$L$1,PDC!$K$1:$L$1,0))</f>
        <v>Fabrication d'équipements électriques</v>
      </c>
      <c r="Z1005" t="s">
        <v>313</v>
      </c>
      <c r="AA1005" t="s">
        <v>235</v>
      </c>
      <c r="AB1005">
        <v>124.82709128539</v>
      </c>
    </row>
    <row r="1006" spans="24:35" x14ac:dyDescent="0.35">
      <c r="X1006" t="str">
        <f t="shared" si="40"/>
        <v>8410_Fabrication de machines et équipements n.c.a.</v>
      </c>
      <c r="Y1006" t="str">
        <f>INDEX(PDC!$K$1:$L$89,MATCH(AA1006,PDC!$K:$K,0),MATCH(PDC!$L$1,PDC!$K$1:$L$1,0))</f>
        <v>Fabrication de machines et équipements n.c.a.</v>
      </c>
      <c r="Z1006" t="s">
        <v>313</v>
      </c>
      <c r="AA1006" t="s">
        <v>219</v>
      </c>
      <c r="AB1006">
        <v>132.41744772183199</v>
      </c>
    </row>
    <row r="1007" spans="24:35" x14ac:dyDescent="0.35">
      <c r="X1007" t="str">
        <f t="shared" si="40"/>
        <v>8410_Industrie automobile</v>
      </c>
      <c r="Y1007" t="str">
        <f>INDEX(PDC!$K$1:$L$89,MATCH(AA1007,PDC!$K:$K,0),MATCH(PDC!$L$1,PDC!$K$1:$L$1,0))</f>
        <v>Industrie automobile</v>
      </c>
      <c r="Z1007" t="s">
        <v>313</v>
      </c>
      <c r="AA1007" t="s">
        <v>208</v>
      </c>
      <c r="AB1007">
        <v>1222.6926247538499</v>
      </c>
    </row>
    <row r="1008" spans="24:35" x14ac:dyDescent="0.35">
      <c r="X1008" t="str">
        <f t="shared" si="40"/>
        <v>8410_Fabrication d'autres matériels de transport</v>
      </c>
      <c r="Y1008" t="str">
        <f>INDEX(PDC!$K$1:$L$89,MATCH(AA1008,PDC!$K:$K,0),MATCH(PDC!$L$1,PDC!$K$1:$L$1,0))</f>
        <v>Fabrication d'autres matériels de transport</v>
      </c>
      <c r="Z1008" t="s">
        <v>313</v>
      </c>
      <c r="AA1008" t="s">
        <v>237</v>
      </c>
      <c r="AB1008">
        <v>271.64880835899601</v>
      </c>
    </row>
    <row r="1009" spans="24:28" x14ac:dyDescent="0.35">
      <c r="X1009" t="str">
        <f t="shared" si="40"/>
        <v>8410_Fabrication de meubles</v>
      </c>
      <c r="Y1009" t="str">
        <f>INDEX(PDC!$K$1:$L$89,MATCH(AA1009,PDC!$K:$K,0),MATCH(PDC!$L$1,PDC!$K$1:$L$1,0))</f>
        <v>Fabrication de meubles</v>
      </c>
      <c r="Z1009" t="s">
        <v>313</v>
      </c>
      <c r="AA1009" t="s">
        <v>231</v>
      </c>
      <c r="AB1009">
        <v>66.654523989512796</v>
      </c>
    </row>
    <row r="1010" spans="24:28" x14ac:dyDescent="0.35">
      <c r="X1010" t="str">
        <f t="shared" si="40"/>
        <v>8410_Autres industries manufacturières</v>
      </c>
      <c r="Y1010" t="str">
        <f>INDEX(PDC!$K$1:$L$89,MATCH(AA1010,PDC!$K:$K,0),MATCH(PDC!$L$1,PDC!$K$1:$L$1,0))</f>
        <v>Autres industries manufacturières</v>
      </c>
      <c r="Z1010" t="s">
        <v>313</v>
      </c>
      <c r="AA1010" t="s">
        <v>244</v>
      </c>
      <c r="AB1010">
        <v>60.579016941198901</v>
      </c>
    </row>
    <row r="1011" spans="24:28" x14ac:dyDescent="0.35">
      <c r="X1011" t="str">
        <f t="shared" si="40"/>
        <v>8410_Réparation et installation de machines et d'équipements</v>
      </c>
      <c r="Y1011" t="str">
        <f>INDEX(PDC!$K$1:$L$89,MATCH(AA1011,PDC!$K:$K,0),MATCH(PDC!$L$1,PDC!$K$1:$L$1,0))</f>
        <v>Réparation et installation de machines et d'équipements</v>
      </c>
      <c r="Z1011" t="s">
        <v>313</v>
      </c>
      <c r="AA1011" t="s">
        <v>215</v>
      </c>
      <c r="AB1011">
        <v>227.320992299567</v>
      </c>
    </row>
    <row r="1012" spans="24:28" x14ac:dyDescent="0.35">
      <c r="X1012" t="str">
        <f t="shared" si="40"/>
        <v>8410_Production et distribution d'électricité, de gaz, de vapeur et d'air conditionné</v>
      </c>
      <c r="Y1012" t="str">
        <f>INDEX(PDC!$K$1:$L$89,MATCH(AA1012,PDC!$K:$K,0),MATCH(PDC!$L$1,PDC!$K$1:$L$1,0))</f>
        <v>Production et distribution d'électricité, de gaz, de vapeur et d'air conditionné</v>
      </c>
      <c r="Z1012" t="s">
        <v>313</v>
      </c>
      <c r="AA1012" t="s">
        <v>253</v>
      </c>
      <c r="AB1012">
        <v>33.050185326670899</v>
      </c>
    </row>
    <row r="1013" spans="24:28" x14ac:dyDescent="0.35">
      <c r="X1013" t="str">
        <f t="shared" si="40"/>
        <v>8410_Captage, traitement et distribution d'eau</v>
      </c>
      <c r="Y1013" t="str">
        <f>INDEX(PDC!$K$1:$L$89,MATCH(AA1013,PDC!$K:$K,0),MATCH(PDC!$L$1,PDC!$K$1:$L$1,0))</f>
        <v>Captage, traitement et distribution d'eau</v>
      </c>
      <c r="Z1013" t="s">
        <v>313</v>
      </c>
      <c r="AA1013" t="s">
        <v>230</v>
      </c>
      <c r="AB1013">
        <v>25.668186250537602</v>
      </c>
    </row>
    <row r="1014" spans="24:28" x14ac:dyDescent="0.35">
      <c r="X1014" t="str">
        <f t="shared" si="40"/>
        <v>8410_Collecte, traitement et élimination des déchets ; récupération</v>
      </c>
      <c r="Y1014" t="str">
        <f>INDEX(PDC!$K$1:$L$89,MATCH(AA1014,PDC!$K:$K,0),MATCH(PDC!$L$1,PDC!$K$1:$L$1,0))</f>
        <v>Collecte, traitement et élimination des déchets ; récupération</v>
      </c>
      <c r="Z1014" t="s">
        <v>313</v>
      </c>
      <c r="AA1014" t="s">
        <v>147</v>
      </c>
      <c r="AB1014">
        <v>138.16287195354101</v>
      </c>
    </row>
    <row r="1015" spans="24:28" x14ac:dyDescent="0.35">
      <c r="X1015" t="str">
        <f t="shared" si="40"/>
        <v>8410_Construction de bâtiments</v>
      </c>
      <c r="Y1015" t="str">
        <f>INDEX(PDC!$K$1:$L$89,MATCH(AA1015,PDC!$K:$K,0),MATCH(PDC!$L$1,PDC!$K$1:$L$1,0))</f>
        <v>Construction de bâtiments</v>
      </c>
      <c r="Z1015" t="s">
        <v>313</v>
      </c>
      <c r="AA1015" t="s">
        <v>193</v>
      </c>
      <c r="AB1015">
        <v>84.334604294551099</v>
      </c>
    </row>
    <row r="1016" spans="24:28" x14ac:dyDescent="0.35">
      <c r="X1016" t="str">
        <f t="shared" si="40"/>
        <v>8410_Génie civil</v>
      </c>
      <c r="Y1016" t="str">
        <f>INDEX(PDC!$K$1:$L$89,MATCH(AA1016,PDC!$K:$K,0),MATCH(PDC!$L$1,PDC!$K$1:$L$1,0))</f>
        <v>Génie civil</v>
      </c>
      <c r="Z1016" t="s">
        <v>313</v>
      </c>
      <c r="AA1016" t="s">
        <v>149</v>
      </c>
      <c r="AB1016">
        <v>219.543169731278</v>
      </c>
    </row>
    <row r="1017" spans="24:28" x14ac:dyDescent="0.35">
      <c r="X1017" t="str">
        <f t="shared" si="40"/>
        <v>8410_Travaux de construction spécialisés</v>
      </c>
      <c r="Y1017" t="str">
        <f>INDEX(PDC!$K$1:$L$89,MATCH(AA1017,PDC!$K:$K,0),MATCH(PDC!$L$1,PDC!$K$1:$L$1,0))</f>
        <v>Travaux de construction spécialisés</v>
      </c>
      <c r="Z1017" t="s">
        <v>313</v>
      </c>
      <c r="AA1017" t="s">
        <v>151</v>
      </c>
      <c r="AB1017">
        <v>1179.00410023425</v>
      </c>
    </row>
    <row r="1018" spans="24:28" x14ac:dyDescent="0.35">
      <c r="X1018" t="str">
        <f t="shared" si="40"/>
        <v>8410_Commerce et réparation d'automobiles et de motocycles</v>
      </c>
      <c r="Y1018" t="str">
        <f>INDEX(PDC!$K$1:$L$89,MATCH(AA1018,PDC!$K:$K,0),MATCH(PDC!$L$1,PDC!$K$1:$L$1,0))</f>
        <v>Commerce et réparation d'automobiles et de motocycles</v>
      </c>
      <c r="Z1018" t="s">
        <v>313</v>
      </c>
      <c r="AA1018" t="s">
        <v>223</v>
      </c>
      <c r="AB1018">
        <v>360.02644676394601</v>
      </c>
    </row>
    <row r="1019" spans="24:28" x14ac:dyDescent="0.35">
      <c r="X1019" t="str">
        <f t="shared" si="40"/>
        <v>8410_Commerce de gros, à l'exception des automobiles et des motocycles</v>
      </c>
      <c r="Y1019" t="str">
        <f>INDEX(PDC!$K$1:$L$89,MATCH(AA1019,PDC!$K:$K,0),MATCH(PDC!$L$1,PDC!$K$1:$L$1,0))</f>
        <v>Commerce de gros, à l'exception des automobiles et des motocycles</v>
      </c>
      <c r="Z1019" t="s">
        <v>313</v>
      </c>
      <c r="AA1019" t="s">
        <v>210</v>
      </c>
      <c r="AB1019">
        <v>602.14179198569605</v>
      </c>
    </row>
    <row r="1020" spans="24:28" x14ac:dyDescent="0.35">
      <c r="X1020" t="str">
        <f t="shared" si="40"/>
        <v>8410_Commerce de détail, à l'exception des automobiles et des motocycles</v>
      </c>
      <c r="Y1020" t="str">
        <f>INDEX(PDC!$K$1:$L$89,MATCH(AA1020,PDC!$K:$K,0),MATCH(PDC!$L$1,PDC!$K$1:$L$1,0))</f>
        <v>Commerce de détail, à l'exception des automobiles et des motocycles</v>
      </c>
      <c r="Z1020" t="s">
        <v>313</v>
      </c>
      <c r="AA1020" t="s">
        <v>206</v>
      </c>
      <c r="AB1020">
        <v>1878.2509010441599</v>
      </c>
    </row>
    <row r="1021" spans="24:28" x14ac:dyDescent="0.35">
      <c r="X1021" t="str">
        <f t="shared" si="40"/>
        <v>8410_Transports terrestres et transport par conduites</v>
      </c>
      <c r="Y1021" t="str">
        <f>INDEX(PDC!$K$1:$L$89,MATCH(AA1021,PDC!$K:$K,0),MATCH(PDC!$L$1,PDC!$K$1:$L$1,0))</f>
        <v>Transports terrestres et transport par conduites</v>
      </c>
      <c r="Z1021" t="s">
        <v>313</v>
      </c>
      <c r="AA1021" t="s">
        <v>205</v>
      </c>
      <c r="AB1021">
        <v>595.30600481357897</v>
      </c>
    </row>
    <row r="1022" spans="24:28" x14ac:dyDescent="0.35">
      <c r="X1022" t="str">
        <f t="shared" si="40"/>
        <v>8410_Transports aériens</v>
      </c>
      <c r="Y1022" t="str">
        <f>INDEX(PDC!$K$1:$L$89,MATCH(AA1022,PDC!$K:$K,0),MATCH(PDC!$L$1,PDC!$K$1:$L$1,0))</f>
        <v>Transports aériens</v>
      </c>
      <c r="Z1022" t="s">
        <v>313</v>
      </c>
      <c r="AA1022" t="s">
        <v>258</v>
      </c>
      <c r="AB1022">
        <v>12.9312777006514</v>
      </c>
    </row>
    <row r="1023" spans="24:28" x14ac:dyDescent="0.35">
      <c r="X1023" t="str">
        <f t="shared" si="40"/>
        <v>8410_Entreposage et services auxiliaires des transports</v>
      </c>
      <c r="Y1023" t="str">
        <f>INDEX(PDC!$K$1:$L$89,MATCH(AA1023,PDC!$K:$K,0),MATCH(PDC!$L$1,PDC!$K$1:$L$1,0))</f>
        <v>Entreposage et services auxiliaires des transports</v>
      </c>
      <c r="Z1023" t="s">
        <v>313</v>
      </c>
      <c r="AA1023" t="s">
        <v>200</v>
      </c>
      <c r="AB1023">
        <v>52.683208273740398</v>
      </c>
    </row>
    <row r="1024" spans="24:28" x14ac:dyDescent="0.35">
      <c r="X1024" t="str">
        <f t="shared" si="40"/>
        <v>8410_Activités de poste et de courrier</v>
      </c>
      <c r="Y1024" t="str">
        <f>INDEX(PDC!$K$1:$L$89,MATCH(AA1024,PDC!$K:$K,0),MATCH(PDC!$L$1,PDC!$K$1:$L$1,0))</f>
        <v>Activités de poste et de courrier</v>
      </c>
      <c r="Z1024" t="s">
        <v>313</v>
      </c>
      <c r="AA1024" t="s">
        <v>229</v>
      </c>
      <c r="AB1024">
        <v>124.49484338831</v>
      </c>
    </row>
    <row r="1025" spans="24:28" x14ac:dyDescent="0.35">
      <c r="X1025" t="str">
        <f t="shared" si="40"/>
        <v>8410_Hébergement</v>
      </c>
      <c r="Y1025" t="str">
        <f>INDEX(PDC!$K$1:$L$89,MATCH(AA1025,PDC!$K:$K,0),MATCH(PDC!$L$1,PDC!$K$1:$L$1,0))</f>
        <v>Hébergement</v>
      </c>
      <c r="Z1025" t="s">
        <v>313</v>
      </c>
      <c r="AA1025" t="s">
        <v>220</v>
      </c>
      <c r="AB1025">
        <v>394.26482634322298</v>
      </c>
    </row>
    <row r="1026" spans="24:28" x14ac:dyDescent="0.35">
      <c r="X1026" t="str">
        <f t="shared" si="40"/>
        <v>8410_Restauration</v>
      </c>
      <c r="Y1026" t="str">
        <f>INDEX(PDC!$K$1:$L$89,MATCH(AA1026,PDC!$K:$K,0),MATCH(PDC!$L$1,PDC!$K$1:$L$1,0))</f>
        <v>Restauration</v>
      </c>
      <c r="Z1026" t="s">
        <v>313</v>
      </c>
      <c r="AA1026" t="s">
        <v>214</v>
      </c>
      <c r="AB1026">
        <v>426.29978428563601</v>
      </c>
    </row>
    <row r="1027" spans="24:28" x14ac:dyDescent="0.35">
      <c r="X1027" t="str">
        <f t="shared" si="40"/>
        <v>8410_Édition</v>
      </c>
      <c r="Y1027" t="str">
        <f>INDEX(PDC!$K$1:$L$89,MATCH(AA1027,PDC!$K:$K,0),MATCH(PDC!$L$1,PDC!$K$1:$L$1,0))</f>
        <v>Édition</v>
      </c>
      <c r="Z1027" t="s">
        <v>313</v>
      </c>
      <c r="AA1027" t="s">
        <v>255</v>
      </c>
      <c r="AB1027">
        <v>45.573095987625699</v>
      </c>
    </row>
    <row r="1028" spans="24:28" x14ac:dyDescent="0.35">
      <c r="X1028" t="str">
        <f t="shared" si="40"/>
        <v>8410_Production de films cinématographiques, de vidéo et de programmes de télévision ; enregistrement sonore et édition musicale</v>
      </c>
      <c r="Y1028" t="str">
        <f>INDEX(PDC!$K$1:$L$89,MATCH(AA1028,PDC!$K:$K,0),MATCH(PDC!$L$1,PDC!$K$1:$L$1,0))</f>
        <v>Production de films cinématographiques, de vidéo et de programmes de télévision ; enregistrement sonore et édition musicale</v>
      </c>
      <c r="Z1028" t="s">
        <v>313</v>
      </c>
      <c r="AA1028" t="s">
        <v>228</v>
      </c>
      <c r="AB1028">
        <v>4.3918505475047898</v>
      </c>
    </row>
    <row r="1029" spans="24:28" x14ac:dyDescent="0.35">
      <c r="X1029" t="str">
        <f t="shared" ref="X1029:X1092" si="42">Z1029&amp;"_"&amp;Y1029</f>
        <v>8410_Programmation et diffusion</v>
      </c>
      <c r="Y1029" t="str">
        <f>INDEX(PDC!$K$1:$L$89,MATCH(AA1029,PDC!$K:$K,0),MATCH(PDC!$L$1,PDC!$K$1:$L$1,0))</f>
        <v>Programmation et diffusion</v>
      </c>
      <c r="Z1029" t="s">
        <v>313</v>
      </c>
      <c r="AA1029" t="s">
        <v>257</v>
      </c>
      <c r="AB1029">
        <v>4.9122692445919798</v>
      </c>
    </row>
    <row r="1030" spans="24:28" x14ac:dyDescent="0.35">
      <c r="X1030" t="str">
        <f t="shared" si="42"/>
        <v>8410_Télécommunications</v>
      </c>
      <c r="Y1030" t="str">
        <f>INDEX(PDC!$K$1:$L$89,MATCH(AA1030,PDC!$K:$K,0),MATCH(PDC!$L$1,PDC!$K$1:$L$1,0))</f>
        <v>Télécommunications</v>
      </c>
      <c r="Z1030" t="s">
        <v>313</v>
      </c>
      <c r="AA1030" t="s">
        <v>249</v>
      </c>
      <c r="AB1030">
        <v>42.418074297537501</v>
      </c>
    </row>
    <row r="1031" spans="24:28" x14ac:dyDescent="0.35">
      <c r="X1031" t="str">
        <f t="shared" si="42"/>
        <v>8410_Programmation, conseil et autres activités informatiques</v>
      </c>
      <c r="Y1031" t="str">
        <f>INDEX(PDC!$K$1:$L$89,MATCH(AA1031,PDC!$K:$K,0),MATCH(PDC!$L$1,PDC!$K$1:$L$1,0))</f>
        <v>Programmation, conseil et autres activités informatiques</v>
      </c>
      <c r="Z1031" t="s">
        <v>313</v>
      </c>
      <c r="AA1031" t="s">
        <v>233</v>
      </c>
      <c r="AB1031">
        <v>44.596492073822702</v>
      </c>
    </row>
    <row r="1032" spans="24:28" x14ac:dyDescent="0.35">
      <c r="X1032" t="str">
        <f t="shared" si="42"/>
        <v>8410_Services d'information</v>
      </c>
      <c r="Y1032" t="str">
        <f>INDEX(PDC!$K$1:$L$89,MATCH(AA1032,PDC!$K:$K,0),MATCH(PDC!$L$1,PDC!$K$1:$L$1,0))</f>
        <v>Services d'information</v>
      </c>
      <c r="Z1032" t="s">
        <v>313</v>
      </c>
      <c r="AA1032" t="s">
        <v>153</v>
      </c>
      <c r="AB1032">
        <v>13.4160153419763</v>
      </c>
    </row>
    <row r="1033" spans="24:28" x14ac:dyDescent="0.35">
      <c r="X1033" t="str">
        <f t="shared" si="42"/>
        <v>8410_Activités des services financiers, hors assurance et caisses de retraite</v>
      </c>
      <c r="Y1033" t="str">
        <f>INDEX(PDC!$K$1:$L$89,MATCH(AA1033,PDC!$K:$K,0),MATCH(PDC!$L$1,PDC!$K$1:$L$1,0))</f>
        <v>Activités des services financiers, hors assurance et caisses de retraite</v>
      </c>
      <c r="Z1033" t="s">
        <v>313</v>
      </c>
      <c r="AA1033" t="s">
        <v>226</v>
      </c>
      <c r="AB1033">
        <v>240.84971896154099</v>
      </c>
    </row>
    <row r="1034" spans="24:28" x14ac:dyDescent="0.35">
      <c r="X1034" t="str">
        <f t="shared" si="42"/>
        <v>8410_Assurance</v>
      </c>
      <c r="Y1034" t="str">
        <f>INDEX(PDC!$K$1:$L$89,MATCH(AA1034,PDC!$K:$K,0),MATCH(PDC!$L$1,PDC!$K$1:$L$1,0))</f>
        <v>Assurance</v>
      </c>
      <c r="Z1034" t="s">
        <v>313</v>
      </c>
      <c r="AA1034" t="s">
        <v>240</v>
      </c>
      <c r="AB1034">
        <v>57.108102766696803</v>
      </c>
    </row>
    <row r="1035" spans="24:28" x14ac:dyDescent="0.35">
      <c r="X1035" t="str">
        <f t="shared" si="42"/>
        <v>8410_Activités auxiliaires de services financiers et d'assurance</v>
      </c>
      <c r="Y1035" t="str">
        <f>INDEX(PDC!$K$1:$L$89,MATCH(AA1035,PDC!$K:$K,0),MATCH(PDC!$L$1,PDC!$K$1:$L$1,0))</f>
        <v>Activités auxiliaires de services financiers et d'assurance</v>
      </c>
      <c r="Z1035" t="s">
        <v>313</v>
      </c>
      <c r="AA1035" t="s">
        <v>232</v>
      </c>
      <c r="AB1035">
        <v>128.57330508784699</v>
      </c>
    </row>
    <row r="1036" spans="24:28" x14ac:dyDescent="0.35">
      <c r="X1036" t="str">
        <f t="shared" si="42"/>
        <v>8410_Activités immobilières</v>
      </c>
      <c r="Y1036" t="str">
        <f>INDEX(PDC!$K$1:$L$89,MATCH(AA1036,PDC!$K:$K,0),MATCH(PDC!$L$1,PDC!$K$1:$L$1,0))</f>
        <v>Activités immobilières</v>
      </c>
      <c r="Z1036" t="s">
        <v>313</v>
      </c>
      <c r="AA1036" t="s">
        <v>217</v>
      </c>
      <c r="AB1036">
        <v>173.72297114065401</v>
      </c>
    </row>
    <row r="1037" spans="24:28" x14ac:dyDescent="0.35">
      <c r="X1037" t="str">
        <f t="shared" si="42"/>
        <v>8410_Activités juridiques et comptables</v>
      </c>
      <c r="Y1037" t="str">
        <f>INDEX(PDC!$K$1:$L$89,MATCH(AA1037,PDC!$K:$K,0),MATCH(PDC!$L$1,PDC!$K$1:$L$1,0))</f>
        <v>Activités juridiques et comptables</v>
      </c>
      <c r="Z1037" t="s">
        <v>313</v>
      </c>
      <c r="AA1037" t="s">
        <v>155</v>
      </c>
      <c r="AB1037">
        <v>146.13816105249799</v>
      </c>
    </row>
    <row r="1038" spans="24:28" x14ac:dyDescent="0.35">
      <c r="X1038" t="str">
        <f t="shared" si="42"/>
        <v>8410_Activités des sièges sociaux ; conseil de gestion</v>
      </c>
      <c r="Y1038" t="str">
        <f>INDEX(PDC!$K$1:$L$89,MATCH(AA1038,PDC!$K:$K,0),MATCH(PDC!$L$1,PDC!$K$1:$L$1,0))</f>
        <v>Activités des sièges sociaux ; conseil de gestion</v>
      </c>
      <c r="Z1038" t="s">
        <v>313</v>
      </c>
      <c r="AA1038" t="s">
        <v>234</v>
      </c>
      <c r="AB1038">
        <v>341.55784478728498</v>
      </c>
    </row>
    <row r="1039" spans="24:28" x14ac:dyDescent="0.35">
      <c r="X1039" t="str">
        <f t="shared" si="42"/>
        <v>8410_Activités d'architecture et d'ingénierie ; activités de contrôle et analyses techniques</v>
      </c>
      <c r="Y1039" t="str">
        <f>INDEX(PDC!$K$1:$L$89,MATCH(AA1039,PDC!$K:$K,0),MATCH(PDC!$L$1,PDC!$K$1:$L$1,0))</f>
        <v>Activités d'architecture et d'ingénierie ; activités de contrôle et analyses techniques</v>
      </c>
      <c r="Z1039" t="s">
        <v>313</v>
      </c>
      <c r="AA1039" t="s">
        <v>243</v>
      </c>
      <c r="AB1039">
        <v>109.38961776838801</v>
      </c>
    </row>
    <row r="1040" spans="24:28" x14ac:dyDescent="0.35">
      <c r="X1040" t="str">
        <f t="shared" si="42"/>
        <v>8410_Recherche-développement scientifique</v>
      </c>
      <c r="Y1040" t="str">
        <f>INDEX(PDC!$K$1:$L$89,MATCH(AA1040,PDC!$K:$K,0),MATCH(PDC!$L$1,PDC!$K$1:$L$1,0))</f>
        <v>Recherche-développement scientifique</v>
      </c>
      <c r="Z1040" t="s">
        <v>313</v>
      </c>
      <c r="AA1040" t="s">
        <v>251</v>
      </c>
      <c r="AB1040">
        <v>2.67055175284619</v>
      </c>
    </row>
    <row r="1041" spans="24:28" x14ac:dyDescent="0.35">
      <c r="X1041" t="str">
        <f t="shared" si="42"/>
        <v>8410_Publicité et études de marché</v>
      </c>
      <c r="Y1041" t="str">
        <f>INDEX(PDC!$K$1:$L$89,MATCH(AA1041,PDC!$K:$K,0),MATCH(PDC!$L$1,PDC!$K$1:$L$1,0))</f>
        <v>Publicité et études de marché</v>
      </c>
      <c r="Z1041" t="s">
        <v>313</v>
      </c>
      <c r="AA1041" t="s">
        <v>157</v>
      </c>
      <c r="AB1041">
        <v>45.042397742241199</v>
      </c>
    </row>
    <row r="1042" spans="24:28" x14ac:dyDescent="0.35">
      <c r="X1042" t="str">
        <f t="shared" si="42"/>
        <v>8410_Autres activités spécialisées, scientifiques et techniques</v>
      </c>
      <c r="Y1042" t="str">
        <f>INDEX(PDC!$K$1:$L$89,MATCH(AA1042,PDC!$K:$K,0),MATCH(PDC!$L$1,PDC!$K$1:$L$1,0))</f>
        <v>Autres activités spécialisées, scientifiques et techniques</v>
      </c>
      <c r="Z1042" t="s">
        <v>313</v>
      </c>
      <c r="AA1042" t="s">
        <v>159</v>
      </c>
      <c r="AB1042">
        <v>11.9425092670898</v>
      </c>
    </row>
    <row r="1043" spans="24:28" x14ac:dyDescent="0.35">
      <c r="X1043" t="str">
        <f t="shared" si="42"/>
        <v>8410_Activités vétérinaires</v>
      </c>
      <c r="Y1043" t="str">
        <f>INDEX(PDC!$K$1:$L$89,MATCH(AA1043,PDC!$K:$K,0),MATCH(PDC!$L$1,PDC!$K$1:$L$1,0))</f>
        <v>Activités vétérinaires</v>
      </c>
      <c r="Z1043" t="s">
        <v>313</v>
      </c>
      <c r="AA1043" t="s">
        <v>238</v>
      </c>
      <c r="AB1043">
        <v>39.417667973597098</v>
      </c>
    </row>
    <row r="1044" spans="24:28" x14ac:dyDescent="0.35">
      <c r="X1044" t="str">
        <f t="shared" si="42"/>
        <v>8410_Activités de location et location-bail</v>
      </c>
      <c r="Y1044" t="str">
        <f>INDEX(PDC!$K$1:$L$89,MATCH(AA1044,PDC!$K:$K,0),MATCH(PDC!$L$1,PDC!$K$1:$L$1,0))</f>
        <v>Activités de location et location-bail</v>
      </c>
      <c r="Z1044" t="s">
        <v>313</v>
      </c>
      <c r="AA1044" t="s">
        <v>236</v>
      </c>
      <c r="AB1044">
        <v>38.349838811499097</v>
      </c>
    </row>
    <row r="1045" spans="24:28" x14ac:dyDescent="0.35">
      <c r="X1045" t="str">
        <f t="shared" si="42"/>
        <v>8410_Activités liées à l'emploi</v>
      </c>
      <c r="Y1045" t="str">
        <f>INDEX(PDC!$K$1:$L$89,MATCH(AA1045,PDC!$K:$K,0),MATCH(PDC!$L$1,PDC!$K$1:$L$1,0))</f>
        <v>Activités liées à l'emploi</v>
      </c>
      <c r="Z1045" t="s">
        <v>313</v>
      </c>
      <c r="AA1045" t="s">
        <v>198</v>
      </c>
      <c r="AB1045">
        <v>882.53548457439899</v>
      </c>
    </row>
    <row r="1046" spans="24:28" x14ac:dyDescent="0.35">
      <c r="X1046" t="str">
        <f t="shared" si="42"/>
        <v>8410_Activités des agences de voyage, voyagistes, services de réservation et activités connexes</v>
      </c>
      <c r="Y1046" t="str">
        <f>INDEX(PDC!$K$1:$L$89,MATCH(AA1046,PDC!$K:$K,0),MATCH(PDC!$L$1,PDC!$K$1:$L$1,0))</f>
        <v>Activités des agences de voyage, voyagistes, services de réservation et activités connexes</v>
      </c>
      <c r="Z1046" t="s">
        <v>313</v>
      </c>
      <c r="AA1046" t="s">
        <v>227</v>
      </c>
      <c r="AB1046">
        <v>14.896480587137701</v>
      </c>
    </row>
    <row r="1047" spans="24:28" x14ac:dyDescent="0.35">
      <c r="X1047" t="str">
        <f t="shared" si="42"/>
        <v>8410_Enquêtes et sécurité</v>
      </c>
      <c r="Y1047" t="str">
        <f>INDEX(PDC!$K$1:$L$89,MATCH(AA1047,PDC!$K:$K,0),MATCH(PDC!$L$1,PDC!$K$1:$L$1,0))</f>
        <v>Enquêtes et sécurité</v>
      </c>
      <c r="Z1047" t="s">
        <v>313</v>
      </c>
      <c r="AA1047" t="s">
        <v>213</v>
      </c>
      <c r="AB1047">
        <v>64.341686689619095</v>
      </c>
    </row>
    <row r="1048" spans="24:28" x14ac:dyDescent="0.35">
      <c r="X1048" t="str">
        <f t="shared" si="42"/>
        <v>8410_Services relatifs aux bâtiments et aménagement paysager</v>
      </c>
      <c r="Y1048" t="str">
        <f>INDEX(PDC!$K$1:$L$89,MATCH(AA1048,PDC!$K:$K,0),MATCH(PDC!$L$1,PDC!$K$1:$L$1,0))</f>
        <v>Services relatifs aux bâtiments et aménagement paysager</v>
      </c>
      <c r="Z1048" t="s">
        <v>313</v>
      </c>
      <c r="AA1048" t="s">
        <v>212</v>
      </c>
      <c r="AB1048">
        <v>235.16426775175501</v>
      </c>
    </row>
    <row r="1049" spans="24:28" x14ac:dyDescent="0.35">
      <c r="X1049" t="str">
        <f t="shared" si="42"/>
        <v>8410_Activités administratives et autres activités de soutien aux entreprises</v>
      </c>
      <c r="Y1049" t="str">
        <f>INDEX(PDC!$K$1:$L$89,MATCH(AA1049,PDC!$K:$K,0),MATCH(PDC!$L$1,PDC!$K$1:$L$1,0))</f>
        <v>Activités administratives et autres activités de soutien aux entreprises</v>
      </c>
      <c r="Z1049" t="s">
        <v>313</v>
      </c>
      <c r="AA1049" t="s">
        <v>224</v>
      </c>
      <c r="AB1049">
        <v>159.628720331419</v>
      </c>
    </row>
    <row r="1050" spans="24:28" x14ac:dyDescent="0.35">
      <c r="X1050" t="str">
        <f t="shared" si="42"/>
        <v>8410_Administration publique et défense ; sécurité sociale obligatoire</v>
      </c>
      <c r="Y1050" t="str">
        <f>INDEX(PDC!$K$1:$L$89,MATCH(AA1050,PDC!$K:$K,0),MATCH(PDC!$L$1,PDC!$K$1:$L$1,0))</f>
        <v>Administration publique et défense ; sécurité sociale obligatoire</v>
      </c>
      <c r="Z1050" t="s">
        <v>313</v>
      </c>
      <c r="AA1050" t="s">
        <v>218</v>
      </c>
      <c r="AB1050">
        <v>1251.6240564786699</v>
      </c>
    </row>
    <row r="1051" spans="24:28" x14ac:dyDescent="0.35">
      <c r="X1051" t="str">
        <f t="shared" si="42"/>
        <v>8410_Enseignement</v>
      </c>
      <c r="Y1051" t="str">
        <f>INDEX(PDC!$K$1:$L$89,MATCH(AA1051,PDC!$K:$K,0),MATCH(PDC!$L$1,PDC!$K$1:$L$1,0))</f>
        <v>Enseignement</v>
      </c>
      <c r="Z1051" t="s">
        <v>313</v>
      </c>
      <c r="AA1051" t="s">
        <v>222</v>
      </c>
      <c r="AB1051">
        <v>519.51000615363296</v>
      </c>
    </row>
    <row r="1052" spans="24:28" x14ac:dyDescent="0.35">
      <c r="X1052" t="str">
        <f t="shared" si="42"/>
        <v>8410_Activités pour la santé humaine</v>
      </c>
      <c r="Y1052" t="str">
        <f>INDEX(PDC!$K$1:$L$89,MATCH(AA1052,PDC!$K:$K,0),MATCH(PDC!$L$1,PDC!$K$1:$L$1,0))</f>
        <v>Activités pour la santé humaine</v>
      </c>
      <c r="Z1052" t="s">
        <v>313</v>
      </c>
      <c r="AA1052" t="s">
        <v>207</v>
      </c>
      <c r="AB1052">
        <v>647.51593081733097</v>
      </c>
    </row>
    <row r="1053" spans="24:28" x14ac:dyDescent="0.35">
      <c r="X1053" t="str">
        <f t="shared" si="42"/>
        <v>8410_Hébergement médico-social et social</v>
      </c>
      <c r="Y1053" t="str">
        <f>INDEX(PDC!$K$1:$L$89,MATCH(AA1053,PDC!$K:$K,0),MATCH(PDC!$L$1,PDC!$K$1:$L$1,0))</f>
        <v>Hébergement médico-social et social</v>
      </c>
      <c r="Z1053" t="s">
        <v>313</v>
      </c>
      <c r="AA1053" t="s">
        <v>202</v>
      </c>
      <c r="AB1053">
        <v>550.73935666108503</v>
      </c>
    </row>
    <row r="1054" spans="24:28" x14ac:dyDescent="0.35">
      <c r="X1054" t="str">
        <f t="shared" si="42"/>
        <v>8410_Action sociale sans hébergement</v>
      </c>
      <c r="Y1054" t="str">
        <f>INDEX(PDC!$K$1:$L$89,MATCH(AA1054,PDC!$K:$K,0),MATCH(PDC!$L$1,PDC!$K$1:$L$1,0))</f>
        <v>Action sociale sans hébergement</v>
      </c>
      <c r="Z1054" t="s">
        <v>313</v>
      </c>
      <c r="AA1054" t="s">
        <v>201</v>
      </c>
      <c r="AB1054">
        <v>1595.8030061976201</v>
      </c>
    </row>
    <row r="1055" spans="24:28" x14ac:dyDescent="0.35">
      <c r="X1055" t="str">
        <f t="shared" si="42"/>
        <v>8410_Activités créatives, artistiques et de spectacle</v>
      </c>
      <c r="Y1055" t="str">
        <f>INDEX(PDC!$K$1:$L$89,MATCH(AA1055,PDC!$K:$K,0),MATCH(PDC!$L$1,PDC!$K$1:$L$1,0))</f>
        <v>Activités créatives, artistiques et de spectacle</v>
      </c>
      <c r="Z1055" t="s">
        <v>313</v>
      </c>
      <c r="AA1055" t="s">
        <v>245</v>
      </c>
      <c r="AB1055">
        <v>23.956817854884498</v>
      </c>
    </row>
    <row r="1056" spans="24:28" x14ac:dyDescent="0.35">
      <c r="X1056" t="str">
        <f t="shared" si="42"/>
        <v>8410_Bibliothèques, archives, musées et autres activités culturelles</v>
      </c>
      <c r="Y1056" t="str">
        <f>INDEX(PDC!$K$1:$L$89,MATCH(AA1056,PDC!$K:$K,0),MATCH(PDC!$L$1,PDC!$K$1:$L$1,0))</f>
        <v>Bibliothèques, archives, musées et autres activités culturelles</v>
      </c>
      <c r="Z1056" t="s">
        <v>313</v>
      </c>
      <c r="AA1056" t="s">
        <v>239</v>
      </c>
      <c r="AB1056">
        <v>8.9304256849711905</v>
      </c>
    </row>
    <row r="1057" spans="24:28" x14ac:dyDescent="0.35">
      <c r="X1057" t="str">
        <f t="shared" si="42"/>
        <v>8410_Organisation de jeux de hasard et d'argent</v>
      </c>
      <c r="Y1057" t="str">
        <f>INDEX(PDC!$K$1:$L$89,MATCH(AA1057,PDC!$K:$K,0),MATCH(PDC!$L$1,PDC!$K$1:$L$1,0))</f>
        <v>Organisation de jeux de hasard et d'argent</v>
      </c>
      <c r="Z1057" t="s">
        <v>313</v>
      </c>
      <c r="AA1057" t="s">
        <v>247</v>
      </c>
      <c r="AB1057">
        <v>9.0581408636162202</v>
      </c>
    </row>
    <row r="1058" spans="24:28" x14ac:dyDescent="0.35">
      <c r="X1058" t="str">
        <f t="shared" si="42"/>
        <v>8410_Activités sportives, récréatives et de loisirs</v>
      </c>
      <c r="Y1058" t="str">
        <f>INDEX(PDC!$K$1:$L$89,MATCH(AA1058,PDC!$K:$K,0),MATCH(PDC!$L$1,PDC!$K$1:$L$1,0))</f>
        <v>Activités sportives, récréatives et de loisirs</v>
      </c>
      <c r="Z1058" t="s">
        <v>313</v>
      </c>
      <c r="AA1058" t="s">
        <v>241</v>
      </c>
      <c r="AB1058">
        <v>58.769582857755502</v>
      </c>
    </row>
    <row r="1059" spans="24:28" x14ac:dyDescent="0.35">
      <c r="X1059" t="str">
        <f t="shared" si="42"/>
        <v>8410_Activités des organisations associatives</v>
      </c>
      <c r="Y1059" t="str">
        <f>INDEX(PDC!$K$1:$L$89,MATCH(AA1059,PDC!$K:$K,0),MATCH(PDC!$L$1,PDC!$K$1:$L$1,0))</f>
        <v>Activités des organisations associatives</v>
      </c>
      <c r="Z1059" t="s">
        <v>313</v>
      </c>
      <c r="AA1059" t="s">
        <v>209</v>
      </c>
      <c r="AB1059">
        <v>319.77597491294</v>
      </c>
    </row>
    <row r="1060" spans="24:28" x14ac:dyDescent="0.35">
      <c r="X1060" t="str">
        <f t="shared" si="42"/>
        <v>8410_Réparation d'ordinateurs et de biens personnels et domestiques</v>
      </c>
      <c r="Y1060" t="str">
        <f>INDEX(PDC!$K$1:$L$89,MATCH(AA1060,PDC!$K:$K,0),MATCH(PDC!$L$1,PDC!$K$1:$L$1,0))</f>
        <v>Réparation d'ordinateurs et de biens personnels et domestiques</v>
      </c>
      <c r="Z1060" t="s">
        <v>313</v>
      </c>
      <c r="AA1060" t="s">
        <v>242</v>
      </c>
      <c r="AB1060">
        <v>39.517738905029397</v>
      </c>
    </row>
    <row r="1061" spans="24:28" x14ac:dyDescent="0.35">
      <c r="X1061" t="str">
        <f t="shared" si="42"/>
        <v>8410_Autres services personnels</v>
      </c>
      <c r="Y1061" t="str">
        <f>INDEX(PDC!$K$1:$L$89,MATCH(AA1061,PDC!$K:$K,0),MATCH(PDC!$L$1,PDC!$K$1:$L$1,0))</f>
        <v>Autres services personnels</v>
      </c>
      <c r="Z1061" t="s">
        <v>313</v>
      </c>
      <c r="AA1061" t="s">
        <v>216</v>
      </c>
      <c r="AB1061">
        <v>135.53241908666399</v>
      </c>
    </row>
    <row r="1062" spans="24:28" x14ac:dyDescent="0.35">
      <c r="X1062" t="str">
        <f t="shared" si="42"/>
        <v>8410_Activités des ménages en tant qu'employeurs de personnel domestique</v>
      </c>
      <c r="Y1062" t="str">
        <f>INDEX(PDC!$K$1:$L$89,MATCH(AA1062,PDC!$K:$K,0),MATCH(PDC!$L$1,PDC!$K$1:$L$1,0))</f>
        <v>Activités des ménages en tant qu'employeurs de personnel domestique</v>
      </c>
      <c r="Z1062" t="s">
        <v>313</v>
      </c>
      <c r="AA1062" t="s">
        <v>261</v>
      </c>
      <c r="AB1062">
        <v>310.42701038582197</v>
      </c>
    </row>
    <row r="1063" spans="24:28" x14ac:dyDescent="0.35">
      <c r="X1063" t="str">
        <f t="shared" si="42"/>
        <v>8411_Culture et production animale, chasse et services annexes</v>
      </c>
      <c r="Y1063" t="str">
        <f>INDEX(PDC!$K$1:$L$89,MATCH(AA1063,PDC!$K:$K,0),MATCH(PDC!$L$1,PDC!$K$1:$L$1,0))</f>
        <v>Culture et production animale, chasse et services annexes</v>
      </c>
      <c r="Z1063" t="s">
        <v>314</v>
      </c>
      <c r="AA1063" t="s">
        <v>94</v>
      </c>
      <c r="AB1063">
        <v>41.586201992283399</v>
      </c>
    </row>
    <row r="1064" spans="24:28" x14ac:dyDescent="0.35">
      <c r="X1064" t="str">
        <f t="shared" si="42"/>
        <v>8411_Sylviculture et exploitation forestière</v>
      </c>
      <c r="Y1064" t="str">
        <f>INDEX(PDC!$K$1:$L$89,MATCH(AA1064,PDC!$K:$K,0),MATCH(PDC!$L$1,PDC!$K$1:$L$1,0))</f>
        <v>Sylviculture et exploitation forestière</v>
      </c>
      <c r="Z1064" t="s">
        <v>314</v>
      </c>
      <c r="AA1064" t="s">
        <v>95</v>
      </c>
      <c r="AB1064">
        <v>36.483019821454199</v>
      </c>
    </row>
    <row r="1065" spans="24:28" x14ac:dyDescent="0.35">
      <c r="X1065" t="str">
        <f t="shared" si="42"/>
        <v>8411_Autres industries extractives</v>
      </c>
      <c r="Y1065" t="str">
        <f>INDEX(PDC!$K$1:$L$89,MATCH(AA1065,PDC!$K:$K,0),MATCH(PDC!$L$1,PDC!$K$1:$L$1,0))</f>
        <v>Autres industries extractives</v>
      </c>
      <c r="Z1065" t="s">
        <v>314</v>
      </c>
      <c r="AA1065" t="s">
        <v>96</v>
      </c>
      <c r="AB1065">
        <v>19.7926039291115</v>
      </c>
    </row>
    <row r="1066" spans="24:28" x14ac:dyDescent="0.35">
      <c r="X1066" t="str">
        <f t="shared" si="42"/>
        <v>8411_Industries alimentaires</v>
      </c>
      <c r="Y1066" t="str">
        <f>INDEX(PDC!$K$1:$L$89,MATCH(AA1066,PDC!$K:$K,0),MATCH(PDC!$L$1,PDC!$K$1:$L$1,0))</f>
        <v>Industries alimentaires</v>
      </c>
      <c r="Z1066" t="s">
        <v>314</v>
      </c>
      <c r="AA1066" t="s">
        <v>199</v>
      </c>
      <c r="AB1066">
        <v>188.48004589299001</v>
      </c>
    </row>
    <row r="1067" spans="24:28" x14ac:dyDescent="0.35">
      <c r="X1067" t="str">
        <f t="shared" si="42"/>
        <v>8411_Fabrication de textiles</v>
      </c>
      <c r="Y1067" t="str">
        <f>INDEX(PDC!$K$1:$L$89,MATCH(AA1067,PDC!$K:$K,0),MATCH(PDC!$L$1,PDC!$K$1:$L$1,0))</f>
        <v>Fabrication de textiles</v>
      </c>
      <c r="Z1067" t="s">
        <v>314</v>
      </c>
      <c r="AA1067" t="s">
        <v>250</v>
      </c>
      <c r="AB1067">
        <v>4.0825045736258101</v>
      </c>
    </row>
    <row r="1068" spans="24:28" x14ac:dyDescent="0.35">
      <c r="X1068" t="str">
        <f t="shared" si="42"/>
        <v>8411_Industrie de l'habillement</v>
      </c>
      <c r="Y1068" t="str">
        <f>INDEX(PDC!$K$1:$L$89,MATCH(AA1068,PDC!$K:$K,0),MATCH(PDC!$L$1,PDC!$K$1:$L$1,0))</f>
        <v>Industrie de l'habillement</v>
      </c>
      <c r="Z1068" t="s">
        <v>314</v>
      </c>
      <c r="AA1068" t="s">
        <v>254</v>
      </c>
      <c r="AB1068">
        <v>8.8528697716114095</v>
      </c>
    </row>
    <row r="1069" spans="24:28" x14ac:dyDescent="0.35">
      <c r="X1069" t="str">
        <f t="shared" si="42"/>
        <v>8411_Travail du bois et fabrication d'articles en bois et en liège, à l'exception des meubles ; fabrication d'articles en vannerie et sparterie</v>
      </c>
      <c r="Y1069" t="str">
        <f>INDEX(PDC!$K$1:$L$89,MATCH(AA1069,PDC!$K:$K,0),MATCH(PDC!$L$1,PDC!$K$1:$L$1,0))</f>
        <v>Travail du bois et fabrication d'articles en bois et en liège, à l'exception des meubles ; fabrication d'articles en vannerie et sparterie</v>
      </c>
      <c r="Z1069" t="s">
        <v>314</v>
      </c>
      <c r="AA1069" t="s">
        <v>196</v>
      </c>
      <c r="AB1069">
        <v>11.302124093546899</v>
      </c>
    </row>
    <row r="1070" spans="24:28" x14ac:dyDescent="0.35">
      <c r="X1070" t="str">
        <f t="shared" si="42"/>
        <v>8411_Industrie du papier et du carton</v>
      </c>
      <c r="Y1070" t="str">
        <f>INDEX(PDC!$K$1:$L$89,MATCH(AA1070,PDC!$K:$K,0),MATCH(PDC!$L$1,PDC!$K$1:$L$1,0))</f>
        <v>Industrie du papier et du carton</v>
      </c>
      <c r="Z1070" t="s">
        <v>314</v>
      </c>
      <c r="AA1070" t="s">
        <v>248</v>
      </c>
      <c r="AB1070">
        <v>4</v>
      </c>
    </row>
    <row r="1071" spans="24:28" x14ac:dyDescent="0.35">
      <c r="X1071" t="str">
        <f t="shared" si="42"/>
        <v>8411_Imprimerie et reproduction d'enregistrements</v>
      </c>
      <c r="Y1071" t="str">
        <f>INDEX(PDC!$K$1:$L$89,MATCH(AA1071,PDC!$K:$K,0),MATCH(PDC!$L$1,PDC!$K$1:$L$1,0))</f>
        <v>Imprimerie et reproduction d'enregistrements</v>
      </c>
      <c r="Z1071" t="s">
        <v>314</v>
      </c>
      <c r="AA1071" t="s">
        <v>221</v>
      </c>
      <c r="AB1071">
        <v>24.009793511736401</v>
      </c>
    </row>
    <row r="1072" spans="24:28" x14ac:dyDescent="0.35">
      <c r="X1072" t="str">
        <f t="shared" si="42"/>
        <v>8411_Cokéfaction et raffinage</v>
      </c>
      <c r="Y1072" t="str">
        <f>INDEX(PDC!$K$1:$L$89,MATCH(AA1072,PDC!$K:$K,0),MATCH(PDC!$L$1,PDC!$K$1:$L$1,0))</f>
        <v>Cokéfaction et raffinage</v>
      </c>
      <c r="Z1072" t="s">
        <v>314</v>
      </c>
      <c r="AA1072" t="s">
        <v>262</v>
      </c>
      <c r="AB1072">
        <v>1.0051706330061001</v>
      </c>
    </row>
    <row r="1073" spans="24:28" x14ac:dyDescent="0.35">
      <c r="X1073" t="str">
        <f t="shared" si="42"/>
        <v>8411_Industrie chimique</v>
      </c>
      <c r="Y1073" t="str">
        <f>INDEX(PDC!$K$1:$L$89,MATCH(AA1073,PDC!$K:$K,0),MATCH(PDC!$L$1,PDC!$K$1:$L$1,0))</f>
        <v>Industrie chimique</v>
      </c>
      <c r="Z1073" t="s">
        <v>314</v>
      </c>
      <c r="AA1073" t="s">
        <v>211</v>
      </c>
      <c r="AB1073">
        <v>158.84084129090601</v>
      </c>
    </row>
    <row r="1074" spans="24:28" x14ac:dyDescent="0.35">
      <c r="X1074" t="str">
        <f t="shared" si="42"/>
        <v>8411_Industrie pharmaceutique</v>
      </c>
      <c r="Y1074" t="str">
        <f>INDEX(PDC!$K$1:$L$89,MATCH(AA1074,PDC!$K:$K,0),MATCH(PDC!$L$1,PDC!$K$1:$L$1,0))</f>
        <v>Industrie pharmaceutique</v>
      </c>
      <c r="Z1074" t="s">
        <v>314</v>
      </c>
      <c r="AA1074" t="s">
        <v>259</v>
      </c>
      <c r="AB1074">
        <v>4.0170212765957398</v>
      </c>
    </row>
    <row r="1075" spans="24:28" x14ac:dyDescent="0.35">
      <c r="X1075" t="str">
        <f t="shared" si="42"/>
        <v>8411_Fabrication de produits en caoutchouc et en plastique</v>
      </c>
      <c r="Y1075" t="str">
        <f>INDEX(PDC!$K$1:$L$89,MATCH(AA1075,PDC!$K:$K,0),MATCH(PDC!$L$1,PDC!$K$1:$L$1,0))</f>
        <v>Fabrication de produits en caoutchouc et en plastique</v>
      </c>
      <c r="Z1075" t="s">
        <v>314</v>
      </c>
      <c r="AA1075" t="s">
        <v>195</v>
      </c>
      <c r="AB1075">
        <v>92.597257254566301</v>
      </c>
    </row>
    <row r="1076" spans="24:28" x14ac:dyDescent="0.35">
      <c r="X1076" t="str">
        <f t="shared" si="42"/>
        <v>8411_Fabrication d'autres produits minéraux non métalliques</v>
      </c>
      <c r="Y1076" t="str">
        <f>INDEX(PDC!$K$1:$L$89,MATCH(AA1076,PDC!$K:$K,0),MATCH(PDC!$L$1,PDC!$K$1:$L$1,0))</f>
        <v>Fabrication d'autres produits minéraux non métalliques</v>
      </c>
      <c r="Z1076" t="s">
        <v>314</v>
      </c>
      <c r="AA1076" t="s">
        <v>203</v>
      </c>
      <c r="AB1076">
        <v>118.100641266064</v>
      </c>
    </row>
    <row r="1077" spans="24:28" x14ac:dyDescent="0.35">
      <c r="X1077" t="str">
        <f t="shared" si="42"/>
        <v>8411_Métallurgie</v>
      </c>
      <c r="Y1077" t="str">
        <f>INDEX(PDC!$K$1:$L$89,MATCH(AA1077,PDC!$K:$K,0),MATCH(PDC!$L$1,PDC!$K$1:$L$1,0))</f>
        <v>Métallurgie</v>
      </c>
      <c r="Z1077" t="s">
        <v>314</v>
      </c>
      <c r="AA1077" t="s">
        <v>225</v>
      </c>
      <c r="AB1077">
        <v>816.46489624880996</v>
      </c>
    </row>
    <row r="1078" spans="24:28" x14ac:dyDescent="0.35">
      <c r="X1078" t="str">
        <f t="shared" si="42"/>
        <v>8411_Fabrication de produits métalliques, à l'exception des machines et des équipements</v>
      </c>
      <c r="Y1078" t="str">
        <f>INDEX(PDC!$K$1:$L$89,MATCH(AA1078,PDC!$K:$K,0),MATCH(PDC!$L$1,PDC!$K$1:$L$1,0))</f>
        <v>Fabrication de produits métalliques, à l'exception des machines et des équipements</v>
      </c>
      <c r="Z1078" t="s">
        <v>314</v>
      </c>
      <c r="AA1078" t="s">
        <v>204</v>
      </c>
      <c r="AB1078">
        <v>90.2145045190275</v>
      </c>
    </row>
    <row r="1079" spans="24:28" x14ac:dyDescent="0.35">
      <c r="X1079" t="str">
        <f t="shared" si="42"/>
        <v>8411_Fabrication de produits informatiques, électroniques et optiques</v>
      </c>
      <c r="Y1079" t="str">
        <f>INDEX(PDC!$K$1:$L$89,MATCH(AA1079,PDC!$K:$K,0),MATCH(PDC!$L$1,PDC!$K$1:$L$1,0))</f>
        <v>Fabrication de produits informatiques, électroniques et optiques</v>
      </c>
      <c r="Z1079" t="s">
        <v>314</v>
      </c>
      <c r="AA1079" t="s">
        <v>145</v>
      </c>
      <c r="AB1079">
        <v>70.635707406615893</v>
      </c>
    </row>
    <row r="1080" spans="24:28" x14ac:dyDescent="0.35">
      <c r="X1080" t="str">
        <f t="shared" si="42"/>
        <v>8411_Fabrication d'équipements électriques</v>
      </c>
      <c r="Y1080" t="str">
        <f>INDEX(PDC!$K$1:$L$89,MATCH(AA1080,PDC!$K:$K,0),MATCH(PDC!$L$1,PDC!$K$1:$L$1,0))</f>
        <v>Fabrication d'équipements électriques</v>
      </c>
      <c r="Z1080" t="s">
        <v>314</v>
      </c>
      <c r="AA1080" t="s">
        <v>235</v>
      </c>
      <c r="AB1080">
        <v>169.58697201479899</v>
      </c>
    </row>
    <row r="1081" spans="24:28" x14ac:dyDescent="0.35">
      <c r="X1081" t="str">
        <f t="shared" si="42"/>
        <v>8411_Fabrication de machines et équipements n.c.a.</v>
      </c>
      <c r="Y1081" t="str">
        <f>INDEX(PDC!$K$1:$L$89,MATCH(AA1081,PDC!$K:$K,0),MATCH(PDC!$L$1,PDC!$K$1:$L$1,0))</f>
        <v>Fabrication de machines et équipements n.c.a.</v>
      </c>
      <c r="Z1081" t="s">
        <v>314</v>
      </c>
      <c r="AA1081" t="s">
        <v>219</v>
      </c>
      <c r="AB1081">
        <v>83.932425108367497</v>
      </c>
    </row>
    <row r="1082" spans="24:28" x14ac:dyDescent="0.35">
      <c r="X1082" t="str">
        <f t="shared" si="42"/>
        <v>8411_Industrie automobile</v>
      </c>
      <c r="Y1082" t="str">
        <f>INDEX(PDC!$K$1:$L$89,MATCH(AA1082,PDC!$K:$K,0),MATCH(PDC!$L$1,PDC!$K$1:$L$1,0))</f>
        <v>Industrie automobile</v>
      </c>
      <c r="Z1082" t="s">
        <v>314</v>
      </c>
      <c r="AA1082" t="s">
        <v>208</v>
      </c>
      <c r="AB1082">
        <v>75.737334904345602</v>
      </c>
    </row>
    <row r="1083" spans="24:28" x14ac:dyDescent="0.35">
      <c r="X1083" t="str">
        <f t="shared" si="42"/>
        <v>8411_Fabrication de meubles</v>
      </c>
      <c r="Y1083" t="str">
        <f>INDEX(PDC!$K$1:$L$89,MATCH(AA1083,PDC!$K:$K,0),MATCH(PDC!$L$1,PDC!$K$1:$L$1,0))</f>
        <v>Fabrication de meubles</v>
      </c>
      <c r="Z1083" t="s">
        <v>314</v>
      </c>
      <c r="AA1083" t="s">
        <v>231</v>
      </c>
      <c r="AB1083">
        <v>25.4554563350362</v>
      </c>
    </row>
    <row r="1084" spans="24:28" x14ac:dyDescent="0.35">
      <c r="X1084" t="str">
        <f t="shared" si="42"/>
        <v>8411_Autres industries manufacturières</v>
      </c>
      <c r="Y1084" t="str">
        <f>INDEX(PDC!$K$1:$L$89,MATCH(AA1084,PDC!$K:$K,0),MATCH(PDC!$L$1,PDC!$K$1:$L$1,0))</f>
        <v>Autres industries manufacturières</v>
      </c>
      <c r="Z1084" t="s">
        <v>314</v>
      </c>
      <c r="AA1084" t="s">
        <v>244</v>
      </c>
      <c r="AB1084">
        <v>13.134524243529</v>
      </c>
    </row>
    <row r="1085" spans="24:28" x14ac:dyDescent="0.35">
      <c r="X1085" t="str">
        <f t="shared" si="42"/>
        <v>8411_Réparation et installation de machines et d'équipements</v>
      </c>
      <c r="Y1085" t="str">
        <f>INDEX(PDC!$K$1:$L$89,MATCH(AA1085,PDC!$K:$K,0),MATCH(PDC!$L$1,PDC!$K$1:$L$1,0))</f>
        <v>Réparation et installation de machines et d'équipements</v>
      </c>
      <c r="Z1085" t="s">
        <v>314</v>
      </c>
      <c r="AA1085" t="s">
        <v>215</v>
      </c>
      <c r="AB1085">
        <v>170.54824446357901</v>
      </c>
    </row>
    <row r="1086" spans="24:28" x14ac:dyDescent="0.35">
      <c r="X1086" t="str">
        <f t="shared" si="42"/>
        <v>8411_Production et distribution d'électricité, de gaz, de vapeur et d'air conditionné</v>
      </c>
      <c r="Y1086" t="str">
        <f>INDEX(PDC!$K$1:$L$89,MATCH(AA1086,PDC!$K:$K,0),MATCH(PDC!$L$1,PDC!$K$1:$L$1,0))</f>
        <v>Production et distribution d'électricité, de gaz, de vapeur et d'air conditionné</v>
      </c>
      <c r="Z1086" t="s">
        <v>314</v>
      </c>
      <c r="AA1086" t="s">
        <v>253</v>
      </c>
      <c r="AB1086">
        <v>244.46733579267101</v>
      </c>
    </row>
    <row r="1087" spans="24:28" x14ac:dyDescent="0.35">
      <c r="X1087" t="str">
        <f t="shared" si="42"/>
        <v>8411_Captage, traitement et distribution d'eau</v>
      </c>
      <c r="Y1087" t="str">
        <f>INDEX(PDC!$K$1:$L$89,MATCH(AA1087,PDC!$K:$K,0),MATCH(PDC!$L$1,PDC!$K$1:$L$1,0))</f>
        <v>Captage, traitement et distribution d'eau</v>
      </c>
      <c r="Z1087" t="s">
        <v>314</v>
      </c>
      <c r="AA1087" t="s">
        <v>230</v>
      </c>
      <c r="AB1087">
        <v>8.1267527511672899</v>
      </c>
    </row>
    <row r="1088" spans="24:28" x14ac:dyDescent="0.35">
      <c r="X1088" t="str">
        <f t="shared" si="42"/>
        <v>8411_Collecte et traitement des eaux usées</v>
      </c>
      <c r="Y1088" t="str">
        <f>INDEX(PDC!$K$1:$L$89,MATCH(AA1088,PDC!$K:$K,0),MATCH(PDC!$L$1,PDC!$K$1:$L$1,0))</f>
        <v>Collecte et traitement des eaux usées</v>
      </c>
      <c r="Z1088" t="s">
        <v>314</v>
      </c>
      <c r="AA1088" t="s">
        <v>197</v>
      </c>
      <c r="AB1088">
        <v>3.6471318252532101</v>
      </c>
    </row>
    <row r="1089" spans="24:28" x14ac:dyDescent="0.35">
      <c r="X1089" t="str">
        <f t="shared" si="42"/>
        <v>8411_Collecte, traitement et élimination des déchets ; récupération</v>
      </c>
      <c r="Y1089" t="str">
        <f>INDEX(PDC!$K$1:$L$89,MATCH(AA1089,PDC!$K:$K,0),MATCH(PDC!$L$1,PDC!$K$1:$L$1,0))</f>
        <v>Collecte, traitement et élimination des déchets ; récupération</v>
      </c>
      <c r="Z1089" t="s">
        <v>314</v>
      </c>
      <c r="AA1089" t="s">
        <v>147</v>
      </c>
      <c r="AB1089">
        <v>89.698226955439907</v>
      </c>
    </row>
    <row r="1090" spans="24:28" x14ac:dyDescent="0.35">
      <c r="X1090" t="str">
        <f t="shared" si="42"/>
        <v>8411_Construction de bâtiments</v>
      </c>
      <c r="Y1090" t="str">
        <f>INDEX(PDC!$K$1:$L$89,MATCH(AA1090,PDC!$K:$K,0),MATCH(PDC!$L$1,PDC!$K$1:$L$1,0))</f>
        <v>Construction de bâtiments</v>
      </c>
      <c r="Z1090" t="s">
        <v>314</v>
      </c>
      <c r="AA1090" t="s">
        <v>193</v>
      </c>
      <c r="AB1090">
        <v>8.2008802945313306</v>
      </c>
    </row>
    <row r="1091" spans="24:28" x14ac:dyDescent="0.35">
      <c r="X1091" t="str">
        <f t="shared" si="42"/>
        <v>8411_Génie civil</v>
      </c>
      <c r="Y1091" t="str">
        <f>INDEX(PDC!$K$1:$L$89,MATCH(AA1091,PDC!$K:$K,0),MATCH(PDC!$L$1,PDC!$K$1:$L$1,0))</f>
        <v>Génie civil</v>
      </c>
      <c r="Z1091" t="s">
        <v>314</v>
      </c>
      <c r="AA1091" t="s">
        <v>149</v>
      </c>
      <c r="AB1091">
        <v>260.40454545010402</v>
      </c>
    </row>
    <row r="1092" spans="24:28" x14ac:dyDescent="0.35">
      <c r="X1092" t="str">
        <f t="shared" si="42"/>
        <v>8411_Travaux de construction spécialisés</v>
      </c>
      <c r="Y1092" t="str">
        <f>INDEX(PDC!$K$1:$L$89,MATCH(AA1092,PDC!$K:$K,0),MATCH(PDC!$L$1,PDC!$K$1:$L$1,0))</f>
        <v>Travaux de construction spécialisés</v>
      </c>
      <c r="Z1092" t="s">
        <v>314</v>
      </c>
      <c r="AA1092" t="s">
        <v>151</v>
      </c>
      <c r="AB1092">
        <v>869.89625037632902</v>
      </c>
    </row>
    <row r="1093" spans="24:28" x14ac:dyDescent="0.35">
      <c r="X1093" t="str">
        <f t="shared" ref="X1093:X1156" si="43">Z1093&amp;"_"&amp;Y1093</f>
        <v>8411_Commerce et réparation d'automobiles et de motocycles</v>
      </c>
      <c r="Y1093" t="str">
        <f>INDEX(PDC!$K$1:$L$89,MATCH(AA1093,PDC!$K:$K,0),MATCH(PDC!$L$1,PDC!$K$1:$L$1,0))</f>
        <v>Commerce et réparation d'automobiles et de motocycles</v>
      </c>
      <c r="Z1093" t="s">
        <v>314</v>
      </c>
      <c r="AA1093" t="s">
        <v>223</v>
      </c>
      <c r="AB1093">
        <v>202.47114222868001</v>
      </c>
    </row>
    <row r="1094" spans="24:28" x14ac:dyDescent="0.35">
      <c r="X1094" t="str">
        <f t="shared" si="43"/>
        <v>8411_Commerce de gros, à l'exception des automobiles et des motocycles</v>
      </c>
      <c r="Y1094" t="str">
        <f>INDEX(PDC!$K$1:$L$89,MATCH(AA1094,PDC!$K:$K,0),MATCH(PDC!$L$1,PDC!$K$1:$L$1,0))</f>
        <v>Commerce de gros, à l'exception des automobiles et des motocycles</v>
      </c>
      <c r="Z1094" t="s">
        <v>314</v>
      </c>
      <c r="AA1094" t="s">
        <v>210</v>
      </c>
      <c r="AB1094">
        <v>166.72408057767601</v>
      </c>
    </row>
    <row r="1095" spans="24:28" x14ac:dyDescent="0.35">
      <c r="X1095" t="str">
        <f t="shared" si="43"/>
        <v>8411_Commerce de détail, à l'exception des automobiles et des motocycles</v>
      </c>
      <c r="Y1095" t="str">
        <f>INDEX(PDC!$K$1:$L$89,MATCH(AA1095,PDC!$K:$K,0),MATCH(PDC!$L$1,PDC!$K$1:$L$1,0))</f>
        <v>Commerce de détail, à l'exception des automobiles et des motocycles</v>
      </c>
      <c r="Z1095" t="s">
        <v>314</v>
      </c>
      <c r="AA1095" t="s">
        <v>206</v>
      </c>
      <c r="AB1095">
        <v>1208.82456649439</v>
      </c>
    </row>
    <row r="1096" spans="24:28" x14ac:dyDescent="0.35">
      <c r="X1096" t="str">
        <f t="shared" si="43"/>
        <v>8411_Transports terrestres et transport par conduites</v>
      </c>
      <c r="Y1096" t="str">
        <f>INDEX(PDC!$K$1:$L$89,MATCH(AA1096,PDC!$K:$K,0),MATCH(PDC!$L$1,PDC!$K$1:$L$1,0))</f>
        <v>Transports terrestres et transport par conduites</v>
      </c>
      <c r="Z1096" t="s">
        <v>314</v>
      </c>
      <c r="AA1096" t="s">
        <v>205</v>
      </c>
      <c r="AB1096">
        <v>1436.6753840240799</v>
      </c>
    </row>
    <row r="1097" spans="24:28" x14ac:dyDescent="0.35">
      <c r="X1097" t="str">
        <f t="shared" si="43"/>
        <v>8411_Transports aériens</v>
      </c>
      <c r="Y1097" t="str">
        <f>INDEX(PDC!$K$1:$L$89,MATCH(AA1097,PDC!$K:$K,0),MATCH(PDC!$L$1,PDC!$K$1:$L$1,0))</f>
        <v>Transports aériens</v>
      </c>
      <c r="Z1097" t="s">
        <v>314</v>
      </c>
      <c r="AA1097" t="s">
        <v>258</v>
      </c>
      <c r="AB1097">
        <v>4.3465706514816302</v>
      </c>
    </row>
    <row r="1098" spans="24:28" x14ac:dyDescent="0.35">
      <c r="X1098" t="str">
        <f t="shared" si="43"/>
        <v>8411_Entreposage et services auxiliaires des transports</v>
      </c>
      <c r="Y1098" t="str">
        <f>INDEX(PDC!$K$1:$L$89,MATCH(AA1098,PDC!$K:$K,0),MATCH(PDC!$L$1,PDC!$K$1:$L$1,0))</f>
        <v>Entreposage et services auxiliaires des transports</v>
      </c>
      <c r="Z1098" t="s">
        <v>314</v>
      </c>
      <c r="AA1098" t="s">
        <v>200</v>
      </c>
      <c r="AB1098">
        <v>110.274669033991</v>
      </c>
    </row>
    <row r="1099" spans="24:28" x14ac:dyDescent="0.35">
      <c r="X1099" t="str">
        <f t="shared" si="43"/>
        <v>8411_Activités de poste et de courrier</v>
      </c>
      <c r="Y1099" t="str">
        <f>INDEX(PDC!$K$1:$L$89,MATCH(AA1099,PDC!$K:$K,0),MATCH(PDC!$L$1,PDC!$K$1:$L$1,0))</f>
        <v>Activités de poste et de courrier</v>
      </c>
      <c r="Z1099" t="s">
        <v>314</v>
      </c>
      <c r="AA1099" t="s">
        <v>229</v>
      </c>
      <c r="AB1099">
        <v>109.737641785061</v>
      </c>
    </row>
    <row r="1100" spans="24:28" x14ac:dyDescent="0.35">
      <c r="X1100" t="str">
        <f t="shared" si="43"/>
        <v>8411_Hébergement</v>
      </c>
      <c r="Y1100" t="str">
        <f>INDEX(PDC!$K$1:$L$89,MATCH(AA1100,PDC!$K:$K,0),MATCH(PDC!$L$1,PDC!$K$1:$L$1,0))</f>
        <v>Hébergement</v>
      </c>
      <c r="Z1100" t="s">
        <v>314</v>
      </c>
      <c r="AA1100" t="s">
        <v>220</v>
      </c>
      <c r="AB1100">
        <v>740.59580006036902</v>
      </c>
    </row>
    <row r="1101" spans="24:28" x14ac:dyDescent="0.35">
      <c r="X1101" t="str">
        <f t="shared" si="43"/>
        <v>8411_Restauration</v>
      </c>
      <c r="Y1101" t="str">
        <f>INDEX(PDC!$K$1:$L$89,MATCH(AA1101,PDC!$K:$K,0),MATCH(PDC!$L$1,PDC!$K$1:$L$1,0))</f>
        <v>Restauration</v>
      </c>
      <c r="Z1101" t="s">
        <v>314</v>
      </c>
      <c r="AA1101" t="s">
        <v>214</v>
      </c>
      <c r="AB1101">
        <v>391.624127020895</v>
      </c>
    </row>
    <row r="1102" spans="24:28" x14ac:dyDescent="0.35">
      <c r="X1102" t="str">
        <f t="shared" si="43"/>
        <v>8411_Édition</v>
      </c>
      <c r="Y1102" t="str">
        <f>INDEX(PDC!$K$1:$L$89,MATCH(AA1102,PDC!$K:$K,0),MATCH(PDC!$L$1,PDC!$K$1:$L$1,0))</f>
        <v>Édition</v>
      </c>
      <c r="Z1102" t="s">
        <v>314</v>
      </c>
      <c r="AA1102" t="s">
        <v>255</v>
      </c>
      <c r="AB1102">
        <v>24.419368341099599</v>
      </c>
    </row>
    <row r="1103" spans="24:28" x14ac:dyDescent="0.35">
      <c r="X1103" t="str">
        <f t="shared" si="43"/>
        <v>8411_Programmation et diffusion</v>
      </c>
      <c r="Y1103" t="str">
        <f>INDEX(PDC!$K$1:$L$89,MATCH(AA1103,PDC!$K:$K,0),MATCH(PDC!$L$1,PDC!$K$1:$L$1,0))</f>
        <v>Programmation et diffusion</v>
      </c>
      <c r="Z1103" t="s">
        <v>314</v>
      </c>
      <c r="AA1103" t="s">
        <v>257</v>
      </c>
      <c r="AB1103">
        <v>4</v>
      </c>
    </row>
    <row r="1104" spans="24:28" x14ac:dyDescent="0.35">
      <c r="X1104" t="str">
        <f t="shared" si="43"/>
        <v>8411_Programmation, conseil et autres activités informatiques</v>
      </c>
      <c r="Y1104" t="str">
        <f>INDEX(PDC!$K$1:$L$89,MATCH(AA1104,PDC!$K:$K,0),MATCH(PDC!$L$1,PDC!$K$1:$L$1,0))</f>
        <v>Programmation, conseil et autres activités informatiques</v>
      </c>
      <c r="Z1104" t="s">
        <v>314</v>
      </c>
      <c r="AA1104" t="s">
        <v>233</v>
      </c>
      <c r="AB1104">
        <v>19.869157092292401</v>
      </c>
    </row>
    <row r="1105" spans="24:28" x14ac:dyDescent="0.35">
      <c r="X1105" t="str">
        <f t="shared" si="43"/>
        <v>8411_Activités des services financiers, hors assurance et caisses de retraite</v>
      </c>
      <c r="Y1105" t="str">
        <f>INDEX(PDC!$K$1:$L$89,MATCH(AA1105,PDC!$K:$K,0),MATCH(PDC!$L$1,PDC!$K$1:$L$1,0))</f>
        <v>Activités des services financiers, hors assurance et caisses de retraite</v>
      </c>
      <c r="Z1105" t="s">
        <v>314</v>
      </c>
      <c r="AA1105" t="s">
        <v>226</v>
      </c>
      <c r="AB1105">
        <v>151.685460597364</v>
      </c>
    </row>
    <row r="1106" spans="24:28" x14ac:dyDescent="0.35">
      <c r="X1106" t="str">
        <f t="shared" si="43"/>
        <v>8411_Assurance</v>
      </c>
      <c r="Y1106" t="str">
        <f>INDEX(PDC!$K$1:$L$89,MATCH(AA1106,PDC!$K:$K,0),MATCH(PDC!$L$1,PDC!$K$1:$L$1,0))</f>
        <v>Assurance</v>
      </c>
      <c r="Z1106" t="s">
        <v>314</v>
      </c>
      <c r="AA1106" t="s">
        <v>240</v>
      </c>
      <c r="AB1106">
        <v>27.7737213070073</v>
      </c>
    </row>
    <row r="1107" spans="24:28" x14ac:dyDescent="0.35">
      <c r="X1107" t="str">
        <f t="shared" si="43"/>
        <v>8411_Activités auxiliaires de services financiers et d'assurance</v>
      </c>
      <c r="Y1107" t="str">
        <f>INDEX(PDC!$K$1:$L$89,MATCH(AA1107,PDC!$K:$K,0),MATCH(PDC!$L$1,PDC!$K$1:$L$1,0))</f>
        <v>Activités auxiliaires de services financiers et d'assurance</v>
      </c>
      <c r="Z1107" t="s">
        <v>314</v>
      </c>
      <c r="AA1107" t="s">
        <v>232</v>
      </c>
      <c r="AB1107">
        <v>40.834143713651997</v>
      </c>
    </row>
    <row r="1108" spans="24:28" x14ac:dyDescent="0.35">
      <c r="X1108" t="str">
        <f t="shared" si="43"/>
        <v>8411_Activités immobilières</v>
      </c>
      <c r="Y1108" t="str">
        <f>INDEX(PDC!$K$1:$L$89,MATCH(AA1108,PDC!$K:$K,0),MATCH(PDC!$L$1,PDC!$K$1:$L$1,0))</f>
        <v>Activités immobilières</v>
      </c>
      <c r="Z1108" t="s">
        <v>314</v>
      </c>
      <c r="AA1108" t="s">
        <v>217</v>
      </c>
      <c r="AB1108">
        <v>189.01603395359299</v>
      </c>
    </row>
    <row r="1109" spans="24:28" x14ac:dyDescent="0.35">
      <c r="X1109" t="str">
        <f t="shared" si="43"/>
        <v>8411_Activités juridiques et comptables</v>
      </c>
      <c r="Y1109" t="str">
        <f>INDEX(PDC!$K$1:$L$89,MATCH(AA1109,PDC!$K:$K,0),MATCH(PDC!$L$1,PDC!$K$1:$L$1,0))</f>
        <v>Activités juridiques et comptables</v>
      </c>
      <c r="Z1109" t="s">
        <v>314</v>
      </c>
      <c r="AA1109" t="s">
        <v>155</v>
      </c>
      <c r="AB1109">
        <v>147.521064503779</v>
      </c>
    </row>
    <row r="1110" spans="24:28" x14ac:dyDescent="0.35">
      <c r="X1110" t="str">
        <f t="shared" si="43"/>
        <v>8411_Activités des sièges sociaux ; conseil de gestion</v>
      </c>
      <c r="Y1110" t="str">
        <f>INDEX(PDC!$K$1:$L$89,MATCH(AA1110,PDC!$K:$K,0),MATCH(PDC!$L$1,PDC!$K$1:$L$1,0))</f>
        <v>Activités des sièges sociaux ; conseil de gestion</v>
      </c>
      <c r="Z1110" t="s">
        <v>314</v>
      </c>
      <c r="AA1110" t="s">
        <v>234</v>
      </c>
      <c r="AB1110">
        <v>33.364352739135199</v>
      </c>
    </row>
    <row r="1111" spans="24:28" x14ac:dyDescent="0.35">
      <c r="X1111" t="str">
        <f t="shared" si="43"/>
        <v>8411_Activités d'architecture et d'ingénierie ; activités de contrôle et analyses techniques</v>
      </c>
      <c r="Y1111" t="str">
        <f>INDEX(PDC!$K$1:$L$89,MATCH(AA1111,PDC!$K:$K,0),MATCH(PDC!$L$1,PDC!$K$1:$L$1,0))</f>
        <v>Activités d'architecture et d'ingénierie ; activités de contrôle et analyses techniques</v>
      </c>
      <c r="Z1111" t="s">
        <v>314</v>
      </c>
      <c r="AA1111" t="s">
        <v>243</v>
      </c>
      <c r="AB1111">
        <v>53.838817911154699</v>
      </c>
    </row>
    <row r="1112" spans="24:28" x14ac:dyDescent="0.35">
      <c r="X1112" t="str">
        <f t="shared" si="43"/>
        <v>8411_Recherche-développement scientifique</v>
      </c>
      <c r="Y1112" t="str">
        <f>INDEX(PDC!$K$1:$L$89,MATCH(AA1112,PDC!$K:$K,0),MATCH(PDC!$L$1,PDC!$K$1:$L$1,0))</f>
        <v>Recherche-développement scientifique</v>
      </c>
      <c r="Z1112" t="s">
        <v>314</v>
      </c>
      <c r="AA1112" t="s">
        <v>251</v>
      </c>
      <c r="AB1112">
        <v>136.341490404284</v>
      </c>
    </row>
    <row r="1113" spans="24:28" x14ac:dyDescent="0.35">
      <c r="X1113" t="str">
        <f t="shared" si="43"/>
        <v>8411_Publicité et études de marché</v>
      </c>
      <c r="Y1113" t="str">
        <f>INDEX(PDC!$K$1:$L$89,MATCH(AA1113,PDC!$K:$K,0),MATCH(PDC!$L$1,PDC!$K$1:$L$1,0))</f>
        <v>Publicité et études de marché</v>
      </c>
      <c r="Z1113" t="s">
        <v>314</v>
      </c>
      <c r="AA1113" t="s">
        <v>157</v>
      </c>
      <c r="AB1113">
        <v>4.2249999999999996</v>
      </c>
    </row>
    <row r="1114" spans="24:28" x14ac:dyDescent="0.35">
      <c r="X1114" t="str">
        <f t="shared" si="43"/>
        <v>8411_Autres activités spécialisées, scientifiques et techniques</v>
      </c>
      <c r="Y1114" t="str">
        <f>INDEX(PDC!$K$1:$L$89,MATCH(AA1114,PDC!$K:$K,0),MATCH(PDC!$L$1,PDC!$K$1:$L$1,0))</f>
        <v>Autres activités spécialisées, scientifiques et techniques</v>
      </c>
      <c r="Z1114" t="s">
        <v>314</v>
      </c>
      <c r="AA1114" t="s">
        <v>159</v>
      </c>
      <c r="AB1114">
        <v>18.4626475748362</v>
      </c>
    </row>
    <row r="1115" spans="24:28" x14ac:dyDescent="0.35">
      <c r="X1115" t="str">
        <f t="shared" si="43"/>
        <v>8411_Activités vétérinaires</v>
      </c>
      <c r="Y1115" t="str">
        <f>INDEX(PDC!$K$1:$L$89,MATCH(AA1115,PDC!$K:$K,0),MATCH(PDC!$L$1,PDC!$K$1:$L$1,0))</f>
        <v>Activités vétérinaires</v>
      </c>
      <c r="Z1115" t="s">
        <v>314</v>
      </c>
      <c r="AA1115" t="s">
        <v>238</v>
      </c>
      <c r="AB1115">
        <v>11.767859321281501</v>
      </c>
    </row>
    <row r="1116" spans="24:28" x14ac:dyDescent="0.35">
      <c r="X1116" t="str">
        <f t="shared" si="43"/>
        <v>8411_Activités de location et location-bail</v>
      </c>
      <c r="Y1116" t="str">
        <f>INDEX(PDC!$K$1:$L$89,MATCH(AA1116,PDC!$K:$K,0),MATCH(PDC!$L$1,PDC!$K$1:$L$1,0))</f>
        <v>Activités de location et location-bail</v>
      </c>
      <c r="Z1116" t="s">
        <v>314</v>
      </c>
      <c r="AA1116" t="s">
        <v>236</v>
      </c>
      <c r="AB1116">
        <v>85.068992335126396</v>
      </c>
    </row>
    <row r="1117" spans="24:28" x14ac:dyDescent="0.35">
      <c r="X1117" t="str">
        <f t="shared" si="43"/>
        <v>8411_Activités liées à l'emploi</v>
      </c>
      <c r="Y1117" t="str">
        <f>INDEX(PDC!$K$1:$L$89,MATCH(AA1117,PDC!$K:$K,0),MATCH(PDC!$L$1,PDC!$K$1:$L$1,0))</f>
        <v>Activités liées à l'emploi</v>
      </c>
      <c r="Z1117" t="s">
        <v>314</v>
      </c>
      <c r="AA1117" t="s">
        <v>198</v>
      </c>
      <c r="AB1117">
        <v>271.14465161301098</v>
      </c>
    </row>
    <row r="1118" spans="24:28" x14ac:dyDescent="0.35">
      <c r="X1118" t="str">
        <f t="shared" si="43"/>
        <v>8411_Activités des agences de voyage, voyagistes, services de réservation et activités connexes</v>
      </c>
      <c r="Y1118" t="str">
        <f>INDEX(PDC!$K$1:$L$89,MATCH(AA1118,PDC!$K:$K,0),MATCH(PDC!$L$1,PDC!$K$1:$L$1,0))</f>
        <v>Activités des agences de voyage, voyagistes, services de réservation et activités connexes</v>
      </c>
      <c r="Z1118" t="s">
        <v>314</v>
      </c>
      <c r="AA1118" t="s">
        <v>227</v>
      </c>
      <c r="AB1118">
        <v>128.69718167362001</v>
      </c>
    </row>
    <row r="1119" spans="24:28" x14ac:dyDescent="0.35">
      <c r="X1119" t="str">
        <f t="shared" si="43"/>
        <v>8411_Enquêtes et sécurité</v>
      </c>
      <c r="Y1119" t="str">
        <f>INDEX(PDC!$K$1:$L$89,MATCH(AA1119,PDC!$K:$K,0),MATCH(PDC!$L$1,PDC!$K$1:$L$1,0))</f>
        <v>Enquêtes et sécurité</v>
      </c>
      <c r="Z1119" t="s">
        <v>314</v>
      </c>
      <c r="AA1119" t="s">
        <v>213</v>
      </c>
      <c r="AB1119">
        <v>56.357527155053702</v>
      </c>
    </row>
    <row r="1120" spans="24:28" x14ac:dyDescent="0.35">
      <c r="X1120" t="str">
        <f t="shared" si="43"/>
        <v>8411_Services relatifs aux bâtiments et aménagement paysager</v>
      </c>
      <c r="Y1120" t="str">
        <f>INDEX(PDC!$K$1:$L$89,MATCH(AA1120,PDC!$K:$K,0),MATCH(PDC!$L$1,PDC!$K$1:$L$1,0))</f>
        <v>Services relatifs aux bâtiments et aménagement paysager</v>
      </c>
      <c r="Z1120" t="s">
        <v>314</v>
      </c>
      <c r="AA1120" t="s">
        <v>212</v>
      </c>
      <c r="AB1120">
        <v>216.50019019344401</v>
      </c>
    </row>
    <row r="1121" spans="24:28" x14ac:dyDescent="0.35">
      <c r="X1121" t="str">
        <f t="shared" si="43"/>
        <v>8411_Activités administratives et autres activités de soutien aux entreprises</v>
      </c>
      <c r="Y1121" t="str">
        <f>INDEX(PDC!$K$1:$L$89,MATCH(AA1121,PDC!$K:$K,0),MATCH(PDC!$L$1,PDC!$K$1:$L$1,0))</f>
        <v>Activités administratives et autres activités de soutien aux entreprises</v>
      </c>
      <c r="Z1121" t="s">
        <v>314</v>
      </c>
      <c r="AA1121" t="s">
        <v>224</v>
      </c>
      <c r="AB1121">
        <v>16.3871565377497</v>
      </c>
    </row>
    <row r="1122" spans="24:28" x14ac:dyDescent="0.35">
      <c r="X1122" t="str">
        <f t="shared" si="43"/>
        <v>8411_Administration publique et défense ; sécurité sociale obligatoire</v>
      </c>
      <c r="Y1122" t="str">
        <f>INDEX(PDC!$K$1:$L$89,MATCH(AA1122,PDC!$K:$K,0),MATCH(PDC!$L$1,PDC!$K$1:$L$1,0))</f>
        <v>Administration publique et défense ; sécurité sociale obligatoire</v>
      </c>
      <c r="Z1122" t="s">
        <v>314</v>
      </c>
      <c r="AA1122" t="s">
        <v>218</v>
      </c>
      <c r="AB1122">
        <v>558.94123498395095</v>
      </c>
    </row>
    <row r="1123" spans="24:28" x14ac:dyDescent="0.35">
      <c r="X1123" t="str">
        <f t="shared" si="43"/>
        <v>8411_Enseignement</v>
      </c>
      <c r="Y1123" t="str">
        <f>INDEX(PDC!$K$1:$L$89,MATCH(AA1123,PDC!$K:$K,0),MATCH(PDC!$L$1,PDC!$K$1:$L$1,0))</f>
        <v>Enseignement</v>
      </c>
      <c r="Z1123" t="s">
        <v>314</v>
      </c>
      <c r="AA1123" t="s">
        <v>222</v>
      </c>
      <c r="AB1123">
        <v>296.90086210989801</v>
      </c>
    </row>
    <row r="1124" spans="24:28" x14ac:dyDescent="0.35">
      <c r="X1124" t="str">
        <f t="shared" si="43"/>
        <v>8411_Activités pour la santé humaine</v>
      </c>
      <c r="Y1124" t="str">
        <f>INDEX(PDC!$K$1:$L$89,MATCH(AA1124,PDC!$K:$K,0),MATCH(PDC!$L$1,PDC!$K$1:$L$1,0))</f>
        <v>Activités pour la santé humaine</v>
      </c>
      <c r="Z1124" t="s">
        <v>314</v>
      </c>
      <c r="AA1124" t="s">
        <v>207</v>
      </c>
      <c r="AB1124">
        <v>392.43543906719998</v>
      </c>
    </row>
    <row r="1125" spans="24:28" x14ac:dyDescent="0.35">
      <c r="X1125" t="str">
        <f t="shared" si="43"/>
        <v>8411_Hébergement médico-social et social</v>
      </c>
      <c r="Y1125" t="str">
        <f>INDEX(PDC!$K$1:$L$89,MATCH(AA1125,PDC!$K:$K,0),MATCH(PDC!$L$1,PDC!$K$1:$L$1,0))</f>
        <v>Hébergement médico-social et social</v>
      </c>
      <c r="Z1125" t="s">
        <v>314</v>
      </c>
      <c r="AA1125" t="s">
        <v>202</v>
      </c>
      <c r="AB1125">
        <v>105.40907973692499</v>
      </c>
    </row>
    <row r="1126" spans="24:28" x14ac:dyDescent="0.35">
      <c r="X1126" t="str">
        <f t="shared" si="43"/>
        <v>8411_Action sociale sans hébergement</v>
      </c>
      <c r="Y1126" t="str">
        <f>INDEX(PDC!$K$1:$L$89,MATCH(AA1126,PDC!$K:$K,0),MATCH(PDC!$L$1,PDC!$K$1:$L$1,0))</f>
        <v>Action sociale sans hébergement</v>
      </c>
      <c r="Z1126" t="s">
        <v>314</v>
      </c>
      <c r="AA1126" t="s">
        <v>201</v>
      </c>
      <c r="AB1126">
        <v>516.77004157067802</v>
      </c>
    </row>
    <row r="1127" spans="24:28" x14ac:dyDescent="0.35">
      <c r="X1127" t="str">
        <f t="shared" si="43"/>
        <v>8411_Activités créatives, artistiques et de spectacle</v>
      </c>
      <c r="Y1127" t="str">
        <f>INDEX(PDC!$K$1:$L$89,MATCH(AA1127,PDC!$K:$K,0),MATCH(PDC!$L$1,PDC!$K$1:$L$1,0))</f>
        <v>Activités créatives, artistiques et de spectacle</v>
      </c>
      <c r="Z1127" t="s">
        <v>314</v>
      </c>
      <c r="AA1127" t="s">
        <v>245</v>
      </c>
      <c r="AB1127">
        <v>31.755448967929201</v>
      </c>
    </row>
    <row r="1128" spans="24:28" x14ac:dyDescent="0.35">
      <c r="X1128" t="str">
        <f t="shared" si="43"/>
        <v>8411_Bibliothèques, archives, musées et autres activités culturelles</v>
      </c>
      <c r="Y1128" t="str">
        <f>INDEX(PDC!$K$1:$L$89,MATCH(AA1128,PDC!$K:$K,0),MATCH(PDC!$L$1,PDC!$K$1:$L$1,0))</f>
        <v>Bibliothèques, archives, musées et autres activités culturelles</v>
      </c>
      <c r="Z1128" t="s">
        <v>314</v>
      </c>
      <c r="AA1128" t="s">
        <v>239</v>
      </c>
      <c r="AB1128">
        <v>8.0003951978795396</v>
      </c>
    </row>
    <row r="1129" spans="24:28" x14ac:dyDescent="0.35">
      <c r="X1129" t="str">
        <f t="shared" si="43"/>
        <v>8411_Activités sportives, récréatives et de loisirs</v>
      </c>
      <c r="Y1129" t="str">
        <f>INDEX(PDC!$K$1:$L$89,MATCH(AA1129,PDC!$K:$K,0),MATCH(PDC!$L$1,PDC!$K$1:$L$1,0))</f>
        <v>Activités sportives, récréatives et de loisirs</v>
      </c>
      <c r="Z1129" t="s">
        <v>314</v>
      </c>
      <c r="AA1129" t="s">
        <v>241</v>
      </c>
      <c r="AB1129">
        <v>275.04705116878699</v>
      </c>
    </row>
    <row r="1130" spans="24:28" x14ac:dyDescent="0.35">
      <c r="X1130" t="str">
        <f t="shared" si="43"/>
        <v>8411_Activités des organisations associatives</v>
      </c>
      <c r="Y1130" t="str">
        <f>INDEX(PDC!$K$1:$L$89,MATCH(AA1130,PDC!$K:$K,0),MATCH(PDC!$L$1,PDC!$K$1:$L$1,0))</f>
        <v>Activités des organisations associatives</v>
      </c>
      <c r="Z1130" t="s">
        <v>314</v>
      </c>
      <c r="AA1130" t="s">
        <v>209</v>
      </c>
      <c r="AB1130">
        <v>218.327457214265</v>
      </c>
    </row>
    <row r="1131" spans="24:28" x14ac:dyDescent="0.35">
      <c r="X1131" t="str">
        <f t="shared" si="43"/>
        <v>8411_Réparation d'ordinateurs et de biens personnels et domestiques</v>
      </c>
      <c r="Y1131" t="str">
        <f>INDEX(PDC!$K$1:$L$89,MATCH(AA1131,PDC!$K:$K,0),MATCH(PDC!$L$1,PDC!$K$1:$L$1,0))</f>
        <v>Réparation d'ordinateurs et de biens personnels et domestiques</v>
      </c>
      <c r="Z1131" t="s">
        <v>314</v>
      </c>
      <c r="AA1131" t="s">
        <v>242</v>
      </c>
      <c r="AB1131">
        <v>3.89671361502347</v>
      </c>
    </row>
    <row r="1132" spans="24:28" x14ac:dyDescent="0.35">
      <c r="X1132" t="str">
        <f t="shared" si="43"/>
        <v>8411_Autres services personnels</v>
      </c>
      <c r="Y1132" t="str">
        <f>INDEX(PDC!$K$1:$L$89,MATCH(AA1132,PDC!$K:$K,0),MATCH(PDC!$L$1,PDC!$K$1:$L$1,0))</f>
        <v>Autres services personnels</v>
      </c>
      <c r="Z1132" t="s">
        <v>314</v>
      </c>
      <c r="AA1132" t="s">
        <v>216</v>
      </c>
      <c r="AB1132">
        <v>99.373462404647398</v>
      </c>
    </row>
    <row r="1133" spans="24:28" x14ac:dyDescent="0.35">
      <c r="X1133" t="str">
        <f t="shared" si="43"/>
        <v>8411_Activités des ménages en tant qu'employeurs de personnel domestique</v>
      </c>
      <c r="Y1133" t="str">
        <f>INDEX(PDC!$K$1:$L$89,MATCH(AA1133,PDC!$K:$K,0),MATCH(PDC!$L$1,PDC!$K$1:$L$1,0))</f>
        <v>Activités des ménages en tant qu'employeurs de personnel domestique</v>
      </c>
      <c r="Z1133" t="s">
        <v>314</v>
      </c>
      <c r="AA1133" t="s">
        <v>261</v>
      </c>
      <c r="AB1133">
        <v>28.734568030833099</v>
      </c>
    </row>
    <row r="1134" spans="24:28" x14ac:dyDescent="0.35">
      <c r="X1134" t="str">
        <f t="shared" si="43"/>
        <v>8412_Culture et production animale, chasse et services annexes</v>
      </c>
      <c r="Y1134" t="str">
        <f>INDEX(PDC!$K$1:$L$89,MATCH(AA1134,PDC!$K:$K,0),MATCH(PDC!$L$1,PDC!$K$1:$L$1,0))</f>
        <v>Culture et production animale, chasse et services annexes</v>
      </c>
      <c r="Z1134" t="s">
        <v>315</v>
      </c>
      <c r="AA1134" t="s">
        <v>94</v>
      </c>
      <c r="AB1134">
        <v>415.28898217852498</v>
      </c>
    </row>
    <row r="1135" spans="24:28" x14ac:dyDescent="0.35">
      <c r="X1135" t="str">
        <f t="shared" si="43"/>
        <v>8412_Sylviculture et exploitation forestière</v>
      </c>
      <c r="Y1135" t="str">
        <f>INDEX(PDC!$K$1:$L$89,MATCH(AA1135,PDC!$K:$K,0),MATCH(PDC!$L$1,PDC!$K$1:$L$1,0))</f>
        <v>Sylviculture et exploitation forestière</v>
      </c>
      <c r="Z1135" t="s">
        <v>315</v>
      </c>
      <c r="AA1135" t="s">
        <v>95</v>
      </c>
      <c r="AB1135">
        <v>4</v>
      </c>
    </row>
    <row r="1136" spans="24:28" x14ac:dyDescent="0.35">
      <c r="X1136" t="str">
        <f t="shared" si="43"/>
        <v>8412_Autres industries extractives</v>
      </c>
      <c r="Y1136" t="str">
        <f>INDEX(PDC!$K$1:$L$89,MATCH(AA1136,PDC!$K:$K,0),MATCH(PDC!$L$1,PDC!$K$1:$L$1,0))</f>
        <v>Autres industries extractives</v>
      </c>
      <c r="Z1136" t="s">
        <v>315</v>
      </c>
      <c r="AA1136" t="s">
        <v>96</v>
      </c>
      <c r="AB1136">
        <v>42.078541510743101</v>
      </c>
    </row>
    <row r="1137" spans="24:28" x14ac:dyDescent="0.35">
      <c r="X1137" t="str">
        <f t="shared" si="43"/>
        <v>8412_Industries alimentaires</v>
      </c>
      <c r="Y1137" t="str">
        <f>INDEX(PDC!$K$1:$L$89,MATCH(AA1137,PDC!$K:$K,0),MATCH(PDC!$L$1,PDC!$K$1:$L$1,0))</f>
        <v>Industries alimentaires</v>
      </c>
      <c r="Z1137" t="s">
        <v>315</v>
      </c>
      <c r="AA1137" t="s">
        <v>199</v>
      </c>
      <c r="AB1137">
        <v>975.48788215802495</v>
      </c>
    </row>
    <row r="1138" spans="24:28" x14ac:dyDescent="0.35">
      <c r="X1138" t="str">
        <f t="shared" si="43"/>
        <v>8412_Fabrication de boissons</v>
      </c>
      <c r="Y1138" t="str">
        <f>INDEX(PDC!$K$1:$L$89,MATCH(AA1138,PDC!$K:$K,0),MATCH(PDC!$L$1,PDC!$K$1:$L$1,0))</f>
        <v>Fabrication de boissons</v>
      </c>
      <c r="Z1138" t="s">
        <v>315</v>
      </c>
      <c r="AA1138" t="s">
        <v>252</v>
      </c>
      <c r="AB1138">
        <v>7.2723986230309601</v>
      </c>
    </row>
    <row r="1139" spans="24:28" x14ac:dyDescent="0.35">
      <c r="X1139" t="str">
        <f t="shared" si="43"/>
        <v>8412_Fabrication de textiles</v>
      </c>
      <c r="Y1139" t="str">
        <f>INDEX(PDC!$K$1:$L$89,MATCH(AA1139,PDC!$K:$K,0),MATCH(PDC!$L$1,PDC!$K$1:$L$1,0))</f>
        <v>Fabrication de textiles</v>
      </c>
      <c r="Z1139" t="s">
        <v>315</v>
      </c>
      <c r="AA1139" t="s">
        <v>250</v>
      </c>
      <c r="AB1139">
        <v>551.22586378768403</v>
      </c>
    </row>
    <row r="1140" spans="24:28" x14ac:dyDescent="0.35">
      <c r="X1140" t="str">
        <f t="shared" si="43"/>
        <v>8412_Industrie de l'habillement</v>
      </c>
      <c r="Y1140" t="str">
        <f>INDEX(PDC!$K$1:$L$89,MATCH(AA1140,PDC!$K:$K,0),MATCH(PDC!$L$1,PDC!$K$1:$L$1,0))</f>
        <v>Industrie de l'habillement</v>
      </c>
      <c r="Z1140" t="s">
        <v>315</v>
      </c>
      <c r="AA1140" t="s">
        <v>254</v>
      </c>
      <c r="AB1140">
        <v>122.80479332577499</v>
      </c>
    </row>
    <row r="1141" spans="24:28" x14ac:dyDescent="0.35">
      <c r="X1141" t="str">
        <f t="shared" si="43"/>
        <v>8412_Industrie du cuir et de la chaussure</v>
      </c>
      <c r="Y1141" t="str">
        <f>INDEX(PDC!$K$1:$L$89,MATCH(AA1141,PDC!$K:$K,0),MATCH(PDC!$L$1,PDC!$K$1:$L$1,0))</f>
        <v>Industrie du cuir et de la chaussure</v>
      </c>
      <c r="Z1141" t="s">
        <v>315</v>
      </c>
      <c r="AA1141" t="s">
        <v>143</v>
      </c>
      <c r="AB1141">
        <v>25.8198683878339</v>
      </c>
    </row>
    <row r="1142" spans="24:28" x14ac:dyDescent="0.35">
      <c r="X1142" t="str">
        <f t="shared" si="43"/>
        <v>8412_Travail du bois et fabrication d'articles en bois et en liège, à l'exception des meubles ; fabrication d'articles en vannerie et sparterie</v>
      </c>
      <c r="Y1142" t="str">
        <f>INDEX(PDC!$K$1:$L$89,MATCH(AA1142,PDC!$K:$K,0),MATCH(PDC!$L$1,PDC!$K$1:$L$1,0))</f>
        <v>Travail du bois et fabrication d'articles en bois et en liège, à l'exception des meubles ; fabrication d'articles en vannerie et sparterie</v>
      </c>
      <c r="Z1142" t="s">
        <v>315</v>
      </c>
      <c r="AA1142" t="s">
        <v>196</v>
      </c>
      <c r="AB1142">
        <v>158.43017630934</v>
      </c>
    </row>
    <row r="1143" spans="24:28" x14ac:dyDescent="0.35">
      <c r="X1143" t="str">
        <f t="shared" si="43"/>
        <v>8412_Industrie du papier et du carton</v>
      </c>
      <c r="Y1143" t="str">
        <f>INDEX(PDC!$K$1:$L$89,MATCH(AA1143,PDC!$K:$K,0),MATCH(PDC!$L$1,PDC!$K$1:$L$1,0))</f>
        <v>Industrie du papier et du carton</v>
      </c>
      <c r="Z1143" t="s">
        <v>315</v>
      </c>
      <c r="AA1143" t="s">
        <v>248</v>
      </c>
      <c r="AB1143">
        <v>134.348470539083</v>
      </c>
    </row>
    <row r="1144" spans="24:28" x14ac:dyDescent="0.35">
      <c r="X1144" t="str">
        <f t="shared" si="43"/>
        <v>8412_Imprimerie et reproduction d'enregistrements</v>
      </c>
      <c r="Y1144" t="str">
        <f>INDEX(PDC!$K$1:$L$89,MATCH(AA1144,PDC!$K:$K,0),MATCH(PDC!$L$1,PDC!$K$1:$L$1,0))</f>
        <v>Imprimerie et reproduction d'enregistrements</v>
      </c>
      <c r="Z1144" t="s">
        <v>315</v>
      </c>
      <c r="AA1144" t="s">
        <v>221</v>
      </c>
      <c r="AB1144">
        <v>130.448709212409</v>
      </c>
    </row>
    <row r="1145" spans="24:28" x14ac:dyDescent="0.35">
      <c r="X1145" t="str">
        <f t="shared" si="43"/>
        <v>8412_Industrie chimique</v>
      </c>
      <c r="Y1145" t="str">
        <f>INDEX(PDC!$K$1:$L$89,MATCH(AA1145,PDC!$K:$K,0),MATCH(PDC!$L$1,PDC!$K$1:$L$1,0))</f>
        <v>Industrie chimique</v>
      </c>
      <c r="Z1145" t="s">
        <v>315</v>
      </c>
      <c r="AA1145" t="s">
        <v>211</v>
      </c>
      <c r="AB1145">
        <v>476.86468518302303</v>
      </c>
    </row>
    <row r="1146" spans="24:28" x14ac:dyDescent="0.35">
      <c r="X1146" t="str">
        <f t="shared" si="43"/>
        <v>8412_Industrie pharmaceutique</v>
      </c>
      <c r="Y1146" t="str">
        <f>INDEX(PDC!$K$1:$L$89,MATCH(AA1146,PDC!$K:$K,0),MATCH(PDC!$L$1,PDC!$K$1:$L$1,0))</f>
        <v>Industrie pharmaceutique</v>
      </c>
      <c r="Z1146" t="s">
        <v>315</v>
      </c>
      <c r="AA1146" t="s">
        <v>259</v>
      </c>
      <c r="AB1146">
        <v>11.8804915565406</v>
      </c>
    </row>
    <row r="1147" spans="24:28" x14ac:dyDescent="0.35">
      <c r="X1147" t="str">
        <f t="shared" si="43"/>
        <v>8412_Fabrication de produits en caoutchouc et en plastique</v>
      </c>
      <c r="Y1147" t="str">
        <f>INDEX(PDC!$K$1:$L$89,MATCH(AA1147,PDC!$K:$K,0),MATCH(PDC!$L$1,PDC!$K$1:$L$1,0))</f>
        <v>Fabrication de produits en caoutchouc et en plastique</v>
      </c>
      <c r="Z1147" t="s">
        <v>315</v>
      </c>
      <c r="AA1147" t="s">
        <v>195</v>
      </c>
      <c r="AB1147">
        <v>12.439670737101901</v>
      </c>
    </row>
    <row r="1148" spans="24:28" x14ac:dyDescent="0.35">
      <c r="X1148" t="str">
        <f t="shared" si="43"/>
        <v>8412_Fabrication d'autres produits minéraux non métalliques</v>
      </c>
      <c r="Y1148" t="str">
        <f>INDEX(PDC!$K$1:$L$89,MATCH(AA1148,PDC!$K:$K,0),MATCH(PDC!$L$1,PDC!$K$1:$L$1,0))</f>
        <v>Fabrication d'autres produits minéraux non métalliques</v>
      </c>
      <c r="Z1148" t="s">
        <v>315</v>
      </c>
      <c r="AA1148" t="s">
        <v>203</v>
      </c>
      <c r="AB1148">
        <v>94.160119538300705</v>
      </c>
    </row>
    <row r="1149" spans="24:28" x14ac:dyDescent="0.35">
      <c r="X1149" t="str">
        <f t="shared" si="43"/>
        <v>8412_Métallurgie</v>
      </c>
      <c r="Y1149" t="str">
        <f>INDEX(PDC!$K$1:$L$89,MATCH(AA1149,PDC!$K:$K,0),MATCH(PDC!$L$1,PDC!$K$1:$L$1,0))</f>
        <v>Métallurgie</v>
      </c>
      <c r="Z1149" t="s">
        <v>315</v>
      </c>
      <c r="AA1149" t="s">
        <v>225</v>
      </c>
      <c r="AB1149">
        <v>428.44107311967599</v>
      </c>
    </row>
    <row r="1150" spans="24:28" x14ac:dyDescent="0.35">
      <c r="X1150" t="str">
        <f t="shared" si="43"/>
        <v>8412_Fabrication de produits métalliques, à l'exception des machines et des équipements</v>
      </c>
      <c r="Y1150" t="str">
        <f>INDEX(PDC!$K$1:$L$89,MATCH(AA1150,PDC!$K:$K,0),MATCH(PDC!$L$1,PDC!$K$1:$L$1,0))</f>
        <v>Fabrication de produits métalliques, à l'exception des machines et des équipements</v>
      </c>
      <c r="Z1150" t="s">
        <v>315</v>
      </c>
      <c r="AA1150" t="s">
        <v>204</v>
      </c>
      <c r="AB1150">
        <v>1251.0936750907599</v>
      </c>
    </row>
    <row r="1151" spans="24:28" x14ac:dyDescent="0.35">
      <c r="X1151" t="str">
        <f t="shared" si="43"/>
        <v>8412_Fabrication de produits informatiques, électroniques et optiques</v>
      </c>
      <c r="Y1151" t="str">
        <f>INDEX(PDC!$K$1:$L$89,MATCH(AA1151,PDC!$K:$K,0),MATCH(PDC!$L$1,PDC!$K$1:$L$1,0))</f>
        <v>Fabrication de produits informatiques, électroniques et optiques</v>
      </c>
      <c r="Z1151" t="s">
        <v>315</v>
      </c>
      <c r="AA1151" t="s">
        <v>145</v>
      </c>
      <c r="AB1151">
        <v>3.9276539973787701</v>
      </c>
    </row>
    <row r="1152" spans="24:28" x14ac:dyDescent="0.35">
      <c r="X1152" t="str">
        <f t="shared" si="43"/>
        <v>8412_Fabrication d'équipements électriques</v>
      </c>
      <c r="Y1152" t="str">
        <f>INDEX(PDC!$K$1:$L$89,MATCH(AA1152,PDC!$K:$K,0),MATCH(PDC!$L$1,PDC!$K$1:$L$1,0))</f>
        <v>Fabrication d'équipements électriques</v>
      </c>
      <c r="Z1152" t="s">
        <v>315</v>
      </c>
      <c r="AA1152" t="s">
        <v>235</v>
      </c>
      <c r="AB1152">
        <v>19.940468531952799</v>
      </c>
    </row>
    <row r="1153" spans="24:28" x14ac:dyDescent="0.35">
      <c r="X1153" t="str">
        <f t="shared" si="43"/>
        <v>8412_Fabrication de machines et équipements n.c.a.</v>
      </c>
      <c r="Y1153" t="str">
        <f>INDEX(PDC!$K$1:$L$89,MATCH(AA1153,PDC!$K:$K,0),MATCH(PDC!$L$1,PDC!$K$1:$L$1,0))</f>
        <v>Fabrication de machines et équipements n.c.a.</v>
      </c>
      <c r="Z1153" t="s">
        <v>315</v>
      </c>
      <c r="AA1153" t="s">
        <v>219</v>
      </c>
      <c r="AB1153">
        <v>566.55768067661404</v>
      </c>
    </row>
    <row r="1154" spans="24:28" x14ac:dyDescent="0.35">
      <c r="X1154" t="str">
        <f t="shared" si="43"/>
        <v>8412_Industrie automobile</v>
      </c>
      <c r="Y1154" t="str">
        <f>INDEX(PDC!$K$1:$L$89,MATCH(AA1154,PDC!$K:$K,0),MATCH(PDC!$L$1,PDC!$K$1:$L$1,0))</f>
        <v>Industrie automobile</v>
      </c>
      <c r="Z1154" t="s">
        <v>315</v>
      </c>
      <c r="AA1154" t="s">
        <v>208</v>
      </c>
      <c r="AB1154">
        <v>170.520133945618</v>
      </c>
    </row>
    <row r="1155" spans="24:28" x14ac:dyDescent="0.35">
      <c r="X1155" t="str">
        <f t="shared" si="43"/>
        <v>8412_Fabrication d'autres matériels de transport</v>
      </c>
      <c r="Y1155" t="str">
        <f>INDEX(PDC!$K$1:$L$89,MATCH(AA1155,PDC!$K:$K,0),MATCH(PDC!$L$1,PDC!$K$1:$L$1,0))</f>
        <v>Fabrication d'autres matériels de transport</v>
      </c>
      <c r="Z1155" t="s">
        <v>315</v>
      </c>
      <c r="AA1155" t="s">
        <v>237</v>
      </c>
      <c r="AB1155">
        <v>76.970424605280996</v>
      </c>
    </row>
    <row r="1156" spans="24:28" x14ac:dyDescent="0.35">
      <c r="X1156" t="str">
        <f t="shared" si="43"/>
        <v>8412_Fabrication de meubles</v>
      </c>
      <c r="Y1156" t="str">
        <f>INDEX(PDC!$K$1:$L$89,MATCH(AA1156,PDC!$K:$K,0),MATCH(PDC!$L$1,PDC!$K$1:$L$1,0))</f>
        <v>Fabrication de meubles</v>
      </c>
      <c r="Z1156" t="s">
        <v>315</v>
      </c>
      <c r="AA1156" t="s">
        <v>231</v>
      </c>
      <c r="AB1156">
        <v>127.484129004099</v>
      </c>
    </row>
    <row r="1157" spans="24:28" x14ac:dyDescent="0.35">
      <c r="X1157" t="str">
        <f t="shared" ref="X1157:X1220" si="44">Z1157&amp;"_"&amp;Y1157</f>
        <v>8412_Autres industries manufacturières</v>
      </c>
      <c r="Y1157" t="str">
        <f>INDEX(PDC!$K$1:$L$89,MATCH(AA1157,PDC!$K:$K,0),MATCH(PDC!$L$1,PDC!$K$1:$L$1,0))</f>
        <v>Autres industries manufacturières</v>
      </c>
      <c r="Z1157" t="s">
        <v>315</v>
      </c>
      <c r="AA1157" t="s">
        <v>244</v>
      </c>
      <c r="AB1157">
        <v>71.243756948076907</v>
      </c>
    </row>
    <row r="1158" spans="24:28" x14ac:dyDescent="0.35">
      <c r="X1158" t="str">
        <f t="shared" si="44"/>
        <v>8412_Réparation et installation de machines et d'équipements</v>
      </c>
      <c r="Y1158" t="str">
        <f>INDEX(PDC!$K$1:$L$89,MATCH(AA1158,PDC!$K:$K,0),MATCH(PDC!$L$1,PDC!$K$1:$L$1,0))</f>
        <v>Réparation et installation de machines et d'équipements</v>
      </c>
      <c r="Z1158" t="s">
        <v>315</v>
      </c>
      <c r="AA1158" t="s">
        <v>215</v>
      </c>
      <c r="AB1158">
        <v>161.59545662967199</v>
      </c>
    </row>
    <row r="1159" spans="24:28" x14ac:dyDescent="0.35">
      <c r="X1159" t="str">
        <f t="shared" si="44"/>
        <v>8412_Production et distribution d'électricité, de gaz, de vapeur et d'air conditionné</v>
      </c>
      <c r="Y1159" t="str">
        <f>INDEX(PDC!$K$1:$L$89,MATCH(AA1159,PDC!$K:$K,0),MATCH(PDC!$L$1,PDC!$K$1:$L$1,0))</f>
        <v>Production et distribution d'électricité, de gaz, de vapeur et d'air conditionné</v>
      </c>
      <c r="Z1159" t="s">
        <v>315</v>
      </c>
      <c r="AA1159" t="s">
        <v>253</v>
      </c>
      <c r="AB1159">
        <v>34.097794469655</v>
      </c>
    </row>
    <row r="1160" spans="24:28" x14ac:dyDescent="0.35">
      <c r="X1160" t="str">
        <f t="shared" si="44"/>
        <v>8412_Captage, traitement et distribution d'eau</v>
      </c>
      <c r="Y1160" t="str">
        <f>INDEX(PDC!$K$1:$L$89,MATCH(AA1160,PDC!$K:$K,0),MATCH(PDC!$L$1,PDC!$K$1:$L$1,0))</f>
        <v>Captage, traitement et distribution d'eau</v>
      </c>
      <c r="Z1160" t="s">
        <v>315</v>
      </c>
      <c r="AA1160" t="s">
        <v>230</v>
      </c>
      <c r="AB1160">
        <v>117.445530768203</v>
      </c>
    </row>
    <row r="1161" spans="24:28" x14ac:dyDescent="0.35">
      <c r="X1161" t="str">
        <f t="shared" si="44"/>
        <v>8412_Collecte et traitement des eaux usées</v>
      </c>
      <c r="Y1161" t="str">
        <f>INDEX(PDC!$K$1:$L$89,MATCH(AA1161,PDC!$K:$K,0),MATCH(PDC!$L$1,PDC!$K$1:$L$1,0))</f>
        <v>Collecte et traitement des eaux usées</v>
      </c>
      <c r="Z1161" t="s">
        <v>315</v>
      </c>
      <c r="AA1161" t="s">
        <v>197</v>
      </c>
      <c r="AB1161">
        <v>5.1023980386002803</v>
      </c>
    </row>
    <row r="1162" spans="24:28" x14ac:dyDescent="0.35">
      <c r="X1162" t="str">
        <f t="shared" si="44"/>
        <v>8412_Collecte, traitement et élimination des déchets ; récupération</v>
      </c>
      <c r="Y1162" t="str">
        <f>INDEX(PDC!$K$1:$L$89,MATCH(AA1162,PDC!$K:$K,0),MATCH(PDC!$L$1,PDC!$K$1:$L$1,0))</f>
        <v>Collecte, traitement et élimination des déchets ; récupération</v>
      </c>
      <c r="Z1162" t="s">
        <v>315</v>
      </c>
      <c r="AA1162" t="s">
        <v>147</v>
      </c>
      <c r="AB1162">
        <v>80.261555636764697</v>
      </c>
    </row>
    <row r="1163" spans="24:28" x14ac:dyDescent="0.35">
      <c r="X1163" t="str">
        <f t="shared" si="44"/>
        <v>8412_Construction de bâtiments</v>
      </c>
      <c r="Y1163" t="str">
        <f>INDEX(PDC!$K$1:$L$89,MATCH(AA1163,PDC!$K:$K,0),MATCH(PDC!$L$1,PDC!$K$1:$L$1,0))</f>
        <v>Construction de bâtiments</v>
      </c>
      <c r="Z1163" t="s">
        <v>315</v>
      </c>
      <c r="AA1163" t="s">
        <v>193</v>
      </c>
      <c r="AB1163">
        <v>78.849531274436899</v>
      </c>
    </row>
    <row r="1164" spans="24:28" x14ac:dyDescent="0.35">
      <c r="X1164" t="str">
        <f t="shared" si="44"/>
        <v>8412_Génie civil</v>
      </c>
      <c r="Y1164" t="str">
        <f>INDEX(PDC!$K$1:$L$89,MATCH(AA1164,PDC!$K:$K,0),MATCH(PDC!$L$1,PDC!$K$1:$L$1,0))</f>
        <v>Génie civil</v>
      </c>
      <c r="Z1164" t="s">
        <v>315</v>
      </c>
      <c r="AA1164" t="s">
        <v>149</v>
      </c>
      <c r="AB1164">
        <v>157.344216007266</v>
      </c>
    </row>
    <row r="1165" spans="24:28" x14ac:dyDescent="0.35">
      <c r="X1165" t="str">
        <f t="shared" si="44"/>
        <v>8412_Travaux de construction spécialisés</v>
      </c>
      <c r="Y1165" t="str">
        <f>INDEX(PDC!$K$1:$L$89,MATCH(AA1165,PDC!$K:$K,0),MATCH(PDC!$L$1,PDC!$K$1:$L$1,0))</f>
        <v>Travaux de construction spécialisés</v>
      </c>
      <c r="Z1165" t="s">
        <v>315</v>
      </c>
      <c r="AA1165" t="s">
        <v>151</v>
      </c>
      <c r="AB1165">
        <v>1908.4554697285901</v>
      </c>
    </row>
    <row r="1166" spans="24:28" x14ac:dyDescent="0.35">
      <c r="X1166" t="str">
        <f t="shared" si="44"/>
        <v>8412_Commerce et réparation d'automobiles et de motocycles</v>
      </c>
      <c r="Y1166" t="str">
        <f>INDEX(PDC!$K$1:$L$89,MATCH(AA1166,PDC!$K:$K,0),MATCH(PDC!$L$1,PDC!$K$1:$L$1,0))</f>
        <v>Commerce et réparation d'automobiles et de motocycles</v>
      </c>
      <c r="Z1166" t="s">
        <v>315</v>
      </c>
      <c r="AA1166" t="s">
        <v>223</v>
      </c>
      <c r="AB1166">
        <v>474.02677030159202</v>
      </c>
    </row>
    <row r="1167" spans="24:28" x14ac:dyDescent="0.35">
      <c r="X1167" t="str">
        <f t="shared" si="44"/>
        <v>8412_Commerce de gros, à l'exception des automobiles et des motocycles</v>
      </c>
      <c r="Y1167" t="str">
        <f>INDEX(PDC!$K$1:$L$89,MATCH(AA1167,PDC!$K:$K,0),MATCH(PDC!$L$1,PDC!$K$1:$L$1,0))</f>
        <v>Commerce de gros, à l'exception des automobiles et des motocycles</v>
      </c>
      <c r="Z1167" t="s">
        <v>315</v>
      </c>
      <c r="AA1167" t="s">
        <v>210</v>
      </c>
      <c r="AB1167">
        <v>763.27577784666698</v>
      </c>
    </row>
    <row r="1168" spans="24:28" x14ac:dyDescent="0.35">
      <c r="X1168" t="str">
        <f t="shared" si="44"/>
        <v>8412_Commerce de détail, à l'exception des automobiles et des motocycles</v>
      </c>
      <c r="Y1168" t="str">
        <f>INDEX(PDC!$K$1:$L$89,MATCH(AA1168,PDC!$K:$K,0),MATCH(PDC!$L$1,PDC!$K$1:$L$1,0))</f>
        <v>Commerce de détail, à l'exception des automobiles et des motocycles</v>
      </c>
      <c r="Z1168" t="s">
        <v>315</v>
      </c>
      <c r="AA1168" t="s">
        <v>206</v>
      </c>
      <c r="AB1168">
        <v>1771.1043624101701</v>
      </c>
    </row>
    <row r="1169" spans="24:28" x14ac:dyDescent="0.35">
      <c r="X1169" t="str">
        <f t="shared" si="44"/>
        <v>8412_Transports terrestres et transport par conduites</v>
      </c>
      <c r="Y1169" t="str">
        <f>INDEX(PDC!$K$1:$L$89,MATCH(AA1169,PDC!$K:$K,0),MATCH(PDC!$L$1,PDC!$K$1:$L$1,0))</f>
        <v>Transports terrestres et transport par conduites</v>
      </c>
      <c r="Z1169" t="s">
        <v>315</v>
      </c>
      <c r="AA1169" t="s">
        <v>205</v>
      </c>
      <c r="AB1169">
        <v>509.12206296831602</v>
      </c>
    </row>
    <row r="1170" spans="24:28" x14ac:dyDescent="0.35">
      <c r="X1170" t="str">
        <f t="shared" si="44"/>
        <v>8412_Entreposage et services auxiliaires des transports</v>
      </c>
      <c r="Y1170" t="str">
        <f>INDEX(PDC!$K$1:$L$89,MATCH(AA1170,PDC!$K:$K,0),MATCH(PDC!$L$1,PDC!$K$1:$L$1,0))</f>
        <v>Entreposage et services auxiliaires des transports</v>
      </c>
      <c r="Z1170" t="s">
        <v>315</v>
      </c>
      <c r="AA1170" t="s">
        <v>200</v>
      </c>
      <c r="AB1170">
        <v>135.697533856078</v>
      </c>
    </row>
    <row r="1171" spans="24:28" x14ac:dyDescent="0.35">
      <c r="X1171" t="str">
        <f t="shared" si="44"/>
        <v>8412_Activités de poste et de courrier</v>
      </c>
      <c r="Y1171" t="str">
        <f>INDEX(PDC!$K$1:$L$89,MATCH(AA1171,PDC!$K:$K,0),MATCH(PDC!$L$1,PDC!$K$1:$L$1,0))</f>
        <v>Activités de poste et de courrier</v>
      </c>
      <c r="Z1171" t="s">
        <v>315</v>
      </c>
      <c r="AA1171" t="s">
        <v>229</v>
      </c>
      <c r="AB1171">
        <v>109.368067284503</v>
      </c>
    </row>
    <row r="1172" spans="24:28" x14ac:dyDescent="0.35">
      <c r="X1172" t="str">
        <f t="shared" si="44"/>
        <v>8412_Hébergement</v>
      </c>
      <c r="Y1172" t="str">
        <f>INDEX(PDC!$K$1:$L$89,MATCH(AA1172,PDC!$K:$K,0),MATCH(PDC!$L$1,PDC!$K$1:$L$1,0))</f>
        <v>Hébergement</v>
      </c>
      <c r="Z1172" t="s">
        <v>315</v>
      </c>
      <c r="AA1172" t="s">
        <v>220</v>
      </c>
      <c r="AB1172">
        <v>66.063005985491102</v>
      </c>
    </row>
    <row r="1173" spans="24:28" x14ac:dyDescent="0.35">
      <c r="X1173" t="str">
        <f t="shared" si="44"/>
        <v>8412_Restauration</v>
      </c>
      <c r="Y1173" t="str">
        <f>INDEX(PDC!$K$1:$L$89,MATCH(AA1173,PDC!$K:$K,0),MATCH(PDC!$L$1,PDC!$K$1:$L$1,0))</f>
        <v>Restauration</v>
      </c>
      <c r="Z1173" t="s">
        <v>315</v>
      </c>
      <c r="AA1173" t="s">
        <v>214</v>
      </c>
      <c r="AB1173">
        <v>366.117932914319</v>
      </c>
    </row>
    <row r="1174" spans="24:28" x14ac:dyDescent="0.35">
      <c r="X1174" t="str">
        <f t="shared" si="44"/>
        <v>8412_Édition</v>
      </c>
      <c r="Y1174" t="str">
        <f>INDEX(PDC!$K$1:$L$89,MATCH(AA1174,PDC!$K:$K,0),MATCH(PDC!$L$1,PDC!$K$1:$L$1,0))</f>
        <v>Édition</v>
      </c>
      <c r="Z1174" t="s">
        <v>315</v>
      </c>
      <c r="AA1174" t="s">
        <v>255</v>
      </c>
      <c r="AB1174">
        <v>10.4049790703826</v>
      </c>
    </row>
    <row r="1175" spans="24:28" x14ac:dyDescent="0.35">
      <c r="X1175" t="str">
        <f t="shared" si="44"/>
        <v>8412_Production de films cinématographiques, de vidéo et de programmes de télévision ; enregistrement sonore et édition musicale</v>
      </c>
      <c r="Y1175" t="str">
        <f>INDEX(PDC!$K$1:$L$89,MATCH(AA1175,PDC!$K:$K,0),MATCH(PDC!$L$1,PDC!$K$1:$L$1,0))</f>
        <v>Production de films cinématographiques, de vidéo et de programmes de télévision ; enregistrement sonore et édition musicale</v>
      </c>
      <c r="Z1175" t="s">
        <v>315</v>
      </c>
      <c r="AA1175" t="s">
        <v>228</v>
      </c>
      <c r="AB1175">
        <v>4</v>
      </c>
    </row>
    <row r="1176" spans="24:28" x14ac:dyDescent="0.35">
      <c r="X1176" t="str">
        <f t="shared" si="44"/>
        <v>8412_Télécommunications</v>
      </c>
      <c r="Y1176" t="str">
        <f>INDEX(PDC!$K$1:$L$89,MATCH(AA1176,PDC!$K:$K,0),MATCH(PDC!$L$1,PDC!$K$1:$L$1,0))</f>
        <v>Télécommunications</v>
      </c>
      <c r="Z1176" t="s">
        <v>315</v>
      </c>
      <c r="AA1176" t="s">
        <v>249</v>
      </c>
      <c r="AB1176">
        <v>18.7045563820678</v>
      </c>
    </row>
    <row r="1177" spans="24:28" x14ac:dyDescent="0.35">
      <c r="X1177" t="str">
        <f t="shared" si="44"/>
        <v>8412_Programmation, conseil et autres activités informatiques</v>
      </c>
      <c r="Y1177" t="str">
        <f>INDEX(PDC!$K$1:$L$89,MATCH(AA1177,PDC!$K:$K,0),MATCH(PDC!$L$1,PDC!$K$1:$L$1,0))</f>
        <v>Programmation, conseil et autres activités informatiques</v>
      </c>
      <c r="Z1177" t="s">
        <v>315</v>
      </c>
      <c r="AA1177" t="s">
        <v>233</v>
      </c>
      <c r="AB1177">
        <v>33.050428313377097</v>
      </c>
    </row>
    <row r="1178" spans="24:28" x14ac:dyDescent="0.35">
      <c r="X1178" t="str">
        <f t="shared" si="44"/>
        <v>8412_Services d'information</v>
      </c>
      <c r="Y1178" t="str">
        <f>INDEX(PDC!$K$1:$L$89,MATCH(AA1178,PDC!$K:$K,0),MATCH(PDC!$L$1,PDC!$K$1:$L$1,0))</f>
        <v>Services d'information</v>
      </c>
      <c r="Z1178" t="s">
        <v>315</v>
      </c>
      <c r="AA1178" t="s">
        <v>153</v>
      </c>
      <c r="AB1178">
        <v>4.1096892138939696</v>
      </c>
    </row>
    <row r="1179" spans="24:28" x14ac:dyDescent="0.35">
      <c r="X1179" t="str">
        <f t="shared" si="44"/>
        <v>8412_Activités des services financiers, hors assurance et caisses de retraite</v>
      </c>
      <c r="Y1179" t="str">
        <f>INDEX(PDC!$K$1:$L$89,MATCH(AA1179,PDC!$K:$K,0),MATCH(PDC!$L$1,PDC!$K$1:$L$1,0))</f>
        <v>Activités des services financiers, hors assurance et caisses de retraite</v>
      </c>
      <c r="Z1179" t="s">
        <v>315</v>
      </c>
      <c r="AA1179" t="s">
        <v>226</v>
      </c>
      <c r="AB1179">
        <v>333.416825929921</v>
      </c>
    </row>
    <row r="1180" spans="24:28" x14ac:dyDescent="0.35">
      <c r="X1180" t="str">
        <f t="shared" si="44"/>
        <v>8412_Assurance</v>
      </c>
      <c r="Y1180" t="str">
        <f>INDEX(PDC!$K$1:$L$89,MATCH(AA1180,PDC!$K:$K,0),MATCH(PDC!$L$1,PDC!$K$1:$L$1,0))</f>
        <v>Assurance</v>
      </c>
      <c r="Z1180" t="s">
        <v>315</v>
      </c>
      <c r="AA1180" t="s">
        <v>240</v>
      </c>
      <c r="AB1180">
        <v>34.889677964975199</v>
      </c>
    </row>
    <row r="1181" spans="24:28" x14ac:dyDescent="0.35">
      <c r="X1181" t="str">
        <f t="shared" si="44"/>
        <v>8412_Activités auxiliaires de services financiers et d'assurance</v>
      </c>
      <c r="Y1181" t="str">
        <f>INDEX(PDC!$K$1:$L$89,MATCH(AA1181,PDC!$K:$K,0),MATCH(PDC!$L$1,PDC!$K$1:$L$1,0))</f>
        <v>Activités auxiliaires de services financiers et d'assurance</v>
      </c>
      <c r="Z1181" t="s">
        <v>315</v>
      </c>
      <c r="AA1181" t="s">
        <v>232</v>
      </c>
      <c r="AB1181">
        <v>106.771701103675</v>
      </c>
    </row>
    <row r="1182" spans="24:28" x14ac:dyDescent="0.35">
      <c r="X1182" t="str">
        <f t="shared" si="44"/>
        <v>8412_Activités immobilières</v>
      </c>
      <c r="Y1182" t="str">
        <f>INDEX(PDC!$K$1:$L$89,MATCH(AA1182,PDC!$K:$K,0),MATCH(PDC!$L$1,PDC!$K$1:$L$1,0))</f>
        <v>Activités immobilières</v>
      </c>
      <c r="Z1182" t="s">
        <v>315</v>
      </c>
      <c r="AA1182" t="s">
        <v>217</v>
      </c>
      <c r="AB1182">
        <v>199.24001001555001</v>
      </c>
    </row>
    <row r="1183" spans="24:28" x14ac:dyDescent="0.35">
      <c r="X1183" t="str">
        <f t="shared" si="44"/>
        <v>8412_Activités juridiques et comptables</v>
      </c>
      <c r="Y1183" t="str">
        <f>INDEX(PDC!$K$1:$L$89,MATCH(AA1183,PDC!$K:$K,0),MATCH(PDC!$L$1,PDC!$K$1:$L$1,0))</f>
        <v>Activités juridiques et comptables</v>
      </c>
      <c r="Z1183" t="s">
        <v>315</v>
      </c>
      <c r="AA1183" t="s">
        <v>155</v>
      </c>
      <c r="AB1183">
        <v>303.174554306267</v>
      </c>
    </row>
    <row r="1184" spans="24:28" x14ac:dyDescent="0.35">
      <c r="X1184" t="str">
        <f t="shared" si="44"/>
        <v>8412_Activités des sièges sociaux ; conseil de gestion</v>
      </c>
      <c r="Y1184" t="str">
        <f>INDEX(PDC!$K$1:$L$89,MATCH(AA1184,PDC!$K:$K,0),MATCH(PDC!$L$1,PDC!$K$1:$L$1,0))</f>
        <v>Activités des sièges sociaux ; conseil de gestion</v>
      </c>
      <c r="Z1184" t="s">
        <v>315</v>
      </c>
      <c r="AA1184" t="s">
        <v>234</v>
      </c>
      <c r="AB1184">
        <v>140.26863213280399</v>
      </c>
    </row>
    <row r="1185" spans="24:28" x14ac:dyDescent="0.35">
      <c r="X1185" t="str">
        <f t="shared" si="44"/>
        <v>8412_Activités d'architecture et d'ingénierie ; activités de contrôle et analyses techniques</v>
      </c>
      <c r="Y1185" t="str">
        <f>INDEX(PDC!$K$1:$L$89,MATCH(AA1185,PDC!$K:$K,0),MATCH(PDC!$L$1,PDC!$K$1:$L$1,0))</f>
        <v>Activités d'architecture et d'ingénierie ; activités de contrôle et analyses techniques</v>
      </c>
      <c r="Z1185" t="s">
        <v>315</v>
      </c>
      <c r="AA1185" t="s">
        <v>243</v>
      </c>
      <c r="AB1185">
        <v>181.043295076893</v>
      </c>
    </row>
    <row r="1186" spans="24:28" x14ac:dyDescent="0.35">
      <c r="X1186" t="str">
        <f t="shared" si="44"/>
        <v>8412_Recherche-développement scientifique</v>
      </c>
      <c r="Y1186" t="str">
        <f>INDEX(PDC!$K$1:$L$89,MATCH(AA1186,PDC!$K:$K,0),MATCH(PDC!$L$1,PDC!$K$1:$L$1,0))</f>
        <v>Recherche-développement scientifique</v>
      </c>
      <c r="Z1186" t="s">
        <v>315</v>
      </c>
      <c r="AA1186" t="s">
        <v>251</v>
      </c>
      <c r="AB1186">
        <v>3.2985479868882699</v>
      </c>
    </row>
    <row r="1187" spans="24:28" x14ac:dyDescent="0.35">
      <c r="X1187" t="str">
        <f t="shared" si="44"/>
        <v>8412_Publicité et études de marché</v>
      </c>
      <c r="Y1187" t="str">
        <f>INDEX(PDC!$K$1:$L$89,MATCH(AA1187,PDC!$K:$K,0),MATCH(PDC!$L$1,PDC!$K$1:$L$1,0))</f>
        <v>Publicité et études de marché</v>
      </c>
      <c r="Z1187" t="s">
        <v>315</v>
      </c>
      <c r="AA1187" t="s">
        <v>157</v>
      </c>
      <c r="AB1187">
        <v>35.490007519978299</v>
      </c>
    </row>
    <row r="1188" spans="24:28" x14ac:dyDescent="0.35">
      <c r="X1188" t="str">
        <f t="shared" si="44"/>
        <v>8412_Autres activités spécialisées, scientifiques et techniques</v>
      </c>
      <c r="Y1188" t="str">
        <f>INDEX(PDC!$K$1:$L$89,MATCH(AA1188,PDC!$K:$K,0),MATCH(PDC!$L$1,PDC!$K$1:$L$1,0))</f>
        <v>Autres activités spécialisées, scientifiques et techniques</v>
      </c>
      <c r="Z1188" t="s">
        <v>315</v>
      </c>
      <c r="AA1188" t="s">
        <v>159</v>
      </c>
      <c r="AB1188">
        <v>23.0093820704218</v>
      </c>
    </row>
    <row r="1189" spans="24:28" x14ac:dyDescent="0.35">
      <c r="X1189" t="str">
        <f t="shared" si="44"/>
        <v>8412_Activités vétérinaires</v>
      </c>
      <c r="Y1189" t="str">
        <f>INDEX(PDC!$K$1:$L$89,MATCH(AA1189,PDC!$K:$K,0),MATCH(PDC!$L$1,PDC!$K$1:$L$1,0))</f>
        <v>Activités vétérinaires</v>
      </c>
      <c r="Z1189" t="s">
        <v>315</v>
      </c>
      <c r="AA1189" t="s">
        <v>238</v>
      </c>
      <c r="AB1189">
        <v>33.259720059519097</v>
      </c>
    </row>
    <row r="1190" spans="24:28" x14ac:dyDescent="0.35">
      <c r="X1190" t="str">
        <f t="shared" si="44"/>
        <v>8412_Activités de location et location-bail</v>
      </c>
      <c r="Y1190" t="str">
        <f>INDEX(PDC!$K$1:$L$89,MATCH(AA1190,PDC!$K:$K,0),MATCH(PDC!$L$1,PDC!$K$1:$L$1,0))</f>
        <v>Activités de location et location-bail</v>
      </c>
      <c r="Z1190" t="s">
        <v>315</v>
      </c>
      <c r="AA1190" t="s">
        <v>236</v>
      </c>
      <c r="AB1190">
        <v>19.0363157628565</v>
      </c>
    </row>
    <row r="1191" spans="24:28" x14ac:dyDescent="0.35">
      <c r="X1191" t="str">
        <f t="shared" si="44"/>
        <v>8412_Activités liées à l'emploi</v>
      </c>
      <c r="Y1191" t="str">
        <f>INDEX(PDC!$K$1:$L$89,MATCH(AA1191,PDC!$K:$K,0),MATCH(PDC!$L$1,PDC!$K$1:$L$1,0))</f>
        <v>Activités liées à l'emploi</v>
      </c>
      <c r="Z1191" t="s">
        <v>315</v>
      </c>
      <c r="AA1191" t="s">
        <v>198</v>
      </c>
      <c r="AB1191">
        <v>437.36524804243601</v>
      </c>
    </row>
    <row r="1192" spans="24:28" x14ac:dyDescent="0.35">
      <c r="X1192" t="str">
        <f t="shared" si="44"/>
        <v>8412_Activités des agences de voyage, voyagistes, services de réservation et activités connexes</v>
      </c>
      <c r="Y1192" t="str">
        <f>INDEX(PDC!$K$1:$L$89,MATCH(AA1192,PDC!$K:$K,0),MATCH(PDC!$L$1,PDC!$K$1:$L$1,0))</f>
        <v>Activités des agences de voyage, voyagistes, services de réservation et activités connexes</v>
      </c>
      <c r="Z1192" t="s">
        <v>315</v>
      </c>
      <c r="AA1192" t="s">
        <v>227</v>
      </c>
      <c r="AB1192">
        <v>44.042433397060101</v>
      </c>
    </row>
    <row r="1193" spans="24:28" x14ac:dyDescent="0.35">
      <c r="X1193" t="str">
        <f t="shared" si="44"/>
        <v>8412_Enquêtes et sécurité</v>
      </c>
      <c r="Y1193" t="str">
        <f>INDEX(PDC!$K$1:$L$89,MATCH(AA1193,PDC!$K:$K,0),MATCH(PDC!$L$1,PDC!$K$1:$L$1,0))</f>
        <v>Enquêtes et sécurité</v>
      </c>
      <c r="Z1193" t="s">
        <v>315</v>
      </c>
      <c r="AA1193" t="s">
        <v>213</v>
      </c>
      <c r="AB1193">
        <v>28.9514429798412</v>
      </c>
    </row>
    <row r="1194" spans="24:28" x14ac:dyDescent="0.35">
      <c r="X1194" t="str">
        <f t="shared" si="44"/>
        <v>8412_Services relatifs aux bâtiments et aménagement paysager</v>
      </c>
      <c r="Y1194" t="str">
        <f>INDEX(PDC!$K$1:$L$89,MATCH(AA1194,PDC!$K:$K,0),MATCH(PDC!$L$1,PDC!$K$1:$L$1,0))</f>
        <v>Services relatifs aux bâtiments et aménagement paysager</v>
      </c>
      <c r="Z1194" t="s">
        <v>315</v>
      </c>
      <c r="AA1194" t="s">
        <v>212</v>
      </c>
      <c r="AB1194">
        <v>271.40577381705702</v>
      </c>
    </row>
    <row r="1195" spans="24:28" x14ac:dyDescent="0.35">
      <c r="X1195" t="str">
        <f t="shared" si="44"/>
        <v>8412_Activités administratives et autres activités de soutien aux entreprises</v>
      </c>
      <c r="Y1195" t="str">
        <f>INDEX(PDC!$K$1:$L$89,MATCH(AA1195,PDC!$K:$K,0),MATCH(PDC!$L$1,PDC!$K$1:$L$1,0))</f>
        <v>Activités administratives et autres activités de soutien aux entreprises</v>
      </c>
      <c r="Z1195" t="s">
        <v>315</v>
      </c>
      <c r="AA1195" t="s">
        <v>224</v>
      </c>
      <c r="AB1195">
        <v>128.87468285050099</v>
      </c>
    </row>
    <row r="1196" spans="24:28" x14ac:dyDescent="0.35">
      <c r="X1196" t="str">
        <f t="shared" si="44"/>
        <v>8412_Administration publique et défense ; sécurité sociale obligatoire</v>
      </c>
      <c r="Y1196" t="str">
        <f>INDEX(PDC!$K$1:$L$89,MATCH(AA1196,PDC!$K:$K,0),MATCH(PDC!$L$1,PDC!$K$1:$L$1,0))</f>
        <v>Administration publique et défense ; sécurité sociale obligatoire</v>
      </c>
      <c r="Z1196" t="s">
        <v>315</v>
      </c>
      <c r="AA1196" t="s">
        <v>218</v>
      </c>
      <c r="AB1196">
        <v>666.81679680597097</v>
      </c>
    </row>
    <row r="1197" spans="24:28" x14ac:dyDescent="0.35">
      <c r="X1197" t="str">
        <f t="shared" si="44"/>
        <v>8412_Enseignement</v>
      </c>
      <c r="Y1197" t="str">
        <f>INDEX(PDC!$K$1:$L$89,MATCH(AA1197,PDC!$K:$K,0),MATCH(PDC!$L$1,PDC!$K$1:$L$1,0))</f>
        <v>Enseignement</v>
      </c>
      <c r="Z1197" t="s">
        <v>315</v>
      </c>
      <c r="AA1197" t="s">
        <v>222</v>
      </c>
      <c r="AB1197">
        <v>814.31597052700397</v>
      </c>
    </row>
    <row r="1198" spans="24:28" x14ac:dyDescent="0.35">
      <c r="X1198" t="str">
        <f t="shared" si="44"/>
        <v>8412_Activités pour la santé humaine</v>
      </c>
      <c r="Y1198" t="str">
        <f>INDEX(PDC!$K$1:$L$89,MATCH(AA1198,PDC!$K:$K,0),MATCH(PDC!$L$1,PDC!$K$1:$L$1,0))</f>
        <v>Activités pour la santé humaine</v>
      </c>
      <c r="Z1198" t="s">
        <v>315</v>
      </c>
      <c r="AA1198" t="s">
        <v>207</v>
      </c>
      <c r="AB1198">
        <v>890.41365671157803</v>
      </c>
    </row>
    <row r="1199" spans="24:28" x14ac:dyDescent="0.35">
      <c r="X1199" t="str">
        <f t="shared" si="44"/>
        <v>8412_Hébergement médico-social et social</v>
      </c>
      <c r="Y1199" t="str">
        <f>INDEX(PDC!$K$1:$L$89,MATCH(AA1199,PDC!$K:$K,0),MATCH(PDC!$L$1,PDC!$K$1:$L$1,0))</f>
        <v>Hébergement médico-social et social</v>
      </c>
      <c r="Z1199" t="s">
        <v>315</v>
      </c>
      <c r="AA1199" t="s">
        <v>202</v>
      </c>
      <c r="AB1199">
        <v>797.899404233513</v>
      </c>
    </row>
    <row r="1200" spans="24:28" x14ac:dyDescent="0.35">
      <c r="X1200" t="str">
        <f t="shared" si="44"/>
        <v>8412_Action sociale sans hébergement</v>
      </c>
      <c r="Y1200" t="str">
        <f>INDEX(PDC!$K$1:$L$89,MATCH(AA1200,PDC!$K:$K,0),MATCH(PDC!$L$1,PDC!$K$1:$L$1,0))</f>
        <v>Action sociale sans hébergement</v>
      </c>
      <c r="Z1200" t="s">
        <v>315</v>
      </c>
      <c r="AA1200" t="s">
        <v>201</v>
      </c>
      <c r="AB1200">
        <v>1808.8140237600501</v>
      </c>
    </row>
    <row r="1201" spans="24:28" x14ac:dyDescent="0.35">
      <c r="X1201" t="str">
        <f t="shared" si="44"/>
        <v>8412_Activités créatives, artistiques et de spectacle</v>
      </c>
      <c r="Y1201" t="str">
        <f>INDEX(PDC!$K$1:$L$89,MATCH(AA1201,PDC!$K:$K,0),MATCH(PDC!$L$1,PDC!$K$1:$L$1,0))</f>
        <v>Activités créatives, artistiques et de spectacle</v>
      </c>
      <c r="Z1201" t="s">
        <v>315</v>
      </c>
      <c r="AA1201" t="s">
        <v>245</v>
      </c>
      <c r="AB1201">
        <v>52.960848052342897</v>
      </c>
    </row>
    <row r="1202" spans="24:28" x14ac:dyDescent="0.35">
      <c r="X1202" t="str">
        <f t="shared" si="44"/>
        <v>8412_Bibliothèques, archives, musées et autres activités culturelles</v>
      </c>
      <c r="Y1202" t="str">
        <f>INDEX(PDC!$K$1:$L$89,MATCH(AA1202,PDC!$K:$K,0),MATCH(PDC!$L$1,PDC!$K$1:$L$1,0))</f>
        <v>Bibliothèques, archives, musées et autres activités culturelles</v>
      </c>
      <c r="Z1202" t="s">
        <v>315</v>
      </c>
      <c r="AA1202" t="s">
        <v>239</v>
      </c>
      <c r="AB1202">
        <v>8.1050798760182605</v>
      </c>
    </row>
    <row r="1203" spans="24:28" x14ac:dyDescent="0.35">
      <c r="X1203" t="str">
        <f t="shared" si="44"/>
        <v>8412_Activités sportives, récréatives et de loisirs</v>
      </c>
      <c r="Y1203" t="str">
        <f>INDEX(PDC!$K$1:$L$89,MATCH(AA1203,PDC!$K:$K,0),MATCH(PDC!$L$1,PDC!$K$1:$L$1,0))</f>
        <v>Activités sportives, récréatives et de loisirs</v>
      </c>
      <c r="Z1203" t="s">
        <v>315</v>
      </c>
      <c r="AA1203" t="s">
        <v>241</v>
      </c>
      <c r="AB1203">
        <v>118.788595018165</v>
      </c>
    </row>
    <row r="1204" spans="24:28" x14ac:dyDescent="0.35">
      <c r="X1204" t="str">
        <f t="shared" si="44"/>
        <v>8412_Activités des organisations associatives</v>
      </c>
      <c r="Y1204" t="str">
        <f>INDEX(PDC!$K$1:$L$89,MATCH(AA1204,PDC!$K:$K,0),MATCH(PDC!$L$1,PDC!$K$1:$L$1,0))</f>
        <v>Activités des organisations associatives</v>
      </c>
      <c r="Z1204" t="s">
        <v>315</v>
      </c>
      <c r="AA1204" t="s">
        <v>209</v>
      </c>
      <c r="AB1204">
        <v>213.44031268541701</v>
      </c>
    </row>
    <row r="1205" spans="24:28" x14ac:dyDescent="0.35">
      <c r="X1205" t="str">
        <f t="shared" si="44"/>
        <v>8412_Réparation d'ordinateurs et de biens personnels et domestiques</v>
      </c>
      <c r="Y1205" t="str">
        <f>INDEX(PDC!$K$1:$L$89,MATCH(AA1205,PDC!$K:$K,0),MATCH(PDC!$L$1,PDC!$K$1:$L$1,0))</f>
        <v>Réparation d'ordinateurs et de biens personnels et domestiques</v>
      </c>
      <c r="Z1205" t="s">
        <v>315</v>
      </c>
      <c r="AA1205" t="s">
        <v>242</v>
      </c>
      <c r="AB1205">
        <v>27.851146612003699</v>
      </c>
    </row>
    <row r="1206" spans="24:28" x14ac:dyDescent="0.35">
      <c r="X1206" t="str">
        <f t="shared" si="44"/>
        <v>8412_Autres services personnels</v>
      </c>
      <c r="Y1206" t="str">
        <f>INDEX(PDC!$K$1:$L$89,MATCH(AA1206,PDC!$K:$K,0),MATCH(PDC!$L$1,PDC!$K$1:$L$1,0))</f>
        <v>Autres services personnels</v>
      </c>
      <c r="Z1206" t="s">
        <v>315</v>
      </c>
      <c r="AA1206" t="s">
        <v>216</v>
      </c>
      <c r="AB1206">
        <v>255.17401466358001</v>
      </c>
    </row>
    <row r="1207" spans="24:28" x14ac:dyDescent="0.35">
      <c r="X1207" t="str">
        <f t="shared" si="44"/>
        <v>8412_Activités des ménages en tant qu'employeurs de personnel domestique</v>
      </c>
      <c r="Y1207" t="str">
        <f>INDEX(PDC!$K$1:$L$89,MATCH(AA1207,PDC!$K:$K,0),MATCH(PDC!$L$1,PDC!$K$1:$L$1,0))</f>
        <v>Activités des ménages en tant qu'employeurs de personnel domestique</v>
      </c>
      <c r="Z1207" t="s">
        <v>315</v>
      </c>
      <c r="AA1207" t="s">
        <v>261</v>
      </c>
      <c r="AB1207">
        <v>197.64934865862099</v>
      </c>
    </row>
    <row r="1208" spans="24:28" x14ac:dyDescent="0.35">
      <c r="X1208" t="str">
        <f t="shared" si="44"/>
        <v>8413_Culture et production animale, chasse et services annexes</v>
      </c>
      <c r="Y1208" t="str">
        <f>INDEX(PDC!$K$1:$L$89,MATCH(AA1208,PDC!$K:$K,0),MATCH(PDC!$L$1,PDC!$K$1:$L$1,0))</f>
        <v>Culture et production animale, chasse et services annexes</v>
      </c>
      <c r="Z1208" t="s">
        <v>317</v>
      </c>
      <c r="AA1208" t="s">
        <v>94</v>
      </c>
      <c r="AB1208">
        <v>227.039262269869</v>
      </c>
    </row>
    <row r="1209" spans="24:28" x14ac:dyDescent="0.35">
      <c r="X1209" t="str">
        <f t="shared" si="44"/>
        <v>8413_Sylviculture et exploitation forestière</v>
      </c>
      <c r="Y1209" t="str">
        <f>INDEX(PDC!$K$1:$L$89,MATCH(AA1209,PDC!$K:$K,0),MATCH(PDC!$L$1,PDC!$K$1:$L$1,0))</f>
        <v>Sylviculture et exploitation forestière</v>
      </c>
      <c r="Z1209" t="s">
        <v>317</v>
      </c>
      <c r="AA1209" t="s">
        <v>95</v>
      </c>
      <c r="AB1209">
        <v>49.016437705859801</v>
      </c>
    </row>
    <row r="1210" spans="24:28" x14ac:dyDescent="0.35">
      <c r="X1210" t="str">
        <f t="shared" si="44"/>
        <v>8413_Autres industries extractives</v>
      </c>
      <c r="Y1210" t="str">
        <f>INDEX(PDC!$K$1:$L$89,MATCH(AA1210,PDC!$K:$K,0),MATCH(PDC!$L$1,PDC!$K$1:$L$1,0))</f>
        <v>Autres industries extractives</v>
      </c>
      <c r="Z1210" t="s">
        <v>317</v>
      </c>
      <c r="AA1210" t="s">
        <v>96</v>
      </c>
      <c r="AB1210">
        <v>20.202273226838798</v>
      </c>
    </row>
    <row r="1211" spans="24:28" x14ac:dyDescent="0.35">
      <c r="X1211" t="str">
        <f t="shared" si="44"/>
        <v>8413_Industries alimentaires</v>
      </c>
      <c r="Y1211" t="str">
        <f>INDEX(PDC!$K$1:$L$89,MATCH(AA1211,PDC!$K:$K,0),MATCH(PDC!$L$1,PDC!$K$1:$L$1,0))</f>
        <v>Industries alimentaires</v>
      </c>
      <c r="Z1211" t="s">
        <v>317</v>
      </c>
      <c r="AA1211" t="s">
        <v>199</v>
      </c>
      <c r="AB1211">
        <v>615.59005100616901</v>
      </c>
    </row>
    <row r="1212" spans="24:28" x14ac:dyDescent="0.35">
      <c r="X1212" t="str">
        <f t="shared" si="44"/>
        <v>8413_Fabrication de boissons</v>
      </c>
      <c r="Y1212" t="str">
        <f>INDEX(PDC!$K$1:$L$89,MATCH(AA1212,PDC!$K:$K,0),MATCH(PDC!$L$1,PDC!$K$1:$L$1,0))</f>
        <v>Fabrication de boissons</v>
      </c>
      <c r="Z1212" t="s">
        <v>317</v>
      </c>
      <c r="AA1212" t="s">
        <v>252</v>
      </c>
      <c r="AB1212">
        <v>7.9521115944435001</v>
      </c>
    </row>
    <row r="1213" spans="24:28" x14ac:dyDescent="0.35">
      <c r="X1213" t="str">
        <f t="shared" si="44"/>
        <v>8413_Fabrication de textiles</v>
      </c>
      <c r="Y1213" t="str">
        <f>INDEX(PDC!$K$1:$L$89,MATCH(AA1213,PDC!$K:$K,0),MATCH(PDC!$L$1,PDC!$K$1:$L$1,0))</f>
        <v>Fabrication de textiles</v>
      </c>
      <c r="Z1213" t="s">
        <v>317</v>
      </c>
      <c r="AA1213" t="s">
        <v>250</v>
      </c>
      <c r="AB1213">
        <v>5.0679793468290999</v>
      </c>
    </row>
    <row r="1214" spans="24:28" x14ac:dyDescent="0.35">
      <c r="X1214" t="str">
        <f t="shared" si="44"/>
        <v>8413_Industrie de l'habillement</v>
      </c>
      <c r="Y1214" t="str">
        <f>INDEX(PDC!$K$1:$L$89,MATCH(AA1214,PDC!$K:$K,0),MATCH(PDC!$L$1,PDC!$K$1:$L$1,0))</f>
        <v>Industrie de l'habillement</v>
      </c>
      <c r="Z1214" t="s">
        <v>317</v>
      </c>
      <c r="AA1214" t="s">
        <v>254</v>
      </c>
      <c r="AB1214">
        <v>8.3220598013012292</v>
      </c>
    </row>
    <row r="1215" spans="24:28" x14ac:dyDescent="0.35">
      <c r="X1215" t="str">
        <f t="shared" si="44"/>
        <v>8413_Travail du bois et fabrication d'articles en bois et en liège, à l'exception des meubles ; fabrication d'articles en vannerie et sparterie</v>
      </c>
      <c r="Y1215" t="str">
        <f>INDEX(PDC!$K$1:$L$89,MATCH(AA1215,PDC!$K:$K,0),MATCH(PDC!$L$1,PDC!$K$1:$L$1,0))</f>
        <v>Travail du bois et fabrication d'articles en bois et en liège, à l'exception des meubles ; fabrication d'articles en vannerie et sparterie</v>
      </c>
      <c r="Z1215" t="s">
        <v>317</v>
      </c>
      <c r="AA1215" t="s">
        <v>196</v>
      </c>
      <c r="AB1215">
        <v>123.25447254367199</v>
      </c>
    </row>
    <row r="1216" spans="24:28" x14ac:dyDescent="0.35">
      <c r="X1216" t="str">
        <f t="shared" si="44"/>
        <v>8413_Industrie du papier et du carton</v>
      </c>
      <c r="Y1216" t="str">
        <f>INDEX(PDC!$K$1:$L$89,MATCH(AA1216,PDC!$K:$K,0),MATCH(PDC!$L$1,PDC!$K$1:$L$1,0))</f>
        <v>Industrie du papier et du carton</v>
      </c>
      <c r="Z1216" t="s">
        <v>317</v>
      </c>
      <c r="AA1216" t="s">
        <v>248</v>
      </c>
      <c r="AB1216">
        <v>23.949277428094401</v>
      </c>
    </row>
    <row r="1217" spans="24:28" x14ac:dyDescent="0.35">
      <c r="X1217" t="str">
        <f t="shared" si="44"/>
        <v>8413_Imprimerie et reproduction d'enregistrements</v>
      </c>
      <c r="Y1217" t="str">
        <f>INDEX(PDC!$K$1:$L$89,MATCH(AA1217,PDC!$K:$K,0),MATCH(PDC!$L$1,PDC!$K$1:$L$1,0))</f>
        <v>Imprimerie et reproduction d'enregistrements</v>
      </c>
      <c r="Z1217" t="s">
        <v>317</v>
      </c>
      <c r="AA1217" t="s">
        <v>221</v>
      </c>
      <c r="AB1217">
        <v>49.235465805376101</v>
      </c>
    </row>
    <row r="1218" spans="24:28" x14ac:dyDescent="0.35">
      <c r="X1218" t="str">
        <f t="shared" si="44"/>
        <v>8413_Industrie chimique</v>
      </c>
      <c r="Y1218" t="str">
        <f>INDEX(PDC!$K$1:$L$89,MATCH(AA1218,PDC!$K:$K,0),MATCH(PDC!$L$1,PDC!$K$1:$L$1,0))</f>
        <v>Industrie chimique</v>
      </c>
      <c r="Z1218" t="s">
        <v>317</v>
      </c>
      <c r="AA1218" t="s">
        <v>211</v>
      </c>
      <c r="AB1218">
        <v>325.90468975189702</v>
      </c>
    </row>
    <row r="1219" spans="24:28" x14ac:dyDescent="0.35">
      <c r="X1219" t="str">
        <f t="shared" si="44"/>
        <v>8413_Industrie pharmaceutique</v>
      </c>
      <c r="Y1219" t="str">
        <f>INDEX(PDC!$K$1:$L$89,MATCH(AA1219,PDC!$K:$K,0),MATCH(PDC!$L$1,PDC!$K$1:$L$1,0))</f>
        <v>Industrie pharmaceutique</v>
      </c>
      <c r="Z1219" t="s">
        <v>317</v>
      </c>
      <c r="AA1219" t="s">
        <v>259</v>
      </c>
      <c r="AB1219">
        <v>7.5995361845674498</v>
      </c>
    </row>
    <row r="1220" spans="24:28" x14ac:dyDescent="0.35">
      <c r="X1220" t="str">
        <f t="shared" si="44"/>
        <v>8413_Fabrication de produits en caoutchouc et en plastique</v>
      </c>
      <c r="Y1220" t="str">
        <f>INDEX(PDC!$K$1:$L$89,MATCH(AA1220,PDC!$K:$K,0),MATCH(PDC!$L$1,PDC!$K$1:$L$1,0))</f>
        <v>Fabrication de produits en caoutchouc et en plastique</v>
      </c>
      <c r="Z1220" t="s">
        <v>317</v>
      </c>
      <c r="AA1220" t="s">
        <v>195</v>
      </c>
      <c r="AB1220">
        <v>12.9917886881976</v>
      </c>
    </row>
    <row r="1221" spans="24:28" x14ac:dyDescent="0.35">
      <c r="X1221" t="str">
        <f t="shared" ref="X1221:X1284" si="45">Z1221&amp;"_"&amp;Y1221</f>
        <v>8413_Fabrication d'autres produits minéraux non métalliques</v>
      </c>
      <c r="Y1221" t="str">
        <f>INDEX(PDC!$K$1:$L$89,MATCH(AA1221,PDC!$K:$K,0),MATCH(PDC!$L$1,PDC!$K$1:$L$1,0))</f>
        <v>Fabrication d'autres produits minéraux non métalliques</v>
      </c>
      <c r="Z1221" t="s">
        <v>317</v>
      </c>
      <c r="AA1221" t="s">
        <v>203</v>
      </c>
      <c r="AB1221">
        <v>160.91638604919501</v>
      </c>
    </row>
    <row r="1222" spans="24:28" x14ac:dyDescent="0.35">
      <c r="X1222" t="str">
        <f t="shared" si="45"/>
        <v>8413_Métallurgie</v>
      </c>
      <c r="Y1222" t="str">
        <f>INDEX(PDC!$K$1:$L$89,MATCH(AA1222,PDC!$K:$K,0),MATCH(PDC!$L$1,PDC!$K$1:$L$1,0))</f>
        <v>Métallurgie</v>
      </c>
      <c r="Z1222" t="s">
        <v>317</v>
      </c>
      <c r="AA1222" t="s">
        <v>225</v>
      </c>
      <c r="AB1222">
        <v>1773.6316054157001</v>
      </c>
    </row>
    <row r="1223" spans="24:28" x14ac:dyDescent="0.35">
      <c r="X1223" t="str">
        <f t="shared" si="45"/>
        <v>8413_Fabrication de produits métalliques, à l'exception des machines et des équipements</v>
      </c>
      <c r="Y1223" t="str">
        <f>INDEX(PDC!$K$1:$L$89,MATCH(AA1223,PDC!$K:$K,0),MATCH(PDC!$L$1,PDC!$K$1:$L$1,0))</f>
        <v>Fabrication de produits métalliques, à l'exception des machines et des équipements</v>
      </c>
      <c r="Z1223" t="s">
        <v>317</v>
      </c>
      <c r="AA1223" t="s">
        <v>204</v>
      </c>
      <c r="AB1223">
        <v>659.67064141178003</v>
      </c>
    </row>
    <row r="1224" spans="24:28" x14ac:dyDescent="0.35">
      <c r="X1224" t="str">
        <f t="shared" si="45"/>
        <v>8413_Fabrication de produits informatiques, électroniques et optiques</v>
      </c>
      <c r="Y1224" t="str">
        <f>INDEX(PDC!$K$1:$L$89,MATCH(AA1224,PDC!$K:$K,0),MATCH(PDC!$L$1,PDC!$K$1:$L$1,0))</f>
        <v>Fabrication de produits informatiques, électroniques et optiques</v>
      </c>
      <c r="Z1224" t="s">
        <v>317</v>
      </c>
      <c r="AA1224" t="s">
        <v>145</v>
      </c>
      <c r="AB1224">
        <v>14.764836751601001</v>
      </c>
    </row>
    <row r="1225" spans="24:28" x14ac:dyDescent="0.35">
      <c r="X1225" t="str">
        <f t="shared" si="45"/>
        <v>8413_Fabrication d'équipements électriques</v>
      </c>
      <c r="Y1225" t="str">
        <f>INDEX(PDC!$K$1:$L$89,MATCH(AA1225,PDC!$K:$K,0),MATCH(PDC!$L$1,PDC!$K$1:$L$1,0))</f>
        <v>Fabrication d'équipements électriques</v>
      </c>
      <c r="Z1225" t="s">
        <v>317</v>
      </c>
      <c r="AA1225" t="s">
        <v>235</v>
      </c>
      <c r="AB1225">
        <v>335.75978894312402</v>
      </c>
    </row>
    <row r="1226" spans="24:28" x14ac:dyDescent="0.35">
      <c r="X1226" t="str">
        <f t="shared" si="45"/>
        <v>8413_Fabrication de machines et équipements n.c.a.</v>
      </c>
      <c r="Y1226" t="str">
        <f>INDEX(PDC!$K$1:$L$89,MATCH(AA1226,PDC!$K:$K,0),MATCH(PDC!$L$1,PDC!$K$1:$L$1,0))</f>
        <v>Fabrication de machines et équipements n.c.a.</v>
      </c>
      <c r="Z1226" t="s">
        <v>317</v>
      </c>
      <c r="AA1226" t="s">
        <v>219</v>
      </c>
      <c r="AB1226">
        <v>94.021450724191695</v>
      </c>
    </row>
    <row r="1227" spans="24:28" x14ac:dyDescent="0.35">
      <c r="X1227" t="str">
        <f t="shared" si="45"/>
        <v>8413_Industrie automobile</v>
      </c>
      <c r="Y1227" t="str">
        <f>INDEX(PDC!$K$1:$L$89,MATCH(AA1227,PDC!$K:$K,0),MATCH(PDC!$L$1,PDC!$K$1:$L$1,0))</f>
        <v>Industrie automobile</v>
      </c>
      <c r="Z1227" t="s">
        <v>317</v>
      </c>
      <c r="AA1227" t="s">
        <v>208</v>
      </c>
      <c r="AB1227">
        <v>7.2481623000341804</v>
      </c>
    </row>
    <row r="1228" spans="24:28" x14ac:dyDescent="0.35">
      <c r="X1228" t="str">
        <f t="shared" si="45"/>
        <v>8413_Fabrication d'autres matériels de transport</v>
      </c>
      <c r="Y1228" t="str">
        <f>INDEX(PDC!$K$1:$L$89,MATCH(AA1228,PDC!$K:$K,0),MATCH(PDC!$L$1,PDC!$K$1:$L$1,0))</f>
        <v>Fabrication d'autres matériels de transport</v>
      </c>
      <c r="Z1228" t="s">
        <v>317</v>
      </c>
      <c r="AA1228" t="s">
        <v>237</v>
      </c>
      <c r="AB1228">
        <v>8.8676315749304795</v>
      </c>
    </row>
    <row r="1229" spans="24:28" x14ac:dyDescent="0.35">
      <c r="X1229" t="str">
        <f t="shared" si="45"/>
        <v>8413_Fabrication de meubles</v>
      </c>
      <c r="Y1229" t="str">
        <f>INDEX(PDC!$K$1:$L$89,MATCH(AA1229,PDC!$K:$K,0),MATCH(PDC!$L$1,PDC!$K$1:$L$1,0))</f>
        <v>Fabrication de meubles</v>
      </c>
      <c r="Z1229" t="s">
        <v>317</v>
      </c>
      <c r="AA1229" t="s">
        <v>231</v>
      </c>
      <c r="AB1229">
        <v>34.646626896763898</v>
      </c>
    </row>
    <row r="1230" spans="24:28" x14ac:dyDescent="0.35">
      <c r="X1230" t="str">
        <f t="shared" si="45"/>
        <v>8413_Autres industries manufacturières</v>
      </c>
      <c r="Y1230" t="str">
        <f>INDEX(PDC!$K$1:$L$89,MATCH(AA1230,PDC!$K:$K,0),MATCH(PDC!$L$1,PDC!$K$1:$L$1,0))</f>
        <v>Autres industries manufacturières</v>
      </c>
      <c r="Z1230" t="s">
        <v>317</v>
      </c>
      <c r="AA1230" t="s">
        <v>244</v>
      </c>
      <c r="AB1230">
        <v>33.118340647055497</v>
      </c>
    </row>
    <row r="1231" spans="24:28" x14ac:dyDescent="0.35">
      <c r="X1231" t="str">
        <f t="shared" si="45"/>
        <v>8413_Réparation et installation de machines et d'équipements</v>
      </c>
      <c r="Y1231" t="str">
        <f>INDEX(PDC!$K$1:$L$89,MATCH(AA1231,PDC!$K:$K,0),MATCH(PDC!$L$1,PDC!$K$1:$L$1,0))</f>
        <v>Réparation et installation de machines et d'équipements</v>
      </c>
      <c r="Z1231" t="s">
        <v>317</v>
      </c>
      <c r="AA1231" t="s">
        <v>215</v>
      </c>
      <c r="AB1231">
        <v>268.76384241441701</v>
      </c>
    </row>
    <row r="1232" spans="24:28" x14ac:dyDescent="0.35">
      <c r="X1232" t="str">
        <f t="shared" si="45"/>
        <v>8413_Production et distribution d'électricité, de gaz, de vapeur et d'air conditionné</v>
      </c>
      <c r="Y1232" t="str">
        <f>INDEX(PDC!$K$1:$L$89,MATCH(AA1232,PDC!$K:$K,0),MATCH(PDC!$L$1,PDC!$K$1:$L$1,0))</f>
        <v>Production et distribution d'électricité, de gaz, de vapeur et d'air conditionné</v>
      </c>
      <c r="Z1232" t="s">
        <v>317</v>
      </c>
      <c r="AA1232" t="s">
        <v>253</v>
      </c>
      <c r="AB1232">
        <v>565.93537526348803</v>
      </c>
    </row>
    <row r="1233" spans="24:28" x14ac:dyDescent="0.35">
      <c r="X1233" t="str">
        <f t="shared" si="45"/>
        <v>8413_Captage, traitement et distribution d'eau</v>
      </c>
      <c r="Y1233" t="str">
        <f>INDEX(PDC!$K$1:$L$89,MATCH(AA1233,PDC!$K:$K,0),MATCH(PDC!$L$1,PDC!$K$1:$L$1,0))</f>
        <v>Captage, traitement et distribution d'eau</v>
      </c>
      <c r="Z1233" t="s">
        <v>317</v>
      </c>
      <c r="AA1233" t="s">
        <v>230</v>
      </c>
      <c r="AB1233">
        <v>115.70921645155499</v>
      </c>
    </row>
    <row r="1234" spans="24:28" x14ac:dyDescent="0.35">
      <c r="X1234" t="str">
        <f t="shared" si="45"/>
        <v>8413_Collecte et traitement des eaux usées</v>
      </c>
      <c r="Y1234" t="str">
        <f>INDEX(PDC!$K$1:$L$89,MATCH(AA1234,PDC!$K:$K,0),MATCH(PDC!$L$1,PDC!$K$1:$L$1,0))</f>
        <v>Collecte et traitement des eaux usées</v>
      </c>
      <c r="Z1234" t="s">
        <v>317</v>
      </c>
      <c r="AA1234" t="s">
        <v>197</v>
      </c>
      <c r="AB1234">
        <v>25.685087516522898</v>
      </c>
    </row>
    <row r="1235" spans="24:28" x14ac:dyDescent="0.35">
      <c r="X1235" t="str">
        <f t="shared" si="45"/>
        <v>8413_Collecte, traitement et élimination des déchets ; récupération</v>
      </c>
      <c r="Y1235" t="str">
        <f>INDEX(PDC!$K$1:$L$89,MATCH(AA1235,PDC!$K:$K,0),MATCH(PDC!$L$1,PDC!$K$1:$L$1,0))</f>
        <v>Collecte, traitement et élimination des déchets ; récupération</v>
      </c>
      <c r="Z1235" t="s">
        <v>317</v>
      </c>
      <c r="AA1235" t="s">
        <v>147</v>
      </c>
      <c r="AB1235">
        <v>175.45070056121801</v>
      </c>
    </row>
    <row r="1236" spans="24:28" x14ac:dyDescent="0.35">
      <c r="X1236" t="str">
        <f t="shared" si="45"/>
        <v>8413_Construction de bâtiments</v>
      </c>
      <c r="Y1236" t="str">
        <f>INDEX(PDC!$K$1:$L$89,MATCH(AA1236,PDC!$K:$K,0),MATCH(PDC!$L$1,PDC!$K$1:$L$1,0))</f>
        <v>Construction de bâtiments</v>
      </c>
      <c r="Z1236" t="s">
        <v>317</v>
      </c>
      <c r="AA1236" t="s">
        <v>193</v>
      </c>
      <c r="AB1236">
        <v>220.30918210166499</v>
      </c>
    </row>
    <row r="1237" spans="24:28" x14ac:dyDescent="0.35">
      <c r="X1237" t="str">
        <f t="shared" si="45"/>
        <v>8413_Génie civil</v>
      </c>
      <c r="Y1237" t="str">
        <f>INDEX(PDC!$K$1:$L$89,MATCH(AA1237,PDC!$K:$K,0),MATCH(PDC!$L$1,PDC!$K$1:$L$1,0))</f>
        <v>Génie civil</v>
      </c>
      <c r="Z1237" t="s">
        <v>317</v>
      </c>
      <c r="AA1237" t="s">
        <v>149</v>
      </c>
      <c r="AB1237">
        <v>423.263834761015</v>
      </c>
    </row>
    <row r="1238" spans="24:28" x14ac:dyDescent="0.35">
      <c r="X1238" t="str">
        <f t="shared" si="45"/>
        <v>8413_Travaux de construction spécialisés</v>
      </c>
      <c r="Y1238" t="str">
        <f>INDEX(PDC!$K$1:$L$89,MATCH(AA1238,PDC!$K:$K,0),MATCH(PDC!$L$1,PDC!$K$1:$L$1,0))</f>
        <v>Travaux de construction spécialisés</v>
      </c>
      <c r="Z1238" t="s">
        <v>317</v>
      </c>
      <c r="AA1238" t="s">
        <v>151</v>
      </c>
      <c r="AB1238">
        <v>2729.62502860533</v>
      </c>
    </row>
    <row r="1239" spans="24:28" x14ac:dyDescent="0.35">
      <c r="X1239" t="str">
        <f t="shared" si="45"/>
        <v>8413_Commerce et réparation d'automobiles et de motocycles</v>
      </c>
      <c r="Y1239" t="str">
        <f>INDEX(PDC!$K$1:$L$89,MATCH(AA1239,PDC!$K:$K,0),MATCH(PDC!$L$1,PDC!$K$1:$L$1,0))</f>
        <v>Commerce et réparation d'automobiles et de motocycles</v>
      </c>
      <c r="Z1239" t="s">
        <v>317</v>
      </c>
      <c r="AA1239" t="s">
        <v>223</v>
      </c>
      <c r="AB1239">
        <v>793.438844091438</v>
      </c>
    </row>
    <row r="1240" spans="24:28" x14ac:dyDescent="0.35">
      <c r="X1240" t="str">
        <f t="shared" si="45"/>
        <v>8413_Commerce de gros, à l'exception des automobiles et des motocycles</v>
      </c>
      <c r="Y1240" t="str">
        <f>INDEX(PDC!$K$1:$L$89,MATCH(AA1240,PDC!$K:$K,0),MATCH(PDC!$L$1,PDC!$K$1:$L$1,0))</f>
        <v>Commerce de gros, à l'exception des automobiles et des motocycles</v>
      </c>
      <c r="Z1240" t="s">
        <v>317</v>
      </c>
      <c r="AA1240" t="s">
        <v>210</v>
      </c>
      <c r="AB1240">
        <v>1108.5512688101601</v>
      </c>
    </row>
    <row r="1241" spans="24:28" x14ac:dyDescent="0.35">
      <c r="X1241" t="str">
        <f t="shared" si="45"/>
        <v>8413_Commerce de détail, à l'exception des automobiles et des motocycles</v>
      </c>
      <c r="Y1241" t="str">
        <f>INDEX(PDC!$K$1:$L$89,MATCH(AA1241,PDC!$K:$K,0),MATCH(PDC!$L$1,PDC!$K$1:$L$1,0))</f>
        <v>Commerce de détail, à l'exception des automobiles et des motocycles</v>
      </c>
      <c r="Z1241" t="s">
        <v>317</v>
      </c>
      <c r="AA1241" t="s">
        <v>206</v>
      </c>
      <c r="AB1241">
        <v>4228.8554945450996</v>
      </c>
    </row>
    <row r="1242" spans="24:28" x14ac:dyDescent="0.35">
      <c r="X1242" t="str">
        <f t="shared" si="45"/>
        <v>8413_Transports terrestres et transport par conduites</v>
      </c>
      <c r="Y1242" t="str">
        <f>INDEX(PDC!$K$1:$L$89,MATCH(AA1242,PDC!$K:$K,0),MATCH(PDC!$L$1,PDC!$K$1:$L$1,0))</f>
        <v>Transports terrestres et transport par conduites</v>
      </c>
      <c r="Z1242" t="s">
        <v>317</v>
      </c>
      <c r="AA1242" t="s">
        <v>205</v>
      </c>
      <c r="AB1242">
        <v>3394.6071545198902</v>
      </c>
    </row>
    <row r="1243" spans="24:28" x14ac:dyDescent="0.35">
      <c r="X1243" t="str">
        <f t="shared" si="45"/>
        <v>8413_Transports par eau</v>
      </c>
      <c r="Y1243" t="str">
        <f>INDEX(PDC!$K$1:$L$89,MATCH(AA1243,PDC!$K:$K,0),MATCH(PDC!$L$1,PDC!$K$1:$L$1,0))</f>
        <v>Transports par eau</v>
      </c>
      <c r="Z1243" t="s">
        <v>317</v>
      </c>
      <c r="AA1243" t="s">
        <v>256</v>
      </c>
      <c r="AB1243">
        <v>4</v>
      </c>
    </row>
    <row r="1244" spans="24:28" x14ac:dyDescent="0.35">
      <c r="X1244" t="str">
        <f t="shared" si="45"/>
        <v>8413_Transports aériens</v>
      </c>
      <c r="Y1244" t="str">
        <f>INDEX(PDC!$K$1:$L$89,MATCH(AA1244,PDC!$K:$K,0),MATCH(PDC!$L$1,PDC!$K$1:$L$1,0))</f>
        <v>Transports aériens</v>
      </c>
      <c r="Z1244" t="s">
        <v>317</v>
      </c>
      <c r="AA1244" t="s">
        <v>258</v>
      </c>
      <c r="AB1244">
        <v>54.491232611906199</v>
      </c>
    </row>
    <row r="1245" spans="24:28" x14ac:dyDescent="0.35">
      <c r="X1245" t="str">
        <f t="shared" si="45"/>
        <v>8413_Entreposage et services auxiliaires des transports</v>
      </c>
      <c r="Y1245" t="str">
        <f>INDEX(PDC!$K$1:$L$89,MATCH(AA1245,PDC!$K:$K,0),MATCH(PDC!$L$1,PDC!$K$1:$L$1,0))</f>
        <v>Entreposage et services auxiliaires des transports</v>
      </c>
      <c r="Z1245" t="s">
        <v>317</v>
      </c>
      <c r="AA1245" t="s">
        <v>200</v>
      </c>
      <c r="AB1245">
        <v>195.69027290506699</v>
      </c>
    </row>
    <row r="1246" spans="24:28" x14ac:dyDescent="0.35">
      <c r="X1246" t="str">
        <f t="shared" si="45"/>
        <v>8413_Activités de poste et de courrier</v>
      </c>
      <c r="Y1246" t="str">
        <f>INDEX(PDC!$K$1:$L$89,MATCH(AA1246,PDC!$K:$K,0),MATCH(PDC!$L$1,PDC!$K$1:$L$1,0))</f>
        <v>Activités de poste et de courrier</v>
      </c>
      <c r="Z1246" t="s">
        <v>317</v>
      </c>
      <c r="AA1246" t="s">
        <v>229</v>
      </c>
      <c r="AB1246">
        <v>248.42349020659401</v>
      </c>
    </row>
    <row r="1247" spans="24:28" x14ac:dyDescent="0.35">
      <c r="X1247" t="str">
        <f t="shared" si="45"/>
        <v>8413_Hébergement</v>
      </c>
      <c r="Y1247" t="str">
        <f>INDEX(PDC!$K$1:$L$89,MATCH(AA1247,PDC!$K:$K,0),MATCH(PDC!$L$1,PDC!$K$1:$L$1,0))</f>
        <v>Hébergement</v>
      </c>
      <c r="Z1247" t="s">
        <v>317</v>
      </c>
      <c r="AA1247" t="s">
        <v>220</v>
      </c>
      <c r="AB1247">
        <v>2417.8232622268401</v>
      </c>
    </row>
    <row r="1248" spans="24:28" x14ac:dyDescent="0.35">
      <c r="X1248" t="str">
        <f t="shared" si="45"/>
        <v>8413_Restauration</v>
      </c>
      <c r="Y1248" t="str">
        <f>INDEX(PDC!$K$1:$L$89,MATCH(AA1248,PDC!$K:$K,0),MATCH(PDC!$L$1,PDC!$K$1:$L$1,0))</f>
        <v>Restauration</v>
      </c>
      <c r="Z1248" t="s">
        <v>317</v>
      </c>
      <c r="AA1248" t="s">
        <v>214</v>
      </c>
      <c r="AB1248">
        <v>1786.5715706727301</v>
      </c>
    </row>
    <row r="1249" spans="24:28" x14ac:dyDescent="0.35">
      <c r="X1249" t="str">
        <f t="shared" si="45"/>
        <v>8413_Édition</v>
      </c>
      <c r="Y1249" t="str">
        <f>INDEX(PDC!$K$1:$L$89,MATCH(AA1249,PDC!$K:$K,0),MATCH(PDC!$L$1,PDC!$K$1:$L$1,0))</f>
        <v>Édition</v>
      </c>
      <c r="Z1249" t="s">
        <v>317</v>
      </c>
      <c r="AA1249" t="s">
        <v>255</v>
      </c>
      <c r="AB1249">
        <v>22.099164719416599</v>
      </c>
    </row>
    <row r="1250" spans="24:28" x14ac:dyDescent="0.35">
      <c r="X1250" t="str">
        <f t="shared" si="45"/>
        <v>8413_Production de films cinématographiques, de vidéo et de programmes de télévision ; enregistrement sonore et édition musicale</v>
      </c>
      <c r="Y1250" t="str">
        <f>INDEX(PDC!$K$1:$L$89,MATCH(AA1250,PDC!$K:$K,0),MATCH(PDC!$L$1,PDC!$K$1:$L$1,0))</f>
        <v>Production de films cinématographiques, de vidéo et de programmes de télévision ; enregistrement sonore et édition musicale</v>
      </c>
      <c r="Z1250" t="s">
        <v>317</v>
      </c>
      <c r="AA1250" t="s">
        <v>228</v>
      </c>
      <c r="AB1250">
        <v>7.9722029186935401</v>
      </c>
    </row>
    <row r="1251" spans="24:28" x14ac:dyDescent="0.35">
      <c r="X1251" t="str">
        <f t="shared" si="45"/>
        <v>8413_Programmation et diffusion</v>
      </c>
      <c r="Y1251" t="str">
        <f>INDEX(PDC!$K$1:$L$89,MATCH(AA1251,PDC!$K:$K,0),MATCH(PDC!$L$1,PDC!$K$1:$L$1,0))</f>
        <v>Programmation et diffusion</v>
      </c>
      <c r="Z1251" t="s">
        <v>317</v>
      </c>
      <c r="AA1251" t="s">
        <v>257</v>
      </c>
      <c r="AB1251">
        <v>8</v>
      </c>
    </row>
    <row r="1252" spans="24:28" x14ac:dyDescent="0.35">
      <c r="X1252" t="str">
        <f t="shared" si="45"/>
        <v>8413_Télécommunications</v>
      </c>
      <c r="Y1252" t="str">
        <f>INDEX(PDC!$K$1:$L$89,MATCH(AA1252,PDC!$K:$K,0),MATCH(PDC!$L$1,PDC!$K$1:$L$1,0))</f>
        <v>Télécommunications</v>
      </c>
      <c r="Z1252" t="s">
        <v>317</v>
      </c>
      <c r="AA1252" t="s">
        <v>249</v>
      </c>
      <c r="AB1252">
        <v>87.547324884417193</v>
      </c>
    </row>
    <row r="1253" spans="24:28" x14ac:dyDescent="0.35">
      <c r="X1253" t="str">
        <f t="shared" si="45"/>
        <v>8413_Programmation, conseil et autres activités informatiques</v>
      </c>
      <c r="Y1253" t="str">
        <f>INDEX(PDC!$K$1:$L$89,MATCH(AA1253,PDC!$K:$K,0),MATCH(PDC!$L$1,PDC!$K$1:$L$1,0))</f>
        <v>Programmation, conseil et autres activités informatiques</v>
      </c>
      <c r="Z1253" t="s">
        <v>317</v>
      </c>
      <c r="AA1253" t="s">
        <v>233</v>
      </c>
      <c r="AB1253">
        <v>51.205424186840403</v>
      </c>
    </row>
    <row r="1254" spans="24:28" x14ac:dyDescent="0.35">
      <c r="X1254" t="str">
        <f t="shared" si="45"/>
        <v>8413_Services d'information</v>
      </c>
      <c r="Y1254" t="str">
        <f>INDEX(PDC!$K$1:$L$89,MATCH(AA1254,PDC!$K:$K,0),MATCH(PDC!$L$1,PDC!$K$1:$L$1,0))</f>
        <v>Services d'information</v>
      </c>
      <c r="Z1254" t="s">
        <v>317</v>
      </c>
      <c r="AA1254" t="s">
        <v>153</v>
      </c>
      <c r="AB1254">
        <v>4.14931960188816</v>
      </c>
    </row>
    <row r="1255" spans="24:28" x14ac:dyDescent="0.35">
      <c r="X1255" t="str">
        <f t="shared" si="45"/>
        <v>8413_Activités des services financiers, hors assurance et caisses de retraite</v>
      </c>
      <c r="Y1255" t="str">
        <f>INDEX(PDC!$K$1:$L$89,MATCH(AA1255,PDC!$K:$K,0),MATCH(PDC!$L$1,PDC!$K$1:$L$1,0))</f>
        <v>Activités des services financiers, hors assurance et caisses de retraite</v>
      </c>
      <c r="Z1255" t="s">
        <v>317</v>
      </c>
      <c r="AA1255" t="s">
        <v>226</v>
      </c>
      <c r="AB1255">
        <v>533.42348788387096</v>
      </c>
    </row>
    <row r="1256" spans="24:28" x14ac:dyDescent="0.35">
      <c r="X1256" t="str">
        <f t="shared" si="45"/>
        <v>8413_Assurance</v>
      </c>
      <c r="Y1256" t="str">
        <f>INDEX(PDC!$K$1:$L$89,MATCH(AA1256,PDC!$K:$K,0),MATCH(PDC!$L$1,PDC!$K$1:$L$1,0))</f>
        <v>Assurance</v>
      </c>
      <c r="Z1256" t="s">
        <v>317</v>
      </c>
      <c r="AA1256" t="s">
        <v>240</v>
      </c>
      <c r="AB1256">
        <v>66.265043343203104</v>
      </c>
    </row>
    <row r="1257" spans="24:28" x14ac:dyDescent="0.35">
      <c r="X1257" t="str">
        <f t="shared" si="45"/>
        <v>8413_Activités auxiliaires de services financiers et d'assurance</v>
      </c>
      <c r="Y1257" t="str">
        <f>INDEX(PDC!$K$1:$L$89,MATCH(AA1257,PDC!$K:$K,0),MATCH(PDC!$L$1,PDC!$K$1:$L$1,0))</f>
        <v>Activités auxiliaires de services financiers et d'assurance</v>
      </c>
      <c r="Z1257" t="s">
        <v>317</v>
      </c>
      <c r="AA1257" t="s">
        <v>232</v>
      </c>
      <c r="AB1257">
        <v>167.87250629372701</v>
      </c>
    </row>
    <row r="1258" spans="24:28" x14ac:dyDescent="0.35">
      <c r="X1258" t="str">
        <f t="shared" si="45"/>
        <v>8413_Activités immobilières</v>
      </c>
      <c r="Y1258" t="str">
        <f>INDEX(PDC!$K$1:$L$89,MATCH(AA1258,PDC!$K:$K,0),MATCH(PDC!$L$1,PDC!$K$1:$L$1,0))</f>
        <v>Activités immobilières</v>
      </c>
      <c r="Z1258" t="s">
        <v>317</v>
      </c>
      <c r="AA1258" t="s">
        <v>217</v>
      </c>
      <c r="AB1258">
        <v>1221.7874371810799</v>
      </c>
    </row>
    <row r="1259" spans="24:28" x14ac:dyDescent="0.35">
      <c r="X1259" t="str">
        <f t="shared" si="45"/>
        <v>8413_Activités juridiques et comptables</v>
      </c>
      <c r="Y1259" t="str">
        <f>INDEX(PDC!$K$1:$L$89,MATCH(AA1259,PDC!$K:$K,0),MATCH(PDC!$L$1,PDC!$K$1:$L$1,0))</f>
        <v>Activités juridiques et comptables</v>
      </c>
      <c r="Z1259" t="s">
        <v>317</v>
      </c>
      <c r="AA1259" t="s">
        <v>155</v>
      </c>
      <c r="AB1259">
        <v>560.00573120429999</v>
      </c>
    </row>
    <row r="1260" spans="24:28" x14ac:dyDescent="0.35">
      <c r="X1260" t="str">
        <f t="shared" si="45"/>
        <v>8413_Activités des sièges sociaux ; conseil de gestion</v>
      </c>
      <c r="Y1260" t="str">
        <f>INDEX(PDC!$K$1:$L$89,MATCH(AA1260,PDC!$K:$K,0),MATCH(PDC!$L$1,PDC!$K$1:$L$1,0))</f>
        <v>Activités des sièges sociaux ; conseil de gestion</v>
      </c>
      <c r="Z1260" t="s">
        <v>317</v>
      </c>
      <c r="AA1260" t="s">
        <v>234</v>
      </c>
      <c r="AB1260">
        <v>105.70255738403699</v>
      </c>
    </row>
    <row r="1261" spans="24:28" x14ac:dyDescent="0.35">
      <c r="X1261" t="str">
        <f t="shared" si="45"/>
        <v>8413_Activités d'architecture et d'ingénierie ; activités de contrôle et analyses techniques</v>
      </c>
      <c r="Y1261" t="str">
        <f>INDEX(PDC!$K$1:$L$89,MATCH(AA1261,PDC!$K:$K,0),MATCH(PDC!$L$1,PDC!$K$1:$L$1,0))</f>
        <v>Activités d'architecture et d'ingénierie ; activités de contrôle et analyses techniques</v>
      </c>
      <c r="Z1261" t="s">
        <v>317</v>
      </c>
      <c r="AA1261" t="s">
        <v>243</v>
      </c>
      <c r="AB1261">
        <v>381.22682369735901</v>
      </c>
    </row>
    <row r="1262" spans="24:28" x14ac:dyDescent="0.35">
      <c r="X1262" t="str">
        <f t="shared" si="45"/>
        <v>8413_Recherche-développement scientifique</v>
      </c>
      <c r="Y1262" t="str">
        <f>INDEX(PDC!$K$1:$L$89,MATCH(AA1262,PDC!$K:$K,0),MATCH(PDC!$L$1,PDC!$K$1:$L$1,0))</f>
        <v>Recherche-développement scientifique</v>
      </c>
      <c r="Z1262" t="s">
        <v>317</v>
      </c>
      <c r="AA1262" t="s">
        <v>251</v>
      </c>
      <c r="AB1262">
        <v>12.6702266249475</v>
      </c>
    </row>
    <row r="1263" spans="24:28" x14ac:dyDescent="0.35">
      <c r="X1263" t="str">
        <f t="shared" si="45"/>
        <v>8413_Publicité et études de marché</v>
      </c>
      <c r="Y1263" t="str">
        <f>INDEX(PDC!$K$1:$L$89,MATCH(AA1263,PDC!$K:$K,0),MATCH(PDC!$L$1,PDC!$K$1:$L$1,0))</f>
        <v>Publicité et études de marché</v>
      </c>
      <c r="Z1263" t="s">
        <v>317</v>
      </c>
      <c r="AA1263" t="s">
        <v>157</v>
      </c>
      <c r="AB1263">
        <v>105.120868845402</v>
      </c>
    </row>
    <row r="1264" spans="24:28" x14ac:dyDescent="0.35">
      <c r="X1264" t="str">
        <f t="shared" si="45"/>
        <v>8413_Autres activités spécialisées, scientifiques et techniques</v>
      </c>
      <c r="Y1264" t="str">
        <f>INDEX(PDC!$K$1:$L$89,MATCH(AA1264,PDC!$K:$K,0),MATCH(PDC!$L$1,PDC!$K$1:$L$1,0))</f>
        <v>Autres activités spécialisées, scientifiques et techniques</v>
      </c>
      <c r="Z1264" t="s">
        <v>317</v>
      </c>
      <c r="AA1264" t="s">
        <v>159</v>
      </c>
      <c r="AB1264">
        <v>51.057204149936197</v>
      </c>
    </row>
    <row r="1265" spans="24:28" x14ac:dyDescent="0.35">
      <c r="X1265" t="str">
        <f t="shared" si="45"/>
        <v>8413_Activités vétérinaires</v>
      </c>
      <c r="Y1265" t="str">
        <f>INDEX(PDC!$K$1:$L$89,MATCH(AA1265,PDC!$K:$K,0),MATCH(PDC!$L$1,PDC!$K$1:$L$1,0))</f>
        <v>Activités vétérinaires</v>
      </c>
      <c r="Z1265" t="s">
        <v>317</v>
      </c>
      <c r="AA1265" t="s">
        <v>238</v>
      </c>
      <c r="AB1265">
        <v>25.120350323282299</v>
      </c>
    </row>
    <row r="1266" spans="24:28" x14ac:dyDescent="0.35">
      <c r="X1266" t="str">
        <f t="shared" si="45"/>
        <v>8413_Activités de location et location-bail</v>
      </c>
      <c r="Y1266" t="str">
        <f>INDEX(PDC!$K$1:$L$89,MATCH(AA1266,PDC!$K:$K,0),MATCH(PDC!$L$1,PDC!$K$1:$L$1,0))</f>
        <v>Activités de location et location-bail</v>
      </c>
      <c r="Z1266" t="s">
        <v>317</v>
      </c>
      <c r="AA1266" t="s">
        <v>236</v>
      </c>
      <c r="AB1266">
        <v>174.181612377535</v>
      </c>
    </row>
    <row r="1267" spans="24:28" x14ac:dyDescent="0.35">
      <c r="X1267" t="str">
        <f t="shared" si="45"/>
        <v>8413_Activités liées à l'emploi</v>
      </c>
      <c r="Y1267" t="str">
        <f>INDEX(PDC!$K$1:$L$89,MATCH(AA1267,PDC!$K:$K,0),MATCH(PDC!$L$1,PDC!$K$1:$L$1,0))</f>
        <v>Activités liées à l'emploi</v>
      </c>
      <c r="Z1267" t="s">
        <v>317</v>
      </c>
      <c r="AA1267" t="s">
        <v>198</v>
      </c>
      <c r="AB1267">
        <v>471.19942738740599</v>
      </c>
    </row>
    <row r="1268" spans="24:28" x14ac:dyDescent="0.35">
      <c r="X1268" t="str">
        <f t="shared" si="45"/>
        <v>8413_Activités des agences de voyage, voyagistes, services de réservation et activités connexes</v>
      </c>
      <c r="Y1268" t="str">
        <f>INDEX(PDC!$K$1:$L$89,MATCH(AA1268,PDC!$K:$K,0),MATCH(PDC!$L$1,PDC!$K$1:$L$1,0))</f>
        <v>Activités des agences de voyage, voyagistes, services de réservation et activités connexes</v>
      </c>
      <c r="Z1268" t="s">
        <v>317</v>
      </c>
      <c r="AA1268" t="s">
        <v>227</v>
      </c>
      <c r="AB1268">
        <v>365.01004333178503</v>
      </c>
    </row>
    <row r="1269" spans="24:28" x14ac:dyDescent="0.35">
      <c r="X1269" t="str">
        <f t="shared" si="45"/>
        <v>8413_Enquêtes et sécurité</v>
      </c>
      <c r="Y1269" t="str">
        <f>INDEX(PDC!$K$1:$L$89,MATCH(AA1269,PDC!$K:$K,0),MATCH(PDC!$L$1,PDC!$K$1:$L$1,0))</f>
        <v>Enquêtes et sécurité</v>
      </c>
      <c r="Z1269" t="s">
        <v>317</v>
      </c>
      <c r="AA1269" t="s">
        <v>213</v>
      </c>
      <c r="AB1269">
        <v>107.909310938414</v>
      </c>
    </row>
    <row r="1270" spans="24:28" x14ac:dyDescent="0.35">
      <c r="X1270" t="str">
        <f t="shared" si="45"/>
        <v>8413_Services relatifs aux bâtiments et aménagement paysager</v>
      </c>
      <c r="Y1270" t="str">
        <f>INDEX(PDC!$K$1:$L$89,MATCH(AA1270,PDC!$K:$K,0),MATCH(PDC!$L$1,PDC!$K$1:$L$1,0))</f>
        <v>Services relatifs aux bâtiments et aménagement paysager</v>
      </c>
      <c r="Z1270" t="s">
        <v>317</v>
      </c>
      <c r="AA1270" t="s">
        <v>212</v>
      </c>
      <c r="AB1270">
        <v>890.59322531249904</v>
      </c>
    </row>
    <row r="1271" spans="24:28" x14ac:dyDescent="0.35">
      <c r="X1271" t="str">
        <f t="shared" si="45"/>
        <v>8413_Activités administratives et autres activités de soutien aux entreprises</v>
      </c>
      <c r="Y1271" t="str">
        <f>INDEX(PDC!$K$1:$L$89,MATCH(AA1271,PDC!$K:$K,0),MATCH(PDC!$L$1,PDC!$K$1:$L$1,0))</f>
        <v>Activités administratives et autres activités de soutien aux entreprises</v>
      </c>
      <c r="Z1271" t="s">
        <v>317</v>
      </c>
      <c r="AA1271" t="s">
        <v>224</v>
      </c>
      <c r="AB1271">
        <v>122.99414369328601</v>
      </c>
    </row>
    <row r="1272" spans="24:28" x14ac:dyDescent="0.35">
      <c r="X1272" t="str">
        <f t="shared" si="45"/>
        <v>8413_Administration publique et défense ; sécurité sociale obligatoire</v>
      </c>
      <c r="Y1272" t="str">
        <f>INDEX(PDC!$K$1:$L$89,MATCH(AA1272,PDC!$K:$K,0),MATCH(PDC!$L$1,PDC!$K$1:$L$1,0))</f>
        <v>Administration publique et défense ; sécurité sociale obligatoire</v>
      </c>
      <c r="Z1272" t="s">
        <v>317</v>
      </c>
      <c r="AA1272" t="s">
        <v>218</v>
      </c>
      <c r="AB1272">
        <v>2116.0506514931199</v>
      </c>
    </row>
    <row r="1273" spans="24:28" x14ac:dyDescent="0.35">
      <c r="X1273" t="str">
        <f t="shared" si="45"/>
        <v>8413_Enseignement</v>
      </c>
      <c r="Y1273" t="str">
        <f>INDEX(PDC!$K$1:$L$89,MATCH(AA1273,PDC!$K:$K,0),MATCH(PDC!$L$1,PDC!$K$1:$L$1,0))</f>
        <v>Enseignement</v>
      </c>
      <c r="Z1273" t="s">
        <v>317</v>
      </c>
      <c r="AA1273" t="s">
        <v>222</v>
      </c>
      <c r="AB1273">
        <v>1065.94566215652</v>
      </c>
    </row>
    <row r="1274" spans="24:28" x14ac:dyDescent="0.35">
      <c r="X1274" t="str">
        <f t="shared" si="45"/>
        <v>8413_Activités pour la santé humaine</v>
      </c>
      <c r="Y1274" t="str">
        <f>INDEX(PDC!$K$1:$L$89,MATCH(AA1274,PDC!$K:$K,0),MATCH(PDC!$L$1,PDC!$K$1:$L$1,0))</f>
        <v>Activités pour la santé humaine</v>
      </c>
      <c r="Z1274" t="s">
        <v>317</v>
      </c>
      <c r="AA1274" t="s">
        <v>207</v>
      </c>
      <c r="AB1274">
        <v>842.39814665742699</v>
      </c>
    </row>
    <row r="1275" spans="24:28" x14ac:dyDescent="0.35">
      <c r="X1275" t="str">
        <f t="shared" si="45"/>
        <v>8413_Hébergement médico-social et social</v>
      </c>
      <c r="Y1275" t="str">
        <f>INDEX(PDC!$K$1:$L$89,MATCH(AA1275,PDC!$K:$K,0),MATCH(PDC!$L$1,PDC!$K$1:$L$1,0))</f>
        <v>Hébergement médico-social et social</v>
      </c>
      <c r="Z1275" t="s">
        <v>317</v>
      </c>
      <c r="AA1275" t="s">
        <v>202</v>
      </c>
      <c r="AB1275">
        <v>809.31844911671601</v>
      </c>
    </row>
    <row r="1276" spans="24:28" x14ac:dyDescent="0.35">
      <c r="X1276" t="str">
        <f t="shared" si="45"/>
        <v>8413_Action sociale sans hébergement</v>
      </c>
      <c r="Y1276" t="str">
        <f>INDEX(PDC!$K$1:$L$89,MATCH(AA1276,PDC!$K:$K,0),MATCH(PDC!$L$1,PDC!$K$1:$L$1,0))</f>
        <v>Action sociale sans hébergement</v>
      </c>
      <c r="Z1276" t="s">
        <v>317</v>
      </c>
      <c r="AA1276" t="s">
        <v>201</v>
      </c>
      <c r="AB1276">
        <v>1536.0213845642299</v>
      </c>
    </row>
    <row r="1277" spans="24:28" x14ac:dyDescent="0.35">
      <c r="X1277" t="str">
        <f t="shared" si="45"/>
        <v>8413_Activités créatives, artistiques et de spectacle</v>
      </c>
      <c r="Y1277" t="str">
        <f>INDEX(PDC!$K$1:$L$89,MATCH(AA1277,PDC!$K:$K,0),MATCH(PDC!$L$1,PDC!$K$1:$L$1,0))</f>
        <v>Activités créatives, artistiques et de spectacle</v>
      </c>
      <c r="Z1277" t="s">
        <v>317</v>
      </c>
      <c r="AA1277" t="s">
        <v>245</v>
      </c>
      <c r="AB1277">
        <v>58.607866393213698</v>
      </c>
    </row>
    <row r="1278" spans="24:28" x14ac:dyDescent="0.35">
      <c r="X1278" t="str">
        <f t="shared" si="45"/>
        <v>8413_Bibliothèques, archives, musées et autres activités culturelles</v>
      </c>
      <c r="Y1278" t="str">
        <f>INDEX(PDC!$K$1:$L$89,MATCH(AA1278,PDC!$K:$K,0),MATCH(PDC!$L$1,PDC!$K$1:$L$1,0))</f>
        <v>Bibliothèques, archives, musées et autres activités culturelles</v>
      </c>
      <c r="Z1278" t="s">
        <v>317</v>
      </c>
      <c r="AA1278" t="s">
        <v>239</v>
      </c>
      <c r="AB1278">
        <v>11.955161778922299</v>
      </c>
    </row>
    <row r="1279" spans="24:28" x14ac:dyDescent="0.35">
      <c r="X1279" t="str">
        <f t="shared" si="45"/>
        <v>8413_Organisation de jeux de hasard et d'argent</v>
      </c>
      <c r="Y1279" t="str">
        <f>INDEX(PDC!$K$1:$L$89,MATCH(AA1279,PDC!$K:$K,0),MATCH(PDC!$L$1,PDC!$K$1:$L$1,0))</f>
        <v>Organisation de jeux de hasard et d'argent</v>
      </c>
      <c r="Z1279" t="s">
        <v>317</v>
      </c>
      <c r="AA1279" t="s">
        <v>247</v>
      </c>
      <c r="AB1279">
        <v>58.806639599434703</v>
      </c>
    </row>
    <row r="1280" spans="24:28" x14ac:dyDescent="0.35">
      <c r="X1280" t="str">
        <f t="shared" si="45"/>
        <v>8413_Activités sportives, récréatives et de loisirs</v>
      </c>
      <c r="Y1280" t="str">
        <f>INDEX(PDC!$K$1:$L$89,MATCH(AA1280,PDC!$K:$K,0),MATCH(PDC!$L$1,PDC!$K$1:$L$1,0))</f>
        <v>Activités sportives, récréatives et de loisirs</v>
      </c>
      <c r="Z1280" t="s">
        <v>317</v>
      </c>
      <c r="AA1280" t="s">
        <v>241</v>
      </c>
      <c r="AB1280">
        <v>671.96744013991304</v>
      </c>
    </row>
    <row r="1281" spans="24:28" x14ac:dyDescent="0.35">
      <c r="X1281" t="str">
        <f t="shared" si="45"/>
        <v>8413_Activités des organisations associatives</v>
      </c>
      <c r="Y1281" t="str">
        <f>INDEX(PDC!$K$1:$L$89,MATCH(AA1281,PDC!$K:$K,0),MATCH(PDC!$L$1,PDC!$K$1:$L$1,0))</f>
        <v>Activités des organisations associatives</v>
      </c>
      <c r="Z1281" t="s">
        <v>317</v>
      </c>
      <c r="AA1281" t="s">
        <v>209</v>
      </c>
      <c r="AB1281">
        <v>629.61421492041404</v>
      </c>
    </row>
    <row r="1282" spans="24:28" x14ac:dyDescent="0.35">
      <c r="X1282" t="str">
        <f t="shared" si="45"/>
        <v>8413_Réparation d'ordinateurs et de biens personnels et domestiques</v>
      </c>
      <c r="Y1282" t="str">
        <f>INDEX(PDC!$K$1:$L$89,MATCH(AA1282,PDC!$K:$K,0),MATCH(PDC!$L$1,PDC!$K$1:$L$1,0))</f>
        <v>Réparation d'ordinateurs et de biens personnels et domestiques</v>
      </c>
      <c r="Z1282" t="s">
        <v>317</v>
      </c>
      <c r="AA1282" t="s">
        <v>242</v>
      </c>
      <c r="AB1282">
        <v>36.649430369497203</v>
      </c>
    </row>
    <row r="1283" spans="24:28" x14ac:dyDescent="0.35">
      <c r="X1283" t="str">
        <f t="shared" si="45"/>
        <v>8413_Autres services personnels</v>
      </c>
      <c r="Y1283" t="str">
        <f>INDEX(PDC!$K$1:$L$89,MATCH(AA1283,PDC!$K:$K,0),MATCH(PDC!$L$1,PDC!$K$1:$L$1,0))</f>
        <v>Autres services personnels</v>
      </c>
      <c r="Z1283" t="s">
        <v>317</v>
      </c>
      <c r="AA1283" t="s">
        <v>216</v>
      </c>
      <c r="AB1283">
        <v>608.58780692256903</v>
      </c>
    </row>
    <row r="1284" spans="24:28" x14ac:dyDescent="0.35">
      <c r="X1284" t="str">
        <f t="shared" si="45"/>
        <v>8413_Activités des ménages en tant qu'employeurs de personnel domestique</v>
      </c>
      <c r="Y1284" t="str">
        <f>INDEX(PDC!$K$1:$L$89,MATCH(AA1284,PDC!$K:$K,0),MATCH(PDC!$L$1,PDC!$K$1:$L$1,0))</f>
        <v>Activités des ménages en tant qu'employeurs de personnel domestique</v>
      </c>
      <c r="Z1284" t="s">
        <v>317</v>
      </c>
      <c r="AA1284" t="s">
        <v>261</v>
      </c>
      <c r="AB1284">
        <v>206.63845610043299</v>
      </c>
    </row>
    <row r="1285" spans="24:28" x14ac:dyDescent="0.35">
      <c r="X1285" t="str">
        <f t="shared" ref="X1285:X1348" si="46">Z1285&amp;"_"&amp;Y1285</f>
        <v>8414_Culture et production animale, chasse et services annexes</v>
      </c>
      <c r="Y1285" t="str">
        <f>INDEX(PDC!$K$1:$L$89,MATCH(AA1285,PDC!$K:$K,0),MATCH(PDC!$L$1,PDC!$K$1:$L$1,0))</f>
        <v>Culture et production animale, chasse et services annexes</v>
      </c>
      <c r="Z1285" t="s">
        <v>318</v>
      </c>
      <c r="AA1285" t="s">
        <v>94</v>
      </c>
      <c r="AB1285">
        <v>71.232253248994795</v>
      </c>
    </row>
    <row r="1286" spans="24:28" x14ac:dyDescent="0.35">
      <c r="X1286" t="str">
        <f t="shared" si="46"/>
        <v>8414_Sylviculture et exploitation forestière</v>
      </c>
      <c r="Y1286" t="str">
        <f>INDEX(PDC!$K$1:$L$89,MATCH(AA1286,PDC!$K:$K,0),MATCH(PDC!$L$1,PDC!$K$1:$L$1,0))</f>
        <v>Sylviculture et exploitation forestière</v>
      </c>
      <c r="Z1286" t="s">
        <v>318</v>
      </c>
      <c r="AA1286" t="s">
        <v>95</v>
      </c>
      <c r="AB1286">
        <v>49.128615272617203</v>
      </c>
    </row>
    <row r="1287" spans="24:28" x14ac:dyDescent="0.35">
      <c r="X1287" t="str">
        <f t="shared" si="46"/>
        <v>8414_Autres industries extractives</v>
      </c>
      <c r="Y1287" t="str">
        <f>INDEX(PDC!$K$1:$L$89,MATCH(AA1287,PDC!$K:$K,0),MATCH(PDC!$L$1,PDC!$K$1:$L$1,0))</f>
        <v>Autres industries extractives</v>
      </c>
      <c r="Z1287" t="s">
        <v>318</v>
      </c>
      <c r="AA1287" t="s">
        <v>96</v>
      </c>
      <c r="AB1287">
        <v>24.3976071827467</v>
      </c>
    </row>
    <row r="1288" spans="24:28" x14ac:dyDescent="0.35">
      <c r="X1288" t="str">
        <f t="shared" si="46"/>
        <v>8414_Industries alimentaires</v>
      </c>
      <c r="Y1288" t="str">
        <f>INDEX(PDC!$K$1:$L$89,MATCH(AA1288,PDC!$K:$K,0),MATCH(PDC!$L$1,PDC!$K$1:$L$1,0))</f>
        <v>Industries alimentaires</v>
      </c>
      <c r="Z1288" t="s">
        <v>318</v>
      </c>
      <c r="AA1288" t="s">
        <v>199</v>
      </c>
      <c r="AB1288">
        <v>345.441421555327</v>
      </c>
    </row>
    <row r="1289" spans="24:28" x14ac:dyDescent="0.35">
      <c r="X1289" t="str">
        <f t="shared" si="46"/>
        <v>8414_Fabrication de boissons</v>
      </c>
      <c r="Y1289" t="str">
        <f>INDEX(PDC!$K$1:$L$89,MATCH(AA1289,PDC!$K:$K,0),MATCH(PDC!$L$1,PDC!$K$1:$L$1,0))</f>
        <v>Fabrication de boissons</v>
      </c>
      <c r="Z1289" t="s">
        <v>318</v>
      </c>
      <c r="AA1289" t="s">
        <v>252</v>
      </c>
      <c r="AB1289">
        <v>4.11380482739182</v>
      </c>
    </row>
    <row r="1290" spans="24:28" x14ac:dyDescent="0.35">
      <c r="X1290" t="str">
        <f t="shared" si="46"/>
        <v>8414_Industrie de l'habillement</v>
      </c>
      <c r="Y1290" t="str">
        <f>INDEX(PDC!$K$1:$L$89,MATCH(AA1290,PDC!$K:$K,0),MATCH(PDC!$L$1,PDC!$K$1:$L$1,0))</f>
        <v>Industrie de l'habillement</v>
      </c>
      <c r="Z1290" t="s">
        <v>318</v>
      </c>
      <c r="AA1290" t="s">
        <v>254</v>
      </c>
      <c r="AB1290">
        <v>55.125426184197501</v>
      </c>
    </row>
    <row r="1291" spans="24:28" x14ac:dyDescent="0.35">
      <c r="X1291" t="str">
        <f t="shared" si="46"/>
        <v>8414_Industrie du cuir et de la chaussure</v>
      </c>
      <c r="Y1291" t="str">
        <f>INDEX(PDC!$K$1:$L$89,MATCH(AA1291,PDC!$K:$K,0),MATCH(PDC!$L$1,PDC!$K$1:$L$1,0))</f>
        <v>Industrie du cuir et de la chaussure</v>
      </c>
      <c r="Z1291" t="s">
        <v>318</v>
      </c>
      <c r="AA1291" t="s">
        <v>143</v>
      </c>
      <c r="AB1291">
        <v>2.7620098435853802</v>
      </c>
    </row>
    <row r="1292" spans="24:28" x14ac:dyDescent="0.35">
      <c r="X1292" t="str">
        <f t="shared" si="46"/>
        <v>8414_Travail du bois et fabrication d'articles en bois et en liège, à l'exception des meubles ; fabrication d'articles en vannerie et sparterie</v>
      </c>
      <c r="Y1292" t="str">
        <f>INDEX(PDC!$K$1:$L$89,MATCH(AA1292,PDC!$K:$K,0),MATCH(PDC!$L$1,PDC!$K$1:$L$1,0))</f>
        <v>Travail du bois et fabrication d'articles en bois et en liège, à l'exception des meubles ; fabrication d'articles en vannerie et sparterie</v>
      </c>
      <c r="Z1292" t="s">
        <v>318</v>
      </c>
      <c r="AA1292" t="s">
        <v>196</v>
      </c>
      <c r="AB1292">
        <v>111.464561700028</v>
      </c>
    </row>
    <row r="1293" spans="24:28" x14ac:dyDescent="0.35">
      <c r="X1293" t="str">
        <f t="shared" si="46"/>
        <v>8414_Industrie du papier et du carton</v>
      </c>
      <c r="Y1293" t="str">
        <f>INDEX(PDC!$K$1:$L$89,MATCH(AA1293,PDC!$K:$K,0),MATCH(PDC!$L$1,PDC!$K$1:$L$1,0))</f>
        <v>Industrie du papier et du carton</v>
      </c>
      <c r="Z1293" t="s">
        <v>318</v>
      </c>
      <c r="AA1293" t="s">
        <v>248</v>
      </c>
      <c r="AB1293">
        <v>16.426237256611799</v>
      </c>
    </row>
    <row r="1294" spans="24:28" x14ac:dyDescent="0.35">
      <c r="X1294" t="str">
        <f t="shared" si="46"/>
        <v>8414_Imprimerie et reproduction d'enregistrements</v>
      </c>
      <c r="Y1294" t="str">
        <f>INDEX(PDC!$K$1:$L$89,MATCH(AA1294,PDC!$K:$K,0),MATCH(PDC!$L$1,PDC!$K$1:$L$1,0))</f>
        <v>Imprimerie et reproduction d'enregistrements</v>
      </c>
      <c r="Z1294" t="s">
        <v>318</v>
      </c>
      <c r="AA1294" t="s">
        <v>221</v>
      </c>
      <c r="AB1294">
        <v>138.49181569865999</v>
      </c>
    </row>
    <row r="1295" spans="24:28" x14ac:dyDescent="0.35">
      <c r="X1295" t="str">
        <f t="shared" si="46"/>
        <v>8414_Industrie chimique</v>
      </c>
      <c r="Y1295" t="str">
        <f>INDEX(PDC!$K$1:$L$89,MATCH(AA1295,PDC!$K:$K,0),MATCH(PDC!$L$1,PDC!$K$1:$L$1,0))</f>
        <v>Industrie chimique</v>
      </c>
      <c r="Z1295" t="s">
        <v>318</v>
      </c>
      <c r="AA1295" t="s">
        <v>211</v>
      </c>
      <c r="AB1295">
        <v>105.09555624686</v>
      </c>
    </row>
    <row r="1296" spans="24:28" x14ac:dyDescent="0.35">
      <c r="X1296" t="str">
        <f t="shared" si="46"/>
        <v>8414_Industrie pharmaceutique</v>
      </c>
      <c r="Y1296" t="str">
        <f>INDEX(PDC!$K$1:$L$89,MATCH(AA1296,PDC!$K:$K,0),MATCH(PDC!$L$1,PDC!$K$1:$L$1,0))</f>
        <v>Industrie pharmaceutique</v>
      </c>
      <c r="Z1296" t="s">
        <v>318</v>
      </c>
      <c r="AA1296" t="s">
        <v>259</v>
      </c>
      <c r="AB1296">
        <v>10.510698542651101</v>
      </c>
    </row>
    <row r="1297" spans="24:28" x14ac:dyDescent="0.35">
      <c r="X1297" t="str">
        <f t="shared" si="46"/>
        <v>8414_Fabrication de produits en caoutchouc et en plastique</v>
      </c>
      <c r="Y1297" t="str">
        <f>INDEX(PDC!$K$1:$L$89,MATCH(AA1297,PDC!$K:$K,0),MATCH(PDC!$L$1,PDC!$K$1:$L$1,0))</f>
        <v>Fabrication de produits en caoutchouc et en plastique</v>
      </c>
      <c r="Z1297" t="s">
        <v>318</v>
      </c>
      <c r="AA1297" t="s">
        <v>195</v>
      </c>
      <c r="AB1297">
        <v>300.35775861453402</v>
      </c>
    </row>
    <row r="1298" spans="24:28" x14ac:dyDescent="0.35">
      <c r="X1298" t="str">
        <f t="shared" si="46"/>
        <v>8414_Fabrication d'autres produits minéraux non métalliques</v>
      </c>
      <c r="Y1298" t="str">
        <f>INDEX(PDC!$K$1:$L$89,MATCH(AA1298,PDC!$K:$K,0),MATCH(PDC!$L$1,PDC!$K$1:$L$1,0))</f>
        <v>Fabrication d'autres produits minéraux non métalliques</v>
      </c>
      <c r="Z1298" t="s">
        <v>318</v>
      </c>
      <c r="AA1298" t="s">
        <v>203</v>
      </c>
      <c r="AB1298">
        <v>41.5773777771048</v>
      </c>
    </row>
    <row r="1299" spans="24:28" x14ac:dyDescent="0.35">
      <c r="X1299" t="str">
        <f t="shared" si="46"/>
        <v>8414_Métallurgie</v>
      </c>
      <c r="Y1299" t="str">
        <f>INDEX(PDC!$K$1:$L$89,MATCH(AA1299,PDC!$K:$K,0),MATCH(PDC!$L$1,PDC!$K$1:$L$1,0))</f>
        <v>Métallurgie</v>
      </c>
      <c r="Z1299" t="s">
        <v>318</v>
      </c>
      <c r="AA1299" t="s">
        <v>225</v>
      </c>
      <c r="AB1299">
        <v>53.717622927039301</v>
      </c>
    </row>
    <row r="1300" spans="24:28" x14ac:dyDescent="0.35">
      <c r="X1300" t="str">
        <f t="shared" si="46"/>
        <v>8414_Fabrication de produits métalliques, à l'exception des machines et des équipements</v>
      </c>
      <c r="Y1300" t="str">
        <f>INDEX(PDC!$K$1:$L$89,MATCH(AA1300,PDC!$K:$K,0),MATCH(PDC!$L$1,PDC!$K$1:$L$1,0))</f>
        <v>Fabrication de produits métalliques, à l'exception des machines et des équipements</v>
      </c>
      <c r="Z1300" t="s">
        <v>318</v>
      </c>
      <c r="AA1300" t="s">
        <v>204</v>
      </c>
      <c r="AB1300">
        <v>7760.7377934673304</v>
      </c>
    </row>
    <row r="1301" spans="24:28" x14ac:dyDescent="0.35">
      <c r="X1301" t="str">
        <f t="shared" si="46"/>
        <v>8414_Fabrication de produits informatiques, électroniques et optiques</v>
      </c>
      <c r="Y1301" t="str">
        <f>INDEX(PDC!$K$1:$L$89,MATCH(AA1301,PDC!$K:$K,0),MATCH(PDC!$L$1,PDC!$K$1:$L$1,0))</f>
        <v>Fabrication de produits informatiques, électroniques et optiques</v>
      </c>
      <c r="Z1301" t="s">
        <v>318</v>
      </c>
      <c r="AA1301" t="s">
        <v>145</v>
      </c>
      <c r="AB1301">
        <v>531.76344022539104</v>
      </c>
    </row>
    <row r="1302" spans="24:28" x14ac:dyDescent="0.35">
      <c r="X1302" t="str">
        <f t="shared" si="46"/>
        <v>8414_Fabrication d'équipements électriques</v>
      </c>
      <c r="Y1302" t="str">
        <f>INDEX(PDC!$K$1:$L$89,MATCH(AA1302,PDC!$K:$K,0),MATCH(PDC!$L$1,PDC!$K$1:$L$1,0))</f>
        <v>Fabrication d'équipements électriques</v>
      </c>
      <c r="Z1302" t="s">
        <v>318</v>
      </c>
      <c r="AA1302" t="s">
        <v>235</v>
      </c>
      <c r="AB1302">
        <v>730.30392859737299</v>
      </c>
    </row>
    <row r="1303" spans="24:28" x14ac:dyDescent="0.35">
      <c r="X1303" t="str">
        <f t="shared" si="46"/>
        <v>8414_Fabrication de machines et équipements n.c.a.</v>
      </c>
      <c r="Y1303" t="str">
        <f>INDEX(PDC!$K$1:$L$89,MATCH(AA1303,PDC!$K:$K,0),MATCH(PDC!$L$1,PDC!$K$1:$L$1,0))</f>
        <v>Fabrication de machines et équipements n.c.a.</v>
      </c>
      <c r="Z1303" t="s">
        <v>318</v>
      </c>
      <c r="AA1303" t="s">
        <v>219</v>
      </c>
      <c r="AB1303">
        <v>385.04028594526102</v>
      </c>
    </row>
    <row r="1304" spans="24:28" x14ac:dyDescent="0.35">
      <c r="X1304" t="str">
        <f t="shared" si="46"/>
        <v>8414_Industrie automobile</v>
      </c>
      <c r="Y1304" t="str">
        <f>INDEX(PDC!$K$1:$L$89,MATCH(AA1304,PDC!$K:$K,0),MATCH(PDC!$L$1,PDC!$K$1:$L$1,0))</f>
        <v>Industrie automobile</v>
      </c>
      <c r="Z1304" t="s">
        <v>318</v>
      </c>
      <c r="AA1304" t="s">
        <v>208</v>
      </c>
      <c r="AB1304">
        <v>381.92456223860398</v>
      </c>
    </row>
    <row r="1305" spans="24:28" x14ac:dyDescent="0.35">
      <c r="X1305" t="str">
        <f t="shared" si="46"/>
        <v>8414_Fabrication de meubles</v>
      </c>
      <c r="Y1305" t="str">
        <f>INDEX(PDC!$K$1:$L$89,MATCH(AA1305,PDC!$K:$K,0),MATCH(PDC!$L$1,PDC!$K$1:$L$1,0))</f>
        <v>Fabrication de meubles</v>
      </c>
      <c r="Z1305" t="s">
        <v>318</v>
      </c>
      <c r="AA1305" t="s">
        <v>231</v>
      </c>
      <c r="AB1305">
        <v>8.0185417555209995</v>
      </c>
    </row>
    <row r="1306" spans="24:28" x14ac:dyDescent="0.35">
      <c r="X1306" t="str">
        <f t="shared" si="46"/>
        <v>8414_Autres industries manufacturières</v>
      </c>
      <c r="Y1306" t="str">
        <f>INDEX(PDC!$K$1:$L$89,MATCH(AA1306,PDC!$K:$K,0),MATCH(PDC!$L$1,PDC!$K$1:$L$1,0))</f>
        <v>Autres industries manufacturières</v>
      </c>
      <c r="Z1306" t="s">
        <v>318</v>
      </c>
      <c r="AA1306" t="s">
        <v>244</v>
      </c>
      <c r="AB1306">
        <v>38.933431538034597</v>
      </c>
    </row>
    <row r="1307" spans="24:28" x14ac:dyDescent="0.35">
      <c r="X1307" t="str">
        <f t="shared" si="46"/>
        <v>8414_Réparation et installation de machines et d'équipements</v>
      </c>
      <c r="Y1307" t="str">
        <f>INDEX(PDC!$K$1:$L$89,MATCH(AA1307,PDC!$K:$K,0),MATCH(PDC!$L$1,PDC!$K$1:$L$1,0))</f>
        <v>Réparation et installation de machines et d'équipements</v>
      </c>
      <c r="Z1307" t="s">
        <v>318</v>
      </c>
      <c r="AA1307" t="s">
        <v>215</v>
      </c>
      <c r="AB1307">
        <v>137.01598376700599</v>
      </c>
    </row>
    <row r="1308" spans="24:28" x14ac:dyDescent="0.35">
      <c r="X1308" t="str">
        <f t="shared" si="46"/>
        <v>8414_Production et distribution d'électricité, de gaz, de vapeur et d'air conditionné</v>
      </c>
      <c r="Y1308" t="str">
        <f>INDEX(PDC!$K$1:$L$89,MATCH(AA1308,PDC!$K:$K,0),MATCH(PDC!$L$1,PDC!$K$1:$L$1,0))</f>
        <v>Production et distribution d'électricité, de gaz, de vapeur et d'air conditionné</v>
      </c>
      <c r="Z1308" t="s">
        <v>318</v>
      </c>
      <c r="AA1308" t="s">
        <v>253</v>
      </c>
      <c r="AB1308">
        <v>78.387208680092499</v>
      </c>
    </row>
    <row r="1309" spans="24:28" x14ac:dyDescent="0.35">
      <c r="X1309" t="str">
        <f t="shared" si="46"/>
        <v>8414_Captage, traitement et distribution d'eau</v>
      </c>
      <c r="Y1309" t="str">
        <f>INDEX(PDC!$K$1:$L$89,MATCH(AA1309,PDC!$K:$K,0),MATCH(PDC!$L$1,PDC!$K$1:$L$1,0))</f>
        <v>Captage, traitement et distribution d'eau</v>
      </c>
      <c r="Z1309" t="s">
        <v>318</v>
      </c>
      <c r="AA1309" t="s">
        <v>230</v>
      </c>
      <c r="AB1309">
        <v>57.932954937010102</v>
      </c>
    </row>
    <row r="1310" spans="24:28" x14ac:dyDescent="0.35">
      <c r="X1310" t="str">
        <f t="shared" si="46"/>
        <v>8414_Collecte et traitement des eaux usées</v>
      </c>
      <c r="Y1310" t="str">
        <f>INDEX(PDC!$K$1:$L$89,MATCH(AA1310,PDC!$K:$K,0),MATCH(PDC!$L$1,PDC!$K$1:$L$1,0))</f>
        <v>Collecte et traitement des eaux usées</v>
      </c>
      <c r="Z1310" t="s">
        <v>318</v>
      </c>
      <c r="AA1310" t="s">
        <v>197</v>
      </c>
      <c r="AB1310">
        <v>34.532665118033002</v>
      </c>
    </row>
    <row r="1311" spans="24:28" x14ac:dyDescent="0.35">
      <c r="X1311" t="str">
        <f t="shared" si="46"/>
        <v>8414_Collecte, traitement et élimination des déchets ; récupération</v>
      </c>
      <c r="Y1311" t="str">
        <f>INDEX(PDC!$K$1:$L$89,MATCH(AA1311,PDC!$K:$K,0),MATCH(PDC!$L$1,PDC!$K$1:$L$1,0))</f>
        <v>Collecte, traitement et élimination des déchets ; récupération</v>
      </c>
      <c r="Z1311" t="s">
        <v>318</v>
      </c>
      <c r="AA1311" t="s">
        <v>147</v>
      </c>
      <c r="AB1311">
        <v>94.617959666465296</v>
      </c>
    </row>
    <row r="1312" spans="24:28" x14ac:dyDescent="0.35">
      <c r="X1312" t="str">
        <f t="shared" si="46"/>
        <v>8414_Construction de bâtiments</v>
      </c>
      <c r="Y1312" t="str">
        <f>INDEX(PDC!$K$1:$L$89,MATCH(AA1312,PDC!$K:$K,0),MATCH(PDC!$L$1,PDC!$K$1:$L$1,0))</f>
        <v>Construction de bâtiments</v>
      </c>
      <c r="Z1312" t="s">
        <v>318</v>
      </c>
      <c r="AA1312" t="s">
        <v>193</v>
      </c>
      <c r="AB1312">
        <v>41.417355363195398</v>
      </c>
    </row>
    <row r="1313" spans="24:28" x14ac:dyDescent="0.35">
      <c r="X1313" t="str">
        <f t="shared" si="46"/>
        <v>8414_Génie civil</v>
      </c>
      <c r="Y1313" t="str">
        <f>INDEX(PDC!$K$1:$L$89,MATCH(AA1313,PDC!$K:$K,0),MATCH(PDC!$L$1,PDC!$K$1:$L$1,0))</f>
        <v>Génie civil</v>
      </c>
      <c r="Z1313" t="s">
        <v>318</v>
      </c>
      <c r="AA1313" t="s">
        <v>149</v>
      </c>
      <c r="AB1313">
        <v>185.92314923593699</v>
      </c>
    </row>
    <row r="1314" spans="24:28" x14ac:dyDescent="0.35">
      <c r="X1314" t="str">
        <f t="shared" si="46"/>
        <v>8414_Travaux de construction spécialisés</v>
      </c>
      <c r="Y1314" t="str">
        <f>INDEX(PDC!$K$1:$L$89,MATCH(AA1314,PDC!$K:$K,0),MATCH(PDC!$L$1,PDC!$K$1:$L$1,0))</f>
        <v>Travaux de construction spécialisés</v>
      </c>
      <c r="Z1314" t="s">
        <v>318</v>
      </c>
      <c r="AA1314" t="s">
        <v>151</v>
      </c>
      <c r="AB1314">
        <v>1558.51655753358</v>
      </c>
    </row>
    <row r="1315" spans="24:28" x14ac:dyDescent="0.35">
      <c r="X1315" t="str">
        <f t="shared" si="46"/>
        <v>8414_Commerce et réparation d'automobiles et de motocycles</v>
      </c>
      <c r="Y1315" t="str">
        <f>INDEX(PDC!$K$1:$L$89,MATCH(AA1315,PDC!$K:$K,0),MATCH(PDC!$L$1,PDC!$K$1:$L$1,0))</f>
        <v>Commerce et réparation d'automobiles et de motocycles</v>
      </c>
      <c r="Z1315" t="s">
        <v>318</v>
      </c>
      <c r="AA1315" t="s">
        <v>223</v>
      </c>
      <c r="AB1315">
        <v>568.17671519942303</v>
      </c>
    </row>
    <row r="1316" spans="24:28" x14ac:dyDescent="0.35">
      <c r="X1316" t="str">
        <f t="shared" si="46"/>
        <v>8414_Commerce de gros, à l'exception des automobiles et des motocycles</v>
      </c>
      <c r="Y1316" t="str">
        <f>INDEX(PDC!$K$1:$L$89,MATCH(AA1316,PDC!$K:$K,0),MATCH(PDC!$L$1,PDC!$K$1:$L$1,0))</f>
        <v>Commerce de gros, à l'exception des automobiles et des motocycles</v>
      </c>
      <c r="Z1316" t="s">
        <v>318</v>
      </c>
      <c r="AA1316" t="s">
        <v>210</v>
      </c>
      <c r="AB1316">
        <v>1063.0636969920299</v>
      </c>
    </row>
    <row r="1317" spans="24:28" x14ac:dyDescent="0.35">
      <c r="X1317" t="str">
        <f t="shared" si="46"/>
        <v>8414_Commerce de détail, à l'exception des automobiles et des motocycles</v>
      </c>
      <c r="Y1317" t="str">
        <f>INDEX(PDC!$K$1:$L$89,MATCH(AA1317,PDC!$K:$K,0),MATCH(PDC!$L$1,PDC!$K$1:$L$1,0))</f>
        <v>Commerce de détail, à l'exception des automobiles et des motocycles</v>
      </c>
      <c r="Z1317" t="s">
        <v>318</v>
      </c>
      <c r="AA1317" t="s">
        <v>206</v>
      </c>
      <c r="AB1317">
        <v>1938.11242865586</v>
      </c>
    </row>
    <row r="1318" spans="24:28" x14ac:dyDescent="0.35">
      <c r="X1318" t="str">
        <f t="shared" si="46"/>
        <v>8414_Transports terrestres et transport par conduites</v>
      </c>
      <c r="Y1318" t="str">
        <f>INDEX(PDC!$K$1:$L$89,MATCH(AA1318,PDC!$K:$K,0),MATCH(PDC!$L$1,PDC!$K$1:$L$1,0))</f>
        <v>Transports terrestres et transport par conduites</v>
      </c>
      <c r="Z1318" t="s">
        <v>318</v>
      </c>
      <c r="AA1318" t="s">
        <v>205</v>
      </c>
      <c r="AB1318">
        <v>1078.4249591776299</v>
      </c>
    </row>
    <row r="1319" spans="24:28" x14ac:dyDescent="0.35">
      <c r="X1319" t="str">
        <f t="shared" si="46"/>
        <v>8414_Transports par eau</v>
      </c>
      <c r="Y1319" t="str">
        <f>INDEX(PDC!$K$1:$L$89,MATCH(AA1319,PDC!$K:$K,0),MATCH(PDC!$L$1,PDC!$K$1:$L$1,0))</f>
        <v>Transports par eau</v>
      </c>
      <c r="Z1319" t="s">
        <v>318</v>
      </c>
      <c r="AA1319" t="s">
        <v>256</v>
      </c>
      <c r="AB1319">
        <v>3.8051732004680501</v>
      </c>
    </row>
    <row r="1320" spans="24:28" x14ac:dyDescent="0.35">
      <c r="X1320" t="str">
        <f t="shared" si="46"/>
        <v>8414_Transports aériens</v>
      </c>
      <c r="Y1320" t="str">
        <f>INDEX(PDC!$K$1:$L$89,MATCH(AA1320,PDC!$K:$K,0),MATCH(PDC!$L$1,PDC!$K$1:$L$1,0))</f>
        <v>Transports aériens</v>
      </c>
      <c r="Z1320" t="s">
        <v>318</v>
      </c>
      <c r="AA1320" t="s">
        <v>258</v>
      </c>
      <c r="AB1320">
        <v>8.23681450336076</v>
      </c>
    </row>
    <row r="1321" spans="24:28" x14ac:dyDescent="0.35">
      <c r="X1321" t="str">
        <f t="shared" si="46"/>
        <v>8414_Entreposage et services auxiliaires des transports</v>
      </c>
      <c r="Y1321" t="str">
        <f>INDEX(PDC!$K$1:$L$89,MATCH(AA1321,PDC!$K:$K,0),MATCH(PDC!$L$1,PDC!$K$1:$L$1,0))</f>
        <v>Entreposage et services auxiliaires des transports</v>
      </c>
      <c r="Z1321" t="s">
        <v>318</v>
      </c>
      <c r="AA1321" t="s">
        <v>200</v>
      </c>
      <c r="AB1321">
        <v>223.19924718930801</v>
      </c>
    </row>
    <row r="1322" spans="24:28" x14ac:dyDescent="0.35">
      <c r="X1322" t="str">
        <f t="shared" si="46"/>
        <v>8414_Activités de poste et de courrier</v>
      </c>
      <c r="Y1322" t="str">
        <f>INDEX(PDC!$K$1:$L$89,MATCH(AA1322,PDC!$K:$K,0),MATCH(PDC!$L$1,PDC!$K$1:$L$1,0))</f>
        <v>Activités de poste et de courrier</v>
      </c>
      <c r="Z1322" t="s">
        <v>318</v>
      </c>
      <c r="AA1322" t="s">
        <v>229</v>
      </c>
      <c r="AB1322">
        <v>83.520794194406704</v>
      </c>
    </row>
    <row r="1323" spans="24:28" x14ac:dyDescent="0.35">
      <c r="X1323" t="str">
        <f t="shared" si="46"/>
        <v>8414_Hébergement</v>
      </c>
      <c r="Y1323" t="str">
        <f>INDEX(PDC!$K$1:$L$89,MATCH(AA1323,PDC!$K:$K,0),MATCH(PDC!$L$1,PDC!$K$1:$L$1,0))</f>
        <v>Hébergement</v>
      </c>
      <c r="Z1323" t="s">
        <v>318</v>
      </c>
      <c r="AA1323" t="s">
        <v>220</v>
      </c>
      <c r="AB1323">
        <v>488.59238657422799</v>
      </c>
    </row>
    <row r="1324" spans="24:28" x14ac:dyDescent="0.35">
      <c r="X1324" t="str">
        <f t="shared" si="46"/>
        <v>8414_Restauration</v>
      </c>
      <c r="Y1324" t="str">
        <f>INDEX(PDC!$K$1:$L$89,MATCH(AA1324,PDC!$K:$K,0),MATCH(PDC!$L$1,PDC!$K$1:$L$1,0))</f>
        <v>Restauration</v>
      </c>
      <c r="Z1324" t="s">
        <v>318</v>
      </c>
      <c r="AA1324" t="s">
        <v>214</v>
      </c>
      <c r="AB1324">
        <v>689.47428136023598</v>
      </c>
    </row>
    <row r="1325" spans="24:28" x14ac:dyDescent="0.35">
      <c r="X1325" t="str">
        <f t="shared" si="46"/>
        <v>8414_Édition</v>
      </c>
      <c r="Y1325" t="str">
        <f>INDEX(PDC!$K$1:$L$89,MATCH(AA1325,PDC!$K:$K,0),MATCH(PDC!$L$1,PDC!$K$1:$L$1,0))</f>
        <v>Édition</v>
      </c>
      <c r="Z1325" t="s">
        <v>318</v>
      </c>
      <c r="AA1325" t="s">
        <v>255</v>
      </c>
      <c r="AB1325">
        <v>53.748861194038298</v>
      </c>
    </row>
    <row r="1326" spans="24:28" x14ac:dyDescent="0.35">
      <c r="X1326" t="str">
        <f t="shared" si="46"/>
        <v>8414_Production de films cinématographiques, de vidéo et de programmes de télévision ; enregistrement sonore et édition musicale</v>
      </c>
      <c r="Y1326" t="str">
        <f>INDEX(PDC!$K$1:$L$89,MATCH(AA1326,PDC!$K:$K,0),MATCH(PDC!$L$1,PDC!$K$1:$L$1,0))</f>
        <v>Production de films cinématographiques, de vidéo et de programmes de télévision ; enregistrement sonore et édition musicale</v>
      </c>
      <c r="Z1326" t="s">
        <v>318</v>
      </c>
      <c r="AA1326" t="s">
        <v>228</v>
      </c>
      <c r="AB1326">
        <v>4.0879480380264299</v>
      </c>
    </row>
    <row r="1327" spans="24:28" x14ac:dyDescent="0.35">
      <c r="X1327" t="str">
        <f t="shared" si="46"/>
        <v>8414_Programmation et diffusion</v>
      </c>
      <c r="Y1327" t="str">
        <f>INDEX(PDC!$K$1:$L$89,MATCH(AA1327,PDC!$K:$K,0),MATCH(PDC!$L$1,PDC!$K$1:$L$1,0))</f>
        <v>Programmation et diffusion</v>
      </c>
      <c r="Z1327" t="s">
        <v>318</v>
      </c>
      <c r="AA1327" t="s">
        <v>257</v>
      </c>
      <c r="AB1327">
        <v>4</v>
      </c>
    </row>
    <row r="1328" spans="24:28" x14ac:dyDescent="0.35">
      <c r="X1328" t="str">
        <f t="shared" si="46"/>
        <v>8414_Télécommunications</v>
      </c>
      <c r="Y1328" t="str">
        <f>INDEX(PDC!$K$1:$L$89,MATCH(AA1328,PDC!$K:$K,0),MATCH(PDC!$L$1,PDC!$K$1:$L$1,0))</f>
        <v>Télécommunications</v>
      </c>
      <c r="Z1328" t="s">
        <v>318</v>
      </c>
      <c r="AA1328" t="s">
        <v>249</v>
      </c>
      <c r="AB1328">
        <v>22.596676118962399</v>
      </c>
    </row>
    <row r="1329" spans="24:28" x14ac:dyDescent="0.35">
      <c r="X1329" t="str">
        <f t="shared" si="46"/>
        <v>8414_Programmation, conseil et autres activités informatiques</v>
      </c>
      <c r="Y1329" t="str">
        <f>INDEX(PDC!$K$1:$L$89,MATCH(AA1329,PDC!$K:$K,0),MATCH(PDC!$L$1,PDC!$K$1:$L$1,0))</f>
        <v>Programmation, conseil et autres activités informatiques</v>
      </c>
      <c r="Z1329" t="s">
        <v>318</v>
      </c>
      <c r="AA1329" t="s">
        <v>233</v>
      </c>
      <c r="AB1329">
        <v>25.017052320816799</v>
      </c>
    </row>
    <row r="1330" spans="24:28" x14ac:dyDescent="0.35">
      <c r="X1330" t="str">
        <f t="shared" si="46"/>
        <v>8414_Services d'information</v>
      </c>
      <c r="Y1330" t="str">
        <f>INDEX(PDC!$K$1:$L$89,MATCH(AA1330,PDC!$K:$K,0),MATCH(PDC!$L$1,PDC!$K$1:$L$1,0))</f>
        <v>Services d'information</v>
      </c>
      <c r="Z1330" t="s">
        <v>318</v>
      </c>
      <c r="AA1330" t="s">
        <v>153</v>
      </c>
      <c r="AB1330">
        <v>11.821868914940101</v>
      </c>
    </row>
    <row r="1331" spans="24:28" x14ac:dyDescent="0.35">
      <c r="X1331" t="str">
        <f t="shared" si="46"/>
        <v>8414_Activités des services financiers, hors assurance et caisses de retraite</v>
      </c>
      <c r="Y1331" t="str">
        <f>INDEX(PDC!$K$1:$L$89,MATCH(AA1331,PDC!$K:$K,0),MATCH(PDC!$L$1,PDC!$K$1:$L$1,0))</f>
        <v>Activités des services financiers, hors assurance et caisses de retraite</v>
      </c>
      <c r="Z1331" t="s">
        <v>318</v>
      </c>
      <c r="AA1331" t="s">
        <v>226</v>
      </c>
      <c r="AB1331">
        <v>1447.1108617633099</v>
      </c>
    </row>
    <row r="1332" spans="24:28" x14ac:dyDescent="0.35">
      <c r="X1332" t="str">
        <f t="shared" si="46"/>
        <v>8414_Assurance</v>
      </c>
      <c r="Y1332" t="str">
        <f>INDEX(PDC!$K$1:$L$89,MATCH(AA1332,PDC!$K:$K,0),MATCH(PDC!$L$1,PDC!$K$1:$L$1,0))</f>
        <v>Assurance</v>
      </c>
      <c r="Z1332" t="s">
        <v>318</v>
      </c>
      <c r="AA1332" t="s">
        <v>240</v>
      </c>
      <c r="AB1332">
        <v>46.286940068343498</v>
      </c>
    </row>
    <row r="1333" spans="24:28" x14ac:dyDescent="0.35">
      <c r="X1333" t="str">
        <f t="shared" si="46"/>
        <v>8414_Activités auxiliaires de services financiers et d'assurance</v>
      </c>
      <c r="Y1333" t="str">
        <f>INDEX(PDC!$K$1:$L$89,MATCH(AA1333,PDC!$K:$K,0),MATCH(PDC!$L$1,PDC!$K$1:$L$1,0))</f>
        <v>Activités auxiliaires de services financiers et d'assurance</v>
      </c>
      <c r="Z1333" t="s">
        <v>318</v>
      </c>
      <c r="AA1333" t="s">
        <v>232</v>
      </c>
      <c r="AB1333">
        <v>93.365736801095196</v>
      </c>
    </row>
    <row r="1334" spans="24:28" x14ac:dyDescent="0.35">
      <c r="X1334" t="str">
        <f t="shared" si="46"/>
        <v>8414_Activités immobilières</v>
      </c>
      <c r="Y1334" t="str">
        <f>INDEX(PDC!$K$1:$L$89,MATCH(AA1334,PDC!$K:$K,0),MATCH(PDC!$L$1,PDC!$K$1:$L$1,0))</f>
        <v>Activités immobilières</v>
      </c>
      <c r="Z1334" t="s">
        <v>318</v>
      </c>
      <c r="AA1334" t="s">
        <v>217</v>
      </c>
      <c r="AB1334">
        <v>274.68738395276102</v>
      </c>
    </row>
    <row r="1335" spans="24:28" x14ac:dyDescent="0.35">
      <c r="X1335" t="str">
        <f t="shared" si="46"/>
        <v>8414_Activités juridiques et comptables</v>
      </c>
      <c r="Y1335" t="str">
        <f>INDEX(PDC!$K$1:$L$89,MATCH(AA1335,PDC!$K:$K,0),MATCH(PDC!$L$1,PDC!$K$1:$L$1,0))</f>
        <v>Activités juridiques et comptables</v>
      </c>
      <c r="Z1335" t="s">
        <v>318</v>
      </c>
      <c r="AA1335" t="s">
        <v>155</v>
      </c>
      <c r="AB1335">
        <v>399.10109370377899</v>
      </c>
    </row>
    <row r="1336" spans="24:28" x14ac:dyDescent="0.35">
      <c r="X1336" t="str">
        <f t="shared" si="46"/>
        <v>8414_Activités des sièges sociaux ; conseil de gestion</v>
      </c>
      <c r="Y1336" t="str">
        <f>INDEX(PDC!$K$1:$L$89,MATCH(AA1336,PDC!$K:$K,0),MATCH(PDC!$L$1,PDC!$K$1:$L$1,0))</f>
        <v>Activités des sièges sociaux ; conseil de gestion</v>
      </c>
      <c r="Z1336" t="s">
        <v>318</v>
      </c>
      <c r="AA1336" t="s">
        <v>234</v>
      </c>
      <c r="AB1336">
        <v>46.649955552282101</v>
      </c>
    </row>
    <row r="1337" spans="24:28" x14ac:dyDescent="0.35">
      <c r="X1337" t="str">
        <f t="shared" si="46"/>
        <v>8414_Activités d'architecture et d'ingénierie ; activités de contrôle et analyses techniques</v>
      </c>
      <c r="Y1337" t="str">
        <f>INDEX(PDC!$K$1:$L$89,MATCH(AA1337,PDC!$K:$K,0),MATCH(PDC!$L$1,PDC!$K$1:$L$1,0))</f>
        <v>Activités d'architecture et d'ingénierie ; activités de contrôle et analyses techniques</v>
      </c>
      <c r="Z1337" t="s">
        <v>318</v>
      </c>
      <c r="AA1337" t="s">
        <v>243</v>
      </c>
      <c r="AB1337">
        <v>230.18647605383799</v>
      </c>
    </row>
    <row r="1338" spans="24:28" x14ac:dyDescent="0.35">
      <c r="X1338" t="str">
        <f t="shared" si="46"/>
        <v>8414_Recherche-développement scientifique</v>
      </c>
      <c r="Y1338" t="str">
        <f>INDEX(PDC!$K$1:$L$89,MATCH(AA1338,PDC!$K:$K,0),MATCH(PDC!$L$1,PDC!$K$1:$L$1,0))</f>
        <v>Recherche-développement scientifique</v>
      </c>
      <c r="Z1338" t="s">
        <v>318</v>
      </c>
      <c r="AA1338" t="s">
        <v>251</v>
      </c>
      <c r="AB1338">
        <v>5.01124088668585</v>
      </c>
    </row>
    <row r="1339" spans="24:28" x14ac:dyDescent="0.35">
      <c r="X1339" t="str">
        <f t="shared" si="46"/>
        <v>8414_Publicité et études de marché</v>
      </c>
      <c r="Y1339" t="str">
        <f>INDEX(PDC!$K$1:$L$89,MATCH(AA1339,PDC!$K:$K,0),MATCH(PDC!$L$1,PDC!$K$1:$L$1,0))</f>
        <v>Publicité et études de marché</v>
      </c>
      <c r="Z1339" t="s">
        <v>318</v>
      </c>
      <c r="AA1339" t="s">
        <v>157</v>
      </c>
      <c r="AB1339">
        <v>56.975678513978004</v>
      </c>
    </row>
    <row r="1340" spans="24:28" x14ac:dyDescent="0.35">
      <c r="X1340" t="str">
        <f t="shared" si="46"/>
        <v>8414_Autres activités spécialisées, scientifiques et techniques</v>
      </c>
      <c r="Y1340" t="str">
        <f>INDEX(PDC!$K$1:$L$89,MATCH(AA1340,PDC!$K:$K,0),MATCH(PDC!$L$1,PDC!$K$1:$L$1,0))</f>
        <v>Autres activités spécialisées, scientifiques et techniques</v>
      </c>
      <c r="Z1340" t="s">
        <v>318</v>
      </c>
      <c r="AA1340" t="s">
        <v>159</v>
      </c>
      <c r="AB1340">
        <v>13.537913334824299</v>
      </c>
    </row>
    <row r="1341" spans="24:28" x14ac:dyDescent="0.35">
      <c r="X1341" t="str">
        <f t="shared" si="46"/>
        <v>8414_Activités vétérinaires</v>
      </c>
      <c r="Y1341" t="str">
        <f>INDEX(PDC!$K$1:$L$89,MATCH(AA1341,PDC!$K:$K,0),MATCH(PDC!$L$1,PDC!$K$1:$L$1,0))</f>
        <v>Activités vétérinaires</v>
      </c>
      <c r="Z1341" t="s">
        <v>318</v>
      </c>
      <c r="AA1341" t="s">
        <v>238</v>
      </c>
      <c r="AB1341">
        <v>12.1498091527897</v>
      </c>
    </row>
    <row r="1342" spans="24:28" x14ac:dyDescent="0.35">
      <c r="X1342" t="str">
        <f t="shared" si="46"/>
        <v>8414_Activités de location et location-bail</v>
      </c>
      <c r="Y1342" t="str">
        <f>INDEX(PDC!$K$1:$L$89,MATCH(AA1342,PDC!$K:$K,0),MATCH(PDC!$L$1,PDC!$K$1:$L$1,0))</f>
        <v>Activités de location et location-bail</v>
      </c>
      <c r="Z1342" t="s">
        <v>318</v>
      </c>
      <c r="AA1342" t="s">
        <v>236</v>
      </c>
      <c r="AB1342">
        <v>54.984516953980801</v>
      </c>
    </row>
    <row r="1343" spans="24:28" x14ac:dyDescent="0.35">
      <c r="X1343" t="str">
        <f t="shared" si="46"/>
        <v>8414_Activités liées à l'emploi</v>
      </c>
      <c r="Y1343" t="str">
        <f>INDEX(PDC!$K$1:$L$89,MATCH(AA1343,PDC!$K:$K,0),MATCH(PDC!$L$1,PDC!$K$1:$L$1,0))</f>
        <v>Activités liées à l'emploi</v>
      </c>
      <c r="Z1343" t="s">
        <v>318</v>
      </c>
      <c r="AA1343" t="s">
        <v>198</v>
      </c>
      <c r="AB1343">
        <v>1412.75278265159</v>
      </c>
    </row>
    <row r="1344" spans="24:28" x14ac:dyDescent="0.35">
      <c r="X1344" t="str">
        <f t="shared" si="46"/>
        <v>8414_Activités des agences de voyage, voyagistes, services de réservation et activités connexes</v>
      </c>
      <c r="Y1344" t="str">
        <f>INDEX(PDC!$K$1:$L$89,MATCH(AA1344,PDC!$K:$K,0),MATCH(PDC!$L$1,PDC!$K$1:$L$1,0))</f>
        <v>Activités des agences de voyage, voyagistes, services de réservation et activités connexes</v>
      </c>
      <c r="Z1344" t="s">
        <v>318</v>
      </c>
      <c r="AA1344" t="s">
        <v>227</v>
      </c>
      <c r="AB1344">
        <v>82.442308019616306</v>
      </c>
    </row>
    <row r="1345" spans="24:28" x14ac:dyDescent="0.35">
      <c r="X1345" t="str">
        <f t="shared" si="46"/>
        <v>8414_Enquêtes et sécurité</v>
      </c>
      <c r="Y1345" t="str">
        <f>INDEX(PDC!$K$1:$L$89,MATCH(AA1345,PDC!$K:$K,0),MATCH(PDC!$L$1,PDC!$K$1:$L$1,0))</f>
        <v>Enquêtes et sécurité</v>
      </c>
      <c r="Z1345" t="s">
        <v>318</v>
      </c>
      <c r="AA1345" t="s">
        <v>213</v>
      </c>
      <c r="AB1345">
        <v>73.845603086337604</v>
      </c>
    </row>
    <row r="1346" spans="24:28" x14ac:dyDescent="0.35">
      <c r="X1346" t="str">
        <f t="shared" si="46"/>
        <v>8414_Services relatifs aux bâtiments et aménagement paysager</v>
      </c>
      <c r="Y1346" t="str">
        <f>INDEX(PDC!$K$1:$L$89,MATCH(AA1346,PDC!$K:$K,0),MATCH(PDC!$L$1,PDC!$K$1:$L$1,0))</f>
        <v>Services relatifs aux bâtiments et aménagement paysager</v>
      </c>
      <c r="Z1346" t="s">
        <v>318</v>
      </c>
      <c r="AA1346" t="s">
        <v>212</v>
      </c>
      <c r="AB1346">
        <v>450.83481918483102</v>
      </c>
    </row>
    <row r="1347" spans="24:28" x14ac:dyDescent="0.35">
      <c r="X1347" t="str">
        <f t="shared" si="46"/>
        <v>8414_Activités administratives et autres activités de soutien aux entreprises</v>
      </c>
      <c r="Y1347" t="str">
        <f>INDEX(PDC!$K$1:$L$89,MATCH(AA1347,PDC!$K:$K,0),MATCH(PDC!$L$1,PDC!$K$1:$L$1,0))</f>
        <v>Activités administratives et autres activités de soutien aux entreprises</v>
      </c>
      <c r="Z1347" t="s">
        <v>318</v>
      </c>
      <c r="AA1347" t="s">
        <v>224</v>
      </c>
      <c r="AB1347">
        <v>71.241360856108301</v>
      </c>
    </row>
    <row r="1348" spans="24:28" x14ac:dyDescent="0.35">
      <c r="X1348" t="str">
        <f t="shared" si="46"/>
        <v>8414_Administration publique et défense ; sécurité sociale obligatoire</v>
      </c>
      <c r="Y1348" t="str">
        <f>INDEX(PDC!$K$1:$L$89,MATCH(AA1348,PDC!$K:$K,0),MATCH(PDC!$L$1,PDC!$K$1:$L$1,0))</f>
        <v>Administration publique et défense ; sécurité sociale obligatoire</v>
      </c>
      <c r="Z1348" t="s">
        <v>318</v>
      </c>
      <c r="AA1348" t="s">
        <v>218</v>
      </c>
      <c r="AB1348">
        <v>788.03198868381799</v>
      </c>
    </row>
    <row r="1349" spans="24:28" x14ac:dyDescent="0.35">
      <c r="X1349" t="str">
        <f t="shared" ref="X1349:X1412" si="47">Z1349&amp;"_"&amp;Y1349</f>
        <v>8414_Enseignement</v>
      </c>
      <c r="Y1349" t="str">
        <f>INDEX(PDC!$K$1:$L$89,MATCH(AA1349,PDC!$K:$K,0),MATCH(PDC!$L$1,PDC!$K$1:$L$1,0))</f>
        <v>Enseignement</v>
      </c>
      <c r="Z1349" t="s">
        <v>318</v>
      </c>
      <c r="AA1349" t="s">
        <v>222</v>
      </c>
      <c r="AB1349">
        <v>824.77462036301699</v>
      </c>
    </row>
    <row r="1350" spans="24:28" x14ac:dyDescent="0.35">
      <c r="X1350" t="str">
        <f t="shared" si="47"/>
        <v>8414_Activités pour la santé humaine</v>
      </c>
      <c r="Y1350" t="str">
        <f>INDEX(PDC!$K$1:$L$89,MATCH(AA1350,PDC!$K:$K,0),MATCH(PDC!$L$1,PDC!$K$1:$L$1,0))</f>
        <v>Activités pour la santé humaine</v>
      </c>
      <c r="Z1350" t="s">
        <v>318</v>
      </c>
      <c r="AA1350" t="s">
        <v>207</v>
      </c>
      <c r="AB1350">
        <v>651.53302104591705</v>
      </c>
    </row>
    <row r="1351" spans="24:28" x14ac:dyDescent="0.35">
      <c r="X1351" t="str">
        <f t="shared" si="47"/>
        <v>8414_Hébergement médico-social et social</v>
      </c>
      <c r="Y1351" t="str">
        <f>INDEX(PDC!$K$1:$L$89,MATCH(AA1351,PDC!$K:$K,0),MATCH(PDC!$L$1,PDC!$K$1:$L$1,0))</f>
        <v>Hébergement médico-social et social</v>
      </c>
      <c r="Z1351" t="s">
        <v>318</v>
      </c>
      <c r="AA1351" t="s">
        <v>202</v>
      </c>
      <c r="AB1351">
        <v>382.27509152632598</v>
      </c>
    </row>
    <row r="1352" spans="24:28" x14ac:dyDescent="0.35">
      <c r="X1352" t="str">
        <f t="shared" si="47"/>
        <v>8414_Action sociale sans hébergement</v>
      </c>
      <c r="Y1352" t="str">
        <f>INDEX(PDC!$K$1:$L$89,MATCH(AA1352,PDC!$K:$K,0),MATCH(PDC!$L$1,PDC!$K$1:$L$1,0))</f>
        <v>Action sociale sans hébergement</v>
      </c>
      <c r="Z1352" t="s">
        <v>318</v>
      </c>
      <c r="AA1352" t="s">
        <v>201</v>
      </c>
      <c r="AB1352">
        <v>1362.7382842940201</v>
      </c>
    </row>
    <row r="1353" spans="24:28" x14ac:dyDescent="0.35">
      <c r="X1353" t="str">
        <f t="shared" si="47"/>
        <v>8414_Activités créatives, artistiques et de spectacle</v>
      </c>
      <c r="Y1353" t="str">
        <f>INDEX(PDC!$K$1:$L$89,MATCH(AA1353,PDC!$K:$K,0),MATCH(PDC!$L$1,PDC!$K$1:$L$1,0))</f>
        <v>Activités créatives, artistiques et de spectacle</v>
      </c>
      <c r="Z1353" t="s">
        <v>318</v>
      </c>
      <c r="AA1353" t="s">
        <v>245</v>
      </c>
      <c r="AB1353">
        <v>29.505259961134701</v>
      </c>
    </row>
    <row r="1354" spans="24:28" x14ac:dyDescent="0.35">
      <c r="X1354" t="str">
        <f t="shared" si="47"/>
        <v>8414_Activités sportives, récréatives et de loisirs</v>
      </c>
      <c r="Y1354" t="str">
        <f>INDEX(PDC!$K$1:$L$89,MATCH(AA1354,PDC!$K:$K,0),MATCH(PDC!$L$1,PDC!$K$1:$L$1,0))</f>
        <v>Activités sportives, récréatives et de loisirs</v>
      </c>
      <c r="Z1354" t="s">
        <v>318</v>
      </c>
      <c r="AA1354" t="s">
        <v>241</v>
      </c>
      <c r="AB1354">
        <v>80.465350563549904</v>
      </c>
    </row>
    <row r="1355" spans="24:28" x14ac:dyDescent="0.35">
      <c r="X1355" t="str">
        <f t="shared" si="47"/>
        <v>8414_Activités des organisations associatives</v>
      </c>
      <c r="Y1355" t="str">
        <f>INDEX(PDC!$K$1:$L$89,MATCH(AA1355,PDC!$K:$K,0),MATCH(PDC!$L$1,PDC!$K$1:$L$1,0))</f>
        <v>Activités des organisations associatives</v>
      </c>
      <c r="Z1355" t="s">
        <v>318</v>
      </c>
      <c r="AA1355" t="s">
        <v>209</v>
      </c>
      <c r="AB1355">
        <v>382.59123337705802</v>
      </c>
    </row>
    <row r="1356" spans="24:28" x14ac:dyDescent="0.35">
      <c r="X1356" t="str">
        <f t="shared" si="47"/>
        <v>8414_Réparation d'ordinateurs et de biens personnels et domestiques</v>
      </c>
      <c r="Y1356" t="str">
        <f>INDEX(PDC!$K$1:$L$89,MATCH(AA1356,PDC!$K:$K,0),MATCH(PDC!$L$1,PDC!$K$1:$L$1,0))</f>
        <v>Réparation d'ordinateurs et de biens personnels et domestiques</v>
      </c>
      <c r="Z1356" t="s">
        <v>318</v>
      </c>
      <c r="AA1356" t="s">
        <v>242</v>
      </c>
      <c r="AB1356">
        <v>22.570199245947599</v>
      </c>
    </row>
    <row r="1357" spans="24:28" x14ac:dyDescent="0.35">
      <c r="X1357" t="str">
        <f t="shared" si="47"/>
        <v>8414_Autres services personnels</v>
      </c>
      <c r="Y1357" t="str">
        <f>INDEX(PDC!$K$1:$L$89,MATCH(AA1357,PDC!$K:$K,0),MATCH(PDC!$L$1,PDC!$K$1:$L$1,0))</f>
        <v>Autres services personnels</v>
      </c>
      <c r="Z1357" t="s">
        <v>318</v>
      </c>
      <c r="AA1357" t="s">
        <v>216</v>
      </c>
      <c r="AB1357">
        <v>207.26292120987401</v>
      </c>
    </row>
    <row r="1358" spans="24:28" x14ac:dyDescent="0.35">
      <c r="X1358" t="str">
        <f t="shared" si="47"/>
        <v>8414_Activités des ménages en tant qu'employeurs de personnel domestique</v>
      </c>
      <c r="Y1358" t="str">
        <f>INDEX(PDC!$K$1:$L$89,MATCH(AA1358,PDC!$K:$K,0),MATCH(PDC!$L$1,PDC!$K$1:$L$1,0))</f>
        <v>Activités des ménages en tant qu'employeurs de personnel domestique</v>
      </c>
      <c r="Z1358" t="s">
        <v>318</v>
      </c>
      <c r="AA1358" t="s">
        <v>261</v>
      </c>
      <c r="AB1358">
        <v>94.807258588436994</v>
      </c>
    </row>
    <row r="1359" spans="24:28" x14ac:dyDescent="0.35">
      <c r="X1359" t="str">
        <f t="shared" si="47"/>
        <v>8414_Activités des organisations et organismes extraterritoriaux</v>
      </c>
      <c r="Y1359" t="str">
        <f>INDEX(PDC!$K$1:$L$89,MATCH(AA1359,PDC!$K:$K,0),MATCH(PDC!$L$1,PDC!$K$1:$L$1,0))</f>
        <v>Activités des organisations et organismes extraterritoriaux</v>
      </c>
      <c r="Z1359" t="s">
        <v>318</v>
      </c>
      <c r="AA1359" t="s">
        <v>260</v>
      </c>
      <c r="AB1359">
        <v>7.8091466796929696</v>
      </c>
    </row>
    <row r="1360" spans="24:28" x14ac:dyDescent="0.35">
      <c r="X1360" t="str">
        <f t="shared" si="47"/>
        <v>8415_Culture et production animale, chasse et services annexes</v>
      </c>
      <c r="Y1360" t="str">
        <f>INDEX(PDC!$K$1:$L$89,MATCH(AA1360,PDC!$K:$K,0),MATCH(PDC!$L$1,PDC!$K$1:$L$1,0))</f>
        <v>Culture et production animale, chasse et services annexes</v>
      </c>
      <c r="Z1360" t="s">
        <v>320</v>
      </c>
      <c r="AA1360" t="s">
        <v>94</v>
      </c>
      <c r="AB1360">
        <v>143.410347045896</v>
      </c>
    </row>
    <row r="1361" spans="24:28" x14ac:dyDescent="0.35">
      <c r="X1361" t="str">
        <f t="shared" si="47"/>
        <v>8415_Sylviculture et exploitation forestière</v>
      </c>
      <c r="Y1361" t="str">
        <f>INDEX(PDC!$K$1:$L$89,MATCH(AA1361,PDC!$K:$K,0),MATCH(PDC!$L$1,PDC!$K$1:$L$1,0))</f>
        <v>Sylviculture et exploitation forestière</v>
      </c>
      <c r="Z1361" t="s">
        <v>320</v>
      </c>
      <c r="AA1361" t="s">
        <v>95</v>
      </c>
      <c r="AB1361">
        <v>8.0959716346863804</v>
      </c>
    </row>
    <row r="1362" spans="24:28" x14ac:dyDescent="0.35">
      <c r="X1362" t="str">
        <f t="shared" si="47"/>
        <v>8415_Pêche et aquaculture</v>
      </c>
      <c r="Y1362" t="str">
        <f>INDEX(PDC!$K$1:$L$89,MATCH(AA1362,PDC!$K:$K,0),MATCH(PDC!$L$1,PDC!$K$1:$L$1,0))</f>
        <v>Pêche et aquaculture</v>
      </c>
      <c r="Z1362" t="s">
        <v>320</v>
      </c>
      <c r="AA1362" t="s">
        <v>104</v>
      </c>
      <c r="AB1362">
        <v>24.3614357893142</v>
      </c>
    </row>
    <row r="1363" spans="24:28" x14ac:dyDescent="0.35">
      <c r="X1363" t="str">
        <f t="shared" si="47"/>
        <v>8415_Autres industries extractives</v>
      </c>
      <c r="Y1363" t="str">
        <f>INDEX(PDC!$K$1:$L$89,MATCH(AA1363,PDC!$K:$K,0),MATCH(PDC!$L$1,PDC!$K$1:$L$1,0))</f>
        <v>Autres industries extractives</v>
      </c>
      <c r="Z1363" t="s">
        <v>320</v>
      </c>
      <c r="AA1363" t="s">
        <v>96</v>
      </c>
      <c r="AB1363">
        <v>88.740256231739707</v>
      </c>
    </row>
    <row r="1364" spans="24:28" x14ac:dyDescent="0.35">
      <c r="X1364" t="str">
        <f t="shared" si="47"/>
        <v>8415_Industries alimentaires</v>
      </c>
      <c r="Y1364" t="str">
        <f>INDEX(PDC!$K$1:$L$89,MATCH(AA1364,PDC!$K:$K,0),MATCH(PDC!$L$1,PDC!$K$1:$L$1,0))</f>
        <v>Industries alimentaires</v>
      </c>
      <c r="Z1364" t="s">
        <v>320</v>
      </c>
      <c r="AA1364" t="s">
        <v>199</v>
      </c>
      <c r="AB1364">
        <v>412.91894094887499</v>
      </c>
    </row>
    <row r="1365" spans="24:28" x14ac:dyDescent="0.35">
      <c r="X1365" t="str">
        <f t="shared" si="47"/>
        <v>8415_Fabrication de boissons</v>
      </c>
      <c r="Y1365" t="str">
        <f>INDEX(PDC!$K$1:$L$89,MATCH(AA1365,PDC!$K:$K,0),MATCH(PDC!$L$1,PDC!$K$1:$L$1,0))</f>
        <v>Fabrication de boissons</v>
      </c>
      <c r="Z1365" t="s">
        <v>320</v>
      </c>
      <c r="AA1365" t="s">
        <v>252</v>
      </c>
      <c r="AB1365">
        <v>1084.8705871772399</v>
      </c>
    </row>
    <row r="1366" spans="24:28" x14ac:dyDescent="0.35">
      <c r="X1366" t="str">
        <f t="shared" si="47"/>
        <v>8415_Fabrication de textiles</v>
      </c>
      <c r="Y1366" t="str">
        <f>INDEX(PDC!$K$1:$L$89,MATCH(AA1366,PDC!$K:$K,0),MATCH(PDC!$L$1,PDC!$K$1:$L$1,0))</f>
        <v>Fabrication de textiles</v>
      </c>
      <c r="Z1366" t="s">
        <v>320</v>
      </c>
      <c r="AA1366" t="s">
        <v>250</v>
      </c>
      <c r="AB1366">
        <v>15.971000770387301</v>
      </c>
    </row>
    <row r="1367" spans="24:28" x14ac:dyDescent="0.35">
      <c r="X1367" t="str">
        <f t="shared" si="47"/>
        <v>8415_Industrie du cuir et de la chaussure</v>
      </c>
      <c r="Y1367" t="str">
        <f>INDEX(PDC!$K$1:$L$89,MATCH(AA1367,PDC!$K:$K,0),MATCH(PDC!$L$1,PDC!$K$1:$L$1,0))</f>
        <v>Industrie du cuir et de la chaussure</v>
      </c>
      <c r="Z1367" t="s">
        <v>320</v>
      </c>
      <c r="AA1367" t="s">
        <v>143</v>
      </c>
      <c r="AB1367">
        <v>11.4759966070138</v>
      </c>
    </row>
    <row r="1368" spans="24:28" x14ac:dyDescent="0.35">
      <c r="X1368" t="str">
        <f t="shared" si="47"/>
        <v>8415_Travail du bois et fabrication d'articles en bois et en liège, à l'exception des meubles ; fabrication d'articles en vannerie et sparterie</v>
      </c>
      <c r="Y1368" t="str">
        <f>INDEX(PDC!$K$1:$L$89,MATCH(AA1368,PDC!$K:$K,0),MATCH(PDC!$L$1,PDC!$K$1:$L$1,0))</f>
        <v>Travail du bois et fabrication d'articles en bois et en liège, à l'exception des meubles ; fabrication d'articles en vannerie et sparterie</v>
      </c>
      <c r="Z1368" t="s">
        <v>320</v>
      </c>
      <c r="AA1368" t="s">
        <v>196</v>
      </c>
      <c r="AB1368">
        <v>88.551233438765095</v>
      </c>
    </row>
    <row r="1369" spans="24:28" x14ac:dyDescent="0.35">
      <c r="X1369" t="str">
        <f t="shared" si="47"/>
        <v>8415_Industrie du papier et du carton</v>
      </c>
      <c r="Y1369" t="str">
        <f>INDEX(PDC!$K$1:$L$89,MATCH(AA1369,PDC!$K:$K,0),MATCH(PDC!$L$1,PDC!$K$1:$L$1,0))</f>
        <v>Industrie du papier et du carton</v>
      </c>
      <c r="Z1369" t="s">
        <v>320</v>
      </c>
      <c r="AA1369" t="s">
        <v>248</v>
      </c>
      <c r="AB1369">
        <v>329.68563536752401</v>
      </c>
    </row>
    <row r="1370" spans="24:28" x14ac:dyDescent="0.35">
      <c r="X1370" t="str">
        <f t="shared" si="47"/>
        <v>8415_Imprimerie et reproduction d'enregistrements</v>
      </c>
      <c r="Y1370" t="str">
        <f>INDEX(PDC!$K$1:$L$89,MATCH(AA1370,PDC!$K:$K,0),MATCH(PDC!$L$1,PDC!$K$1:$L$1,0))</f>
        <v>Imprimerie et reproduction d'enregistrements</v>
      </c>
      <c r="Z1370" t="s">
        <v>320</v>
      </c>
      <c r="AA1370" t="s">
        <v>221</v>
      </c>
      <c r="AB1370">
        <v>52.201492685492902</v>
      </c>
    </row>
    <row r="1371" spans="24:28" x14ac:dyDescent="0.35">
      <c r="X1371" t="str">
        <f t="shared" si="47"/>
        <v>8415_Industrie chimique</v>
      </c>
      <c r="Y1371" t="str">
        <f>INDEX(PDC!$K$1:$L$89,MATCH(AA1371,PDC!$K:$K,0),MATCH(PDC!$L$1,PDC!$K$1:$L$1,0))</f>
        <v>Industrie chimique</v>
      </c>
      <c r="Z1371" t="s">
        <v>320</v>
      </c>
      <c r="AA1371" t="s">
        <v>211</v>
      </c>
      <c r="AB1371">
        <v>16.732136740763199</v>
      </c>
    </row>
    <row r="1372" spans="24:28" x14ac:dyDescent="0.35">
      <c r="X1372" t="str">
        <f t="shared" si="47"/>
        <v>8415_Industrie pharmaceutique</v>
      </c>
      <c r="Y1372" t="str">
        <f>INDEX(PDC!$K$1:$L$89,MATCH(AA1372,PDC!$K:$K,0),MATCH(PDC!$L$1,PDC!$K$1:$L$1,0))</f>
        <v>Industrie pharmaceutique</v>
      </c>
      <c r="Z1372" t="s">
        <v>320</v>
      </c>
      <c r="AA1372" t="s">
        <v>259</v>
      </c>
      <c r="AB1372">
        <v>15.733083524733299</v>
      </c>
    </row>
    <row r="1373" spans="24:28" x14ac:dyDescent="0.35">
      <c r="X1373" t="str">
        <f t="shared" si="47"/>
        <v>8415_Fabrication de produits en caoutchouc et en plastique</v>
      </c>
      <c r="Y1373" t="str">
        <f>INDEX(PDC!$K$1:$L$89,MATCH(AA1373,PDC!$K:$K,0),MATCH(PDC!$L$1,PDC!$K$1:$L$1,0))</f>
        <v>Fabrication de produits en caoutchouc et en plastique</v>
      </c>
      <c r="Z1373" t="s">
        <v>320</v>
      </c>
      <c r="AA1373" t="s">
        <v>195</v>
      </c>
      <c r="AB1373">
        <v>191.450034857888</v>
      </c>
    </row>
    <row r="1374" spans="24:28" x14ac:dyDescent="0.35">
      <c r="X1374" t="str">
        <f t="shared" si="47"/>
        <v>8415_Fabrication d'autres produits minéraux non métalliques</v>
      </c>
      <c r="Y1374" t="str">
        <f>INDEX(PDC!$K$1:$L$89,MATCH(AA1374,PDC!$K:$K,0),MATCH(PDC!$L$1,PDC!$K$1:$L$1,0))</f>
        <v>Fabrication d'autres produits minéraux non métalliques</v>
      </c>
      <c r="Z1374" t="s">
        <v>320</v>
      </c>
      <c r="AA1374" t="s">
        <v>203</v>
      </c>
      <c r="AB1374">
        <v>73.884974235452205</v>
      </c>
    </row>
    <row r="1375" spans="24:28" x14ac:dyDescent="0.35">
      <c r="X1375" t="str">
        <f t="shared" si="47"/>
        <v>8415_Métallurgie</v>
      </c>
      <c r="Y1375" t="str">
        <f>INDEX(PDC!$K$1:$L$89,MATCH(AA1375,PDC!$K:$K,0),MATCH(PDC!$L$1,PDC!$K$1:$L$1,0))</f>
        <v>Métallurgie</v>
      </c>
      <c r="Z1375" t="s">
        <v>320</v>
      </c>
      <c r="AA1375" t="s">
        <v>225</v>
      </c>
      <c r="AB1375">
        <v>97.322201916237205</v>
      </c>
    </row>
    <row r="1376" spans="24:28" x14ac:dyDescent="0.35">
      <c r="X1376" t="str">
        <f t="shared" si="47"/>
        <v>8415_Fabrication de produits métalliques, à l'exception des machines et des équipements</v>
      </c>
      <c r="Y1376" t="str">
        <f>INDEX(PDC!$K$1:$L$89,MATCH(AA1376,PDC!$K:$K,0),MATCH(PDC!$L$1,PDC!$K$1:$L$1,0))</f>
        <v>Fabrication de produits métalliques, à l'exception des machines et des équipements</v>
      </c>
      <c r="Z1376" t="s">
        <v>320</v>
      </c>
      <c r="AA1376" t="s">
        <v>204</v>
      </c>
      <c r="AB1376">
        <v>404.55278497424899</v>
      </c>
    </row>
    <row r="1377" spans="24:28" x14ac:dyDescent="0.35">
      <c r="X1377" t="str">
        <f t="shared" si="47"/>
        <v>8415_Fabrication de produits informatiques, électroniques et optiques</v>
      </c>
      <c r="Y1377" t="str">
        <f>INDEX(PDC!$K$1:$L$89,MATCH(AA1377,PDC!$K:$K,0),MATCH(PDC!$L$1,PDC!$K$1:$L$1,0))</f>
        <v>Fabrication de produits informatiques, électroniques et optiques</v>
      </c>
      <c r="Z1377" t="s">
        <v>320</v>
      </c>
      <c r="AA1377" t="s">
        <v>145</v>
      </c>
      <c r="AB1377">
        <v>458.83010176987898</v>
      </c>
    </row>
    <row r="1378" spans="24:28" x14ac:dyDescent="0.35">
      <c r="X1378" t="str">
        <f t="shared" si="47"/>
        <v>8415_Fabrication d'équipements électriques</v>
      </c>
      <c r="Y1378" t="str">
        <f>INDEX(PDC!$K$1:$L$89,MATCH(AA1378,PDC!$K:$K,0),MATCH(PDC!$L$1,PDC!$K$1:$L$1,0))</f>
        <v>Fabrication d'équipements électriques</v>
      </c>
      <c r="Z1378" t="s">
        <v>320</v>
      </c>
      <c r="AA1378" t="s">
        <v>235</v>
      </c>
      <c r="AB1378">
        <v>10.7628160102058</v>
      </c>
    </row>
    <row r="1379" spans="24:28" x14ac:dyDescent="0.35">
      <c r="X1379" t="str">
        <f t="shared" si="47"/>
        <v>8415_Fabrication de machines et équipements n.c.a.</v>
      </c>
      <c r="Y1379" t="str">
        <f>INDEX(PDC!$K$1:$L$89,MATCH(AA1379,PDC!$K:$K,0),MATCH(PDC!$L$1,PDC!$K$1:$L$1,0))</f>
        <v>Fabrication de machines et équipements n.c.a.</v>
      </c>
      <c r="Z1379" t="s">
        <v>320</v>
      </c>
      <c r="AA1379" t="s">
        <v>219</v>
      </c>
      <c r="AB1379">
        <v>114.705637980769</v>
      </c>
    </row>
    <row r="1380" spans="24:28" x14ac:dyDescent="0.35">
      <c r="X1380" t="str">
        <f t="shared" si="47"/>
        <v>8415_Industrie automobile</v>
      </c>
      <c r="Y1380" t="str">
        <f>INDEX(PDC!$K$1:$L$89,MATCH(AA1380,PDC!$K:$K,0),MATCH(PDC!$L$1,PDC!$K$1:$L$1,0))</f>
        <v>Industrie automobile</v>
      </c>
      <c r="Z1380" t="s">
        <v>320</v>
      </c>
      <c r="AA1380" t="s">
        <v>208</v>
      </c>
      <c r="AB1380">
        <v>10.6848578045014</v>
      </c>
    </row>
    <row r="1381" spans="24:28" x14ac:dyDescent="0.35">
      <c r="X1381" t="str">
        <f t="shared" si="47"/>
        <v>8415_Fabrication d'autres matériels de transport</v>
      </c>
      <c r="Y1381" t="str">
        <f>INDEX(PDC!$K$1:$L$89,MATCH(AA1381,PDC!$K:$K,0),MATCH(PDC!$L$1,PDC!$K$1:$L$1,0))</f>
        <v>Fabrication d'autres matériels de transport</v>
      </c>
      <c r="Z1381" t="s">
        <v>320</v>
      </c>
      <c r="AA1381" t="s">
        <v>237</v>
      </c>
      <c r="AB1381">
        <v>7.2319125216567297</v>
      </c>
    </row>
    <row r="1382" spans="24:28" x14ac:dyDescent="0.35">
      <c r="X1382" t="str">
        <f t="shared" si="47"/>
        <v>8415_Fabrication de meubles</v>
      </c>
      <c r="Y1382" t="str">
        <f>INDEX(PDC!$K$1:$L$89,MATCH(AA1382,PDC!$K:$K,0),MATCH(PDC!$L$1,PDC!$K$1:$L$1,0))</f>
        <v>Fabrication de meubles</v>
      </c>
      <c r="Z1382" t="s">
        <v>320</v>
      </c>
      <c r="AA1382" t="s">
        <v>231</v>
      </c>
      <c r="AB1382">
        <v>146.74778726518201</v>
      </c>
    </row>
    <row r="1383" spans="24:28" x14ac:dyDescent="0.35">
      <c r="X1383" t="str">
        <f t="shared" si="47"/>
        <v>8415_Autres industries manufacturières</v>
      </c>
      <c r="Y1383" t="str">
        <f>INDEX(PDC!$K$1:$L$89,MATCH(AA1383,PDC!$K:$K,0),MATCH(PDC!$L$1,PDC!$K$1:$L$1,0))</f>
        <v>Autres industries manufacturières</v>
      </c>
      <c r="Z1383" t="s">
        <v>320</v>
      </c>
      <c r="AA1383" t="s">
        <v>244</v>
      </c>
      <c r="AB1383">
        <v>143.92183194976701</v>
      </c>
    </row>
    <row r="1384" spans="24:28" x14ac:dyDescent="0.35">
      <c r="X1384" t="str">
        <f t="shared" si="47"/>
        <v>8415_Réparation et installation de machines et d'équipements</v>
      </c>
      <c r="Y1384" t="str">
        <f>INDEX(PDC!$K$1:$L$89,MATCH(AA1384,PDC!$K:$K,0),MATCH(PDC!$L$1,PDC!$K$1:$L$1,0))</f>
        <v>Réparation et installation de machines et d'équipements</v>
      </c>
      <c r="Z1384" t="s">
        <v>320</v>
      </c>
      <c r="AA1384" t="s">
        <v>215</v>
      </c>
      <c r="AB1384">
        <v>77.056080067950901</v>
      </c>
    </row>
    <row r="1385" spans="24:28" x14ac:dyDescent="0.35">
      <c r="X1385" t="str">
        <f t="shared" si="47"/>
        <v>8415_Production et distribution d'électricité, de gaz, de vapeur et d'air conditionné</v>
      </c>
      <c r="Y1385" t="str">
        <f>INDEX(PDC!$K$1:$L$89,MATCH(AA1385,PDC!$K:$K,0),MATCH(PDC!$L$1,PDC!$K$1:$L$1,0))</f>
        <v>Production et distribution d'électricité, de gaz, de vapeur et d'air conditionné</v>
      </c>
      <c r="Z1385" t="s">
        <v>320</v>
      </c>
      <c r="AA1385" t="s">
        <v>253</v>
      </c>
      <c r="AB1385">
        <v>77.564875126289905</v>
      </c>
    </row>
    <row r="1386" spans="24:28" x14ac:dyDescent="0.35">
      <c r="X1386" t="str">
        <f t="shared" si="47"/>
        <v>8415_Captage, traitement et distribution d'eau</v>
      </c>
      <c r="Y1386" t="str">
        <f>INDEX(PDC!$K$1:$L$89,MATCH(AA1386,PDC!$K:$K,0),MATCH(PDC!$L$1,PDC!$K$1:$L$1,0))</f>
        <v>Captage, traitement et distribution d'eau</v>
      </c>
      <c r="Z1386" t="s">
        <v>320</v>
      </c>
      <c r="AA1386" t="s">
        <v>230</v>
      </c>
      <c r="AB1386">
        <v>38.521177738864601</v>
      </c>
    </row>
    <row r="1387" spans="24:28" x14ac:dyDescent="0.35">
      <c r="X1387" t="str">
        <f t="shared" si="47"/>
        <v>8415_Collecte et traitement des eaux usées</v>
      </c>
      <c r="Y1387" t="str">
        <f>INDEX(PDC!$K$1:$L$89,MATCH(AA1387,PDC!$K:$K,0),MATCH(PDC!$L$1,PDC!$K$1:$L$1,0))</f>
        <v>Collecte et traitement des eaux usées</v>
      </c>
      <c r="Z1387" t="s">
        <v>320</v>
      </c>
      <c r="AA1387" t="s">
        <v>197</v>
      </c>
      <c r="AB1387">
        <v>56.587995756011203</v>
      </c>
    </row>
    <row r="1388" spans="24:28" x14ac:dyDescent="0.35">
      <c r="X1388" t="str">
        <f t="shared" si="47"/>
        <v>8415_Collecte, traitement et élimination des déchets ; récupération</v>
      </c>
      <c r="Y1388" t="str">
        <f>INDEX(PDC!$K$1:$L$89,MATCH(AA1388,PDC!$K:$K,0),MATCH(PDC!$L$1,PDC!$K$1:$L$1,0))</f>
        <v>Collecte, traitement et élimination des déchets ; récupération</v>
      </c>
      <c r="Z1388" t="s">
        <v>320</v>
      </c>
      <c r="AA1388" t="s">
        <v>147</v>
      </c>
      <c r="AB1388">
        <v>84.793494864292001</v>
      </c>
    </row>
    <row r="1389" spans="24:28" x14ac:dyDescent="0.35">
      <c r="X1389" t="str">
        <f t="shared" si="47"/>
        <v>8415_Dépollution et autres services de gestion des déchets</v>
      </c>
      <c r="Y1389" t="str">
        <f>INDEX(PDC!$K$1:$L$89,MATCH(AA1389,PDC!$K:$K,0),MATCH(PDC!$L$1,PDC!$K$1:$L$1,0))</f>
        <v>Dépollution et autres services de gestion des déchets</v>
      </c>
      <c r="Z1389" t="s">
        <v>320</v>
      </c>
      <c r="AA1389" t="s">
        <v>246</v>
      </c>
      <c r="AB1389">
        <v>3.4569111867202502</v>
      </c>
    </row>
    <row r="1390" spans="24:28" x14ac:dyDescent="0.35">
      <c r="X1390" t="str">
        <f t="shared" si="47"/>
        <v>8415_Construction de bâtiments</v>
      </c>
      <c r="Y1390" t="str">
        <f>INDEX(PDC!$K$1:$L$89,MATCH(AA1390,PDC!$K:$K,0),MATCH(PDC!$L$1,PDC!$K$1:$L$1,0))</f>
        <v>Construction de bâtiments</v>
      </c>
      <c r="Z1390" t="s">
        <v>320</v>
      </c>
      <c r="AA1390" t="s">
        <v>193</v>
      </c>
      <c r="AB1390">
        <v>247.48730629861299</v>
      </c>
    </row>
    <row r="1391" spans="24:28" x14ac:dyDescent="0.35">
      <c r="X1391" t="str">
        <f t="shared" si="47"/>
        <v>8415_Génie civil</v>
      </c>
      <c r="Y1391" t="str">
        <f>INDEX(PDC!$K$1:$L$89,MATCH(AA1391,PDC!$K:$K,0),MATCH(PDC!$L$1,PDC!$K$1:$L$1,0))</f>
        <v>Génie civil</v>
      </c>
      <c r="Z1391" t="s">
        <v>320</v>
      </c>
      <c r="AA1391" t="s">
        <v>149</v>
      </c>
      <c r="AB1391">
        <v>253.199357598787</v>
      </c>
    </row>
    <row r="1392" spans="24:28" x14ac:dyDescent="0.35">
      <c r="X1392" t="str">
        <f t="shared" si="47"/>
        <v>8415_Travaux de construction spécialisés</v>
      </c>
      <c r="Y1392" t="str">
        <f>INDEX(PDC!$K$1:$L$89,MATCH(AA1392,PDC!$K:$K,0),MATCH(PDC!$L$1,PDC!$K$1:$L$1,0))</f>
        <v>Travaux de construction spécialisés</v>
      </c>
      <c r="Z1392" t="s">
        <v>320</v>
      </c>
      <c r="AA1392" t="s">
        <v>151</v>
      </c>
      <c r="AB1392">
        <v>2041.42599438354</v>
      </c>
    </row>
    <row r="1393" spans="24:28" x14ac:dyDescent="0.35">
      <c r="X1393" t="str">
        <f t="shared" si="47"/>
        <v>8415_Commerce et réparation d'automobiles et de motocycles</v>
      </c>
      <c r="Y1393" t="str">
        <f>INDEX(PDC!$K$1:$L$89,MATCH(AA1393,PDC!$K:$K,0),MATCH(PDC!$L$1,PDC!$K$1:$L$1,0))</f>
        <v>Commerce et réparation d'automobiles et de motocycles</v>
      </c>
      <c r="Z1393" t="s">
        <v>320</v>
      </c>
      <c r="AA1393" t="s">
        <v>223</v>
      </c>
      <c r="AB1393">
        <v>619.22409845248603</v>
      </c>
    </row>
    <row r="1394" spans="24:28" x14ac:dyDescent="0.35">
      <c r="X1394" t="str">
        <f t="shared" si="47"/>
        <v>8415_Commerce de gros, à l'exception des automobiles et des motocycles</v>
      </c>
      <c r="Y1394" t="str">
        <f>INDEX(PDC!$K$1:$L$89,MATCH(AA1394,PDC!$K:$K,0),MATCH(PDC!$L$1,PDC!$K$1:$L$1,0))</f>
        <v>Commerce de gros, à l'exception des automobiles et des motocycles</v>
      </c>
      <c r="Z1394" t="s">
        <v>320</v>
      </c>
      <c r="AA1394" t="s">
        <v>210</v>
      </c>
      <c r="AB1394">
        <v>827.02137130782398</v>
      </c>
    </row>
    <row r="1395" spans="24:28" x14ac:dyDescent="0.35">
      <c r="X1395" t="str">
        <f t="shared" si="47"/>
        <v>8415_Commerce de détail, à l'exception des automobiles et des motocycles</v>
      </c>
      <c r="Y1395" t="str">
        <f>INDEX(PDC!$K$1:$L$89,MATCH(AA1395,PDC!$K:$K,0),MATCH(PDC!$L$1,PDC!$K$1:$L$1,0))</f>
        <v>Commerce de détail, à l'exception des automobiles et des motocycles</v>
      </c>
      <c r="Z1395" t="s">
        <v>320</v>
      </c>
      <c r="AA1395" t="s">
        <v>206</v>
      </c>
      <c r="AB1395">
        <v>3260.87247574602</v>
      </c>
    </row>
    <row r="1396" spans="24:28" x14ac:dyDescent="0.35">
      <c r="X1396" t="str">
        <f t="shared" si="47"/>
        <v>8415_Transports terrestres et transport par conduites</v>
      </c>
      <c r="Y1396" t="str">
        <f>INDEX(PDC!$K$1:$L$89,MATCH(AA1396,PDC!$K:$K,0),MATCH(PDC!$L$1,PDC!$K$1:$L$1,0))</f>
        <v>Transports terrestres et transport par conduites</v>
      </c>
      <c r="Z1396" t="s">
        <v>320</v>
      </c>
      <c r="AA1396" t="s">
        <v>205</v>
      </c>
      <c r="AB1396">
        <v>1013.53476646541</v>
      </c>
    </row>
    <row r="1397" spans="24:28" x14ac:dyDescent="0.35">
      <c r="X1397" t="str">
        <f t="shared" si="47"/>
        <v>8415_Transports aériens</v>
      </c>
      <c r="Y1397" t="str">
        <f>INDEX(PDC!$K$1:$L$89,MATCH(AA1397,PDC!$K:$K,0),MATCH(PDC!$L$1,PDC!$K$1:$L$1,0))</f>
        <v>Transports aériens</v>
      </c>
      <c r="Z1397" t="s">
        <v>320</v>
      </c>
      <c r="AA1397" t="s">
        <v>258</v>
      </c>
      <c r="AB1397">
        <v>8.1980886477526305</v>
      </c>
    </row>
    <row r="1398" spans="24:28" x14ac:dyDescent="0.35">
      <c r="X1398" t="str">
        <f t="shared" si="47"/>
        <v>8415_Entreposage et services auxiliaires des transports</v>
      </c>
      <c r="Y1398" t="str">
        <f>INDEX(PDC!$K$1:$L$89,MATCH(AA1398,PDC!$K:$K,0),MATCH(PDC!$L$1,PDC!$K$1:$L$1,0))</f>
        <v>Entreposage et services auxiliaires des transports</v>
      </c>
      <c r="Z1398" t="s">
        <v>320</v>
      </c>
      <c r="AA1398" t="s">
        <v>200</v>
      </c>
      <c r="AB1398">
        <v>37.665723147852603</v>
      </c>
    </row>
    <row r="1399" spans="24:28" x14ac:dyDescent="0.35">
      <c r="X1399" t="str">
        <f t="shared" si="47"/>
        <v>8415_Activités de poste et de courrier</v>
      </c>
      <c r="Y1399" t="str">
        <f>INDEX(PDC!$K$1:$L$89,MATCH(AA1399,PDC!$K:$K,0),MATCH(PDC!$L$1,PDC!$K$1:$L$1,0))</f>
        <v>Activités de poste et de courrier</v>
      </c>
      <c r="Z1399" t="s">
        <v>320</v>
      </c>
      <c r="AA1399" t="s">
        <v>229</v>
      </c>
      <c r="AB1399">
        <v>128.07124210190801</v>
      </c>
    </row>
    <row r="1400" spans="24:28" x14ac:dyDescent="0.35">
      <c r="X1400" t="str">
        <f t="shared" si="47"/>
        <v>8415_Hébergement</v>
      </c>
      <c r="Y1400" t="str">
        <f>INDEX(PDC!$K$1:$L$89,MATCH(AA1400,PDC!$K:$K,0),MATCH(PDC!$L$1,PDC!$K$1:$L$1,0))</f>
        <v>Hébergement</v>
      </c>
      <c r="Z1400" t="s">
        <v>320</v>
      </c>
      <c r="AA1400" t="s">
        <v>220</v>
      </c>
      <c r="AB1400">
        <v>1176.9738912248199</v>
      </c>
    </row>
    <row r="1401" spans="24:28" x14ac:dyDescent="0.35">
      <c r="X1401" t="str">
        <f t="shared" si="47"/>
        <v>8415_Restauration</v>
      </c>
      <c r="Y1401" t="str">
        <f>INDEX(PDC!$K$1:$L$89,MATCH(AA1401,PDC!$K:$K,0),MATCH(PDC!$L$1,PDC!$K$1:$L$1,0))</f>
        <v>Restauration</v>
      </c>
      <c r="Z1401" t="s">
        <v>320</v>
      </c>
      <c r="AA1401" t="s">
        <v>214</v>
      </c>
      <c r="AB1401">
        <v>1542.5168655007201</v>
      </c>
    </row>
    <row r="1402" spans="24:28" x14ac:dyDescent="0.35">
      <c r="X1402" t="str">
        <f t="shared" si="47"/>
        <v>8415_Édition</v>
      </c>
      <c r="Y1402" t="str">
        <f>INDEX(PDC!$K$1:$L$89,MATCH(AA1402,PDC!$K:$K,0),MATCH(PDC!$L$1,PDC!$K$1:$L$1,0))</f>
        <v>Édition</v>
      </c>
      <c r="Z1402" t="s">
        <v>320</v>
      </c>
      <c r="AA1402" t="s">
        <v>255</v>
      </c>
      <c r="AB1402">
        <v>67.351198965542494</v>
      </c>
    </row>
    <row r="1403" spans="24:28" x14ac:dyDescent="0.35">
      <c r="X1403" t="str">
        <f t="shared" si="47"/>
        <v>8415_Production de films cinématographiques, de vidéo et de programmes de télévision ; enregistrement sonore et édition musicale</v>
      </c>
      <c r="Y1403" t="str">
        <f>INDEX(PDC!$K$1:$L$89,MATCH(AA1403,PDC!$K:$K,0),MATCH(PDC!$L$1,PDC!$K$1:$L$1,0))</f>
        <v>Production de films cinématographiques, de vidéo et de programmes de télévision ; enregistrement sonore et édition musicale</v>
      </c>
      <c r="Z1403" t="s">
        <v>320</v>
      </c>
      <c r="AA1403" t="s">
        <v>228</v>
      </c>
      <c r="AB1403">
        <v>15.284408871712101</v>
      </c>
    </row>
    <row r="1404" spans="24:28" x14ac:dyDescent="0.35">
      <c r="X1404" t="str">
        <f t="shared" si="47"/>
        <v>8415_Programmation et diffusion</v>
      </c>
      <c r="Y1404" t="str">
        <f>INDEX(PDC!$K$1:$L$89,MATCH(AA1404,PDC!$K:$K,0),MATCH(PDC!$L$1,PDC!$K$1:$L$1,0))</f>
        <v>Programmation et diffusion</v>
      </c>
      <c r="Z1404" t="s">
        <v>320</v>
      </c>
      <c r="AA1404" t="s">
        <v>257</v>
      </c>
      <c r="AB1404">
        <v>4</v>
      </c>
    </row>
    <row r="1405" spans="24:28" x14ac:dyDescent="0.35">
      <c r="X1405" t="str">
        <f t="shared" si="47"/>
        <v>8415_Télécommunications</v>
      </c>
      <c r="Y1405" t="str">
        <f>INDEX(PDC!$K$1:$L$89,MATCH(AA1405,PDC!$K:$K,0),MATCH(PDC!$L$1,PDC!$K$1:$L$1,0))</f>
        <v>Télécommunications</v>
      </c>
      <c r="Z1405" t="s">
        <v>320</v>
      </c>
      <c r="AA1405" t="s">
        <v>249</v>
      </c>
      <c r="AB1405">
        <v>25.6829261667142</v>
      </c>
    </row>
    <row r="1406" spans="24:28" x14ac:dyDescent="0.35">
      <c r="X1406" t="str">
        <f t="shared" si="47"/>
        <v>8415_Programmation, conseil et autres activités informatiques</v>
      </c>
      <c r="Y1406" t="str">
        <f>INDEX(PDC!$K$1:$L$89,MATCH(AA1406,PDC!$K:$K,0),MATCH(PDC!$L$1,PDC!$K$1:$L$1,0))</f>
        <v>Programmation, conseil et autres activités informatiques</v>
      </c>
      <c r="Z1406" t="s">
        <v>320</v>
      </c>
      <c r="AA1406" t="s">
        <v>233</v>
      </c>
      <c r="AB1406">
        <v>82.523858574090099</v>
      </c>
    </row>
    <row r="1407" spans="24:28" x14ac:dyDescent="0.35">
      <c r="X1407" t="str">
        <f t="shared" si="47"/>
        <v>8415_Services d'information</v>
      </c>
      <c r="Y1407" t="str">
        <f>INDEX(PDC!$K$1:$L$89,MATCH(AA1407,PDC!$K:$K,0),MATCH(PDC!$L$1,PDC!$K$1:$L$1,0))</f>
        <v>Services d'information</v>
      </c>
      <c r="Z1407" t="s">
        <v>320</v>
      </c>
      <c r="AA1407" t="s">
        <v>153</v>
      </c>
      <c r="AB1407">
        <v>12.592149461119099</v>
      </c>
    </row>
    <row r="1408" spans="24:28" x14ac:dyDescent="0.35">
      <c r="X1408" t="str">
        <f t="shared" si="47"/>
        <v>8415_Activités des services financiers, hors assurance et caisses de retraite</v>
      </c>
      <c r="Y1408" t="str">
        <f>INDEX(PDC!$K$1:$L$89,MATCH(AA1408,PDC!$K:$K,0),MATCH(PDC!$L$1,PDC!$K$1:$L$1,0))</f>
        <v>Activités des services financiers, hors assurance et caisses de retraite</v>
      </c>
      <c r="Z1408" t="s">
        <v>320</v>
      </c>
      <c r="AA1408" t="s">
        <v>226</v>
      </c>
      <c r="AB1408">
        <v>449.40945513215303</v>
      </c>
    </row>
    <row r="1409" spans="24:28" x14ac:dyDescent="0.35">
      <c r="X1409" t="str">
        <f t="shared" si="47"/>
        <v>8415_Assurance</v>
      </c>
      <c r="Y1409" t="str">
        <f>INDEX(PDC!$K$1:$L$89,MATCH(AA1409,PDC!$K:$K,0),MATCH(PDC!$L$1,PDC!$K$1:$L$1,0))</f>
        <v>Assurance</v>
      </c>
      <c r="Z1409" t="s">
        <v>320</v>
      </c>
      <c r="AA1409" t="s">
        <v>240</v>
      </c>
      <c r="AB1409">
        <v>63.846238690566999</v>
      </c>
    </row>
    <row r="1410" spans="24:28" x14ac:dyDescent="0.35">
      <c r="X1410" t="str">
        <f t="shared" si="47"/>
        <v>8415_Activités auxiliaires de services financiers et d'assurance</v>
      </c>
      <c r="Y1410" t="str">
        <f>INDEX(PDC!$K$1:$L$89,MATCH(AA1410,PDC!$K:$K,0),MATCH(PDC!$L$1,PDC!$K$1:$L$1,0))</f>
        <v>Activités auxiliaires de services financiers et d'assurance</v>
      </c>
      <c r="Z1410" t="s">
        <v>320</v>
      </c>
      <c r="AA1410" t="s">
        <v>232</v>
      </c>
      <c r="AB1410">
        <v>73.164237441419303</v>
      </c>
    </row>
    <row r="1411" spans="24:28" x14ac:dyDescent="0.35">
      <c r="X1411" t="str">
        <f t="shared" si="47"/>
        <v>8415_Activités immobilières</v>
      </c>
      <c r="Y1411" t="str">
        <f>INDEX(PDC!$K$1:$L$89,MATCH(AA1411,PDC!$K:$K,0),MATCH(PDC!$L$1,PDC!$K$1:$L$1,0))</f>
        <v>Activités immobilières</v>
      </c>
      <c r="Z1411" t="s">
        <v>320</v>
      </c>
      <c r="AA1411" t="s">
        <v>217</v>
      </c>
      <c r="AB1411">
        <v>630.22188187664699</v>
      </c>
    </row>
    <row r="1412" spans="24:28" x14ac:dyDescent="0.35">
      <c r="X1412" t="str">
        <f t="shared" si="47"/>
        <v>8415_Activités juridiques et comptables</v>
      </c>
      <c r="Y1412" t="str">
        <f>INDEX(PDC!$K$1:$L$89,MATCH(AA1412,PDC!$K:$K,0),MATCH(PDC!$L$1,PDC!$K$1:$L$1,0))</f>
        <v>Activités juridiques et comptables</v>
      </c>
      <c r="Z1412" t="s">
        <v>320</v>
      </c>
      <c r="AA1412" t="s">
        <v>155</v>
      </c>
      <c r="AB1412">
        <v>549.10570786550204</v>
      </c>
    </row>
    <row r="1413" spans="24:28" x14ac:dyDescent="0.35">
      <c r="X1413" t="str">
        <f t="shared" ref="X1413:X1476" si="48">Z1413&amp;"_"&amp;Y1413</f>
        <v>8415_Activités des sièges sociaux ; conseil de gestion</v>
      </c>
      <c r="Y1413" t="str">
        <f>INDEX(PDC!$K$1:$L$89,MATCH(AA1413,PDC!$K:$K,0),MATCH(PDC!$L$1,PDC!$K$1:$L$1,0))</f>
        <v>Activités des sièges sociaux ; conseil de gestion</v>
      </c>
      <c r="Z1413" t="s">
        <v>320</v>
      </c>
      <c r="AA1413" t="s">
        <v>234</v>
      </c>
      <c r="AB1413">
        <v>98.096978096468604</v>
      </c>
    </row>
    <row r="1414" spans="24:28" x14ac:dyDescent="0.35">
      <c r="X1414" t="str">
        <f t="shared" si="48"/>
        <v>8415_Activités d'architecture et d'ingénierie ; activités de contrôle et analyses techniques</v>
      </c>
      <c r="Y1414" t="str">
        <f>INDEX(PDC!$K$1:$L$89,MATCH(AA1414,PDC!$K:$K,0),MATCH(PDC!$L$1,PDC!$K$1:$L$1,0))</f>
        <v>Activités d'architecture et d'ingénierie ; activités de contrôle et analyses techniques</v>
      </c>
      <c r="Z1414" t="s">
        <v>320</v>
      </c>
      <c r="AA1414" t="s">
        <v>243</v>
      </c>
      <c r="AB1414">
        <v>235.150186381851</v>
      </c>
    </row>
    <row r="1415" spans="24:28" x14ac:dyDescent="0.35">
      <c r="X1415" t="str">
        <f t="shared" si="48"/>
        <v>8415_Recherche-développement scientifique</v>
      </c>
      <c r="Y1415" t="str">
        <f>INDEX(PDC!$K$1:$L$89,MATCH(AA1415,PDC!$K:$K,0),MATCH(PDC!$L$1,PDC!$K$1:$L$1,0))</f>
        <v>Recherche-développement scientifique</v>
      </c>
      <c r="Z1415" t="s">
        <v>320</v>
      </c>
      <c r="AA1415" t="s">
        <v>251</v>
      </c>
      <c r="AB1415">
        <v>22.2634744268058</v>
      </c>
    </row>
    <row r="1416" spans="24:28" x14ac:dyDescent="0.35">
      <c r="X1416" t="str">
        <f t="shared" si="48"/>
        <v>8415_Publicité et études de marché</v>
      </c>
      <c r="Y1416" t="str">
        <f>INDEX(PDC!$K$1:$L$89,MATCH(AA1416,PDC!$K:$K,0),MATCH(PDC!$L$1,PDC!$K$1:$L$1,0))</f>
        <v>Publicité et études de marché</v>
      </c>
      <c r="Z1416" t="s">
        <v>320</v>
      </c>
      <c r="AA1416" t="s">
        <v>157</v>
      </c>
      <c r="AB1416">
        <v>64.671870445094896</v>
      </c>
    </row>
    <row r="1417" spans="24:28" x14ac:dyDescent="0.35">
      <c r="X1417" t="str">
        <f t="shared" si="48"/>
        <v>8415_Autres activités spécialisées, scientifiques et techniques</v>
      </c>
      <c r="Y1417" t="str">
        <f>INDEX(PDC!$K$1:$L$89,MATCH(AA1417,PDC!$K:$K,0),MATCH(PDC!$L$1,PDC!$K$1:$L$1,0))</f>
        <v>Autres activités spécialisées, scientifiques et techniques</v>
      </c>
      <c r="Z1417" t="s">
        <v>320</v>
      </c>
      <c r="AA1417" t="s">
        <v>159</v>
      </c>
      <c r="AB1417">
        <v>45.7435716317828</v>
      </c>
    </row>
    <row r="1418" spans="24:28" x14ac:dyDescent="0.35">
      <c r="X1418" t="str">
        <f t="shared" si="48"/>
        <v>8415_Activités vétérinaires</v>
      </c>
      <c r="Y1418" t="str">
        <f>INDEX(PDC!$K$1:$L$89,MATCH(AA1418,PDC!$K:$K,0),MATCH(PDC!$L$1,PDC!$K$1:$L$1,0))</f>
        <v>Activités vétérinaires</v>
      </c>
      <c r="Z1418" t="s">
        <v>320</v>
      </c>
      <c r="AA1418" t="s">
        <v>238</v>
      </c>
      <c r="AB1418">
        <v>34.633090167402699</v>
      </c>
    </row>
    <row r="1419" spans="24:28" x14ac:dyDescent="0.35">
      <c r="X1419" t="str">
        <f t="shared" si="48"/>
        <v>8415_Activités de location et location-bail</v>
      </c>
      <c r="Y1419" t="str">
        <f>INDEX(PDC!$K$1:$L$89,MATCH(AA1419,PDC!$K:$K,0),MATCH(PDC!$L$1,PDC!$K$1:$L$1,0))</f>
        <v>Activités de location et location-bail</v>
      </c>
      <c r="Z1419" t="s">
        <v>320</v>
      </c>
      <c r="AA1419" t="s">
        <v>236</v>
      </c>
      <c r="AB1419">
        <v>103.002687003836</v>
      </c>
    </row>
    <row r="1420" spans="24:28" x14ac:dyDescent="0.35">
      <c r="X1420" t="str">
        <f t="shared" si="48"/>
        <v>8415_Activités liées à l'emploi</v>
      </c>
      <c r="Y1420" t="str">
        <f>INDEX(PDC!$K$1:$L$89,MATCH(AA1420,PDC!$K:$K,0),MATCH(PDC!$L$1,PDC!$K$1:$L$1,0))</f>
        <v>Activités liées à l'emploi</v>
      </c>
      <c r="Z1420" t="s">
        <v>320</v>
      </c>
      <c r="AA1420" t="s">
        <v>198</v>
      </c>
      <c r="AB1420">
        <v>573.33203700654099</v>
      </c>
    </row>
    <row r="1421" spans="24:28" x14ac:dyDescent="0.35">
      <c r="X1421" t="str">
        <f t="shared" si="48"/>
        <v>8415_Activités des agences de voyage, voyagistes, services de réservation et activités connexes</v>
      </c>
      <c r="Y1421" t="str">
        <f>INDEX(PDC!$K$1:$L$89,MATCH(AA1421,PDC!$K:$K,0),MATCH(PDC!$L$1,PDC!$K$1:$L$1,0))</f>
        <v>Activités des agences de voyage, voyagistes, services de réservation et activités connexes</v>
      </c>
      <c r="Z1421" t="s">
        <v>320</v>
      </c>
      <c r="AA1421" t="s">
        <v>227</v>
      </c>
      <c r="AB1421">
        <v>217.898787325901</v>
      </c>
    </row>
    <row r="1422" spans="24:28" x14ac:dyDescent="0.35">
      <c r="X1422" t="str">
        <f t="shared" si="48"/>
        <v>8415_Enquêtes et sécurité</v>
      </c>
      <c r="Y1422" t="str">
        <f>INDEX(PDC!$K$1:$L$89,MATCH(AA1422,PDC!$K:$K,0),MATCH(PDC!$L$1,PDC!$K$1:$L$1,0))</f>
        <v>Enquêtes et sécurité</v>
      </c>
      <c r="Z1422" t="s">
        <v>320</v>
      </c>
      <c r="AA1422" t="s">
        <v>213</v>
      </c>
      <c r="AB1422">
        <v>74.034533109310502</v>
      </c>
    </row>
    <row r="1423" spans="24:28" x14ac:dyDescent="0.35">
      <c r="X1423" t="str">
        <f t="shared" si="48"/>
        <v>8415_Services relatifs aux bâtiments et aménagement paysager</v>
      </c>
      <c r="Y1423" t="str">
        <f>INDEX(PDC!$K$1:$L$89,MATCH(AA1423,PDC!$K:$K,0),MATCH(PDC!$L$1,PDC!$K$1:$L$1,0))</f>
        <v>Services relatifs aux bâtiments et aménagement paysager</v>
      </c>
      <c r="Z1423" t="s">
        <v>320</v>
      </c>
      <c r="AA1423" t="s">
        <v>212</v>
      </c>
      <c r="AB1423">
        <v>519.06732652048197</v>
      </c>
    </row>
    <row r="1424" spans="24:28" x14ac:dyDescent="0.35">
      <c r="X1424" t="str">
        <f t="shared" si="48"/>
        <v>8415_Activités administratives et autres activités de soutien aux entreprises</v>
      </c>
      <c r="Y1424" t="str">
        <f>INDEX(PDC!$K$1:$L$89,MATCH(AA1424,PDC!$K:$K,0),MATCH(PDC!$L$1,PDC!$K$1:$L$1,0))</f>
        <v>Activités administratives et autres activités de soutien aux entreprises</v>
      </c>
      <c r="Z1424" t="s">
        <v>320</v>
      </c>
      <c r="AA1424" t="s">
        <v>224</v>
      </c>
      <c r="AB1424">
        <v>104.07432729090399</v>
      </c>
    </row>
    <row r="1425" spans="24:28" x14ac:dyDescent="0.35">
      <c r="X1425" t="str">
        <f t="shared" si="48"/>
        <v>8415_Administration publique et défense ; sécurité sociale obligatoire</v>
      </c>
      <c r="Y1425" t="str">
        <f>INDEX(PDC!$K$1:$L$89,MATCH(AA1425,PDC!$K:$K,0),MATCH(PDC!$L$1,PDC!$K$1:$L$1,0))</f>
        <v>Administration publique et défense ; sécurité sociale obligatoire</v>
      </c>
      <c r="Z1425" t="s">
        <v>320</v>
      </c>
      <c r="AA1425" t="s">
        <v>218</v>
      </c>
      <c r="AB1425">
        <v>873.20945957951199</v>
      </c>
    </row>
    <row r="1426" spans="24:28" x14ac:dyDescent="0.35">
      <c r="X1426" t="str">
        <f t="shared" si="48"/>
        <v>8415_Enseignement</v>
      </c>
      <c r="Y1426" t="str">
        <f>INDEX(PDC!$K$1:$L$89,MATCH(AA1426,PDC!$K:$K,0),MATCH(PDC!$L$1,PDC!$K$1:$L$1,0))</f>
        <v>Enseignement</v>
      </c>
      <c r="Z1426" t="s">
        <v>320</v>
      </c>
      <c r="AA1426" t="s">
        <v>222</v>
      </c>
      <c r="AB1426">
        <v>1170.35189868563</v>
      </c>
    </row>
    <row r="1427" spans="24:28" x14ac:dyDescent="0.35">
      <c r="X1427" t="str">
        <f t="shared" si="48"/>
        <v>8415_Activités pour la santé humaine</v>
      </c>
      <c r="Y1427" t="str">
        <f>INDEX(PDC!$K$1:$L$89,MATCH(AA1427,PDC!$K:$K,0),MATCH(PDC!$L$1,PDC!$K$1:$L$1,0))</f>
        <v>Activités pour la santé humaine</v>
      </c>
      <c r="Z1427" t="s">
        <v>320</v>
      </c>
      <c r="AA1427" t="s">
        <v>207</v>
      </c>
      <c r="AB1427">
        <v>1258.6243338888</v>
      </c>
    </row>
    <row r="1428" spans="24:28" x14ac:dyDescent="0.35">
      <c r="X1428" t="str">
        <f t="shared" si="48"/>
        <v>8415_Hébergement médico-social et social</v>
      </c>
      <c r="Y1428" t="str">
        <f>INDEX(PDC!$K$1:$L$89,MATCH(AA1428,PDC!$K:$K,0),MATCH(PDC!$L$1,PDC!$K$1:$L$1,0))</f>
        <v>Hébergement médico-social et social</v>
      </c>
      <c r="Z1428" t="s">
        <v>320</v>
      </c>
      <c r="AA1428" t="s">
        <v>202</v>
      </c>
      <c r="AB1428">
        <v>611.21716423597297</v>
      </c>
    </row>
    <row r="1429" spans="24:28" x14ac:dyDescent="0.35">
      <c r="X1429" t="str">
        <f t="shared" si="48"/>
        <v>8415_Action sociale sans hébergement</v>
      </c>
      <c r="Y1429" t="str">
        <f>INDEX(PDC!$K$1:$L$89,MATCH(AA1429,PDC!$K:$K,0),MATCH(PDC!$L$1,PDC!$K$1:$L$1,0))</f>
        <v>Action sociale sans hébergement</v>
      </c>
      <c r="Z1429" t="s">
        <v>320</v>
      </c>
      <c r="AA1429" t="s">
        <v>201</v>
      </c>
      <c r="AB1429">
        <v>1684.3420472687701</v>
      </c>
    </row>
    <row r="1430" spans="24:28" x14ac:dyDescent="0.35">
      <c r="X1430" t="str">
        <f t="shared" si="48"/>
        <v>8415_Activités créatives, artistiques et de spectacle</v>
      </c>
      <c r="Y1430" t="str">
        <f>INDEX(PDC!$K$1:$L$89,MATCH(AA1430,PDC!$K:$K,0),MATCH(PDC!$L$1,PDC!$K$1:$L$1,0))</f>
        <v>Activités créatives, artistiques et de spectacle</v>
      </c>
      <c r="Z1430" t="s">
        <v>320</v>
      </c>
      <c r="AA1430" t="s">
        <v>245</v>
      </c>
      <c r="AB1430">
        <v>69.230932906053894</v>
      </c>
    </row>
    <row r="1431" spans="24:28" x14ac:dyDescent="0.35">
      <c r="X1431" t="str">
        <f t="shared" si="48"/>
        <v>8415_Bibliothèques, archives, musées et autres activités culturelles</v>
      </c>
      <c r="Y1431" t="str">
        <f>INDEX(PDC!$K$1:$L$89,MATCH(AA1431,PDC!$K:$K,0),MATCH(PDC!$L$1,PDC!$K$1:$L$1,0))</f>
        <v>Bibliothèques, archives, musées et autres activités culturelles</v>
      </c>
      <c r="Z1431" t="s">
        <v>320</v>
      </c>
      <c r="AA1431" t="s">
        <v>239</v>
      </c>
      <c r="AB1431">
        <v>12.5146642705656</v>
      </c>
    </row>
    <row r="1432" spans="24:28" x14ac:dyDescent="0.35">
      <c r="X1432" t="str">
        <f t="shared" si="48"/>
        <v>8415_Organisation de jeux de hasard et d'argent</v>
      </c>
      <c r="Y1432" t="str">
        <f>INDEX(PDC!$K$1:$L$89,MATCH(AA1432,PDC!$K:$K,0),MATCH(PDC!$L$1,PDC!$K$1:$L$1,0))</f>
        <v>Organisation de jeux de hasard et d'argent</v>
      </c>
      <c r="Z1432" t="s">
        <v>320</v>
      </c>
      <c r="AA1432" t="s">
        <v>247</v>
      </c>
      <c r="AB1432">
        <v>26.025526663635802</v>
      </c>
    </row>
    <row r="1433" spans="24:28" x14ac:dyDescent="0.35">
      <c r="X1433" t="str">
        <f t="shared" si="48"/>
        <v>8415_Activités sportives, récréatives et de loisirs</v>
      </c>
      <c r="Y1433" t="str">
        <f>INDEX(PDC!$K$1:$L$89,MATCH(AA1433,PDC!$K:$K,0),MATCH(PDC!$L$1,PDC!$K$1:$L$1,0))</f>
        <v>Activités sportives, récréatives et de loisirs</v>
      </c>
      <c r="Z1433" t="s">
        <v>320</v>
      </c>
      <c r="AA1433" t="s">
        <v>241</v>
      </c>
      <c r="AB1433">
        <v>230.31200466703399</v>
      </c>
    </row>
    <row r="1434" spans="24:28" x14ac:dyDescent="0.35">
      <c r="X1434" t="str">
        <f t="shared" si="48"/>
        <v>8415_Activités des organisations associatives</v>
      </c>
      <c r="Y1434" t="str">
        <f>INDEX(PDC!$K$1:$L$89,MATCH(AA1434,PDC!$K:$K,0),MATCH(PDC!$L$1,PDC!$K$1:$L$1,0))</f>
        <v>Activités des organisations associatives</v>
      </c>
      <c r="Z1434" t="s">
        <v>320</v>
      </c>
      <c r="AA1434" t="s">
        <v>209</v>
      </c>
      <c r="AB1434">
        <v>379.36168772138302</v>
      </c>
    </row>
    <row r="1435" spans="24:28" x14ac:dyDescent="0.35">
      <c r="X1435" t="str">
        <f t="shared" si="48"/>
        <v>8415_Réparation d'ordinateurs et de biens personnels et domestiques</v>
      </c>
      <c r="Y1435" t="str">
        <f>INDEX(PDC!$K$1:$L$89,MATCH(AA1435,PDC!$K:$K,0),MATCH(PDC!$L$1,PDC!$K$1:$L$1,0))</f>
        <v>Réparation d'ordinateurs et de biens personnels et domestiques</v>
      </c>
      <c r="Z1435" t="s">
        <v>320</v>
      </c>
      <c r="AA1435" t="s">
        <v>242</v>
      </c>
      <c r="AB1435">
        <v>23.837627381538699</v>
      </c>
    </row>
    <row r="1436" spans="24:28" x14ac:dyDescent="0.35">
      <c r="X1436" t="str">
        <f t="shared" si="48"/>
        <v>8415_Autres services personnels</v>
      </c>
      <c r="Y1436" t="str">
        <f>INDEX(PDC!$K$1:$L$89,MATCH(AA1436,PDC!$K:$K,0),MATCH(PDC!$L$1,PDC!$K$1:$L$1,0))</f>
        <v>Autres services personnels</v>
      </c>
      <c r="Z1436" t="s">
        <v>320</v>
      </c>
      <c r="AA1436" t="s">
        <v>216</v>
      </c>
      <c r="AB1436">
        <v>468.70664288953799</v>
      </c>
    </row>
    <row r="1437" spans="24:28" x14ac:dyDescent="0.35">
      <c r="X1437" t="str">
        <f t="shared" si="48"/>
        <v>8415_Activités des ménages en tant qu'employeurs de personnel domestique</v>
      </c>
      <c r="Y1437" t="str">
        <f>INDEX(PDC!$K$1:$L$89,MATCH(AA1437,PDC!$K:$K,0),MATCH(PDC!$L$1,PDC!$K$1:$L$1,0))</f>
        <v>Activités des ménages en tant qu'employeurs de personnel domestique</v>
      </c>
      <c r="Z1437" t="s">
        <v>320</v>
      </c>
      <c r="AA1437" t="s">
        <v>261</v>
      </c>
      <c r="AB1437">
        <v>207.96669236644399</v>
      </c>
    </row>
    <row r="1438" spans="24:28" x14ac:dyDescent="0.35">
      <c r="X1438" t="str">
        <f t="shared" si="48"/>
        <v>8415_Activités des organisations et organismes extraterritoriaux</v>
      </c>
      <c r="Y1438" t="str">
        <f>INDEX(PDC!$K$1:$L$89,MATCH(AA1438,PDC!$K:$K,0),MATCH(PDC!$L$1,PDC!$K$1:$L$1,0))</f>
        <v>Activités des organisations et organismes extraterritoriaux</v>
      </c>
      <c r="Z1438" t="s">
        <v>320</v>
      </c>
      <c r="AA1438" t="s">
        <v>260</v>
      </c>
      <c r="AB1438">
        <v>8.1150514815166694</v>
      </c>
    </row>
    <row r="1439" spans="24:28" x14ac:dyDescent="0.35">
      <c r="X1439" t="str">
        <f t="shared" si="48"/>
        <v>8416_Culture et production animale, chasse et services annexes</v>
      </c>
      <c r="Y1439" t="str">
        <f>INDEX(PDC!$K$1:$L$89,MATCH(AA1439,PDC!$K:$K,0),MATCH(PDC!$L$1,PDC!$K$1:$L$1,0))</f>
        <v>Culture et production animale, chasse et services annexes</v>
      </c>
      <c r="Z1439" t="s">
        <v>321</v>
      </c>
      <c r="AA1439" t="s">
        <v>94</v>
      </c>
      <c r="AB1439">
        <v>579.43539175757496</v>
      </c>
    </row>
    <row r="1440" spans="24:28" x14ac:dyDescent="0.35">
      <c r="X1440" t="str">
        <f t="shared" si="48"/>
        <v>8416_Sylviculture et exploitation forestière</v>
      </c>
      <c r="Y1440" t="str">
        <f>INDEX(PDC!$K$1:$L$89,MATCH(AA1440,PDC!$K:$K,0),MATCH(PDC!$L$1,PDC!$K$1:$L$1,0))</f>
        <v>Sylviculture et exploitation forestière</v>
      </c>
      <c r="Z1440" t="s">
        <v>321</v>
      </c>
      <c r="AA1440" t="s">
        <v>95</v>
      </c>
      <c r="AB1440">
        <v>62.979256623743296</v>
      </c>
    </row>
    <row r="1441" spans="24:28" x14ac:dyDescent="0.35">
      <c r="X1441" t="str">
        <f t="shared" si="48"/>
        <v>8416_Pêche et aquaculture</v>
      </c>
      <c r="Y1441" t="str">
        <f>INDEX(PDC!$K$1:$L$89,MATCH(AA1441,PDC!$K:$K,0),MATCH(PDC!$L$1,PDC!$K$1:$L$1,0))</f>
        <v>Pêche et aquaculture</v>
      </c>
      <c r="Z1441" t="s">
        <v>321</v>
      </c>
      <c r="AA1441" t="s">
        <v>104</v>
      </c>
      <c r="AB1441">
        <v>7.7916666666666696</v>
      </c>
    </row>
    <row r="1442" spans="24:28" x14ac:dyDescent="0.35">
      <c r="X1442" t="str">
        <f t="shared" si="48"/>
        <v>8416_Extraction de houille et de lignite</v>
      </c>
      <c r="Y1442" t="str">
        <f>INDEX(PDC!$K$1:$L$89,MATCH(AA1442,PDC!$K:$K,0),MATCH(PDC!$L$1,PDC!$K$1:$L$1,0))</f>
        <v>Extraction de houille et de lignite</v>
      </c>
      <c r="Z1442" t="s">
        <v>321</v>
      </c>
      <c r="AA1442" t="s">
        <v>271</v>
      </c>
      <c r="AB1442">
        <v>4</v>
      </c>
    </row>
    <row r="1443" spans="24:28" x14ac:dyDescent="0.35">
      <c r="X1443" t="str">
        <f t="shared" si="48"/>
        <v>8416_Autres industries extractives</v>
      </c>
      <c r="Y1443" t="str">
        <f>INDEX(PDC!$K$1:$L$89,MATCH(AA1443,PDC!$K:$K,0),MATCH(PDC!$L$1,PDC!$K$1:$L$1,0))</f>
        <v>Autres industries extractives</v>
      </c>
      <c r="Z1443" t="s">
        <v>321</v>
      </c>
      <c r="AA1443" t="s">
        <v>96</v>
      </c>
      <c r="AB1443">
        <v>80.598077417703806</v>
      </c>
    </row>
    <row r="1444" spans="24:28" x14ac:dyDescent="0.35">
      <c r="X1444" t="str">
        <f t="shared" si="48"/>
        <v>8416_Industries alimentaires</v>
      </c>
      <c r="Y1444" t="str">
        <f>INDEX(PDC!$K$1:$L$89,MATCH(AA1444,PDC!$K:$K,0),MATCH(PDC!$L$1,PDC!$K$1:$L$1,0))</f>
        <v>Industries alimentaires</v>
      </c>
      <c r="Z1444" t="s">
        <v>321</v>
      </c>
      <c r="AA1444" t="s">
        <v>199</v>
      </c>
      <c r="AB1444">
        <v>1846.78046284688</v>
      </c>
    </row>
    <row r="1445" spans="24:28" x14ac:dyDescent="0.35">
      <c r="X1445" t="str">
        <f t="shared" si="48"/>
        <v>8416_Fabrication de boissons</v>
      </c>
      <c r="Y1445" t="str">
        <f>INDEX(PDC!$K$1:$L$89,MATCH(AA1445,PDC!$K:$K,0),MATCH(PDC!$L$1,PDC!$K$1:$L$1,0))</f>
        <v>Fabrication de boissons</v>
      </c>
      <c r="Z1445" t="s">
        <v>321</v>
      </c>
      <c r="AA1445" t="s">
        <v>252</v>
      </c>
      <c r="AB1445">
        <v>45.328360695323198</v>
      </c>
    </row>
    <row r="1446" spans="24:28" x14ac:dyDescent="0.35">
      <c r="X1446" t="str">
        <f t="shared" si="48"/>
        <v>8416_Fabrication de produits à base de tabac</v>
      </c>
      <c r="Y1446" t="str">
        <f>INDEX(PDC!$K$1:$L$89,MATCH(AA1446,PDC!$K:$K,0),MATCH(PDC!$L$1,PDC!$K$1:$L$1,0))</f>
        <v>Fabrication de produits à base de tabac</v>
      </c>
      <c r="Z1446" t="s">
        <v>321</v>
      </c>
      <c r="AA1446" t="s">
        <v>263</v>
      </c>
      <c r="AB1446">
        <v>3.8780814250023901</v>
      </c>
    </row>
    <row r="1447" spans="24:28" x14ac:dyDescent="0.35">
      <c r="X1447" t="str">
        <f t="shared" si="48"/>
        <v>8416_Fabrication de textiles</v>
      </c>
      <c r="Y1447" t="str">
        <f>INDEX(PDC!$K$1:$L$89,MATCH(AA1447,PDC!$K:$K,0),MATCH(PDC!$L$1,PDC!$K$1:$L$1,0))</f>
        <v>Fabrication de textiles</v>
      </c>
      <c r="Z1447" t="s">
        <v>321</v>
      </c>
      <c r="AA1447" t="s">
        <v>250</v>
      </c>
      <c r="AB1447">
        <v>66.664014911443104</v>
      </c>
    </row>
    <row r="1448" spans="24:28" x14ac:dyDescent="0.35">
      <c r="X1448" t="str">
        <f t="shared" si="48"/>
        <v>8416_Industrie de l'habillement</v>
      </c>
      <c r="Y1448" t="str">
        <f>INDEX(PDC!$K$1:$L$89,MATCH(AA1448,PDC!$K:$K,0),MATCH(PDC!$L$1,PDC!$K$1:$L$1,0))</f>
        <v>Industrie de l'habillement</v>
      </c>
      <c r="Z1448" t="s">
        <v>321</v>
      </c>
      <c r="AA1448" t="s">
        <v>254</v>
      </c>
      <c r="AB1448">
        <v>189.850957938205</v>
      </c>
    </row>
    <row r="1449" spans="24:28" x14ac:dyDescent="0.35">
      <c r="X1449" t="str">
        <f t="shared" si="48"/>
        <v>8416_Industrie du cuir et de la chaussure</v>
      </c>
      <c r="Y1449" t="str">
        <f>INDEX(PDC!$K$1:$L$89,MATCH(AA1449,PDC!$K:$K,0),MATCH(PDC!$L$1,PDC!$K$1:$L$1,0))</f>
        <v>Industrie du cuir et de la chaussure</v>
      </c>
      <c r="Z1449" t="s">
        <v>321</v>
      </c>
      <c r="AA1449" t="s">
        <v>143</v>
      </c>
      <c r="AB1449">
        <v>90.818743444055599</v>
      </c>
    </row>
    <row r="1450" spans="24:28" x14ac:dyDescent="0.35">
      <c r="X1450" t="str">
        <f t="shared" si="48"/>
        <v>8416_Travail du bois et fabrication d'articles en bois et en liège, à l'exception des meubles ; fabrication d'articles en vannerie et sparterie</v>
      </c>
      <c r="Y1450" t="str">
        <f>INDEX(PDC!$K$1:$L$89,MATCH(AA1450,PDC!$K:$K,0),MATCH(PDC!$L$1,PDC!$K$1:$L$1,0))</f>
        <v>Travail du bois et fabrication d'articles en bois et en liège, à l'exception des meubles ; fabrication d'articles en vannerie et sparterie</v>
      </c>
      <c r="Z1450" t="s">
        <v>321</v>
      </c>
      <c r="AA1450" t="s">
        <v>196</v>
      </c>
      <c r="AB1450">
        <v>272.809102139831</v>
      </c>
    </row>
    <row r="1451" spans="24:28" x14ac:dyDescent="0.35">
      <c r="X1451" t="str">
        <f t="shared" si="48"/>
        <v>8416_Industrie du papier et du carton</v>
      </c>
      <c r="Y1451" t="str">
        <f>INDEX(PDC!$K$1:$L$89,MATCH(AA1451,PDC!$K:$K,0),MATCH(PDC!$L$1,PDC!$K$1:$L$1,0))</f>
        <v>Industrie du papier et du carton</v>
      </c>
      <c r="Z1451" t="s">
        <v>321</v>
      </c>
      <c r="AA1451" t="s">
        <v>248</v>
      </c>
      <c r="AB1451">
        <v>50.613935295564602</v>
      </c>
    </row>
    <row r="1452" spans="24:28" x14ac:dyDescent="0.35">
      <c r="X1452" t="str">
        <f t="shared" si="48"/>
        <v>8416_Imprimerie et reproduction d'enregistrements</v>
      </c>
      <c r="Y1452" t="str">
        <f>INDEX(PDC!$K$1:$L$89,MATCH(AA1452,PDC!$K:$K,0),MATCH(PDC!$L$1,PDC!$K$1:$L$1,0))</f>
        <v>Imprimerie et reproduction d'enregistrements</v>
      </c>
      <c r="Z1452" t="s">
        <v>321</v>
      </c>
      <c r="AA1452" t="s">
        <v>221</v>
      </c>
      <c r="AB1452">
        <v>85.380144513863797</v>
      </c>
    </row>
    <row r="1453" spans="24:28" x14ac:dyDescent="0.35">
      <c r="X1453" t="str">
        <f t="shared" si="48"/>
        <v>8416_Industrie chimique</v>
      </c>
      <c r="Y1453" t="str">
        <f>INDEX(PDC!$K$1:$L$89,MATCH(AA1453,PDC!$K:$K,0),MATCH(PDC!$L$1,PDC!$K$1:$L$1,0))</f>
        <v>Industrie chimique</v>
      </c>
      <c r="Z1453" t="s">
        <v>321</v>
      </c>
      <c r="AA1453" t="s">
        <v>211</v>
      </c>
      <c r="AB1453">
        <v>463.95528521734099</v>
      </c>
    </row>
    <row r="1454" spans="24:28" x14ac:dyDescent="0.35">
      <c r="X1454" t="str">
        <f t="shared" si="48"/>
        <v>8416_Industrie pharmaceutique</v>
      </c>
      <c r="Y1454" t="str">
        <f>INDEX(PDC!$K$1:$L$89,MATCH(AA1454,PDC!$K:$K,0),MATCH(PDC!$L$1,PDC!$K$1:$L$1,0))</f>
        <v>Industrie pharmaceutique</v>
      </c>
      <c r="Z1454" t="s">
        <v>321</v>
      </c>
      <c r="AA1454" t="s">
        <v>259</v>
      </c>
      <c r="AB1454">
        <v>662.14019860097403</v>
      </c>
    </row>
    <row r="1455" spans="24:28" x14ac:dyDescent="0.35">
      <c r="X1455" t="str">
        <f t="shared" si="48"/>
        <v>8416_Fabrication de produits en caoutchouc et en plastique</v>
      </c>
      <c r="Y1455" t="str">
        <f>INDEX(PDC!$K$1:$L$89,MATCH(AA1455,PDC!$K:$K,0),MATCH(PDC!$L$1,PDC!$K$1:$L$1,0))</f>
        <v>Fabrication de produits en caoutchouc et en plastique</v>
      </c>
      <c r="Z1455" t="s">
        <v>321</v>
      </c>
      <c r="AA1455" t="s">
        <v>195</v>
      </c>
      <c r="AB1455">
        <v>403.59685270128102</v>
      </c>
    </row>
    <row r="1456" spans="24:28" x14ac:dyDescent="0.35">
      <c r="X1456" t="str">
        <f t="shared" si="48"/>
        <v>8416_Fabrication d'autres produits minéraux non métalliques</v>
      </c>
      <c r="Y1456" t="str">
        <f>INDEX(PDC!$K$1:$L$89,MATCH(AA1456,PDC!$K:$K,0),MATCH(PDC!$L$1,PDC!$K$1:$L$1,0))</f>
        <v>Fabrication d'autres produits minéraux non métalliques</v>
      </c>
      <c r="Z1456" t="s">
        <v>321</v>
      </c>
      <c r="AA1456" t="s">
        <v>203</v>
      </c>
      <c r="AB1456">
        <v>194.162684801848</v>
      </c>
    </row>
    <row r="1457" spans="24:28" x14ac:dyDescent="0.35">
      <c r="X1457" t="str">
        <f t="shared" si="48"/>
        <v>8416_Métallurgie</v>
      </c>
      <c r="Y1457" t="str">
        <f>INDEX(PDC!$K$1:$L$89,MATCH(AA1457,PDC!$K:$K,0),MATCH(PDC!$L$1,PDC!$K$1:$L$1,0))</f>
        <v>Métallurgie</v>
      </c>
      <c r="Z1457" t="s">
        <v>321</v>
      </c>
      <c r="AA1457" t="s">
        <v>225</v>
      </c>
      <c r="AB1457">
        <v>190.46688887210399</v>
      </c>
    </row>
    <row r="1458" spans="24:28" x14ac:dyDescent="0.35">
      <c r="X1458" t="str">
        <f t="shared" si="48"/>
        <v>8416_Fabrication de produits métalliques, à l'exception des machines et des équipements</v>
      </c>
      <c r="Y1458" t="str">
        <f>INDEX(PDC!$K$1:$L$89,MATCH(AA1458,PDC!$K:$K,0),MATCH(PDC!$L$1,PDC!$K$1:$L$1,0))</f>
        <v>Fabrication de produits métalliques, à l'exception des machines et des équipements</v>
      </c>
      <c r="Z1458" t="s">
        <v>321</v>
      </c>
      <c r="AA1458" t="s">
        <v>204</v>
      </c>
      <c r="AB1458">
        <v>1772.4711243857901</v>
      </c>
    </row>
    <row r="1459" spans="24:28" x14ac:dyDescent="0.35">
      <c r="X1459" t="str">
        <f t="shared" si="48"/>
        <v>8416_Fabrication de produits informatiques, électroniques et optiques</v>
      </c>
      <c r="Y1459" t="str">
        <f>INDEX(PDC!$K$1:$L$89,MATCH(AA1459,PDC!$K:$K,0),MATCH(PDC!$L$1,PDC!$K$1:$L$1,0))</f>
        <v>Fabrication de produits informatiques, électroniques et optiques</v>
      </c>
      <c r="Z1459" t="s">
        <v>321</v>
      </c>
      <c r="AA1459" t="s">
        <v>145</v>
      </c>
      <c r="AB1459">
        <v>618.02841142510204</v>
      </c>
    </row>
    <row r="1460" spans="24:28" x14ac:dyDescent="0.35">
      <c r="X1460" t="str">
        <f t="shared" si="48"/>
        <v>8416_Fabrication d'équipements électriques</v>
      </c>
      <c r="Y1460" t="str">
        <f>INDEX(PDC!$K$1:$L$89,MATCH(AA1460,PDC!$K:$K,0),MATCH(PDC!$L$1,PDC!$K$1:$L$1,0))</f>
        <v>Fabrication d'équipements électriques</v>
      </c>
      <c r="Z1460" t="s">
        <v>321</v>
      </c>
      <c r="AA1460" t="s">
        <v>235</v>
      </c>
      <c r="AB1460">
        <v>233.61727173491201</v>
      </c>
    </row>
    <row r="1461" spans="24:28" x14ac:dyDescent="0.35">
      <c r="X1461" t="str">
        <f t="shared" si="48"/>
        <v>8416_Fabrication de machines et équipements n.c.a.</v>
      </c>
      <c r="Y1461" t="str">
        <f>INDEX(PDC!$K$1:$L$89,MATCH(AA1461,PDC!$K:$K,0),MATCH(PDC!$L$1,PDC!$K$1:$L$1,0))</f>
        <v>Fabrication de machines et équipements n.c.a.</v>
      </c>
      <c r="Z1461" t="s">
        <v>321</v>
      </c>
      <c r="AA1461" t="s">
        <v>219</v>
      </c>
      <c r="AB1461">
        <v>566.04977343867301</v>
      </c>
    </row>
    <row r="1462" spans="24:28" x14ac:dyDescent="0.35">
      <c r="X1462" t="str">
        <f t="shared" si="48"/>
        <v>8416_Industrie automobile</v>
      </c>
      <c r="Y1462" t="str">
        <f>INDEX(PDC!$K$1:$L$89,MATCH(AA1462,PDC!$K:$K,0),MATCH(PDC!$L$1,PDC!$K$1:$L$1,0))</f>
        <v>Industrie automobile</v>
      </c>
      <c r="Z1462" t="s">
        <v>321</v>
      </c>
      <c r="AA1462" t="s">
        <v>208</v>
      </c>
      <c r="AB1462">
        <v>667.94413177034198</v>
      </c>
    </row>
    <row r="1463" spans="24:28" x14ac:dyDescent="0.35">
      <c r="X1463" t="str">
        <f t="shared" si="48"/>
        <v>8416_Fabrication d'autres matériels de transport</v>
      </c>
      <c r="Y1463" t="str">
        <f>INDEX(PDC!$K$1:$L$89,MATCH(AA1463,PDC!$K:$K,0),MATCH(PDC!$L$1,PDC!$K$1:$L$1,0))</f>
        <v>Fabrication d'autres matériels de transport</v>
      </c>
      <c r="Z1463" t="s">
        <v>321</v>
      </c>
      <c r="AA1463" t="s">
        <v>237</v>
      </c>
      <c r="AB1463">
        <v>20.9490304971225</v>
      </c>
    </row>
    <row r="1464" spans="24:28" x14ac:dyDescent="0.35">
      <c r="X1464" t="str">
        <f t="shared" si="48"/>
        <v>8416_Fabrication de meubles</v>
      </c>
      <c r="Y1464" t="str">
        <f>INDEX(PDC!$K$1:$L$89,MATCH(AA1464,PDC!$K:$K,0),MATCH(PDC!$L$1,PDC!$K$1:$L$1,0))</f>
        <v>Fabrication de meubles</v>
      </c>
      <c r="Z1464" t="s">
        <v>321</v>
      </c>
      <c r="AA1464" t="s">
        <v>231</v>
      </c>
      <c r="AB1464">
        <v>91.502267689926697</v>
      </c>
    </row>
    <row r="1465" spans="24:28" x14ac:dyDescent="0.35">
      <c r="X1465" t="str">
        <f t="shared" si="48"/>
        <v>8416_Autres industries manufacturières</v>
      </c>
      <c r="Y1465" t="str">
        <f>INDEX(PDC!$K$1:$L$89,MATCH(AA1465,PDC!$K:$K,0),MATCH(PDC!$L$1,PDC!$K$1:$L$1,0))</f>
        <v>Autres industries manufacturières</v>
      </c>
      <c r="Z1465" t="s">
        <v>321</v>
      </c>
      <c r="AA1465" t="s">
        <v>244</v>
      </c>
      <c r="AB1465">
        <v>256.47723255910398</v>
      </c>
    </row>
    <row r="1466" spans="24:28" x14ac:dyDescent="0.35">
      <c r="X1466" t="str">
        <f t="shared" si="48"/>
        <v>8416_Réparation et installation de machines et d'équipements</v>
      </c>
      <c r="Y1466" t="str">
        <f>INDEX(PDC!$K$1:$L$89,MATCH(AA1466,PDC!$K:$K,0),MATCH(PDC!$L$1,PDC!$K$1:$L$1,0))</f>
        <v>Réparation et installation de machines et d'équipements</v>
      </c>
      <c r="Z1466" t="s">
        <v>321</v>
      </c>
      <c r="AA1466" t="s">
        <v>215</v>
      </c>
      <c r="AB1466">
        <v>352.310361474903</v>
      </c>
    </row>
    <row r="1467" spans="24:28" x14ac:dyDescent="0.35">
      <c r="X1467" t="str">
        <f t="shared" si="48"/>
        <v>8416_Production et distribution d'électricité, de gaz, de vapeur et d'air conditionné</v>
      </c>
      <c r="Y1467" t="str">
        <f>INDEX(PDC!$K$1:$L$89,MATCH(AA1467,PDC!$K:$K,0),MATCH(PDC!$L$1,PDC!$K$1:$L$1,0))</f>
        <v>Production et distribution d'électricité, de gaz, de vapeur et d'air conditionné</v>
      </c>
      <c r="Z1467" t="s">
        <v>321</v>
      </c>
      <c r="AA1467" t="s">
        <v>253</v>
      </c>
      <c r="AB1467">
        <v>270.12291408196103</v>
      </c>
    </row>
    <row r="1468" spans="24:28" x14ac:dyDescent="0.35">
      <c r="X1468" t="str">
        <f t="shared" si="48"/>
        <v>8416_Captage, traitement et distribution d'eau</v>
      </c>
      <c r="Y1468" t="str">
        <f>INDEX(PDC!$K$1:$L$89,MATCH(AA1468,PDC!$K:$K,0),MATCH(PDC!$L$1,PDC!$K$1:$L$1,0))</f>
        <v>Captage, traitement et distribution d'eau</v>
      </c>
      <c r="Z1468" t="s">
        <v>321</v>
      </c>
      <c r="AA1468" t="s">
        <v>230</v>
      </c>
      <c r="AB1468">
        <v>77.066705391053503</v>
      </c>
    </row>
    <row r="1469" spans="24:28" x14ac:dyDescent="0.35">
      <c r="X1469" t="str">
        <f t="shared" si="48"/>
        <v>8416_Collecte et traitement des eaux usées</v>
      </c>
      <c r="Y1469" t="str">
        <f>INDEX(PDC!$K$1:$L$89,MATCH(AA1469,PDC!$K:$K,0),MATCH(PDC!$L$1,PDC!$K$1:$L$1,0))</f>
        <v>Collecte et traitement des eaux usées</v>
      </c>
      <c r="Z1469" t="s">
        <v>321</v>
      </c>
      <c r="AA1469" t="s">
        <v>197</v>
      </c>
      <c r="AB1469">
        <v>73.152571842865896</v>
      </c>
    </row>
    <row r="1470" spans="24:28" x14ac:dyDescent="0.35">
      <c r="X1470" t="str">
        <f t="shared" si="48"/>
        <v>8416_Collecte, traitement et élimination des déchets ; récupération</v>
      </c>
      <c r="Y1470" t="str">
        <f>INDEX(PDC!$K$1:$L$89,MATCH(AA1470,PDC!$K:$K,0),MATCH(PDC!$L$1,PDC!$K$1:$L$1,0))</f>
        <v>Collecte, traitement et élimination des déchets ; récupération</v>
      </c>
      <c r="Z1470" t="s">
        <v>321</v>
      </c>
      <c r="AA1470" t="s">
        <v>147</v>
      </c>
      <c r="AB1470">
        <v>178.13076912686199</v>
      </c>
    </row>
    <row r="1471" spans="24:28" x14ac:dyDescent="0.35">
      <c r="X1471" t="str">
        <f t="shared" si="48"/>
        <v>8416_Dépollution et autres services de gestion des déchets</v>
      </c>
      <c r="Y1471" t="str">
        <f>INDEX(PDC!$K$1:$L$89,MATCH(AA1471,PDC!$K:$K,0),MATCH(PDC!$L$1,PDC!$K$1:$L$1,0))</f>
        <v>Dépollution et autres services de gestion des déchets</v>
      </c>
      <c r="Z1471" t="s">
        <v>321</v>
      </c>
      <c r="AA1471" t="s">
        <v>246</v>
      </c>
      <c r="AB1471">
        <v>3.7704146262105001</v>
      </c>
    </row>
    <row r="1472" spans="24:28" x14ac:dyDescent="0.35">
      <c r="X1472" t="str">
        <f t="shared" si="48"/>
        <v>8416_Construction de bâtiments</v>
      </c>
      <c r="Y1472" t="str">
        <f>INDEX(PDC!$K$1:$L$89,MATCH(AA1472,PDC!$K:$K,0),MATCH(PDC!$L$1,PDC!$K$1:$L$1,0))</f>
        <v>Construction de bâtiments</v>
      </c>
      <c r="Z1472" t="s">
        <v>321</v>
      </c>
      <c r="AA1472" t="s">
        <v>193</v>
      </c>
      <c r="AB1472">
        <v>459.74688756296899</v>
      </c>
    </row>
    <row r="1473" spans="24:28" x14ac:dyDescent="0.35">
      <c r="X1473" t="str">
        <f t="shared" si="48"/>
        <v>8416_Génie civil</v>
      </c>
      <c r="Y1473" t="str">
        <f>INDEX(PDC!$K$1:$L$89,MATCH(AA1473,PDC!$K:$K,0),MATCH(PDC!$L$1,PDC!$K$1:$L$1,0))</f>
        <v>Génie civil</v>
      </c>
      <c r="Z1473" t="s">
        <v>321</v>
      </c>
      <c r="AA1473" t="s">
        <v>149</v>
      </c>
      <c r="AB1473">
        <v>477.24066808267202</v>
      </c>
    </row>
    <row r="1474" spans="24:28" x14ac:dyDescent="0.35">
      <c r="X1474" t="str">
        <f t="shared" si="48"/>
        <v>8416_Travaux de construction spécialisés</v>
      </c>
      <c r="Y1474" t="str">
        <f>INDEX(PDC!$K$1:$L$89,MATCH(AA1474,PDC!$K:$K,0),MATCH(PDC!$L$1,PDC!$K$1:$L$1,0))</f>
        <v>Travaux de construction spécialisés</v>
      </c>
      <c r="Z1474" t="s">
        <v>321</v>
      </c>
      <c r="AA1474" t="s">
        <v>151</v>
      </c>
      <c r="AB1474">
        <v>4731.0601014199601</v>
      </c>
    </row>
    <row r="1475" spans="24:28" x14ac:dyDescent="0.35">
      <c r="X1475" t="str">
        <f t="shared" si="48"/>
        <v>8416_Commerce et réparation d'automobiles et de motocycles</v>
      </c>
      <c r="Y1475" t="str">
        <f>INDEX(PDC!$K$1:$L$89,MATCH(AA1475,PDC!$K:$K,0),MATCH(PDC!$L$1,PDC!$K$1:$L$1,0))</f>
        <v>Commerce et réparation d'automobiles et de motocycles</v>
      </c>
      <c r="Z1475" t="s">
        <v>321</v>
      </c>
      <c r="AA1475" t="s">
        <v>223</v>
      </c>
      <c r="AB1475">
        <v>1859.4763450865</v>
      </c>
    </row>
    <row r="1476" spans="24:28" x14ac:dyDescent="0.35">
      <c r="X1476" t="str">
        <f t="shared" si="48"/>
        <v>8416_Commerce de gros, à l'exception des automobiles et des motocycles</v>
      </c>
      <c r="Y1476" t="str">
        <f>INDEX(PDC!$K$1:$L$89,MATCH(AA1476,PDC!$K:$K,0),MATCH(PDC!$L$1,PDC!$K$1:$L$1,0))</f>
        <v>Commerce de gros, à l'exception des automobiles et des motocycles</v>
      </c>
      <c r="Z1476" t="s">
        <v>321</v>
      </c>
      <c r="AA1476" t="s">
        <v>210</v>
      </c>
      <c r="AB1476">
        <v>2805.6380259502998</v>
      </c>
    </row>
    <row r="1477" spans="24:28" x14ac:dyDescent="0.35">
      <c r="X1477" t="str">
        <f t="shared" ref="X1477:X1540" si="49">Z1477&amp;"_"&amp;Y1477</f>
        <v>8416_Commerce de détail, à l'exception des automobiles et des motocycles</v>
      </c>
      <c r="Y1477" t="str">
        <f>INDEX(PDC!$K$1:$L$89,MATCH(AA1477,PDC!$K:$K,0),MATCH(PDC!$L$1,PDC!$K$1:$L$1,0))</f>
        <v>Commerce de détail, à l'exception des automobiles et des motocycles</v>
      </c>
      <c r="Z1477" t="s">
        <v>321</v>
      </c>
      <c r="AA1477" t="s">
        <v>206</v>
      </c>
      <c r="AB1477">
        <v>8413.6499330246297</v>
      </c>
    </row>
    <row r="1478" spans="24:28" x14ac:dyDescent="0.35">
      <c r="X1478" t="str">
        <f t="shared" si="49"/>
        <v>8416_Transports terrestres et transport par conduites</v>
      </c>
      <c r="Y1478" t="str">
        <f>INDEX(PDC!$K$1:$L$89,MATCH(AA1478,PDC!$K:$K,0),MATCH(PDC!$L$1,PDC!$K$1:$L$1,0))</f>
        <v>Transports terrestres et transport par conduites</v>
      </c>
      <c r="Z1478" t="s">
        <v>321</v>
      </c>
      <c r="AA1478" t="s">
        <v>205</v>
      </c>
      <c r="AB1478">
        <v>1830.8134467834</v>
      </c>
    </row>
    <row r="1479" spans="24:28" x14ac:dyDescent="0.35">
      <c r="X1479" t="str">
        <f t="shared" si="49"/>
        <v>8416_Transports par eau</v>
      </c>
      <c r="Y1479" t="str">
        <f>INDEX(PDC!$K$1:$L$89,MATCH(AA1479,PDC!$K:$K,0),MATCH(PDC!$L$1,PDC!$K$1:$L$1,0))</f>
        <v>Transports par eau</v>
      </c>
      <c r="Z1479" t="s">
        <v>321</v>
      </c>
      <c r="AA1479" t="s">
        <v>256</v>
      </c>
      <c r="AB1479">
        <v>16.752612262718699</v>
      </c>
    </row>
    <row r="1480" spans="24:28" x14ac:dyDescent="0.35">
      <c r="X1480" t="str">
        <f t="shared" si="49"/>
        <v>8416_Transports aériens</v>
      </c>
      <c r="Y1480" t="str">
        <f>INDEX(PDC!$K$1:$L$89,MATCH(AA1480,PDC!$K:$K,0),MATCH(PDC!$L$1,PDC!$K$1:$L$1,0))</f>
        <v>Transports aériens</v>
      </c>
      <c r="Z1480" t="s">
        <v>321</v>
      </c>
      <c r="AA1480" t="s">
        <v>258</v>
      </c>
      <c r="AB1480">
        <v>99.676168015318595</v>
      </c>
    </row>
    <row r="1481" spans="24:28" x14ac:dyDescent="0.35">
      <c r="X1481" t="str">
        <f t="shared" si="49"/>
        <v>8416_Entreposage et services auxiliaires des transports</v>
      </c>
      <c r="Y1481" t="str">
        <f>INDEX(PDC!$K$1:$L$89,MATCH(AA1481,PDC!$K:$K,0),MATCH(PDC!$L$1,PDC!$K$1:$L$1,0))</f>
        <v>Entreposage et services auxiliaires des transports</v>
      </c>
      <c r="Z1481" t="s">
        <v>321</v>
      </c>
      <c r="AA1481" t="s">
        <v>200</v>
      </c>
      <c r="AB1481">
        <v>456.68142743801798</v>
      </c>
    </row>
    <row r="1482" spans="24:28" x14ac:dyDescent="0.35">
      <c r="X1482" t="str">
        <f t="shared" si="49"/>
        <v>8416_Activités de poste et de courrier</v>
      </c>
      <c r="Y1482" t="str">
        <f>INDEX(PDC!$K$1:$L$89,MATCH(AA1482,PDC!$K:$K,0),MATCH(PDC!$L$1,PDC!$K$1:$L$1,0))</f>
        <v>Activités de poste et de courrier</v>
      </c>
      <c r="Z1482" t="s">
        <v>321</v>
      </c>
      <c r="AA1482" t="s">
        <v>229</v>
      </c>
      <c r="AB1482">
        <v>461.52018388995702</v>
      </c>
    </row>
    <row r="1483" spans="24:28" x14ac:dyDescent="0.35">
      <c r="X1483" t="str">
        <f t="shared" si="49"/>
        <v>8416_Hébergement</v>
      </c>
      <c r="Y1483" t="str">
        <f>INDEX(PDC!$K$1:$L$89,MATCH(AA1483,PDC!$K:$K,0),MATCH(PDC!$L$1,PDC!$K$1:$L$1,0))</f>
        <v>Hébergement</v>
      </c>
      <c r="Z1483" t="s">
        <v>321</v>
      </c>
      <c r="AA1483" t="s">
        <v>220</v>
      </c>
      <c r="AB1483">
        <v>1110.65458285102</v>
      </c>
    </row>
    <row r="1484" spans="24:28" x14ac:dyDescent="0.35">
      <c r="X1484" t="str">
        <f t="shared" si="49"/>
        <v>8416_Restauration</v>
      </c>
      <c r="Y1484" t="str">
        <f>INDEX(PDC!$K$1:$L$89,MATCH(AA1484,PDC!$K:$K,0),MATCH(PDC!$L$1,PDC!$K$1:$L$1,0))</f>
        <v>Restauration</v>
      </c>
      <c r="Z1484" t="s">
        <v>321</v>
      </c>
      <c r="AA1484" t="s">
        <v>214</v>
      </c>
      <c r="AB1484">
        <v>2913.5427723940502</v>
      </c>
    </row>
    <row r="1485" spans="24:28" x14ac:dyDescent="0.35">
      <c r="X1485" t="str">
        <f t="shared" si="49"/>
        <v>8416_Édition</v>
      </c>
      <c r="Y1485" t="str">
        <f>INDEX(PDC!$K$1:$L$89,MATCH(AA1485,PDC!$K:$K,0),MATCH(PDC!$L$1,PDC!$K$1:$L$1,0))</f>
        <v>Édition</v>
      </c>
      <c r="Z1485" t="s">
        <v>321</v>
      </c>
      <c r="AA1485" t="s">
        <v>255</v>
      </c>
      <c r="AB1485">
        <v>141.54285444335699</v>
      </c>
    </row>
    <row r="1486" spans="24:28" x14ac:dyDescent="0.35">
      <c r="X1486" t="str">
        <f t="shared" si="49"/>
        <v>8416_Production de films cinématographiques, de vidéo et de programmes de télévision ; enregistrement sonore et édition musicale</v>
      </c>
      <c r="Y1486" t="str">
        <f>INDEX(PDC!$K$1:$L$89,MATCH(AA1486,PDC!$K:$K,0),MATCH(PDC!$L$1,PDC!$K$1:$L$1,0))</f>
        <v>Production de films cinématographiques, de vidéo et de programmes de télévision ; enregistrement sonore et édition musicale</v>
      </c>
      <c r="Z1486" t="s">
        <v>321</v>
      </c>
      <c r="AA1486" t="s">
        <v>228</v>
      </c>
      <c r="AB1486">
        <v>60.400151227957203</v>
      </c>
    </row>
    <row r="1487" spans="24:28" x14ac:dyDescent="0.35">
      <c r="X1487" t="str">
        <f t="shared" si="49"/>
        <v>8416_Programmation et diffusion</v>
      </c>
      <c r="Y1487" t="str">
        <f>INDEX(PDC!$K$1:$L$89,MATCH(AA1487,PDC!$K:$K,0),MATCH(PDC!$L$1,PDC!$K$1:$L$1,0))</f>
        <v>Programmation et diffusion</v>
      </c>
      <c r="Z1487" t="s">
        <v>321</v>
      </c>
      <c r="AA1487" t="s">
        <v>257</v>
      </c>
      <c r="AB1487">
        <v>9.6638006896468092</v>
      </c>
    </row>
    <row r="1488" spans="24:28" x14ac:dyDescent="0.35">
      <c r="X1488" t="str">
        <f t="shared" si="49"/>
        <v>8416_Télécommunications</v>
      </c>
      <c r="Y1488" t="str">
        <f>INDEX(PDC!$K$1:$L$89,MATCH(AA1488,PDC!$K:$K,0),MATCH(PDC!$L$1,PDC!$K$1:$L$1,0))</f>
        <v>Télécommunications</v>
      </c>
      <c r="Z1488" t="s">
        <v>321</v>
      </c>
      <c r="AA1488" t="s">
        <v>249</v>
      </c>
      <c r="AB1488">
        <v>128.16861898841401</v>
      </c>
    </row>
    <row r="1489" spans="24:28" x14ac:dyDescent="0.35">
      <c r="X1489" t="str">
        <f t="shared" si="49"/>
        <v>8416_Programmation, conseil et autres activités informatiques</v>
      </c>
      <c r="Y1489" t="str">
        <f>INDEX(PDC!$K$1:$L$89,MATCH(AA1489,PDC!$K:$K,0),MATCH(PDC!$L$1,PDC!$K$1:$L$1,0))</f>
        <v>Programmation, conseil et autres activités informatiques</v>
      </c>
      <c r="Z1489" t="s">
        <v>321</v>
      </c>
      <c r="AA1489" t="s">
        <v>233</v>
      </c>
      <c r="AB1489">
        <v>263.32050493746402</v>
      </c>
    </row>
    <row r="1490" spans="24:28" x14ac:dyDescent="0.35">
      <c r="X1490" t="str">
        <f t="shared" si="49"/>
        <v>8416_Services d'information</v>
      </c>
      <c r="Y1490" t="str">
        <f>INDEX(PDC!$K$1:$L$89,MATCH(AA1490,PDC!$K:$K,0),MATCH(PDC!$L$1,PDC!$K$1:$L$1,0))</f>
        <v>Services d'information</v>
      </c>
      <c r="Z1490" t="s">
        <v>321</v>
      </c>
      <c r="AA1490" t="s">
        <v>153</v>
      </c>
      <c r="AB1490">
        <v>36.1614962420837</v>
      </c>
    </row>
    <row r="1491" spans="24:28" x14ac:dyDescent="0.35">
      <c r="X1491" t="str">
        <f t="shared" si="49"/>
        <v>8416_Activités des services financiers, hors assurance et caisses de retraite</v>
      </c>
      <c r="Y1491" t="str">
        <f>INDEX(PDC!$K$1:$L$89,MATCH(AA1491,PDC!$K:$K,0),MATCH(PDC!$L$1,PDC!$K$1:$L$1,0))</f>
        <v>Activités des services financiers, hors assurance et caisses de retraite</v>
      </c>
      <c r="Z1491" t="s">
        <v>321</v>
      </c>
      <c r="AA1491" t="s">
        <v>226</v>
      </c>
      <c r="AB1491">
        <v>1657.2263775147201</v>
      </c>
    </row>
    <row r="1492" spans="24:28" x14ac:dyDescent="0.35">
      <c r="X1492" t="str">
        <f t="shared" si="49"/>
        <v>8416_Assurance</v>
      </c>
      <c r="Y1492" t="str">
        <f>INDEX(PDC!$K$1:$L$89,MATCH(AA1492,PDC!$K:$K,0),MATCH(PDC!$L$1,PDC!$K$1:$L$1,0))</f>
        <v>Assurance</v>
      </c>
      <c r="Z1492" t="s">
        <v>321</v>
      </c>
      <c r="AA1492" t="s">
        <v>240</v>
      </c>
      <c r="AB1492">
        <v>175.02236636380101</v>
      </c>
    </row>
    <row r="1493" spans="24:28" x14ac:dyDescent="0.35">
      <c r="X1493" t="str">
        <f t="shared" si="49"/>
        <v>8416_Activités auxiliaires de services financiers et d'assurance</v>
      </c>
      <c r="Y1493" t="str">
        <f>INDEX(PDC!$K$1:$L$89,MATCH(AA1493,PDC!$K:$K,0),MATCH(PDC!$L$1,PDC!$K$1:$L$1,0))</f>
        <v>Activités auxiliaires de services financiers et d'assurance</v>
      </c>
      <c r="Z1493" t="s">
        <v>321</v>
      </c>
      <c r="AA1493" t="s">
        <v>232</v>
      </c>
      <c r="AB1493">
        <v>472.31441160340898</v>
      </c>
    </row>
    <row r="1494" spans="24:28" x14ac:dyDescent="0.35">
      <c r="X1494" t="str">
        <f t="shared" si="49"/>
        <v>8416_Activités immobilières</v>
      </c>
      <c r="Y1494" t="str">
        <f>INDEX(PDC!$K$1:$L$89,MATCH(AA1494,PDC!$K:$K,0),MATCH(PDC!$L$1,PDC!$K$1:$L$1,0))</f>
        <v>Activités immobilières</v>
      </c>
      <c r="Z1494" t="s">
        <v>321</v>
      </c>
      <c r="AA1494" t="s">
        <v>217</v>
      </c>
      <c r="AB1494">
        <v>1204.6406821733999</v>
      </c>
    </row>
    <row r="1495" spans="24:28" x14ac:dyDescent="0.35">
      <c r="X1495" t="str">
        <f t="shared" si="49"/>
        <v>8416_Activités juridiques et comptables</v>
      </c>
      <c r="Y1495" t="str">
        <f>INDEX(PDC!$K$1:$L$89,MATCH(AA1495,PDC!$K:$K,0),MATCH(PDC!$L$1,PDC!$K$1:$L$1,0))</f>
        <v>Activités juridiques et comptables</v>
      </c>
      <c r="Z1495" t="s">
        <v>321</v>
      </c>
      <c r="AA1495" t="s">
        <v>155</v>
      </c>
      <c r="AB1495">
        <v>756.52673867621604</v>
      </c>
    </row>
    <row r="1496" spans="24:28" x14ac:dyDescent="0.35">
      <c r="X1496" t="str">
        <f t="shared" si="49"/>
        <v>8416_Activités des sièges sociaux ; conseil de gestion</v>
      </c>
      <c r="Y1496" t="str">
        <f>INDEX(PDC!$K$1:$L$89,MATCH(AA1496,PDC!$K:$K,0),MATCH(PDC!$L$1,PDC!$K$1:$L$1,0))</f>
        <v>Activités des sièges sociaux ; conseil de gestion</v>
      </c>
      <c r="Z1496" t="s">
        <v>321</v>
      </c>
      <c r="AA1496" t="s">
        <v>234</v>
      </c>
      <c r="AB1496">
        <v>409.90201857416599</v>
      </c>
    </row>
    <row r="1497" spans="24:28" x14ac:dyDescent="0.35">
      <c r="X1497" t="str">
        <f t="shared" si="49"/>
        <v>8416_Activités d'architecture et d'ingénierie ; activités de contrôle et analyses techniques</v>
      </c>
      <c r="Y1497" t="str">
        <f>INDEX(PDC!$K$1:$L$89,MATCH(AA1497,PDC!$K:$K,0),MATCH(PDC!$L$1,PDC!$K$1:$L$1,0))</f>
        <v>Activités d'architecture et d'ingénierie ; activités de contrôle et analyses techniques</v>
      </c>
      <c r="Z1497" t="s">
        <v>321</v>
      </c>
      <c r="AA1497" t="s">
        <v>243</v>
      </c>
      <c r="AB1497">
        <v>715.64526586397699</v>
      </c>
    </row>
    <row r="1498" spans="24:28" x14ac:dyDescent="0.35">
      <c r="X1498" t="str">
        <f t="shared" si="49"/>
        <v>8416_Recherche-développement scientifique</v>
      </c>
      <c r="Y1498" t="str">
        <f>INDEX(PDC!$K$1:$L$89,MATCH(AA1498,PDC!$K:$K,0),MATCH(PDC!$L$1,PDC!$K$1:$L$1,0))</f>
        <v>Recherche-développement scientifique</v>
      </c>
      <c r="Z1498" t="s">
        <v>321</v>
      </c>
      <c r="AA1498" t="s">
        <v>251</v>
      </c>
      <c r="AB1498">
        <v>362.08639988833301</v>
      </c>
    </row>
    <row r="1499" spans="24:28" x14ac:dyDescent="0.35">
      <c r="X1499" t="str">
        <f t="shared" si="49"/>
        <v>8416_Publicité et études de marché</v>
      </c>
      <c r="Y1499" t="str">
        <f>INDEX(PDC!$K$1:$L$89,MATCH(AA1499,PDC!$K:$K,0),MATCH(PDC!$L$1,PDC!$K$1:$L$1,0))</f>
        <v>Publicité et études de marché</v>
      </c>
      <c r="Z1499" t="s">
        <v>321</v>
      </c>
      <c r="AA1499" t="s">
        <v>157</v>
      </c>
      <c r="AB1499">
        <v>180.90411713095301</v>
      </c>
    </row>
    <row r="1500" spans="24:28" x14ac:dyDescent="0.35">
      <c r="X1500" t="str">
        <f t="shared" si="49"/>
        <v>8416_Autres activités spécialisées, scientifiques et techniques</v>
      </c>
      <c r="Y1500" t="str">
        <f>INDEX(PDC!$K$1:$L$89,MATCH(AA1500,PDC!$K:$K,0),MATCH(PDC!$L$1,PDC!$K$1:$L$1,0))</f>
        <v>Autres activités spécialisées, scientifiques et techniques</v>
      </c>
      <c r="Z1500" t="s">
        <v>321</v>
      </c>
      <c r="AA1500" t="s">
        <v>159</v>
      </c>
      <c r="AB1500">
        <v>118.775356465805</v>
      </c>
    </row>
    <row r="1501" spans="24:28" x14ac:dyDescent="0.35">
      <c r="X1501" t="str">
        <f t="shared" si="49"/>
        <v>8416_Activités vétérinaires</v>
      </c>
      <c r="Y1501" t="str">
        <f>INDEX(PDC!$K$1:$L$89,MATCH(AA1501,PDC!$K:$K,0),MATCH(PDC!$L$1,PDC!$K$1:$L$1,0))</f>
        <v>Activités vétérinaires</v>
      </c>
      <c r="Z1501" t="s">
        <v>321</v>
      </c>
      <c r="AA1501" t="s">
        <v>238</v>
      </c>
      <c r="AB1501">
        <v>105.15911443754599</v>
      </c>
    </row>
    <row r="1502" spans="24:28" x14ac:dyDescent="0.35">
      <c r="X1502" t="str">
        <f t="shared" si="49"/>
        <v>8416_Activités de location et location-bail</v>
      </c>
      <c r="Y1502" t="str">
        <f>INDEX(PDC!$K$1:$L$89,MATCH(AA1502,PDC!$K:$K,0),MATCH(PDC!$L$1,PDC!$K$1:$L$1,0))</f>
        <v>Activités de location et location-bail</v>
      </c>
      <c r="Z1502" t="s">
        <v>321</v>
      </c>
      <c r="AA1502" t="s">
        <v>236</v>
      </c>
      <c r="AB1502">
        <v>163.78474139711801</v>
      </c>
    </row>
    <row r="1503" spans="24:28" x14ac:dyDescent="0.35">
      <c r="X1503" t="str">
        <f t="shared" si="49"/>
        <v>8416_Activités liées à l'emploi</v>
      </c>
      <c r="Y1503" t="str">
        <f>INDEX(PDC!$K$1:$L$89,MATCH(AA1503,PDC!$K:$K,0),MATCH(PDC!$L$1,PDC!$K$1:$L$1,0))</f>
        <v>Activités liées à l'emploi</v>
      </c>
      <c r="Z1503" t="s">
        <v>321</v>
      </c>
      <c r="AA1503" t="s">
        <v>198</v>
      </c>
      <c r="AB1503">
        <v>1680.70273229591</v>
      </c>
    </row>
    <row r="1504" spans="24:28" x14ac:dyDescent="0.35">
      <c r="X1504" t="str">
        <f t="shared" si="49"/>
        <v>8416_Activités des agences de voyage, voyagistes, services de réservation et activités connexes</v>
      </c>
      <c r="Y1504" t="str">
        <f>INDEX(PDC!$K$1:$L$89,MATCH(AA1504,PDC!$K:$K,0),MATCH(PDC!$L$1,PDC!$K$1:$L$1,0))</f>
        <v>Activités des agences de voyage, voyagistes, services de réservation et activités connexes</v>
      </c>
      <c r="Z1504" t="s">
        <v>321</v>
      </c>
      <c r="AA1504" t="s">
        <v>227</v>
      </c>
      <c r="AB1504">
        <v>194.31780959157101</v>
      </c>
    </row>
    <row r="1505" spans="24:28" x14ac:dyDescent="0.35">
      <c r="X1505" t="str">
        <f t="shared" si="49"/>
        <v>8416_Enquêtes et sécurité</v>
      </c>
      <c r="Y1505" t="str">
        <f>INDEX(PDC!$K$1:$L$89,MATCH(AA1505,PDC!$K:$K,0),MATCH(PDC!$L$1,PDC!$K$1:$L$1,0))</f>
        <v>Enquêtes et sécurité</v>
      </c>
      <c r="Z1505" t="s">
        <v>321</v>
      </c>
      <c r="AA1505" t="s">
        <v>213</v>
      </c>
      <c r="AB1505">
        <v>343.898614187389</v>
      </c>
    </row>
    <row r="1506" spans="24:28" x14ac:dyDescent="0.35">
      <c r="X1506" t="str">
        <f t="shared" si="49"/>
        <v>8416_Services relatifs aux bâtiments et aménagement paysager</v>
      </c>
      <c r="Y1506" t="str">
        <f>INDEX(PDC!$K$1:$L$89,MATCH(AA1506,PDC!$K:$K,0),MATCH(PDC!$L$1,PDC!$K$1:$L$1,0))</f>
        <v>Services relatifs aux bâtiments et aménagement paysager</v>
      </c>
      <c r="Z1506" t="s">
        <v>321</v>
      </c>
      <c r="AA1506" t="s">
        <v>212</v>
      </c>
      <c r="AB1506">
        <v>1251.85959994158</v>
      </c>
    </row>
    <row r="1507" spans="24:28" x14ac:dyDescent="0.35">
      <c r="X1507" t="str">
        <f t="shared" si="49"/>
        <v>8416_Activités administratives et autres activités de soutien aux entreprises</v>
      </c>
      <c r="Y1507" t="str">
        <f>INDEX(PDC!$K$1:$L$89,MATCH(AA1507,PDC!$K:$K,0),MATCH(PDC!$L$1,PDC!$K$1:$L$1,0))</f>
        <v>Activités administratives et autres activités de soutien aux entreprises</v>
      </c>
      <c r="Z1507" t="s">
        <v>321</v>
      </c>
      <c r="AA1507" t="s">
        <v>224</v>
      </c>
      <c r="AB1507">
        <v>221.063093008045</v>
      </c>
    </row>
    <row r="1508" spans="24:28" x14ac:dyDescent="0.35">
      <c r="X1508" t="str">
        <f t="shared" si="49"/>
        <v>8416_Administration publique et défense ; sécurité sociale obligatoire</v>
      </c>
      <c r="Y1508" t="str">
        <f>INDEX(PDC!$K$1:$L$89,MATCH(AA1508,PDC!$K:$K,0),MATCH(PDC!$L$1,PDC!$K$1:$L$1,0))</f>
        <v>Administration publique et défense ; sécurité sociale obligatoire</v>
      </c>
      <c r="Z1508" t="s">
        <v>321</v>
      </c>
      <c r="AA1508" t="s">
        <v>218</v>
      </c>
      <c r="AB1508">
        <v>2046.9704080695201</v>
      </c>
    </row>
    <row r="1509" spans="24:28" x14ac:dyDescent="0.35">
      <c r="X1509" t="str">
        <f t="shared" si="49"/>
        <v>8416_Enseignement</v>
      </c>
      <c r="Y1509" t="str">
        <f>INDEX(PDC!$K$1:$L$89,MATCH(AA1509,PDC!$K:$K,0),MATCH(PDC!$L$1,PDC!$K$1:$L$1,0))</f>
        <v>Enseignement</v>
      </c>
      <c r="Z1509" t="s">
        <v>321</v>
      </c>
      <c r="AA1509" t="s">
        <v>222</v>
      </c>
      <c r="AB1509">
        <v>2944.0536793393499</v>
      </c>
    </row>
    <row r="1510" spans="24:28" x14ac:dyDescent="0.35">
      <c r="X1510" t="str">
        <f t="shared" si="49"/>
        <v>8416_Activités pour la santé humaine</v>
      </c>
      <c r="Y1510" t="str">
        <f>INDEX(PDC!$K$1:$L$89,MATCH(AA1510,PDC!$K:$K,0),MATCH(PDC!$L$1,PDC!$K$1:$L$1,0))</f>
        <v>Activités pour la santé humaine</v>
      </c>
      <c r="Z1510" t="s">
        <v>321</v>
      </c>
      <c r="AA1510" t="s">
        <v>207</v>
      </c>
      <c r="AB1510">
        <v>3185.2598693009099</v>
      </c>
    </row>
    <row r="1511" spans="24:28" x14ac:dyDescent="0.35">
      <c r="X1511" t="str">
        <f t="shared" si="49"/>
        <v>8416_Hébergement médico-social et social</v>
      </c>
      <c r="Y1511" t="str">
        <f>INDEX(PDC!$K$1:$L$89,MATCH(AA1511,PDC!$K:$K,0),MATCH(PDC!$L$1,PDC!$K$1:$L$1,0))</f>
        <v>Hébergement médico-social et social</v>
      </c>
      <c r="Z1511" t="s">
        <v>321</v>
      </c>
      <c r="AA1511" t="s">
        <v>202</v>
      </c>
      <c r="AB1511">
        <v>1873.5418207146799</v>
      </c>
    </row>
    <row r="1512" spans="24:28" x14ac:dyDescent="0.35">
      <c r="X1512" t="str">
        <f t="shared" si="49"/>
        <v>8416_Action sociale sans hébergement</v>
      </c>
      <c r="Y1512" t="str">
        <f>INDEX(PDC!$K$1:$L$89,MATCH(AA1512,PDC!$K:$K,0),MATCH(PDC!$L$1,PDC!$K$1:$L$1,0))</f>
        <v>Action sociale sans hébergement</v>
      </c>
      <c r="Z1512" t="s">
        <v>321</v>
      </c>
      <c r="AA1512" t="s">
        <v>201</v>
      </c>
      <c r="AB1512">
        <v>4548.52725207194</v>
      </c>
    </row>
    <row r="1513" spans="24:28" x14ac:dyDescent="0.35">
      <c r="X1513" t="str">
        <f t="shared" si="49"/>
        <v>8416_Activités créatives, artistiques et de spectacle</v>
      </c>
      <c r="Y1513" t="str">
        <f>INDEX(PDC!$K$1:$L$89,MATCH(AA1513,PDC!$K:$K,0),MATCH(PDC!$L$1,PDC!$K$1:$L$1,0))</f>
        <v>Activités créatives, artistiques et de spectacle</v>
      </c>
      <c r="Z1513" t="s">
        <v>321</v>
      </c>
      <c r="AA1513" t="s">
        <v>245</v>
      </c>
      <c r="AB1513">
        <v>155.382024479493</v>
      </c>
    </row>
    <row r="1514" spans="24:28" x14ac:dyDescent="0.35">
      <c r="X1514" t="str">
        <f t="shared" si="49"/>
        <v>8416_Bibliothèques, archives, musées et autres activités culturelles</v>
      </c>
      <c r="Y1514" t="str">
        <f>INDEX(PDC!$K$1:$L$89,MATCH(AA1514,PDC!$K:$K,0),MATCH(PDC!$L$1,PDC!$K$1:$L$1,0))</f>
        <v>Bibliothèques, archives, musées et autres activités culturelles</v>
      </c>
      <c r="Z1514" t="s">
        <v>321</v>
      </c>
      <c r="AA1514" t="s">
        <v>239</v>
      </c>
      <c r="AB1514">
        <v>28.2033202804312</v>
      </c>
    </row>
    <row r="1515" spans="24:28" x14ac:dyDescent="0.35">
      <c r="X1515" t="str">
        <f t="shared" si="49"/>
        <v>8416_Organisation de jeux de hasard et d'argent</v>
      </c>
      <c r="Y1515" t="str">
        <f>INDEX(PDC!$K$1:$L$89,MATCH(AA1515,PDC!$K:$K,0),MATCH(PDC!$L$1,PDC!$K$1:$L$1,0))</f>
        <v>Organisation de jeux de hasard et d'argent</v>
      </c>
      <c r="Z1515" t="s">
        <v>321</v>
      </c>
      <c r="AA1515" t="s">
        <v>247</v>
      </c>
      <c r="AB1515">
        <v>370.41456014405998</v>
      </c>
    </row>
    <row r="1516" spans="24:28" x14ac:dyDescent="0.35">
      <c r="X1516" t="str">
        <f t="shared" si="49"/>
        <v>8416_Activités sportives, récréatives et de loisirs</v>
      </c>
      <c r="Y1516" t="str">
        <f>INDEX(PDC!$K$1:$L$89,MATCH(AA1516,PDC!$K:$K,0),MATCH(PDC!$L$1,PDC!$K$1:$L$1,0))</f>
        <v>Activités sportives, récréatives et de loisirs</v>
      </c>
      <c r="Z1516" t="s">
        <v>321</v>
      </c>
      <c r="AA1516" t="s">
        <v>241</v>
      </c>
      <c r="AB1516">
        <v>720.05414009786898</v>
      </c>
    </row>
    <row r="1517" spans="24:28" x14ac:dyDescent="0.35">
      <c r="X1517" t="str">
        <f t="shared" si="49"/>
        <v>8416_Activités des organisations associatives</v>
      </c>
      <c r="Y1517" t="str">
        <f>INDEX(PDC!$K$1:$L$89,MATCH(AA1517,PDC!$K:$K,0),MATCH(PDC!$L$1,PDC!$K$1:$L$1,0))</f>
        <v>Activités des organisations associatives</v>
      </c>
      <c r="Z1517" t="s">
        <v>321</v>
      </c>
      <c r="AA1517" t="s">
        <v>209</v>
      </c>
      <c r="AB1517">
        <v>962.290973481641</v>
      </c>
    </row>
    <row r="1518" spans="24:28" x14ac:dyDescent="0.35">
      <c r="X1518" t="str">
        <f t="shared" si="49"/>
        <v>8416_Réparation d'ordinateurs et de biens personnels et domestiques</v>
      </c>
      <c r="Y1518" t="str">
        <f>INDEX(PDC!$K$1:$L$89,MATCH(AA1518,PDC!$K:$K,0),MATCH(PDC!$L$1,PDC!$K$1:$L$1,0))</f>
        <v>Réparation d'ordinateurs et de biens personnels et domestiques</v>
      </c>
      <c r="Z1518" t="s">
        <v>321</v>
      </c>
      <c r="AA1518" t="s">
        <v>242</v>
      </c>
      <c r="AB1518">
        <v>67.844994668027596</v>
      </c>
    </row>
    <row r="1519" spans="24:28" x14ac:dyDescent="0.35">
      <c r="X1519" t="str">
        <f t="shared" si="49"/>
        <v>8416_Autres services personnels</v>
      </c>
      <c r="Y1519" t="str">
        <f>INDEX(PDC!$K$1:$L$89,MATCH(AA1519,PDC!$K:$K,0),MATCH(PDC!$L$1,PDC!$K$1:$L$1,0))</f>
        <v>Autres services personnels</v>
      </c>
      <c r="Z1519" t="s">
        <v>321</v>
      </c>
      <c r="AA1519" t="s">
        <v>216</v>
      </c>
      <c r="AB1519">
        <v>1054.09702006681</v>
      </c>
    </row>
    <row r="1520" spans="24:28" x14ac:dyDescent="0.35">
      <c r="X1520" t="str">
        <f t="shared" si="49"/>
        <v>8416_Activités des ménages en tant qu'employeurs de personnel domestique</v>
      </c>
      <c r="Y1520" t="str">
        <f>INDEX(PDC!$K$1:$L$89,MATCH(AA1520,PDC!$K:$K,0),MATCH(PDC!$L$1,PDC!$K$1:$L$1,0))</f>
        <v>Activités des ménages en tant qu'employeurs de personnel domestique</v>
      </c>
      <c r="Z1520" t="s">
        <v>321</v>
      </c>
      <c r="AA1520" t="s">
        <v>261</v>
      </c>
      <c r="AB1520">
        <v>687.35834557071905</v>
      </c>
    </row>
    <row r="1521" spans="24:28" x14ac:dyDescent="0.35">
      <c r="X1521" t="str">
        <f t="shared" si="49"/>
        <v>8416_Activités des organisations et organismes extraterritoriaux</v>
      </c>
      <c r="Y1521" t="str">
        <f>INDEX(PDC!$K$1:$L$89,MATCH(AA1521,PDC!$K:$K,0),MATCH(PDC!$L$1,PDC!$K$1:$L$1,0))</f>
        <v>Activités des organisations et organismes extraterritoriaux</v>
      </c>
      <c r="Z1521" t="s">
        <v>321</v>
      </c>
      <c r="AA1521" t="s">
        <v>260</v>
      </c>
      <c r="AB1521">
        <v>235.73440851201099</v>
      </c>
    </row>
    <row r="1522" spans="24:28" x14ac:dyDescent="0.35">
      <c r="X1522" t="str">
        <f t="shared" si="49"/>
        <v>8417_Culture et production animale, chasse et services annexes</v>
      </c>
      <c r="Y1522" t="str">
        <f>INDEX(PDC!$K$1:$L$89,MATCH(AA1522,PDC!$K:$K,0),MATCH(PDC!$L$1,PDC!$K$1:$L$1,0))</f>
        <v>Culture et production animale, chasse et services annexes</v>
      </c>
      <c r="Z1522" t="s">
        <v>322</v>
      </c>
      <c r="AA1522" t="s">
        <v>94</v>
      </c>
      <c r="AB1522">
        <v>226.57316861918099</v>
      </c>
    </row>
    <row r="1523" spans="24:28" x14ac:dyDescent="0.35">
      <c r="X1523" t="str">
        <f t="shared" si="49"/>
        <v>8417_Sylviculture et exploitation forestière</v>
      </c>
      <c r="Y1523" t="str">
        <f>INDEX(PDC!$K$1:$L$89,MATCH(AA1523,PDC!$K:$K,0),MATCH(PDC!$L$1,PDC!$K$1:$L$1,0))</f>
        <v>Sylviculture et exploitation forestière</v>
      </c>
      <c r="Z1523" t="s">
        <v>322</v>
      </c>
      <c r="AA1523" t="s">
        <v>95</v>
      </c>
      <c r="AB1523">
        <v>4.0223595765968003</v>
      </c>
    </row>
    <row r="1524" spans="24:28" x14ac:dyDescent="0.35">
      <c r="X1524" t="str">
        <f t="shared" si="49"/>
        <v>8417_Pêche et aquaculture</v>
      </c>
      <c r="Y1524" t="str">
        <f>INDEX(PDC!$K$1:$L$89,MATCH(AA1524,PDC!$K:$K,0),MATCH(PDC!$L$1,PDC!$K$1:$L$1,0))</f>
        <v>Pêche et aquaculture</v>
      </c>
      <c r="Z1524" t="s">
        <v>322</v>
      </c>
      <c r="AA1524" t="s">
        <v>104</v>
      </c>
      <c r="AB1524">
        <v>3.3816584729760701</v>
      </c>
    </row>
    <row r="1525" spans="24:28" x14ac:dyDescent="0.35">
      <c r="X1525" t="str">
        <f t="shared" si="49"/>
        <v>8417_Extraction d'hydrocarbures</v>
      </c>
      <c r="Y1525" t="str">
        <f>INDEX(PDC!$K$1:$L$89,MATCH(AA1525,PDC!$K:$K,0),MATCH(PDC!$L$1,PDC!$K$1:$L$1,0))</f>
        <v>Extraction d'hydrocarbures</v>
      </c>
      <c r="Z1525" t="s">
        <v>322</v>
      </c>
      <c r="AA1525" t="s">
        <v>105</v>
      </c>
      <c r="AB1525">
        <v>2.6983332396567699</v>
      </c>
    </row>
    <row r="1526" spans="24:28" x14ac:dyDescent="0.35">
      <c r="X1526" t="str">
        <f t="shared" si="49"/>
        <v>8417_Autres industries extractives</v>
      </c>
      <c r="Y1526" t="str">
        <f>INDEX(PDC!$K$1:$L$89,MATCH(AA1526,PDC!$K:$K,0),MATCH(PDC!$L$1,PDC!$K$1:$L$1,0))</f>
        <v>Autres industries extractives</v>
      </c>
      <c r="Z1526" t="s">
        <v>322</v>
      </c>
      <c r="AA1526" t="s">
        <v>96</v>
      </c>
      <c r="AB1526">
        <v>34.163773766934099</v>
      </c>
    </row>
    <row r="1527" spans="24:28" x14ac:dyDescent="0.35">
      <c r="X1527" t="str">
        <f t="shared" si="49"/>
        <v>8417_Industries alimentaires</v>
      </c>
      <c r="Y1527" t="str">
        <f>INDEX(PDC!$K$1:$L$89,MATCH(AA1527,PDC!$K:$K,0),MATCH(PDC!$L$1,PDC!$K$1:$L$1,0))</f>
        <v>Industries alimentaires</v>
      </c>
      <c r="Z1527" t="s">
        <v>322</v>
      </c>
      <c r="AA1527" t="s">
        <v>199</v>
      </c>
      <c r="AB1527">
        <v>594.24330599776101</v>
      </c>
    </row>
    <row r="1528" spans="24:28" x14ac:dyDescent="0.35">
      <c r="X1528" t="str">
        <f t="shared" si="49"/>
        <v>8417_Fabrication de textiles</v>
      </c>
      <c r="Y1528" t="str">
        <f>INDEX(PDC!$K$1:$L$89,MATCH(AA1528,PDC!$K:$K,0),MATCH(PDC!$L$1,PDC!$K$1:$L$1,0))</f>
        <v>Fabrication de textiles</v>
      </c>
      <c r="Z1528" t="s">
        <v>322</v>
      </c>
      <c r="AA1528" t="s">
        <v>250</v>
      </c>
      <c r="AB1528">
        <v>204.986230876153</v>
      </c>
    </row>
    <row r="1529" spans="24:28" x14ac:dyDescent="0.35">
      <c r="X1529" t="str">
        <f t="shared" si="49"/>
        <v>8417_Industrie de l'habillement</v>
      </c>
      <c r="Y1529" t="str">
        <f>INDEX(PDC!$K$1:$L$89,MATCH(AA1529,PDC!$K:$K,0),MATCH(PDC!$L$1,PDC!$K$1:$L$1,0))</f>
        <v>Industrie de l'habillement</v>
      </c>
      <c r="Z1529" t="s">
        <v>322</v>
      </c>
      <c r="AA1529" t="s">
        <v>254</v>
      </c>
      <c r="AB1529">
        <v>49.558900656176199</v>
      </c>
    </row>
    <row r="1530" spans="24:28" x14ac:dyDescent="0.35">
      <c r="X1530" t="str">
        <f t="shared" si="49"/>
        <v>8417_Industrie du cuir et de la chaussure</v>
      </c>
      <c r="Y1530" t="str">
        <f>INDEX(PDC!$K$1:$L$89,MATCH(AA1530,PDC!$K:$K,0),MATCH(PDC!$L$1,PDC!$K$1:$L$1,0))</f>
        <v>Industrie du cuir et de la chaussure</v>
      </c>
      <c r="Z1530" t="s">
        <v>322</v>
      </c>
      <c r="AA1530" t="s">
        <v>143</v>
      </c>
      <c r="AB1530">
        <v>157.557220807612</v>
      </c>
    </row>
    <row r="1531" spans="24:28" x14ac:dyDescent="0.35">
      <c r="X1531" t="str">
        <f t="shared" si="49"/>
        <v>8417_Travail du bois et fabrication d'articles en bois et en liège, à l'exception des meubles ; fabrication d'articles en vannerie et sparterie</v>
      </c>
      <c r="Y1531" t="str">
        <f>INDEX(PDC!$K$1:$L$89,MATCH(AA1531,PDC!$K:$K,0),MATCH(PDC!$L$1,PDC!$K$1:$L$1,0))</f>
        <v>Travail du bois et fabrication d'articles en bois et en liège, à l'exception des meubles ; fabrication d'articles en vannerie et sparterie</v>
      </c>
      <c r="Z1531" t="s">
        <v>322</v>
      </c>
      <c r="AA1531" t="s">
        <v>196</v>
      </c>
      <c r="AB1531">
        <v>563.075670853303</v>
      </c>
    </row>
    <row r="1532" spans="24:28" x14ac:dyDescent="0.35">
      <c r="X1532" t="str">
        <f t="shared" si="49"/>
        <v>8417_Industrie du papier et du carton</v>
      </c>
      <c r="Y1532" t="str">
        <f>INDEX(PDC!$K$1:$L$89,MATCH(AA1532,PDC!$K:$K,0),MATCH(PDC!$L$1,PDC!$K$1:$L$1,0))</f>
        <v>Industrie du papier et du carton</v>
      </c>
      <c r="Z1532" t="s">
        <v>322</v>
      </c>
      <c r="AA1532" t="s">
        <v>248</v>
      </c>
      <c r="AB1532">
        <v>387.29978162513299</v>
      </c>
    </row>
    <row r="1533" spans="24:28" x14ac:dyDescent="0.35">
      <c r="X1533" t="str">
        <f t="shared" si="49"/>
        <v>8417_Imprimerie et reproduction d'enregistrements</v>
      </c>
      <c r="Y1533" t="str">
        <f>INDEX(PDC!$K$1:$L$89,MATCH(AA1533,PDC!$K:$K,0),MATCH(PDC!$L$1,PDC!$K$1:$L$1,0))</f>
        <v>Imprimerie et reproduction d'enregistrements</v>
      </c>
      <c r="Z1533" t="s">
        <v>322</v>
      </c>
      <c r="AA1533" t="s">
        <v>221</v>
      </c>
      <c r="AB1533">
        <v>113.75483317387101</v>
      </c>
    </row>
    <row r="1534" spans="24:28" x14ac:dyDescent="0.35">
      <c r="X1534" t="str">
        <f t="shared" si="49"/>
        <v>8417_Industrie chimique</v>
      </c>
      <c r="Y1534" t="str">
        <f>INDEX(PDC!$K$1:$L$89,MATCH(AA1534,PDC!$K:$K,0),MATCH(PDC!$L$1,PDC!$K$1:$L$1,0))</f>
        <v>Industrie chimique</v>
      </c>
      <c r="Z1534" t="s">
        <v>322</v>
      </c>
      <c r="AA1534" t="s">
        <v>211</v>
      </c>
      <c r="AB1534">
        <v>10.767615101219899</v>
      </c>
    </row>
    <row r="1535" spans="24:28" x14ac:dyDescent="0.35">
      <c r="X1535" t="str">
        <f t="shared" si="49"/>
        <v>8417_Industrie pharmaceutique</v>
      </c>
      <c r="Y1535" t="str">
        <f>INDEX(PDC!$K$1:$L$89,MATCH(AA1535,PDC!$K:$K,0),MATCH(PDC!$L$1,PDC!$K$1:$L$1,0))</f>
        <v>Industrie pharmaceutique</v>
      </c>
      <c r="Z1535" t="s">
        <v>322</v>
      </c>
      <c r="AA1535" t="s">
        <v>259</v>
      </c>
      <c r="AB1535">
        <v>813.02266476991599</v>
      </c>
    </row>
    <row r="1536" spans="24:28" x14ac:dyDescent="0.35">
      <c r="X1536" t="str">
        <f t="shared" si="49"/>
        <v>8417_Fabrication de produits en caoutchouc et en plastique</v>
      </c>
      <c r="Y1536" t="str">
        <f>INDEX(PDC!$K$1:$L$89,MATCH(AA1536,PDC!$K:$K,0),MATCH(PDC!$L$1,PDC!$K$1:$L$1,0))</f>
        <v>Fabrication de produits en caoutchouc et en plastique</v>
      </c>
      <c r="Z1536" t="s">
        <v>322</v>
      </c>
      <c r="AA1536" t="s">
        <v>195</v>
      </c>
      <c r="AB1536">
        <v>767.16220836993102</v>
      </c>
    </row>
    <row r="1537" spans="24:28" x14ac:dyDescent="0.35">
      <c r="X1537" t="str">
        <f t="shared" si="49"/>
        <v>8417_Fabrication d'autres produits minéraux non métalliques</v>
      </c>
      <c r="Y1537" t="str">
        <f>INDEX(PDC!$K$1:$L$89,MATCH(AA1537,PDC!$K:$K,0),MATCH(PDC!$L$1,PDC!$K$1:$L$1,0))</f>
        <v>Fabrication d'autres produits minéraux non métalliques</v>
      </c>
      <c r="Z1537" t="s">
        <v>322</v>
      </c>
      <c r="AA1537" t="s">
        <v>203</v>
      </c>
      <c r="AB1537">
        <v>397.23417329229</v>
      </c>
    </row>
    <row r="1538" spans="24:28" x14ac:dyDescent="0.35">
      <c r="X1538" t="str">
        <f t="shared" si="49"/>
        <v>8417_Métallurgie</v>
      </c>
      <c r="Y1538" t="str">
        <f>INDEX(PDC!$K$1:$L$89,MATCH(AA1538,PDC!$K:$K,0),MATCH(PDC!$L$1,PDC!$K$1:$L$1,0))</f>
        <v>Métallurgie</v>
      </c>
      <c r="Z1538" t="s">
        <v>322</v>
      </c>
      <c r="AA1538" t="s">
        <v>225</v>
      </c>
      <c r="AB1538">
        <v>42.999005971969702</v>
      </c>
    </row>
    <row r="1539" spans="24:28" x14ac:dyDescent="0.35">
      <c r="X1539" t="str">
        <f t="shared" si="49"/>
        <v>8417_Fabrication de produits métalliques, à l'exception des machines et des équipements</v>
      </c>
      <c r="Y1539" t="str">
        <f>INDEX(PDC!$K$1:$L$89,MATCH(AA1539,PDC!$K:$K,0),MATCH(PDC!$L$1,PDC!$K$1:$L$1,0))</f>
        <v>Fabrication de produits métalliques, à l'exception des machines et des équipements</v>
      </c>
      <c r="Z1539" t="s">
        <v>322</v>
      </c>
      <c r="AA1539" t="s">
        <v>204</v>
      </c>
      <c r="AB1539">
        <v>2258.69815763628</v>
      </c>
    </row>
    <row r="1540" spans="24:28" x14ac:dyDescent="0.35">
      <c r="X1540" t="str">
        <f t="shared" si="49"/>
        <v>8417_Fabrication de produits informatiques, électroniques et optiques</v>
      </c>
      <c r="Y1540" t="str">
        <f>INDEX(PDC!$K$1:$L$89,MATCH(AA1540,PDC!$K:$K,0),MATCH(PDC!$L$1,PDC!$K$1:$L$1,0))</f>
        <v>Fabrication de produits informatiques, électroniques et optiques</v>
      </c>
      <c r="Z1540" t="s">
        <v>322</v>
      </c>
      <c r="AA1540" t="s">
        <v>145</v>
      </c>
      <c r="AB1540">
        <v>62.635063807789301</v>
      </c>
    </row>
    <row r="1541" spans="24:28" x14ac:dyDescent="0.35">
      <c r="X1541" t="str">
        <f t="shared" ref="X1541:X1604" si="50">Z1541&amp;"_"&amp;Y1541</f>
        <v>8417_Fabrication d'équipements électriques</v>
      </c>
      <c r="Y1541" t="str">
        <f>INDEX(PDC!$K$1:$L$89,MATCH(AA1541,PDC!$K:$K,0),MATCH(PDC!$L$1,PDC!$K$1:$L$1,0))</f>
        <v>Fabrication d'équipements électriques</v>
      </c>
      <c r="Z1541" t="s">
        <v>322</v>
      </c>
      <c r="AA1541" t="s">
        <v>235</v>
      </c>
      <c r="AB1541">
        <v>237.05149550210299</v>
      </c>
    </row>
    <row r="1542" spans="24:28" x14ac:dyDescent="0.35">
      <c r="X1542" t="str">
        <f t="shared" si="50"/>
        <v>8417_Fabrication de machines et équipements n.c.a.</v>
      </c>
      <c r="Y1542" t="str">
        <f>INDEX(PDC!$K$1:$L$89,MATCH(AA1542,PDC!$K:$K,0),MATCH(PDC!$L$1,PDC!$K$1:$L$1,0))</f>
        <v>Fabrication de machines et équipements n.c.a.</v>
      </c>
      <c r="Z1542" t="s">
        <v>322</v>
      </c>
      <c r="AA1542" t="s">
        <v>219</v>
      </c>
      <c r="AB1542">
        <v>155.499673612202</v>
      </c>
    </row>
    <row r="1543" spans="24:28" x14ac:dyDescent="0.35">
      <c r="X1543" t="str">
        <f t="shared" si="50"/>
        <v>8417_Industrie automobile</v>
      </c>
      <c r="Y1543" t="str">
        <f>INDEX(PDC!$K$1:$L$89,MATCH(AA1543,PDC!$K:$K,0),MATCH(PDC!$L$1,PDC!$K$1:$L$1,0))</f>
        <v>Industrie automobile</v>
      </c>
      <c r="Z1543" t="s">
        <v>322</v>
      </c>
      <c r="AA1543" t="s">
        <v>208</v>
      </c>
      <c r="AB1543">
        <v>31.813388885793302</v>
      </c>
    </row>
    <row r="1544" spans="24:28" x14ac:dyDescent="0.35">
      <c r="X1544" t="str">
        <f t="shared" si="50"/>
        <v>8417_Fabrication d'autres matériels de transport</v>
      </c>
      <c r="Y1544" t="str">
        <f>INDEX(PDC!$K$1:$L$89,MATCH(AA1544,PDC!$K:$K,0),MATCH(PDC!$L$1,PDC!$K$1:$L$1,0))</f>
        <v>Fabrication d'autres matériels de transport</v>
      </c>
      <c r="Z1544" t="s">
        <v>322</v>
      </c>
      <c r="AA1544" t="s">
        <v>237</v>
      </c>
      <c r="AB1544">
        <v>110.46216392777499</v>
      </c>
    </row>
    <row r="1545" spans="24:28" x14ac:dyDescent="0.35">
      <c r="X1545" t="str">
        <f t="shared" si="50"/>
        <v>8417_Fabrication de meubles</v>
      </c>
      <c r="Y1545" t="str">
        <f>INDEX(PDC!$K$1:$L$89,MATCH(AA1545,PDC!$K:$K,0),MATCH(PDC!$L$1,PDC!$K$1:$L$1,0))</f>
        <v>Fabrication de meubles</v>
      </c>
      <c r="Z1545" t="s">
        <v>322</v>
      </c>
      <c r="AA1545" t="s">
        <v>231</v>
      </c>
      <c r="AB1545">
        <v>36.181798190715597</v>
      </c>
    </row>
    <row r="1546" spans="24:28" x14ac:dyDescent="0.35">
      <c r="X1546" t="str">
        <f t="shared" si="50"/>
        <v>8417_Autres industries manufacturières</v>
      </c>
      <c r="Y1546" t="str">
        <f>INDEX(PDC!$K$1:$L$89,MATCH(AA1546,PDC!$K:$K,0),MATCH(PDC!$L$1,PDC!$K$1:$L$1,0))</f>
        <v>Autres industries manufacturières</v>
      </c>
      <c r="Z1546" t="s">
        <v>322</v>
      </c>
      <c r="AA1546" t="s">
        <v>244</v>
      </c>
      <c r="AB1546">
        <v>116.909081494898</v>
      </c>
    </row>
    <row r="1547" spans="24:28" x14ac:dyDescent="0.35">
      <c r="X1547" t="str">
        <f t="shared" si="50"/>
        <v>8417_Réparation et installation de machines et d'équipements</v>
      </c>
      <c r="Y1547" t="str">
        <f>INDEX(PDC!$K$1:$L$89,MATCH(AA1547,PDC!$K:$K,0),MATCH(PDC!$L$1,PDC!$K$1:$L$1,0))</f>
        <v>Réparation et installation de machines et d'équipements</v>
      </c>
      <c r="Z1547" t="s">
        <v>322</v>
      </c>
      <c r="AA1547" t="s">
        <v>215</v>
      </c>
      <c r="AB1547">
        <v>135.17012767374399</v>
      </c>
    </row>
    <row r="1548" spans="24:28" x14ac:dyDescent="0.35">
      <c r="X1548" t="str">
        <f t="shared" si="50"/>
        <v>8417_Production et distribution d'électricité, de gaz, de vapeur et d'air conditionné</v>
      </c>
      <c r="Y1548" t="str">
        <f>INDEX(PDC!$K$1:$L$89,MATCH(AA1548,PDC!$K:$K,0),MATCH(PDC!$L$1,PDC!$K$1:$L$1,0))</f>
        <v>Production et distribution d'électricité, de gaz, de vapeur et d'air conditionné</v>
      </c>
      <c r="Z1548" t="s">
        <v>322</v>
      </c>
      <c r="AA1548" t="s">
        <v>253</v>
      </c>
      <c r="AB1548">
        <v>43.437902054094003</v>
      </c>
    </row>
    <row r="1549" spans="24:28" x14ac:dyDescent="0.35">
      <c r="X1549" t="str">
        <f t="shared" si="50"/>
        <v>8417_Captage, traitement et distribution d'eau</v>
      </c>
      <c r="Y1549" t="str">
        <f>INDEX(PDC!$K$1:$L$89,MATCH(AA1549,PDC!$K:$K,0),MATCH(PDC!$L$1,PDC!$K$1:$L$1,0))</f>
        <v>Captage, traitement et distribution d'eau</v>
      </c>
      <c r="Z1549" t="s">
        <v>322</v>
      </c>
      <c r="AA1549" t="s">
        <v>230</v>
      </c>
      <c r="AB1549">
        <v>28.631257353849499</v>
      </c>
    </row>
    <row r="1550" spans="24:28" x14ac:dyDescent="0.35">
      <c r="X1550" t="str">
        <f t="shared" si="50"/>
        <v>8417_Collecte, traitement et élimination des déchets ; récupération</v>
      </c>
      <c r="Y1550" t="str">
        <f>INDEX(PDC!$K$1:$L$89,MATCH(AA1550,PDC!$K:$K,0),MATCH(PDC!$L$1,PDC!$K$1:$L$1,0))</f>
        <v>Collecte, traitement et élimination des déchets ; récupération</v>
      </c>
      <c r="Z1550" t="s">
        <v>322</v>
      </c>
      <c r="AA1550" t="s">
        <v>147</v>
      </c>
      <c r="AB1550">
        <v>46.8490492490835</v>
      </c>
    </row>
    <row r="1551" spans="24:28" x14ac:dyDescent="0.35">
      <c r="X1551" t="str">
        <f t="shared" si="50"/>
        <v>8417_Construction de bâtiments</v>
      </c>
      <c r="Y1551" t="str">
        <f>INDEX(PDC!$K$1:$L$89,MATCH(AA1551,PDC!$K:$K,0),MATCH(PDC!$L$1,PDC!$K$1:$L$1,0))</f>
        <v>Construction de bâtiments</v>
      </c>
      <c r="Z1551" t="s">
        <v>322</v>
      </c>
      <c r="AA1551" t="s">
        <v>193</v>
      </c>
      <c r="AB1551">
        <v>101.724327864362</v>
      </c>
    </row>
    <row r="1552" spans="24:28" x14ac:dyDescent="0.35">
      <c r="X1552" t="str">
        <f t="shared" si="50"/>
        <v>8417_Génie civil</v>
      </c>
      <c r="Y1552" t="str">
        <f>INDEX(PDC!$K$1:$L$89,MATCH(AA1552,PDC!$K:$K,0),MATCH(PDC!$L$1,PDC!$K$1:$L$1,0))</f>
        <v>Génie civil</v>
      </c>
      <c r="Z1552" t="s">
        <v>322</v>
      </c>
      <c r="AA1552" t="s">
        <v>149</v>
      </c>
      <c r="AB1552">
        <v>181.40116957476101</v>
      </c>
    </row>
    <row r="1553" spans="24:28" x14ac:dyDescent="0.35">
      <c r="X1553" t="str">
        <f t="shared" si="50"/>
        <v>8417_Travaux de construction spécialisés</v>
      </c>
      <c r="Y1553" t="str">
        <f>INDEX(PDC!$K$1:$L$89,MATCH(AA1553,PDC!$K:$K,0),MATCH(PDC!$L$1,PDC!$K$1:$L$1,0))</f>
        <v>Travaux de construction spécialisés</v>
      </c>
      <c r="Z1553" t="s">
        <v>322</v>
      </c>
      <c r="AA1553" t="s">
        <v>151</v>
      </c>
      <c r="AB1553">
        <v>1157.9448043868499</v>
      </c>
    </row>
    <row r="1554" spans="24:28" x14ac:dyDescent="0.35">
      <c r="X1554" t="str">
        <f t="shared" si="50"/>
        <v>8417_Commerce et réparation d'automobiles et de motocycles</v>
      </c>
      <c r="Y1554" t="str">
        <f>INDEX(PDC!$K$1:$L$89,MATCH(AA1554,PDC!$K:$K,0),MATCH(PDC!$L$1,PDC!$K$1:$L$1,0))</f>
        <v>Commerce et réparation d'automobiles et de motocycles</v>
      </c>
      <c r="Z1554" t="s">
        <v>322</v>
      </c>
      <c r="AA1554" t="s">
        <v>223</v>
      </c>
      <c r="AB1554">
        <v>452.82051558243</v>
      </c>
    </row>
    <row r="1555" spans="24:28" x14ac:dyDescent="0.35">
      <c r="X1555" t="str">
        <f t="shared" si="50"/>
        <v>8417_Commerce de gros, à l'exception des automobiles et des motocycles</v>
      </c>
      <c r="Y1555" t="str">
        <f>INDEX(PDC!$K$1:$L$89,MATCH(AA1555,PDC!$K:$K,0),MATCH(PDC!$L$1,PDC!$K$1:$L$1,0))</f>
        <v>Commerce de gros, à l'exception des automobiles et des motocycles</v>
      </c>
      <c r="Z1555" t="s">
        <v>322</v>
      </c>
      <c r="AA1555" t="s">
        <v>210</v>
      </c>
      <c r="AB1555">
        <v>637.21038888370003</v>
      </c>
    </row>
    <row r="1556" spans="24:28" x14ac:dyDescent="0.35">
      <c r="X1556" t="str">
        <f t="shared" si="50"/>
        <v>8417_Commerce de détail, à l'exception des automobiles et des motocycles</v>
      </c>
      <c r="Y1556" t="str">
        <f>INDEX(PDC!$K$1:$L$89,MATCH(AA1556,PDC!$K:$K,0),MATCH(PDC!$L$1,PDC!$K$1:$L$1,0))</f>
        <v>Commerce de détail, à l'exception des automobiles et des motocycles</v>
      </c>
      <c r="Z1556" t="s">
        <v>322</v>
      </c>
      <c r="AA1556" t="s">
        <v>206</v>
      </c>
      <c r="AB1556">
        <v>1485.48780473846</v>
      </c>
    </row>
    <row r="1557" spans="24:28" x14ac:dyDescent="0.35">
      <c r="X1557" t="str">
        <f t="shared" si="50"/>
        <v>8417_Transports terrestres et transport par conduites</v>
      </c>
      <c r="Y1557" t="str">
        <f>INDEX(PDC!$K$1:$L$89,MATCH(AA1557,PDC!$K:$K,0),MATCH(PDC!$L$1,PDC!$K$1:$L$1,0))</f>
        <v>Transports terrestres et transport par conduites</v>
      </c>
      <c r="Z1557" t="s">
        <v>322</v>
      </c>
      <c r="AA1557" t="s">
        <v>205</v>
      </c>
      <c r="AB1557">
        <v>506.28843630898899</v>
      </c>
    </row>
    <row r="1558" spans="24:28" x14ac:dyDescent="0.35">
      <c r="X1558" t="str">
        <f t="shared" si="50"/>
        <v>8417_Transports aériens</v>
      </c>
      <c r="Y1558" t="str">
        <f>INDEX(PDC!$K$1:$L$89,MATCH(AA1558,PDC!$K:$K,0),MATCH(PDC!$L$1,PDC!$K$1:$L$1,0))</f>
        <v>Transports aériens</v>
      </c>
      <c r="Z1558" t="s">
        <v>322</v>
      </c>
      <c r="AA1558" t="s">
        <v>258</v>
      </c>
      <c r="AB1558">
        <v>4.2531645569620302</v>
      </c>
    </row>
    <row r="1559" spans="24:28" x14ac:dyDescent="0.35">
      <c r="X1559" t="str">
        <f t="shared" si="50"/>
        <v>8417_Entreposage et services auxiliaires des transports</v>
      </c>
      <c r="Y1559" t="str">
        <f>INDEX(PDC!$K$1:$L$89,MATCH(AA1559,PDC!$K:$K,0),MATCH(PDC!$L$1,PDC!$K$1:$L$1,0))</f>
        <v>Entreposage et services auxiliaires des transports</v>
      </c>
      <c r="Z1559" t="s">
        <v>322</v>
      </c>
      <c r="AA1559" t="s">
        <v>200</v>
      </c>
      <c r="AB1559">
        <v>133.52631157874001</v>
      </c>
    </row>
    <row r="1560" spans="24:28" x14ac:dyDescent="0.35">
      <c r="X1560" t="str">
        <f t="shared" si="50"/>
        <v>8417_Activités de poste et de courrier</v>
      </c>
      <c r="Y1560" t="str">
        <f>INDEX(PDC!$K$1:$L$89,MATCH(AA1560,PDC!$K:$K,0),MATCH(PDC!$L$1,PDC!$K$1:$L$1,0))</f>
        <v>Activités de poste et de courrier</v>
      </c>
      <c r="Z1560" t="s">
        <v>322</v>
      </c>
      <c r="AA1560" t="s">
        <v>229</v>
      </c>
      <c r="AB1560">
        <v>75.487093847171096</v>
      </c>
    </row>
    <row r="1561" spans="24:28" x14ac:dyDescent="0.35">
      <c r="X1561" t="str">
        <f t="shared" si="50"/>
        <v>8417_Hébergement</v>
      </c>
      <c r="Y1561" t="str">
        <f>INDEX(PDC!$K$1:$L$89,MATCH(AA1561,PDC!$K:$K,0),MATCH(PDC!$L$1,PDC!$K$1:$L$1,0))</f>
        <v>Hébergement</v>
      </c>
      <c r="Z1561" t="s">
        <v>322</v>
      </c>
      <c r="AA1561" t="s">
        <v>220</v>
      </c>
      <c r="AB1561">
        <v>210.17265027994199</v>
      </c>
    </row>
    <row r="1562" spans="24:28" x14ac:dyDescent="0.35">
      <c r="X1562" t="str">
        <f t="shared" si="50"/>
        <v>8417_Restauration</v>
      </c>
      <c r="Y1562" t="str">
        <f>INDEX(PDC!$K$1:$L$89,MATCH(AA1562,PDC!$K:$K,0),MATCH(PDC!$L$1,PDC!$K$1:$L$1,0))</f>
        <v>Restauration</v>
      </c>
      <c r="Z1562" t="s">
        <v>322</v>
      </c>
      <c r="AA1562" t="s">
        <v>214</v>
      </c>
      <c r="AB1562">
        <v>430.37205085676601</v>
      </c>
    </row>
    <row r="1563" spans="24:28" x14ac:dyDescent="0.35">
      <c r="X1563" t="str">
        <f t="shared" si="50"/>
        <v>8417_Édition</v>
      </c>
      <c r="Y1563" t="str">
        <f>INDEX(PDC!$K$1:$L$89,MATCH(AA1563,PDC!$K:$K,0),MATCH(PDC!$L$1,PDC!$K$1:$L$1,0))</f>
        <v>Édition</v>
      </c>
      <c r="Z1563" t="s">
        <v>322</v>
      </c>
      <c r="AA1563" t="s">
        <v>255</v>
      </c>
      <c r="AB1563">
        <v>161.384863166765</v>
      </c>
    </row>
    <row r="1564" spans="24:28" x14ac:dyDescent="0.35">
      <c r="X1564" t="str">
        <f t="shared" si="50"/>
        <v>8417_Production de films cinématographiques, de vidéo et de programmes de télévision ; enregistrement sonore et édition musicale</v>
      </c>
      <c r="Y1564" t="str">
        <f>INDEX(PDC!$K$1:$L$89,MATCH(AA1564,PDC!$K:$K,0),MATCH(PDC!$L$1,PDC!$K$1:$L$1,0))</f>
        <v>Production de films cinématographiques, de vidéo et de programmes de télévision ; enregistrement sonore et édition musicale</v>
      </c>
      <c r="Z1564" t="s">
        <v>322</v>
      </c>
      <c r="AA1564" t="s">
        <v>228</v>
      </c>
      <c r="AB1564">
        <v>8.1812271819320195</v>
      </c>
    </row>
    <row r="1565" spans="24:28" x14ac:dyDescent="0.35">
      <c r="X1565" t="str">
        <f t="shared" si="50"/>
        <v>8417_Télécommunications</v>
      </c>
      <c r="Y1565" t="str">
        <f>INDEX(PDC!$K$1:$L$89,MATCH(AA1565,PDC!$K:$K,0),MATCH(PDC!$L$1,PDC!$K$1:$L$1,0))</f>
        <v>Télécommunications</v>
      </c>
      <c r="Z1565" t="s">
        <v>322</v>
      </c>
      <c r="AA1565" t="s">
        <v>249</v>
      </c>
      <c r="AB1565">
        <v>26.115769386429299</v>
      </c>
    </row>
    <row r="1566" spans="24:28" x14ac:dyDescent="0.35">
      <c r="X1566" t="str">
        <f t="shared" si="50"/>
        <v>8417_Programmation, conseil et autres activités informatiques</v>
      </c>
      <c r="Y1566" t="str">
        <f>INDEX(PDC!$K$1:$L$89,MATCH(AA1566,PDC!$K:$K,0),MATCH(PDC!$L$1,PDC!$K$1:$L$1,0))</f>
        <v>Programmation, conseil et autres activités informatiques</v>
      </c>
      <c r="Z1566" t="s">
        <v>322</v>
      </c>
      <c r="AA1566" t="s">
        <v>233</v>
      </c>
      <c r="AB1566">
        <v>18.747443013701599</v>
      </c>
    </row>
    <row r="1567" spans="24:28" x14ac:dyDescent="0.35">
      <c r="X1567" t="str">
        <f t="shared" si="50"/>
        <v>8417_Activités des services financiers, hors assurance et caisses de retraite</v>
      </c>
      <c r="Y1567" t="str">
        <f>INDEX(PDC!$K$1:$L$89,MATCH(AA1567,PDC!$K:$K,0),MATCH(PDC!$L$1,PDC!$K$1:$L$1,0))</f>
        <v>Activités des services financiers, hors assurance et caisses de retraite</v>
      </c>
      <c r="Z1567" t="s">
        <v>322</v>
      </c>
      <c r="AA1567" t="s">
        <v>226</v>
      </c>
      <c r="AB1567">
        <v>248.71548161346601</v>
      </c>
    </row>
    <row r="1568" spans="24:28" x14ac:dyDescent="0.35">
      <c r="X1568" t="str">
        <f t="shared" si="50"/>
        <v>8417_Assurance</v>
      </c>
      <c r="Y1568" t="str">
        <f>INDEX(PDC!$K$1:$L$89,MATCH(AA1568,PDC!$K:$K,0),MATCH(PDC!$L$1,PDC!$K$1:$L$1,0))</f>
        <v>Assurance</v>
      </c>
      <c r="Z1568" t="s">
        <v>322</v>
      </c>
      <c r="AA1568" t="s">
        <v>240</v>
      </c>
      <c r="AB1568">
        <v>46.268102636130301</v>
      </c>
    </row>
    <row r="1569" spans="24:28" x14ac:dyDescent="0.35">
      <c r="X1569" t="str">
        <f t="shared" si="50"/>
        <v>8417_Activités auxiliaires de services financiers et d'assurance</v>
      </c>
      <c r="Y1569" t="str">
        <f>INDEX(PDC!$K$1:$L$89,MATCH(AA1569,PDC!$K:$K,0),MATCH(PDC!$L$1,PDC!$K$1:$L$1,0))</f>
        <v>Activités auxiliaires de services financiers et d'assurance</v>
      </c>
      <c r="Z1569" t="s">
        <v>322</v>
      </c>
      <c r="AA1569" t="s">
        <v>232</v>
      </c>
      <c r="AB1569">
        <v>98.751944518905702</v>
      </c>
    </row>
    <row r="1570" spans="24:28" x14ac:dyDescent="0.35">
      <c r="X1570" t="str">
        <f t="shared" si="50"/>
        <v>8417_Activités immobilières</v>
      </c>
      <c r="Y1570" t="str">
        <f>INDEX(PDC!$K$1:$L$89,MATCH(AA1570,PDC!$K:$K,0),MATCH(PDC!$L$1,PDC!$K$1:$L$1,0))</f>
        <v>Activités immobilières</v>
      </c>
      <c r="Z1570" t="s">
        <v>322</v>
      </c>
      <c r="AA1570" t="s">
        <v>217</v>
      </c>
      <c r="AB1570">
        <v>60.290075850651398</v>
      </c>
    </row>
    <row r="1571" spans="24:28" x14ac:dyDescent="0.35">
      <c r="X1571" t="str">
        <f t="shared" si="50"/>
        <v>8417_Activités juridiques et comptables</v>
      </c>
      <c r="Y1571" t="str">
        <f>INDEX(PDC!$K$1:$L$89,MATCH(AA1571,PDC!$K:$K,0),MATCH(PDC!$L$1,PDC!$K$1:$L$1,0))</f>
        <v>Activités juridiques et comptables</v>
      </c>
      <c r="Z1571" t="s">
        <v>322</v>
      </c>
      <c r="AA1571" t="s">
        <v>155</v>
      </c>
      <c r="AB1571">
        <v>157.10686423396999</v>
      </c>
    </row>
    <row r="1572" spans="24:28" x14ac:dyDescent="0.35">
      <c r="X1572" t="str">
        <f t="shared" si="50"/>
        <v>8417_Activités des sièges sociaux ; conseil de gestion</v>
      </c>
      <c r="Y1572" t="str">
        <f>INDEX(PDC!$K$1:$L$89,MATCH(AA1572,PDC!$K:$K,0),MATCH(PDC!$L$1,PDC!$K$1:$L$1,0))</f>
        <v>Activités des sièges sociaux ; conseil de gestion</v>
      </c>
      <c r="Z1572" t="s">
        <v>322</v>
      </c>
      <c r="AA1572" t="s">
        <v>234</v>
      </c>
      <c r="AB1572">
        <v>76.961880543415006</v>
      </c>
    </row>
    <row r="1573" spans="24:28" x14ac:dyDescent="0.35">
      <c r="X1573" t="str">
        <f t="shared" si="50"/>
        <v>8417_Activités d'architecture et d'ingénierie ; activités de contrôle et analyses techniques</v>
      </c>
      <c r="Y1573" t="str">
        <f>INDEX(PDC!$K$1:$L$89,MATCH(AA1573,PDC!$K:$K,0),MATCH(PDC!$L$1,PDC!$K$1:$L$1,0))</f>
        <v>Activités d'architecture et d'ingénierie ; activités de contrôle et analyses techniques</v>
      </c>
      <c r="Z1573" t="s">
        <v>322</v>
      </c>
      <c r="AA1573" t="s">
        <v>243</v>
      </c>
      <c r="AB1573">
        <v>115.103342569277</v>
      </c>
    </row>
    <row r="1574" spans="24:28" x14ac:dyDescent="0.35">
      <c r="X1574" t="str">
        <f t="shared" si="50"/>
        <v>8417_Recherche-développement scientifique</v>
      </c>
      <c r="Y1574" t="str">
        <f>INDEX(PDC!$K$1:$L$89,MATCH(AA1574,PDC!$K:$K,0),MATCH(PDC!$L$1,PDC!$K$1:$L$1,0))</f>
        <v>Recherche-développement scientifique</v>
      </c>
      <c r="Z1574" t="s">
        <v>322</v>
      </c>
      <c r="AA1574" t="s">
        <v>251</v>
      </c>
      <c r="AB1574">
        <v>9.2980133829796401</v>
      </c>
    </row>
    <row r="1575" spans="24:28" x14ac:dyDescent="0.35">
      <c r="X1575" t="str">
        <f t="shared" si="50"/>
        <v>8417_Publicité et études de marché</v>
      </c>
      <c r="Y1575" t="str">
        <f>INDEX(PDC!$K$1:$L$89,MATCH(AA1575,PDC!$K:$K,0),MATCH(PDC!$L$1,PDC!$K$1:$L$1,0))</f>
        <v>Publicité et études de marché</v>
      </c>
      <c r="Z1575" t="s">
        <v>322</v>
      </c>
      <c r="AA1575" t="s">
        <v>157</v>
      </c>
      <c r="AB1575">
        <v>11.849213525131001</v>
      </c>
    </row>
    <row r="1576" spans="24:28" x14ac:dyDescent="0.35">
      <c r="X1576" t="str">
        <f t="shared" si="50"/>
        <v>8417_Autres activités spécialisées, scientifiques et techniques</v>
      </c>
      <c r="Y1576" t="str">
        <f>INDEX(PDC!$K$1:$L$89,MATCH(AA1576,PDC!$K:$K,0),MATCH(PDC!$L$1,PDC!$K$1:$L$1,0))</f>
        <v>Autres activités spécialisées, scientifiques et techniques</v>
      </c>
      <c r="Z1576" t="s">
        <v>322</v>
      </c>
      <c r="AA1576" t="s">
        <v>159</v>
      </c>
      <c r="AB1576">
        <v>28.6609260398508</v>
      </c>
    </row>
    <row r="1577" spans="24:28" x14ac:dyDescent="0.35">
      <c r="X1577" t="str">
        <f t="shared" si="50"/>
        <v>8417_Activités vétérinaires</v>
      </c>
      <c r="Y1577" t="str">
        <f>INDEX(PDC!$K$1:$L$89,MATCH(AA1577,PDC!$K:$K,0),MATCH(PDC!$L$1,PDC!$K$1:$L$1,0))</f>
        <v>Activités vétérinaires</v>
      </c>
      <c r="Z1577" t="s">
        <v>322</v>
      </c>
      <c r="AA1577" t="s">
        <v>238</v>
      </c>
      <c r="AB1577">
        <v>20.044719153193601</v>
      </c>
    </row>
    <row r="1578" spans="24:28" x14ac:dyDescent="0.35">
      <c r="X1578" t="str">
        <f t="shared" si="50"/>
        <v>8417_Activités de location et location-bail</v>
      </c>
      <c r="Y1578" t="str">
        <f>INDEX(PDC!$K$1:$L$89,MATCH(AA1578,PDC!$K:$K,0),MATCH(PDC!$L$1,PDC!$K$1:$L$1,0))</f>
        <v>Activités de location et location-bail</v>
      </c>
      <c r="Z1578" t="s">
        <v>322</v>
      </c>
      <c r="AA1578" t="s">
        <v>236</v>
      </c>
      <c r="AB1578">
        <v>2.9088996517949899</v>
      </c>
    </row>
    <row r="1579" spans="24:28" x14ac:dyDescent="0.35">
      <c r="X1579" t="str">
        <f t="shared" si="50"/>
        <v>8417_Activités liées à l'emploi</v>
      </c>
      <c r="Y1579" t="str">
        <f>INDEX(PDC!$K$1:$L$89,MATCH(AA1579,PDC!$K:$K,0),MATCH(PDC!$L$1,PDC!$K$1:$L$1,0))</f>
        <v>Activités liées à l'emploi</v>
      </c>
      <c r="Z1579" t="s">
        <v>322</v>
      </c>
      <c r="AA1579" t="s">
        <v>198</v>
      </c>
      <c r="AB1579">
        <v>597.68176437969305</v>
      </c>
    </row>
    <row r="1580" spans="24:28" x14ac:dyDescent="0.35">
      <c r="X1580" t="str">
        <f t="shared" si="50"/>
        <v>8417_Activités des agences de voyage, voyagistes, services de réservation et activités connexes</v>
      </c>
      <c r="Y1580" t="str">
        <f>INDEX(PDC!$K$1:$L$89,MATCH(AA1580,PDC!$K:$K,0),MATCH(PDC!$L$1,PDC!$K$1:$L$1,0))</f>
        <v>Activités des agences de voyage, voyagistes, services de réservation et activités connexes</v>
      </c>
      <c r="Z1580" t="s">
        <v>322</v>
      </c>
      <c r="AA1580" t="s">
        <v>227</v>
      </c>
      <c r="AB1580">
        <v>43.891475755415698</v>
      </c>
    </row>
    <row r="1581" spans="24:28" x14ac:dyDescent="0.35">
      <c r="X1581" t="str">
        <f t="shared" si="50"/>
        <v>8417_Enquêtes et sécurité</v>
      </c>
      <c r="Y1581" t="str">
        <f>INDEX(PDC!$K$1:$L$89,MATCH(AA1581,PDC!$K:$K,0),MATCH(PDC!$L$1,PDC!$K$1:$L$1,0))</f>
        <v>Enquêtes et sécurité</v>
      </c>
      <c r="Z1581" t="s">
        <v>322</v>
      </c>
      <c r="AA1581" t="s">
        <v>213</v>
      </c>
      <c r="AB1581">
        <v>31.511138537981399</v>
      </c>
    </row>
    <row r="1582" spans="24:28" x14ac:dyDescent="0.35">
      <c r="X1582" t="str">
        <f t="shared" si="50"/>
        <v>8417_Services relatifs aux bâtiments et aménagement paysager</v>
      </c>
      <c r="Y1582" t="str">
        <f>INDEX(PDC!$K$1:$L$89,MATCH(AA1582,PDC!$K:$K,0),MATCH(PDC!$L$1,PDC!$K$1:$L$1,0))</f>
        <v>Services relatifs aux bâtiments et aménagement paysager</v>
      </c>
      <c r="Z1582" t="s">
        <v>322</v>
      </c>
      <c r="AA1582" t="s">
        <v>212</v>
      </c>
      <c r="AB1582">
        <v>187.29006229414799</v>
      </c>
    </row>
    <row r="1583" spans="24:28" x14ac:dyDescent="0.35">
      <c r="X1583" t="str">
        <f t="shared" si="50"/>
        <v>8417_Activités administratives et autres activités de soutien aux entreprises</v>
      </c>
      <c r="Y1583" t="str">
        <f>INDEX(PDC!$K$1:$L$89,MATCH(AA1583,PDC!$K:$K,0),MATCH(PDC!$L$1,PDC!$K$1:$L$1,0))</f>
        <v>Activités administratives et autres activités de soutien aux entreprises</v>
      </c>
      <c r="Z1583" t="s">
        <v>322</v>
      </c>
      <c r="AA1583" t="s">
        <v>224</v>
      </c>
      <c r="AB1583">
        <v>55.830759252883297</v>
      </c>
    </row>
    <row r="1584" spans="24:28" x14ac:dyDescent="0.35">
      <c r="X1584" t="str">
        <f t="shared" si="50"/>
        <v>8417_Administration publique et défense ; sécurité sociale obligatoire</v>
      </c>
      <c r="Y1584" t="str">
        <f>INDEX(PDC!$K$1:$L$89,MATCH(AA1584,PDC!$K:$K,0),MATCH(PDC!$L$1,PDC!$K$1:$L$1,0))</f>
        <v>Administration publique et défense ; sécurité sociale obligatoire</v>
      </c>
      <c r="Z1584" t="s">
        <v>322</v>
      </c>
      <c r="AA1584" t="s">
        <v>218</v>
      </c>
      <c r="AB1584">
        <v>681.42950513626602</v>
      </c>
    </row>
    <row r="1585" spans="24:28" x14ac:dyDescent="0.35">
      <c r="X1585" t="str">
        <f t="shared" si="50"/>
        <v>8417_Enseignement</v>
      </c>
      <c r="Y1585" t="str">
        <f>INDEX(PDC!$K$1:$L$89,MATCH(AA1585,PDC!$K:$K,0),MATCH(PDC!$L$1,PDC!$K$1:$L$1,0))</f>
        <v>Enseignement</v>
      </c>
      <c r="Z1585" t="s">
        <v>322</v>
      </c>
      <c r="AA1585" t="s">
        <v>222</v>
      </c>
      <c r="AB1585">
        <v>664.45982105052701</v>
      </c>
    </row>
    <row r="1586" spans="24:28" x14ac:dyDescent="0.35">
      <c r="X1586" t="str">
        <f t="shared" si="50"/>
        <v>8417_Activités pour la santé humaine</v>
      </c>
      <c r="Y1586" t="str">
        <f>INDEX(PDC!$K$1:$L$89,MATCH(AA1586,PDC!$K:$K,0),MATCH(PDC!$L$1,PDC!$K$1:$L$1,0))</f>
        <v>Activités pour la santé humaine</v>
      </c>
      <c r="Z1586" t="s">
        <v>322</v>
      </c>
      <c r="AA1586" t="s">
        <v>207</v>
      </c>
      <c r="AB1586">
        <v>600.91226370183904</v>
      </c>
    </row>
    <row r="1587" spans="24:28" x14ac:dyDescent="0.35">
      <c r="X1587" t="str">
        <f t="shared" si="50"/>
        <v>8417_Hébergement médico-social et social</v>
      </c>
      <c r="Y1587" t="str">
        <f>INDEX(PDC!$K$1:$L$89,MATCH(AA1587,PDC!$K:$K,0),MATCH(PDC!$L$1,PDC!$K$1:$L$1,0))</f>
        <v>Hébergement médico-social et social</v>
      </c>
      <c r="Z1587" t="s">
        <v>322</v>
      </c>
      <c r="AA1587" t="s">
        <v>202</v>
      </c>
      <c r="AB1587">
        <v>775.71529410032895</v>
      </c>
    </row>
    <row r="1588" spans="24:28" x14ac:dyDescent="0.35">
      <c r="X1588" t="str">
        <f t="shared" si="50"/>
        <v>8417_Action sociale sans hébergement</v>
      </c>
      <c r="Y1588" t="str">
        <f>INDEX(PDC!$K$1:$L$89,MATCH(AA1588,PDC!$K:$K,0),MATCH(PDC!$L$1,PDC!$K$1:$L$1,0))</f>
        <v>Action sociale sans hébergement</v>
      </c>
      <c r="Z1588" t="s">
        <v>322</v>
      </c>
      <c r="AA1588" t="s">
        <v>201</v>
      </c>
      <c r="AB1588">
        <v>1584.0635474702101</v>
      </c>
    </row>
    <row r="1589" spans="24:28" x14ac:dyDescent="0.35">
      <c r="X1589" t="str">
        <f t="shared" si="50"/>
        <v>8417_Activités créatives, artistiques et de spectacle</v>
      </c>
      <c r="Y1589" t="str">
        <f>INDEX(PDC!$K$1:$L$89,MATCH(AA1589,PDC!$K:$K,0),MATCH(PDC!$L$1,PDC!$K$1:$L$1,0))</f>
        <v>Activités créatives, artistiques et de spectacle</v>
      </c>
      <c r="Z1589" t="s">
        <v>322</v>
      </c>
      <c r="AA1589" t="s">
        <v>245</v>
      </c>
      <c r="AB1589">
        <v>66.531249992488398</v>
      </c>
    </row>
    <row r="1590" spans="24:28" x14ac:dyDescent="0.35">
      <c r="X1590" t="str">
        <f t="shared" si="50"/>
        <v>8417_Bibliothèques, archives, musées et autres activités culturelles</v>
      </c>
      <c r="Y1590" t="str">
        <f>INDEX(PDC!$K$1:$L$89,MATCH(AA1590,PDC!$K:$K,0),MATCH(PDC!$L$1,PDC!$K$1:$L$1,0))</f>
        <v>Bibliothèques, archives, musées et autres activités culturelles</v>
      </c>
      <c r="Z1590" t="s">
        <v>322</v>
      </c>
      <c r="AA1590" t="s">
        <v>239</v>
      </c>
      <c r="AB1590">
        <v>20.663805371183201</v>
      </c>
    </row>
    <row r="1591" spans="24:28" x14ac:dyDescent="0.35">
      <c r="X1591" t="str">
        <f t="shared" si="50"/>
        <v>8417_Organisation de jeux de hasard et d'argent</v>
      </c>
      <c r="Y1591" t="str">
        <f>INDEX(PDC!$K$1:$L$89,MATCH(AA1591,PDC!$K:$K,0),MATCH(PDC!$L$1,PDC!$K$1:$L$1,0))</f>
        <v>Organisation de jeux de hasard et d'argent</v>
      </c>
      <c r="Z1591" t="s">
        <v>322</v>
      </c>
      <c r="AA1591" t="s">
        <v>247</v>
      </c>
      <c r="AB1591">
        <v>36.315124598544401</v>
      </c>
    </row>
    <row r="1592" spans="24:28" x14ac:dyDescent="0.35">
      <c r="X1592" t="str">
        <f t="shared" si="50"/>
        <v>8417_Activités sportives, récréatives et de loisirs</v>
      </c>
      <c r="Y1592" t="str">
        <f>INDEX(PDC!$K$1:$L$89,MATCH(AA1592,PDC!$K:$K,0),MATCH(PDC!$L$1,PDC!$K$1:$L$1,0))</f>
        <v>Activités sportives, récréatives et de loisirs</v>
      </c>
      <c r="Z1592" t="s">
        <v>322</v>
      </c>
      <c r="AA1592" t="s">
        <v>241</v>
      </c>
      <c r="AB1592">
        <v>65.511126564768105</v>
      </c>
    </row>
    <row r="1593" spans="24:28" x14ac:dyDescent="0.35">
      <c r="X1593" t="str">
        <f t="shared" si="50"/>
        <v>8417_Activités des organisations associatives</v>
      </c>
      <c r="Y1593" t="str">
        <f>INDEX(PDC!$K$1:$L$89,MATCH(AA1593,PDC!$K:$K,0),MATCH(PDC!$L$1,PDC!$K$1:$L$1,0))</f>
        <v>Activités des organisations associatives</v>
      </c>
      <c r="Z1593" t="s">
        <v>322</v>
      </c>
      <c r="AA1593" t="s">
        <v>209</v>
      </c>
      <c r="AB1593">
        <v>235.888516077936</v>
      </c>
    </row>
    <row r="1594" spans="24:28" x14ac:dyDescent="0.35">
      <c r="X1594" t="str">
        <f t="shared" si="50"/>
        <v>8417_Réparation d'ordinateurs et de biens personnels et domestiques</v>
      </c>
      <c r="Y1594" t="str">
        <f>INDEX(PDC!$K$1:$L$89,MATCH(AA1594,PDC!$K:$K,0),MATCH(PDC!$L$1,PDC!$K$1:$L$1,0))</f>
        <v>Réparation d'ordinateurs et de biens personnels et domestiques</v>
      </c>
      <c r="Z1594" t="s">
        <v>322</v>
      </c>
      <c r="AA1594" t="s">
        <v>242</v>
      </c>
      <c r="AB1594">
        <v>25.529459369746601</v>
      </c>
    </row>
    <row r="1595" spans="24:28" x14ac:dyDescent="0.35">
      <c r="X1595" t="str">
        <f t="shared" si="50"/>
        <v>8417_Autres services personnels</v>
      </c>
      <c r="Y1595" t="str">
        <f>INDEX(PDC!$K$1:$L$89,MATCH(AA1595,PDC!$K:$K,0),MATCH(PDC!$L$1,PDC!$K$1:$L$1,0))</f>
        <v>Autres services personnels</v>
      </c>
      <c r="Z1595" t="s">
        <v>322</v>
      </c>
      <c r="AA1595" t="s">
        <v>216</v>
      </c>
      <c r="AB1595">
        <v>218.74623418572699</v>
      </c>
    </row>
    <row r="1596" spans="24:28" x14ac:dyDescent="0.35">
      <c r="X1596" t="str">
        <f t="shared" si="50"/>
        <v>8417_Activités des ménages en tant qu'employeurs de personnel domestique</v>
      </c>
      <c r="Y1596" t="str">
        <f>INDEX(PDC!$K$1:$L$89,MATCH(AA1596,PDC!$K:$K,0),MATCH(PDC!$L$1,PDC!$K$1:$L$1,0))</f>
        <v>Activités des ménages en tant qu'employeurs de personnel domestique</v>
      </c>
      <c r="Z1596" t="s">
        <v>322</v>
      </c>
      <c r="AA1596" t="s">
        <v>261</v>
      </c>
      <c r="AB1596">
        <v>253.37689434752701</v>
      </c>
    </row>
    <row r="1597" spans="24:28" x14ac:dyDescent="0.35">
      <c r="X1597" t="str">
        <f t="shared" si="50"/>
        <v>8417_Activités indifférenciées des ménages en tant que producteurs de biens et services pour usage propre</v>
      </c>
      <c r="Y1597" t="str">
        <f>INDEX(PDC!$K$1:$L$89,MATCH(AA1597,PDC!$K:$K,0),MATCH(PDC!$L$1,PDC!$K$1:$L$1,0))</f>
        <v>Activités indifférenciées des ménages en tant que producteurs de biens et services pour usage propre</v>
      </c>
      <c r="Z1597" t="s">
        <v>322</v>
      </c>
      <c r="AA1597" t="s">
        <v>270</v>
      </c>
      <c r="AB1597">
        <v>4</v>
      </c>
    </row>
    <row r="1598" spans="24:28" x14ac:dyDescent="0.35">
      <c r="X1598" t="str">
        <f t="shared" si="50"/>
        <v>8418_Culture et production animale, chasse et services annexes</v>
      </c>
      <c r="Y1598" t="str">
        <f>INDEX(PDC!$K$1:$L$89,MATCH(AA1598,PDC!$K:$K,0),MATCH(PDC!$L$1,PDC!$K$1:$L$1,0))</f>
        <v>Culture et production animale, chasse et services annexes</v>
      </c>
      <c r="Z1598" t="s">
        <v>324</v>
      </c>
      <c r="AA1598" t="s">
        <v>94</v>
      </c>
      <c r="AB1598">
        <v>74.0818825859198</v>
      </c>
    </row>
    <row r="1599" spans="24:28" x14ac:dyDescent="0.35">
      <c r="X1599" t="str">
        <f t="shared" si="50"/>
        <v>8418_Sylviculture et exploitation forestière</v>
      </c>
      <c r="Y1599" t="str">
        <f>INDEX(PDC!$K$1:$L$89,MATCH(AA1599,PDC!$K:$K,0),MATCH(PDC!$L$1,PDC!$K$1:$L$1,0))</f>
        <v>Sylviculture et exploitation forestière</v>
      </c>
      <c r="Z1599" t="s">
        <v>324</v>
      </c>
      <c r="AA1599" t="s">
        <v>95</v>
      </c>
      <c r="AB1599">
        <v>29.368321344579499</v>
      </c>
    </row>
    <row r="1600" spans="24:28" x14ac:dyDescent="0.35">
      <c r="X1600" t="str">
        <f t="shared" si="50"/>
        <v>8418_Autres industries extractives</v>
      </c>
      <c r="Y1600" t="str">
        <f>INDEX(PDC!$K$1:$L$89,MATCH(AA1600,PDC!$K:$K,0),MATCH(PDC!$L$1,PDC!$K$1:$L$1,0))</f>
        <v>Autres industries extractives</v>
      </c>
      <c r="Z1600" t="s">
        <v>324</v>
      </c>
      <c r="AA1600" t="s">
        <v>96</v>
      </c>
      <c r="AB1600">
        <v>17.503721515224701</v>
      </c>
    </row>
    <row r="1601" spans="24:28" x14ac:dyDescent="0.35">
      <c r="X1601" t="str">
        <f t="shared" si="50"/>
        <v>8418_Industries alimentaires</v>
      </c>
      <c r="Y1601" t="str">
        <f>INDEX(PDC!$K$1:$L$89,MATCH(AA1601,PDC!$K:$K,0),MATCH(PDC!$L$1,PDC!$K$1:$L$1,0))</f>
        <v>Industries alimentaires</v>
      </c>
      <c r="Z1601" t="s">
        <v>324</v>
      </c>
      <c r="AA1601" t="s">
        <v>199</v>
      </c>
      <c r="AB1601">
        <v>217.710595048887</v>
      </c>
    </row>
    <row r="1602" spans="24:28" x14ac:dyDescent="0.35">
      <c r="X1602" t="str">
        <f t="shared" si="50"/>
        <v>8418_Fabrication de boissons</v>
      </c>
      <c r="Y1602" t="str">
        <f>INDEX(PDC!$K$1:$L$89,MATCH(AA1602,PDC!$K:$K,0),MATCH(PDC!$L$1,PDC!$K$1:$L$1,0))</f>
        <v>Fabrication de boissons</v>
      </c>
      <c r="Z1602" t="s">
        <v>324</v>
      </c>
      <c r="AA1602" t="s">
        <v>252</v>
      </c>
      <c r="AB1602">
        <v>2.06847966914563</v>
      </c>
    </row>
    <row r="1603" spans="24:28" x14ac:dyDescent="0.35">
      <c r="X1603" t="str">
        <f t="shared" si="50"/>
        <v>8418_Fabrication de textiles</v>
      </c>
      <c r="Y1603" t="str">
        <f>INDEX(PDC!$K$1:$L$89,MATCH(AA1603,PDC!$K:$K,0),MATCH(PDC!$L$1,PDC!$K$1:$L$1,0))</f>
        <v>Fabrication de textiles</v>
      </c>
      <c r="Z1603" t="s">
        <v>324</v>
      </c>
      <c r="AA1603" t="s">
        <v>250</v>
      </c>
      <c r="AB1603">
        <v>15.275056716968299</v>
      </c>
    </row>
    <row r="1604" spans="24:28" x14ac:dyDescent="0.35">
      <c r="X1604" t="str">
        <f t="shared" si="50"/>
        <v>8418_Industrie de l'habillement</v>
      </c>
      <c r="Y1604" t="str">
        <f>INDEX(PDC!$K$1:$L$89,MATCH(AA1604,PDC!$K:$K,0),MATCH(PDC!$L$1,PDC!$K$1:$L$1,0))</f>
        <v>Industrie de l'habillement</v>
      </c>
      <c r="Z1604" t="s">
        <v>324</v>
      </c>
      <c r="AA1604" t="s">
        <v>254</v>
      </c>
      <c r="AB1604">
        <v>4.8484724509704202</v>
      </c>
    </row>
    <row r="1605" spans="24:28" x14ac:dyDescent="0.35">
      <c r="X1605" t="str">
        <f t="shared" ref="X1605:X1668" si="51">Z1605&amp;"_"&amp;Y1605</f>
        <v>8418_Travail du bois et fabrication d'articles en bois et en liège, à l'exception des meubles ; fabrication d'articles en vannerie et sparterie</v>
      </c>
      <c r="Y1605" t="str">
        <f>INDEX(PDC!$K$1:$L$89,MATCH(AA1605,PDC!$K:$K,0),MATCH(PDC!$L$1,PDC!$K$1:$L$1,0))</f>
        <v>Travail du bois et fabrication d'articles en bois et en liège, à l'exception des meubles ; fabrication d'articles en vannerie et sparterie</v>
      </c>
      <c r="Z1605" t="s">
        <v>324</v>
      </c>
      <c r="AA1605" t="s">
        <v>196</v>
      </c>
      <c r="AB1605">
        <v>25.219403227235102</v>
      </c>
    </row>
    <row r="1606" spans="24:28" x14ac:dyDescent="0.35">
      <c r="X1606" t="str">
        <f t="shared" si="51"/>
        <v>8418_Industrie du papier et du carton</v>
      </c>
      <c r="Y1606" t="str">
        <f>INDEX(PDC!$K$1:$L$89,MATCH(AA1606,PDC!$K:$K,0),MATCH(PDC!$L$1,PDC!$K$1:$L$1,0))</f>
        <v>Industrie du papier et du carton</v>
      </c>
      <c r="Z1606" t="s">
        <v>324</v>
      </c>
      <c r="AA1606" t="s">
        <v>248</v>
      </c>
      <c r="AB1606">
        <v>3.90965092402464</v>
      </c>
    </row>
    <row r="1607" spans="24:28" x14ac:dyDescent="0.35">
      <c r="X1607" t="str">
        <f t="shared" si="51"/>
        <v>8418_Imprimerie et reproduction d'enregistrements</v>
      </c>
      <c r="Y1607" t="str">
        <f>INDEX(PDC!$K$1:$L$89,MATCH(AA1607,PDC!$K:$K,0),MATCH(PDC!$L$1,PDC!$K$1:$L$1,0))</f>
        <v>Imprimerie et reproduction d'enregistrements</v>
      </c>
      <c r="Z1607" t="s">
        <v>324</v>
      </c>
      <c r="AA1607" t="s">
        <v>221</v>
      </c>
      <c r="AB1607">
        <v>32.248315698438802</v>
      </c>
    </row>
    <row r="1608" spans="24:28" x14ac:dyDescent="0.35">
      <c r="X1608" t="str">
        <f t="shared" si="51"/>
        <v>8418_Cokéfaction et raffinage</v>
      </c>
      <c r="Y1608" t="str">
        <f>INDEX(PDC!$K$1:$L$89,MATCH(AA1608,PDC!$K:$K,0),MATCH(PDC!$L$1,PDC!$K$1:$L$1,0))</f>
        <v>Cokéfaction et raffinage</v>
      </c>
      <c r="Z1608" t="s">
        <v>324</v>
      </c>
      <c r="AA1608" t="s">
        <v>262</v>
      </c>
      <c r="AB1608">
        <v>4.0184061036427599</v>
      </c>
    </row>
    <row r="1609" spans="24:28" x14ac:dyDescent="0.35">
      <c r="X1609" t="str">
        <f t="shared" si="51"/>
        <v>8418_Industrie chimique</v>
      </c>
      <c r="Y1609" t="str">
        <f>INDEX(PDC!$K$1:$L$89,MATCH(AA1609,PDC!$K:$K,0),MATCH(PDC!$L$1,PDC!$K$1:$L$1,0))</f>
        <v>Industrie chimique</v>
      </c>
      <c r="Z1609" t="s">
        <v>324</v>
      </c>
      <c r="AA1609" t="s">
        <v>211</v>
      </c>
      <c r="AB1609">
        <v>31.751887290708201</v>
      </c>
    </row>
    <row r="1610" spans="24:28" x14ac:dyDescent="0.35">
      <c r="X1610" t="str">
        <f t="shared" si="51"/>
        <v>8418_Industrie pharmaceutique</v>
      </c>
      <c r="Y1610" t="str">
        <f>INDEX(PDC!$K$1:$L$89,MATCH(AA1610,PDC!$K:$K,0),MATCH(PDC!$L$1,PDC!$K$1:$L$1,0))</f>
        <v>Industrie pharmaceutique</v>
      </c>
      <c r="Z1610" t="s">
        <v>324</v>
      </c>
      <c r="AA1610" t="s">
        <v>259</v>
      </c>
      <c r="AB1610">
        <v>12.2083101312643</v>
      </c>
    </row>
    <row r="1611" spans="24:28" x14ac:dyDescent="0.35">
      <c r="X1611" t="str">
        <f t="shared" si="51"/>
        <v>8418_Fabrication de produits en caoutchouc et en plastique</v>
      </c>
      <c r="Y1611" t="str">
        <f>INDEX(PDC!$K$1:$L$89,MATCH(AA1611,PDC!$K:$K,0),MATCH(PDC!$L$1,PDC!$K$1:$L$1,0))</f>
        <v>Fabrication de produits en caoutchouc et en plastique</v>
      </c>
      <c r="Z1611" t="s">
        <v>324</v>
      </c>
      <c r="AA1611" t="s">
        <v>195</v>
      </c>
      <c r="AB1611">
        <v>28.1442745261485</v>
      </c>
    </row>
    <row r="1612" spans="24:28" x14ac:dyDescent="0.35">
      <c r="X1612" t="str">
        <f t="shared" si="51"/>
        <v>8418_Fabrication d'autres produits minéraux non métalliques</v>
      </c>
      <c r="Y1612" t="str">
        <f>INDEX(PDC!$K$1:$L$89,MATCH(AA1612,PDC!$K:$K,0),MATCH(PDC!$L$1,PDC!$K$1:$L$1,0))</f>
        <v>Fabrication d'autres produits minéraux non métalliques</v>
      </c>
      <c r="Z1612" t="s">
        <v>324</v>
      </c>
      <c r="AA1612" t="s">
        <v>203</v>
      </c>
      <c r="AB1612">
        <v>207.966006083765</v>
      </c>
    </row>
    <row r="1613" spans="24:28" x14ac:dyDescent="0.35">
      <c r="X1613" t="str">
        <f t="shared" si="51"/>
        <v>8418_Fabrication de produits métalliques, à l'exception des machines et des équipements</v>
      </c>
      <c r="Y1613" t="str">
        <f>INDEX(PDC!$K$1:$L$89,MATCH(AA1613,PDC!$K:$K,0),MATCH(PDC!$L$1,PDC!$K$1:$L$1,0))</f>
        <v>Fabrication de produits métalliques, à l'exception des machines et des équipements</v>
      </c>
      <c r="Z1613" t="s">
        <v>324</v>
      </c>
      <c r="AA1613" t="s">
        <v>204</v>
      </c>
      <c r="AB1613">
        <v>488.182086524238</v>
      </c>
    </row>
    <row r="1614" spans="24:28" x14ac:dyDescent="0.35">
      <c r="X1614" t="str">
        <f t="shared" si="51"/>
        <v>8418_Fabrication de produits informatiques, électroniques et optiques</v>
      </c>
      <c r="Y1614" t="str">
        <f>INDEX(PDC!$K$1:$L$89,MATCH(AA1614,PDC!$K:$K,0),MATCH(PDC!$L$1,PDC!$K$1:$L$1,0))</f>
        <v>Fabrication de produits informatiques, électroniques et optiques</v>
      </c>
      <c r="Z1614" t="s">
        <v>324</v>
      </c>
      <c r="AA1614" t="s">
        <v>145</v>
      </c>
      <c r="AB1614">
        <v>18.101510750277299</v>
      </c>
    </row>
    <row r="1615" spans="24:28" x14ac:dyDescent="0.35">
      <c r="X1615" t="str">
        <f t="shared" si="51"/>
        <v>8418_Fabrication d'équipements électriques</v>
      </c>
      <c r="Y1615" t="str">
        <f>INDEX(PDC!$K$1:$L$89,MATCH(AA1615,PDC!$K:$K,0),MATCH(PDC!$L$1,PDC!$K$1:$L$1,0))</f>
        <v>Fabrication d'équipements électriques</v>
      </c>
      <c r="Z1615" t="s">
        <v>324</v>
      </c>
      <c r="AA1615" t="s">
        <v>235</v>
      </c>
      <c r="AB1615">
        <v>5.8969867476146396</v>
      </c>
    </row>
    <row r="1616" spans="24:28" x14ac:dyDescent="0.35">
      <c r="X1616" t="str">
        <f t="shared" si="51"/>
        <v>8418_Fabrication de machines et équipements n.c.a.</v>
      </c>
      <c r="Y1616" t="str">
        <f>INDEX(PDC!$K$1:$L$89,MATCH(AA1616,PDC!$K:$K,0),MATCH(PDC!$L$1,PDC!$K$1:$L$1,0))</f>
        <v>Fabrication de machines et équipements n.c.a.</v>
      </c>
      <c r="Z1616" t="s">
        <v>324</v>
      </c>
      <c r="AA1616" t="s">
        <v>219</v>
      </c>
      <c r="AB1616">
        <v>2.84076821106627</v>
      </c>
    </row>
    <row r="1617" spans="24:28" x14ac:dyDescent="0.35">
      <c r="X1617" t="str">
        <f t="shared" si="51"/>
        <v>8418_Industrie automobile</v>
      </c>
      <c r="Y1617" t="str">
        <f>INDEX(PDC!$K$1:$L$89,MATCH(AA1617,PDC!$K:$K,0),MATCH(PDC!$L$1,PDC!$K$1:$L$1,0))</f>
        <v>Industrie automobile</v>
      </c>
      <c r="Z1617" t="s">
        <v>324</v>
      </c>
      <c r="AA1617" t="s">
        <v>208</v>
      </c>
      <c r="AB1617">
        <v>4.0407926611153897</v>
      </c>
    </row>
    <row r="1618" spans="24:28" x14ac:dyDescent="0.35">
      <c r="X1618" t="str">
        <f t="shared" si="51"/>
        <v>8418_Fabrication de meubles</v>
      </c>
      <c r="Y1618" t="str">
        <f>INDEX(PDC!$K$1:$L$89,MATCH(AA1618,PDC!$K:$K,0),MATCH(PDC!$L$1,PDC!$K$1:$L$1,0))</f>
        <v>Fabrication de meubles</v>
      </c>
      <c r="Z1618" t="s">
        <v>324</v>
      </c>
      <c r="AA1618" t="s">
        <v>231</v>
      </c>
      <c r="AB1618">
        <v>4.0897989838913098</v>
      </c>
    </row>
    <row r="1619" spans="24:28" x14ac:dyDescent="0.35">
      <c r="X1619" t="str">
        <f t="shared" si="51"/>
        <v>8418_Autres industries manufacturières</v>
      </c>
      <c r="Y1619" t="str">
        <f>INDEX(PDC!$K$1:$L$89,MATCH(AA1619,PDC!$K:$K,0),MATCH(PDC!$L$1,PDC!$K$1:$L$1,0))</f>
        <v>Autres industries manufacturières</v>
      </c>
      <c r="Z1619" t="s">
        <v>324</v>
      </c>
      <c r="AA1619" t="s">
        <v>244</v>
      </c>
      <c r="AB1619">
        <v>472.17041650959601</v>
      </c>
    </row>
    <row r="1620" spans="24:28" x14ac:dyDescent="0.35">
      <c r="X1620" t="str">
        <f t="shared" si="51"/>
        <v>8418_Réparation et installation de machines et d'équipements</v>
      </c>
      <c r="Y1620" t="str">
        <f>INDEX(PDC!$K$1:$L$89,MATCH(AA1620,PDC!$K:$K,0),MATCH(PDC!$L$1,PDC!$K$1:$L$1,0))</f>
        <v>Réparation et installation de machines et d'équipements</v>
      </c>
      <c r="Z1620" t="s">
        <v>324</v>
      </c>
      <c r="AA1620" t="s">
        <v>215</v>
      </c>
      <c r="AB1620">
        <v>60.7691399687603</v>
      </c>
    </row>
    <row r="1621" spans="24:28" x14ac:dyDescent="0.35">
      <c r="X1621" t="str">
        <f t="shared" si="51"/>
        <v>8418_Production et distribution d'électricité, de gaz, de vapeur et d'air conditionné</v>
      </c>
      <c r="Y1621" t="str">
        <f>INDEX(PDC!$K$1:$L$89,MATCH(AA1621,PDC!$K:$K,0),MATCH(PDC!$L$1,PDC!$K$1:$L$1,0))</f>
        <v>Production et distribution d'électricité, de gaz, de vapeur et d'air conditionné</v>
      </c>
      <c r="Z1621" t="s">
        <v>324</v>
      </c>
      <c r="AA1621" t="s">
        <v>253</v>
      </c>
      <c r="AB1621">
        <v>97.064175676926695</v>
      </c>
    </row>
    <row r="1622" spans="24:28" x14ac:dyDescent="0.35">
      <c r="X1622" t="str">
        <f t="shared" si="51"/>
        <v>8418_Captage, traitement et distribution d'eau</v>
      </c>
      <c r="Y1622" t="str">
        <f>INDEX(PDC!$K$1:$L$89,MATCH(AA1622,PDC!$K:$K,0),MATCH(PDC!$L$1,PDC!$K$1:$L$1,0))</f>
        <v>Captage, traitement et distribution d'eau</v>
      </c>
      <c r="Z1622" t="s">
        <v>324</v>
      </c>
      <c r="AA1622" t="s">
        <v>230</v>
      </c>
      <c r="AB1622">
        <v>36.125629701549599</v>
      </c>
    </row>
    <row r="1623" spans="24:28" x14ac:dyDescent="0.35">
      <c r="X1623" t="str">
        <f t="shared" si="51"/>
        <v>8418_Collecte et traitement des eaux usées</v>
      </c>
      <c r="Y1623" t="str">
        <f>INDEX(PDC!$K$1:$L$89,MATCH(AA1623,PDC!$K:$K,0),MATCH(PDC!$L$1,PDC!$K$1:$L$1,0))</f>
        <v>Collecte et traitement des eaux usées</v>
      </c>
      <c r="Z1623" t="s">
        <v>324</v>
      </c>
      <c r="AA1623" t="s">
        <v>197</v>
      </c>
      <c r="AB1623">
        <v>16.898088370745199</v>
      </c>
    </row>
    <row r="1624" spans="24:28" x14ac:dyDescent="0.35">
      <c r="X1624" t="str">
        <f t="shared" si="51"/>
        <v>8418_Collecte, traitement et élimination des déchets ; récupération</v>
      </c>
      <c r="Y1624" t="str">
        <f>INDEX(PDC!$K$1:$L$89,MATCH(AA1624,PDC!$K:$K,0),MATCH(PDC!$L$1,PDC!$K$1:$L$1,0))</f>
        <v>Collecte, traitement et élimination des déchets ; récupération</v>
      </c>
      <c r="Z1624" t="s">
        <v>324</v>
      </c>
      <c r="AA1624" t="s">
        <v>147</v>
      </c>
      <c r="AB1624">
        <v>55.459674596131499</v>
      </c>
    </row>
    <row r="1625" spans="24:28" x14ac:dyDescent="0.35">
      <c r="X1625" t="str">
        <f t="shared" si="51"/>
        <v>8418_Construction de bâtiments</v>
      </c>
      <c r="Y1625" t="str">
        <f>INDEX(PDC!$K$1:$L$89,MATCH(AA1625,PDC!$K:$K,0),MATCH(PDC!$L$1,PDC!$K$1:$L$1,0))</f>
        <v>Construction de bâtiments</v>
      </c>
      <c r="Z1625" t="s">
        <v>324</v>
      </c>
      <c r="AA1625" t="s">
        <v>193</v>
      </c>
      <c r="AB1625">
        <v>177.143008236106</v>
      </c>
    </row>
    <row r="1626" spans="24:28" x14ac:dyDescent="0.35">
      <c r="X1626" t="str">
        <f t="shared" si="51"/>
        <v>8418_Génie civil</v>
      </c>
      <c r="Y1626" t="str">
        <f>INDEX(PDC!$K$1:$L$89,MATCH(AA1626,PDC!$K:$K,0),MATCH(PDC!$L$1,PDC!$K$1:$L$1,0))</f>
        <v>Génie civil</v>
      </c>
      <c r="Z1626" t="s">
        <v>324</v>
      </c>
      <c r="AA1626" t="s">
        <v>149</v>
      </c>
      <c r="AB1626">
        <v>210.92205541434299</v>
      </c>
    </row>
    <row r="1627" spans="24:28" x14ac:dyDescent="0.35">
      <c r="X1627" t="str">
        <f t="shared" si="51"/>
        <v>8418_Travaux de construction spécialisés</v>
      </c>
      <c r="Y1627" t="str">
        <f>INDEX(PDC!$K$1:$L$89,MATCH(AA1627,PDC!$K:$K,0),MATCH(PDC!$L$1,PDC!$K$1:$L$1,0))</f>
        <v>Travaux de construction spécialisés</v>
      </c>
      <c r="Z1627" t="s">
        <v>324</v>
      </c>
      <c r="AA1627" t="s">
        <v>151</v>
      </c>
      <c r="AB1627">
        <v>1666.09200299439</v>
      </c>
    </row>
    <row r="1628" spans="24:28" x14ac:dyDescent="0.35">
      <c r="X1628" t="str">
        <f t="shared" si="51"/>
        <v>8418_Commerce et réparation d'automobiles et de motocycles</v>
      </c>
      <c r="Y1628" t="str">
        <f>INDEX(PDC!$K$1:$L$89,MATCH(AA1628,PDC!$K:$K,0),MATCH(PDC!$L$1,PDC!$K$1:$L$1,0))</f>
        <v>Commerce et réparation d'automobiles et de motocycles</v>
      </c>
      <c r="Z1628" t="s">
        <v>324</v>
      </c>
      <c r="AA1628" t="s">
        <v>223</v>
      </c>
      <c r="AB1628">
        <v>350.94500030643599</v>
      </c>
    </row>
    <row r="1629" spans="24:28" x14ac:dyDescent="0.35">
      <c r="X1629" t="str">
        <f t="shared" si="51"/>
        <v>8418_Commerce de gros, à l'exception des automobiles et des motocycles</v>
      </c>
      <c r="Y1629" t="str">
        <f>INDEX(PDC!$K$1:$L$89,MATCH(AA1629,PDC!$K:$K,0),MATCH(PDC!$L$1,PDC!$K$1:$L$1,0))</f>
        <v>Commerce de gros, à l'exception des automobiles et des motocycles</v>
      </c>
      <c r="Z1629" t="s">
        <v>324</v>
      </c>
      <c r="AA1629" t="s">
        <v>210</v>
      </c>
      <c r="AB1629">
        <v>745.64834583703305</v>
      </c>
    </row>
    <row r="1630" spans="24:28" x14ac:dyDescent="0.35">
      <c r="X1630" t="str">
        <f t="shared" si="51"/>
        <v>8418_Commerce de détail, à l'exception des automobiles et des motocycles</v>
      </c>
      <c r="Y1630" t="str">
        <f>INDEX(PDC!$K$1:$L$89,MATCH(AA1630,PDC!$K:$K,0),MATCH(PDC!$L$1,PDC!$K$1:$L$1,0))</f>
        <v>Commerce de détail, à l'exception des automobiles et des motocycles</v>
      </c>
      <c r="Z1630" t="s">
        <v>324</v>
      </c>
      <c r="AA1630" t="s">
        <v>206</v>
      </c>
      <c r="AB1630">
        <v>2453.7094603239998</v>
      </c>
    </row>
    <row r="1631" spans="24:28" x14ac:dyDescent="0.35">
      <c r="X1631" t="str">
        <f t="shared" si="51"/>
        <v>8418_Transports terrestres et transport par conduites</v>
      </c>
      <c r="Y1631" t="str">
        <f>INDEX(PDC!$K$1:$L$89,MATCH(AA1631,PDC!$K:$K,0),MATCH(PDC!$L$1,PDC!$K$1:$L$1,0))</f>
        <v>Transports terrestres et transport par conduites</v>
      </c>
      <c r="Z1631" t="s">
        <v>324</v>
      </c>
      <c r="AA1631" t="s">
        <v>205</v>
      </c>
      <c r="AB1631">
        <v>1482.85442997935</v>
      </c>
    </row>
    <row r="1632" spans="24:28" x14ac:dyDescent="0.35">
      <c r="X1632" t="str">
        <f t="shared" si="51"/>
        <v>8418_Transports aériens</v>
      </c>
      <c r="Y1632" t="str">
        <f>INDEX(PDC!$K$1:$L$89,MATCH(AA1632,PDC!$K:$K,0),MATCH(PDC!$L$1,PDC!$K$1:$L$1,0))</f>
        <v>Transports aériens</v>
      </c>
      <c r="Z1632" t="s">
        <v>324</v>
      </c>
      <c r="AA1632" t="s">
        <v>258</v>
      </c>
      <c r="AB1632">
        <v>12.2827551755957</v>
      </c>
    </row>
    <row r="1633" spans="24:28" x14ac:dyDescent="0.35">
      <c r="X1633" t="str">
        <f t="shared" si="51"/>
        <v>8418_Entreposage et services auxiliaires des transports</v>
      </c>
      <c r="Y1633" t="str">
        <f>INDEX(PDC!$K$1:$L$89,MATCH(AA1633,PDC!$K:$K,0),MATCH(PDC!$L$1,PDC!$K$1:$L$1,0))</f>
        <v>Entreposage et services auxiliaires des transports</v>
      </c>
      <c r="Z1633" t="s">
        <v>324</v>
      </c>
      <c r="AA1633" t="s">
        <v>200</v>
      </c>
      <c r="AB1633">
        <v>84.211021033463496</v>
      </c>
    </row>
    <row r="1634" spans="24:28" x14ac:dyDescent="0.35">
      <c r="X1634" t="str">
        <f t="shared" si="51"/>
        <v>8418_Activités de poste et de courrier</v>
      </c>
      <c r="Y1634" t="str">
        <f>INDEX(PDC!$K$1:$L$89,MATCH(AA1634,PDC!$K:$K,0),MATCH(PDC!$L$1,PDC!$K$1:$L$1,0))</f>
        <v>Activités de poste et de courrier</v>
      </c>
      <c r="Z1634" t="s">
        <v>324</v>
      </c>
      <c r="AA1634" t="s">
        <v>229</v>
      </c>
      <c r="AB1634">
        <v>106.116904093453</v>
      </c>
    </row>
    <row r="1635" spans="24:28" x14ac:dyDescent="0.35">
      <c r="X1635" t="str">
        <f t="shared" si="51"/>
        <v>8418_Hébergement</v>
      </c>
      <c r="Y1635" t="str">
        <f>INDEX(PDC!$K$1:$L$89,MATCH(AA1635,PDC!$K:$K,0),MATCH(PDC!$L$1,PDC!$K$1:$L$1,0))</f>
        <v>Hébergement</v>
      </c>
      <c r="Z1635" t="s">
        <v>324</v>
      </c>
      <c r="AA1635" t="s">
        <v>220</v>
      </c>
      <c r="AB1635">
        <v>1288.1076985985901</v>
      </c>
    </row>
    <row r="1636" spans="24:28" x14ac:dyDescent="0.35">
      <c r="X1636" t="str">
        <f t="shared" si="51"/>
        <v>8418_Restauration</v>
      </c>
      <c r="Y1636" t="str">
        <f>INDEX(PDC!$K$1:$L$89,MATCH(AA1636,PDC!$K:$K,0),MATCH(PDC!$L$1,PDC!$K$1:$L$1,0))</f>
        <v>Restauration</v>
      </c>
      <c r="Z1636" t="s">
        <v>324</v>
      </c>
      <c r="AA1636" t="s">
        <v>214</v>
      </c>
      <c r="AB1636">
        <v>1238.4774891537099</v>
      </c>
    </row>
    <row r="1637" spans="24:28" x14ac:dyDescent="0.35">
      <c r="X1637" t="str">
        <f t="shared" si="51"/>
        <v>8418_Édition</v>
      </c>
      <c r="Y1637" t="str">
        <f>INDEX(PDC!$K$1:$L$89,MATCH(AA1637,PDC!$K:$K,0),MATCH(PDC!$L$1,PDC!$K$1:$L$1,0))</f>
        <v>Édition</v>
      </c>
      <c r="Z1637" t="s">
        <v>324</v>
      </c>
      <c r="AA1637" t="s">
        <v>255</v>
      </c>
      <c r="AB1637">
        <v>62.111357626156398</v>
      </c>
    </row>
    <row r="1638" spans="24:28" x14ac:dyDescent="0.35">
      <c r="X1638" t="str">
        <f t="shared" si="51"/>
        <v>8418_Production de films cinématographiques, de vidéo et de programmes de télévision ; enregistrement sonore et édition musicale</v>
      </c>
      <c r="Y1638" t="str">
        <f>INDEX(PDC!$K$1:$L$89,MATCH(AA1638,PDC!$K:$K,0),MATCH(PDC!$L$1,PDC!$K$1:$L$1,0))</f>
        <v>Production de films cinématographiques, de vidéo et de programmes de télévision ; enregistrement sonore et édition musicale</v>
      </c>
      <c r="Z1638" t="s">
        <v>324</v>
      </c>
      <c r="AA1638" t="s">
        <v>228</v>
      </c>
      <c r="AB1638">
        <v>22.671791607143199</v>
      </c>
    </row>
    <row r="1639" spans="24:28" x14ac:dyDescent="0.35">
      <c r="X1639" t="str">
        <f t="shared" si="51"/>
        <v>8418_Programmation et diffusion</v>
      </c>
      <c r="Y1639" t="str">
        <f>INDEX(PDC!$K$1:$L$89,MATCH(AA1639,PDC!$K:$K,0),MATCH(PDC!$L$1,PDC!$K$1:$L$1,0))</f>
        <v>Programmation et diffusion</v>
      </c>
      <c r="Z1639" t="s">
        <v>324</v>
      </c>
      <c r="AA1639" t="s">
        <v>257</v>
      </c>
      <c r="AB1639">
        <v>4</v>
      </c>
    </row>
    <row r="1640" spans="24:28" x14ac:dyDescent="0.35">
      <c r="X1640" t="str">
        <f t="shared" si="51"/>
        <v>8418_Télécommunications</v>
      </c>
      <c r="Y1640" t="str">
        <f>INDEX(PDC!$K$1:$L$89,MATCH(AA1640,PDC!$K:$K,0),MATCH(PDC!$L$1,PDC!$K$1:$L$1,0))</f>
        <v>Télécommunications</v>
      </c>
      <c r="Z1640" t="s">
        <v>324</v>
      </c>
      <c r="AA1640" t="s">
        <v>249</v>
      </c>
      <c r="AB1640">
        <v>2.9710014455935698</v>
      </c>
    </row>
    <row r="1641" spans="24:28" x14ac:dyDescent="0.35">
      <c r="X1641" t="str">
        <f t="shared" si="51"/>
        <v>8418_Programmation, conseil et autres activités informatiques</v>
      </c>
      <c r="Y1641" t="str">
        <f>INDEX(PDC!$K$1:$L$89,MATCH(AA1641,PDC!$K:$K,0),MATCH(PDC!$L$1,PDC!$K$1:$L$1,0))</f>
        <v>Programmation, conseil et autres activités informatiques</v>
      </c>
      <c r="Z1641" t="s">
        <v>324</v>
      </c>
      <c r="AA1641" t="s">
        <v>233</v>
      </c>
      <c r="AB1641">
        <v>32.990684738563203</v>
      </c>
    </row>
    <row r="1642" spans="24:28" x14ac:dyDescent="0.35">
      <c r="X1642" t="str">
        <f t="shared" si="51"/>
        <v>8418_Services d'information</v>
      </c>
      <c r="Y1642" t="str">
        <f>INDEX(PDC!$K$1:$L$89,MATCH(AA1642,PDC!$K:$K,0),MATCH(PDC!$L$1,PDC!$K$1:$L$1,0))</f>
        <v>Services d'information</v>
      </c>
      <c r="Z1642" t="s">
        <v>324</v>
      </c>
      <c r="AA1642" t="s">
        <v>153</v>
      </c>
      <c r="AB1642">
        <v>4</v>
      </c>
    </row>
    <row r="1643" spans="24:28" x14ac:dyDescent="0.35">
      <c r="X1643" t="str">
        <f t="shared" si="51"/>
        <v>8418_Activités des services financiers, hors assurance et caisses de retraite</v>
      </c>
      <c r="Y1643" t="str">
        <f>INDEX(PDC!$K$1:$L$89,MATCH(AA1643,PDC!$K:$K,0),MATCH(PDC!$L$1,PDC!$K$1:$L$1,0))</f>
        <v>Activités des services financiers, hors assurance et caisses de retraite</v>
      </c>
      <c r="Z1643" t="s">
        <v>324</v>
      </c>
      <c r="AA1643" t="s">
        <v>226</v>
      </c>
      <c r="AB1643">
        <v>316.55936199953499</v>
      </c>
    </row>
    <row r="1644" spans="24:28" x14ac:dyDescent="0.35">
      <c r="X1644" t="str">
        <f t="shared" si="51"/>
        <v>8418_Assurance</v>
      </c>
      <c r="Y1644" t="str">
        <f>INDEX(PDC!$K$1:$L$89,MATCH(AA1644,PDC!$K:$K,0),MATCH(PDC!$L$1,PDC!$K$1:$L$1,0))</f>
        <v>Assurance</v>
      </c>
      <c r="Z1644" t="s">
        <v>324</v>
      </c>
      <c r="AA1644" t="s">
        <v>240</v>
      </c>
      <c r="AB1644">
        <v>33.3406935468048</v>
      </c>
    </row>
    <row r="1645" spans="24:28" x14ac:dyDescent="0.35">
      <c r="X1645" t="str">
        <f t="shared" si="51"/>
        <v>8418_Activités auxiliaires de services financiers et d'assurance</v>
      </c>
      <c r="Y1645" t="str">
        <f>INDEX(PDC!$K$1:$L$89,MATCH(AA1645,PDC!$K:$K,0),MATCH(PDC!$L$1,PDC!$K$1:$L$1,0))</f>
        <v>Activités auxiliaires de services financiers et d'assurance</v>
      </c>
      <c r="Z1645" t="s">
        <v>324</v>
      </c>
      <c r="AA1645" t="s">
        <v>232</v>
      </c>
      <c r="AB1645">
        <v>129.48099655491501</v>
      </c>
    </row>
    <row r="1646" spans="24:28" x14ac:dyDescent="0.35">
      <c r="X1646" t="str">
        <f t="shared" si="51"/>
        <v>8418_Activités immobilières</v>
      </c>
      <c r="Y1646" t="str">
        <f>INDEX(PDC!$K$1:$L$89,MATCH(AA1646,PDC!$K:$K,0),MATCH(PDC!$L$1,PDC!$K$1:$L$1,0))</f>
        <v>Activités immobilières</v>
      </c>
      <c r="Z1646" t="s">
        <v>324</v>
      </c>
      <c r="AA1646" t="s">
        <v>217</v>
      </c>
      <c r="AB1646">
        <v>662.61183917384596</v>
      </c>
    </row>
    <row r="1647" spans="24:28" x14ac:dyDescent="0.35">
      <c r="X1647" t="str">
        <f t="shared" si="51"/>
        <v>8418_Activités juridiques et comptables</v>
      </c>
      <c r="Y1647" t="str">
        <f>INDEX(PDC!$K$1:$L$89,MATCH(AA1647,PDC!$K:$K,0),MATCH(PDC!$L$1,PDC!$K$1:$L$1,0))</f>
        <v>Activités juridiques et comptables</v>
      </c>
      <c r="Z1647" t="s">
        <v>324</v>
      </c>
      <c r="AA1647" t="s">
        <v>155</v>
      </c>
      <c r="AB1647">
        <v>290.970658018351</v>
      </c>
    </row>
    <row r="1648" spans="24:28" x14ac:dyDescent="0.35">
      <c r="X1648" t="str">
        <f t="shared" si="51"/>
        <v>8418_Activités des sièges sociaux ; conseil de gestion</v>
      </c>
      <c r="Y1648" t="str">
        <f>INDEX(PDC!$K$1:$L$89,MATCH(AA1648,PDC!$K:$K,0),MATCH(PDC!$L$1,PDC!$K$1:$L$1,0))</f>
        <v>Activités des sièges sociaux ; conseil de gestion</v>
      </c>
      <c r="Z1648" t="s">
        <v>324</v>
      </c>
      <c r="AA1648" t="s">
        <v>234</v>
      </c>
      <c r="AB1648">
        <v>104.551757921065</v>
      </c>
    </row>
    <row r="1649" spans="24:28" x14ac:dyDescent="0.35">
      <c r="X1649" t="str">
        <f t="shared" si="51"/>
        <v>8418_Activités d'architecture et d'ingénierie ; activités de contrôle et analyses techniques</v>
      </c>
      <c r="Y1649" t="str">
        <f>INDEX(PDC!$K$1:$L$89,MATCH(AA1649,PDC!$K:$K,0),MATCH(PDC!$L$1,PDC!$K$1:$L$1,0))</f>
        <v>Activités d'architecture et d'ingénierie ; activités de contrôle et analyses techniques</v>
      </c>
      <c r="Z1649" t="s">
        <v>324</v>
      </c>
      <c r="AA1649" t="s">
        <v>243</v>
      </c>
      <c r="AB1649">
        <v>134.43339740878099</v>
      </c>
    </row>
    <row r="1650" spans="24:28" x14ac:dyDescent="0.35">
      <c r="X1650" t="str">
        <f t="shared" si="51"/>
        <v>8418_Recherche-développement scientifique</v>
      </c>
      <c r="Y1650" t="str">
        <f>INDEX(PDC!$K$1:$L$89,MATCH(AA1650,PDC!$K:$K,0),MATCH(PDC!$L$1,PDC!$K$1:$L$1,0))</f>
        <v>Recherche-développement scientifique</v>
      </c>
      <c r="Z1650" t="s">
        <v>324</v>
      </c>
      <c r="AA1650" t="s">
        <v>251</v>
      </c>
      <c r="AB1650">
        <v>3.5537096880154002</v>
      </c>
    </row>
    <row r="1651" spans="24:28" x14ac:dyDescent="0.35">
      <c r="X1651" t="str">
        <f t="shared" si="51"/>
        <v>8418_Publicité et études de marché</v>
      </c>
      <c r="Y1651" t="str">
        <f>INDEX(PDC!$K$1:$L$89,MATCH(AA1651,PDC!$K:$K,0),MATCH(PDC!$L$1,PDC!$K$1:$L$1,0))</f>
        <v>Publicité et études de marché</v>
      </c>
      <c r="Z1651" t="s">
        <v>324</v>
      </c>
      <c r="AA1651" t="s">
        <v>157</v>
      </c>
      <c r="AB1651">
        <v>12.2791265742039</v>
      </c>
    </row>
    <row r="1652" spans="24:28" x14ac:dyDescent="0.35">
      <c r="X1652" t="str">
        <f t="shared" si="51"/>
        <v>8418_Autres activités spécialisées, scientifiques et techniques</v>
      </c>
      <c r="Y1652" t="str">
        <f>INDEX(PDC!$K$1:$L$89,MATCH(AA1652,PDC!$K:$K,0),MATCH(PDC!$L$1,PDC!$K$1:$L$1,0))</f>
        <v>Autres activités spécialisées, scientifiques et techniques</v>
      </c>
      <c r="Z1652" t="s">
        <v>324</v>
      </c>
      <c r="AA1652" t="s">
        <v>159</v>
      </c>
      <c r="AB1652">
        <v>33.164886711674598</v>
      </c>
    </row>
    <row r="1653" spans="24:28" x14ac:dyDescent="0.35">
      <c r="X1653" t="str">
        <f t="shared" si="51"/>
        <v>8418_Activités vétérinaires</v>
      </c>
      <c r="Y1653" t="str">
        <f>INDEX(PDC!$K$1:$L$89,MATCH(AA1653,PDC!$K:$K,0),MATCH(PDC!$L$1,PDC!$K$1:$L$1,0))</f>
        <v>Activités vétérinaires</v>
      </c>
      <c r="Z1653" t="s">
        <v>324</v>
      </c>
      <c r="AA1653" t="s">
        <v>238</v>
      </c>
      <c r="AB1653">
        <v>9.9009632542103603</v>
      </c>
    </row>
    <row r="1654" spans="24:28" x14ac:dyDescent="0.35">
      <c r="X1654" t="str">
        <f t="shared" si="51"/>
        <v>8418_Activités de location et location-bail</v>
      </c>
      <c r="Y1654" t="str">
        <f>INDEX(PDC!$K$1:$L$89,MATCH(AA1654,PDC!$K:$K,0),MATCH(PDC!$L$1,PDC!$K$1:$L$1,0))</f>
        <v>Activités de location et location-bail</v>
      </c>
      <c r="Z1654" t="s">
        <v>324</v>
      </c>
      <c r="AA1654" t="s">
        <v>236</v>
      </c>
      <c r="AB1654">
        <v>42.007073397530199</v>
      </c>
    </row>
    <row r="1655" spans="24:28" x14ac:dyDescent="0.35">
      <c r="X1655" t="str">
        <f t="shared" si="51"/>
        <v>8418_Activités liées à l'emploi</v>
      </c>
      <c r="Y1655" t="str">
        <f>INDEX(PDC!$K$1:$L$89,MATCH(AA1655,PDC!$K:$K,0),MATCH(PDC!$L$1,PDC!$K$1:$L$1,0))</f>
        <v>Activités liées à l'emploi</v>
      </c>
      <c r="Z1655" t="s">
        <v>324</v>
      </c>
      <c r="AA1655" t="s">
        <v>198</v>
      </c>
      <c r="AB1655">
        <v>251.613060487556</v>
      </c>
    </row>
    <row r="1656" spans="24:28" x14ac:dyDescent="0.35">
      <c r="X1656" t="str">
        <f t="shared" si="51"/>
        <v>8418_Activités des agences de voyage, voyagistes, services de réservation et activités connexes</v>
      </c>
      <c r="Y1656" t="str">
        <f>INDEX(PDC!$K$1:$L$89,MATCH(AA1656,PDC!$K:$K,0),MATCH(PDC!$L$1,PDC!$K$1:$L$1,0))</f>
        <v>Activités des agences de voyage, voyagistes, services de réservation et activités connexes</v>
      </c>
      <c r="Z1656" t="s">
        <v>324</v>
      </c>
      <c r="AA1656" t="s">
        <v>227</v>
      </c>
      <c r="AB1656">
        <v>156.01901136048599</v>
      </c>
    </row>
    <row r="1657" spans="24:28" x14ac:dyDescent="0.35">
      <c r="X1657" t="str">
        <f t="shared" si="51"/>
        <v>8418_Enquêtes et sécurité</v>
      </c>
      <c r="Y1657" t="str">
        <f>INDEX(PDC!$K$1:$L$89,MATCH(AA1657,PDC!$K:$K,0),MATCH(PDC!$L$1,PDC!$K$1:$L$1,0))</f>
        <v>Enquêtes et sécurité</v>
      </c>
      <c r="Z1657" t="s">
        <v>324</v>
      </c>
      <c r="AA1657" t="s">
        <v>213</v>
      </c>
      <c r="AB1657">
        <v>38.313220145619702</v>
      </c>
    </row>
    <row r="1658" spans="24:28" x14ac:dyDescent="0.35">
      <c r="X1658" t="str">
        <f t="shared" si="51"/>
        <v>8418_Services relatifs aux bâtiments et aménagement paysager</v>
      </c>
      <c r="Y1658" t="str">
        <f>INDEX(PDC!$K$1:$L$89,MATCH(AA1658,PDC!$K:$K,0),MATCH(PDC!$L$1,PDC!$K$1:$L$1,0))</f>
        <v>Services relatifs aux bâtiments et aménagement paysager</v>
      </c>
      <c r="Z1658" t="s">
        <v>324</v>
      </c>
      <c r="AA1658" t="s">
        <v>212</v>
      </c>
      <c r="AB1658">
        <v>355.87409176819602</v>
      </c>
    </row>
    <row r="1659" spans="24:28" x14ac:dyDescent="0.35">
      <c r="X1659" t="str">
        <f t="shared" si="51"/>
        <v>8418_Activités administratives et autres activités de soutien aux entreprises</v>
      </c>
      <c r="Y1659" t="str">
        <f>INDEX(PDC!$K$1:$L$89,MATCH(AA1659,PDC!$K:$K,0),MATCH(PDC!$L$1,PDC!$K$1:$L$1,0))</f>
        <v>Activités administratives et autres activités de soutien aux entreprises</v>
      </c>
      <c r="Z1659" t="s">
        <v>324</v>
      </c>
      <c r="AA1659" t="s">
        <v>224</v>
      </c>
      <c r="AB1659">
        <v>68.559231619179599</v>
      </c>
    </row>
    <row r="1660" spans="24:28" x14ac:dyDescent="0.35">
      <c r="X1660" t="str">
        <f t="shared" si="51"/>
        <v>8418_Administration publique et défense ; sécurité sociale obligatoire</v>
      </c>
      <c r="Y1660" t="str">
        <f>INDEX(PDC!$K$1:$L$89,MATCH(AA1660,PDC!$K:$K,0),MATCH(PDC!$L$1,PDC!$K$1:$L$1,0))</f>
        <v>Administration publique et défense ; sécurité sociale obligatoire</v>
      </c>
      <c r="Z1660" t="s">
        <v>324</v>
      </c>
      <c r="AA1660" t="s">
        <v>218</v>
      </c>
      <c r="AB1660">
        <v>1047.8623783289199</v>
      </c>
    </row>
    <row r="1661" spans="24:28" x14ac:dyDescent="0.35">
      <c r="X1661" t="str">
        <f t="shared" si="51"/>
        <v>8418_Enseignement</v>
      </c>
      <c r="Y1661" t="str">
        <f>INDEX(PDC!$K$1:$L$89,MATCH(AA1661,PDC!$K:$K,0),MATCH(PDC!$L$1,PDC!$K$1:$L$1,0))</f>
        <v>Enseignement</v>
      </c>
      <c r="Z1661" t="s">
        <v>324</v>
      </c>
      <c r="AA1661" t="s">
        <v>222</v>
      </c>
      <c r="AB1661">
        <v>808.61887769264797</v>
      </c>
    </row>
    <row r="1662" spans="24:28" x14ac:dyDescent="0.35">
      <c r="X1662" t="str">
        <f t="shared" si="51"/>
        <v>8418_Activités pour la santé humaine</v>
      </c>
      <c r="Y1662" t="str">
        <f>INDEX(PDC!$K$1:$L$89,MATCH(AA1662,PDC!$K:$K,0),MATCH(PDC!$L$1,PDC!$K$1:$L$1,0))</f>
        <v>Activités pour la santé humaine</v>
      </c>
      <c r="Z1662" t="s">
        <v>324</v>
      </c>
      <c r="AA1662" t="s">
        <v>207</v>
      </c>
      <c r="AB1662">
        <v>1091.0132872260799</v>
      </c>
    </row>
    <row r="1663" spans="24:28" x14ac:dyDescent="0.35">
      <c r="X1663" t="str">
        <f t="shared" si="51"/>
        <v>8418_Hébergement médico-social et social</v>
      </c>
      <c r="Y1663" t="str">
        <f>INDEX(PDC!$K$1:$L$89,MATCH(AA1663,PDC!$K:$K,0),MATCH(PDC!$L$1,PDC!$K$1:$L$1,0))</f>
        <v>Hébergement médico-social et social</v>
      </c>
      <c r="Z1663" t="s">
        <v>324</v>
      </c>
      <c r="AA1663" t="s">
        <v>202</v>
      </c>
      <c r="AB1663">
        <v>418.254200572652</v>
      </c>
    </row>
    <row r="1664" spans="24:28" x14ac:dyDescent="0.35">
      <c r="X1664" t="str">
        <f t="shared" si="51"/>
        <v>8418_Action sociale sans hébergement</v>
      </c>
      <c r="Y1664" t="str">
        <f>INDEX(PDC!$K$1:$L$89,MATCH(AA1664,PDC!$K:$K,0),MATCH(PDC!$L$1,PDC!$K$1:$L$1,0))</f>
        <v>Action sociale sans hébergement</v>
      </c>
      <c r="Z1664" t="s">
        <v>324</v>
      </c>
      <c r="AA1664" t="s">
        <v>201</v>
      </c>
      <c r="AB1664">
        <v>786.97036478522</v>
      </c>
    </row>
    <row r="1665" spans="24:28" x14ac:dyDescent="0.35">
      <c r="X1665" t="str">
        <f t="shared" si="51"/>
        <v>8418_Activités créatives, artistiques et de spectacle</v>
      </c>
      <c r="Y1665" t="str">
        <f>INDEX(PDC!$K$1:$L$89,MATCH(AA1665,PDC!$K:$K,0),MATCH(PDC!$L$1,PDC!$K$1:$L$1,0))</f>
        <v>Activités créatives, artistiques et de spectacle</v>
      </c>
      <c r="Z1665" t="s">
        <v>324</v>
      </c>
      <c r="AA1665" t="s">
        <v>245</v>
      </c>
      <c r="AB1665">
        <v>34.131605280210501</v>
      </c>
    </row>
    <row r="1666" spans="24:28" x14ac:dyDescent="0.35">
      <c r="X1666" t="str">
        <f t="shared" si="51"/>
        <v>8418_Bibliothèques, archives, musées et autres activités culturelles</v>
      </c>
      <c r="Y1666" t="str">
        <f>INDEX(PDC!$K$1:$L$89,MATCH(AA1666,PDC!$K:$K,0),MATCH(PDC!$L$1,PDC!$K$1:$L$1,0))</f>
        <v>Bibliothèques, archives, musées et autres activités culturelles</v>
      </c>
      <c r="Z1666" t="s">
        <v>324</v>
      </c>
      <c r="AA1666" t="s">
        <v>239</v>
      </c>
      <c r="AB1666">
        <v>3.8633027546599199</v>
      </c>
    </row>
    <row r="1667" spans="24:28" x14ac:dyDescent="0.35">
      <c r="X1667" t="str">
        <f t="shared" si="51"/>
        <v>8418_Organisation de jeux de hasard et d'argent</v>
      </c>
      <c r="Y1667" t="str">
        <f>INDEX(PDC!$K$1:$L$89,MATCH(AA1667,PDC!$K:$K,0),MATCH(PDC!$L$1,PDC!$K$1:$L$1,0))</f>
        <v>Organisation de jeux de hasard et d'argent</v>
      </c>
      <c r="Z1667" t="s">
        <v>324</v>
      </c>
      <c r="AA1667" t="s">
        <v>247</v>
      </c>
      <c r="AB1667">
        <v>82.843600682193994</v>
      </c>
    </row>
    <row r="1668" spans="24:28" x14ac:dyDescent="0.35">
      <c r="X1668" t="str">
        <f t="shared" si="51"/>
        <v>8418_Activités sportives, récréatives et de loisirs</v>
      </c>
      <c r="Y1668" t="str">
        <f>INDEX(PDC!$K$1:$L$89,MATCH(AA1668,PDC!$K:$K,0),MATCH(PDC!$L$1,PDC!$K$1:$L$1,0))</f>
        <v>Activités sportives, récréatives et de loisirs</v>
      </c>
      <c r="Z1668" t="s">
        <v>324</v>
      </c>
      <c r="AA1668" t="s">
        <v>241</v>
      </c>
      <c r="AB1668">
        <v>226.22879640905501</v>
      </c>
    </row>
    <row r="1669" spans="24:28" x14ac:dyDescent="0.35">
      <c r="X1669" t="str">
        <f t="shared" ref="X1669:X1732" si="52">Z1669&amp;"_"&amp;Y1669</f>
        <v>8418_Activités des organisations associatives</v>
      </c>
      <c r="Y1669" t="str">
        <f>INDEX(PDC!$K$1:$L$89,MATCH(AA1669,PDC!$K:$K,0),MATCH(PDC!$L$1,PDC!$K$1:$L$1,0))</f>
        <v>Activités des organisations associatives</v>
      </c>
      <c r="Z1669" t="s">
        <v>324</v>
      </c>
      <c r="AA1669" t="s">
        <v>209</v>
      </c>
      <c r="AB1669">
        <v>165.226141353868</v>
      </c>
    </row>
    <row r="1670" spans="24:28" x14ac:dyDescent="0.35">
      <c r="X1670" t="str">
        <f t="shared" si="52"/>
        <v>8418_Réparation d'ordinateurs et de biens personnels et domestiques</v>
      </c>
      <c r="Y1670" t="str">
        <f>INDEX(PDC!$K$1:$L$89,MATCH(AA1670,PDC!$K:$K,0),MATCH(PDC!$L$1,PDC!$K$1:$L$1,0))</f>
        <v>Réparation d'ordinateurs et de biens personnels et domestiques</v>
      </c>
      <c r="Z1670" t="s">
        <v>324</v>
      </c>
      <c r="AA1670" t="s">
        <v>242</v>
      </c>
      <c r="AB1670">
        <v>20.234380508958601</v>
      </c>
    </row>
    <row r="1671" spans="24:28" x14ac:dyDescent="0.35">
      <c r="X1671" t="str">
        <f t="shared" si="52"/>
        <v>8418_Autres services personnels</v>
      </c>
      <c r="Y1671" t="str">
        <f>INDEX(PDC!$K$1:$L$89,MATCH(AA1671,PDC!$K:$K,0),MATCH(PDC!$L$1,PDC!$K$1:$L$1,0))</f>
        <v>Autres services personnels</v>
      </c>
      <c r="Z1671" t="s">
        <v>324</v>
      </c>
      <c r="AA1671" t="s">
        <v>216</v>
      </c>
      <c r="AB1671">
        <v>274.18679230996599</v>
      </c>
    </row>
    <row r="1672" spans="24:28" x14ac:dyDescent="0.35">
      <c r="X1672" t="str">
        <f t="shared" si="52"/>
        <v>8418_Activités des ménages en tant qu'employeurs de personnel domestique</v>
      </c>
      <c r="Y1672" t="str">
        <f>INDEX(PDC!$K$1:$L$89,MATCH(AA1672,PDC!$K:$K,0),MATCH(PDC!$L$1,PDC!$K$1:$L$1,0))</f>
        <v>Activités des ménages en tant qu'employeurs de personnel domestique</v>
      </c>
      <c r="Z1672" t="s">
        <v>324</v>
      </c>
      <c r="AA1672" t="s">
        <v>261</v>
      </c>
      <c r="AB1672">
        <v>83.935828278935304</v>
      </c>
    </row>
    <row r="1673" spans="24:28" x14ac:dyDescent="0.35">
      <c r="X1673" t="str">
        <f t="shared" si="52"/>
        <v>8419_Culture et production animale, chasse et services annexes</v>
      </c>
      <c r="Y1673" t="str">
        <f>INDEX(PDC!$K$1:$L$89,MATCH(AA1673,PDC!$K:$K,0),MATCH(PDC!$L$1,PDC!$K$1:$L$1,0))</f>
        <v>Culture et production animale, chasse et services annexes</v>
      </c>
      <c r="Z1673" t="s">
        <v>325</v>
      </c>
      <c r="AA1673" t="s">
        <v>94</v>
      </c>
      <c r="AB1673">
        <v>515.58183110290599</v>
      </c>
    </row>
    <row r="1674" spans="24:28" x14ac:dyDescent="0.35">
      <c r="X1674" t="str">
        <f t="shared" si="52"/>
        <v>8419_Sylviculture et exploitation forestière</v>
      </c>
      <c r="Y1674" t="str">
        <f>INDEX(PDC!$K$1:$L$89,MATCH(AA1674,PDC!$K:$K,0),MATCH(PDC!$L$1,PDC!$K$1:$L$1,0))</f>
        <v>Sylviculture et exploitation forestière</v>
      </c>
      <c r="Z1674" t="s">
        <v>325</v>
      </c>
      <c r="AA1674" t="s">
        <v>95</v>
      </c>
      <c r="AB1674">
        <v>122.614166817523</v>
      </c>
    </row>
    <row r="1675" spans="24:28" x14ac:dyDescent="0.35">
      <c r="X1675" t="str">
        <f t="shared" si="52"/>
        <v>8419_Pêche et aquaculture</v>
      </c>
      <c r="Y1675" t="str">
        <f>INDEX(PDC!$K$1:$L$89,MATCH(AA1675,PDC!$K:$K,0),MATCH(PDC!$L$1,PDC!$K$1:$L$1,0))</f>
        <v>Pêche et aquaculture</v>
      </c>
      <c r="Z1675" t="s">
        <v>325</v>
      </c>
      <c r="AA1675" t="s">
        <v>104</v>
      </c>
      <c r="AB1675">
        <v>17.209469153515698</v>
      </c>
    </row>
    <row r="1676" spans="24:28" x14ac:dyDescent="0.35">
      <c r="X1676" t="str">
        <f t="shared" si="52"/>
        <v>8419_Autres industries extractives</v>
      </c>
      <c r="Y1676" t="str">
        <f>INDEX(PDC!$K$1:$L$89,MATCH(AA1676,PDC!$K:$K,0),MATCH(PDC!$L$1,PDC!$K$1:$L$1,0))</f>
        <v>Autres industries extractives</v>
      </c>
      <c r="Z1676" t="s">
        <v>325</v>
      </c>
      <c r="AA1676" t="s">
        <v>96</v>
      </c>
      <c r="AB1676">
        <v>78.6440764513587</v>
      </c>
    </row>
    <row r="1677" spans="24:28" x14ac:dyDescent="0.35">
      <c r="X1677" t="str">
        <f t="shared" si="52"/>
        <v>8419_Industries alimentaires</v>
      </c>
      <c r="Y1677" t="str">
        <f>INDEX(PDC!$K$1:$L$89,MATCH(AA1677,PDC!$K:$K,0),MATCH(PDC!$L$1,PDC!$K$1:$L$1,0))</f>
        <v>Industries alimentaires</v>
      </c>
      <c r="Z1677" t="s">
        <v>325</v>
      </c>
      <c r="AA1677" t="s">
        <v>199</v>
      </c>
      <c r="AB1677">
        <v>1148.9986067147699</v>
      </c>
    </row>
    <row r="1678" spans="24:28" x14ac:dyDescent="0.35">
      <c r="X1678" t="str">
        <f t="shared" si="52"/>
        <v>8419_Fabrication de boissons</v>
      </c>
      <c r="Y1678" t="str">
        <f>INDEX(PDC!$K$1:$L$89,MATCH(AA1678,PDC!$K:$K,0),MATCH(PDC!$L$1,PDC!$K$1:$L$1,0))</f>
        <v>Fabrication de boissons</v>
      </c>
      <c r="Z1678" t="s">
        <v>325</v>
      </c>
      <c r="AA1678" t="s">
        <v>252</v>
      </c>
      <c r="AB1678">
        <v>24.8688211510031</v>
      </c>
    </row>
    <row r="1679" spans="24:28" x14ac:dyDescent="0.35">
      <c r="X1679" t="str">
        <f t="shared" si="52"/>
        <v>8419_Fabrication de produits à base de tabac</v>
      </c>
      <c r="Y1679" t="str">
        <f>INDEX(PDC!$K$1:$L$89,MATCH(AA1679,PDC!$K:$K,0),MATCH(PDC!$L$1,PDC!$K$1:$L$1,0))</f>
        <v>Fabrication de produits à base de tabac</v>
      </c>
      <c r="Z1679" t="s">
        <v>325</v>
      </c>
      <c r="AA1679" t="s">
        <v>263</v>
      </c>
      <c r="AB1679">
        <v>3.9699074074074101</v>
      </c>
    </row>
    <row r="1680" spans="24:28" x14ac:dyDescent="0.35">
      <c r="X1680" t="str">
        <f t="shared" si="52"/>
        <v>8419_Fabrication de textiles</v>
      </c>
      <c r="Y1680" t="str">
        <f>INDEX(PDC!$K$1:$L$89,MATCH(AA1680,PDC!$K:$K,0),MATCH(PDC!$L$1,PDC!$K$1:$L$1,0))</f>
        <v>Fabrication de textiles</v>
      </c>
      <c r="Z1680" t="s">
        <v>325</v>
      </c>
      <c r="AA1680" t="s">
        <v>250</v>
      </c>
      <c r="AB1680">
        <v>135.78940727627401</v>
      </c>
    </row>
    <row r="1681" spans="24:28" x14ac:dyDescent="0.35">
      <c r="X1681" t="str">
        <f t="shared" si="52"/>
        <v>8419_Industrie de l'habillement</v>
      </c>
      <c r="Y1681" t="str">
        <f>INDEX(PDC!$K$1:$L$89,MATCH(AA1681,PDC!$K:$K,0),MATCH(PDC!$L$1,PDC!$K$1:$L$1,0))</f>
        <v>Industrie de l'habillement</v>
      </c>
      <c r="Z1681" t="s">
        <v>325</v>
      </c>
      <c r="AA1681" t="s">
        <v>254</v>
      </c>
      <c r="AB1681">
        <v>44.176258800419603</v>
      </c>
    </row>
    <row r="1682" spans="24:28" x14ac:dyDescent="0.35">
      <c r="X1682" t="str">
        <f t="shared" si="52"/>
        <v>8419_Industrie du cuir et de la chaussure</v>
      </c>
      <c r="Y1682" t="str">
        <f>INDEX(PDC!$K$1:$L$89,MATCH(AA1682,PDC!$K:$K,0),MATCH(PDC!$L$1,PDC!$K$1:$L$1,0))</f>
        <v>Industrie du cuir et de la chaussure</v>
      </c>
      <c r="Z1682" t="s">
        <v>325</v>
      </c>
      <c r="AA1682" t="s">
        <v>143</v>
      </c>
      <c r="AB1682">
        <v>196.11766383256199</v>
      </c>
    </row>
    <row r="1683" spans="24:28" x14ac:dyDescent="0.35">
      <c r="X1683" t="str">
        <f t="shared" si="52"/>
        <v>8419_Travail du bois et fabrication d'articles en bois et en liège, à l'exception des meubles ; fabrication d'articles en vannerie et sparterie</v>
      </c>
      <c r="Y1683" t="str">
        <f>INDEX(PDC!$K$1:$L$89,MATCH(AA1683,PDC!$K:$K,0),MATCH(PDC!$L$1,PDC!$K$1:$L$1,0))</f>
        <v>Travail du bois et fabrication d'articles en bois et en liège, à l'exception des meubles ; fabrication d'articles en vannerie et sparterie</v>
      </c>
      <c r="Z1683" t="s">
        <v>325</v>
      </c>
      <c r="AA1683" t="s">
        <v>196</v>
      </c>
      <c r="AB1683">
        <v>272.12585122077201</v>
      </c>
    </row>
    <row r="1684" spans="24:28" x14ac:dyDescent="0.35">
      <c r="X1684" t="str">
        <f t="shared" si="52"/>
        <v>8419_Industrie du papier et du carton</v>
      </c>
      <c r="Y1684" t="str">
        <f>INDEX(PDC!$K$1:$L$89,MATCH(AA1684,PDC!$K:$K,0),MATCH(PDC!$L$1,PDC!$K$1:$L$1,0))</f>
        <v>Industrie du papier et du carton</v>
      </c>
      <c r="Z1684" t="s">
        <v>325</v>
      </c>
      <c r="AA1684" t="s">
        <v>248</v>
      </c>
      <c r="AB1684">
        <v>166.503368625745</v>
      </c>
    </row>
    <row r="1685" spans="24:28" x14ac:dyDescent="0.35">
      <c r="X1685" t="str">
        <f t="shared" si="52"/>
        <v>8419_Imprimerie et reproduction d'enregistrements</v>
      </c>
      <c r="Y1685" t="str">
        <f>INDEX(PDC!$K$1:$L$89,MATCH(AA1685,PDC!$K:$K,0),MATCH(PDC!$L$1,PDC!$K$1:$L$1,0))</f>
        <v>Imprimerie et reproduction d'enregistrements</v>
      </c>
      <c r="Z1685" t="s">
        <v>325</v>
      </c>
      <c r="AA1685" t="s">
        <v>221</v>
      </c>
      <c r="AB1685">
        <v>32.9965552453843</v>
      </c>
    </row>
    <row r="1686" spans="24:28" x14ac:dyDescent="0.35">
      <c r="X1686" t="str">
        <f t="shared" si="52"/>
        <v>8419_Industrie chimique</v>
      </c>
      <c r="Y1686" t="str">
        <f>INDEX(PDC!$K$1:$L$89,MATCH(AA1686,PDC!$K:$K,0),MATCH(PDC!$L$1,PDC!$K$1:$L$1,0))</f>
        <v>Industrie chimique</v>
      </c>
      <c r="Z1686" t="s">
        <v>325</v>
      </c>
      <c r="AA1686" t="s">
        <v>211</v>
      </c>
      <c r="AB1686">
        <v>24.618664728531702</v>
      </c>
    </row>
    <row r="1687" spans="24:28" x14ac:dyDescent="0.35">
      <c r="X1687" t="str">
        <f t="shared" si="52"/>
        <v>8419_Industrie pharmaceutique</v>
      </c>
      <c r="Y1687" t="str">
        <f>INDEX(PDC!$K$1:$L$89,MATCH(AA1687,PDC!$K:$K,0),MATCH(PDC!$L$1,PDC!$K$1:$L$1,0))</f>
        <v>Industrie pharmaceutique</v>
      </c>
      <c r="Z1687" t="s">
        <v>325</v>
      </c>
      <c r="AA1687" t="s">
        <v>259</v>
      </c>
      <c r="AB1687">
        <v>196.56678169993199</v>
      </c>
    </row>
    <row r="1688" spans="24:28" x14ac:dyDescent="0.35">
      <c r="X1688" t="str">
        <f t="shared" si="52"/>
        <v>8419_Fabrication de produits en caoutchouc et en plastique</v>
      </c>
      <c r="Y1688" t="str">
        <f>INDEX(PDC!$K$1:$L$89,MATCH(AA1688,PDC!$K:$K,0),MATCH(PDC!$L$1,PDC!$K$1:$L$1,0))</f>
        <v>Fabrication de produits en caoutchouc et en plastique</v>
      </c>
      <c r="Z1688" t="s">
        <v>325</v>
      </c>
      <c r="AA1688" t="s">
        <v>195</v>
      </c>
      <c r="AB1688">
        <v>1296.53619507598</v>
      </c>
    </row>
    <row r="1689" spans="24:28" x14ac:dyDescent="0.35">
      <c r="X1689" t="str">
        <f t="shared" si="52"/>
        <v>8419_Fabrication d'autres produits minéraux non métalliques</v>
      </c>
      <c r="Y1689" t="str">
        <f>INDEX(PDC!$K$1:$L$89,MATCH(AA1689,PDC!$K:$K,0),MATCH(PDC!$L$1,PDC!$K$1:$L$1,0))</f>
        <v>Fabrication d'autres produits minéraux non métalliques</v>
      </c>
      <c r="Z1689" t="s">
        <v>325</v>
      </c>
      <c r="AA1689" t="s">
        <v>203</v>
      </c>
      <c r="AB1689">
        <v>192.267642688922</v>
      </c>
    </row>
    <row r="1690" spans="24:28" x14ac:dyDescent="0.35">
      <c r="X1690" t="str">
        <f t="shared" si="52"/>
        <v>8419_Fabrication de produits métalliques, à l'exception des machines et des équipements</v>
      </c>
      <c r="Y1690" t="str">
        <f>INDEX(PDC!$K$1:$L$89,MATCH(AA1690,PDC!$K:$K,0),MATCH(PDC!$L$1,PDC!$K$1:$L$1,0))</f>
        <v>Fabrication de produits métalliques, à l'exception des machines et des équipements</v>
      </c>
      <c r="Z1690" t="s">
        <v>325</v>
      </c>
      <c r="AA1690" t="s">
        <v>204</v>
      </c>
      <c r="AB1690">
        <v>492.38445396215002</v>
      </c>
    </row>
    <row r="1691" spans="24:28" x14ac:dyDescent="0.35">
      <c r="X1691" t="str">
        <f t="shared" si="52"/>
        <v>8419_Fabrication de produits informatiques, électroniques et optiques</v>
      </c>
      <c r="Y1691" t="str">
        <f>INDEX(PDC!$K$1:$L$89,MATCH(AA1691,PDC!$K:$K,0),MATCH(PDC!$L$1,PDC!$K$1:$L$1,0))</f>
        <v>Fabrication de produits informatiques, électroniques et optiques</v>
      </c>
      <c r="Z1691" t="s">
        <v>325</v>
      </c>
      <c r="AA1691" t="s">
        <v>145</v>
      </c>
      <c r="AB1691">
        <v>258.44512510669</v>
      </c>
    </row>
    <row r="1692" spans="24:28" x14ac:dyDescent="0.35">
      <c r="X1692" t="str">
        <f t="shared" si="52"/>
        <v>8419_Fabrication d'équipements électriques</v>
      </c>
      <c r="Y1692" t="str">
        <f>INDEX(PDC!$K$1:$L$89,MATCH(AA1692,PDC!$K:$K,0),MATCH(PDC!$L$1,PDC!$K$1:$L$1,0))</f>
        <v>Fabrication d'équipements électriques</v>
      </c>
      <c r="Z1692" t="s">
        <v>325</v>
      </c>
      <c r="AA1692" t="s">
        <v>235</v>
      </c>
      <c r="AB1692">
        <v>14.237140028144999</v>
      </c>
    </row>
    <row r="1693" spans="24:28" x14ac:dyDescent="0.35">
      <c r="X1693" t="str">
        <f t="shared" si="52"/>
        <v>8419_Fabrication de machines et équipements n.c.a.</v>
      </c>
      <c r="Y1693" t="str">
        <f>INDEX(PDC!$K$1:$L$89,MATCH(AA1693,PDC!$K:$K,0),MATCH(PDC!$L$1,PDC!$K$1:$L$1,0))</f>
        <v>Fabrication de machines et équipements n.c.a.</v>
      </c>
      <c r="Z1693" t="s">
        <v>325</v>
      </c>
      <c r="AA1693" t="s">
        <v>219</v>
      </c>
      <c r="AB1693">
        <v>12.0167314574212</v>
      </c>
    </row>
    <row r="1694" spans="24:28" x14ac:dyDescent="0.35">
      <c r="X1694" t="str">
        <f t="shared" si="52"/>
        <v>8419_Industrie automobile</v>
      </c>
      <c r="Y1694" t="str">
        <f>INDEX(PDC!$K$1:$L$89,MATCH(AA1694,PDC!$K:$K,0),MATCH(PDC!$L$1,PDC!$K$1:$L$1,0))</f>
        <v>Industrie automobile</v>
      </c>
      <c r="Z1694" t="s">
        <v>325</v>
      </c>
      <c r="AA1694" t="s">
        <v>208</v>
      </c>
      <c r="AB1694">
        <v>16.9316312414763</v>
      </c>
    </row>
    <row r="1695" spans="24:28" x14ac:dyDescent="0.35">
      <c r="X1695" t="str">
        <f t="shared" si="52"/>
        <v>8419_Fabrication de meubles</v>
      </c>
      <c r="Y1695" t="str">
        <f>INDEX(PDC!$K$1:$L$89,MATCH(AA1695,PDC!$K:$K,0),MATCH(PDC!$L$1,PDC!$K$1:$L$1,0))</f>
        <v>Fabrication de meubles</v>
      </c>
      <c r="Z1695" t="s">
        <v>325</v>
      </c>
      <c r="AA1695" t="s">
        <v>231</v>
      </c>
      <c r="AB1695">
        <v>105.912988012075</v>
      </c>
    </row>
    <row r="1696" spans="24:28" x14ac:dyDescent="0.35">
      <c r="X1696" t="str">
        <f t="shared" si="52"/>
        <v>8419_Autres industries manufacturières</v>
      </c>
      <c r="Y1696" t="str">
        <f>INDEX(PDC!$K$1:$L$89,MATCH(AA1696,PDC!$K:$K,0),MATCH(PDC!$L$1,PDC!$K$1:$L$1,0))</f>
        <v>Autres industries manufacturières</v>
      </c>
      <c r="Z1696" t="s">
        <v>325</v>
      </c>
      <c r="AA1696" t="s">
        <v>244</v>
      </c>
      <c r="AB1696">
        <v>151.89630358956899</v>
      </c>
    </row>
    <row r="1697" spans="24:28" x14ac:dyDescent="0.35">
      <c r="X1697" t="str">
        <f t="shared" si="52"/>
        <v>8419_Réparation et installation de machines et d'équipements</v>
      </c>
      <c r="Y1697" t="str">
        <f>INDEX(PDC!$K$1:$L$89,MATCH(AA1697,PDC!$K:$K,0),MATCH(PDC!$L$1,PDC!$K$1:$L$1,0))</f>
        <v>Réparation et installation de machines et d'équipements</v>
      </c>
      <c r="Z1697" t="s">
        <v>325</v>
      </c>
      <c r="AA1697" t="s">
        <v>215</v>
      </c>
      <c r="AB1697">
        <v>91.4006749156773</v>
      </c>
    </row>
    <row r="1698" spans="24:28" x14ac:dyDescent="0.35">
      <c r="X1698" t="str">
        <f t="shared" si="52"/>
        <v>8419_Production et distribution d'électricité, de gaz, de vapeur et d'air conditionné</v>
      </c>
      <c r="Y1698" t="str">
        <f>INDEX(PDC!$K$1:$L$89,MATCH(AA1698,PDC!$K:$K,0),MATCH(PDC!$L$1,PDC!$K$1:$L$1,0))</f>
        <v>Production et distribution d'électricité, de gaz, de vapeur et d'air conditionné</v>
      </c>
      <c r="Z1698" t="s">
        <v>325</v>
      </c>
      <c r="AA1698" t="s">
        <v>253</v>
      </c>
      <c r="AB1698">
        <v>283.694673544213</v>
      </c>
    </row>
    <row r="1699" spans="24:28" x14ac:dyDescent="0.35">
      <c r="X1699" t="str">
        <f t="shared" si="52"/>
        <v>8419_Captage, traitement et distribution d'eau</v>
      </c>
      <c r="Y1699" t="str">
        <f>INDEX(PDC!$K$1:$L$89,MATCH(AA1699,PDC!$K:$K,0),MATCH(PDC!$L$1,PDC!$K$1:$L$1,0))</f>
        <v>Captage, traitement et distribution d'eau</v>
      </c>
      <c r="Z1699" t="s">
        <v>325</v>
      </c>
      <c r="AA1699" t="s">
        <v>230</v>
      </c>
      <c r="AB1699">
        <v>30.924240562847</v>
      </c>
    </row>
    <row r="1700" spans="24:28" x14ac:dyDescent="0.35">
      <c r="X1700" t="str">
        <f t="shared" si="52"/>
        <v>8419_Collecte et traitement des eaux usées</v>
      </c>
      <c r="Y1700" t="str">
        <f>INDEX(PDC!$K$1:$L$89,MATCH(AA1700,PDC!$K:$K,0),MATCH(PDC!$L$1,PDC!$K$1:$L$1,0))</f>
        <v>Collecte et traitement des eaux usées</v>
      </c>
      <c r="Z1700" t="s">
        <v>325</v>
      </c>
      <c r="AA1700" t="s">
        <v>197</v>
      </c>
      <c r="AB1700">
        <v>21.156226531443899</v>
      </c>
    </row>
    <row r="1701" spans="24:28" x14ac:dyDescent="0.35">
      <c r="X1701" t="str">
        <f t="shared" si="52"/>
        <v>8419_Collecte, traitement et élimination des déchets ; récupération</v>
      </c>
      <c r="Y1701" t="str">
        <f>INDEX(PDC!$K$1:$L$89,MATCH(AA1701,PDC!$K:$K,0),MATCH(PDC!$L$1,PDC!$K$1:$L$1,0))</f>
        <v>Collecte, traitement et élimination des déchets ; récupération</v>
      </c>
      <c r="Z1701" t="s">
        <v>325</v>
      </c>
      <c r="AA1701" t="s">
        <v>147</v>
      </c>
      <c r="AB1701">
        <v>61.951961137680399</v>
      </c>
    </row>
    <row r="1702" spans="24:28" x14ac:dyDescent="0.35">
      <c r="X1702" t="str">
        <f t="shared" si="52"/>
        <v>8419_Construction de bâtiments</v>
      </c>
      <c r="Y1702" t="str">
        <f>INDEX(PDC!$K$1:$L$89,MATCH(AA1702,PDC!$K:$K,0),MATCH(PDC!$L$1,PDC!$K$1:$L$1,0))</f>
        <v>Construction de bâtiments</v>
      </c>
      <c r="Z1702" t="s">
        <v>325</v>
      </c>
      <c r="AA1702" t="s">
        <v>193</v>
      </c>
      <c r="AB1702">
        <v>148.04158829824101</v>
      </c>
    </row>
    <row r="1703" spans="24:28" x14ac:dyDescent="0.35">
      <c r="X1703" t="str">
        <f t="shared" si="52"/>
        <v>8419_Génie civil</v>
      </c>
      <c r="Y1703" t="str">
        <f>INDEX(PDC!$K$1:$L$89,MATCH(AA1703,PDC!$K:$K,0),MATCH(PDC!$L$1,PDC!$K$1:$L$1,0))</f>
        <v>Génie civil</v>
      </c>
      <c r="Z1703" t="s">
        <v>325</v>
      </c>
      <c r="AA1703" t="s">
        <v>149</v>
      </c>
      <c r="AB1703">
        <v>148.67540446961399</v>
      </c>
    </row>
    <row r="1704" spans="24:28" x14ac:dyDescent="0.35">
      <c r="X1704" t="str">
        <f t="shared" si="52"/>
        <v>8419_Travaux de construction spécialisés</v>
      </c>
      <c r="Y1704" t="str">
        <f>INDEX(PDC!$K$1:$L$89,MATCH(AA1704,PDC!$K:$K,0),MATCH(PDC!$L$1,PDC!$K$1:$L$1,0))</f>
        <v>Travaux de construction spécialisés</v>
      </c>
      <c r="Z1704" t="s">
        <v>325</v>
      </c>
      <c r="AA1704" t="s">
        <v>151</v>
      </c>
      <c r="AB1704">
        <v>2227.98615981682</v>
      </c>
    </row>
    <row r="1705" spans="24:28" x14ac:dyDescent="0.35">
      <c r="X1705" t="str">
        <f t="shared" si="52"/>
        <v>8419_Commerce et réparation d'automobiles et de motocycles</v>
      </c>
      <c r="Y1705" t="str">
        <f>INDEX(PDC!$K$1:$L$89,MATCH(AA1705,PDC!$K:$K,0),MATCH(PDC!$L$1,PDC!$K$1:$L$1,0))</f>
        <v>Commerce et réparation d'automobiles et de motocycles</v>
      </c>
      <c r="Z1705" t="s">
        <v>325</v>
      </c>
      <c r="AA1705" t="s">
        <v>223</v>
      </c>
      <c r="AB1705">
        <v>726.22622117694596</v>
      </c>
    </row>
    <row r="1706" spans="24:28" x14ac:dyDescent="0.35">
      <c r="X1706" t="str">
        <f t="shared" si="52"/>
        <v>8419_Commerce de gros, à l'exception des automobiles et des motocycles</v>
      </c>
      <c r="Y1706" t="str">
        <f>INDEX(PDC!$K$1:$L$89,MATCH(AA1706,PDC!$K:$K,0),MATCH(PDC!$L$1,PDC!$K$1:$L$1,0))</f>
        <v>Commerce de gros, à l'exception des automobiles et des motocycles</v>
      </c>
      <c r="Z1706" t="s">
        <v>325</v>
      </c>
      <c r="AA1706" t="s">
        <v>210</v>
      </c>
      <c r="AB1706">
        <v>1061.6200177774599</v>
      </c>
    </row>
    <row r="1707" spans="24:28" x14ac:dyDescent="0.35">
      <c r="X1707" t="str">
        <f t="shared" si="52"/>
        <v>8419_Commerce de détail, à l'exception des automobiles et des motocycles</v>
      </c>
      <c r="Y1707" t="str">
        <f>INDEX(PDC!$K$1:$L$89,MATCH(AA1707,PDC!$K:$K,0),MATCH(PDC!$L$1,PDC!$K$1:$L$1,0))</f>
        <v>Commerce de détail, à l'exception des automobiles et des motocycles</v>
      </c>
      <c r="Z1707" t="s">
        <v>325</v>
      </c>
      <c r="AA1707" t="s">
        <v>206</v>
      </c>
      <c r="AB1707">
        <v>2483.1042735136998</v>
      </c>
    </row>
    <row r="1708" spans="24:28" x14ac:dyDescent="0.35">
      <c r="X1708" t="str">
        <f t="shared" si="52"/>
        <v>8419_Transports terrestres et transport par conduites</v>
      </c>
      <c r="Y1708" t="str">
        <f>INDEX(PDC!$K$1:$L$89,MATCH(AA1708,PDC!$K:$K,0),MATCH(PDC!$L$1,PDC!$K$1:$L$1,0))</f>
        <v>Transports terrestres et transport par conduites</v>
      </c>
      <c r="Z1708" t="s">
        <v>325</v>
      </c>
      <c r="AA1708" t="s">
        <v>205</v>
      </c>
      <c r="AB1708">
        <v>839.75600687382803</v>
      </c>
    </row>
    <row r="1709" spans="24:28" x14ac:dyDescent="0.35">
      <c r="X1709" t="str">
        <f t="shared" si="52"/>
        <v>8419_Transports par eau</v>
      </c>
      <c r="Y1709" t="str">
        <f>INDEX(PDC!$K$1:$L$89,MATCH(AA1709,PDC!$K:$K,0),MATCH(PDC!$L$1,PDC!$K$1:$L$1,0))</f>
        <v>Transports par eau</v>
      </c>
      <c r="Z1709" t="s">
        <v>325</v>
      </c>
      <c r="AA1709" t="s">
        <v>256</v>
      </c>
      <c r="AB1709">
        <v>5.2094691535156903</v>
      </c>
    </row>
    <row r="1710" spans="24:28" x14ac:dyDescent="0.35">
      <c r="X1710" t="str">
        <f t="shared" si="52"/>
        <v>8419_Transports aériens</v>
      </c>
      <c r="Y1710" t="str">
        <f>INDEX(PDC!$K$1:$L$89,MATCH(AA1710,PDC!$K:$K,0),MATCH(PDC!$L$1,PDC!$K$1:$L$1,0))</f>
        <v>Transports aériens</v>
      </c>
      <c r="Z1710" t="s">
        <v>325</v>
      </c>
      <c r="AA1710" t="s">
        <v>258</v>
      </c>
      <c r="AB1710">
        <v>11.8404926474169</v>
      </c>
    </row>
    <row r="1711" spans="24:28" x14ac:dyDescent="0.35">
      <c r="X1711" t="str">
        <f t="shared" si="52"/>
        <v>8419_Entreposage et services auxiliaires des transports</v>
      </c>
      <c r="Y1711" t="str">
        <f>INDEX(PDC!$K$1:$L$89,MATCH(AA1711,PDC!$K:$K,0),MATCH(PDC!$L$1,PDC!$K$1:$L$1,0))</f>
        <v>Entreposage et services auxiliaires des transports</v>
      </c>
      <c r="Z1711" t="s">
        <v>325</v>
      </c>
      <c r="AA1711" t="s">
        <v>200</v>
      </c>
      <c r="AB1711">
        <v>86.983299259707493</v>
      </c>
    </row>
    <row r="1712" spans="24:28" x14ac:dyDescent="0.35">
      <c r="X1712" t="str">
        <f t="shared" si="52"/>
        <v>8419_Activités de poste et de courrier</v>
      </c>
      <c r="Y1712" t="str">
        <f>INDEX(PDC!$K$1:$L$89,MATCH(AA1712,PDC!$K:$K,0),MATCH(PDC!$L$1,PDC!$K$1:$L$1,0))</f>
        <v>Activités de poste et de courrier</v>
      </c>
      <c r="Z1712" t="s">
        <v>325</v>
      </c>
      <c r="AA1712" t="s">
        <v>229</v>
      </c>
      <c r="AB1712">
        <v>231.82505515907499</v>
      </c>
    </row>
    <row r="1713" spans="24:28" x14ac:dyDescent="0.35">
      <c r="X1713" t="str">
        <f t="shared" si="52"/>
        <v>8419_Hébergement</v>
      </c>
      <c r="Y1713" t="str">
        <f>INDEX(PDC!$K$1:$L$89,MATCH(AA1713,PDC!$K:$K,0),MATCH(PDC!$L$1,PDC!$K$1:$L$1,0))</f>
        <v>Hébergement</v>
      </c>
      <c r="Z1713" t="s">
        <v>325</v>
      </c>
      <c r="AA1713" t="s">
        <v>220</v>
      </c>
      <c r="AB1713">
        <v>309.28882928206701</v>
      </c>
    </row>
    <row r="1714" spans="24:28" x14ac:dyDescent="0.35">
      <c r="X1714" t="str">
        <f t="shared" si="52"/>
        <v>8419_Restauration</v>
      </c>
      <c r="Y1714" t="str">
        <f>INDEX(PDC!$K$1:$L$89,MATCH(AA1714,PDC!$K:$K,0),MATCH(PDC!$L$1,PDC!$K$1:$L$1,0))</f>
        <v>Restauration</v>
      </c>
      <c r="Z1714" t="s">
        <v>325</v>
      </c>
      <c r="AA1714" t="s">
        <v>214</v>
      </c>
      <c r="AB1714">
        <v>754.62890601612901</v>
      </c>
    </row>
    <row r="1715" spans="24:28" x14ac:dyDescent="0.35">
      <c r="X1715" t="str">
        <f t="shared" si="52"/>
        <v>8419_Édition</v>
      </c>
      <c r="Y1715" t="str">
        <f>INDEX(PDC!$K$1:$L$89,MATCH(AA1715,PDC!$K:$K,0),MATCH(PDC!$L$1,PDC!$K$1:$L$1,0))</f>
        <v>Édition</v>
      </c>
      <c r="Z1715" t="s">
        <v>325</v>
      </c>
      <c r="AA1715" t="s">
        <v>255</v>
      </c>
      <c r="AB1715">
        <v>150.929733938336</v>
      </c>
    </row>
    <row r="1716" spans="24:28" x14ac:dyDescent="0.35">
      <c r="X1716" t="str">
        <f t="shared" si="52"/>
        <v>8419_Production de films cinématographiques, de vidéo et de programmes de télévision ; enregistrement sonore et édition musicale</v>
      </c>
      <c r="Y1716" t="str">
        <f>INDEX(PDC!$K$1:$L$89,MATCH(AA1716,PDC!$K:$K,0),MATCH(PDC!$L$1,PDC!$K$1:$L$1,0))</f>
        <v>Production de films cinématographiques, de vidéo et de programmes de télévision ; enregistrement sonore et édition musicale</v>
      </c>
      <c r="Z1716" t="s">
        <v>325</v>
      </c>
      <c r="AA1716" t="s">
        <v>228</v>
      </c>
      <c r="AB1716">
        <v>24.3595823249922</v>
      </c>
    </row>
    <row r="1717" spans="24:28" x14ac:dyDescent="0.35">
      <c r="X1717" t="str">
        <f t="shared" si="52"/>
        <v>8419_Programmation et diffusion</v>
      </c>
      <c r="Y1717" t="str">
        <f>INDEX(PDC!$K$1:$L$89,MATCH(AA1717,PDC!$K:$K,0),MATCH(PDC!$L$1,PDC!$K$1:$L$1,0))</f>
        <v>Programmation et diffusion</v>
      </c>
      <c r="Z1717" t="s">
        <v>325</v>
      </c>
      <c r="AA1717" t="s">
        <v>257</v>
      </c>
      <c r="AB1717">
        <v>14.5794961934232</v>
      </c>
    </row>
    <row r="1718" spans="24:28" x14ac:dyDescent="0.35">
      <c r="X1718" t="str">
        <f t="shared" si="52"/>
        <v>8419_Télécommunications</v>
      </c>
      <c r="Y1718" t="str">
        <f>INDEX(PDC!$K$1:$L$89,MATCH(AA1718,PDC!$K:$K,0),MATCH(PDC!$L$1,PDC!$K$1:$L$1,0))</f>
        <v>Télécommunications</v>
      </c>
      <c r="Z1718" t="s">
        <v>325</v>
      </c>
      <c r="AA1718" t="s">
        <v>249</v>
      </c>
      <c r="AB1718">
        <v>90.293153134643504</v>
      </c>
    </row>
    <row r="1719" spans="24:28" x14ac:dyDescent="0.35">
      <c r="X1719" t="str">
        <f t="shared" si="52"/>
        <v>8419_Programmation, conseil et autres activités informatiques</v>
      </c>
      <c r="Y1719" t="str">
        <f>INDEX(PDC!$K$1:$L$89,MATCH(AA1719,PDC!$K:$K,0),MATCH(PDC!$L$1,PDC!$K$1:$L$1,0))</f>
        <v>Programmation, conseil et autres activités informatiques</v>
      </c>
      <c r="Z1719" t="s">
        <v>325</v>
      </c>
      <c r="AA1719" t="s">
        <v>233</v>
      </c>
      <c r="AB1719">
        <v>87.575067447930394</v>
      </c>
    </row>
    <row r="1720" spans="24:28" x14ac:dyDescent="0.35">
      <c r="X1720" t="str">
        <f t="shared" si="52"/>
        <v>8419_Services d'information</v>
      </c>
      <c r="Y1720" t="str">
        <f>INDEX(PDC!$K$1:$L$89,MATCH(AA1720,PDC!$K:$K,0),MATCH(PDC!$L$1,PDC!$K$1:$L$1,0))</f>
        <v>Services d'information</v>
      </c>
      <c r="Z1720" t="s">
        <v>325</v>
      </c>
      <c r="AA1720" t="s">
        <v>153</v>
      </c>
      <c r="AB1720">
        <v>10.1177036941972</v>
      </c>
    </row>
    <row r="1721" spans="24:28" x14ac:dyDescent="0.35">
      <c r="X1721" t="str">
        <f t="shared" si="52"/>
        <v>8419_Activités des services financiers, hors assurance et caisses de retraite</v>
      </c>
      <c r="Y1721" t="str">
        <f>INDEX(PDC!$K$1:$L$89,MATCH(AA1721,PDC!$K:$K,0),MATCH(PDC!$L$1,PDC!$K$1:$L$1,0))</f>
        <v>Activités des services financiers, hors assurance et caisses de retraite</v>
      </c>
      <c r="Z1721" t="s">
        <v>325</v>
      </c>
      <c r="AA1721" t="s">
        <v>226</v>
      </c>
      <c r="AB1721">
        <v>478.44427975791399</v>
      </c>
    </row>
    <row r="1722" spans="24:28" x14ac:dyDescent="0.35">
      <c r="X1722" t="str">
        <f t="shared" si="52"/>
        <v>8419_Assurance</v>
      </c>
      <c r="Y1722" t="str">
        <f>INDEX(PDC!$K$1:$L$89,MATCH(AA1722,PDC!$K:$K,0),MATCH(PDC!$L$1,PDC!$K$1:$L$1,0))</f>
        <v>Assurance</v>
      </c>
      <c r="Z1722" t="s">
        <v>325</v>
      </c>
      <c r="AA1722" t="s">
        <v>240</v>
      </c>
      <c r="AB1722">
        <v>144.344833507934</v>
      </c>
    </row>
    <row r="1723" spans="24:28" x14ac:dyDescent="0.35">
      <c r="X1723" t="str">
        <f t="shared" si="52"/>
        <v>8419_Activités auxiliaires de services financiers et d'assurance</v>
      </c>
      <c r="Y1723" t="str">
        <f>INDEX(PDC!$K$1:$L$89,MATCH(AA1723,PDC!$K:$K,0),MATCH(PDC!$L$1,PDC!$K$1:$L$1,0))</f>
        <v>Activités auxiliaires de services financiers et d'assurance</v>
      </c>
      <c r="Z1723" t="s">
        <v>325</v>
      </c>
      <c r="AA1723" t="s">
        <v>232</v>
      </c>
      <c r="AB1723">
        <v>100.761888708378</v>
      </c>
    </row>
    <row r="1724" spans="24:28" x14ac:dyDescent="0.35">
      <c r="X1724" t="str">
        <f t="shared" si="52"/>
        <v>8419_Activités immobilières</v>
      </c>
      <c r="Y1724" t="str">
        <f>INDEX(PDC!$K$1:$L$89,MATCH(AA1724,PDC!$K:$K,0),MATCH(PDC!$L$1,PDC!$K$1:$L$1,0))</f>
        <v>Activités immobilières</v>
      </c>
      <c r="Z1724" t="s">
        <v>325</v>
      </c>
      <c r="AA1724" t="s">
        <v>217</v>
      </c>
      <c r="AB1724">
        <v>273.27301339317501</v>
      </c>
    </row>
    <row r="1725" spans="24:28" x14ac:dyDescent="0.35">
      <c r="X1725" t="str">
        <f t="shared" si="52"/>
        <v>8419_Activités juridiques et comptables</v>
      </c>
      <c r="Y1725" t="str">
        <f>INDEX(PDC!$K$1:$L$89,MATCH(AA1725,PDC!$K:$K,0),MATCH(PDC!$L$1,PDC!$K$1:$L$1,0))</f>
        <v>Activités juridiques et comptables</v>
      </c>
      <c r="Z1725" t="s">
        <v>325</v>
      </c>
      <c r="AA1725" t="s">
        <v>155</v>
      </c>
      <c r="AB1725">
        <v>431.01458177254898</v>
      </c>
    </row>
    <row r="1726" spans="24:28" x14ac:dyDescent="0.35">
      <c r="X1726" t="str">
        <f t="shared" si="52"/>
        <v>8419_Activités des sièges sociaux ; conseil de gestion</v>
      </c>
      <c r="Y1726" t="str">
        <f>INDEX(PDC!$K$1:$L$89,MATCH(AA1726,PDC!$K:$K,0),MATCH(PDC!$L$1,PDC!$K$1:$L$1,0))</f>
        <v>Activités des sièges sociaux ; conseil de gestion</v>
      </c>
      <c r="Z1726" t="s">
        <v>325</v>
      </c>
      <c r="AA1726" t="s">
        <v>234</v>
      </c>
      <c r="AB1726">
        <v>68.295302587071902</v>
      </c>
    </row>
    <row r="1727" spans="24:28" x14ac:dyDescent="0.35">
      <c r="X1727" t="str">
        <f t="shared" si="52"/>
        <v>8419_Activités d'architecture et d'ingénierie ; activités de contrôle et analyses techniques</v>
      </c>
      <c r="Y1727" t="str">
        <f>INDEX(PDC!$K$1:$L$89,MATCH(AA1727,PDC!$K:$K,0),MATCH(PDC!$L$1,PDC!$K$1:$L$1,0))</f>
        <v>Activités d'architecture et d'ingénierie ; activités de contrôle et analyses techniques</v>
      </c>
      <c r="Z1727" t="s">
        <v>325</v>
      </c>
      <c r="AA1727" t="s">
        <v>243</v>
      </c>
      <c r="AB1727">
        <v>168.43502584719201</v>
      </c>
    </row>
    <row r="1728" spans="24:28" x14ac:dyDescent="0.35">
      <c r="X1728" t="str">
        <f t="shared" si="52"/>
        <v>8419_Recherche-développement scientifique</v>
      </c>
      <c r="Y1728" t="str">
        <f>INDEX(PDC!$K$1:$L$89,MATCH(AA1728,PDC!$K:$K,0),MATCH(PDC!$L$1,PDC!$K$1:$L$1,0))</f>
        <v>Recherche-développement scientifique</v>
      </c>
      <c r="Z1728" t="s">
        <v>325</v>
      </c>
      <c r="AA1728" t="s">
        <v>251</v>
      </c>
      <c r="AB1728">
        <v>9.7735180470703202</v>
      </c>
    </row>
    <row r="1729" spans="24:28" x14ac:dyDescent="0.35">
      <c r="X1729" t="str">
        <f t="shared" si="52"/>
        <v>8419_Publicité et études de marché</v>
      </c>
      <c r="Y1729" t="str">
        <f>INDEX(PDC!$K$1:$L$89,MATCH(AA1729,PDC!$K:$K,0),MATCH(PDC!$L$1,PDC!$K$1:$L$1,0))</f>
        <v>Publicité et études de marché</v>
      </c>
      <c r="Z1729" t="s">
        <v>325</v>
      </c>
      <c r="AA1729" t="s">
        <v>157</v>
      </c>
      <c r="AB1729">
        <v>85.821974761530797</v>
      </c>
    </row>
    <row r="1730" spans="24:28" x14ac:dyDescent="0.35">
      <c r="X1730" t="str">
        <f t="shared" si="52"/>
        <v>8419_Autres activités spécialisées, scientifiques et techniques</v>
      </c>
      <c r="Y1730" t="str">
        <f>INDEX(PDC!$K$1:$L$89,MATCH(AA1730,PDC!$K:$K,0),MATCH(PDC!$L$1,PDC!$K$1:$L$1,0))</f>
        <v>Autres activités spécialisées, scientifiques et techniques</v>
      </c>
      <c r="Z1730" t="s">
        <v>325</v>
      </c>
      <c r="AA1730" t="s">
        <v>159</v>
      </c>
      <c r="AB1730">
        <v>29.125568711418602</v>
      </c>
    </row>
    <row r="1731" spans="24:28" x14ac:dyDescent="0.35">
      <c r="X1731" t="str">
        <f t="shared" si="52"/>
        <v>8419_Activités vétérinaires</v>
      </c>
      <c r="Y1731" t="str">
        <f>INDEX(PDC!$K$1:$L$89,MATCH(AA1731,PDC!$K:$K,0),MATCH(PDC!$L$1,PDC!$K$1:$L$1,0))</f>
        <v>Activités vétérinaires</v>
      </c>
      <c r="Z1731" t="s">
        <v>325</v>
      </c>
      <c r="AA1731" t="s">
        <v>238</v>
      </c>
      <c r="AB1731">
        <v>41.688760044086003</v>
      </c>
    </row>
    <row r="1732" spans="24:28" x14ac:dyDescent="0.35">
      <c r="X1732" t="str">
        <f t="shared" si="52"/>
        <v>8419_Activités de location et location-bail</v>
      </c>
      <c r="Y1732" t="str">
        <f>INDEX(PDC!$K$1:$L$89,MATCH(AA1732,PDC!$K:$K,0),MATCH(PDC!$L$1,PDC!$K$1:$L$1,0))</f>
        <v>Activités de location et location-bail</v>
      </c>
      <c r="Z1732" t="s">
        <v>325</v>
      </c>
      <c r="AA1732" t="s">
        <v>236</v>
      </c>
      <c r="AB1732">
        <v>29.698798026435501</v>
      </c>
    </row>
    <row r="1733" spans="24:28" x14ac:dyDescent="0.35">
      <c r="X1733" t="str">
        <f t="shared" ref="X1733:X1796" si="53">Z1733&amp;"_"&amp;Y1733</f>
        <v>8419_Activités liées à l'emploi</v>
      </c>
      <c r="Y1733" t="str">
        <f>INDEX(PDC!$K$1:$L$89,MATCH(AA1733,PDC!$K:$K,0),MATCH(PDC!$L$1,PDC!$K$1:$L$1,0))</f>
        <v>Activités liées à l'emploi</v>
      </c>
      <c r="Z1733" t="s">
        <v>325</v>
      </c>
      <c r="AA1733" t="s">
        <v>198</v>
      </c>
      <c r="AB1733">
        <v>341.44321696348601</v>
      </c>
    </row>
    <row r="1734" spans="24:28" x14ac:dyDescent="0.35">
      <c r="X1734" t="str">
        <f t="shared" si="53"/>
        <v>8419_Activités des agences de voyage, voyagistes, services de réservation et activités connexes</v>
      </c>
      <c r="Y1734" t="str">
        <f>INDEX(PDC!$K$1:$L$89,MATCH(AA1734,PDC!$K:$K,0),MATCH(PDC!$L$1,PDC!$K$1:$L$1,0))</f>
        <v>Activités des agences de voyage, voyagistes, services de réservation et activités connexes</v>
      </c>
      <c r="Z1734" t="s">
        <v>325</v>
      </c>
      <c r="AA1734" t="s">
        <v>227</v>
      </c>
      <c r="AB1734">
        <v>53.853814828471997</v>
      </c>
    </row>
    <row r="1735" spans="24:28" x14ac:dyDescent="0.35">
      <c r="X1735" t="str">
        <f t="shared" si="53"/>
        <v>8419_Enquêtes et sécurité</v>
      </c>
      <c r="Y1735" t="str">
        <f>INDEX(PDC!$K$1:$L$89,MATCH(AA1735,PDC!$K:$K,0),MATCH(PDC!$L$1,PDC!$K$1:$L$1,0))</f>
        <v>Enquêtes et sécurité</v>
      </c>
      <c r="Z1735" t="s">
        <v>325</v>
      </c>
      <c r="AA1735" t="s">
        <v>213</v>
      </c>
      <c r="AB1735">
        <v>35.429480314636997</v>
      </c>
    </row>
    <row r="1736" spans="24:28" x14ac:dyDescent="0.35">
      <c r="X1736" t="str">
        <f t="shared" si="53"/>
        <v>8419_Services relatifs aux bâtiments et aménagement paysager</v>
      </c>
      <c r="Y1736" t="str">
        <f>INDEX(PDC!$K$1:$L$89,MATCH(AA1736,PDC!$K:$K,0),MATCH(PDC!$L$1,PDC!$K$1:$L$1,0))</f>
        <v>Services relatifs aux bâtiments et aménagement paysager</v>
      </c>
      <c r="Z1736" t="s">
        <v>325</v>
      </c>
      <c r="AA1736" t="s">
        <v>212</v>
      </c>
      <c r="AB1736">
        <v>261.46597635199498</v>
      </c>
    </row>
    <row r="1737" spans="24:28" x14ac:dyDescent="0.35">
      <c r="X1737" t="str">
        <f t="shared" si="53"/>
        <v>8419_Activités administratives et autres activités de soutien aux entreprises</v>
      </c>
      <c r="Y1737" t="str">
        <f>INDEX(PDC!$K$1:$L$89,MATCH(AA1737,PDC!$K:$K,0),MATCH(PDC!$L$1,PDC!$K$1:$L$1,0))</f>
        <v>Activités administratives et autres activités de soutien aux entreprises</v>
      </c>
      <c r="Z1737" t="s">
        <v>325</v>
      </c>
      <c r="AA1737" t="s">
        <v>224</v>
      </c>
      <c r="AB1737">
        <v>122.307394787858</v>
      </c>
    </row>
    <row r="1738" spans="24:28" x14ac:dyDescent="0.35">
      <c r="X1738" t="str">
        <f t="shared" si="53"/>
        <v>8419_Administration publique et défense ; sécurité sociale obligatoire</v>
      </c>
      <c r="Y1738" t="str">
        <f>INDEX(PDC!$K$1:$L$89,MATCH(AA1738,PDC!$K:$K,0),MATCH(PDC!$L$1,PDC!$K$1:$L$1,0))</f>
        <v>Administration publique et défense ; sécurité sociale obligatoire</v>
      </c>
      <c r="Z1738" t="s">
        <v>325</v>
      </c>
      <c r="AA1738" t="s">
        <v>218</v>
      </c>
      <c r="AB1738">
        <v>1730.5799275852</v>
      </c>
    </row>
    <row r="1739" spans="24:28" x14ac:dyDescent="0.35">
      <c r="X1739" t="str">
        <f t="shared" si="53"/>
        <v>8419_Enseignement</v>
      </c>
      <c r="Y1739" t="str">
        <f>INDEX(PDC!$K$1:$L$89,MATCH(AA1739,PDC!$K:$K,0),MATCH(PDC!$L$1,PDC!$K$1:$L$1,0))</f>
        <v>Enseignement</v>
      </c>
      <c r="Z1739" t="s">
        <v>325</v>
      </c>
      <c r="AA1739" t="s">
        <v>222</v>
      </c>
      <c r="AB1739">
        <v>1358.2912082739199</v>
      </c>
    </row>
    <row r="1740" spans="24:28" x14ac:dyDescent="0.35">
      <c r="X1740" t="str">
        <f t="shared" si="53"/>
        <v>8419_Activités pour la santé humaine</v>
      </c>
      <c r="Y1740" t="str">
        <f>INDEX(PDC!$K$1:$L$89,MATCH(AA1740,PDC!$K:$K,0),MATCH(PDC!$L$1,PDC!$K$1:$L$1,0))</f>
        <v>Activités pour la santé humaine</v>
      </c>
      <c r="Z1740" t="s">
        <v>325</v>
      </c>
      <c r="AA1740" t="s">
        <v>207</v>
      </c>
      <c r="AB1740">
        <v>2208.98149281939</v>
      </c>
    </row>
    <row r="1741" spans="24:28" x14ac:dyDescent="0.35">
      <c r="X1741" t="str">
        <f t="shared" si="53"/>
        <v>8419_Hébergement médico-social et social</v>
      </c>
      <c r="Y1741" t="str">
        <f>INDEX(PDC!$K$1:$L$89,MATCH(AA1741,PDC!$K:$K,0),MATCH(PDC!$L$1,PDC!$K$1:$L$1,0))</f>
        <v>Hébergement médico-social et social</v>
      </c>
      <c r="Z1741" t="s">
        <v>325</v>
      </c>
      <c r="AA1741" t="s">
        <v>202</v>
      </c>
      <c r="AB1741">
        <v>1687.6431393407199</v>
      </c>
    </row>
    <row r="1742" spans="24:28" x14ac:dyDescent="0.35">
      <c r="X1742" t="str">
        <f t="shared" si="53"/>
        <v>8419_Action sociale sans hébergement</v>
      </c>
      <c r="Y1742" t="str">
        <f>INDEX(PDC!$K$1:$L$89,MATCH(AA1742,PDC!$K:$K,0),MATCH(PDC!$L$1,PDC!$K$1:$L$1,0))</f>
        <v>Action sociale sans hébergement</v>
      </c>
      <c r="Z1742" t="s">
        <v>325</v>
      </c>
      <c r="AA1742" t="s">
        <v>201</v>
      </c>
      <c r="AB1742">
        <v>2368.9306033686498</v>
      </c>
    </row>
    <row r="1743" spans="24:28" x14ac:dyDescent="0.35">
      <c r="X1743" t="str">
        <f t="shared" si="53"/>
        <v>8419_Activités créatives, artistiques et de spectacle</v>
      </c>
      <c r="Y1743" t="str">
        <f>INDEX(PDC!$K$1:$L$89,MATCH(AA1743,PDC!$K:$K,0),MATCH(PDC!$L$1,PDC!$K$1:$L$1,0))</f>
        <v>Activités créatives, artistiques et de spectacle</v>
      </c>
      <c r="Z1743" t="s">
        <v>325</v>
      </c>
      <c r="AA1743" t="s">
        <v>245</v>
      </c>
      <c r="AB1743">
        <v>74.394156230291898</v>
      </c>
    </row>
    <row r="1744" spans="24:28" x14ac:dyDescent="0.35">
      <c r="X1744" t="str">
        <f t="shared" si="53"/>
        <v>8419_Bibliothèques, archives, musées et autres activités culturelles</v>
      </c>
      <c r="Y1744" t="str">
        <f>INDEX(PDC!$K$1:$L$89,MATCH(AA1744,PDC!$K:$K,0),MATCH(PDC!$L$1,PDC!$K$1:$L$1,0))</f>
        <v>Bibliothèques, archives, musées et autres activités culturelles</v>
      </c>
      <c r="Z1744" t="s">
        <v>325</v>
      </c>
      <c r="AA1744" t="s">
        <v>239</v>
      </c>
      <c r="AB1744">
        <v>15.665430953970899</v>
      </c>
    </row>
    <row r="1745" spans="24:28" x14ac:dyDescent="0.35">
      <c r="X1745" t="str">
        <f t="shared" si="53"/>
        <v>8419_Activités sportives, récréatives et de loisirs</v>
      </c>
      <c r="Y1745" t="str">
        <f>INDEX(PDC!$K$1:$L$89,MATCH(AA1745,PDC!$K:$K,0),MATCH(PDC!$L$1,PDC!$K$1:$L$1,0))</f>
        <v>Activités sportives, récréatives et de loisirs</v>
      </c>
      <c r="Z1745" t="s">
        <v>325</v>
      </c>
      <c r="AA1745" t="s">
        <v>241</v>
      </c>
      <c r="AB1745">
        <v>141.59490272851701</v>
      </c>
    </row>
    <row r="1746" spans="24:28" x14ac:dyDescent="0.35">
      <c r="X1746" t="str">
        <f t="shared" si="53"/>
        <v>8419_Activités des organisations associatives</v>
      </c>
      <c r="Y1746" t="str">
        <f>INDEX(PDC!$K$1:$L$89,MATCH(AA1746,PDC!$K:$K,0),MATCH(PDC!$L$1,PDC!$K$1:$L$1,0))</f>
        <v>Activités des organisations associatives</v>
      </c>
      <c r="Z1746" t="s">
        <v>325</v>
      </c>
      <c r="AA1746" t="s">
        <v>209</v>
      </c>
      <c r="AB1746">
        <v>601.97396789690697</v>
      </c>
    </row>
    <row r="1747" spans="24:28" x14ac:dyDescent="0.35">
      <c r="X1747" t="str">
        <f t="shared" si="53"/>
        <v>8419_Réparation d'ordinateurs et de biens personnels et domestiques</v>
      </c>
      <c r="Y1747" t="str">
        <f>INDEX(PDC!$K$1:$L$89,MATCH(AA1747,PDC!$K:$K,0),MATCH(PDC!$L$1,PDC!$K$1:$L$1,0))</f>
        <v>Réparation d'ordinateurs et de biens personnels et domestiques</v>
      </c>
      <c r="Z1747" t="s">
        <v>325</v>
      </c>
      <c r="AA1747" t="s">
        <v>242</v>
      </c>
      <c r="AB1747">
        <v>28.836457081798599</v>
      </c>
    </row>
    <row r="1748" spans="24:28" x14ac:dyDescent="0.35">
      <c r="X1748" t="str">
        <f t="shared" si="53"/>
        <v>8419_Autres services personnels</v>
      </c>
      <c r="Y1748" t="str">
        <f>INDEX(PDC!$K$1:$L$89,MATCH(AA1748,PDC!$K:$K,0),MATCH(PDC!$L$1,PDC!$K$1:$L$1,0))</f>
        <v>Autres services personnels</v>
      </c>
      <c r="Z1748" t="s">
        <v>325</v>
      </c>
      <c r="AA1748" t="s">
        <v>216</v>
      </c>
      <c r="AB1748">
        <v>218.99020187692099</v>
      </c>
    </row>
    <row r="1749" spans="24:28" x14ac:dyDescent="0.35">
      <c r="X1749" t="str">
        <f t="shared" si="53"/>
        <v>8419_Activités des ménages en tant qu'employeurs de personnel domestique</v>
      </c>
      <c r="Y1749" t="str">
        <f>INDEX(PDC!$K$1:$L$89,MATCH(AA1749,PDC!$K:$K,0),MATCH(PDC!$L$1,PDC!$K$1:$L$1,0))</f>
        <v>Activités des ménages en tant qu'employeurs de personnel domestique</v>
      </c>
      <c r="Z1749" t="s">
        <v>325</v>
      </c>
      <c r="AA1749" t="s">
        <v>261</v>
      </c>
      <c r="AB1749">
        <v>240.828184727658</v>
      </c>
    </row>
    <row r="1750" spans="24:28" x14ac:dyDescent="0.35">
      <c r="X1750" t="str">
        <f t="shared" si="53"/>
        <v>8419_Activités indifférenciées des ménages en tant que producteurs de biens et services pour usage propre</v>
      </c>
      <c r="Y1750" t="str">
        <f>INDEX(PDC!$K$1:$L$89,MATCH(AA1750,PDC!$K:$K,0),MATCH(PDC!$L$1,PDC!$K$1:$L$1,0))</f>
        <v>Activités indifférenciées des ménages en tant que producteurs de biens et services pour usage propre</v>
      </c>
      <c r="Z1750" t="s">
        <v>325</v>
      </c>
      <c r="AA1750" t="s">
        <v>270</v>
      </c>
      <c r="AB1750">
        <v>9.6017751807677207</v>
      </c>
    </row>
    <row r="1751" spans="24:28" x14ac:dyDescent="0.35">
      <c r="X1751" t="str">
        <f t="shared" si="53"/>
        <v>8420_Culture et production animale, chasse et services annexes</v>
      </c>
      <c r="Y1751" t="str">
        <f>INDEX(PDC!$K$1:$L$89,MATCH(AA1751,PDC!$K:$K,0),MATCH(PDC!$L$1,PDC!$K$1:$L$1,0))</f>
        <v>Culture et production animale, chasse et services annexes</v>
      </c>
      <c r="Z1751" t="s">
        <v>327</v>
      </c>
      <c r="AA1751" t="s">
        <v>94</v>
      </c>
      <c r="AB1751">
        <v>266.89720040347498</v>
      </c>
    </row>
    <row r="1752" spans="24:28" x14ac:dyDescent="0.35">
      <c r="X1752" t="str">
        <f t="shared" si="53"/>
        <v>8420_Sylviculture et exploitation forestière</v>
      </c>
      <c r="Y1752" t="str">
        <f>INDEX(PDC!$K$1:$L$89,MATCH(AA1752,PDC!$K:$K,0),MATCH(PDC!$L$1,PDC!$K$1:$L$1,0))</f>
        <v>Sylviculture et exploitation forestière</v>
      </c>
      <c r="Z1752" t="s">
        <v>327</v>
      </c>
      <c r="AA1752" t="s">
        <v>95</v>
      </c>
      <c r="AB1752">
        <v>25.7734152502413</v>
      </c>
    </row>
    <row r="1753" spans="24:28" x14ac:dyDescent="0.35">
      <c r="X1753" t="str">
        <f t="shared" si="53"/>
        <v>8420_Pêche et aquaculture</v>
      </c>
      <c r="Y1753" t="str">
        <f>INDEX(PDC!$K$1:$L$89,MATCH(AA1753,PDC!$K:$K,0),MATCH(PDC!$L$1,PDC!$K$1:$L$1,0))</f>
        <v>Pêche et aquaculture</v>
      </c>
      <c r="Z1753" t="s">
        <v>327</v>
      </c>
      <c r="AA1753" t="s">
        <v>104</v>
      </c>
      <c r="AB1753">
        <v>5.0454976001723502</v>
      </c>
    </row>
    <row r="1754" spans="24:28" x14ac:dyDescent="0.35">
      <c r="X1754" t="str">
        <f t="shared" si="53"/>
        <v>8420_Autres industries extractives</v>
      </c>
      <c r="Y1754" t="str">
        <f>INDEX(PDC!$K$1:$L$89,MATCH(AA1754,PDC!$K:$K,0),MATCH(PDC!$L$1,PDC!$K$1:$L$1,0))</f>
        <v>Autres industries extractives</v>
      </c>
      <c r="Z1754" t="s">
        <v>327</v>
      </c>
      <c r="AA1754" t="s">
        <v>96</v>
      </c>
      <c r="AB1754">
        <v>15.9800256393781</v>
      </c>
    </row>
    <row r="1755" spans="24:28" x14ac:dyDescent="0.35">
      <c r="X1755" t="str">
        <f t="shared" si="53"/>
        <v>8420_Industries alimentaires</v>
      </c>
      <c r="Y1755" t="str">
        <f>INDEX(PDC!$K$1:$L$89,MATCH(AA1755,PDC!$K:$K,0),MATCH(PDC!$L$1,PDC!$K$1:$L$1,0))</f>
        <v>Industries alimentaires</v>
      </c>
      <c r="Z1755" t="s">
        <v>327</v>
      </c>
      <c r="AA1755" t="s">
        <v>199</v>
      </c>
      <c r="AB1755">
        <v>922.11747396667204</v>
      </c>
    </row>
    <row r="1756" spans="24:28" x14ac:dyDescent="0.35">
      <c r="X1756" t="str">
        <f t="shared" si="53"/>
        <v>8420_Fabrication de boissons</v>
      </c>
      <c r="Y1756" t="str">
        <f>INDEX(PDC!$K$1:$L$89,MATCH(AA1756,PDC!$K:$K,0),MATCH(PDC!$L$1,PDC!$K$1:$L$1,0))</f>
        <v>Fabrication de boissons</v>
      </c>
      <c r="Z1756" t="s">
        <v>327</v>
      </c>
      <c r="AA1756" t="s">
        <v>252</v>
      </c>
      <c r="AB1756">
        <v>21.1781246014991</v>
      </c>
    </row>
    <row r="1757" spans="24:28" x14ac:dyDescent="0.35">
      <c r="X1757" t="str">
        <f t="shared" si="53"/>
        <v>8420_Fabrication de textiles</v>
      </c>
      <c r="Y1757" t="str">
        <f>INDEX(PDC!$K$1:$L$89,MATCH(AA1757,PDC!$K:$K,0),MATCH(PDC!$L$1,PDC!$K$1:$L$1,0))</f>
        <v>Fabrication de textiles</v>
      </c>
      <c r="Z1757" t="s">
        <v>327</v>
      </c>
      <c r="AA1757" t="s">
        <v>250</v>
      </c>
      <c r="AB1757">
        <v>747.60359072363997</v>
      </c>
    </row>
    <row r="1758" spans="24:28" x14ac:dyDescent="0.35">
      <c r="X1758" t="str">
        <f t="shared" si="53"/>
        <v>8420_Industrie de l'habillement</v>
      </c>
      <c r="Y1758" t="str">
        <f>INDEX(PDC!$K$1:$L$89,MATCH(AA1758,PDC!$K:$K,0),MATCH(PDC!$L$1,PDC!$K$1:$L$1,0))</f>
        <v>Industrie de l'habillement</v>
      </c>
      <c r="Z1758" t="s">
        <v>327</v>
      </c>
      <c r="AA1758" t="s">
        <v>254</v>
      </c>
      <c r="AB1758">
        <v>145.91006071866201</v>
      </c>
    </row>
    <row r="1759" spans="24:28" x14ac:dyDescent="0.35">
      <c r="X1759" t="str">
        <f t="shared" si="53"/>
        <v>8420_Industrie du cuir et de la chaussure</v>
      </c>
      <c r="Y1759" t="str">
        <f>INDEX(PDC!$K$1:$L$89,MATCH(AA1759,PDC!$K:$K,0),MATCH(PDC!$L$1,PDC!$K$1:$L$1,0))</f>
        <v>Industrie du cuir et de la chaussure</v>
      </c>
      <c r="Z1759" t="s">
        <v>327</v>
      </c>
      <c r="AA1759" t="s">
        <v>143</v>
      </c>
      <c r="AB1759">
        <v>38.424379832215102</v>
      </c>
    </row>
    <row r="1760" spans="24:28" x14ac:dyDescent="0.35">
      <c r="X1760" t="str">
        <f t="shared" si="53"/>
        <v>8420_Travail du bois et fabrication d'articles en bois et en liège, à l'exception des meubles ; fabrication d'articles en vannerie et sparterie</v>
      </c>
      <c r="Y1760" t="str">
        <f>INDEX(PDC!$K$1:$L$89,MATCH(AA1760,PDC!$K:$K,0),MATCH(PDC!$L$1,PDC!$K$1:$L$1,0))</f>
        <v>Travail du bois et fabrication d'articles en bois et en liège, à l'exception des meubles ; fabrication d'articles en vannerie et sparterie</v>
      </c>
      <c r="Z1760" t="s">
        <v>327</v>
      </c>
      <c r="AA1760" t="s">
        <v>196</v>
      </c>
      <c r="AB1760">
        <v>205.695623871452</v>
      </c>
    </row>
    <row r="1761" spans="24:28" x14ac:dyDescent="0.35">
      <c r="X1761" t="str">
        <f t="shared" si="53"/>
        <v>8420_Industrie du papier et du carton</v>
      </c>
      <c r="Y1761" t="str">
        <f>INDEX(PDC!$K$1:$L$89,MATCH(AA1761,PDC!$K:$K,0),MATCH(PDC!$L$1,PDC!$K$1:$L$1,0))</f>
        <v>Industrie du papier et du carton</v>
      </c>
      <c r="Z1761" t="s">
        <v>327</v>
      </c>
      <c r="AA1761" t="s">
        <v>248</v>
      </c>
      <c r="AB1761">
        <v>15.910996382184599</v>
      </c>
    </row>
    <row r="1762" spans="24:28" x14ac:dyDescent="0.35">
      <c r="X1762" t="str">
        <f t="shared" si="53"/>
        <v>8420_Imprimerie et reproduction d'enregistrements</v>
      </c>
      <c r="Y1762" t="str">
        <f>INDEX(PDC!$K$1:$L$89,MATCH(AA1762,PDC!$K:$K,0),MATCH(PDC!$L$1,PDC!$K$1:$L$1,0))</f>
        <v>Imprimerie et reproduction d'enregistrements</v>
      </c>
      <c r="Z1762" t="s">
        <v>327</v>
      </c>
      <c r="AA1762" t="s">
        <v>221</v>
      </c>
      <c r="AB1762">
        <v>78.785782720319702</v>
      </c>
    </row>
    <row r="1763" spans="24:28" x14ac:dyDescent="0.35">
      <c r="X1763" t="str">
        <f t="shared" si="53"/>
        <v>8420_Industrie chimique</v>
      </c>
      <c r="Y1763" t="str">
        <f>INDEX(PDC!$K$1:$L$89,MATCH(AA1763,PDC!$K:$K,0),MATCH(PDC!$L$1,PDC!$K$1:$L$1,0))</f>
        <v>Industrie chimique</v>
      </c>
      <c r="Z1763" t="s">
        <v>327</v>
      </c>
      <c r="AA1763" t="s">
        <v>211</v>
      </c>
      <c r="AB1763">
        <v>159.66398001880199</v>
      </c>
    </row>
    <row r="1764" spans="24:28" x14ac:dyDescent="0.35">
      <c r="X1764" t="str">
        <f t="shared" si="53"/>
        <v>8420_Industrie pharmaceutique</v>
      </c>
      <c r="Y1764" t="str">
        <f>INDEX(PDC!$K$1:$L$89,MATCH(AA1764,PDC!$K:$K,0),MATCH(PDC!$L$1,PDC!$K$1:$L$1,0))</f>
        <v>Industrie pharmaceutique</v>
      </c>
      <c r="Z1764" t="s">
        <v>327</v>
      </c>
      <c r="AA1764" t="s">
        <v>259</v>
      </c>
      <c r="AB1764">
        <v>8.0866175816667791</v>
      </c>
    </row>
    <row r="1765" spans="24:28" x14ac:dyDescent="0.35">
      <c r="X1765" t="str">
        <f t="shared" si="53"/>
        <v>8420_Fabrication de produits en caoutchouc et en plastique</v>
      </c>
      <c r="Y1765" t="str">
        <f>INDEX(PDC!$K$1:$L$89,MATCH(AA1765,PDC!$K:$K,0),MATCH(PDC!$L$1,PDC!$K$1:$L$1,0))</f>
        <v>Fabrication de produits en caoutchouc et en plastique</v>
      </c>
      <c r="Z1765" t="s">
        <v>327</v>
      </c>
      <c r="AA1765" t="s">
        <v>195</v>
      </c>
      <c r="AB1765">
        <v>1679.2472538295899</v>
      </c>
    </row>
    <row r="1766" spans="24:28" x14ac:dyDescent="0.35">
      <c r="X1766" t="str">
        <f t="shared" si="53"/>
        <v>8420_Fabrication d'autres produits minéraux non métalliques</v>
      </c>
      <c r="Y1766" t="str">
        <f>INDEX(PDC!$K$1:$L$89,MATCH(AA1766,PDC!$K:$K,0),MATCH(PDC!$L$1,PDC!$K$1:$L$1,0))</f>
        <v>Fabrication d'autres produits minéraux non métalliques</v>
      </c>
      <c r="Z1766" t="s">
        <v>327</v>
      </c>
      <c r="AA1766" t="s">
        <v>203</v>
      </c>
      <c r="AB1766">
        <v>122.737006786991</v>
      </c>
    </row>
    <row r="1767" spans="24:28" x14ac:dyDescent="0.35">
      <c r="X1767" t="str">
        <f t="shared" si="53"/>
        <v>8420_Métallurgie</v>
      </c>
      <c r="Y1767" t="str">
        <f>INDEX(PDC!$K$1:$L$89,MATCH(AA1767,PDC!$K:$K,0),MATCH(PDC!$L$1,PDC!$K$1:$L$1,0))</f>
        <v>Métallurgie</v>
      </c>
      <c r="Z1767" t="s">
        <v>327</v>
      </c>
      <c r="AA1767" t="s">
        <v>225</v>
      </c>
      <c r="AB1767">
        <v>22.979768876067698</v>
      </c>
    </row>
    <row r="1768" spans="24:28" x14ac:dyDescent="0.35">
      <c r="X1768" t="str">
        <f t="shared" si="53"/>
        <v>8420_Fabrication de produits métalliques, à l'exception des machines et des équipements</v>
      </c>
      <c r="Y1768" t="str">
        <f>INDEX(PDC!$K$1:$L$89,MATCH(AA1768,PDC!$K:$K,0),MATCH(PDC!$L$1,PDC!$K$1:$L$1,0))</f>
        <v>Fabrication de produits métalliques, à l'exception des machines et des équipements</v>
      </c>
      <c r="Z1768" t="s">
        <v>327</v>
      </c>
      <c r="AA1768" t="s">
        <v>204</v>
      </c>
      <c r="AB1768">
        <v>850.03846223381197</v>
      </c>
    </row>
    <row r="1769" spans="24:28" x14ac:dyDescent="0.35">
      <c r="X1769" t="str">
        <f t="shared" si="53"/>
        <v>8420_Fabrication de produits informatiques, électroniques et optiques</v>
      </c>
      <c r="Y1769" t="str">
        <f>INDEX(PDC!$K$1:$L$89,MATCH(AA1769,PDC!$K:$K,0),MATCH(PDC!$L$1,PDC!$K$1:$L$1,0))</f>
        <v>Fabrication de produits informatiques, électroniques et optiques</v>
      </c>
      <c r="Z1769" t="s">
        <v>327</v>
      </c>
      <c r="AA1769" t="s">
        <v>145</v>
      </c>
      <c r="AB1769">
        <v>169.35498218208701</v>
      </c>
    </row>
    <row r="1770" spans="24:28" x14ac:dyDescent="0.35">
      <c r="X1770" t="str">
        <f t="shared" si="53"/>
        <v>8420_Fabrication d'équipements électriques</v>
      </c>
      <c r="Y1770" t="str">
        <f>INDEX(PDC!$K$1:$L$89,MATCH(AA1770,PDC!$K:$K,0),MATCH(PDC!$L$1,PDC!$K$1:$L$1,0))</f>
        <v>Fabrication d'équipements électriques</v>
      </c>
      <c r="Z1770" t="s">
        <v>327</v>
      </c>
      <c r="AA1770" t="s">
        <v>235</v>
      </c>
      <c r="AB1770">
        <v>107.829400446262</v>
      </c>
    </row>
    <row r="1771" spans="24:28" x14ac:dyDescent="0.35">
      <c r="X1771" t="str">
        <f t="shared" si="53"/>
        <v>8420_Fabrication de machines et équipements n.c.a.</v>
      </c>
      <c r="Y1771" t="str">
        <f>INDEX(PDC!$K$1:$L$89,MATCH(AA1771,PDC!$K:$K,0),MATCH(PDC!$L$1,PDC!$K$1:$L$1,0))</f>
        <v>Fabrication de machines et équipements n.c.a.</v>
      </c>
      <c r="Z1771" t="s">
        <v>327</v>
      </c>
      <c r="AA1771" t="s">
        <v>219</v>
      </c>
      <c r="AB1771">
        <v>227.465937118737</v>
      </c>
    </row>
    <row r="1772" spans="24:28" x14ac:dyDescent="0.35">
      <c r="X1772" t="str">
        <f t="shared" si="53"/>
        <v>8420_Industrie automobile</v>
      </c>
      <c r="Y1772" t="str">
        <f>INDEX(PDC!$K$1:$L$89,MATCH(AA1772,PDC!$K:$K,0),MATCH(PDC!$L$1,PDC!$K$1:$L$1,0))</f>
        <v>Industrie automobile</v>
      </c>
      <c r="Z1772" t="s">
        <v>327</v>
      </c>
      <c r="AA1772" t="s">
        <v>208</v>
      </c>
      <c r="AB1772">
        <v>92.254151360628597</v>
      </c>
    </row>
    <row r="1773" spans="24:28" x14ac:dyDescent="0.35">
      <c r="X1773" t="str">
        <f t="shared" si="53"/>
        <v>8420_Fabrication d'autres matériels de transport</v>
      </c>
      <c r="Y1773" t="str">
        <f>INDEX(PDC!$K$1:$L$89,MATCH(AA1773,PDC!$K:$K,0),MATCH(PDC!$L$1,PDC!$K$1:$L$1,0))</f>
        <v>Fabrication d'autres matériels de transport</v>
      </c>
      <c r="Z1773" t="s">
        <v>327</v>
      </c>
      <c r="AA1773" t="s">
        <v>237</v>
      </c>
      <c r="AB1773">
        <v>8.0877513711151803</v>
      </c>
    </row>
    <row r="1774" spans="24:28" x14ac:dyDescent="0.35">
      <c r="X1774" t="str">
        <f t="shared" si="53"/>
        <v>8420_Fabrication de meubles</v>
      </c>
      <c r="Y1774" t="str">
        <f>INDEX(PDC!$K$1:$L$89,MATCH(AA1774,PDC!$K:$K,0),MATCH(PDC!$L$1,PDC!$K$1:$L$1,0))</f>
        <v>Fabrication de meubles</v>
      </c>
      <c r="Z1774" t="s">
        <v>327</v>
      </c>
      <c r="AA1774" t="s">
        <v>231</v>
      </c>
      <c r="AB1774">
        <v>89.094843775759998</v>
      </c>
    </row>
    <row r="1775" spans="24:28" x14ac:dyDescent="0.35">
      <c r="X1775" t="str">
        <f t="shared" si="53"/>
        <v>8420_Autres industries manufacturières</v>
      </c>
      <c r="Y1775" t="str">
        <f>INDEX(PDC!$K$1:$L$89,MATCH(AA1775,PDC!$K:$K,0),MATCH(PDC!$L$1,PDC!$K$1:$L$1,0))</f>
        <v>Autres industries manufacturières</v>
      </c>
      <c r="Z1775" t="s">
        <v>327</v>
      </c>
      <c r="AA1775" t="s">
        <v>244</v>
      </c>
      <c r="AB1775">
        <v>545.15465476448196</v>
      </c>
    </row>
    <row r="1776" spans="24:28" x14ac:dyDescent="0.35">
      <c r="X1776" t="str">
        <f t="shared" si="53"/>
        <v>8420_Réparation et installation de machines et d'équipements</v>
      </c>
      <c r="Y1776" t="str">
        <f>INDEX(PDC!$K$1:$L$89,MATCH(AA1776,PDC!$K:$K,0),MATCH(PDC!$L$1,PDC!$K$1:$L$1,0))</f>
        <v>Réparation et installation de machines et d'équipements</v>
      </c>
      <c r="Z1776" t="s">
        <v>327</v>
      </c>
      <c r="AA1776" t="s">
        <v>215</v>
      </c>
      <c r="AB1776">
        <v>169.47842850782999</v>
      </c>
    </row>
    <row r="1777" spans="24:28" x14ac:dyDescent="0.35">
      <c r="X1777" t="str">
        <f t="shared" si="53"/>
        <v>8420_Production et distribution d'électricité, de gaz, de vapeur et d'air conditionné</v>
      </c>
      <c r="Y1777" t="str">
        <f>INDEX(PDC!$K$1:$L$89,MATCH(AA1777,PDC!$K:$K,0),MATCH(PDC!$L$1,PDC!$K$1:$L$1,0))</f>
        <v>Production et distribution d'électricité, de gaz, de vapeur et d'air conditionné</v>
      </c>
      <c r="Z1777" t="s">
        <v>327</v>
      </c>
      <c r="AA1777" t="s">
        <v>253</v>
      </c>
      <c r="AB1777">
        <v>99.479862795017098</v>
      </c>
    </row>
    <row r="1778" spans="24:28" x14ac:dyDescent="0.35">
      <c r="X1778" t="str">
        <f t="shared" si="53"/>
        <v>8420_Captage, traitement et distribution d'eau</v>
      </c>
      <c r="Y1778" t="str">
        <f>INDEX(PDC!$K$1:$L$89,MATCH(AA1778,PDC!$K:$K,0),MATCH(PDC!$L$1,PDC!$K$1:$L$1,0))</f>
        <v>Captage, traitement et distribution d'eau</v>
      </c>
      <c r="Z1778" t="s">
        <v>327</v>
      </c>
      <c r="AA1778" t="s">
        <v>230</v>
      </c>
      <c r="AB1778">
        <v>50.650458280234901</v>
      </c>
    </row>
    <row r="1779" spans="24:28" x14ac:dyDescent="0.35">
      <c r="X1779" t="str">
        <f t="shared" si="53"/>
        <v>8420_Collecte, traitement et élimination des déchets ; récupération</v>
      </c>
      <c r="Y1779" t="str">
        <f>INDEX(PDC!$K$1:$L$89,MATCH(AA1779,PDC!$K:$K,0),MATCH(PDC!$L$1,PDC!$K$1:$L$1,0))</f>
        <v>Collecte, traitement et élimination des déchets ; récupération</v>
      </c>
      <c r="Z1779" t="s">
        <v>327</v>
      </c>
      <c r="AA1779" t="s">
        <v>147</v>
      </c>
      <c r="AB1779">
        <v>125.102882956898</v>
      </c>
    </row>
    <row r="1780" spans="24:28" x14ac:dyDescent="0.35">
      <c r="X1780" t="str">
        <f t="shared" si="53"/>
        <v>8420_Construction de bâtiments</v>
      </c>
      <c r="Y1780" t="str">
        <f>INDEX(PDC!$K$1:$L$89,MATCH(AA1780,PDC!$K:$K,0),MATCH(PDC!$L$1,PDC!$K$1:$L$1,0))</f>
        <v>Construction de bâtiments</v>
      </c>
      <c r="Z1780" t="s">
        <v>327</v>
      </c>
      <c r="AA1780" t="s">
        <v>193</v>
      </c>
      <c r="AB1780">
        <v>15.9101271891236</v>
      </c>
    </row>
    <row r="1781" spans="24:28" x14ac:dyDescent="0.35">
      <c r="X1781" t="str">
        <f t="shared" si="53"/>
        <v>8420_Génie civil</v>
      </c>
      <c r="Y1781" t="str">
        <f>INDEX(PDC!$K$1:$L$89,MATCH(AA1781,PDC!$K:$K,0),MATCH(PDC!$L$1,PDC!$K$1:$L$1,0))</f>
        <v>Génie civil</v>
      </c>
      <c r="Z1781" t="s">
        <v>327</v>
      </c>
      <c r="AA1781" t="s">
        <v>149</v>
      </c>
      <c r="AB1781">
        <v>192.720146386664</v>
      </c>
    </row>
    <row r="1782" spans="24:28" x14ac:dyDescent="0.35">
      <c r="X1782" t="str">
        <f t="shared" si="53"/>
        <v>8420_Travaux de construction spécialisés</v>
      </c>
      <c r="Y1782" t="str">
        <f>INDEX(PDC!$K$1:$L$89,MATCH(AA1782,PDC!$K:$K,0),MATCH(PDC!$L$1,PDC!$K$1:$L$1,0))</f>
        <v>Travaux de construction spécialisés</v>
      </c>
      <c r="Z1782" t="s">
        <v>327</v>
      </c>
      <c r="AA1782" t="s">
        <v>151</v>
      </c>
      <c r="AB1782">
        <v>1641.99005248187</v>
      </c>
    </row>
    <row r="1783" spans="24:28" x14ac:dyDescent="0.35">
      <c r="X1783" t="str">
        <f t="shared" si="53"/>
        <v>8420_Commerce et réparation d'automobiles et de motocycles</v>
      </c>
      <c r="Y1783" t="str">
        <f>INDEX(PDC!$K$1:$L$89,MATCH(AA1783,PDC!$K:$K,0),MATCH(PDC!$L$1,PDC!$K$1:$L$1,0))</f>
        <v>Commerce et réparation d'automobiles et de motocycles</v>
      </c>
      <c r="Z1783" t="s">
        <v>327</v>
      </c>
      <c r="AA1783" t="s">
        <v>223</v>
      </c>
      <c r="AB1783">
        <v>408.77306515160302</v>
      </c>
    </row>
    <row r="1784" spans="24:28" x14ac:dyDescent="0.35">
      <c r="X1784" t="str">
        <f t="shared" si="53"/>
        <v>8420_Commerce de gros, à l'exception des automobiles et des motocycles</v>
      </c>
      <c r="Y1784" t="str">
        <f>INDEX(PDC!$K$1:$L$89,MATCH(AA1784,PDC!$K:$K,0),MATCH(PDC!$L$1,PDC!$K$1:$L$1,0))</f>
        <v>Commerce de gros, à l'exception des automobiles et des motocycles</v>
      </c>
      <c r="Z1784" t="s">
        <v>327</v>
      </c>
      <c r="AA1784" t="s">
        <v>210</v>
      </c>
      <c r="AB1784">
        <v>582.92252517732504</v>
      </c>
    </row>
    <row r="1785" spans="24:28" x14ac:dyDescent="0.35">
      <c r="X1785" t="str">
        <f t="shared" si="53"/>
        <v>8420_Commerce de détail, à l'exception des automobiles et des motocycles</v>
      </c>
      <c r="Y1785" t="str">
        <f>INDEX(PDC!$K$1:$L$89,MATCH(AA1785,PDC!$K:$K,0),MATCH(PDC!$L$1,PDC!$K$1:$L$1,0))</f>
        <v>Commerce de détail, à l'exception des automobiles et des motocycles</v>
      </c>
      <c r="Z1785" t="s">
        <v>327</v>
      </c>
      <c r="AA1785" t="s">
        <v>206</v>
      </c>
      <c r="AB1785">
        <v>1234.2569953077</v>
      </c>
    </row>
    <row r="1786" spans="24:28" x14ac:dyDescent="0.35">
      <c r="X1786" t="str">
        <f t="shared" si="53"/>
        <v>8420_Transports terrestres et transport par conduites</v>
      </c>
      <c r="Y1786" t="str">
        <f>INDEX(PDC!$K$1:$L$89,MATCH(AA1786,PDC!$K:$K,0),MATCH(PDC!$L$1,PDC!$K$1:$L$1,0))</f>
        <v>Transports terrestres et transport par conduites</v>
      </c>
      <c r="Z1786" t="s">
        <v>327</v>
      </c>
      <c r="AA1786" t="s">
        <v>205</v>
      </c>
      <c r="AB1786">
        <v>478.85381464667699</v>
      </c>
    </row>
    <row r="1787" spans="24:28" x14ac:dyDescent="0.35">
      <c r="X1787" t="str">
        <f t="shared" si="53"/>
        <v>8420_Entreposage et services auxiliaires des transports</v>
      </c>
      <c r="Y1787" t="str">
        <f>INDEX(PDC!$K$1:$L$89,MATCH(AA1787,PDC!$K:$K,0),MATCH(PDC!$L$1,PDC!$K$1:$L$1,0))</f>
        <v>Entreposage et services auxiliaires des transports</v>
      </c>
      <c r="Z1787" t="s">
        <v>327</v>
      </c>
      <c r="AA1787" t="s">
        <v>200</v>
      </c>
      <c r="AB1787">
        <v>55.191702002206</v>
      </c>
    </row>
    <row r="1788" spans="24:28" x14ac:dyDescent="0.35">
      <c r="X1788" t="str">
        <f t="shared" si="53"/>
        <v>8420_Activités de poste et de courrier</v>
      </c>
      <c r="Y1788" t="str">
        <f>INDEX(PDC!$K$1:$L$89,MATCH(AA1788,PDC!$K:$K,0),MATCH(PDC!$L$1,PDC!$K$1:$L$1,0))</f>
        <v>Activités de poste et de courrier</v>
      </c>
      <c r="Z1788" t="s">
        <v>327</v>
      </c>
      <c r="AA1788" t="s">
        <v>229</v>
      </c>
      <c r="AB1788">
        <v>153.21933478141901</v>
      </c>
    </row>
    <row r="1789" spans="24:28" x14ac:dyDescent="0.35">
      <c r="X1789" t="str">
        <f t="shared" si="53"/>
        <v>8420_Hébergement</v>
      </c>
      <c r="Y1789" t="str">
        <f>INDEX(PDC!$K$1:$L$89,MATCH(AA1789,PDC!$K:$K,0),MATCH(PDC!$L$1,PDC!$K$1:$L$1,0))</f>
        <v>Hébergement</v>
      </c>
      <c r="Z1789" t="s">
        <v>327</v>
      </c>
      <c r="AA1789" t="s">
        <v>220</v>
      </c>
      <c r="AB1789">
        <v>239.029551708177</v>
      </c>
    </row>
    <row r="1790" spans="24:28" x14ac:dyDescent="0.35">
      <c r="X1790" t="str">
        <f t="shared" si="53"/>
        <v>8420_Restauration</v>
      </c>
      <c r="Y1790" t="str">
        <f>INDEX(PDC!$K$1:$L$89,MATCH(AA1790,PDC!$K:$K,0),MATCH(PDC!$L$1,PDC!$K$1:$L$1,0))</f>
        <v>Restauration</v>
      </c>
      <c r="Z1790" t="s">
        <v>327</v>
      </c>
      <c r="AA1790" t="s">
        <v>214</v>
      </c>
      <c r="AB1790">
        <v>313.30954263642002</v>
      </c>
    </row>
    <row r="1791" spans="24:28" x14ac:dyDescent="0.35">
      <c r="X1791" t="str">
        <f t="shared" si="53"/>
        <v>8420_Édition</v>
      </c>
      <c r="Y1791" t="str">
        <f>INDEX(PDC!$K$1:$L$89,MATCH(AA1791,PDC!$K:$K,0),MATCH(PDC!$L$1,PDC!$K$1:$L$1,0))</f>
        <v>Édition</v>
      </c>
      <c r="Z1791" t="s">
        <v>327</v>
      </c>
      <c r="AA1791" t="s">
        <v>255</v>
      </c>
      <c r="AB1791">
        <v>14.0066463611721</v>
      </c>
    </row>
    <row r="1792" spans="24:28" x14ac:dyDescent="0.35">
      <c r="X1792" t="str">
        <f t="shared" si="53"/>
        <v>8420_Programmation et diffusion</v>
      </c>
      <c r="Y1792" t="str">
        <f>INDEX(PDC!$K$1:$L$89,MATCH(AA1792,PDC!$K:$K,0),MATCH(PDC!$L$1,PDC!$K$1:$L$1,0))</f>
        <v>Programmation et diffusion</v>
      </c>
      <c r="Z1792" t="s">
        <v>327</v>
      </c>
      <c r="AA1792" t="s">
        <v>257</v>
      </c>
      <c r="AB1792">
        <v>19.971736379328298</v>
      </c>
    </row>
    <row r="1793" spans="24:28" x14ac:dyDescent="0.35">
      <c r="X1793" t="str">
        <f t="shared" si="53"/>
        <v>8420_Télécommunications</v>
      </c>
      <c r="Y1793" t="str">
        <f>INDEX(PDC!$K$1:$L$89,MATCH(AA1793,PDC!$K:$K,0),MATCH(PDC!$L$1,PDC!$K$1:$L$1,0))</f>
        <v>Télécommunications</v>
      </c>
      <c r="Z1793" t="s">
        <v>327</v>
      </c>
      <c r="AA1793" t="s">
        <v>249</v>
      </c>
      <c r="AB1793">
        <v>8.0767105504597794</v>
      </c>
    </row>
    <row r="1794" spans="24:28" x14ac:dyDescent="0.35">
      <c r="X1794" t="str">
        <f t="shared" si="53"/>
        <v>8420_Programmation, conseil et autres activités informatiques</v>
      </c>
      <c r="Y1794" t="str">
        <f>INDEX(PDC!$K$1:$L$89,MATCH(AA1794,PDC!$K:$K,0),MATCH(PDC!$L$1,PDC!$K$1:$L$1,0))</f>
        <v>Programmation, conseil et autres activités informatiques</v>
      </c>
      <c r="Z1794" t="s">
        <v>327</v>
      </c>
      <c r="AA1794" t="s">
        <v>233</v>
      </c>
      <c r="AB1794">
        <v>25.979370130071199</v>
      </c>
    </row>
    <row r="1795" spans="24:28" x14ac:dyDescent="0.35">
      <c r="X1795" t="str">
        <f t="shared" si="53"/>
        <v>8420_Services d'information</v>
      </c>
      <c r="Y1795" t="str">
        <f>INDEX(PDC!$K$1:$L$89,MATCH(AA1795,PDC!$K:$K,0),MATCH(PDC!$L$1,PDC!$K$1:$L$1,0))</f>
        <v>Services d'information</v>
      </c>
      <c r="Z1795" t="s">
        <v>327</v>
      </c>
      <c r="AA1795" t="s">
        <v>153</v>
      </c>
      <c r="AB1795">
        <v>13.3184782313471</v>
      </c>
    </row>
    <row r="1796" spans="24:28" x14ac:dyDescent="0.35">
      <c r="X1796" t="str">
        <f t="shared" si="53"/>
        <v>8420_Activités des services financiers, hors assurance et caisses de retraite</v>
      </c>
      <c r="Y1796" t="str">
        <f>INDEX(PDC!$K$1:$L$89,MATCH(AA1796,PDC!$K:$K,0),MATCH(PDC!$L$1,PDC!$K$1:$L$1,0))</f>
        <v>Activités des services financiers, hors assurance et caisses de retraite</v>
      </c>
      <c r="Z1796" t="s">
        <v>327</v>
      </c>
      <c r="AA1796" t="s">
        <v>226</v>
      </c>
      <c r="AB1796">
        <v>412.793468704475</v>
      </c>
    </row>
    <row r="1797" spans="24:28" x14ac:dyDescent="0.35">
      <c r="X1797" t="str">
        <f t="shared" ref="X1797:X1860" si="54">Z1797&amp;"_"&amp;Y1797</f>
        <v>8420_Assurance</v>
      </c>
      <c r="Y1797" t="str">
        <f>INDEX(PDC!$K$1:$L$89,MATCH(AA1797,PDC!$K:$K,0),MATCH(PDC!$L$1,PDC!$K$1:$L$1,0))</f>
        <v>Assurance</v>
      </c>
      <c r="Z1797" t="s">
        <v>327</v>
      </c>
      <c r="AA1797" t="s">
        <v>240</v>
      </c>
      <c r="AB1797">
        <v>45.4118154836559</v>
      </c>
    </row>
    <row r="1798" spans="24:28" x14ac:dyDescent="0.35">
      <c r="X1798" t="str">
        <f t="shared" si="54"/>
        <v>8420_Activités auxiliaires de services financiers et d'assurance</v>
      </c>
      <c r="Y1798" t="str">
        <f>INDEX(PDC!$K$1:$L$89,MATCH(AA1798,PDC!$K:$K,0),MATCH(PDC!$L$1,PDC!$K$1:$L$1,0))</f>
        <v>Activités auxiliaires de services financiers et d'assurance</v>
      </c>
      <c r="Z1798" t="s">
        <v>327</v>
      </c>
      <c r="AA1798" t="s">
        <v>232</v>
      </c>
      <c r="AB1798">
        <v>63.582436774513397</v>
      </c>
    </row>
    <row r="1799" spans="24:28" x14ac:dyDescent="0.35">
      <c r="X1799" t="str">
        <f t="shared" si="54"/>
        <v>8420_Activités immobilières</v>
      </c>
      <c r="Y1799" t="str">
        <f>INDEX(PDC!$K$1:$L$89,MATCH(AA1799,PDC!$K:$K,0),MATCH(PDC!$L$1,PDC!$K$1:$L$1,0))</f>
        <v>Activités immobilières</v>
      </c>
      <c r="Z1799" t="s">
        <v>327</v>
      </c>
      <c r="AA1799" t="s">
        <v>217</v>
      </c>
      <c r="AB1799">
        <v>74.8516673948277</v>
      </c>
    </row>
    <row r="1800" spans="24:28" x14ac:dyDescent="0.35">
      <c r="X1800" t="str">
        <f t="shared" si="54"/>
        <v>8420_Activités juridiques et comptables</v>
      </c>
      <c r="Y1800" t="str">
        <f>INDEX(PDC!$K$1:$L$89,MATCH(AA1800,PDC!$K:$K,0),MATCH(PDC!$L$1,PDC!$K$1:$L$1,0))</f>
        <v>Activités juridiques et comptables</v>
      </c>
      <c r="Z1800" t="s">
        <v>327</v>
      </c>
      <c r="AA1800" t="s">
        <v>155</v>
      </c>
      <c r="AB1800">
        <v>131.14133393402</v>
      </c>
    </row>
    <row r="1801" spans="24:28" x14ac:dyDescent="0.35">
      <c r="X1801" t="str">
        <f t="shared" si="54"/>
        <v>8420_Activités des sièges sociaux ; conseil de gestion</v>
      </c>
      <c r="Y1801" t="str">
        <f>INDEX(PDC!$K$1:$L$89,MATCH(AA1801,PDC!$K:$K,0),MATCH(PDC!$L$1,PDC!$K$1:$L$1,0))</f>
        <v>Activités des sièges sociaux ; conseil de gestion</v>
      </c>
      <c r="Z1801" t="s">
        <v>327</v>
      </c>
      <c r="AA1801" t="s">
        <v>234</v>
      </c>
      <c r="AB1801">
        <v>48.751131056857098</v>
      </c>
    </row>
    <row r="1802" spans="24:28" x14ac:dyDescent="0.35">
      <c r="X1802" t="str">
        <f t="shared" si="54"/>
        <v>8420_Activités d'architecture et d'ingénierie ; activités de contrôle et analyses techniques</v>
      </c>
      <c r="Y1802" t="str">
        <f>INDEX(PDC!$K$1:$L$89,MATCH(AA1802,PDC!$K:$K,0),MATCH(PDC!$L$1,PDC!$K$1:$L$1,0))</f>
        <v>Activités d'architecture et d'ingénierie ; activités de contrôle et analyses techniques</v>
      </c>
      <c r="Z1802" t="s">
        <v>327</v>
      </c>
      <c r="AA1802" t="s">
        <v>243</v>
      </c>
      <c r="AB1802">
        <v>65.066395837295303</v>
      </c>
    </row>
    <row r="1803" spans="24:28" x14ac:dyDescent="0.35">
      <c r="X1803" t="str">
        <f t="shared" si="54"/>
        <v>8420_Publicité et études de marché</v>
      </c>
      <c r="Y1803" t="str">
        <f>INDEX(PDC!$K$1:$L$89,MATCH(AA1803,PDC!$K:$K,0),MATCH(PDC!$L$1,PDC!$K$1:$L$1,0))</f>
        <v>Publicité et études de marché</v>
      </c>
      <c r="Z1803" t="s">
        <v>327</v>
      </c>
      <c r="AA1803" t="s">
        <v>157</v>
      </c>
      <c r="AB1803">
        <v>24.7447164438105</v>
      </c>
    </row>
    <row r="1804" spans="24:28" x14ac:dyDescent="0.35">
      <c r="X1804" t="str">
        <f t="shared" si="54"/>
        <v>8420_Autres activités spécialisées, scientifiques et techniques</v>
      </c>
      <c r="Y1804" t="str">
        <f>INDEX(PDC!$K$1:$L$89,MATCH(AA1804,PDC!$K:$K,0),MATCH(PDC!$L$1,PDC!$K$1:$L$1,0))</f>
        <v>Autres activités spécialisées, scientifiques et techniques</v>
      </c>
      <c r="Z1804" t="s">
        <v>327</v>
      </c>
      <c r="AA1804" t="s">
        <v>159</v>
      </c>
      <c r="AB1804">
        <v>8.1077055570398997</v>
      </c>
    </row>
    <row r="1805" spans="24:28" x14ac:dyDescent="0.35">
      <c r="X1805" t="str">
        <f t="shared" si="54"/>
        <v>8420_Activités vétérinaires</v>
      </c>
      <c r="Y1805" t="str">
        <f>INDEX(PDC!$K$1:$L$89,MATCH(AA1805,PDC!$K:$K,0),MATCH(PDC!$L$1,PDC!$K$1:$L$1,0))</f>
        <v>Activités vétérinaires</v>
      </c>
      <c r="Z1805" t="s">
        <v>327</v>
      </c>
      <c r="AA1805" t="s">
        <v>238</v>
      </c>
      <c r="AB1805">
        <v>19.909587731371801</v>
      </c>
    </row>
    <row r="1806" spans="24:28" x14ac:dyDescent="0.35">
      <c r="X1806" t="str">
        <f t="shared" si="54"/>
        <v>8420_Activités de location et location-bail</v>
      </c>
      <c r="Y1806" t="str">
        <f>INDEX(PDC!$K$1:$L$89,MATCH(AA1806,PDC!$K:$K,0),MATCH(PDC!$L$1,PDC!$K$1:$L$1,0))</f>
        <v>Activités de location et location-bail</v>
      </c>
      <c r="Z1806" t="s">
        <v>327</v>
      </c>
      <c r="AA1806" t="s">
        <v>236</v>
      </c>
      <c r="AB1806">
        <v>8.2051182351621197</v>
      </c>
    </row>
    <row r="1807" spans="24:28" x14ac:dyDescent="0.35">
      <c r="X1807" t="str">
        <f t="shared" si="54"/>
        <v>8420_Activités liées à l'emploi</v>
      </c>
      <c r="Y1807" t="str">
        <f>INDEX(PDC!$K$1:$L$89,MATCH(AA1807,PDC!$K:$K,0),MATCH(PDC!$L$1,PDC!$K$1:$L$1,0))</f>
        <v>Activités liées à l'emploi</v>
      </c>
      <c r="Z1807" t="s">
        <v>327</v>
      </c>
      <c r="AA1807" t="s">
        <v>198</v>
      </c>
      <c r="AB1807">
        <v>649.38514670501195</v>
      </c>
    </row>
    <row r="1808" spans="24:28" x14ac:dyDescent="0.35">
      <c r="X1808" t="str">
        <f t="shared" si="54"/>
        <v>8420_Activités des agences de voyage, voyagistes, services de réservation et activités connexes</v>
      </c>
      <c r="Y1808" t="str">
        <f>INDEX(PDC!$K$1:$L$89,MATCH(AA1808,PDC!$K:$K,0),MATCH(PDC!$L$1,PDC!$K$1:$L$1,0))</f>
        <v>Activités des agences de voyage, voyagistes, services de réservation et activités connexes</v>
      </c>
      <c r="Z1808" t="s">
        <v>327</v>
      </c>
      <c r="AA1808" t="s">
        <v>227</v>
      </c>
      <c r="AB1808">
        <v>20.0044716701358</v>
      </c>
    </row>
    <row r="1809" spans="24:28" x14ac:dyDescent="0.35">
      <c r="X1809" t="str">
        <f t="shared" si="54"/>
        <v>8420_Enquêtes et sécurité</v>
      </c>
      <c r="Y1809" t="str">
        <f>INDEX(PDC!$K$1:$L$89,MATCH(AA1809,PDC!$K:$K,0),MATCH(PDC!$L$1,PDC!$K$1:$L$1,0))</f>
        <v>Enquêtes et sécurité</v>
      </c>
      <c r="Z1809" t="s">
        <v>327</v>
      </c>
      <c r="AA1809" t="s">
        <v>213</v>
      </c>
      <c r="AB1809">
        <v>4.0813555863840403</v>
      </c>
    </row>
    <row r="1810" spans="24:28" x14ac:dyDescent="0.35">
      <c r="X1810" t="str">
        <f t="shared" si="54"/>
        <v>8420_Services relatifs aux bâtiments et aménagement paysager</v>
      </c>
      <c r="Y1810" t="str">
        <f>INDEX(PDC!$K$1:$L$89,MATCH(AA1810,PDC!$K:$K,0),MATCH(PDC!$L$1,PDC!$K$1:$L$1,0))</f>
        <v>Services relatifs aux bâtiments et aménagement paysager</v>
      </c>
      <c r="Z1810" t="s">
        <v>327</v>
      </c>
      <c r="AA1810" t="s">
        <v>212</v>
      </c>
      <c r="AB1810">
        <v>175.448861075445</v>
      </c>
    </row>
    <row r="1811" spans="24:28" x14ac:dyDescent="0.35">
      <c r="X1811" t="str">
        <f t="shared" si="54"/>
        <v>8420_Activités administratives et autres activités de soutien aux entreprises</v>
      </c>
      <c r="Y1811" t="str">
        <f>INDEX(PDC!$K$1:$L$89,MATCH(AA1811,PDC!$K:$K,0),MATCH(PDC!$L$1,PDC!$K$1:$L$1,0))</f>
        <v>Activités administratives et autres activités de soutien aux entreprises</v>
      </c>
      <c r="Z1811" t="s">
        <v>327</v>
      </c>
      <c r="AA1811" t="s">
        <v>224</v>
      </c>
      <c r="AB1811">
        <v>69.212152432381401</v>
      </c>
    </row>
    <row r="1812" spans="24:28" x14ac:dyDescent="0.35">
      <c r="X1812" t="str">
        <f t="shared" si="54"/>
        <v>8420_Administration publique et défense ; sécurité sociale obligatoire</v>
      </c>
      <c r="Y1812" t="str">
        <f>INDEX(PDC!$K$1:$L$89,MATCH(AA1812,PDC!$K:$K,0),MATCH(PDC!$L$1,PDC!$K$1:$L$1,0))</f>
        <v>Administration publique et défense ; sécurité sociale obligatoire</v>
      </c>
      <c r="Z1812" t="s">
        <v>327</v>
      </c>
      <c r="AA1812" t="s">
        <v>218</v>
      </c>
      <c r="AB1812">
        <v>615.52351507272101</v>
      </c>
    </row>
    <row r="1813" spans="24:28" x14ac:dyDescent="0.35">
      <c r="X1813" t="str">
        <f t="shared" si="54"/>
        <v>8420_Enseignement</v>
      </c>
      <c r="Y1813" t="str">
        <f>INDEX(PDC!$K$1:$L$89,MATCH(AA1813,PDC!$K:$K,0),MATCH(PDC!$L$1,PDC!$K$1:$L$1,0))</f>
        <v>Enseignement</v>
      </c>
      <c r="Z1813" t="s">
        <v>327</v>
      </c>
      <c r="AA1813" t="s">
        <v>222</v>
      </c>
      <c r="AB1813">
        <v>788.83053450480202</v>
      </c>
    </row>
    <row r="1814" spans="24:28" x14ac:dyDescent="0.35">
      <c r="X1814" t="str">
        <f t="shared" si="54"/>
        <v>8420_Activités pour la santé humaine</v>
      </c>
      <c r="Y1814" t="str">
        <f>INDEX(PDC!$K$1:$L$89,MATCH(AA1814,PDC!$K:$K,0),MATCH(PDC!$L$1,PDC!$K$1:$L$1,0))</f>
        <v>Activités pour la santé humaine</v>
      </c>
      <c r="Z1814" t="s">
        <v>327</v>
      </c>
      <c r="AA1814" t="s">
        <v>207</v>
      </c>
      <c r="AB1814">
        <v>563.09978449679204</v>
      </c>
    </row>
    <row r="1815" spans="24:28" x14ac:dyDescent="0.35">
      <c r="X1815" t="str">
        <f t="shared" si="54"/>
        <v>8420_Hébergement médico-social et social</v>
      </c>
      <c r="Y1815" t="str">
        <f>INDEX(PDC!$K$1:$L$89,MATCH(AA1815,PDC!$K:$K,0),MATCH(PDC!$L$1,PDC!$K$1:$L$1,0))</f>
        <v>Hébergement médico-social et social</v>
      </c>
      <c r="Z1815" t="s">
        <v>327</v>
      </c>
      <c r="AA1815" t="s">
        <v>202</v>
      </c>
      <c r="AB1815">
        <v>756.55862469885801</v>
      </c>
    </row>
    <row r="1816" spans="24:28" x14ac:dyDescent="0.35">
      <c r="X1816" t="str">
        <f t="shared" si="54"/>
        <v>8420_Action sociale sans hébergement</v>
      </c>
      <c r="Y1816" t="str">
        <f>INDEX(PDC!$K$1:$L$89,MATCH(AA1816,PDC!$K:$K,0),MATCH(PDC!$L$1,PDC!$K$1:$L$1,0))</f>
        <v>Action sociale sans hébergement</v>
      </c>
      <c r="Z1816" t="s">
        <v>327</v>
      </c>
      <c r="AA1816" t="s">
        <v>201</v>
      </c>
      <c r="AB1816">
        <v>1380.5629761392599</v>
      </c>
    </row>
    <row r="1817" spans="24:28" x14ac:dyDescent="0.35">
      <c r="X1817" t="str">
        <f t="shared" si="54"/>
        <v>8420_Activités créatives, artistiques et de spectacle</v>
      </c>
      <c r="Y1817" t="str">
        <f>INDEX(PDC!$K$1:$L$89,MATCH(AA1817,PDC!$K:$K,0),MATCH(PDC!$L$1,PDC!$K$1:$L$1,0))</f>
        <v>Activités créatives, artistiques et de spectacle</v>
      </c>
      <c r="Z1817" t="s">
        <v>327</v>
      </c>
      <c r="AA1817" t="s">
        <v>245</v>
      </c>
      <c r="AB1817">
        <v>48.983392619489997</v>
      </c>
    </row>
    <row r="1818" spans="24:28" x14ac:dyDescent="0.35">
      <c r="X1818" t="str">
        <f t="shared" si="54"/>
        <v>8420_Activités sportives, récréatives et de loisirs</v>
      </c>
      <c r="Y1818" t="str">
        <f>INDEX(PDC!$K$1:$L$89,MATCH(AA1818,PDC!$K:$K,0),MATCH(PDC!$L$1,PDC!$K$1:$L$1,0))</f>
        <v>Activités sportives, récréatives et de loisirs</v>
      </c>
      <c r="Z1818" t="s">
        <v>327</v>
      </c>
      <c r="AA1818" t="s">
        <v>241</v>
      </c>
      <c r="AB1818">
        <v>102.308449548045</v>
      </c>
    </row>
    <row r="1819" spans="24:28" x14ac:dyDescent="0.35">
      <c r="X1819" t="str">
        <f t="shared" si="54"/>
        <v>8420_Activités des organisations associatives</v>
      </c>
      <c r="Y1819" t="str">
        <f>INDEX(PDC!$K$1:$L$89,MATCH(AA1819,PDC!$K:$K,0),MATCH(PDC!$L$1,PDC!$K$1:$L$1,0))</f>
        <v>Activités des organisations associatives</v>
      </c>
      <c r="Z1819" t="s">
        <v>327</v>
      </c>
      <c r="AA1819" t="s">
        <v>209</v>
      </c>
      <c r="AB1819">
        <v>157.76008752768601</v>
      </c>
    </row>
    <row r="1820" spans="24:28" x14ac:dyDescent="0.35">
      <c r="X1820" t="str">
        <f t="shared" si="54"/>
        <v>8420_Réparation d'ordinateurs et de biens personnels et domestiques</v>
      </c>
      <c r="Y1820" t="str">
        <f>INDEX(PDC!$K$1:$L$89,MATCH(AA1820,PDC!$K:$K,0),MATCH(PDC!$L$1,PDC!$K$1:$L$1,0))</f>
        <v>Réparation d'ordinateurs et de biens personnels et domestiques</v>
      </c>
      <c r="Z1820" t="s">
        <v>327</v>
      </c>
      <c r="AA1820" t="s">
        <v>242</v>
      </c>
      <c r="AB1820">
        <v>8.9285714285714306</v>
      </c>
    </row>
    <row r="1821" spans="24:28" x14ac:dyDescent="0.35">
      <c r="X1821" t="str">
        <f t="shared" si="54"/>
        <v>8420_Autres services personnels</v>
      </c>
      <c r="Y1821" t="str">
        <f>INDEX(PDC!$K$1:$L$89,MATCH(AA1821,PDC!$K:$K,0),MATCH(PDC!$L$1,PDC!$K$1:$L$1,0))</f>
        <v>Autres services personnels</v>
      </c>
      <c r="Z1821" t="s">
        <v>327</v>
      </c>
      <c r="AA1821" t="s">
        <v>216</v>
      </c>
      <c r="AB1821">
        <v>154.78434287405099</v>
      </c>
    </row>
    <row r="1822" spans="24:28" x14ac:dyDescent="0.35">
      <c r="X1822" t="str">
        <f t="shared" si="54"/>
        <v>8420_Activités des ménages en tant qu'employeurs de personnel domestique</v>
      </c>
      <c r="Y1822" t="str">
        <f>INDEX(PDC!$K$1:$L$89,MATCH(AA1822,PDC!$K:$K,0),MATCH(PDC!$L$1,PDC!$K$1:$L$1,0))</f>
        <v>Activités des ménages en tant qu'employeurs de personnel domestique</v>
      </c>
      <c r="Z1822" t="s">
        <v>327</v>
      </c>
      <c r="AA1822" t="s">
        <v>261</v>
      </c>
      <c r="AB1822">
        <v>166.43404975861</v>
      </c>
    </row>
    <row r="1823" spans="24:28" x14ac:dyDescent="0.35">
      <c r="X1823" t="str">
        <f t="shared" si="54"/>
        <v>8421_Culture et production animale, chasse et services annexes</v>
      </c>
      <c r="Y1823" t="str">
        <f>INDEX(PDC!$K$1:$L$89,MATCH(AA1823,PDC!$K:$K,0),MATCH(PDC!$L$1,PDC!$K$1:$L$1,0))</f>
        <v>Culture et production animale, chasse et services annexes</v>
      </c>
      <c r="Z1823" t="s">
        <v>329</v>
      </c>
      <c r="AA1823" t="s">
        <v>94</v>
      </c>
      <c r="AB1823">
        <v>1445.34383398824</v>
      </c>
    </row>
    <row r="1824" spans="24:28" x14ac:dyDescent="0.35">
      <c r="X1824" t="str">
        <f t="shared" si="54"/>
        <v>8421_Sylviculture et exploitation forestière</v>
      </c>
      <c r="Y1824" t="str">
        <f>INDEX(PDC!$K$1:$L$89,MATCH(AA1824,PDC!$K:$K,0),MATCH(PDC!$L$1,PDC!$K$1:$L$1,0))</f>
        <v>Sylviculture et exploitation forestière</v>
      </c>
      <c r="Z1824" t="s">
        <v>329</v>
      </c>
      <c r="AA1824" t="s">
        <v>95</v>
      </c>
      <c r="AB1824">
        <v>95.9376715536674</v>
      </c>
    </row>
    <row r="1825" spans="24:28" x14ac:dyDescent="0.35">
      <c r="X1825" t="str">
        <f t="shared" si="54"/>
        <v>8421_Pêche et aquaculture</v>
      </c>
      <c r="Y1825" t="str">
        <f>INDEX(PDC!$K$1:$L$89,MATCH(AA1825,PDC!$K:$K,0),MATCH(PDC!$L$1,PDC!$K$1:$L$1,0))</f>
        <v>Pêche et aquaculture</v>
      </c>
      <c r="Z1825" t="s">
        <v>329</v>
      </c>
      <c r="AA1825" t="s">
        <v>104</v>
      </c>
      <c r="AB1825">
        <v>22.740138144508101</v>
      </c>
    </row>
    <row r="1826" spans="24:28" x14ac:dyDescent="0.35">
      <c r="X1826" t="str">
        <f t="shared" si="54"/>
        <v>8421_Autres industries extractives</v>
      </c>
      <c r="Y1826" t="str">
        <f>INDEX(PDC!$K$1:$L$89,MATCH(AA1826,PDC!$K:$K,0),MATCH(PDC!$L$1,PDC!$K$1:$L$1,0))</f>
        <v>Autres industries extractives</v>
      </c>
      <c r="Z1826" t="s">
        <v>329</v>
      </c>
      <c r="AA1826" t="s">
        <v>96</v>
      </c>
      <c r="AB1826">
        <v>274.697103115728</v>
      </c>
    </row>
    <row r="1827" spans="24:28" x14ac:dyDescent="0.35">
      <c r="X1827" t="str">
        <f t="shared" si="54"/>
        <v>8421_Services de soutien aux industries extractives</v>
      </c>
      <c r="Y1827" t="str">
        <f>INDEX(PDC!$K$1:$L$89,MATCH(AA1827,PDC!$K:$K,0),MATCH(PDC!$L$1,PDC!$K$1:$L$1,0))</f>
        <v>Services de soutien aux industries extractives</v>
      </c>
      <c r="Z1827" t="s">
        <v>329</v>
      </c>
      <c r="AA1827" t="s">
        <v>97</v>
      </c>
      <c r="AB1827">
        <v>4.1768773920279898</v>
      </c>
    </row>
    <row r="1828" spans="24:28" x14ac:dyDescent="0.35">
      <c r="X1828" t="str">
        <f t="shared" si="54"/>
        <v>8421_Industries alimentaires</v>
      </c>
      <c r="Y1828" t="str">
        <f>INDEX(PDC!$K$1:$L$89,MATCH(AA1828,PDC!$K:$K,0),MATCH(PDC!$L$1,PDC!$K$1:$L$1,0))</f>
        <v>Industries alimentaires</v>
      </c>
      <c r="Z1828" t="s">
        <v>329</v>
      </c>
      <c r="AA1828" t="s">
        <v>199</v>
      </c>
      <c r="AB1828">
        <v>7159.2761175012001</v>
      </c>
    </row>
    <row r="1829" spans="24:28" x14ac:dyDescent="0.35">
      <c r="X1829" t="str">
        <f t="shared" si="54"/>
        <v>8421_Fabrication de boissons</v>
      </c>
      <c r="Y1829" t="str">
        <f>INDEX(PDC!$K$1:$L$89,MATCH(AA1829,PDC!$K:$K,0),MATCH(PDC!$L$1,PDC!$K$1:$L$1,0))</f>
        <v>Fabrication de boissons</v>
      </c>
      <c r="Z1829" t="s">
        <v>329</v>
      </c>
      <c r="AA1829" t="s">
        <v>252</v>
      </c>
      <c r="AB1829">
        <v>245.62173490223901</v>
      </c>
    </row>
    <row r="1830" spans="24:28" x14ac:dyDescent="0.35">
      <c r="X1830" t="str">
        <f t="shared" si="54"/>
        <v>8421_Fabrication de produits à base de tabac</v>
      </c>
      <c r="Y1830" t="str">
        <f>INDEX(PDC!$K$1:$L$89,MATCH(AA1830,PDC!$K:$K,0),MATCH(PDC!$L$1,PDC!$K$1:$L$1,0))</f>
        <v>Fabrication de produits à base de tabac</v>
      </c>
      <c r="Z1830" t="s">
        <v>329</v>
      </c>
      <c r="AA1830" t="s">
        <v>263</v>
      </c>
      <c r="AB1830">
        <v>14.0110316512158</v>
      </c>
    </row>
    <row r="1831" spans="24:28" x14ac:dyDescent="0.35">
      <c r="X1831" t="str">
        <f t="shared" si="54"/>
        <v>8421_Fabrication de textiles</v>
      </c>
      <c r="Y1831" t="str">
        <f>INDEX(PDC!$K$1:$L$89,MATCH(AA1831,PDC!$K:$K,0),MATCH(PDC!$L$1,PDC!$K$1:$L$1,0))</f>
        <v>Fabrication de textiles</v>
      </c>
      <c r="Z1831" t="s">
        <v>329</v>
      </c>
      <c r="AA1831" t="s">
        <v>250</v>
      </c>
      <c r="AB1831">
        <v>1851.39116179446</v>
      </c>
    </row>
    <row r="1832" spans="24:28" x14ac:dyDescent="0.35">
      <c r="X1832" t="str">
        <f t="shared" si="54"/>
        <v>8421_Industrie de l'habillement</v>
      </c>
      <c r="Y1832" t="str">
        <f>INDEX(PDC!$K$1:$L$89,MATCH(AA1832,PDC!$K:$K,0),MATCH(PDC!$L$1,PDC!$K$1:$L$1,0))</f>
        <v>Industrie de l'habillement</v>
      </c>
      <c r="Z1832" t="s">
        <v>329</v>
      </c>
      <c r="AA1832" t="s">
        <v>254</v>
      </c>
      <c r="AB1832">
        <v>1089.2637071629499</v>
      </c>
    </row>
    <row r="1833" spans="24:28" x14ac:dyDescent="0.35">
      <c r="X1833" t="str">
        <f t="shared" si="54"/>
        <v>8421_Industrie du cuir et de la chaussure</v>
      </c>
      <c r="Y1833" t="str">
        <f>INDEX(PDC!$K$1:$L$89,MATCH(AA1833,PDC!$K:$K,0),MATCH(PDC!$L$1,PDC!$K$1:$L$1,0))</f>
        <v>Industrie du cuir et de la chaussure</v>
      </c>
      <c r="Z1833" t="s">
        <v>329</v>
      </c>
      <c r="AA1833" t="s">
        <v>143</v>
      </c>
      <c r="AB1833">
        <v>353.80027164922097</v>
      </c>
    </row>
    <row r="1834" spans="24:28" x14ac:dyDescent="0.35">
      <c r="X1834" t="str">
        <f t="shared" si="54"/>
        <v>8421_Travail du bois et fabrication d'articles en bois et en liège, à l'exception des meubles ; fabrication d'articles en vannerie et sparterie</v>
      </c>
      <c r="Y1834" t="str">
        <f>INDEX(PDC!$K$1:$L$89,MATCH(AA1834,PDC!$K:$K,0),MATCH(PDC!$L$1,PDC!$K$1:$L$1,0))</f>
        <v>Travail du bois et fabrication d'articles en bois et en liège, à l'exception des meubles ; fabrication d'articles en vannerie et sparterie</v>
      </c>
      <c r="Z1834" t="s">
        <v>329</v>
      </c>
      <c r="AA1834" t="s">
        <v>196</v>
      </c>
      <c r="AB1834">
        <v>762.51715571378304</v>
      </c>
    </row>
    <row r="1835" spans="24:28" x14ac:dyDescent="0.35">
      <c r="X1835" t="str">
        <f t="shared" si="54"/>
        <v>8421_Industrie du papier et du carton</v>
      </c>
      <c r="Y1835" t="str">
        <f>INDEX(PDC!$K$1:$L$89,MATCH(AA1835,PDC!$K:$K,0),MATCH(PDC!$L$1,PDC!$K$1:$L$1,0))</f>
        <v>Industrie du papier et du carton</v>
      </c>
      <c r="Z1835" t="s">
        <v>329</v>
      </c>
      <c r="AA1835" t="s">
        <v>248</v>
      </c>
      <c r="AB1835">
        <v>995.44184276969099</v>
      </c>
    </row>
    <row r="1836" spans="24:28" x14ac:dyDescent="0.35">
      <c r="X1836" t="str">
        <f t="shared" si="54"/>
        <v>8421_Imprimerie et reproduction d'enregistrements</v>
      </c>
      <c r="Y1836" t="str">
        <f>INDEX(PDC!$K$1:$L$89,MATCH(AA1836,PDC!$K:$K,0),MATCH(PDC!$L$1,PDC!$K$1:$L$1,0))</f>
        <v>Imprimerie et reproduction d'enregistrements</v>
      </c>
      <c r="Z1836" t="s">
        <v>329</v>
      </c>
      <c r="AA1836" t="s">
        <v>221</v>
      </c>
      <c r="AB1836">
        <v>1760.44577242327</v>
      </c>
    </row>
    <row r="1837" spans="24:28" x14ac:dyDescent="0.35">
      <c r="X1837" t="str">
        <f t="shared" si="54"/>
        <v>8421_Cokéfaction et raffinage</v>
      </c>
      <c r="Y1837" t="str">
        <f>INDEX(PDC!$K$1:$L$89,MATCH(AA1837,PDC!$K:$K,0),MATCH(PDC!$L$1,PDC!$K$1:$L$1,0))</f>
        <v>Cokéfaction et raffinage</v>
      </c>
      <c r="Z1837" t="s">
        <v>329</v>
      </c>
      <c r="AA1837" t="s">
        <v>262</v>
      </c>
      <c r="AB1837">
        <v>894.21441740844796</v>
      </c>
    </row>
    <row r="1838" spans="24:28" x14ac:dyDescent="0.35">
      <c r="X1838" t="str">
        <f t="shared" si="54"/>
        <v>8421_Industrie chimique</v>
      </c>
      <c r="Y1838" t="str">
        <f>INDEX(PDC!$K$1:$L$89,MATCH(AA1838,PDC!$K:$K,0),MATCH(PDC!$L$1,PDC!$K$1:$L$1,0))</f>
        <v>Industrie chimique</v>
      </c>
      <c r="Z1838" t="s">
        <v>329</v>
      </c>
      <c r="AA1838" t="s">
        <v>211</v>
      </c>
      <c r="AB1838">
        <v>8115.6404696075997</v>
      </c>
    </row>
    <row r="1839" spans="24:28" x14ac:dyDescent="0.35">
      <c r="X1839" t="str">
        <f t="shared" si="54"/>
        <v>8421_Industrie pharmaceutique</v>
      </c>
      <c r="Y1839" t="str">
        <f>INDEX(PDC!$K$1:$L$89,MATCH(AA1839,PDC!$K:$K,0),MATCH(PDC!$L$1,PDC!$K$1:$L$1,0))</f>
        <v>Industrie pharmaceutique</v>
      </c>
      <c r="Z1839" t="s">
        <v>329</v>
      </c>
      <c r="AA1839" t="s">
        <v>259</v>
      </c>
      <c r="AB1839">
        <v>9346.2182307344101</v>
      </c>
    </row>
    <row r="1840" spans="24:28" x14ac:dyDescent="0.35">
      <c r="X1840" t="str">
        <f t="shared" si="54"/>
        <v>8421_Fabrication de produits en caoutchouc et en plastique</v>
      </c>
      <c r="Y1840" t="str">
        <f>INDEX(PDC!$K$1:$L$89,MATCH(AA1840,PDC!$K:$K,0),MATCH(PDC!$L$1,PDC!$K$1:$L$1,0))</f>
        <v>Fabrication de produits en caoutchouc et en plastique</v>
      </c>
      <c r="Z1840" t="s">
        <v>329</v>
      </c>
      <c r="AA1840" t="s">
        <v>195</v>
      </c>
      <c r="AB1840">
        <v>3735.7719125808899</v>
      </c>
    </row>
    <row r="1841" spans="24:28" x14ac:dyDescent="0.35">
      <c r="X1841" t="str">
        <f t="shared" si="54"/>
        <v>8421_Fabrication d'autres produits minéraux non métalliques</v>
      </c>
      <c r="Y1841" t="str">
        <f>INDEX(PDC!$K$1:$L$89,MATCH(AA1841,PDC!$K:$K,0),MATCH(PDC!$L$1,PDC!$K$1:$L$1,0))</f>
        <v>Fabrication d'autres produits minéraux non métalliques</v>
      </c>
      <c r="Z1841" t="s">
        <v>329</v>
      </c>
      <c r="AA1841" t="s">
        <v>203</v>
      </c>
      <c r="AB1841">
        <v>1901.06873133056</v>
      </c>
    </row>
    <row r="1842" spans="24:28" x14ac:dyDescent="0.35">
      <c r="X1842" t="str">
        <f t="shared" si="54"/>
        <v>8421_Métallurgie</v>
      </c>
      <c r="Y1842" t="str">
        <f>INDEX(PDC!$K$1:$L$89,MATCH(AA1842,PDC!$K:$K,0),MATCH(PDC!$L$1,PDC!$K$1:$L$1,0))</f>
        <v>Métallurgie</v>
      </c>
      <c r="Z1842" t="s">
        <v>329</v>
      </c>
      <c r="AA1842" t="s">
        <v>225</v>
      </c>
      <c r="AB1842">
        <v>1543.25535704704</v>
      </c>
    </row>
    <row r="1843" spans="24:28" x14ac:dyDescent="0.35">
      <c r="X1843" t="str">
        <f t="shared" si="54"/>
        <v>8421_Fabrication de produits métalliques, à l'exception des machines et des équipements</v>
      </c>
      <c r="Y1843" t="str">
        <f>INDEX(PDC!$K$1:$L$89,MATCH(AA1843,PDC!$K:$K,0),MATCH(PDC!$L$1,PDC!$K$1:$L$1,0))</f>
        <v>Fabrication de produits métalliques, à l'exception des machines et des équipements</v>
      </c>
      <c r="Z1843" t="s">
        <v>329</v>
      </c>
      <c r="AA1843" t="s">
        <v>204</v>
      </c>
      <c r="AB1843">
        <v>8849.3646308690404</v>
      </c>
    </row>
    <row r="1844" spans="24:28" x14ac:dyDescent="0.35">
      <c r="X1844" t="str">
        <f t="shared" si="54"/>
        <v>8421_Fabrication de produits informatiques, électroniques et optiques</v>
      </c>
      <c r="Y1844" t="str">
        <f>INDEX(PDC!$K$1:$L$89,MATCH(AA1844,PDC!$K:$K,0),MATCH(PDC!$L$1,PDC!$K$1:$L$1,0))</f>
        <v>Fabrication de produits informatiques, électroniques et optiques</v>
      </c>
      <c r="Z1844" t="s">
        <v>329</v>
      </c>
      <c r="AA1844" t="s">
        <v>145</v>
      </c>
      <c r="AB1844">
        <v>1838.9805650845101</v>
      </c>
    </row>
    <row r="1845" spans="24:28" x14ac:dyDescent="0.35">
      <c r="X1845" t="str">
        <f t="shared" si="54"/>
        <v>8421_Fabrication d'équipements électriques</v>
      </c>
      <c r="Y1845" t="str">
        <f>INDEX(PDC!$K$1:$L$89,MATCH(AA1845,PDC!$K:$K,0),MATCH(PDC!$L$1,PDC!$K$1:$L$1,0))</f>
        <v>Fabrication d'équipements électriques</v>
      </c>
      <c r="Z1845" t="s">
        <v>329</v>
      </c>
      <c r="AA1845" t="s">
        <v>235</v>
      </c>
      <c r="AB1845">
        <v>6250.5119347813998</v>
      </c>
    </row>
    <row r="1846" spans="24:28" x14ac:dyDescent="0.35">
      <c r="X1846" t="str">
        <f t="shared" si="54"/>
        <v>8421_Fabrication de machines et équipements n.c.a.</v>
      </c>
      <c r="Y1846" t="str">
        <f>INDEX(PDC!$K$1:$L$89,MATCH(AA1846,PDC!$K:$K,0),MATCH(PDC!$L$1,PDC!$K$1:$L$1,0))</f>
        <v>Fabrication de machines et équipements n.c.a.</v>
      </c>
      <c r="Z1846" t="s">
        <v>329</v>
      </c>
      <c r="AA1846" t="s">
        <v>219</v>
      </c>
      <c r="AB1846">
        <v>9714.5174982031403</v>
      </c>
    </row>
    <row r="1847" spans="24:28" x14ac:dyDescent="0.35">
      <c r="X1847" t="str">
        <f t="shared" si="54"/>
        <v>8421_Industrie automobile</v>
      </c>
      <c r="Y1847" t="str">
        <f>INDEX(PDC!$K$1:$L$89,MATCH(AA1847,PDC!$K:$K,0),MATCH(PDC!$L$1,PDC!$K$1:$L$1,0))</f>
        <v>Industrie automobile</v>
      </c>
      <c r="Z1847" t="s">
        <v>329</v>
      </c>
      <c r="AA1847" t="s">
        <v>208</v>
      </c>
      <c r="AB1847">
        <v>8713.3506975638702</v>
      </c>
    </row>
    <row r="1848" spans="24:28" x14ac:dyDescent="0.35">
      <c r="X1848" t="str">
        <f t="shared" si="54"/>
        <v>8421_Fabrication d'autres matériels de transport</v>
      </c>
      <c r="Y1848" t="str">
        <f>INDEX(PDC!$K$1:$L$89,MATCH(AA1848,PDC!$K:$K,0),MATCH(PDC!$L$1,PDC!$K$1:$L$1,0))</f>
        <v>Fabrication d'autres matériels de transport</v>
      </c>
      <c r="Z1848" t="s">
        <v>329</v>
      </c>
      <c r="AA1848" t="s">
        <v>237</v>
      </c>
      <c r="AB1848">
        <v>908.69154970805698</v>
      </c>
    </row>
    <row r="1849" spans="24:28" x14ac:dyDescent="0.35">
      <c r="X1849" t="str">
        <f t="shared" si="54"/>
        <v>8421_Fabrication de meubles</v>
      </c>
      <c r="Y1849" t="str">
        <f>INDEX(PDC!$K$1:$L$89,MATCH(AA1849,PDC!$K:$K,0),MATCH(PDC!$L$1,PDC!$K$1:$L$1,0))</f>
        <v>Fabrication de meubles</v>
      </c>
      <c r="Z1849" t="s">
        <v>329</v>
      </c>
      <c r="AA1849" t="s">
        <v>231</v>
      </c>
      <c r="AB1849">
        <v>858.80295550751498</v>
      </c>
    </row>
    <row r="1850" spans="24:28" x14ac:dyDescent="0.35">
      <c r="X1850" t="str">
        <f t="shared" si="54"/>
        <v>8421_Autres industries manufacturières</v>
      </c>
      <c r="Y1850" t="str">
        <f>INDEX(PDC!$K$1:$L$89,MATCH(AA1850,PDC!$K:$K,0),MATCH(PDC!$L$1,PDC!$K$1:$L$1,0))</f>
        <v>Autres industries manufacturières</v>
      </c>
      <c r="Z1850" t="s">
        <v>329</v>
      </c>
      <c r="AA1850" t="s">
        <v>244</v>
      </c>
      <c r="AB1850">
        <v>3982.4445506357001</v>
      </c>
    </row>
    <row r="1851" spans="24:28" x14ac:dyDescent="0.35">
      <c r="X1851" t="str">
        <f t="shared" si="54"/>
        <v>8421_Réparation et installation de machines et d'équipements</v>
      </c>
      <c r="Y1851" t="str">
        <f>INDEX(PDC!$K$1:$L$89,MATCH(AA1851,PDC!$K:$K,0),MATCH(PDC!$L$1,PDC!$K$1:$L$1,0))</f>
        <v>Réparation et installation de machines et d'équipements</v>
      </c>
      <c r="Z1851" t="s">
        <v>329</v>
      </c>
      <c r="AA1851" t="s">
        <v>215</v>
      </c>
      <c r="AB1851">
        <v>5664.1611907584202</v>
      </c>
    </row>
    <row r="1852" spans="24:28" x14ac:dyDescent="0.35">
      <c r="X1852" t="str">
        <f t="shared" si="54"/>
        <v>8421_Production et distribution d'électricité, de gaz, de vapeur et d'air conditionné</v>
      </c>
      <c r="Y1852" t="str">
        <f>INDEX(PDC!$K$1:$L$89,MATCH(AA1852,PDC!$K:$K,0),MATCH(PDC!$L$1,PDC!$K$1:$L$1,0))</f>
        <v>Production et distribution d'électricité, de gaz, de vapeur et d'air conditionné</v>
      </c>
      <c r="Z1852" t="s">
        <v>329</v>
      </c>
      <c r="AA1852" t="s">
        <v>253</v>
      </c>
      <c r="AB1852">
        <v>7909.3671836058802</v>
      </c>
    </row>
    <row r="1853" spans="24:28" x14ac:dyDescent="0.35">
      <c r="X1853" t="str">
        <f t="shared" si="54"/>
        <v>8421_Captage, traitement et distribution d'eau</v>
      </c>
      <c r="Y1853" t="str">
        <f>INDEX(PDC!$K$1:$L$89,MATCH(AA1853,PDC!$K:$K,0),MATCH(PDC!$L$1,PDC!$K$1:$L$1,0))</f>
        <v>Captage, traitement et distribution d'eau</v>
      </c>
      <c r="Z1853" t="s">
        <v>329</v>
      </c>
      <c r="AA1853" t="s">
        <v>230</v>
      </c>
      <c r="AB1853">
        <v>1520.6217321582899</v>
      </c>
    </row>
    <row r="1854" spans="24:28" x14ac:dyDescent="0.35">
      <c r="X1854" t="str">
        <f t="shared" si="54"/>
        <v>8421_Collecte et traitement des eaux usées</v>
      </c>
      <c r="Y1854" t="str">
        <f>INDEX(PDC!$K$1:$L$89,MATCH(AA1854,PDC!$K:$K,0),MATCH(PDC!$L$1,PDC!$K$1:$L$1,0))</f>
        <v>Collecte et traitement des eaux usées</v>
      </c>
      <c r="Z1854" t="s">
        <v>329</v>
      </c>
      <c r="AA1854" t="s">
        <v>197</v>
      </c>
      <c r="AB1854">
        <v>651.17923613909397</v>
      </c>
    </row>
    <row r="1855" spans="24:28" x14ac:dyDescent="0.35">
      <c r="X1855" t="str">
        <f t="shared" si="54"/>
        <v>8421_Collecte, traitement et élimination des déchets ; récupération</v>
      </c>
      <c r="Y1855" t="str">
        <f>INDEX(PDC!$K$1:$L$89,MATCH(AA1855,PDC!$K:$K,0),MATCH(PDC!$L$1,PDC!$K$1:$L$1,0))</f>
        <v>Collecte, traitement et élimination des déchets ; récupération</v>
      </c>
      <c r="Z1855" t="s">
        <v>329</v>
      </c>
      <c r="AA1855" t="s">
        <v>147</v>
      </c>
      <c r="AB1855">
        <v>2651.9107564277401</v>
      </c>
    </row>
    <row r="1856" spans="24:28" x14ac:dyDescent="0.35">
      <c r="X1856" t="str">
        <f t="shared" si="54"/>
        <v>8421_Dépollution et autres services de gestion des déchets</v>
      </c>
      <c r="Y1856" t="str">
        <f>INDEX(PDC!$K$1:$L$89,MATCH(AA1856,PDC!$K:$K,0),MATCH(PDC!$L$1,PDC!$K$1:$L$1,0))</f>
        <v>Dépollution et autres services de gestion des déchets</v>
      </c>
      <c r="Z1856" t="s">
        <v>329</v>
      </c>
      <c r="AA1856" t="s">
        <v>246</v>
      </c>
      <c r="AB1856">
        <v>259.75760054158599</v>
      </c>
    </row>
    <row r="1857" spans="24:28" x14ac:dyDescent="0.35">
      <c r="X1857" t="str">
        <f t="shared" si="54"/>
        <v>8421_Construction de bâtiments</v>
      </c>
      <c r="Y1857" t="str">
        <f>INDEX(PDC!$K$1:$L$89,MATCH(AA1857,PDC!$K:$K,0),MATCH(PDC!$L$1,PDC!$K$1:$L$1,0))</f>
        <v>Construction de bâtiments</v>
      </c>
      <c r="Z1857" t="s">
        <v>329</v>
      </c>
      <c r="AA1857" t="s">
        <v>193</v>
      </c>
      <c r="AB1857">
        <v>4226.7553181409303</v>
      </c>
    </row>
    <row r="1858" spans="24:28" x14ac:dyDescent="0.35">
      <c r="X1858" t="str">
        <f t="shared" si="54"/>
        <v>8421_Génie civil</v>
      </c>
      <c r="Y1858" t="str">
        <f>INDEX(PDC!$K$1:$L$89,MATCH(AA1858,PDC!$K:$K,0),MATCH(PDC!$L$1,PDC!$K$1:$L$1,0))</f>
        <v>Génie civil</v>
      </c>
      <c r="Z1858" t="s">
        <v>329</v>
      </c>
      <c r="AA1858" t="s">
        <v>149</v>
      </c>
      <c r="AB1858">
        <v>5008.6901712767003</v>
      </c>
    </row>
    <row r="1859" spans="24:28" x14ac:dyDescent="0.35">
      <c r="X1859" t="str">
        <f t="shared" si="54"/>
        <v>8421_Travaux de construction spécialisés</v>
      </c>
      <c r="Y1859" t="str">
        <f>INDEX(PDC!$K$1:$L$89,MATCH(AA1859,PDC!$K:$K,0),MATCH(PDC!$L$1,PDC!$K$1:$L$1,0))</f>
        <v>Travaux de construction spécialisés</v>
      </c>
      <c r="Z1859" t="s">
        <v>329</v>
      </c>
      <c r="AA1859" t="s">
        <v>151</v>
      </c>
      <c r="AB1859">
        <v>31864.875473313001</v>
      </c>
    </row>
    <row r="1860" spans="24:28" x14ac:dyDescent="0.35">
      <c r="X1860" t="str">
        <f t="shared" si="54"/>
        <v>8421_Commerce et réparation d'automobiles et de motocycles</v>
      </c>
      <c r="Y1860" t="str">
        <f>INDEX(PDC!$K$1:$L$89,MATCH(AA1860,PDC!$K:$K,0),MATCH(PDC!$L$1,PDC!$K$1:$L$1,0))</f>
        <v>Commerce et réparation d'automobiles et de motocycles</v>
      </c>
      <c r="Z1860" t="s">
        <v>329</v>
      </c>
      <c r="AA1860" t="s">
        <v>223</v>
      </c>
      <c r="AB1860">
        <v>10474.029447003</v>
      </c>
    </row>
    <row r="1861" spans="24:28" x14ac:dyDescent="0.35">
      <c r="X1861" t="str">
        <f t="shared" ref="X1861:X1924" si="55">Z1861&amp;"_"&amp;Y1861</f>
        <v>8421_Commerce de gros, à l'exception des automobiles et des motocycles</v>
      </c>
      <c r="Y1861" t="str">
        <f>INDEX(PDC!$K$1:$L$89,MATCH(AA1861,PDC!$K:$K,0),MATCH(PDC!$L$1,PDC!$K$1:$L$1,0))</f>
        <v>Commerce de gros, à l'exception des automobiles et des motocycles</v>
      </c>
      <c r="Z1861" t="s">
        <v>329</v>
      </c>
      <c r="AA1861" t="s">
        <v>210</v>
      </c>
      <c r="AB1861">
        <v>36827.395641725503</v>
      </c>
    </row>
    <row r="1862" spans="24:28" x14ac:dyDescent="0.35">
      <c r="X1862" t="str">
        <f t="shared" si="55"/>
        <v>8421_Commerce de détail, à l'exception des automobiles et des motocycles</v>
      </c>
      <c r="Y1862" t="str">
        <f>INDEX(PDC!$K$1:$L$89,MATCH(AA1862,PDC!$K:$K,0),MATCH(PDC!$L$1,PDC!$K$1:$L$1,0))</f>
        <v>Commerce de détail, à l'exception des automobiles et des motocycles</v>
      </c>
      <c r="Z1862" t="s">
        <v>329</v>
      </c>
      <c r="AA1862" t="s">
        <v>206</v>
      </c>
      <c r="AB1862">
        <v>42760.411889423398</v>
      </c>
    </row>
    <row r="1863" spans="24:28" x14ac:dyDescent="0.35">
      <c r="X1863" t="str">
        <f t="shared" si="55"/>
        <v>8421_Transports terrestres et transport par conduites</v>
      </c>
      <c r="Y1863" t="str">
        <f>INDEX(PDC!$K$1:$L$89,MATCH(AA1863,PDC!$K:$K,0),MATCH(PDC!$L$1,PDC!$K$1:$L$1,0))</f>
        <v>Transports terrestres et transport par conduites</v>
      </c>
      <c r="Z1863" t="s">
        <v>329</v>
      </c>
      <c r="AA1863" t="s">
        <v>205</v>
      </c>
      <c r="AB1863">
        <v>25006.739695980701</v>
      </c>
    </row>
    <row r="1864" spans="24:28" x14ac:dyDescent="0.35">
      <c r="X1864" t="str">
        <f t="shared" si="55"/>
        <v>8421_Transports par eau</v>
      </c>
      <c r="Y1864" t="str">
        <f>INDEX(PDC!$K$1:$L$89,MATCH(AA1864,PDC!$K:$K,0),MATCH(PDC!$L$1,PDC!$K$1:$L$1,0))</f>
        <v>Transports par eau</v>
      </c>
      <c r="Z1864" t="s">
        <v>329</v>
      </c>
      <c r="AA1864" t="s">
        <v>256</v>
      </c>
      <c r="AB1864">
        <v>119.359461016412</v>
      </c>
    </row>
    <row r="1865" spans="24:28" x14ac:dyDescent="0.35">
      <c r="X1865" t="str">
        <f t="shared" si="55"/>
        <v>8421_Transports aériens</v>
      </c>
      <c r="Y1865" t="str">
        <f>INDEX(PDC!$K$1:$L$89,MATCH(AA1865,PDC!$K:$K,0),MATCH(PDC!$L$1,PDC!$K$1:$L$1,0))</f>
        <v>Transports aériens</v>
      </c>
      <c r="Z1865" t="s">
        <v>329</v>
      </c>
      <c r="AA1865" t="s">
        <v>258</v>
      </c>
      <c r="AB1865">
        <v>1180.6842512374501</v>
      </c>
    </row>
    <row r="1866" spans="24:28" x14ac:dyDescent="0.35">
      <c r="X1866" t="str">
        <f t="shared" si="55"/>
        <v>8421_Entreposage et services auxiliaires des transports</v>
      </c>
      <c r="Y1866" t="str">
        <f>INDEX(PDC!$K$1:$L$89,MATCH(AA1866,PDC!$K:$K,0),MATCH(PDC!$L$1,PDC!$K$1:$L$1,0))</f>
        <v>Entreposage et services auxiliaires des transports</v>
      </c>
      <c r="Z1866" t="s">
        <v>329</v>
      </c>
      <c r="AA1866" t="s">
        <v>200</v>
      </c>
      <c r="AB1866">
        <v>11303.772084947401</v>
      </c>
    </row>
    <row r="1867" spans="24:28" x14ac:dyDescent="0.35">
      <c r="X1867" t="str">
        <f t="shared" si="55"/>
        <v>8421_Activités de poste et de courrier</v>
      </c>
      <c r="Y1867" t="str">
        <f>INDEX(PDC!$K$1:$L$89,MATCH(AA1867,PDC!$K:$K,0),MATCH(PDC!$L$1,PDC!$K$1:$L$1,0))</f>
        <v>Activités de poste et de courrier</v>
      </c>
      <c r="Z1867" t="s">
        <v>329</v>
      </c>
      <c r="AA1867" t="s">
        <v>229</v>
      </c>
      <c r="AB1867">
        <v>3560.3864021579102</v>
      </c>
    </row>
    <row r="1868" spans="24:28" x14ac:dyDescent="0.35">
      <c r="X1868" t="str">
        <f t="shared" si="55"/>
        <v>8421_Hébergement</v>
      </c>
      <c r="Y1868" t="str">
        <f>INDEX(PDC!$K$1:$L$89,MATCH(AA1868,PDC!$K:$K,0),MATCH(PDC!$L$1,PDC!$K$1:$L$1,0))</f>
        <v>Hébergement</v>
      </c>
      <c r="Z1868" t="s">
        <v>329</v>
      </c>
      <c r="AA1868" t="s">
        <v>220</v>
      </c>
      <c r="AB1868">
        <v>5532.8589356700404</v>
      </c>
    </row>
    <row r="1869" spans="24:28" x14ac:dyDescent="0.35">
      <c r="X1869" t="str">
        <f t="shared" si="55"/>
        <v>8421_Restauration</v>
      </c>
      <c r="Y1869" t="str">
        <f>INDEX(PDC!$K$1:$L$89,MATCH(AA1869,PDC!$K:$K,0),MATCH(PDC!$L$1,PDC!$K$1:$L$1,0))</f>
        <v>Restauration</v>
      </c>
      <c r="Z1869" t="s">
        <v>329</v>
      </c>
      <c r="AA1869" t="s">
        <v>214</v>
      </c>
      <c r="AB1869">
        <v>19843.3494205731</v>
      </c>
    </row>
    <row r="1870" spans="24:28" x14ac:dyDescent="0.35">
      <c r="X1870" t="str">
        <f t="shared" si="55"/>
        <v>8421_Édition</v>
      </c>
      <c r="Y1870" t="str">
        <f>INDEX(PDC!$K$1:$L$89,MATCH(AA1870,PDC!$K:$K,0),MATCH(PDC!$L$1,PDC!$K$1:$L$1,0))</f>
        <v>Édition</v>
      </c>
      <c r="Z1870" t="s">
        <v>329</v>
      </c>
      <c r="AA1870" t="s">
        <v>255</v>
      </c>
      <c r="AB1870">
        <v>4043.2824941047102</v>
      </c>
    </row>
    <row r="1871" spans="24:28" x14ac:dyDescent="0.35">
      <c r="X1871" t="str">
        <f t="shared" si="55"/>
        <v>8421_Production de films cinématographiques, de vidéo et de programmes de télévision ; enregistrement sonore et édition musicale</v>
      </c>
      <c r="Y1871" t="str">
        <f>INDEX(PDC!$K$1:$L$89,MATCH(AA1871,PDC!$K:$K,0),MATCH(PDC!$L$1,PDC!$K$1:$L$1,0))</f>
        <v>Production de films cinématographiques, de vidéo et de programmes de télévision ; enregistrement sonore et édition musicale</v>
      </c>
      <c r="Z1871" t="s">
        <v>329</v>
      </c>
      <c r="AA1871" t="s">
        <v>228</v>
      </c>
      <c r="AB1871">
        <v>1288.45762371356</v>
      </c>
    </row>
    <row r="1872" spans="24:28" x14ac:dyDescent="0.35">
      <c r="X1872" t="str">
        <f t="shared" si="55"/>
        <v>8421_Programmation et diffusion</v>
      </c>
      <c r="Y1872" t="str">
        <f>INDEX(PDC!$K$1:$L$89,MATCH(AA1872,PDC!$K:$K,0),MATCH(PDC!$L$1,PDC!$K$1:$L$1,0))</f>
        <v>Programmation et diffusion</v>
      </c>
      <c r="Z1872" t="s">
        <v>329</v>
      </c>
      <c r="AA1872" t="s">
        <v>257</v>
      </c>
      <c r="AB1872">
        <v>954.20126244803703</v>
      </c>
    </row>
    <row r="1873" spans="24:28" x14ac:dyDescent="0.35">
      <c r="X1873" t="str">
        <f t="shared" si="55"/>
        <v>8421_Télécommunications</v>
      </c>
      <c r="Y1873" t="str">
        <f>INDEX(PDC!$K$1:$L$89,MATCH(AA1873,PDC!$K:$K,0),MATCH(PDC!$L$1,PDC!$K$1:$L$1,0))</f>
        <v>Télécommunications</v>
      </c>
      <c r="Z1873" t="s">
        <v>329</v>
      </c>
      <c r="AA1873" t="s">
        <v>249</v>
      </c>
      <c r="AB1873">
        <v>3995.80975424689</v>
      </c>
    </row>
    <row r="1874" spans="24:28" x14ac:dyDescent="0.35">
      <c r="X1874" t="str">
        <f t="shared" si="55"/>
        <v>8421_Programmation, conseil et autres activités informatiques</v>
      </c>
      <c r="Y1874" t="str">
        <f>INDEX(PDC!$K$1:$L$89,MATCH(AA1874,PDC!$K:$K,0),MATCH(PDC!$L$1,PDC!$K$1:$L$1,0))</f>
        <v>Programmation, conseil et autres activités informatiques</v>
      </c>
      <c r="Z1874" t="s">
        <v>329</v>
      </c>
      <c r="AA1874" t="s">
        <v>233</v>
      </c>
      <c r="AB1874">
        <v>16617.302921995299</v>
      </c>
    </row>
    <row r="1875" spans="24:28" x14ac:dyDescent="0.35">
      <c r="X1875" t="str">
        <f t="shared" si="55"/>
        <v>8421_Services d'information</v>
      </c>
      <c r="Y1875" t="str">
        <f>INDEX(PDC!$K$1:$L$89,MATCH(AA1875,PDC!$K:$K,0),MATCH(PDC!$L$1,PDC!$K$1:$L$1,0))</f>
        <v>Services d'information</v>
      </c>
      <c r="Z1875" t="s">
        <v>329</v>
      </c>
      <c r="AA1875" t="s">
        <v>153</v>
      </c>
      <c r="AB1875">
        <v>2802.58321941655</v>
      </c>
    </row>
    <row r="1876" spans="24:28" x14ac:dyDescent="0.35">
      <c r="X1876" t="str">
        <f t="shared" si="55"/>
        <v>8421_Activités des services financiers, hors assurance et caisses de retraite</v>
      </c>
      <c r="Y1876" t="str">
        <f>INDEX(PDC!$K$1:$L$89,MATCH(AA1876,PDC!$K:$K,0),MATCH(PDC!$L$1,PDC!$K$1:$L$1,0))</f>
        <v>Activités des services financiers, hors assurance et caisses de retraite</v>
      </c>
      <c r="Z1876" t="s">
        <v>329</v>
      </c>
      <c r="AA1876" t="s">
        <v>226</v>
      </c>
      <c r="AB1876">
        <v>16096.091376829399</v>
      </c>
    </row>
    <row r="1877" spans="24:28" x14ac:dyDescent="0.35">
      <c r="X1877" t="str">
        <f t="shared" si="55"/>
        <v>8421_Assurance</v>
      </c>
      <c r="Y1877" t="str">
        <f>INDEX(PDC!$K$1:$L$89,MATCH(AA1877,PDC!$K:$K,0),MATCH(PDC!$L$1,PDC!$K$1:$L$1,0))</f>
        <v>Assurance</v>
      </c>
      <c r="Z1877" t="s">
        <v>329</v>
      </c>
      <c r="AA1877" t="s">
        <v>240</v>
      </c>
      <c r="AB1877">
        <v>5977.7745980889204</v>
      </c>
    </row>
    <row r="1878" spans="24:28" x14ac:dyDescent="0.35">
      <c r="X1878" t="str">
        <f t="shared" si="55"/>
        <v>8421_Activités auxiliaires de services financiers et d'assurance</v>
      </c>
      <c r="Y1878" t="str">
        <f>INDEX(PDC!$K$1:$L$89,MATCH(AA1878,PDC!$K:$K,0),MATCH(PDC!$L$1,PDC!$K$1:$L$1,0))</f>
        <v>Activités auxiliaires de services financiers et d'assurance</v>
      </c>
      <c r="Z1878" t="s">
        <v>329</v>
      </c>
      <c r="AA1878" t="s">
        <v>232</v>
      </c>
      <c r="AB1878">
        <v>5186.6386309261097</v>
      </c>
    </row>
    <row r="1879" spans="24:28" x14ac:dyDescent="0.35">
      <c r="X1879" t="str">
        <f t="shared" si="55"/>
        <v>8421_Activités immobilières</v>
      </c>
      <c r="Y1879" t="str">
        <f>INDEX(PDC!$K$1:$L$89,MATCH(AA1879,PDC!$K:$K,0),MATCH(PDC!$L$1,PDC!$K$1:$L$1,0))</f>
        <v>Activités immobilières</v>
      </c>
      <c r="Z1879" t="s">
        <v>329</v>
      </c>
      <c r="AA1879" t="s">
        <v>217</v>
      </c>
      <c r="AB1879">
        <v>10565.133783286399</v>
      </c>
    </row>
    <row r="1880" spans="24:28" x14ac:dyDescent="0.35">
      <c r="X1880" t="str">
        <f t="shared" si="55"/>
        <v>8421_Activités juridiques et comptables</v>
      </c>
      <c r="Y1880" t="str">
        <f>INDEX(PDC!$K$1:$L$89,MATCH(AA1880,PDC!$K:$K,0),MATCH(PDC!$L$1,PDC!$K$1:$L$1,0))</f>
        <v>Activités juridiques et comptables</v>
      </c>
      <c r="Z1880" t="s">
        <v>329</v>
      </c>
      <c r="AA1880" t="s">
        <v>155</v>
      </c>
      <c r="AB1880">
        <v>8329.6906958659201</v>
      </c>
    </row>
    <row r="1881" spans="24:28" x14ac:dyDescent="0.35">
      <c r="X1881" t="str">
        <f t="shared" si="55"/>
        <v>8421_Activités des sièges sociaux ; conseil de gestion</v>
      </c>
      <c r="Y1881" t="str">
        <f>INDEX(PDC!$K$1:$L$89,MATCH(AA1881,PDC!$K:$K,0),MATCH(PDC!$L$1,PDC!$K$1:$L$1,0))</f>
        <v>Activités des sièges sociaux ; conseil de gestion</v>
      </c>
      <c r="Z1881" t="s">
        <v>329</v>
      </c>
      <c r="AA1881" t="s">
        <v>234</v>
      </c>
      <c r="AB1881">
        <v>11776.648023947901</v>
      </c>
    </row>
    <row r="1882" spans="24:28" x14ac:dyDescent="0.35">
      <c r="X1882" t="str">
        <f t="shared" si="55"/>
        <v>8421_Activités d'architecture et d'ingénierie ; activités de contrôle et analyses techniques</v>
      </c>
      <c r="Y1882" t="str">
        <f>INDEX(PDC!$K$1:$L$89,MATCH(AA1882,PDC!$K:$K,0),MATCH(PDC!$L$1,PDC!$K$1:$L$1,0))</f>
        <v>Activités d'architecture et d'ingénierie ; activités de contrôle et analyses techniques</v>
      </c>
      <c r="Z1882" t="s">
        <v>329</v>
      </c>
      <c r="AA1882" t="s">
        <v>243</v>
      </c>
      <c r="AB1882">
        <v>17071.960640327001</v>
      </c>
    </row>
    <row r="1883" spans="24:28" x14ac:dyDescent="0.35">
      <c r="X1883" t="str">
        <f t="shared" si="55"/>
        <v>8421_Recherche-développement scientifique</v>
      </c>
      <c r="Y1883" t="str">
        <f>INDEX(PDC!$K$1:$L$89,MATCH(AA1883,PDC!$K:$K,0),MATCH(PDC!$L$1,PDC!$K$1:$L$1,0))</f>
        <v>Recherche-développement scientifique</v>
      </c>
      <c r="Z1883" t="s">
        <v>329</v>
      </c>
      <c r="AA1883" t="s">
        <v>251</v>
      </c>
      <c r="AB1883">
        <v>5246.80917352285</v>
      </c>
    </row>
    <row r="1884" spans="24:28" x14ac:dyDescent="0.35">
      <c r="X1884" t="str">
        <f t="shared" si="55"/>
        <v>8421_Publicité et études de marché</v>
      </c>
      <c r="Y1884" t="str">
        <f>INDEX(PDC!$K$1:$L$89,MATCH(AA1884,PDC!$K:$K,0),MATCH(PDC!$L$1,PDC!$K$1:$L$1,0))</f>
        <v>Publicité et études de marché</v>
      </c>
      <c r="Z1884" t="s">
        <v>329</v>
      </c>
      <c r="AA1884" t="s">
        <v>157</v>
      </c>
      <c r="AB1884">
        <v>4802.8051167343101</v>
      </c>
    </row>
    <row r="1885" spans="24:28" x14ac:dyDescent="0.35">
      <c r="X1885" t="str">
        <f t="shared" si="55"/>
        <v>8421_Autres activités spécialisées, scientifiques et techniques</v>
      </c>
      <c r="Y1885" t="str">
        <f>INDEX(PDC!$K$1:$L$89,MATCH(AA1885,PDC!$K:$K,0),MATCH(PDC!$L$1,PDC!$K$1:$L$1,0))</f>
        <v>Autres activités spécialisées, scientifiques et techniques</v>
      </c>
      <c r="Z1885" t="s">
        <v>329</v>
      </c>
      <c r="AA1885" t="s">
        <v>159</v>
      </c>
      <c r="AB1885">
        <v>1741.9457307150999</v>
      </c>
    </row>
    <row r="1886" spans="24:28" x14ac:dyDescent="0.35">
      <c r="X1886" t="str">
        <f t="shared" si="55"/>
        <v>8421_Activités vétérinaires</v>
      </c>
      <c r="Y1886" t="str">
        <f>INDEX(PDC!$K$1:$L$89,MATCH(AA1886,PDC!$K:$K,0),MATCH(PDC!$L$1,PDC!$K$1:$L$1,0))</f>
        <v>Activités vétérinaires</v>
      </c>
      <c r="Z1886" t="s">
        <v>329</v>
      </c>
      <c r="AA1886" t="s">
        <v>238</v>
      </c>
      <c r="AB1886">
        <v>282.161140364495</v>
      </c>
    </row>
    <row r="1887" spans="24:28" x14ac:dyDescent="0.35">
      <c r="X1887" t="str">
        <f t="shared" si="55"/>
        <v>8421_Activités de location et location-bail</v>
      </c>
      <c r="Y1887" t="str">
        <f>INDEX(PDC!$K$1:$L$89,MATCH(AA1887,PDC!$K:$K,0),MATCH(PDC!$L$1,PDC!$K$1:$L$1,0))</f>
        <v>Activités de location et location-bail</v>
      </c>
      <c r="Z1887" t="s">
        <v>329</v>
      </c>
      <c r="AA1887" t="s">
        <v>236</v>
      </c>
      <c r="AB1887">
        <v>3126.2752298464802</v>
      </c>
    </row>
    <row r="1888" spans="24:28" x14ac:dyDescent="0.35">
      <c r="X1888" t="str">
        <f t="shared" si="55"/>
        <v>8421_Activités liées à l'emploi</v>
      </c>
      <c r="Y1888" t="str">
        <f>INDEX(PDC!$K$1:$L$89,MATCH(AA1888,PDC!$K:$K,0),MATCH(PDC!$L$1,PDC!$K$1:$L$1,0))</f>
        <v>Activités liées à l'emploi</v>
      </c>
      <c r="Z1888" t="s">
        <v>329</v>
      </c>
      <c r="AA1888" t="s">
        <v>198</v>
      </c>
      <c r="AB1888">
        <v>17532.242540472998</v>
      </c>
    </row>
    <row r="1889" spans="24:28" x14ac:dyDescent="0.35">
      <c r="X1889" t="str">
        <f t="shared" si="55"/>
        <v>8421_Activités des agences de voyage, voyagistes, services de réservation et activités connexes</v>
      </c>
      <c r="Y1889" t="str">
        <f>INDEX(PDC!$K$1:$L$89,MATCH(AA1889,PDC!$K:$K,0),MATCH(PDC!$L$1,PDC!$K$1:$L$1,0))</f>
        <v>Activités des agences de voyage, voyagistes, services de réservation et activités connexes</v>
      </c>
      <c r="Z1889" t="s">
        <v>329</v>
      </c>
      <c r="AA1889" t="s">
        <v>227</v>
      </c>
      <c r="AB1889">
        <v>1940.6622178621701</v>
      </c>
    </row>
    <row r="1890" spans="24:28" x14ac:dyDescent="0.35">
      <c r="X1890" t="str">
        <f t="shared" si="55"/>
        <v>8421_Enquêtes et sécurité</v>
      </c>
      <c r="Y1890" t="str">
        <f>INDEX(PDC!$K$1:$L$89,MATCH(AA1890,PDC!$K:$K,0),MATCH(PDC!$L$1,PDC!$K$1:$L$1,0))</f>
        <v>Enquêtes et sécurité</v>
      </c>
      <c r="Z1890" t="s">
        <v>329</v>
      </c>
      <c r="AA1890" t="s">
        <v>213</v>
      </c>
      <c r="AB1890">
        <v>4657.7963940273103</v>
      </c>
    </row>
    <row r="1891" spans="24:28" x14ac:dyDescent="0.35">
      <c r="X1891" t="str">
        <f t="shared" si="55"/>
        <v>8421_Services relatifs aux bâtiments et aménagement paysager</v>
      </c>
      <c r="Y1891" t="str">
        <f>INDEX(PDC!$K$1:$L$89,MATCH(AA1891,PDC!$K:$K,0),MATCH(PDC!$L$1,PDC!$K$1:$L$1,0))</f>
        <v>Services relatifs aux bâtiments et aménagement paysager</v>
      </c>
      <c r="Z1891" t="s">
        <v>329</v>
      </c>
      <c r="AA1891" t="s">
        <v>212</v>
      </c>
      <c r="AB1891">
        <v>11402.6002153519</v>
      </c>
    </row>
    <row r="1892" spans="24:28" x14ac:dyDescent="0.35">
      <c r="X1892" t="str">
        <f t="shared" si="55"/>
        <v>8421_Activités administratives et autres activités de soutien aux entreprises</v>
      </c>
      <c r="Y1892" t="str">
        <f>INDEX(PDC!$K$1:$L$89,MATCH(AA1892,PDC!$K:$K,0),MATCH(PDC!$L$1,PDC!$K$1:$L$1,0))</f>
        <v>Activités administratives et autres activités de soutien aux entreprises</v>
      </c>
      <c r="Z1892" t="s">
        <v>329</v>
      </c>
      <c r="AA1892" t="s">
        <v>224</v>
      </c>
      <c r="AB1892">
        <v>9059.0873201114791</v>
      </c>
    </row>
    <row r="1893" spans="24:28" x14ac:dyDescent="0.35">
      <c r="X1893" t="str">
        <f t="shared" si="55"/>
        <v>8421_Administration publique et défense ; sécurité sociale obligatoire</v>
      </c>
      <c r="Y1893" t="str">
        <f>INDEX(PDC!$K$1:$L$89,MATCH(AA1893,PDC!$K:$K,0),MATCH(PDC!$L$1,PDC!$K$1:$L$1,0))</f>
        <v>Administration publique et défense ; sécurité sociale obligatoire</v>
      </c>
      <c r="Z1893" t="s">
        <v>329</v>
      </c>
      <c r="AA1893" t="s">
        <v>218</v>
      </c>
      <c r="AB1893">
        <v>21390.596514975001</v>
      </c>
    </row>
    <row r="1894" spans="24:28" x14ac:dyDescent="0.35">
      <c r="X1894" t="str">
        <f t="shared" si="55"/>
        <v>8421_Enseignement</v>
      </c>
      <c r="Y1894" t="str">
        <f>INDEX(PDC!$K$1:$L$89,MATCH(AA1894,PDC!$K:$K,0),MATCH(PDC!$L$1,PDC!$K$1:$L$1,0))</f>
        <v>Enseignement</v>
      </c>
      <c r="Z1894" t="s">
        <v>329</v>
      </c>
      <c r="AA1894" t="s">
        <v>222</v>
      </c>
      <c r="AB1894">
        <v>25920.4260074579</v>
      </c>
    </row>
    <row r="1895" spans="24:28" x14ac:dyDescent="0.35">
      <c r="X1895" t="str">
        <f t="shared" si="55"/>
        <v>8421_Activités pour la santé humaine</v>
      </c>
      <c r="Y1895" t="str">
        <f>INDEX(PDC!$K$1:$L$89,MATCH(AA1895,PDC!$K:$K,0),MATCH(PDC!$L$1,PDC!$K$1:$L$1,0))</f>
        <v>Activités pour la santé humaine</v>
      </c>
      <c r="Z1895" t="s">
        <v>329</v>
      </c>
      <c r="AA1895" t="s">
        <v>207</v>
      </c>
      <c r="AB1895">
        <v>26415.231302239099</v>
      </c>
    </row>
    <row r="1896" spans="24:28" x14ac:dyDescent="0.35">
      <c r="X1896" t="str">
        <f t="shared" si="55"/>
        <v>8421_Hébergement médico-social et social</v>
      </c>
      <c r="Y1896" t="str">
        <f>INDEX(PDC!$K$1:$L$89,MATCH(AA1896,PDC!$K:$K,0),MATCH(PDC!$L$1,PDC!$K$1:$L$1,0))</f>
        <v>Hébergement médico-social et social</v>
      </c>
      <c r="Z1896" t="s">
        <v>329</v>
      </c>
      <c r="AA1896" t="s">
        <v>202</v>
      </c>
      <c r="AB1896">
        <v>12769.325500803199</v>
      </c>
    </row>
    <row r="1897" spans="24:28" x14ac:dyDescent="0.35">
      <c r="X1897" t="str">
        <f t="shared" si="55"/>
        <v>8421_Action sociale sans hébergement</v>
      </c>
      <c r="Y1897" t="str">
        <f>INDEX(PDC!$K$1:$L$89,MATCH(AA1897,PDC!$K:$K,0),MATCH(PDC!$L$1,PDC!$K$1:$L$1,0))</f>
        <v>Action sociale sans hébergement</v>
      </c>
      <c r="Z1897" t="s">
        <v>329</v>
      </c>
      <c r="AA1897" t="s">
        <v>201</v>
      </c>
      <c r="AB1897">
        <v>30986.5678275395</v>
      </c>
    </row>
    <row r="1898" spans="24:28" x14ac:dyDescent="0.35">
      <c r="X1898" t="str">
        <f t="shared" si="55"/>
        <v>8421_Activités créatives, artistiques et de spectacle</v>
      </c>
      <c r="Y1898" t="str">
        <f>INDEX(PDC!$K$1:$L$89,MATCH(AA1898,PDC!$K:$K,0),MATCH(PDC!$L$1,PDC!$K$1:$L$1,0))</f>
        <v>Activités créatives, artistiques et de spectacle</v>
      </c>
      <c r="Z1898" t="s">
        <v>329</v>
      </c>
      <c r="AA1898" t="s">
        <v>245</v>
      </c>
      <c r="AB1898">
        <v>3673.92374352555</v>
      </c>
    </row>
    <row r="1899" spans="24:28" x14ac:dyDescent="0.35">
      <c r="X1899" t="str">
        <f t="shared" si="55"/>
        <v>8421_Bibliothèques, archives, musées et autres activités culturelles</v>
      </c>
      <c r="Y1899" t="str">
        <f>INDEX(PDC!$K$1:$L$89,MATCH(AA1899,PDC!$K:$K,0),MATCH(PDC!$L$1,PDC!$K$1:$L$1,0))</f>
        <v>Bibliothèques, archives, musées et autres activités culturelles</v>
      </c>
      <c r="Z1899" t="s">
        <v>329</v>
      </c>
      <c r="AA1899" t="s">
        <v>239</v>
      </c>
      <c r="AB1899">
        <v>372.74826498079801</v>
      </c>
    </row>
    <row r="1900" spans="24:28" x14ac:dyDescent="0.35">
      <c r="X1900" t="str">
        <f t="shared" si="55"/>
        <v>8421_Organisation de jeux de hasard et d'argent</v>
      </c>
      <c r="Y1900" t="str">
        <f>INDEX(PDC!$K$1:$L$89,MATCH(AA1900,PDC!$K:$K,0),MATCH(PDC!$L$1,PDC!$K$1:$L$1,0))</f>
        <v>Organisation de jeux de hasard et d'argent</v>
      </c>
      <c r="Z1900" t="s">
        <v>329</v>
      </c>
      <c r="AA1900" t="s">
        <v>247</v>
      </c>
      <c r="AB1900">
        <v>382.395611657431</v>
      </c>
    </row>
    <row r="1901" spans="24:28" x14ac:dyDescent="0.35">
      <c r="X1901" t="str">
        <f t="shared" si="55"/>
        <v>8421_Activités sportives, récréatives et de loisirs</v>
      </c>
      <c r="Y1901" t="str">
        <f>INDEX(PDC!$K$1:$L$89,MATCH(AA1901,PDC!$K:$K,0),MATCH(PDC!$L$1,PDC!$K$1:$L$1,0))</f>
        <v>Activités sportives, récréatives et de loisirs</v>
      </c>
      <c r="Z1901" t="s">
        <v>329</v>
      </c>
      <c r="AA1901" t="s">
        <v>241</v>
      </c>
      <c r="AB1901">
        <v>3409.02001368123</v>
      </c>
    </row>
    <row r="1902" spans="24:28" x14ac:dyDescent="0.35">
      <c r="X1902" t="str">
        <f t="shared" si="55"/>
        <v>8421_Activités des organisations associatives</v>
      </c>
      <c r="Y1902" t="str">
        <f>INDEX(PDC!$K$1:$L$89,MATCH(AA1902,PDC!$K:$K,0),MATCH(PDC!$L$1,PDC!$K$1:$L$1,0))</f>
        <v>Activités des organisations associatives</v>
      </c>
      <c r="Z1902" t="s">
        <v>329</v>
      </c>
      <c r="AA1902" t="s">
        <v>209</v>
      </c>
      <c r="AB1902">
        <v>12759.2820838033</v>
      </c>
    </row>
    <row r="1903" spans="24:28" x14ac:dyDescent="0.35">
      <c r="X1903" t="str">
        <f t="shared" si="55"/>
        <v>8421_Réparation d'ordinateurs et de biens personnels et domestiques</v>
      </c>
      <c r="Y1903" t="str">
        <f>INDEX(PDC!$K$1:$L$89,MATCH(AA1903,PDC!$K:$K,0),MATCH(PDC!$L$1,PDC!$K$1:$L$1,0))</f>
        <v>Réparation d'ordinateurs et de biens personnels et domestiques</v>
      </c>
      <c r="Z1903" t="s">
        <v>329</v>
      </c>
      <c r="AA1903" t="s">
        <v>242</v>
      </c>
      <c r="AB1903">
        <v>1314.87915153482</v>
      </c>
    </row>
    <row r="1904" spans="24:28" x14ac:dyDescent="0.35">
      <c r="X1904" t="str">
        <f t="shared" si="55"/>
        <v>8421_Autres services personnels</v>
      </c>
      <c r="Y1904" t="str">
        <f>INDEX(PDC!$K$1:$L$89,MATCH(AA1904,PDC!$K:$K,0),MATCH(PDC!$L$1,PDC!$K$1:$L$1,0))</f>
        <v>Autres services personnels</v>
      </c>
      <c r="Z1904" t="s">
        <v>329</v>
      </c>
      <c r="AA1904" t="s">
        <v>216</v>
      </c>
      <c r="AB1904">
        <v>5368.4558054724002</v>
      </c>
    </row>
    <row r="1905" spans="24:28" x14ac:dyDescent="0.35">
      <c r="X1905" t="str">
        <f t="shared" si="55"/>
        <v>8421_Activités des ménages en tant qu'employeurs de personnel domestique</v>
      </c>
      <c r="Y1905" t="str">
        <f>INDEX(PDC!$K$1:$L$89,MATCH(AA1905,PDC!$K:$K,0),MATCH(PDC!$L$1,PDC!$K$1:$L$1,0))</f>
        <v>Activités des ménages en tant qu'employeurs de personnel domestique</v>
      </c>
      <c r="Z1905" t="s">
        <v>329</v>
      </c>
      <c r="AA1905" t="s">
        <v>261</v>
      </c>
      <c r="AB1905">
        <v>3208.4593521279498</v>
      </c>
    </row>
    <row r="1906" spans="24:28" x14ac:dyDescent="0.35">
      <c r="X1906" t="str">
        <f t="shared" si="55"/>
        <v>8421_Activités indifférenciées des ménages en tant que producteurs de biens et services pour usage propre</v>
      </c>
      <c r="Y1906" t="str">
        <f>INDEX(PDC!$K$1:$L$89,MATCH(AA1906,PDC!$K:$K,0),MATCH(PDC!$L$1,PDC!$K$1:$L$1,0))</f>
        <v>Activités indifférenciées des ménages en tant que producteurs de biens et services pour usage propre</v>
      </c>
      <c r="Z1906" t="s">
        <v>329</v>
      </c>
      <c r="AA1906" t="s">
        <v>270</v>
      </c>
      <c r="AB1906">
        <v>3.3571862067529499</v>
      </c>
    </row>
    <row r="1907" spans="24:28" x14ac:dyDescent="0.35">
      <c r="X1907" t="str">
        <f t="shared" si="55"/>
        <v>8421_Activités des organisations et organismes extraterritoriaux</v>
      </c>
      <c r="Y1907" t="str">
        <f>INDEX(PDC!$K$1:$L$89,MATCH(AA1907,PDC!$K:$K,0),MATCH(PDC!$L$1,PDC!$K$1:$L$1,0))</f>
        <v>Activités des organisations et organismes extraterritoriaux</v>
      </c>
      <c r="Z1907" t="s">
        <v>329</v>
      </c>
      <c r="AA1907" t="s">
        <v>260</v>
      </c>
      <c r="AB1907">
        <v>503.00420719031598</v>
      </c>
    </row>
    <row r="1908" spans="24:28" x14ac:dyDescent="0.35">
      <c r="X1908" t="str">
        <f t="shared" si="55"/>
        <v>8422_Culture et production animale, chasse et services annexes</v>
      </c>
      <c r="Y1908" t="str">
        <f>INDEX(PDC!$K$1:$L$89,MATCH(AA1908,PDC!$K:$K,0),MATCH(PDC!$L$1,PDC!$K$1:$L$1,0))</f>
        <v>Culture et production animale, chasse et services annexes</v>
      </c>
      <c r="Z1908" t="s">
        <v>330</v>
      </c>
      <c r="AA1908" t="s">
        <v>94</v>
      </c>
      <c r="AB1908">
        <v>420.06017481491199</v>
      </c>
    </row>
    <row r="1909" spans="24:28" x14ac:dyDescent="0.35">
      <c r="X1909" t="str">
        <f t="shared" si="55"/>
        <v>8422_Sylviculture et exploitation forestière</v>
      </c>
      <c r="Y1909" t="str">
        <f>INDEX(PDC!$K$1:$L$89,MATCH(AA1909,PDC!$K:$K,0),MATCH(PDC!$L$1,PDC!$K$1:$L$1,0))</f>
        <v>Sylviculture et exploitation forestière</v>
      </c>
      <c r="Z1909" t="s">
        <v>330</v>
      </c>
      <c r="AA1909" t="s">
        <v>95</v>
      </c>
      <c r="AB1909">
        <v>3.9999939745707001</v>
      </c>
    </row>
    <row r="1910" spans="24:28" x14ac:dyDescent="0.35">
      <c r="X1910" t="str">
        <f t="shared" si="55"/>
        <v>8422_Extraction d'hydrocarbures</v>
      </c>
      <c r="Y1910" t="str">
        <f>INDEX(PDC!$K$1:$L$89,MATCH(AA1910,PDC!$K:$K,0),MATCH(PDC!$L$1,PDC!$K$1:$L$1,0))</f>
        <v>Extraction d'hydrocarbures</v>
      </c>
      <c r="Z1910" t="s">
        <v>330</v>
      </c>
      <c r="AA1910" t="s">
        <v>105</v>
      </c>
      <c r="AB1910">
        <v>4.1006864988558398</v>
      </c>
    </row>
    <row r="1911" spans="24:28" x14ac:dyDescent="0.35">
      <c r="X1911" t="str">
        <f t="shared" si="55"/>
        <v>8422_Autres industries extractives</v>
      </c>
      <c r="Y1911" t="str">
        <f>INDEX(PDC!$K$1:$L$89,MATCH(AA1911,PDC!$K:$K,0),MATCH(PDC!$L$1,PDC!$K$1:$L$1,0))</f>
        <v>Autres industries extractives</v>
      </c>
      <c r="Z1911" t="s">
        <v>330</v>
      </c>
      <c r="AA1911" t="s">
        <v>96</v>
      </c>
      <c r="AB1911">
        <v>24.544370747614401</v>
      </c>
    </row>
    <row r="1912" spans="24:28" x14ac:dyDescent="0.35">
      <c r="X1912" t="str">
        <f t="shared" si="55"/>
        <v>8422_Industries alimentaires</v>
      </c>
      <c r="Y1912" t="str">
        <f>INDEX(PDC!$K$1:$L$89,MATCH(AA1912,PDC!$K:$K,0),MATCH(PDC!$L$1,PDC!$K$1:$L$1,0))</f>
        <v>Industries alimentaires</v>
      </c>
      <c r="Z1912" t="s">
        <v>330</v>
      </c>
      <c r="AA1912" t="s">
        <v>199</v>
      </c>
      <c r="AB1912">
        <v>762.19961576644198</v>
      </c>
    </row>
    <row r="1913" spans="24:28" x14ac:dyDescent="0.35">
      <c r="X1913" t="str">
        <f t="shared" si="55"/>
        <v>8422_Fabrication de boissons</v>
      </c>
      <c r="Y1913" t="str">
        <f>INDEX(PDC!$K$1:$L$89,MATCH(AA1913,PDC!$K:$K,0),MATCH(PDC!$L$1,PDC!$K$1:$L$1,0))</f>
        <v>Fabrication de boissons</v>
      </c>
      <c r="Z1913" t="s">
        <v>330</v>
      </c>
      <c r="AA1913" t="s">
        <v>252</v>
      </c>
      <c r="AB1913">
        <v>20.043731426590899</v>
      </c>
    </row>
    <row r="1914" spans="24:28" x14ac:dyDescent="0.35">
      <c r="X1914" t="str">
        <f t="shared" si="55"/>
        <v>8422_Fabrication de textiles</v>
      </c>
      <c r="Y1914" t="str">
        <f>INDEX(PDC!$K$1:$L$89,MATCH(AA1914,PDC!$K:$K,0),MATCH(PDC!$L$1,PDC!$K$1:$L$1,0))</f>
        <v>Fabrication de textiles</v>
      </c>
      <c r="Z1914" t="s">
        <v>330</v>
      </c>
      <c r="AA1914" t="s">
        <v>250</v>
      </c>
      <c r="AB1914">
        <v>58.732738879327997</v>
      </c>
    </row>
    <row r="1915" spans="24:28" x14ac:dyDescent="0.35">
      <c r="X1915" t="str">
        <f t="shared" si="55"/>
        <v>8422_Industrie de l'habillement</v>
      </c>
      <c r="Y1915" t="str">
        <f>INDEX(PDC!$K$1:$L$89,MATCH(AA1915,PDC!$K:$K,0),MATCH(PDC!$L$1,PDC!$K$1:$L$1,0))</f>
        <v>Industrie de l'habillement</v>
      </c>
      <c r="Z1915" t="s">
        <v>330</v>
      </c>
      <c r="AA1915" t="s">
        <v>254</v>
      </c>
      <c r="AB1915">
        <v>15.812261751663801</v>
      </c>
    </row>
    <row r="1916" spans="24:28" x14ac:dyDescent="0.35">
      <c r="X1916" t="str">
        <f t="shared" si="55"/>
        <v>8422_Industrie du cuir et de la chaussure</v>
      </c>
      <c r="Y1916" t="str">
        <f>INDEX(PDC!$K$1:$L$89,MATCH(AA1916,PDC!$K:$K,0),MATCH(PDC!$L$1,PDC!$K$1:$L$1,0))</f>
        <v>Industrie du cuir et de la chaussure</v>
      </c>
      <c r="Z1916" t="s">
        <v>330</v>
      </c>
      <c r="AA1916" t="s">
        <v>143</v>
      </c>
      <c r="AB1916">
        <v>20.645489262555401</v>
      </c>
    </row>
    <row r="1917" spans="24:28" x14ac:dyDescent="0.35">
      <c r="X1917" t="str">
        <f t="shared" si="55"/>
        <v>8422_Travail du bois et fabrication d'articles en bois et en liège, à l'exception des meubles ; fabrication d'articles en vannerie et sparterie</v>
      </c>
      <c r="Y1917" t="str">
        <f>INDEX(PDC!$K$1:$L$89,MATCH(AA1917,PDC!$K:$K,0),MATCH(PDC!$L$1,PDC!$K$1:$L$1,0))</f>
        <v>Travail du bois et fabrication d'articles en bois et en liège, à l'exception des meubles ; fabrication d'articles en vannerie et sparterie</v>
      </c>
      <c r="Z1917" t="s">
        <v>330</v>
      </c>
      <c r="AA1917" t="s">
        <v>196</v>
      </c>
      <c r="AB1917">
        <v>35.886922292188501</v>
      </c>
    </row>
    <row r="1918" spans="24:28" x14ac:dyDescent="0.35">
      <c r="X1918" t="str">
        <f t="shared" si="55"/>
        <v>8422_Industrie du papier et du carton</v>
      </c>
      <c r="Y1918" t="str">
        <f>INDEX(PDC!$K$1:$L$89,MATCH(AA1918,PDC!$K:$K,0),MATCH(PDC!$L$1,PDC!$K$1:$L$1,0))</f>
        <v>Industrie du papier et du carton</v>
      </c>
      <c r="Z1918" t="s">
        <v>330</v>
      </c>
      <c r="AA1918" t="s">
        <v>248</v>
      </c>
      <c r="AB1918">
        <v>485.04652292125502</v>
      </c>
    </row>
    <row r="1919" spans="24:28" x14ac:dyDescent="0.35">
      <c r="X1919" t="str">
        <f t="shared" si="55"/>
        <v>8422_Imprimerie et reproduction d'enregistrements</v>
      </c>
      <c r="Y1919" t="str">
        <f>INDEX(PDC!$K$1:$L$89,MATCH(AA1919,PDC!$K:$K,0),MATCH(PDC!$L$1,PDC!$K$1:$L$1,0))</f>
        <v>Imprimerie et reproduction d'enregistrements</v>
      </c>
      <c r="Z1919" t="s">
        <v>330</v>
      </c>
      <c r="AA1919" t="s">
        <v>221</v>
      </c>
      <c r="AB1919">
        <v>294.93985255824299</v>
      </c>
    </row>
    <row r="1920" spans="24:28" x14ac:dyDescent="0.35">
      <c r="X1920" t="str">
        <f t="shared" si="55"/>
        <v>8422_Industrie chimique</v>
      </c>
      <c r="Y1920" t="str">
        <f>INDEX(PDC!$K$1:$L$89,MATCH(AA1920,PDC!$K:$K,0),MATCH(PDC!$L$1,PDC!$K$1:$L$1,0))</f>
        <v>Industrie chimique</v>
      </c>
      <c r="Z1920" t="s">
        <v>330</v>
      </c>
      <c r="AA1920" t="s">
        <v>211</v>
      </c>
      <c r="AB1920">
        <v>105.255274773492</v>
      </c>
    </row>
    <row r="1921" spans="24:28" x14ac:dyDescent="0.35">
      <c r="X1921" t="str">
        <f t="shared" si="55"/>
        <v>8422_Industrie pharmaceutique</v>
      </c>
      <c r="Y1921" t="str">
        <f>INDEX(PDC!$K$1:$L$89,MATCH(AA1921,PDC!$K:$K,0),MATCH(PDC!$L$1,PDC!$K$1:$L$1,0))</f>
        <v>Industrie pharmaceutique</v>
      </c>
      <c r="Z1921" t="s">
        <v>330</v>
      </c>
      <c r="AA1921" t="s">
        <v>259</v>
      </c>
      <c r="AB1921">
        <v>72.499074294628301</v>
      </c>
    </row>
    <row r="1922" spans="24:28" x14ac:dyDescent="0.35">
      <c r="X1922" t="str">
        <f t="shared" si="55"/>
        <v>8422_Fabrication de produits en caoutchouc et en plastique</v>
      </c>
      <c r="Y1922" t="str">
        <f>INDEX(PDC!$K$1:$L$89,MATCH(AA1922,PDC!$K:$K,0),MATCH(PDC!$L$1,PDC!$K$1:$L$1,0))</f>
        <v>Fabrication de produits en caoutchouc et en plastique</v>
      </c>
      <c r="Z1922" t="s">
        <v>330</v>
      </c>
      <c r="AA1922" t="s">
        <v>195</v>
      </c>
      <c r="AB1922">
        <v>130.411265672356</v>
      </c>
    </row>
    <row r="1923" spans="24:28" x14ac:dyDescent="0.35">
      <c r="X1923" t="str">
        <f t="shared" si="55"/>
        <v>8422_Fabrication d'autres produits minéraux non métalliques</v>
      </c>
      <c r="Y1923" t="str">
        <f>INDEX(PDC!$K$1:$L$89,MATCH(AA1923,PDC!$K:$K,0),MATCH(PDC!$L$1,PDC!$K$1:$L$1,0))</f>
        <v>Fabrication d'autres produits minéraux non métalliques</v>
      </c>
      <c r="Z1923" t="s">
        <v>330</v>
      </c>
      <c r="AA1923" t="s">
        <v>203</v>
      </c>
      <c r="AB1923">
        <v>622.21667750519202</v>
      </c>
    </row>
    <row r="1924" spans="24:28" x14ac:dyDescent="0.35">
      <c r="X1924" t="str">
        <f t="shared" si="55"/>
        <v>8422_Métallurgie</v>
      </c>
      <c r="Y1924" t="str">
        <f>INDEX(PDC!$K$1:$L$89,MATCH(AA1924,PDC!$K:$K,0),MATCH(PDC!$L$1,PDC!$K$1:$L$1,0))</f>
        <v>Métallurgie</v>
      </c>
      <c r="Z1924" t="s">
        <v>330</v>
      </c>
      <c r="AA1924" t="s">
        <v>225</v>
      </c>
      <c r="AB1924">
        <v>22.973193113081699</v>
      </c>
    </row>
    <row r="1925" spans="24:28" x14ac:dyDescent="0.35">
      <c r="X1925" t="str">
        <f t="shared" ref="X1925:X1988" si="56">Z1925&amp;"_"&amp;Y1925</f>
        <v>8422_Fabrication de produits métalliques, à l'exception des machines et des équipements</v>
      </c>
      <c r="Y1925" t="str">
        <f>INDEX(PDC!$K$1:$L$89,MATCH(AA1925,PDC!$K:$K,0),MATCH(PDC!$L$1,PDC!$K$1:$L$1,0))</f>
        <v>Fabrication de produits métalliques, à l'exception des machines et des équipements</v>
      </c>
      <c r="Z1925" t="s">
        <v>330</v>
      </c>
      <c r="AA1925" t="s">
        <v>204</v>
      </c>
      <c r="AB1925">
        <v>257.97762787020798</v>
      </c>
    </row>
    <row r="1926" spans="24:28" x14ac:dyDescent="0.35">
      <c r="X1926" t="str">
        <f t="shared" si="56"/>
        <v>8422_Fabrication de produits informatiques, électroniques et optiques</v>
      </c>
      <c r="Y1926" t="str">
        <f>INDEX(PDC!$K$1:$L$89,MATCH(AA1926,PDC!$K:$K,0),MATCH(PDC!$L$1,PDC!$K$1:$L$1,0))</f>
        <v>Fabrication de produits informatiques, électroniques et optiques</v>
      </c>
      <c r="Z1926" t="s">
        <v>330</v>
      </c>
      <c r="AA1926" t="s">
        <v>145</v>
      </c>
      <c r="AB1926">
        <v>39.2239045243522</v>
      </c>
    </row>
    <row r="1927" spans="24:28" x14ac:dyDescent="0.35">
      <c r="X1927" t="str">
        <f t="shared" si="56"/>
        <v>8422_Fabrication d'équipements électriques</v>
      </c>
      <c r="Y1927" t="str">
        <f>INDEX(PDC!$K$1:$L$89,MATCH(AA1927,PDC!$K:$K,0),MATCH(PDC!$L$1,PDC!$K$1:$L$1,0))</f>
        <v>Fabrication d'équipements électriques</v>
      </c>
      <c r="Z1927" t="s">
        <v>330</v>
      </c>
      <c r="AA1927" t="s">
        <v>235</v>
      </c>
      <c r="AB1927">
        <v>27.7493134347432</v>
      </c>
    </row>
    <row r="1928" spans="24:28" x14ac:dyDescent="0.35">
      <c r="X1928" t="str">
        <f t="shared" si="56"/>
        <v>8422_Fabrication de machines et équipements n.c.a.</v>
      </c>
      <c r="Y1928" t="str">
        <f>INDEX(PDC!$K$1:$L$89,MATCH(AA1928,PDC!$K:$K,0),MATCH(PDC!$L$1,PDC!$K$1:$L$1,0))</f>
        <v>Fabrication de machines et équipements n.c.a.</v>
      </c>
      <c r="Z1928" t="s">
        <v>330</v>
      </c>
      <c r="AA1928" t="s">
        <v>219</v>
      </c>
      <c r="AB1928">
        <v>175.31961704504499</v>
      </c>
    </row>
    <row r="1929" spans="24:28" x14ac:dyDescent="0.35">
      <c r="X1929" t="str">
        <f t="shared" si="56"/>
        <v>8422_Industrie automobile</v>
      </c>
      <c r="Y1929" t="str">
        <f>INDEX(PDC!$K$1:$L$89,MATCH(AA1929,PDC!$K:$K,0),MATCH(PDC!$L$1,PDC!$K$1:$L$1,0))</f>
        <v>Industrie automobile</v>
      </c>
      <c r="Z1929" t="s">
        <v>330</v>
      </c>
      <c r="AA1929" t="s">
        <v>208</v>
      </c>
      <c r="AB1929">
        <v>67.913733832092007</v>
      </c>
    </row>
    <row r="1930" spans="24:28" x14ac:dyDescent="0.35">
      <c r="X1930" t="str">
        <f t="shared" si="56"/>
        <v>8422_Fabrication d'autres matériels de transport</v>
      </c>
      <c r="Y1930" t="str">
        <f>INDEX(PDC!$K$1:$L$89,MATCH(AA1930,PDC!$K:$K,0),MATCH(PDC!$L$1,PDC!$K$1:$L$1,0))</f>
        <v>Fabrication d'autres matériels de transport</v>
      </c>
      <c r="Z1930" t="s">
        <v>330</v>
      </c>
      <c r="AA1930" t="s">
        <v>237</v>
      </c>
      <c r="AB1930">
        <v>16.497297749491601</v>
      </c>
    </row>
    <row r="1931" spans="24:28" x14ac:dyDescent="0.35">
      <c r="X1931" t="str">
        <f t="shared" si="56"/>
        <v>8422_Fabrication de meubles</v>
      </c>
      <c r="Y1931" t="str">
        <f>INDEX(PDC!$K$1:$L$89,MATCH(AA1931,PDC!$K:$K,0),MATCH(PDC!$L$1,PDC!$K$1:$L$1,0))</f>
        <v>Fabrication de meubles</v>
      </c>
      <c r="Z1931" t="s">
        <v>330</v>
      </c>
      <c r="AA1931" t="s">
        <v>231</v>
      </c>
      <c r="AB1931">
        <v>28.245437653798898</v>
      </c>
    </row>
    <row r="1932" spans="24:28" x14ac:dyDescent="0.35">
      <c r="X1932" t="str">
        <f t="shared" si="56"/>
        <v>8422_Autres industries manufacturières</v>
      </c>
      <c r="Y1932" t="str">
        <f>INDEX(PDC!$K$1:$L$89,MATCH(AA1932,PDC!$K:$K,0),MATCH(PDC!$L$1,PDC!$K$1:$L$1,0))</f>
        <v>Autres industries manufacturières</v>
      </c>
      <c r="Z1932" t="s">
        <v>330</v>
      </c>
      <c r="AA1932" t="s">
        <v>244</v>
      </c>
      <c r="AB1932">
        <v>41.882938173014502</v>
      </c>
    </row>
    <row r="1933" spans="24:28" x14ac:dyDescent="0.35">
      <c r="X1933" t="str">
        <f t="shared" si="56"/>
        <v>8422_Réparation et installation de machines et d'équipements</v>
      </c>
      <c r="Y1933" t="str">
        <f>INDEX(PDC!$K$1:$L$89,MATCH(AA1933,PDC!$K:$K,0),MATCH(PDC!$L$1,PDC!$K$1:$L$1,0))</f>
        <v>Réparation et installation de machines et d'équipements</v>
      </c>
      <c r="Z1933" t="s">
        <v>330</v>
      </c>
      <c r="AA1933" t="s">
        <v>215</v>
      </c>
      <c r="AB1933">
        <v>193.33410593471999</v>
      </c>
    </row>
    <row r="1934" spans="24:28" x14ac:dyDescent="0.35">
      <c r="X1934" t="str">
        <f t="shared" si="56"/>
        <v>8422_Production et distribution d'électricité, de gaz, de vapeur et d'air conditionné</v>
      </c>
      <c r="Y1934" t="str">
        <f>INDEX(PDC!$K$1:$L$89,MATCH(AA1934,PDC!$K:$K,0),MATCH(PDC!$L$1,PDC!$K$1:$L$1,0))</f>
        <v>Production et distribution d'électricité, de gaz, de vapeur et d'air conditionné</v>
      </c>
      <c r="Z1934" t="s">
        <v>330</v>
      </c>
      <c r="AA1934" t="s">
        <v>253</v>
      </c>
      <c r="AB1934">
        <v>1732.53075308803</v>
      </c>
    </row>
    <row r="1935" spans="24:28" x14ac:dyDescent="0.35">
      <c r="X1935" t="str">
        <f t="shared" si="56"/>
        <v>8422_Captage, traitement et distribution d'eau</v>
      </c>
      <c r="Y1935" t="str">
        <f>INDEX(PDC!$K$1:$L$89,MATCH(AA1935,PDC!$K:$K,0),MATCH(PDC!$L$1,PDC!$K$1:$L$1,0))</f>
        <v>Captage, traitement et distribution d'eau</v>
      </c>
      <c r="Z1935" t="s">
        <v>330</v>
      </c>
      <c r="AA1935" t="s">
        <v>230</v>
      </c>
      <c r="AB1935">
        <v>58.483868447558599</v>
      </c>
    </row>
    <row r="1936" spans="24:28" x14ac:dyDescent="0.35">
      <c r="X1936" t="str">
        <f t="shared" si="56"/>
        <v>8422_Collecte et traitement des eaux usées</v>
      </c>
      <c r="Y1936" t="str">
        <f>INDEX(PDC!$K$1:$L$89,MATCH(AA1936,PDC!$K:$K,0),MATCH(PDC!$L$1,PDC!$K$1:$L$1,0))</f>
        <v>Collecte et traitement des eaux usées</v>
      </c>
      <c r="Z1936" t="s">
        <v>330</v>
      </c>
      <c r="AA1936" t="s">
        <v>197</v>
      </c>
      <c r="AB1936">
        <v>1.03018801192832</v>
      </c>
    </row>
    <row r="1937" spans="24:28" x14ac:dyDescent="0.35">
      <c r="X1937" t="str">
        <f t="shared" si="56"/>
        <v>8422_Collecte, traitement et élimination des déchets ; récupération</v>
      </c>
      <c r="Y1937" t="str">
        <f>INDEX(PDC!$K$1:$L$89,MATCH(AA1937,PDC!$K:$K,0),MATCH(PDC!$L$1,PDC!$K$1:$L$1,0))</f>
        <v>Collecte, traitement et élimination des déchets ; récupération</v>
      </c>
      <c r="Z1937" t="s">
        <v>330</v>
      </c>
      <c r="AA1937" t="s">
        <v>147</v>
      </c>
      <c r="AB1937">
        <v>63.031617536171701</v>
      </c>
    </row>
    <row r="1938" spans="24:28" x14ac:dyDescent="0.35">
      <c r="X1938" t="str">
        <f t="shared" si="56"/>
        <v>8422_Dépollution et autres services de gestion des déchets</v>
      </c>
      <c r="Y1938" t="str">
        <f>INDEX(PDC!$K$1:$L$89,MATCH(AA1938,PDC!$K:$K,0),MATCH(PDC!$L$1,PDC!$K$1:$L$1,0))</f>
        <v>Dépollution et autres services de gestion des déchets</v>
      </c>
      <c r="Z1938" t="s">
        <v>330</v>
      </c>
      <c r="AA1938" t="s">
        <v>246</v>
      </c>
      <c r="AB1938">
        <v>26.2880141596988</v>
      </c>
    </row>
    <row r="1939" spans="24:28" x14ac:dyDescent="0.35">
      <c r="X1939" t="str">
        <f t="shared" si="56"/>
        <v>8422_Construction de bâtiments</v>
      </c>
      <c r="Y1939" t="str">
        <f>INDEX(PDC!$K$1:$L$89,MATCH(AA1939,PDC!$K:$K,0),MATCH(PDC!$L$1,PDC!$K$1:$L$1,0))</f>
        <v>Construction de bâtiments</v>
      </c>
      <c r="Z1939" t="s">
        <v>330</v>
      </c>
      <c r="AA1939" t="s">
        <v>193</v>
      </c>
      <c r="AB1939">
        <v>236.13389022278901</v>
      </c>
    </row>
    <row r="1940" spans="24:28" x14ac:dyDescent="0.35">
      <c r="X1940" t="str">
        <f t="shared" si="56"/>
        <v>8422_Génie civil</v>
      </c>
      <c r="Y1940" t="str">
        <f>INDEX(PDC!$K$1:$L$89,MATCH(AA1940,PDC!$K:$K,0),MATCH(PDC!$L$1,PDC!$K$1:$L$1,0))</f>
        <v>Génie civil</v>
      </c>
      <c r="Z1940" t="s">
        <v>330</v>
      </c>
      <c r="AA1940" t="s">
        <v>149</v>
      </c>
      <c r="AB1940">
        <v>336.63917449020602</v>
      </c>
    </row>
    <row r="1941" spans="24:28" x14ac:dyDescent="0.35">
      <c r="X1941" t="str">
        <f t="shared" si="56"/>
        <v>8422_Travaux de construction spécialisés</v>
      </c>
      <c r="Y1941" t="str">
        <f>INDEX(PDC!$K$1:$L$89,MATCH(AA1941,PDC!$K:$K,0),MATCH(PDC!$L$1,PDC!$K$1:$L$1,0))</f>
        <v>Travaux de construction spécialisés</v>
      </c>
      <c r="Z1941" t="s">
        <v>330</v>
      </c>
      <c r="AA1941" t="s">
        <v>151</v>
      </c>
      <c r="AB1941">
        <v>1806.0715143882201</v>
      </c>
    </row>
    <row r="1942" spans="24:28" x14ac:dyDescent="0.35">
      <c r="X1942" t="str">
        <f t="shared" si="56"/>
        <v>8422_Commerce et réparation d'automobiles et de motocycles</v>
      </c>
      <c r="Y1942" t="str">
        <f>INDEX(PDC!$K$1:$L$89,MATCH(AA1942,PDC!$K:$K,0),MATCH(PDC!$L$1,PDC!$K$1:$L$1,0))</f>
        <v>Commerce et réparation d'automobiles et de motocycles</v>
      </c>
      <c r="Z1942" t="s">
        <v>330</v>
      </c>
      <c r="AA1942" t="s">
        <v>223</v>
      </c>
      <c r="AB1942">
        <v>637.60070493543401</v>
      </c>
    </row>
    <row r="1943" spans="24:28" x14ac:dyDescent="0.35">
      <c r="X1943" t="str">
        <f t="shared" si="56"/>
        <v>8422_Commerce de gros, à l'exception des automobiles et des motocycles</v>
      </c>
      <c r="Y1943" t="str">
        <f>INDEX(PDC!$K$1:$L$89,MATCH(AA1943,PDC!$K:$K,0),MATCH(PDC!$L$1,PDC!$K$1:$L$1,0))</f>
        <v>Commerce de gros, à l'exception des automobiles et des motocycles</v>
      </c>
      <c r="Z1943" t="s">
        <v>330</v>
      </c>
      <c r="AA1943" t="s">
        <v>210</v>
      </c>
      <c r="AB1943">
        <v>1170.0921630636799</v>
      </c>
    </row>
    <row r="1944" spans="24:28" x14ac:dyDescent="0.35">
      <c r="X1944" t="str">
        <f t="shared" si="56"/>
        <v>8422_Commerce de détail, à l'exception des automobiles et des motocycles</v>
      </c>
      <c r="Y1944" t="str">
        <f>INDEX(PDC!$K$1:$L$89,MATCH(AA1944,PDC!$K:$K,0),MATCH(PDC!$L$1,PDC!$K$1:$L$1,0))</f>
        <v>Commerce de détail, à l'exception des automobiles et des motocycles</v>
      </c>
      <c r="Z1944" t="s">
        <v>330</v>
      </c>
      <c r="AA1944" t="s">
        <v>206</v>
      </c>
      <c r="AB1944">
        <v>2529.83927953799</v>
      </c>
    </row>
    <row r="1945" spans="24:28" x14ac:dyDescent="0.35">
      <c r="X1945" t="str">
        <f t="shared" si="56"/>
        <v>8422_Transports terrestres et transport par conduites</v>
      </c>
      <c r="Y1945" t="str">
        <f>INDEX(PDC!$K$1:$L$89,MATCH(AA1945,PDC!$K:$K,0),MATCH(PDC!$L$1,PDC!$K$1:$L$1,0))</f>
        <v>Transports terrestres et transport par conduites</v>
      </c>
      <c r="Z1945" t="s">
        <v>330</v>
      </c>
      <c r="AA1945" t="s">
        <v>205</v>
      </c>
      <c r="AB1945">
        <v>1110.6610246309299</v>
      </c>
    </row>
    <row r="1946" spans="24:28" x14ac:dyDescent="0.35">
      <c r="X1946" t="str">
        <f t="shared" si="56"/>
        <v>8422_Transports par eau</v>
      </c>
      <c r="Y1946" t="str">
        <f>INDEX(PDC!$K$1:$L$89,MATCH(AA1946,PDC!$K:$K,0),MATCH(PDC!$L$1,PDC!$K$1:$L$1,0))</f>
        <v>Transports par eau</v>
      </c>
      <c r="Z1946" t="s">
        <v>330</v>
      </c>
      <c r="AA1946" t="s">
        <v>256</v>
      </c>
      <c r="AB1946">
        <v>8</v>
      </c>
    </row>
    <row r="1947" spans="24:28" x14ac:dyDescent="0.35">
      <c r="X1947" t="str">
        <f t="shared" si="56"/>
        <v>8422_Transports aériens</v>
      </c>
      <c r="Y1947" t="str">
        <f>INDEX(PDC!$K$1:$L$89,MATCH(AA1947,PDC!$K:$K,0),MATCH(PDC!$L$1,PDC!$K$1:$L$1,0))</f>
        <v>Transports aériens</v>
      </c>
      <c r="Z1947" t="s">
        <v>330</v>
      </c>
      <c r="AA1947" t="s">
        <v>258</v>
      </c>
      <c r="AB1947">
        <v>10.845196068648301</v>
      </c>
    </row>
    <row r="1948" spans="24:28" x14ac:dyDescent="0.35">
      <c r="X1948" t="str">
        <f t="shared" si="56"/>
        <v>8422_Entreposage et services auxiliaires des transports</v>
      </c>
      <c r="Y1948" t="str">
        <f>INDEX(PDC!$K$1:$L$89,MATCH(AA1948,PDC!$K:$K,0),MATCH(PDC!$L$1,PDC!$K$1:$L$1,0))</f>
        <v>Entreposage et services auxiliaires des transports</v>
      </c>
      <c r="Z1948" t="s">
        <v>330</v>
      </c>
      <c r="AA1948" t="s">
        <v>200</v>
      </c>
      <c r="AB1948">
        <v>723.66458693902098</v>
      </c>
    </row>
    <row r="1949" spans="24:28" x14ac:dyDescent="0.35">
      <c r="X1949" t="str">
        <f t="shared" si="56"/>
        <v>8422_Activités de poste et de courrier</v>
      </c>
      <c r="Y1949" t="str">
        <f>INDEX(PDC!$K$1:$L$89,MATCH(AA1949,PDC!$K:$K,0),MATCH(PDC!$L$1,PDC!$K$1:$L$1,0))</f>
        <v>Activités de poste et de courrier</v>
      </c>
      <c r="Z1949" t="s">
        <v>330</v>
      </c>
      <c r="AA1949" t="s">
        <v>229</v>
      </c>
      <c r="AB1949">
        <v>143.38462125045999</v>
      </c>
    </row>
    <row r="1950" spans="24:28" x14ac:dyDescent="0.35">
      <c r="X1950" t="str">
        <f t="shared" si="56"/>
        <v>8422_Hébergement</v>
      </c>
      <c r="Y1950" t="str">
        <f>INDEX(PDC!$K$1:$L$89,MATCH(AA1950,PDC!$K:$K,0),MATCH(PDC!$L$1,PDC!$K$1:$L$1,0))</f>
        <v>Hébergement</v>
      </c>
      <c r="Z1950" t="s">
        <v>330</v>
      </c>
      <c r="AA1950" t="s">
        <v>220</v>
      </c>
      <c r="AB1950">
        <v>252.333735420605</v>
      </c>
    </row>
    <row r="1951" spans="24:28" x14ac:dyDescent="0.35">
      <c r="X1951" t="str">
        <f t="shared" si="56"/>
        <v>8422_Restauration</v>
      </c>
      <c r="Y1951" t="str">
        <f>INDEX(PDC!$K$1:$L$89,MATCH(AA1951,PDC!$K:$K,0),MATCH(PDC!$L$1,PDC!$K$1:$L$1,0))</f>
        <v>Restauration</v>
      </c>
      <c r="Z1951" t="s">
        <v>330</v>
      </c>
      <c r="AA1951" t="s">
        <v>214</v>
      </c>
      <c r="AB1951">
        <v>997.01930307328598</v>
      </c>
    </row>
    <row r="1952" spans="24:28" x14ac:dyDescent="0.35">
      <c r="X1952" t="str">
        <f t="shared" si="56"/>
        <v>8422_Édition</v>
      </c>
      <c r="Y1952" t="str">
        <f>INDEX(PDC!$K$1:$L$89,MATCH(AA1952,PDC!$K:$K,0),MATCH(PDC!$L$1,PDC!$K$1:$L$1,0))</f>
        <v>Édition</v>
      </c>
      <c r="Z1952" t="s">
        <v>330</v>
      </c>
      <c r="AA1952" t="s">
        <v>255</v>
      </c>
      <c r="AB1952">
        <v>60.020955754903298</v>
      </c>
    </row>
    <row r="1953" spans="24:28" x14ac:dyDescent="0.35">
      <c r="X1953" t="str">
        <f t="shared" si="56"/>
        <v>8422_Production de films cinématographiques, de vidéo et de programmes de télévision ; enregistrement sonore et édition musicale</v>
      </c>
      <c r="Y1953" t="str">
        <f>INDEX(PDC!$K$1:$L$89,MATCH(AA1953,PDC!$K:$K,0),MATCH(PDC!$L$1,PDC!$K$1:$L$1,0))</f>
        <v>Production de films cinématographiques, de vidéo et de programmes de télévision ; enregistrement sonore et édition musicale</v>
      </c>
      <c r="Z1953" t="s">
        <v>330</v>
      </c>
      <c r="AA1953" t="s">
        <v>228</v>
      </c>
      <c r="AB1953">
        <v>15.3202119043655</v>
      </c>
    </row>
    <row r="1954" spans="24:28" x14ac:dyDescent="0.35">
      <c r="X1954" t="str">
        <f t="shared" si="56"/>
        <v>8422_Programmation et diffusion</v>
      </c>
      <c r="Y1954" t="str">
        <f>INDEX(PDC!$K$1:$L$89,MATCH(AA1954,PDC!$K:$K,0),MATCH(PDC!$L$1,PDC!$K$1:$L$1,0))</f>
        <v>Programmation et diffusion</v>
      </c>
      <c r="Z1954" t="s">
        <v>330</v>
      </c>
      <c r="AA1954" t="s">
        <v>257</v>
      </c>
      <c r="AB1954">
        <v>4</v>
      </c>
    </row>
    <row r="1955" spans="24:28" x14ac:dyDescent="0.35">
      <c r="X1955" t="str">
        <f t="shared" si="56"/>
        <v>8422_Télécommunications</v>
      </c>
      <c r="Y1955" t="str">
        <f>INDEX(PDC!$K$1:$L$89,MATCH(AA1955,PDC!$K:$K,0),MATCH(PDC!$L$1,PDC!$K$1:$L$1,0))</f>
        <v>Télécommunications</v>
      </c>
      <c r="Z1955" t="s">
        <v>330</v>
      </c>
      <c r="AA1955" t="s">
        <v>249</v>
      </c>
      <c r="AB1955">
        <v>36.382068470673303</v>
      </c>
    </row>
    <row r="1956" spans="24:28" x14ac:dyDescent="0.35">
      <c r="X1956" t="str">
        <f t="shared" si="56"/>
        <v>8422_Programmation, conseil et autres activités informatiques</v>
      </c>
      <c r="Y1956" t="str">
        <f>INDEX(PDC!$K$1:$L$89,MATCH(AA1956,PDC!$K:$K,0),MATCH(PDC!$L$1,PDC!$K$1:$L$1,0))</f>
        <v>Programmation, conseil et autres activités informatiques</v>
      </c>
      <c r="Z1956" t="s">
        <v>330</v>
      </c>
      <c r="AA1956" t="s">
        <v>233</v>
      </c>
      <c r="AB1956">
        <v>49.962147969892598</v>
      </c>
    </row>
    <row r="1957" spans="24:28" x14ac:dyDescent="0.35">
      <c r="X1957" t="str">
        <f t="shared" si="56"/>
        <v>8422_Services d'information</v>
      </c>
      <c r="Y1957" t="str">
        <f>INDEX(PDC!$K$1:$L$89,MATCH(AA1957,PDC!$K:$K,0),MATCH(PDC!$L$1,PDC!$K$1:$L$1,0))</f>
        <v>Services d'information</v>
      </c>
      <c r="Z1957" t="s">
        <v>330</v>
      </c>
      <c r="AA1957" t="s">
        <v>153</v>
      </c>
      <c r="AB1957">
        <v>15.268677279891</v>
      </c>
    </row>
    <row r="1958" spans="24:28" x14ac:dyDescent="0.35">
      <c r="X1958" t="str">
        <f t="shared" si="56"/>
        <v>8422_Activités des services financiers, hors assurance et caisses de retraite</v>
      </c>
      <c r="Y1958" t="str">
        <f>INDEX(PDC!$K$1:$L$89,MATCH(AA1958,PDC!$K:$K,0),MATCH(PDC!$L$1,PDC!$K$1:$L$1,0))</f>
        <v>Activités des services financiers, hors assurance et caisses de retraite</v>
      </c>
      <c r="Z1958" t="s">
        <v>330</v>
      </c>
      <c r="AA1958" t="s">
        <v>226</v>
      </c>
      <c r="AB1958">
        <v>412.41027974215302</v>
      </c>
    </row>
    <row r="1959" spans="24:28" x14ac:dyDescent="0.35">
      <c r="X1959" t="str">
        <f t="shared" si="56"/>
        <v>8422_Assurance</v>
      </c>
      <c r="Y1959" t="str">
        <f>INDEX(PDC!$K$1:$L$89,MATCH(AA1959,PDC!$K:$K,0),MATCH(PDC!$L$1,PDC!$K$1:$L$1,0))</f>
        <v>Assurance</v>
      </c>
      <c r="Z1959" t="s">
        <v>330</v>
      </c>
      <c r="AA1959" t="s">
        <v>240</v>
      </c>
      <c r="AB1959">
        <v>131.81018774367899</v>
      </c>
    </row>
    <row r="1960" spans="24:28" x14ac:dyDescent="0.35">
      <c r="X1960" t="str">
        <f t="shared" si="56"/>
        <v>8422_Activités auxiliaires de services financiers et d'assurance</v>
      </c>
      <c r="Y1960" t="str">
        <f>INDEX(PDC!$K$1:$L$89,MATCH(AA1960,PDC!$K:$K,0),MATCH(PDC!$L$1,PDC!$K$1:$L$1,0))</f>
        <v>Activités auxiliaires de services financiers et d'assurance</v>
      </c>
      <c r="Z1960" t="s">
        <v>330</v>
      </c>
      <c r="AA1960" t="s">
        <v>232</v>
      </c>
      <c r="AB1960">
        <v>109.169250491844</v>
      </c>
    </row>
    <row r="1961" spans="24:28" x14ac:dyDescent="0.35">
      <c r="X1961" t="str">
        <f t="shared" si="56"/>
        <v>8422_Activités immobilières</v>
      </c>
      <c r="Y1961" t="str">
        <f>INDEX(PDC!$K$1:$L$89,MATCH(AA1961,PDC!$K:$K,0),MATCH(PDC!$L$1,PDC!$K$1:$L$1,0))</f>
        <v>Activités immobilières</v>
      </c>
      <c r="Z1961" t="s">
        <v>330</v>
      </c>
      <c r="AA1961" t="s">
        <v>217</v>
      </c>
      <c r="AB1961">
        <v>299.95968742772902</v>
      </c>
    </row>
    <row r="1962" spans="24:28" x14ac:dyDescent="0.35">
      <c r="X1962" t="str">
        <f t="shared" si="56"/>
        <v>8422_Activités juridiques et comptables</v>
      </c>
      <c r="Y1962" t="str">
        <f>INDEX(PDC!$K$1:$L$89,MATCH(AA1962,PDC!$K:$K,0),MATCH(PDC!$L$1,PDC!$K$1:$L$1,0))</f>
        <v>Activités juridiques et comptables</v>
      </c>
      <c r="Z1962" t="s">
        <v>330</v>
      </c>
      <c r="AA1962" t="s">
        <v>155</v>
      </c>
      <c r="AB1962">
        <v>218.78313815078101</v>
      </c>
    </row>
    <row r="1963" spans="24:28" x14ac:dyDescent="0.35">
      <c r="X1963" t="str">
        <f t="shared" si="56"/>
        <v>8422_Activités des sièges sociaux ; conseil de gestion</v>
      </c>
      <c r="Y1963" t="str">
        <f>INDEX(PDC!$K$1:$L$89,MATCH(AA1963,PDC!$K:$K,0),MATCH(PDC!$L$1,PDC!$K$1:$L$1,0))</f>
        <v>Activités des sièges sociaux ; conseil de gestion</v>
      </c>
      <c r="Z1963" t="s">
        <v>330</v>
      </c>
      <c r="AA1963" t="s">
        <v>234</v>
      </c>
      <c r="AB1963">
        <v>193.637031932996</v>
      </c>
    </row>
    <row r="1964" spans="24:28" x14ac:dyDescent="0.35">
      <c r="X1964" t="str">
        <f t="shared" si="56"/>
        <v>8422_Activités d'architecture et d'ingénierie ; activités de contrôle et analyses techniques</v>
      </c>
      <c r="Y1964" t="str">
        <f>INDEX(PDC!$K$1:$L$89,MATCH(AA1964,PDC!$K:$K,0),MATCH(PDC!$L$1,PDC!$K$1:$L$1,0))</f>
        <v>Activités d'architecture et d'ingénierie ; activités de contrôle et analyses techniques</v>
      </c>
      <c r="Z1964" t="s">
        <v>330</v>
      </c>
      <c r="AA1964" t="s">
        <v>243</v>
      </c>
      <c r="AB1964">
        <v>212.777387824062</v>
      </c>
    </row>
    <row r="1965" spans="24:28" x14ac:dyDescent="0.35">
      <c r="X1965" t="str">
        <f t="shared" si="56"/>
        <v>8422_Recherche-développement scientifique</v>
      </c>
      <c r="Y1965" t="str">
        <f>INDEX(PDC!$K$1:$L$89,MATCH(AA1965,PDC!$K:$K,0),MATCH(PDC!$L$1,PDC!$K$1:$L$1,0))</f>
        <v>Recherche-développement scientifique</v>
      </c>
      <c r="Z1965" t="s">
        <v>330</v>
      </c>
      <c r="AA1965" t="s">
        <v>251</v>
      </c>
      <c r="AB1965">
        <v>33.745703832509797</v>
      </c>
    </row>
    <row r="1966" spans="24:28" x14ac:dyDescent="0.35">
      <c r="X1966" t="str">
        <f t="shared" si="56"/>
        <v>8422_Publicité et études de marché</v>
      </c>
      <c r="Y1966" t="str">
        <f>INDEX(PDC!$K$1:$L$89,MATCH(AA1966,PDC!$K:$K,0),MATCH(PDC!$L$1,PDC!$K$1:$L$1,0))</f>
        <v>Publicité et études de marché</v>
      </c>
      <c r="Z1966" t="s">
        <v>330</v>
      </c>
      <c r="AA1966" t="s">
        <v>157</v>
      </c>
      <c r="AB1966">
        <v>110.576666897992</v>
      </c>
    </row>
    <row r="1967" spans="24:28" x14ac:dyDescent="0.35">
      <c r="X1967" t="str">
        <f t="shared" si="56"/>
        <v>8422_Autres activités spécialisées, scientifiques et techniques</v>
      </c>
      <c r="Y1967" t="str">
        <f>INDEX(PDC!$K$1:$L$89,MATCH(AA1967,PDC!$K:$K,0),MATCH(PDC!$L$1,PDC!$K$1:$L$1,0))</f>
        <v>Autres activités spécialisées, scientifiques et techniques</v>
      </c>
      <c r="Z1967" t="s">
        <v>330</v>
      </c>
      <c r="AA1967" t="s">
        <v>159</v>
      </c>
      <c r="AB1967">
        <v>27.634959349665301</v>
      </c>
    </row>
    <row r="1968" spans="24:28" x14ac:dyDescent="0.35">
      <c r="X1968" t="str">
        <f t="shared" si="56"/>
        <v>8422_Activités vétérinaires</v>
      </c>
      <c r="Y1968" t="str">
        <f>INDEX(PDC!$K$1:$L$89,MATCH(AA1968,PDC!$K:$K,0),MATCH(PDC!$L$1,PDC!$K$1:$L$1,0))</f>
        <v>Activités vétérinaires</v>
      </c>
      <c r="Z1968" t="s">
        <v>330</v>
      </c>
      <c r="AA1968" t="s">
        <v>238</v>
      </c>
      <c r="AB1968">
        <v>17.630837343091699</v>
      </c>
    </row>
    <row r="1969" spans="24:28" x14ac:dyDescent="0.35">
      <c r="X1969" t="str">
        <f t="shared" si="56"/>
        <v>8422_Activités de location et location-bail</v>
      </c>
      <c r="Y1969" t="str">
        <f>INDEX(PDC!$K$1:$L$89,MATCH(AA1969,PDC!$K:$K,0),MATCH(PDC!$L$1,PDC!$K$1:$L$1,0))</f>
        <v>Activités de location et location-bail</v>
      </c>
      <c r="Z1969" t="s">
        <v>330</v>
      </c>
      <c r="AA1969" t="s">
        <v>236</v>
      </c>
      <c r="AB1969">
        <v>51.386473864600497</v>
      </c>
    </row>
    <row r="1970" spans="24:28" x14ac:dyDescent="0.35">
      <c r="X1970" t="str">
        <f t="shared" si="56"/>
        <v>8422_Activités liées à l'emploi</v>
      </c>
      <c r="Y1970" t="str">
        <f>INDEX(PDC!$K$1:$L$89,MATCH(AA1970,PDC!$K:$K,0),MATCH(PDC!$L$1,PDC!$K$1:$L$1,0))</f>
        <v>Activités liées à l'emploi</v>
      </c>
      <c r="Z1970" t="s">
        <v>330</v>
      </c>
      <c r="AA1970" t="s">
        <v>198</v>
      </c>
      <c r="AB1970">
        <v>736.20689781088197</v>
      </c>
    </row>
    <row r="1971" spans="24:28" x14ac:dyDescent="0.35">
      <c r="X1971" t="str">
        <f t="shared" si="56"/>
        <v>8422_Activités des agences de voyage, voyagistes, services de réservation et activités connexes</v>
      </c>
      <c r="Y1971" t="str">
        <f>INDEX(PDC!$K$1:$L$89,MATCH(AA1971,PDC!$K:$K,0),MATCH(PDC!$L$1,PDC!$K$1:$L$1,0))</f>
        <v>Activités des agences de voyage, voyagistes, services de réservation et activités connexes</v>
      </c>
      <c r="Z1971" t="s">
        <v>330</v>
      </c>
      <c r="AA1971" t="s">
        <v>227</v>
      </c>
      <c r="AB1971">
        <v>51.101018153518098</v>
      </c>
    </row>
    <row r="1972" spans="24:28" x14ac:dyDescent="0.35">
      <c r="X1972" t="str">
        <f t="shared" si="56"/>
        <v>8422_Enquêtes et sécurité</v>
      </c>
      <c r="Y1972" t="str">
        <f>INDEX(PDC!$K$1:$L$89,MATCH(AA1972,PDC!$K:$K,0),MATCH(PDC!$L$1,PDC!$K$1:$L$1,0))</f>
        <v>Enquêtes et sécurité</v>
      </c>
      <c r="Z1972" t="s">
        <v>330</v>
      </c>
      <c r="AA1972" t="s">
        <v>213</v>
      </c>
      <c r="AB1972">
        <v>124.63657513664999</v>
      </c>
    </row>
    <row r="1973" spans="24:28" x14ac:dyDescent="0.35">
      <c r="X1973" t="str">
        <f t="shared" si="56"/>
        <v>8422_Services relatifs aux bâtiments et aménagement paysager</v>
      </c>
      <c r="Y1973" t="str">
        <f>INDEX(PDC!$K$1:$L$89,MATCH(AA1973,PDC!$K:$K,0),MATCH(PDC!$L$1,PDC!$K$1:$L$1,0))</f>
        <v>Services relatifs aux bâtiments et aménagement paysager</v>
      </c>
      <c r="Z1973" t="s">
        <v>330</v>
      </c>
      <c r="AA1973" t="s">
        <v>212</v>
      </c>
      <c r="AB1973">
        <v>434.98216979271803</v>
      </c>
    </row>
    <row r="1974" spans="24:28" x14ac:dyDescent="0.35">
      <c r="X1974" t="str">
        <f t="shared" si="56"/>
        <v>8422_Activités administratives et autres activités de soutien aux entreprises</v>
      </c>
      <c r="Y1974" t="str">
        <f>INDEX(PDC!$K$1:$L$89,MATCH(AA1974,PDC!$K:$K,0),MATCH(PDC!$L$1,PDC!$K$1:$L$1,0))</f>
        <v>Activités administratives et autres activités de soutien aux entreprises</v>
      </c>
      <c r="Z1974" t="s">
        <v>330</v>
      </c>
      <c r="AA1974" t="s">
        <v>224</v>
      </c>
      <c r="AB1974">
        <v>105.88207333611</v>
      </c>
    </row>
    <row r="1975" spans="24:28" x14ac:dyDescent="0.35">
      <c r="X1975" t="str">
        <f t="shared" si="56"/>
        <v>8422_Administration publique et défense ; sécurité sociale obligatoire</v>
      </c>
      <c r="Y1975" t="str">
        <f>INDEX(PDC!$K$1:$L$89,MATCH(AA1975,PDC!$K:$K,0),MATCH(PDC!$L$1,PDC!$K$1:$L$1,0))</f>
        <v>Administration publique et défense ; sécurité sociale obligatoire</v>
      </c>
      <c r="Z1975" t="s">
        <v>330</v>
      </c>
      <c r="AA1975" t="s">
        <v>218</v>
      </c>
      <c r="AB1975">
        <v>777.24453296756496</v>
      </c>
    </row>
    <row r="1976" spans="24:28" x14ac:dyDescent="0.35">
      <c r="X1976" t="str">
        <f t="shared" si="56"/>
        <v>8422_Enseignement</v>
      </c>
      <c r="Y1976" t="str">
        <f>INDEX(PDC!$K$1:$L$89,MATCH(AA1976,PDC!$K:$K,0),MATCH(PDC!$L$1,PDC!$K$1:$L$1,0))</f>
        <v>Enseignement</v>
      </c>
      <c r="Z1976" t="s">
        <v>330</v>
      </c>
      <c r="AA1976" t="s">
        <v>222</v>
      </c>
      <c r="AB1976">
        <v>861.60166555415401</v>
      </c>
    </row>
    <row r="1977" spans="24:28" x14ac:dyDescent="0.35">
      <c r="X1977" t="str">
        <f t="shared" si="56"/>
        <v>8422_Activités pour la santé humaine</v>
      </c>
      <c r="Y1977" t="str">
        <f>INDEX(PDC!$K$1:$L$89,MATCH(AA1977,PDC!$K:$K,0),MATCH(PDC!$L$1,PDC!$K$1:$L$1,0))</f>
        <v>Activités pour la santé humaine</v>
      </c>
      <c r="Z1977" t="s">
        <v>330</v>
      </c>
      <c r="AA1977" t="s">
        <v>207</v>
      </c>
      <c r="AB1977">
        <v>1091.0623237694899</v>
      </c>
    </row>
    <row r="1978" spans="24:28" x14ac:dyDescent="0.35">
      <c r="X1978" t="str">
        <f t="shared" si="56"/>
        <v>8422_Hébergement médico-social et social</v>
      </c>
      <c r="Y1978" t="str">
        <f>INDEX(PDC!$K$1:$L$89,MATCH(AA1978,PDC!$K:$K,0),MATCH(PDC!$L$1,PDC!$K$1:$L$1,0))</f>
        <v>Hébergement médico-social et social</v>
      </c>
      <c r="Z1978" t="s">
        <v>330</v>
      </c>
      <c r="AA1978" t="s">
        <v>202</v>
      </c>
      <c r="AB1978">
        <v>1158.58592818702</v>
      </c>
    </row>
    <row r="1979" spans="24:28" x14ac:dyDescent="0.35">
      <c r="X1979" t="str">
        <f t="shared" si="56"/>
        <v>8422_Action sociale sans hébergement</v>
      </c>
      <c r="Y1979" t="str">
        <f>INDEX(PDC!$K$1:$L$89,MATCH(AA1979,PDC!$K:$K,0),MATCH(PDC!$L$1,PDC!$K$1:$L$1,0))</f>
        <v>Action sociale sans hébergement</v>
      </c>
      <c r="Z1979" t="s">
        <v>330</v>
      </c>
      <c r="AA1979" t="s">
        <v>201</v>
      </c>
      <c r="AB1979">
        <v>1645.7545996855799</v>
      </c>
    </row>
    <row r="1980" spans="24:28" x14ac:dyDescent="0.35">
      <c r="X1980" t="str">
        <f t="shared" si="56"/>
        <v>8422_Activités créatives, artistiques et de spectacle</v>
      </c>
      <c r="Y1980" t="str">
        <f>INDEX(PDC!$K$1:$L$89,MATCH(AA1980,PDC!$K:$K,0),MATCH(PDC!$L$1,PDC!$K$1:$L$1,0))</f>
        <v>Activités créatives, artistiques et de spectacle</v>
      </c>
      <c r="Z1980" t="s">
        <v>330</v>
      </c>
      <c r="AA1980" t="s">
        <v>245</v>
      </c>
      <c r="AB1980">
        <v>132.96048534066901</v>
      </c>
    </row>
    <row r="1981" spans="24:28" x14ac:dyDescent="0.35">
      <c r="X1981" t="str">
        <f t="shared" si="56"/>
        <v>8422_Bibliothèques, archives, musées et autres activités culturelles</v>
      </c>
      <c r="Y1981" t="str">
        <f>INDEX(PDC!$K$1:$L$89,MATCH(AA1981,PDC!$K:$K,0),MATCH(PDC!$L$1,PDC!$K$1:$L$1,0))</f>
        <v>Bibliothèques, archives, musées et autres activités culturelles</v>
      </c>
      <c r="Z1981" t="s">
        <v>330</v>
      </c>
      <c r="AA1981" t="s">
        <v>239</v>
      </c>
      <c r="AB1981">
        <v>17.068011170897901</v>
      </c>
    </row>
    <row r="1982" spans="24:28" x14ac:dyDescent="0.35">
      <c r="X1982" t="str">
        <f t="shared" si="56"/>
        <v>8422_Organisation de jeux de hasard et d'argent</v>
      </c>
      <c r="Y1982" t="str">
        <f>INDEX(PDC!$K$1:$L$89,MATCH(AA1982,PDC!$K:$K,0),MATCH(PDC!$L$1,PDC!$K$1:$L$1,0))</f>
        <v>Organisation de jeux de hasard et d'argent</v>
      </c>
      <c r="Z1982" t="s">
        <v>330</v>
      </c>
      <c r="AA1982" t="s">
        <v>247</v>
      </c>
      <c r="AB1982">
        <v>4.4647302904564299</v>
      </c>
    </row>
    <row r="1983" spans="24:28" x14ac:dyDescent="0.35">
      <c r="X1983" t="str">
        <f t="shared" si="56"/>
        <v>8422_Activités sportives, récréatives et de loisirs</v>
      </c>
      <c r="Y1983" t="str">
        <f>INDEX(PDC!$K$1:$L$89,MATCH(AA1983,PDC!$K:$K,0),MATCH(PDC!$L$1,PDC!$K$1:$L$1,0))</f>
        <v>Activités sportives, récréatives et de loisirs</v>
      </c>
      <c r="Z1983" t="s">
        <v>330</v>
      </c>
      <c r="AA1983" t="s">
        <v>241</v>
      </c>
      <c r="AB1983">
        <v>83.350887866786195</v>
      </c>
    </row>
    <row r="1984" spans="24:28" x14ac:dyDescent="0.35">
      <c r="X1984" t="str">
        <f t="shared" si="56"/>
        <v>8422_Activités des organisations associatives</v>
      </c>
      <c r="Y1984" t="str">
        <f>INDEX(PDC!$K$1:$L$89,MATCH(AA1984,PDC!$K:$K,0),MATCH(PDC!$L$1,PDC!$K$1:$L$1,0))</f>
        <v>Activités des organisations associatives</v>
      </c>
      <c r="Z1984" t="s">
        <v>330</v>
      </c>
      <c r="AA1984" t="s">
        <v>209</v>
      </c>
      <c r="AB1984">
        <v>435.62941999714201</v>
      </c>
    </row>
    <row r="1985" spans="24:28" x14ac:dyDescent="0.35">
      <c r="X1985" t="str">
        <f t="shared" si="56"/>
        <v>8422_Réparation d'ordinateurs et de biens personnels et domestiques</v>
      </c>
      <c r="Y1985" t="str">
        <f>INDEX(PDC!$K$1:$L$89,MATCH(AA1985,PDC!$K:$K,0),MATCH(PDC!$L$1,PDC!$K$1:$L$1,0))</f>
        <v>Réparation d'ordinateurs et de biens personnels et domestiques</v>
      </c>
      <c r="Z1985" t="s">
        <v>330</v>
      </c>
      <c r="AA1985" t="s">
        <v>242</v>
      </c>
      <c r="AB1985">
        <v>26.517858751036101</v>
      </c>
    </row>
    <row r="1986" spans="24:28" x14ac:dyDescent="0.35">
      <c r="X1986" t="str">
        <f t="shared" si="56"/>
        <v>8422_Autres services personnels</v>
      </c>
      <c r="Y1986" t="str">
        <f>INDEX(PDC!$K$1:$L$89,MATCH(AA1986,PDC!$K:$K,0),MATCH(PDC!$L$1,PDC!$K$1:$L$1,0))</f>
        <v>Autres services personnels</v>
      </c>
      <c r="Z1986" t="s">
        <v>330</v>
      </c>
      <c r="AA1986" t="s">
        <v>216</v>
      </c>
      <c r="AB1986">
        <v>262.16329448199701</v>
      </c>
    </row>
    <row r="1987" spans="24:28" x14ac:dyDescent="0.35">
      <c r="X1987" t="str">
        <f t="shared" si="56"/>
        <v>8422_Activités des ménages en tant qu'employeurs de personnel domestique</v>
      </c>
      <c r="Y1987" t="str">
        <f>INDEX(PDC!$K$1:$L$89,MATCH(AA1987,PDC!$K:$K,0),MATCH(PDC!$L$1,PDC!$K$1:$L$1,0))</f>
        <v>Activités des ménages en tant qu'employeurs de personnel domestique</v>
      </c>
      <c r="Z1987" t="s">
        <v>330</v>
      </c>
      <c r="AA1987" t="s">
        <v>261</v>
      </c>
      <c r="AB1987">
        <v>270.18283357900498</v>
      </c>
    </row>
    <row r="1988" spans="24:28" x14ac:dyDescent="0.35">
      <c r="X1988" t="str">
        <f t="shared" si="56"/>
        <v>8423_Culture et production animale, chasse et services annexes</v>
      </c>
      <c r="Y1988" t="str">
        <f>INDEX(PDC!$K$1:$L$89,MATCH(AA1988,PDC!$K:$K,0),MATCH(PDC!$L$1,PDC!$K$1:$L$1,0))</f>
        <v>Culture et production animale, chasse et services annexes</v>
      </c>
      <c r="Z1988" t="s">
        <v>331</v>
      </c>
      <c r="AA1988" t="s">
        <v>94</v>
      </c>
      <c r="AB1988">
        <v>338.24260959339102</v>
      </c>
    </row>
    <row r="1989" spans="24:28" x14ac:dyDescent="0.35">
      <c r="X1989" t="str">
        <f t="shared" ref="X1989:X2052" si="57">Z1989&amp;"_"&amp;Y1989</f>
        <v>8423_Sylviculture et exploitation forestière</v>
      </c>
      <c r="Y1989" t="str">
        <f>INDEX(PDC!$K$1:$L$89,MATCH(AA1989,PDC!$K:$K,0),MATCH(PDC!$L$1,PDC!$K$1:$L$1,0))</f>
        <v>Sylviculture et exploitation forestière</v>
      </c>
      <c r="Z1989" t="s">
        <v>331</v>
      </c>
      <c r="AA1989" t="s">
        <v>95</v>
      </c>
      <c r="AB1989">
        <v>15.294992640226299</v>
      </c>
    </row>
    <row r="1990" spans="24:28" x14ac:dyDescent="0.35">
      <c r="X1990" t="str">
        <f t="shared" si="57"/>
        <v>8423_Autres industries extractives</v>
      </c>
      <c r="Y1990" t="str">
        <f>INDEX(PDC!$K$1:$L$89,MATCH(AA1990,PDC!$K:$K,0),MATCH(PDC!$L$1,PDC!$K$1:$L$1,0))</f>
        <v>Autres industries extractives</v>
      </c>
      <c r="Z1990" t="s">
        <v>331</v>
      </c>
      <c r="AA1990" t="s">
        <v>96</v>
      </c>
      <c r="AB1990">
        <v>30.9685893238033</v>
      </c>
    </row>
    <row r="1991" spans="24:28" x14ac:dyDescent="0.35">
      <c r="X1991" t="str">
        <f t="shared" si="57"/>
        <v>8423_Industries alimentaires</v>
      </c>
      <c r="Y1991" t="str">
        <f>INDEX(PDC!$K$1:$L$89,MATCH(AA1991,PDC!$K:$K,0),MATCH(PDC!$L$1,PDC!$K$1:$L$1,0))</f>
        <v>Industries alimentaires</v>
      </c>
      <c r="Z1991" t="s">
        <v>331</v>
      </c>
      <c r="AA1991" t="s">
        <v>199</v>
      </c>
      <c r="AB1991">
        <v>1378.4809182132699</v>
      </c>
    </row>
    <row r="1992" spans="24:28" x14ac:dyDescent="0.35">
      <c r="X1992" t="str">
        <f t="shared" si="57"/>
        <v>8423_Fabrication de boissons</v>
      </c>
      <c r="Y1992" t="str">
        <f>INDEX(PDC!$K$1:$L$89,MATCH(AA1992,PDC!$K:$K,0),MATCH(PDC!$L$1,PDC!$K$1:$L$1,0))</f>
        <v>Fabrication de boissons</v>
      </c>
      <c r="Z1992" t="s">
        <v>331</v>
      </c>
      <c r="AA1992" t="s">
        <v>252</v>
      </c>
      <c r="AB1992">
        <v>10.1028602357688</v>
      </c>
    </row>
    <row r="1993" spans="24:28" x14ac:dyDescent="0.35">
      <c r="X1993" t="str">
        <f t="shared" si="57"/>
        <v>8423_Fabrication de textiles</v>
      </c>
      <c r="Y1993" t="str">
        <f>INDEX(PDC!$K$1:$L$89,MATCH(AA1993,PDC!$K:$K,0),MATCH(PDC!$L$1,PDC!$K$1:$L$1,0))</f>
        <v>Fabrication de textiles</v>
      </c>
      <c r="Z1993" t="s">
        <v>331</v>
      </c>
      <c r="AA1993" t="s">
        <v>250</v>
      </c>
      <c r="AB1993">
        <v>15.5478424977813</v>
      </c>
    </row>
    <row r="1994" spans="24:28" x14ac:dyDescent="0.35">
      <c r="X1994" t="str">
        <f t="shared" si="57"/>
        <v>8423_Industrie de l'habillement</v>
      </c>
      <c r="Y1994" t="str">
        <f>INDEX(PDC!$K$1:$L$89,MATCH(AA1994,PDC!$K:$K,0),MATCH(PDC!$L$1,PDC!$K$1:$L$1,0))</f>
        <v>Industrie de l'habillement</v>
      </c>
      <c r="Z1994" t="s">
        <v>331</v>
      </c>
      <c r="AA1994" t="s">
        <v>254</v>
      </c>
      <c r="AB1994">
        <v>18.7222935252762</v>
      </c>
    </row>
    <row r="1995" spans="24:28" x14ac:dyDescent="0.35">
      <c r="X1995" t="str">
        <f t="shared" si="57"/>
        <v>8423_Industrie du cuir et de la chaussure</v>
      </c>
      <c r="Y1995" t="str">
        <f>INDEX(PDC!$K$1:$L$89,MATCH(AA1995,PDC!$K:$K,0),MATCH(PDC!$L$1,PDC!$K$1:$L$1,0))</f>
        <v>Industrie du cuir et de la chaussure</v>
      </c>
      <c r="Z1995" t="s">
        <v>331</v>
      </c>
      <c r="AA1995" t="s">
        <v>143</v>
      </c>
      <c r="AB1995">
        <v>8</v>
      </c>
    </row>
    <row r="1996" spans="24:28" x14ac:dyDescent="0.35">
      <c r="X1996" t="str">
        <f t="shared" si="57"/>
        <v>8423_Travail du bois et fabrication d'articles en bois et en liège, à l'exception des meubles ; fabrication d'articles en vannerie et sparterie</v>
      </c>
      <c r="Y1996" t="str">
        <f>INDEX(PDC!$K$1:$L$89,MATCH(AA1996,PDC!$K:$K,0),MATCH(PDC!$L$1,PDC!$K$1:$L$1,0))</f>
        <v>Travail du bois et fabrication d'articles en bois et en liège, à l'exception des meubles ; fabrication d'articles en vannerie et sparterie</v>
      </c>
      <c r="Z1996" t="s">
        <v>331</v>
      </c>
      <c r="AA1996" t="s">
        <v>196</v>
      </c>
      <c r="AB1996">
        <v>208.11101118267999</v>
      </c>
    </row>
    <row r="1997" spans="24:28" x14ac:dyDescent="0.35">
      <c r="X1997" t="str">
        <f t="shared" si="57"/>
        <v>8423_Industrie du papier et du carton</v>
      </c>
      <c r="Y1997" t="str">
        <f>INDEX(PDC!$K$1:$L$89,MATCH(AA1997,PDC!$K:$K,0),MATCH(PDC!$L$1,PDC!$K$1:$L$1,0))</f>
        <v>Industrie du papier et du carton</v>
      </c>
      <c r="Z1997" t="s">
        <v>331</v>
      </c>
      <c r="AA1997" t="s">
        <v>248</v>
      </c>
      <c r="AB1997">
        <v>2.9646011708503299</v>
      </c>
    </row>
    <row r="1998" spans="24:28" x14ac:dyDescent="0.35">
      <c r="X1998" t="str">
        <f t="shared" si="57"/>
        <v>8423_Imprimerie et reproduction d'enregistrements</v>
      </c>
      <c r="Y1998" t="str">
        <f>INDEX(PDC!$K$1:$L$89,MATCH(AA1998,PDC!$K:$K,0),MATCH(PDC!$L$1,PDC!$K$1:$L$1,0))</f>
        <v>Imprimerie et reproduction d'enregistrements</v>
      </c>
      <c r="Z1998" t="s">
        <v>331</v>
      </c>
      <c r="AA1998" t="s">
        <v>221</v>
      </c>
      <c r="AB1998">
        <v>58.990032348174097</v>
      </c>
    </row>
    <row r="1999" spans="24:28" x14ac:dyDescent="0.35">
      <c r="X1999" t="str">
        <f t="shared" si="57"/>
        <v>8423_Industrie chimique</v>
      </c>
      <c r="Y1999" t="str">
        <f>INDEX(PDC!$K$1:$L$89,MATCH(AA1999,PDC!$K:$K,0),MATCH(PDC!$L$1,PDC!$K$1:$L$1,0))</f>
        <v>Industrie chimique</v>
      </c>
      <c r="Z1999" t="s">
        <v>331</v>
      </c>
      <c r="AA1999" t="s">
        <v>211</v>
      </c>
      <c r="AB1999">
        <v>191.78565038199901</v>
      </c>
    </row>
    <row r="2000" spans="24:28" x14ac:dyDescent="0.35">
      <c r="X2000" t="str">
        <f t="shared" si="57"/>
        <v>8423_Industrie pharmaceutique</v>
      </c>
      <c r="Y2000" t="str">
        <f>INDEX(PDC!$K$1:$L$89,MATCH(AA2000,PDC!$K:$K,0),MATCH(PDC!$L$1,PDC!$K$1:$L$1,0))</f>
        <v>Industrie pharmaceutique</v>
      </c>
      <c r="Z2000" t="s">
        <v>331</v>
      </c>
      <c r="AA2000" t="s">
        <v>259</v>
      </c>
      <c r="AB2000">
        <v>68.480542068557199</v>
      </c>
    </row>
    <row r="2001" spans="24:28" x14ac:dyDescent="0.35">
      <c r="X2001" t="str">
        <f t="shared" si="57"/>
        <v>8423_Fabrication de produits en caoutchouc et en plastique</v>
      </c>
      <c r="Y2001" t="str">
        <f>INDEX(PDC!$K$1:$L$89,MATCH(AA2001,PDC!$K:$K,0),MATCH(PDC!$L$1,PDC!$K$1:$L$1,0))</f>
        <v>Fabrication de produits en caoutchouc et en plastique</v>
      </c>
      <c r="Z2001" t="s">
        <v>331</v>
      </c>
      <c r="AA2001" t="s">
        <v>195</v>
      </c>
      <c r="AB2001">
        <v>847.97179233911095</v>
      </c>
    </row>
    <row r="2002" spans="24:28" x14ac:dyDescent="0.35">
      <c r="X2002" t="str">
        <f t="shared" si="57"/>
        <v>8423_Fabrication d'autres produits minéraux non métalliques</v>
      </c>
      <c r="Y2002" t="str">
        <f>INDEX(PDC!$K$1:$L$89,MATCH(AA2002,PDC!$K:$K,0),MATCH(PDC!$L$1,PDC!$K$1:$L$1,0))</f>
        <v>Fabrication d'autres produits minéraux non métalliques</v>
      </c>
      <c r="Z2002" t="s">
        <v>331</v>
      </c>
      <c r="AA2002" t="s">
        <v>203</v>
      </c>
      <c r="AB2002">
        <v>556.46647228270103</v>
      </c>
    </row>
    <row r="2003" spans="24:28" x14ac:dyDescent="0.35">
      <c r="X2003" t="str">
        <f t="shared" si="57"/>
        <v>8423_Métallurgie</v>
      </c>
      <c r="Y2003" t="str">
        <f>INDEX(PDC!$K$1:$L$89,MATCH(AA2003,PDC!$K:$K,0),MATCH(PDC!$L$1,PDC!$K$1:$L$1,0))</f>
        <v>Métallurgie</v>
      </c>
      <c r="Z2003" t="s">
        <v>331</v>
      </c>
      <c r="AA2003" t="s">
        <v>225</v>
      </c>
      <c r="AB2003">
        <v>735.39027445964598</v>
      </c>
    </row>
    <row r="2004" spans="24:28" x14ac:dyDescent="0.35">
      <c r="X2004" t="str">
        <f t="shared" si="57"/>
        <v>8423_Fabrication de produits métalliques, à l'exception des machines et des équipements</v>
      </c>
      <c r="Y2004" t="str">
        <f>INDEX(PDC!$K$1:$L$89,MATCH(AA2004,PDC!$K:$K,0),MATCH(PDC!$L$1,PDC!$K$1:$L$1,0))</f>
        <v>Fabrication de produits métalliques, à l'exception des machines et des équipements</v>
      </c>
      <c r="Z2004" t="s">
        <v>331</v>
      </c>
      <c r="AA2004" t="s">
        <v>204</v>
      </c>
      <c r="AB2004">
        <v>899.48409286389597</v>
      </c>
    </row>
    <row r="2005" spans="24:28" x14ac:dyDescent="0.35">
      <c r="X2005" t="str">
        <f t="shared" si="57"/>
        <v>8423_Fabrication de produits informatiques, électroniques et optiques</v>
      </c>
      <c r="Y2005" t="str">
        <f>INDEX(PDC!$K$1:$L$89,MATCH(AA2005,PDC!$K:$K,0),MATCH(PDC!$L$1,PDC!$K$1:$L$1,0))</f>
        <v>Fabrication de produits informatiques, électroniques et optiques</v>
      </c>
      <c r="Z2005" t="s">
        <v>331</v>
      </c>
      <c r="AA2005" t="s">
        <v>145</v>
      </c>
      <c r="AB2005">
        <v>1225.0223379788199</v>
      </c>
    </row>
    <row r="2006" spans="24:28" x14ac:dyDescent="0.35">
      <c r="X2006" t="str">
        <f t="shared" si="57"/>
        <v>8423_Fabrication d'équipements électriques</v>
      </c>
      <c r="Y2006" t="str">
        <f>INDEX(PDC!$K$1:$L$89,MATCH(AA2006,PDC!$K:$K,0),MATCH(PDC!$L$1,PDC!$K$1:$L$1,0))</f>
        <v>Fabrication d'équipements électriques</v>
      </c>
      <c r="Z2006" t="s">
        <v>331</v>
      </c>
      <c r="AA2006" t="s">
        <v>235</v>
      </c>
      <c r="AB2006">
        <v>75.547207244787202</v>
      </c>
    </row>
    <row r="2007" spans="24:28" x14ac:dyDescent="0.35">
      <c r="X2007" t="str">
        <f t="shared" si="57"/>
        <v>8423_Fabrication de machines et équipements n.c.a.</v>
      </c>
      <c r="Y2007" t="str">
        <f>INDEX(PDC!$K$1:$L$89,MATCH(AA2007,PDC!$K:$K,0),MATCH(PDC!$L$1,PDC!$K$1:$L$1,0))</f>
        <v>Fabrication de machines et équipements n.c.a.</v>
      </c>
      <c r="Z2007" t="s">
        <v>331</v>
      </c>
      <c r="AA2007" t="s">
        <v>219</v>
      </c>
      <c r="AB2007">
        <v>141.580043441795</v>
      </c>
    </row>
    <row r="2008" spans="24:28" x14ac:dyDescent="0.35">
      <c r="X2008" t="str">
        <f t="shared" si="57"/>
        <v>8423_Industrie automobile</v>
      </c>
      <c r="Y2008" t="str">
        <f>INDEX(PDC!$K$1:$L$89,MATCH(AA2008,PDC!$K:$K,0),MATCH(PDC!$L$1,PDC!$K$1:$L$1,0))</f>
        <v>Industrie automobile</v>
      </c>
      <c r="Z2008" t="s">
        <v>331</v>
      </c>
      <c r="AA2008" t="s">
        <v>208</v>
      </c>
      <c r="AB2008">
        <v>89.038155427118795</v>
      </c>
    </row>
    <row r="2009" spans="24:28" x14ac:dyDescent="0.35">
      <c r="X2009" t="str">
        <f t="shared" si="57"/>
        <v>8423_Fabrication de meubles</v>
      </c>
      <c r="Y2009" t="str">
        <f>INDEX(PDC!$K$1:$L$89,MATCH(AA2009,PDC!$K:$K,0),MATCH(PDC!$L$1,PDC!$K$1:$L$1,0))</f>
        <v>Fabrication de meubles</v>
      </c>
      <c r="Z2009" t="s">
        <v>331</v>
      </c>
      <c r="AA2009" t="s">
        <v>231</v>
      </c>
      <c r="AB2009">
        <v>29.059134869085199</v>
      </c>
    </row>
    <row r="2010" spans="24:28" x14ac:dyDescent="0.35">
      <c r="X2010" t="str">
        <f t="shared" si="57"/>
        <v>8423_Autres industries manufacturières</v>
      </c>
      <c r="Y2010" t="str">
        <f>INDEX(PDC!$K$1:$L$89,MATCH(AA2010,PDC!$K:$K,0),MATCH(PDC!$L$1,PDC!$K$1:$L$1,0))</f>
        <v>Autres industries manufacturières</v>
      </c>
      <c r="Z2010" t="s">
        <v>331</v>
      </c>
      <c r="AA2010" t="s">
        <v>244</v>
      </c>
      <c r="AB2010">
        <v>103.014735579207</v>
      </c>
    </row>
    <row r="2011" spans="24:28" x14ac:dyDescent="0.35">
      <c r="X2011" t="str">
        <f t="shared" si="57"/>
        <v>8423_Réparation et installation de machines et d'équipements</v>
      </c>
      <c r="Y2011" t="str">
        <f>INDEX(PDC!$K$1:$L$89,MATCH(AA2011,PDC!$K:$K,0),MATCH(PDC!$L$1,PDC!$K$1:$L$1,0))</f>
        <v>Réparation et installation de machines et d'équipements</v>
      </c>
      <c r="Z2011" t="s">
        <v>331</v>
      </c>
      <c r="AA2011" t="s">
        <v>215</v>
      </c>
      <c r="AB2011">
        <v>202.22652016795701</v>
      </c>
    </row>
    <row r="2012" spans="24:28" x14ac:dyDescent="0.35">
      <c r="X2012" t="str">
        <f t="shared" si="57"/>
        <v>8423_Production et distribution d'électricité, de gaz, de vapeur et d'air conditionné</v>
      </c>
      <c r="Y2012" t="str">
        <f>INDEX(PDC!$K$1:$L$89,MATCH(AA2012,PDC!$K:$K,0),MATCH(PDC!$L$1,PDC!$K$1:$L$1,0))</f>
        <v>Production et distribution d'électricité, de gaz, de vapeur et d'air conditionné</v>
      </c>
      <c r="Z2012" t="s">
        <v>331</v>
      </c>
      <c r="AA2012" t="s">
        <v>253</v>
      </c>
      <c r="AB2012">
        <v>250.392219585216</v>
      </c>
    </row>
    <row r="2013" spans="24:28" x14ac:dyDescent="0.35">
      <c r="X2013" t="str">
        <f t="shared" si="57"/>
        <v>8423_Captage, traitement et distribution d'eau</v>
      </c>
      <c r="Y2013" t="str">
        <f>INDEX(PDC!$K$1:$L$89,MATCH(AA2013,PDC!$K:$K,0),MATCH(PDC!$L$1,PDC!$K$1:$L$1,0))</f>
        <v>Captage, traitement et distribution d'eau</v>
      </c>
      <c r="Z2013" t="s">
        <v>331</v>
      </c>
      <c r="AA2013" t="s">
        <v>230</v>
      </c>
      <c r="AB2013">
        <v>11.331872677868899</v>
      </c>
    </row>
    <row r="2014" spans="24:28" x14ac:dyDescent="0.35">
      <c r="X2014" t="str">
        <f t="shared" si="57"/>
        <v>8423_Collecte et traitement des eaux usées</v>
      </c>
      <c r="Y2014" t="str">
        <f>INDEX(PDC!$K$1:$L$89,MATCH(AA2014,PDC!$K:$K,0),MATCH(PDC!$L$1,PDC!$K$1:$L$1,0))</f>
        <v>Collecte et traitement des eaux usées</v>
      </c>
      <c r="Z2014" t="s">
        <v>331</v>
      </c>
      <c r="AA2014" t="s">
        <v>197</v>
      </c>
      <c r="AB2014">
        <v>12.088485270025</v>
      </c>
    </row>
    <row r="2015" spans="24:28" x14ac:dyDescent="0.35">
      <c r="X2015" t="str">
        <f t="shared" si="57"/>
        <v>8423_Collecte, traitement et élimination des déchets ; récupération</v>
      </c>
      <c r="Y2015" t="str">
        <f>INDEX(PDC!$K$1:$L$89,MATCH(AA2015,PDC!$K:$K,0),MATCH(PDC!$L$1,PDC!$K$1:$L$1,0))</f>
        <v>Collecte, traitement et élimination des déchets ; récupération</v>
      </c>
      <c r="Z2015" t="s">
        <v>331</v>
      </c>
      <c r="AA2015" t="s">
        <v>147</v>
      </c>
      <c r="AB2015">
        <v>203.40046442241101</v>
      </c>
    </row>
    <row r="2016" spans="24:28" x14ac:dyDescent="0.35">
      <c r="X2016" t="str">
        <f t="shared" si="57"/>
        <v>8423_Construction de bâtiments</v>
      </c>
      <c r="Y2016" t="str">
        <f>INDEX(PDC!$K$1:$L$89,MATCH(AA2016,PDC!$K:$K,0),MATCH(PDC!$L$1,PDC!$K$1:$L$1,0))</f>
        <v>Construction de bâtiments</v>
      </c>
      <c r="Z2016" t="s">
        <v>331</v>
      </c>
      <c r="AA2016" t="s">
        <v>193</v>
      </c>
      <c r="AB2016">
        <v>172.383204566605</v>
      </c>
    </row>
    <row r="2017" spans="24:28" x14ac:dyDescent="0.35">
      <c r="X2017" t="str">
        <f t="shared" si="57"/>
        <v>8423_Génie civil</v>
      </c>
      <c r="Y2017" t="str">
        <f>INDEX(PDC!$K$1:$L$89,MATCH(AA2017,PDC!$K:$K,0),MATCH(PDC!$L$1,PDC!$K$1:$L$1,0))</f>
        <v>Génie civil</v>
      </c>
      <c r="Z2017" t="s">
        <v>331</v>
      </c>
      <c r="AA2017" t="s">
        <v>149</v>
      </c>
      <c r="AB2017">
        <v>203.34800454648399</v>
      </c>
    </row>
    <row r="2018" spans="24:28" x14ac:dyDescent="0.35">
      <c r="X2018" t="str">
        <f t="shared" si="57"/>
        <v>8423_Travaux de construction spécialisés</v>
      </c>
      <c r="Y2018" t="str">
        <f>INDEX(PDC!$K$1:$L$89,MATCH(AA2018,PDC!$K:$K,0),MATCH(PDC!$L$1,PDC!$K$1:$L$1,0))</f>
        <v>Travaux de construction spécialisés</v>
      </c>
      <c r="Z2018" t="s">
        <v>331</v>
      </c>
      <c r="AA2018" t="s">
        <v>151</v>
      </c>
      <c r="AB2018">
        <v>1833.5426144763501</v>
      </c>
    </row>
    <row r="2019" spans="24:28" x14ac:dyDescent="0.35">
      <c r="X2019" t="str">
        <f t="shared" si="57"/>
        <v>8423_Commerce et réparation d'automobiles et de motocycles</v>
      </c>
      <c r="Y2019" t="str">
        <f>INDEX(PDC!$K$1:$L$89,MATCH(AA2019,PDC!$K:$K,0),MATCH(PDC!$L$1,PDC!$K$1:$L$1,0))</f>
        <v>Commerce et réparation d'automobiles et de motocycles</v>
      </c>
      <c r="Z2019" t="s">
        <v>331</v>
      </c>
      <c r="AA2019" t="s">
        <v>223</v>
      </c>
      <c r="AB2019">
        <v>614.22511899447295</v>
      </c>
    </row>
    <row r="2020" spans="24:28" x14ac:dyDescent="0.35">
      <c r="X2020" t="str">
        <f t="shared" si="57"/>
        <v>8423_Commerce de gros, à l'exception des automobiles et des motocycles</v>
      </c>
      <c r="Y2020" t="str">
        <f>INDEX(PDC!$K$1:$L$89,MATCH(AA2020,PDC!$K:$K,0),MATCH(PDC!$L$1,PDC!$K$1:$L$1,0))</f>
        <v>Commerce de gros, à l'exception des automobiles et des motocycles</v>
      </c>
      <c r="Z2020" t="s">
        <v>331</v>
      </c>
      <c r="AA2020" t="s">
        <v>210</v>
      </c>
      <c r="AB2020">
        <v>887.38963187587103</v>
      </c>
    </row>
    <row r="2021" spans="24:28" x14ac:dyDescent="0.35">
      <c r="X2021" t="str">
        <f t="shared" si="57"/>
        <v>8423_Commerce de détail, à l'exception des automobiles et des motocycles</v>
      </c>
      <c r="Y2021" t="str">
        <f>INDEX(PDC!$K$1:$L$89,MATCH(AA2021,PDC!$K:$K,0),MATCH(PDC!$L$1,PDC!$K$1:$L$1,0))</f>
        <v>Commerce de détail, à l'exception des automobiles et des motocycles</v>
      </c>
      <c r="Z2021" t="s">
        <v>331</v>
      </c>
      <c r="AA2021" t="s">
        <v>206</v>
      </c>
      <c r="AB2021">
        <v>2990.2706542249898</v>
      </c>
    </row>
    <row r="2022" spans="24:28" x14ac:dyDescent="0.35">
      <c r="X2022" t="str">
        <f t="shared" si="57"/>
        <v>8423_Transports terrestres et transport par conduites</v>
      </c>
      <c r="Y2022" t="str">
        <f>INDEX(PDC!$K$1:$L$89,MATCH(AA2022,PDC!$K:$K,0),MATCH(PDC!$L$1,PDC!$K$1:$L$1,0))</f>
        <v>Transports terrestres et transport par conduites</v>
      </c>
      <c r="Z2022" t="s">
        <v>331</v>
      </c>
      <c r="AA2022" t="s">
        <v>205</v>
      </c>
      <c r="AB2022">
        <v>473.72585812644598</v>
      </c>
    </row>
    <row r="2023" spans="24:28" x14ac:dyDescent="0.35">
      <c r="X2023" t="str">
        <f t="shared" si="57"/>
        <v>8423_Entreposage et services auxiliaires des transports</v>
      </c>
      <c r="Y2023" t="str">
        <f>INDEX(PDC!$K$1:$L$89,MATCH(AA2023,PDC!$K:$K,0),MATCH(PDC!$L$1,PDC!$K$1:$L$1,0))</f>
        <v>Entreposage et services auxiliaires des transports</v>
      </c>
      <c r="Z2023" t="s">
        <v>331</v>
      </c>
      <c r="AA2023" t="s">
        <v>200</v>
      </c>
      <c r="AB2023">
        <v>154.492270254798</v>
      </c>
    </row>
    <row r="2024" spans="24:28" x14ac:dyDescent="0.35">
      <c r="X2024" t="str">
        <f t="shared" si="57"/>
        <v>8423_Activités de poste et de courrier</v>
      </c>
      <c r="Y2024" t="str">
        <f>INDEX(PDC!$K$1:$L$89,MATCH(AA2024,PDC!$K:$K,0),MATCH(PDC!$L$1,PDC!$K$1:$L$1,0))</f>
        <v>Activités de poste et de courrier</v>
      </c>
      <c r="Z2024" t="s">
        <v>331</v>
      </c>
      <c r="AA2024" t="s">
        <v>229</v>
      </c>
      <c r="AB2024">
        <v>174.86200891803301</v>
      </c>
    </row>
    <row r="2025" spans="24:28" x14ac:dyDescent="0.35">
      <c r="X2025" t="str">
        <f t="shared" si="57"/>
        <v>8423_Hébergement</v>
      </c>
      <c r="Y2025" t="str">
        <f>INDEX(PDC!$K$1:$L$89,MATCH(AA2025,PDC!$K:$K,0),MATCH(PDC!$L$1,PDC!$K$1:$L$1,0))</f>
        <v>Hébergement</v>
      </c>
      <c r="Z2025" t="s">
        <v>331</v>
      </c>
      <c r="AA2025" t="s">
        <v>220</v>
      </c>
      <c r="AB2025">
        <v>229.20442966547799</v>
      </c>
    </row>
    <row r="2026" spans="24:28" x14ac:dyDescent="0.35">
      <c r="X2026" t="str">
        <f t="shared" si="57"/>
        <v>8423_Restauration</v>
      </c>
      <c r="Y2026" t="str">
        <f>INDEX(PDC!$K$1:$L$89,MATCH(AA2026,PDC!$K:$K,0),MATCH(PDC!$L$1,PDC!$K$1:$L$1,0))</f>
        <v>Restauration</v>
      </c>
      <c r="Z2026" t="s">
        <v>331</v>
      </c>
      <c r="AA2026" t="s">
        <v>214</v>
      </c>
      <c r="AB2026">
        <v>907.22208472696298</v>
      </c>
    </row>
    <row r="2027" spans="24:28" x14ac:dyDescent="0.35">
      <c r="X2027" t="str">
        <f t="shared" si="57"/>
        <v>8423_Édition</v>
      </c>
      <c r="Y2027" t="str">
        <f>INDEX(PDC!$K$1:$L$89,MATCH(AA2027,PDC!$K:$K,0),MATCH(PDC!$L$1,PDC!$K$1:$L$1,0))</f>
        <v>Édition</v>
      </c>
      <c r="Z2027" t="s">
        <v>331</v>
      </c>
      <c r="AA2027" t="s">
        <v>255</v>
      </c>
      <c r="AB2027">
        <v>33.356835996092798</v>
      </c>
    </row>
    <row r="2028" spans="24:28" x14ac:dyDescent="0.35">
      <c r="X2028" t="str">
        <f t="shared" si="57"/>
        <v>8423_Production de films cinématographiques, de vidéo et de programmes de télévision ; enregistrement sonore et édition musicale</v>
      </c>
      <c r="Y2028" t="str">
        <f>INDEX(PDC!$K$1:$L$89,MATCH(AA2028,PDC!$K:$K,0),MATCH(PDC!$L$1,PDC!$K$1:$L$1,0))</f>
        <v>Production de films cinématographiques, de vidéo et de programmes de télévision ; enregistrement sonore et édition musicale</v>
      </c>
      <c r="Z2028" t="s">
        <v>331</v>
      </c>
      <c r="AA2028" t="s">
        <v>228</v>
      </c>
      <c r="AB2028">
        <v>6.9077147409725201</v>
      </c>
    </row>
    <row r="2029" spans="24:28" x14ac:dyDescent="0.35">
      <c r="X2029" t="str">
        <f t="shared" si="57"/>
        <v>8423_Programmation et diffusion</v>
      </c>
      <c r="Y2029" t="str">
        <f>INDEX(PDC!$K$1:$L$89,MATCH(AA2029,PDC!$K:$K,0),MATCH(PDC!$L$1,PDC!$K$1:$L$1,0))</f>
        <v>Programmation et diffusion</v>
      </c>
      <c r="Z2029" t="s">
        <v>331</v>
      </c>
      <c r="AA2029" t="s">
        <v>257</v>
      </c>
      <c r="AB2029">
        <v>8.0196777257533292</v>
      </c>
    </row>
    <row r="2030" spans="24:28" x14ac:dyDescent="0.35">
      <c r="X2030" t="str">
        <f t="shared" si="57"/>
        <v>8423_Télécommunications</v>
      </c>
      <c r="Y2030" t="str">
        <f>INDEX(PDC!$K$1:$L$89,MATCH(AA2030,PDC!$K:$K,0),MATCH(PDC!$L$1,PDC!$K$1:$L$1,0))</f>
        <v>Télécommunications</v>
      </c>
      <c r="Z2030" t="s">
        <v>331</v>
      </c>
      <c r="AA2030" t="s">
        <v>249</v>
      </c>
      <c r="AB2030">
        <v>22.283561315676099</v>
      </c>
    </row>
    <row r="2031" spans="24:28" x14ac:dyDescent="0.35">
      <c r="X2031" t="str">
        <f t="shared" si="57"/>
        <v>8423_Programmation, conseil et autres activités informatiques</v>
      </c>
      <c r="Y2031" t="str">
        <f>INDEX(PDC!$K$1:$L$89,MATCH(AA2031,PDC!$K:$K,0),MATCH(PDC!$L$1,PDC!$K$1:$L$1,0))</f>
        <v>Programmation, conseil et autres activités informatiques</v>
      </c>
      <c r="Z2031" t="s">
        <v>331</v>
      </c>
      <c r="AA2031" t="s">
        <v>233</v>
      </c>
      <c r="AB2031">
        <v>49.059328827693903</v>
      </c>
    </row>
    <row r="2032" spans="24:28" x14ac:dyDescent="0.35">
      <c r="X2032" t="str">
        <f t="shared" si="57"/>
        <v>8423_Services d'information</v>
      </c>
      <c r="Y2032" t="str">
        <f>INDEX(PDC!$K$1:$L$89,MATCH(AA2032,PDC!$K:$K,0),MATCH(PDC!$L$1,PDC!$K$1:$L$1,0))</f>
        <v>Services d'information</v>
      </c>
      <c r="Z2032" t="s">
        <v>331</v>
      </c>
      <c r="AA2032" t="s">
        <v>153</v>
      </c>
      <c r="AB2032">
        <v>3.0740352001395901</v>
      </c>
    </row>
    <row r="2033" spans="24:28" x14ac:dyDescent="0.35">
      <c r="X2033" t="str">
        <f t="shared" si="57"/>
        <v>8423_Activités des services financiers, hors assurance et caisses de retraite</v>
      </c>
      <c r="Y2033" t="str">
        <f>INDEX(PDC!$K$1:$L$89,MATCH(AA2033,PDC!$K:$K,0),MATCH(PDC!$L$1,PDC!$K$1:$L$1,0))</f>
        <v>Activités des services financiers, hors assurance et caisses de retraite</v>
      </c>
      <c r="Z2033" t="s">
        <v>331</v>
      </c>
      <c r="AA2033" t="s">
        <v>226</v>
      </c>
      <c r="AB2033">
        <v>542.48040110210798</v>
      </c>
    </row>
    <row r="2034" spans="24:28" x14ac:dyDescent="0.35">
      <c r="X2034" t="str">
        <f t="shared" si="57"/>
        <v>8423_Assurance</v>
      </c>
      <c r="Y2034" t="str">
        <f>INDEX(PDC!$K$1:$L$89,MATCH(AA2034,PDC!$K:$K,0),MATCH(PDC!$L$1,PDC!$K$1:$L$1,0))</f>
        <v>Assurance</v>
      </c>
      <c r="Z2034" t="s">
        <v>331</v>
      </c>
      <c r="AA2034" t="s">
        <v>240</v>
      </c>
      <c r="AB2034">
        <v>85.210705042270703</v>
      </c>
    </row>
    <row r="2035" spans="24:28" x14ac:dyDescent="0.35">
      <c r="X2035" t="str">
        <f t="shared" si="57"/>
        <v>8423_Activités auxiliaires de services financiers et d'assurance</v>
      </c>
      <c r="Y2035" t="str">
        <f>INDEX(PDC!$K$1:$L$89,MATCH(AA2035,PDC!$K:$K,0),MATCH(PDC!$L$1,PDC!$K$1:$L$1,0))</f>
        <v>Activités auxiliaires de services financiers et d'assurance</v>
      </c>
      <c r="Z2035" t="s">
        <v>331</v>
      </c>
      <c r="AA2035" t="s">
        <v>232</v>
      </c>
      <c r="AB2035">
        <v>135.84724149457</v>
      </c>
    </row>
    <row r="2036" spans="24:28" x14ac:dyDescent="0.35">
      <c r="X2036" t="str">
        <f t="shared" si="57"/>
        <v>8423_Activités immobilières</v>
      </c>
      <c r="Y2036" t="str">
        <f>INDEX(PDC!$K$1:$L$89,MATCH(AA2036,PDC!$K:$K,0),MATCH(PDC!$L$1,PDC!$K$1:$L$1,0))</f>
        <v>Activités immobilières</v>
      </c>
      <c r="Z2036" t="s">
        <v>331</v>
      </c>
      <c r="AA2036" t="s">
        <v>217</v>
      </c>
      <c r="AB2036">
        <v>286.23146312695297</v>
      </c>
    </row>
    <row r="2037" spans="24:28" x14ac:dyDescent="0.35">
      <c r="X2037" t="str">
        <f t="shared" si="57"/>
        <v>8423_Activités juridiques et comptables</v>
      </c>
      <c r="Y2037" t="str">
        <f>INDEX(PDC!$K$1:$L$89,MATCH(AA2037,PDC!$K:$K,0),MATCH(PDC!$L$1,PDC!$K$1:$L$1,0))</f>
        <v>Activités juridiques et comptables</v>
      </c>
      <c r="Z2037" t="s">
        <v>331</v>
      </c>
      <c r="AA2037" t="s">
        <v>155</v>
      </c>
      <c r="AB2037">
        <v>321.87501122388301</v>
      </c>
    </row>
    <row r="2038" spans="24:28" x14ac:dyDescent="0.35">
      <c r="X2038" t="str">
        <f t="shared" si="57"/>
        <v>8423_Activités des sièges sociaux ; conseil de gestion</v>
      </c>
      <c r="Y2038" t="str">
        <f>INDEX(PDC!$K$1:$L$89,MATCH(AA2038,PDC!$K:$K,0),MATCH(PDC!$L$1,PDC!$K$1:$L$1,0))</f>
        <v>Activités des sièges sociaux ; conseil de gestion</v>
      </c>
      <c r="Z2038" t="s">
        <v>331</v>
      </c>
      <c r="AA2038" t="s">
        <v>234</v>
      </c>
      <c r="AB2038">
        <v>61.990245082952001</v>
      </c>
    </row>
    <row r="2039" spans="24:28" x14ac:dyDescent="0.35">
      <c r="X2039" t="str">
        <f t="shared" si="57"/>
        <v>8423_Activités d'architecture et d'ingénierie ; activités de contrôle et analyses techniques</v>
      </c>
      <c r="Y2039" t="str">
        <f>INDEX(PDC!$K$1:$L$89,MATCH(AA2039,PDC!$K:$K,0),MATCH(PDC!$L$1,PDC!$K$1:$L$1,0))</f>
        <v>Activités d'architecture et d'ingénierie ; activités de contrôle et analyses techniques</v>
      </c>
      <c r="Z2039" t="s">
        <v>331</v>
      </c>
      <c r="AA2039" t="s">
        <v>243</v>
      </c>
      <c r="AB2039">
        <v>147.01691356727801</v>
      </c>
    </row>
    <row r="2040" spans="24:28" x14ac:dyDescent="0.35">
      <c r="X2040" t="str">
        <f t="shared" si="57"/>
        <v>8423_Recherche-développement scientifique</v>
      </c>
      <c r="Y2040" t="str">
        <f>INDEX(PDC!$K$1:$L$89,MATCH(AA2040,PDC!$K:$K,0),MATCH(PDC!$L$1,PDC!$K$1:$L$1,0))</f>
        <v>Recherche-développement scientifique</v>
      </c>
      <c r="Z2040" t="s">
        <v>331</v>
      </c>
      <c r="AA2040" t="s">
        <v>251</v>
      </c>
      <c r="AB2040">
        <v>17.145992330713</v>
      </c>
    </row>
    <row r="2041" spans="24:28" x14ac:dyDescent="0.35">
      <c r="X2041" t="str">
        <f t="shared" si="57"/>
        <v>8423_Publicité et études de marché</v>
      </c>
      <c r="Y2041" t="str">
        <f>INDEX(PDC!$K$1:$L$89,MATCH(AA2041,PDC!$K:$K,0),MATCH(PDC!$L$1,PDC!$K$1:$L$1,0))</f>
        <v>Publicité et études de marché</v>
      </c>
      <c r="Z2041" t="s">
        <v>331</v>
      </c>
      <c r="AA2041" t="s">
        <v>157</v>
      </c>
      <c r="AB2041">
        <v>89.439773047109895</v>
      </c>
    </row>
    <row r="2042" spans="24:28" x14ac:dyDescent="0.35">
      <c r="X2042" t="str">
        <f t="shared" si="57"/>
        <v>8423_Autres activités spécialisées, scientifiques et techniques</v>
      </c>
      <c r="Y2042" t="str">
        <f>INDEX(PDC!$K$1:$L$89,MATCH(AA2042,PDC!$K:$K,0),MATCH(PDC!$L$1,PDC!$K$1:$L$1,0))</f>
        <v>Autres activités spécialisées, scientifiques et techniques</v>
      </c>
      <c r="Z2042" t="s">
        <v>331</v>
      </c>
      <c r="AA2042" t="s">
        <v>159</v>
      </c>
      <c r="AB2042">
        <v>22.6508919245803</v>
      </c>
    </row>
    <row r="2043" spans="24:28" x14ac:dyDescent="0.35">
      <c r="X2043" t="str">
        <f t="shared" si="57"/>
        <v>8423_Activités vétérinaires</v>
      </c>
      <c r="Y2043" t="str">
        <f>INDEX(PDC!$K$1:$L$89,MATCH(AA2043,PDC!$K:$K,0),MATCH(PDC!$L$1,PDC!$K$1:$L$1,0))</f>
        <v>Activités vétérinaires</v>
      </c>
      <c r="Z2043" t="s">
        <v>331</v>
      </c>
      <c r="AA2043" t="s">
        <v>238</v>
      </c>
      <c r="AB2043">
        <v>65.204036659287596</v>
      </c>
    </row>
    <row r="2044" spans="24:28" x14ac:dyDescent="0.35">
      <c r="X2044" t="str">
        <f t="shared" si="57"/>
        <v>8423_Activités de location et location-bail</v>
      </c>
      <c r="Y2044" t="str">
        <f>INDEX(PDC!$K$1:$L$89,MATCH(AA2044,PDC!$K:$K,0),MATCH(PDC!$L$1,PDC!$K$1:$L$1,0))</f>
        <v>Activités de location et location-bail</v>
      </c>
      <c r="Z2044" t="s">
        <v>331</v>
      </c>
      <c r="AA2044" t="s">
        <v>236</v>
      </c>
      <c r="AB2044">
        <v>54.346095526601999</v>
      </c>
    </row>
    <row r="2045" spans="24:28" x14ac:dyDescent="0.35">
      <c r="X2045" t="str">
        <f t="shared" si="57"/>
        <v>8423_Activités liées à l'emploi</v>
      </c>
      <c r="Y2045" t="str">
        <f>INDEX(PDC!$K$1:$L$89,MATCH(AA2045,PDC!$K:$K,0),MATCH(PDC!$L$1,PDC!$K$1:$L$1,0))</f>
        <v>Activités liées à l'emploi</v>
      </c>
      <c r="Z2045" t="s">
        <v>331</v>
      </c>
      <c r="AA2045" t="s">
        <v>198</v>
      </c>
      <c r="AB2045">
        <v>1045.42816763464</v>
      </c>
    </row>
    <row r="2046" spans="24:28" x14ac:dyDescent="0.35">
      <c r="X2046" t="str">
        <f t="shared" si="57"/>
        <v>8423_Activités des agences de voyage, voyagistes, services de réservation et activités connexes</v>
      </c>
      <c r="Y2046" t="str">
        <f>INDEX(PDC!$K$1:$L$89,MATCH(AA2046,PDC!$K:$K,0),MATCH(PDC!$L$1,PDC!$K$1:$L$1,0))</f>
        <v>Activités des agences de voyage, voyagistes, services de réservation et activités connexes</v>
      </c>
      <c r="Z2046" t="s">
        <v>331</v>
      </c>
      <c r="AA2046" t="s">
        <v>227</v>
      </c>
      <c r="AB2046">
        <v>31.199261063721501</v>
      </c>
    </row>
    <row r="2047" spans="24:28" x14ac:dyDescent="0.35">
      <c r="X2047" t="str">
        <f t="shared" si="57"/>
        <v>8423_Enquêtes et sécurité</v>
      </c>
      <c r="Y2047" t="str">
        <f>INDEX(PDC!$K$1:$L$89,MATCH(AA2047,PDC!$K:$K,0),MATCH(PDC!$L$1,PDC!$K$1:$L$1,0))</f>
        <v>Enquêtes et sécurité</v>
      </c>
      <c r="Z2047" t="s">
        <v>331</v>
      </c>
      <c r="AA2047" t="s">
        <v>213</v>
      </c>
      <c r="AB2047">
        <v>96.520889492619602</v>
      </c>
    </row>
    <row r="2048" spans="24:28" x14ac:dyDescent="0.35">
      <c r="X2048" t="str">
        <f t="shared" si="57"/>
        <v>8423_Services relatifs aux bâtiments et aménagement paysager</v>
      </c>
      <c r="Y2048" t="str">
        <f>INDEX(PDC!$K$1:$L$89,MATCH(AA2048,PDC!$K:$K,0),MATCH(PDC!$L$1,PDC!$K$1:$L$1,0))</f>
        <v>Services relatifs aux bâtiments et aménagement paysager</v>
      </c>
      <c r="Z2048" t="s">
        <v>331</v>
      </c>
      <c r="AA2048" t="s">
        <v>212</v>
      </c>
      <c r="AB2048">
        <v>388.545751088347</v>
      </c>
    </row>
    <row r="2049" spans="24:28" x14ac:dyDescent="0.35">
      <c r="X2049" t="str">
        <f t="shared" si="57"/>
        <v>8423_Activités administratives et autres activités de soutien aux entreprises</v>
      </c>
      <c r="Y2049" t="str">
        <f>INDEX(PDC!$K$1:$L$89,MATCH(AA2049,PDC!$K:$K,0),MATCH(PDC!$L$1,PDC!$K$1:$L$1,0))</f>
        <v>Activités administratives et autres activités de soutien aux entreprises</v>
      </c>
      <c r="Z2049" t="s">
        <v>331</v>
      </c>
      <c r="AA2049" t="s">
        <v>224</v>
      </c>
      <c r="AB2049">
        <v>252.00021861697201</v>
      </c>
    </row>
    <row r="2050" spans="24:28" x14ac:dyDescent="0.35">
      <c r="X2050" t="str">
        <f t="shared" si="57"/>
        <v>8423_Administration publique et défense ; sécurité sociale obligatoire</v>
      </c>
      <c r="Y2050" t="str">
        <f>INDEX(PDC!$K$1:$L$89,MATCH(AA2050,PDC!$K:$K,0),MATCH(PDC!$L$1,PDC!$K$1:$L$1,0))</f>
        <v>Administration publique et défense ; sécurité sociale obligatoire</v>
      </c>
      <c r="Z2050" t="s">
        <v>331</v>
      </c>
      <c r="AA2050" t="s">
        <v>218</v>
      </c>
      <c r="AB2050">
        <v>1254.01920183999</v>
      </c>
    </row>
    <row r="2051" spans="24:28" x14ac:dyDescent="0.35">
      <c r="X2051" t="str">
        <f t="shared" si="57"/>
        <v>8423_Enseignement</v>
      </c>
      <c r="Y2051" t="str">
        <f>INDEX(PDC!$K$1:$L$89,MATCH(AA2051,PDC!$K:$K,0),MATCH(PDC!$L$1,PDC!$K$1:$L$1,0))</f>
        <v>Enseignement</v>
      </c>
      <c r="Z2051" t="s">
        <v>331</v>
      </c>
      <c r="AA2051" t="s">
        <v>222</v>
      </c>
      <c r="AB2051">
        <v>1003.80489022826</v>
      </c>
    </row>
    <row r="2052" spans="24:28" x14ac:dyDescent="0.35">
      <c r="X2052" t="str">
        <f t="shared" si="57"/>
        <v>8423_Activités pour la santé humaine</v>
      </c>
      <c r="Y2052" t="str">
        <f>INDEX(PDC!$K$1:$L$89,MATCH(AA2052,PDC!$K:$K,0),MATCH(PDC!$L$1,PDC!$K$1:$L$1,0))</f>
        <v>Activités pour la santé humaine</v>
      </c>
      <c r="Z2052" t="s">
        <v>331</v>
      </c>
      <c r="AA2052" t="s">
        <v>207</v>
      </c>
      <c r="AB2052">
        <v>1505.55547421035</v>
      </c>
    </row>
    <row r="2053" spans="24:28" x14ac:dyDescent="0.35">
      <c r="X2053" t="str">
        <f t="shared" ref="X2053:X2116" si="58">Z2053&amp;"_"&amp;Y2053</f>
        <v>8423_Hébergement médico-social et social</v>
      </c>
      <c r="Y2053" t="str">
        <f>INDEX(PDC!$K$1:$L$89,MATCH(AA2053,PDC!$K:$K,0),MATCH(PDC!$L$1,PDC!$K$1:$L$1,0))</f>
        <v>Hébergement médico-social et social</v>
      </c>
      <c r="Z2053" t="s">
        <v>331</v>
      </c>
      <c r="AA2053" t="s">
        <v>202</v>
      </c>
      <c r="AB2053">
        <v>1059.7523665927399</v>
      </c>
    </row>
    <row r="2054" spans="24:28" x14ac:dyDescent="0.35">
      <c r="X2054" t="str">
        <f t="shared" si="58"/>
        <v>8423_Action sociale sans hébergement</v>
      </c>
      <c r="Y2054" t="str">
        <f>INDEX(PDC!$K$1:$L$89,MATCH(AA2054,PDC!$K:$K,0),MATCH(PDC!$L$1,PDC!$K$1:$L$1,0))</f>
        <v>Action sociale sans hébergement</v>
      </c>
      <c r="Z2054" t="s">
        <v>331</v>
      </c>
      <c r="AA2054" t="s">
        <v>201</v>
      </c>
      <c r="AB2054">
        <v>2037.5947175091901</v>
      </c>
    </row>
    <row r="2055" spans="24:28" x14ac:dyDescent="0.35">
      <c r="X2055" t="str">
        <f t="shared" si="58"/>
        <v>8423_Activités créatives, artistiques et de spectacle</v>
      </c>
      <c r="Y2055" t="str">
        <f>INDEX(PDC!$K$1:$L$89,MATCH(AA2055,PDC!$K:$K,0),MATCH(PDC!$L$1,PDC!$K$1:$L$1,0))</f>
        <v>Activités créatives, artistiques et de spectacle</v>
      </c>
      <c r="Z2055" t="s">
        <v>331</v>
      </c>
      <c r="AA2055" t="s">
        <v>245</v>
      </c>
      <c r="AB2055">
        <v>119.33772760499301</v>
      </c>
    </row>
    <row r="2056" spans="24:28" x14ac:dyDescent="0.35">
      <c r="X2056" t="str">
        <f t="shared" si="58"/>
        <v>8423_Bibliothèques, archives, musées et autres activités culturelles</v>
      </c>
      <c r="Y2056" t="str">
        <f>INDEX(PDC!$K$1:$L$89,MATCH(AA2056,PDC!$K:$K,0),MATCH(PDC!$L$1,PDC!$K$1:$L$1,0))</f>
        <v>Bibliothèques, archives, musées et autres activités culturelles</v>
      </c>
      <c r="Z2056" t="s">
        <v>331</v>
      </c>
      <c r="AA2056" t="s">
        <v>239</v>
      </c>
      <c r="AB2056">
        <v>20.559427734587398</v>
      </c>
    </row>
    <row r="2057" spans="24:28" x14ac:dyDescent="0.35">
      <c r="X2057" t="str">
        <f t="shared" si="58"/>
        <v>8423_Organisation de jeux de hasard et d'argent</v>
      </c>
      <c r="Y2057" t="str">
        <f>INDEX(PDC!$K$1:$L$89,MATCH(AA2057,PDC!$K:$K,0),MATCH(PDC!$L$1,PDC!$K$1:$L$1,0))</f>
        <v>Organisation de jeux de hasard et d'argent</v>
      </c>
      <c r="Z2057" t="s">
        <v>331</v>
      </c>
      <c r="AA2057" t="s">
        <v>247</v>
      </c>
      <c r="AB2057">
        <v>18.0775076424442</v>
      </c>
    </row>
    <row r="2058" spans="24:28" x14ac:dyDescent="0.35">
      <c r="X2058" t="str">
        <f t="shared" si="58"/>
        <v>8423_Activités sportives, récréatives et de loisirs</v>
      </c>
      <c r="Y2058" t="str">
        <f>INDEX(PDC!$K$1:$L$89,MATCH(AA2058,PDC!$K:$K,0),MATCH(PDC!$L$1,PDC!$K$1:$L$1,0))</f>
        <v>Activités sportives, récréatives et de loisirs</v>
      </c>
      <c r="Z2058" t="s">
        <v>331</v>
      </c>
      <c r="AA2058" t="s">
        <v>241</v>
      </c>
      <c r="AB2058">
        <v>152.088796132081</v>
      </c>
    </row>
    <row r="2059" spans="24:28" x14ac:dyDescent="0.35">
      <c r="X2059" t="str">
        <f t="shared" si="58"/>
        <v>8423_Activités des organisations associatives</v>
      </c>
      <c r="Y2059" t="str">
        <f>INDEX(PDC!$K$1:$L$89,MATCH(AA2059,PDC!$K:$K,0),MATCH(PDC!$L$1,PDC!$K$1:$L$1,0))</f>
        <v>Activités des organisations associatives</v>
      </c>
      <c r="Z2059" t="s">
        <v>331</v>
      </c>
      <c r="AA2059" t="s">
        <v>209</v>
      </c>
      <c r="AB2059">
        <v>1003.8711951082699</v>
      </c>
    </row>
    <row r="2060" spans="24:28" x14ac:dyDescent="0.35">
      <c r="X2060" t="str">
        <f t="shared" si="58"/>
        <v>8423_Réparation d'ordinateurs et de biens personnels et domestiques</v>
      </c>
      <c r="Y2060" t="str">
        <f>INDEX(PDC!$K$1:$L$89,MATCH(AA2060,PDC!$K:$K,0),MATCH(PDC!$L$1,PDC!$K$1:$L$1,0))</f>
        <v>Réparation d'ordinateurs et de biens personnels et domestiques</v>
      </c>
      <c r="Z2060" t="s">
        <v>331</v>
      </c>
      <c r="AA2060" t="s">
        <v>242</v>
      </c>
      <c r="AB2060">
        <v>107.057224855455</v>
      </c>
    </row>
    <row r="2061" spans="24:28" x14ac:dyDescent="0.35">
      <c r="X2061" t="str">
        <f t="shared" si="58"/>
        <v>8423_Autres services personnels</v>
      </c>
      <c r="Y2061" t="str">
        <f>INDEX(PDC!$K$1:$L$89,MATCH(AA2061,PDC!$K:$K,0),MATCH(PDC!$L$1,PDC!$K$1:$L$1,0))</f>
        <v>Autres services personnels</v>
      </c>
      <c r="Z2061" t="s">
        <v>331</v>
      </c>
      <c r="AA2061" t="s">
        <v>216</v>
      </c>
      <c r="AB2061">
        <v>398.793019836285</v>
      </c>
    </row>
    <row r="2062" spans="24:28" x14ac:dyDescent="0.35">
      <c r="X2062" t="str">
        <f t="shared" si="58"/>
        <v>8423_Activités des ménages en tant qu'employeurs de personnel domestique</v>
      </c>
      <c r="Y2062" t="str">
        <f>INDEX(PDC!$K$1:$L$89,MATCH(AA2062,PDC!$K:$K,0),MATCH(PDC!$L$1,PDC!$K$1:$L$1,0))</f>
        <v>Activités des ménages en tant qu'employeurs de personnel domestique</v>
      </c>
      <c r="Z2062" t="s">
        <v>331</v>
      </c>
      <c r="AA2062" t="s">
        <v>261</v>
      </c>
      <c r="AB2062">
        <v>398.293821463087</v>
      </c>
    </row>
    <row r="2063" spans="24:28" x14ac:dyDescent="0.35">
      <c r="X2063" t="str">
        <f t="shared" si="58"/>
        <v>8423_Activités indifférenciées des ménages en tant que producteurs de biens et services pour usage propre</v>
      </c>
      <c r="Y2063" t="str">
        <f>INDEX(PDC!$K$1:$L$89,MATCH(AA2063,PDC!$K:$K,0),MATCH(PDC!$L$1,PDC!$K$1:$L$1,0))</f>
        <v>Activités indifférenciées des ménages en tant que producteurs de biens et services pour usage propre</v>
      </c>
      <c r="Z2063" t="s">
        <v>331</v>
      </c>
      <c r="AA2063" t="s">
        <v>270</v>
      </c>
      <c r="AB2063">
        <v>12</v>
      </c>
    </row>
    <row r="2064" spans="24:28" x14ac:dyDescent="0.35">
      <c r="X2064" t="str">
        <f t="shared" si="58"/>
        <v>8424_Culture et production animale, chasse et services annexes</v>
      </c>
      <c r="Y2064" t="str">
        <f>INDEX(PDC!$K$1:$L$89,MATCH(AA2064,PDC!$K:$K,0),MATCH(PDC!$L$1,PDC!$K$1:$L$1,0))</f>
        <v>Culture et production animale, chasse et services annexes</v>
      </c>
      <c r="Z2064" t="s">
        <v>332</v>
      </c>
      <c r="AA2064" t="s">
        <v>94</v>
      </c>
      <c r="AB2064">
        <v>581.49154867826405</v>
      </c>
    </row>
    <row r="2065" spans="24:28" x14ac:dyDescent="0.35">
      <c r="X2065" t="str">
        <f t="shared" si="58"/>
        <v>8424_Sylviculture et exploitation forestière</v>
      </c>
      <c r="Y2065" t="str">
        <f>INDEX(PDC!$K$1:$L$89,MATCH(AA2065,PDC!$K:$K,0),MATCH(PDC!$L$1,PDC!$K$1:$L$1,0))</f>
        <v>Sylviculture et exploitation forestière</v>
      </c>
      <c r="Z2065" t="s">
        <v>332</v>
      </c>
      <c r="AA2065" t="s">
        <v>95</v>
      </c>
      <c r="AB2065">
        <v>60.201626873179599</v>
      </c>
    </row>
    <row r="2066" spans="24:28" x14ac:dyDescent="0.35">
      <c r="X2066" t="str">
        <f t="shared" si="58"/>
        <v>8424_Autres industries extractives</v>
      </c>
      <c r="Y2066" t="str">
        <f>INDEX(PDC!$K$1:$L$89,MATCH(AA2066,PDC!$K:$K,0),MATCH(PDC!$L$1,PDC!$K$1:$L$1,0))</f>
        <v>Autres industries extractives</v>
      </c>
      <c r="Z2066" t="s">
        <v>332</v>
      </c>
      <c r="AA2066" t="s">
        <v>96</v>
      </c>
      <c r="AB2066">
        <v>59.203645139519601</v>
      </c>
    </row>
    <row r="2067" spans="24:28" x14ac:dyDescent="0.35">
      <c r="X2067" t="str">
        <f t="shared" si="58"/>
        <v>8424_Industries alimentaires</v>
      </c>
      <c r="Y2067" t="str">
        <f>INDEX(PDC!$K$1:$L$89,MATCH(AA2067,PDC!$K:$K,0),MATCH(PDC!$L$1,PDC!$K$1:$L$1,0))</f>
        <v>Industries alimentaires</v>
      </c>
      <c r="Z2067" t="s">
        <v>332</v>
      </c>
      <c r="AA2067" t="s">
        <v>199</v>
      </c>
      <c r="AB2067">
        <v>537.98521661225402</v>
      </c>
    </row>
    <row r="2068" spans="24:28" x14ac:dyDescent="0.35">
      <c r="X2068" t="str">
        <f t="shared" si="58"/>
        <v>8424_Fabrication de produits à base de tabac</v>
      </c>
      <c r="Y2068" t="str">
        <f>INDEX(PDC!$K$1:$L$89,MATCH(AA2068,PDC!$K:$K,0),MATCH(PDC!$L$1,PDC!$K$1:$L$1,0))</f>
        <v>Fabrication de produits à base de tabac</v>
      </c>
      <c r="Z2068" t="s">
        <v>332</v>
      </c>
      <c r="AA2068" t="s">
        <v>263</v>
      </c>
      <c r="AB2068">
        <v>3.9805890671000701</v>
      </c>
    </row>
    <row r="2069" spans="24:28" x14ac:dyDescent="0.35">
      <c r="X2069" t="str">
        <f t="shared" si="58"/>
        <v>8424_Industrie de l'habillement</v>
      </c>
      <c r="Y2069" t="str">
        <f>INDEX(PDC!$K$1:$L$89,MATCH(AA2069,PDC!$K:$K,0),MATCH(PDC!$L$1,PDC!$K$1:$L$1,0))</f>
        <v>Industrie de l'habillement</v>
      </c>
      <c r="Z2069" t="s">
        <v>332</v>
      </c>
      <c r="AA2069" t="s">
        <v>254</v>
      </c>
      <c r="AB2069">
        <v>7.0072271626256004</v>
      </c>
    </row>
    <row r="2070" spans="24:28" x14ac:dyDescent="0.35">
      <c r="X2070" t="str">
        <f t="shared" si="58"/>
        <v>8424_Industrie du cuir et de la chaussure</v>
      </c>
      <c r="Y2070" t="str">
        <f>INDEX(PDC!$K$1:$L$89,MATCH(AA2070,PDC!$K:$K,0),MATCH(PDC!$L$1,PDC!$K$1:$L$1,0))</f>
        <v>Industrie du cuir et de la chaussure</v>
      </c>
      <c r="Z2070" t="s">
        <v>332</v>
      </c>
      <c r="AA2070" t="s">
        <v>143</v>
      </c>
      <c r="AB2070">
        <v>3.2983814123285402</v>
      </c>
    </row>
    <row r="2071" spans="24:28" x14ac:dyDescent="0.35">
      <c r="X2071" t="str">
        <f t="shared" si="58"/>
        <v>8424_Travail du bois et fabrication d'articles en bois et en liège, à l'exception des meubles ; fabrication d'articles en vannerie et sparterie</v>
      </c>
      <c r="Y2071" t="str">
        <f>INDEX(PDC!$K$1:$L$89,MATCH(AA2071,PDC!$K:$K,0),MATCH(PDC!$L$1,PDC!$K$1:$L$1,0))</f>
        <v>Travail du bois et fabrication d'articles en bois et en liège, à l'exception des meubles ; fabrication d'articles en vannerie et sparterie</v>
      </c>
      <c r="Z2071" t="s">
        <v>332</v>
      </c>
      <c r="AA2071" t="s">
        <v>196</v>
      </c>
      <c r="AB2071">
        <v>94.134776051816104</v>
      </c>
    </row>
    <row r="2072" spans="24:28" x14ac:dyDescent="0.35">
      <c r="X2072" t="str">
        <f t="shared" si="58"/>
        <v>8424_Imprimerie et reproduction d'enregistrements</v>
      </c>
      <c r="Y2072" t="str">
        <f>INDEX(PDC!$K$1:$L$89,MATCH(AA2072,PDC!$K:$K,0),MATCH(PDC!$L$1,PDC!$K$1:$L$1,0))</f>
        <v>Imprimerie et reproduction d'enregistrements</v>
      </c>
      <c r="Z2072" t="s">
        <v>332</v>
      </c>
      <c r="AA2072" t="s">
        <v>221</v>
      </c>
      <c r="AB2072">
        <v>15.6999430952675</v>
      </c>
    </row>
    <row r="2073" spans="24:28" x14ac:dyDescent="0.35">
      <c r="X2073" t="str">
        <f t="shared" si="58"/>
        <v>8424_Industrie chimique</v>
      </c>
      <c r="Y2073" t="str">
        <f>INDEX(PDC!$K$1:$L$89,MATCH(AA2073,PDC!$K:$K,0),MATCH(PDC!$L$1,PDC!$K$1:$L$1,0))</f>
        <v>Industrie chimique</v>
      </c>
      <c r="Z2073" t="s">
        <v>332</v>
      </c>
      <c r="AA2073" t="s">
        <v>211</v>
      </c>
      <c r="AB2073">
        <v>8.0167820952433608</v>
      </c>
    </row>
    <row r="2074" spans="24:28" x14ac:dyDescent="0.35">
      <c r="X2074" t="str">
        <f t="shared" si="58"/>
        <v>8424_Industrie pharmaceutique</v>
      </c>
      <c r="Y2074" t="str">
        <f>INDEX(PDC!$K$1:$L$89,MATCH(AA2074,PDC!$K:$K,0),MATCH(PDC!$L$1,PDC!$K$1:$L$1,0))</f>
        <v>Industrie pharmaceutique</v>
      </c>
      <c r="Z2074" t="s">
        <v>332</v>
      </c>
      <c r="AA2074" t="s">
        <v>259</v>
      </c>
      <c r="AB2074">
        <v>66.964714626508098</v>
      </c>
    </row>
    <row r="2075" spans="24:28" x14ac:dyDescent="0.35">
      <c r="X2075" t="str">
        <f t="shared" si="58"/>
        <v>8424_Fabrication de produits en caoutchouc et en plastique</v>
      </c>
      <c r="Y2075" t="str">
        <f>INDEX(PDC!$K$1:$L$89,MATCH(AA2075,PDC!$K:$K,0),MATCH(PDC!$L$1,PDC!$K$1:$L$1,0))</f>
        <v>Fabrication de produits en caoutchouc et en plastique</v>
      </c>
      <c r="Z2075" t="s">
        <v>332</v>
      </c>
      <c r="AA2075" t="s">
        <v>195</v>
      </c>
      <c r="AB2075">
        <v>138.21933700713299</v>
      </c>
    </row>
    <row r="2076" spans="24:28" x14ac:dyDescent="0.35">
      <c r="X2076" t="str">
        <f t="shared" si="58"/>
        <v>8424_Fabrication d'autres produits minéraux non métalliques</v>
      </c>
      <c r="Y2076" t="str">
        <f>INDEX(PDC!$K$1:$L$89,MATCH(AA2076,PDC!$K:$K,0),MATCH(PDC!$L$1,PDC!$K$1:$L$1,0))</f>
        <v>Fabrication d'autres produits minéraux non métalliques</v>
      </c>
      <c r="Z2076" t="s">
        <v>332</v>
      </c>
      <c r="AA2076" t="s">
        <v>203</v>
      </c>
      <c r="AB2076">
        <v>85.026914345884904</v>
      </c>
    </row>
    <row r="2077" spans="24:28" x14ac:dyDescent="0.35">
      <c r="X2077" t="str">
        <f t="shared" si="58"/>
        <v>8424_Métallurgie</v>
      </c>
      <c r="Y2077" t="str">
        <f>INDEX(PDC!$K$1:$L$89,MATCH(AA2077,PDC!$K:$K,0),MATCH(PDC!$L$1,PDC!$K$1:$L$1,0))</f>
        <v>Métallurgie</v>
      </c>
      <c r="Z2077" t="s">
        <v>332</v>
      </c>
      <c r="AA2077" t="s">
        <v>225</v>
      </c>
      <c r="AB2077">
        <v>527.41169283826696</v>
      </c>
    </row>
    <row r="2078" spans="24:28" x14ac:dyDescent="0.35">
      <c r="X2078" t="str">
        <f t="shared" si="58"/>
        <v>8424_Fabrication de produits métalliques, à l'exception des machines et des équipements</v>
      </c>
      <c r="Y2078" t="str">
        <f>INDEX(PDC!$K$1:$L$89,MATCH(AA2078,PDC!$K:$K,0),MATCH(PDC!$L$1,PDC!$K$1:$L$1,0))</f>
        <v>Fabrication de produits métalliques, à l'exception des machines et des équipements</v>
      </c>
      <c r="Z2078" t="s">
        <v>332</v>
      </c>
      <c r="AA2078" t="s">
        <v>204</v>
      </c>
      <c r="AB2078">
        <v>524.817314676455</v>
      </c>
    </row>
    <row r="2079" spans="24:28" x14ac:dyDescent="0.35">
      <c r="X2079" t="str">
        <f t="shared" si="58"/>
        <v>8424_Fabrication de produits informatiques, électroniques et optiques</v>
      </c>
      <c r="Y2079" t="str">
        <f>INDEX(PDC!$K$1:$L$89,MATCH(AA2079,PDC!$K:$K,0),MATCH(PDC!$L$1,PDC!$K$1:$L$1,0))</f>
        <v>Fabrication de produits informatiques, électroniques et optiques</v>
      </c>
      <c r="Z2079" t="s">
        <v>332</v>
      </c>
      <c r="AA2079" t="s">
        <v>145</v>
      </c>
      <c r="AB2079">
        <v>18.997117118815702</v>
      </c>
    </row>
    <row r="2080" spans="24:28" x14ac:dyDescent="0.35">
      <c r="X2080" t="str">
        <f t="shared" si="58"/>
        <v>8424_Fabrication d'équipements électriques</v>
      </c>
      <c r="Y2080" t="str">
        <f>INDEX(PDC!$K$1:$L$89,MATCH(AA2080,PDC!$K:$K,0),MATCH(PDC!$L$1,PDC!$K$1:$L$1,0))</f>
        <v>Fabrication d'équipements électriques</v>
      </c>
      <c r="Z2080" t="s">
        <v>332</v>
      </c>
      <c r="AA2080" t="s">
        <v>235</v>
      </c>
      <c r="AB2080">
        <v>8.1040068201193503</v>
      </c>
    </row>
    <row r="2081" spans="24:28" x14ac:dyDescent="0.35">
      <c r="X2081" t="str">
        <f t="shared" si="58"/>
        <v>8424_Fabrication de machines et équipements n.c.a.</v>
      </c>
      <c r="Y2081" t="str">
        <f>INDEX(PDC!$K$1:$L$89,MATCH(AA2081,PDC!$K:$K,0),MATCH(PDC!$L$1,PDC!$K$1:$L$1,0))</f>
        <v>Fabrication de machines et équipements n.c.a.</v>
      </c>
      <c r="Z2081" t="s">
        <v>332</v>
      </c>
      <c r="AA2081" t="s">
        <v>219</v>
      </c>
      <c r="AB2081">
        <v>329.174896654093</v>
      </c>
    </row>
    <row r="2082" spans="24:28" x14ac:dyDescent="0.35">
      <c r="X2082" t="str">
        <f t="shared" si="58"/>
        <v>8424_Industrie automobile</v>
      </c>
      <c r="Y2082" t="str">
        <f>INDEX(PDC!$K$1:$L$89,MATCH(AA2082,PDC!$K:$K,0),MATCH(PDC!$L$1,PDC!$K$1:$L$1,0))</f>
        <v>Industrie automobile</v>
      </c>
      <c r="Z2082" t="s">
        <v>332</v>
      </c>
      <c r="AA2082" t="s">
        <v>208</v>
      </c>
      <c r="AB2082">
        <v>336.11339524076101</v>
      </c>
    </row>
    <row r="2083" spans="24:28" x14ac:dyDescent="0.35">
      <c r="X2083" t="str">
        <f t="shared" si="58"/>
        <v>8424_Fabrication d'autres matériels de transport</v>
      </c>
      <c r="Y2083" t="str">
        <f>INDEX(PDC!$K$1:$L$89,MATCH(AA2083,PDC!$K:$K,0),MATCH(PDC!$L$1,PDC!$K$1:$L$1,0))</f>
        <v>Fabrication d'autres matériels de transport</v>
      </c>
      <c r="Z2083" t="s">
        <v>332</v>
      </c>
      <c r="AA2083" t="s">
        <v>237</v>
      </c>
      <c r="AB2083">
        <v>3.9170757399157501</v>
      </c>
    </row>
    <row r="2084" spans="24:28" x14ac:dyDescent="0.35">
      <c r="X2084" t="str">
        <f t="shared" si="58"/>
        <v>8424_Fabrication de meubles</v>
      </c>
      <c r="Y2084" t="str">
        <f>INDEX(PDC!$K$1:$L$89,MATCH(AA2084,PDC!$K:$K,0),MATCH(PDC!$L$1,PDC!$K$1:$L$1,0))</f>
        <v>Fabrication de meubles</v>
      </c>
      <c r="Z2084" t="s">
        <v>332</v>
      </c>
      <c r="AA2084" t="s">
        <v>231</v>
      </c>
      <c r="AB2084">
        <v>46.228204521664701</v>
      </c>
    </row>
    <row r="2085" spans="24:28" x14ac:dyDescent="0.35">
      <c r="X2085" t="str">
        <f t="shared" si="58"/>
        <v>8424_Autres industries manufacturières</v>
      </c>
      <c r="Y2085" t="str">
        <f>INDEX(PDC!$K$1:$L$89,MATCH(AA2085,PDC!$K:$K,0),MATCH(PDC!$L$1,PDC!$K$1:$L$1,0))</f>
        <v>Autres industries manufacturières</v>
      </c>
      <c r="Z2085" t="s">
        <v>332</v>
      </c>
      <c r="AA2085" t="s">
        <v>244</v>
      </c>
      <c r="AB2085">
        <v>265.25490679316499</v>
      </c>
    </row>
    <row r="2086" spans="24:28" x14ac:dyDescent="0.35">
      <c r="X2086" t="str">
        <f t="shared" si="58"/>
        <v>8424_Réparation et installation de machines et d'équipements</v>
      </c>
      <c r="Y2086" t="str">
        <f>INDEX(PDC!$K$1:$L$89,MATCH(AA2086,PDC!$K:$K,0),MATCH(PDC!$L$1,PDC!$K$1:$L$1,0))</f>
        <v>Réparation et installation de machines et d'équipements</v>
      </c>
      <c r="Z2086" t="s">
        <v>332</v>
      </c>
      <c r="AA2086" t="s">
        <v>215</v>
      </c>
      <c r="AB2086">
        <v>112.059728401904</v>
      </c>
    </row>
    <row r="2087" spans="24:28" x14ac:dyDescent="0.35">
      <c r="X2087" t="str">
        <f t="shared" si="58"/>
        <v>8424_Production et distribution d'électricité, de gaz, de vapeur et d'air conditionné</v>
      </c>
      <c r="Y2087" t="str">
        <f>INDEX(PDC!$K$1:$L$89,MATCH(AA2087,PDC!$K:$K,0),MATCH(PDC!$L$1,PDC!$K$1:$L$1,0))</f>
        <v>Production et distribution d'électricité, de gaz, de vapeur et d'air conditionné</v>
      </c>
      <c r="Z2087" t="s">
        <v>332</v>
      </c>
      <c r="AA2087" t="s">
        <v>253</v>
      </c>
      <c r="AB2087">
        <v>176.87340931942501</v>
      </c>
    </row>
    <row r="2088" spans="24:28" x14ac:dyDescent="0.35">
      <c r="X2088" t="str">
        <f t="shared" si="58"/>
        <v>8424_Captage, traitement et distribution d'eau</v>
      </c>
      <c r="Y2088" t="str">
        <f>INDEX(PDC!$K$1:$L$89,MATCH(AA2088,PDC!$K:$K,0),MATCH(PDC!$L$1,PDC!$K$1:$L$1,0))</f>
        <v>Captage, traitement et distribution d'eau</v>
      </c>
      <c r="Z2088" t="s">
        <v>332</v>
      </c>
      <c r="AA2088" t="s">
        <v>230</v>
      </c>
      <c r="AB2088">
        <v>30.853373397997998</v>
      </c>
    </row>
    <row r="2089" spans="24:28" x14ac:dyDescent="0.35">
      <c r="X2089" t="str">
        <f t="shared" si="58"/>
        <v>8424_Collecte et traitement des eaux usées</v>
      </c>
      <c r="Y2089" t="str">
        <f>INDEX(PDC!$K$1:$L$89,MATCH(AA2089,PDC!$K:$K,0),MATCH(PDC!$L$1,PDC!$K$1:$L$1,0))</f>
        <v>Collecte et traitement des eaux usées</v>
      </c>
      <c r="Z2089" t="s">
        <v>332</v>
      </c>
      <c r="AA2089" t="s">
        <v>197</v>
      </c>
      <c r="AB2089">
        <v>29.5826045728673</v>
      </c>
    </row>
    <row r="2090" spans="24:28" x14ac:dyDescent="0.35">
      <c r="X2090" t="str">
        <f t="shared" si="58"/>
        <v>8424_Collecte, traitement et élimination des déchets ; récupération</v>
      </c>
      <c r="Y2090" t="str">
        <f>INDEX(PDC!$K$1:$L$89,MATCH(AA2090,PDC!$K:$K,0),MATCH(PDC!$L$1,PDC!$K$1:$L$1,0))</f>
        <v>Collecte, traitement et élimination des déchets ; récupération</v>
      </c>
      <c r="Z2090" t="s">
        <v>332</v>
      </c>
      <c r="AA2090" t="s">
        <v>147</v>
      </c>
      <c r="AB2090">
        <v>96.746723527260997</v>
      </c>
    </row>
    <row r="2091" spans="24:28" x14ac:dyDescent="0.35">
      <c r="X2091" t="str">
        <f t="shared" si="58"/>
        <v>8424_Construction de bâtiments</v>
      </c>
      <c r="Y2091" t="str">
        <f>INDEX(PDC!$K$1:$L$89,MATCH(AA2091,PDC!$K:$K,0),MATCH(PDC!$L$1,PDC!$K$1:$L$1,0))</f>
        <v>Construction de bâtiments</v>
      </c>
      <c r="Z2091" t="s">
        <v>332</v>
      </c>
      <c r="AA2091" t="s">
        <v>193</v>
      </c>
      <c r="AB2091">
        <v>127.33634755122</v>
      </c>
    </row>
    <row r="2092" spans="24:28" x14ac:dyDescent="0.35">
      <c r="X2092" t="str">
        <f t="shared" si="58"/>
        <v>8424_Génie civil</v>
      </c>
      <c r="Y2092" t="str">
        <f>INDEX(PDC!$K$1:$L$89,MATCH(AA2092,PDC!$K:$K,0),MATCH(PDC!$L$1,PDC!$K$1:$L$1,0))</f>
        <v>Génie civil</v>
      </c>
      <c r="Z2092" t="s">
        <v>332</v>
      </c>
      <c r="AA2092" t="s">
        <v>149</v>
      </c>
      <c r="AB2092">
        <v>167.458303863232</v>
      </c>
    </row>
    <row r="2093" spans="24:28" x14ac:dyDescent="0.35">
      <c r="X2093" t="str">
        <f t="shared" si="58"/>
        <v>8424_Travaux de construction spécialisés</v>
      </c>
      <c r="Y2093" t="str">
        <f>INDEX(PDC!$K$1:$L$89,MATCH(AA2093,PDC!$K:$K,0),MATCH(PDC!$L$1,PDC!$K$1:$L$1,0))</f>
        <v>Travaux de construction spécialisés</v>
      </c>
      <c r="Z2093" t="s">
        <v>332</v>
      </c>
      <c r="AA2093" t="s">
        <v>151</v>
      </c>
      <c r="AB2093">
        <v>1694.8961927028299</v>
      </c>
    </row>
    <row r="2094" spans="24:28" x14ac:dyDescent="0.35">
      <c r="X2094" t="str">
        <f t="shared" si="58"/>
        <v>8424_Commerce et réparation d'automobiles et de motocycles</v>
      </c>
      <c r="Y2094" t="str">
        <f>INDEX(PDC!$K$1:$L$89,MATCH(AA2094,PDC!$K:$K,0),MATCH(PDC!$L$1,PDC!$K$1:$L$1,0))</f>
        <v>Commerce et réparation d'automobiles et de motocycles</v>
      </c>
      <c r="Z2094" t="s">
        <v>332</v>
      </c>
      <c r="AA2094" t="s">
        <v>223</v>
      </c>
      <c r="AB2094">
        <v>573.25046529313602</v>
      </c>
    </row>
    <row r="2095" spans="24:28" x14ac:dyDescent="0.35">
      <c r="X2095" t="str">
        <f t="shared" si="58"/>
        <v>8424_Commerce de gros, à l'exception des automobiles et des motocycles</v>
      </c>
      <c r="Y2095" t="str">
        <f>INDEX(PDC!$K$1:$L$89,MATCH(AA2095,PDC!$K:$K,0),MATCH(PDC!$L$1,PDC!$K$1:$L$1,0))</f>
        <v>Commerce de gros, à l'exception des automobiles et des motocycles</v>
      </c>
      <c r="Z2095" t="s">
        <v>332</v>
      </c>
      <c r="AA2095" t="s">
        <v>210</v>
      </c>
      <c r="AB2095">
        <v>1085.5431240032401</v>
      </c>
    </row>
    <row r="2096" spans="24:28" x14ac:dyDescent="0.35">
      <c r="X2096" t="str">
        <f t="shared" si="58"/>
        <v>8424_Commerce de détail, à l'exception des automobiles et des motocycles</v>
      </c>
      <c r="Y2096" t="str">
        <f>INDEX(PDC!$K$1:$L$89,MATCH(AA2096,PDC!$K:$K,0),MATCH(PDC!$L$1,PDC!$K$1:$L$1,0))</f>
        <v>Commerce de détail, à l'exception des automobiles et des motocycles</v>
      </c>
      <c r="Z2096" t="s">
        <v>332</v>
      </c>
      <c r="AA2096" t="s">
        <v>206</v>
      </c>
      <c r="AB2096">
        <v>2150.1708413492202</v>
      </c>
    </row>
    <row r="2097" spans="24:28" x14ac:dyDescent="0.35">
      <c r="X2097" t="str">
        <f t="shared" si="58"/>
        <v>8424_Transports terrestres et transport par conduites</v>
      </c>
      <c r="Y2097" t="str">
        <f>INDEX(PDC!$K$1:$L$89,MATCH(AA2097,PDC!$K:$K,0),MATCH(PDC!$L$1,PDC!$K$1:$L$1,0))</f>
        <v>Transports terrestres et transport par conduites</v>
      </c>
      <c r="Z2097" t="s">
        <v>332</v>
      </c>
      <c r="AA2097" t="s">
        <v>205</v>
      </c>
      <c r="AB2097">
        <v>789.71959033726796</v>
      </c>
    </row>
    <row r="2098" spans="24:28" x14ac:dyDescent="0.35">
      <c r="X2098" t="str">
        <f t="shared" si="58"/>
        <v>8424_Entreposage et services auxiliaires des transports</v>
      </c>
      <c r="Y2098" t="str">
        <f>INDEX(PDC!$K$1:$L$89,MATCH(AA2098,PDC!$K:$K,0),MATCH(PDC!$L$1,PDC!$K$1:$L$1,0))</f>
        <v>Entreposage et services auxiliaires des transports</v>
      </c>
      <c r="Z2098" t="s">
        <v>332</v>
      </c>
      <c r="AA2098" t="s">
        <v>200</v>
      </c>
      <c r="AB2098">
        <v>220.187124841789</v>
      </c>
    </row>
    <row r="2099" spans="24:28" x14ac:dyDescent="0.35">
      <c r="X2099" t="str">
        <f t="shared" si="58"/>
        <v>8424_Activités de poste et de courrier</v>
      </c>
      <c r="Y2099" t="str">
        <f>INDEX(PDC!$K$1:$L$89,MATCH(AA2099,PDC!$K:$K,0),MATCH(PDC!$L$1,PDC!$K$1:$L$1,0))</f>
        <v>Activités de poste et de courrier</v>
      </c>
      <c r="Z2099" t="s">
        <v>332</v>
      </c>
      <c r="AA2099" t="s">
        <v>229</v>
      </c>
      <c r="AB2099">
        <v>263.54544671494602</v>
      </c>
    </row>
    <row r="2100" spans="24:28" x14ac:dyDescent="0.35">
      <c r="X2100" t="str">
        <f t="shared" si="58"/>
        <v>8424_Hébergement</v>
      </c>
      <c r="Y2100" t="str">
        <f>INDEX(PDC!$K$1:$L$89,MATCH(AA2100,PDC!$K:$K,0),MATCH(PDC!$L$1,PDC!$K$1:$L$1,0))</f>
        <v>Hébergement</v>
      </c>
      <c r="Z2100" t="s">
        <v>332</v>
      </c>
      <c r="AA2100" t="s">
        <v>220</v>
      </c>
      <c r="AB2100">
        <v>242.96926647074599</v>
      </c>
    </row>
    <row r="2101" spans="24:28" x14ac:dyDescent="0.35">
      <c r="X2101" t="str">
        <f t="shared" si="58"/>
        <v>8424_Restauration</v>
      </c>
      <c r="Y2101" t="str">
        <f>INDEX(PDC!$K$1:$L$89,MATCH(AA2101,PDC!$K:$K,0),MATCH(PDC!$L$1,PDC!$K$1:$L$1,0))</f>
        <v>Restauration</v>
      </c>
      <c r="Z2101" t="s">
        <v>332</v>
      </c>
      <c r="AA2101" t="s">
        <v>214</v>
      </c>
      <c r="AB2101">
        <v>493.26768513904898</v>
      </c>
    </row>
    <row r="2102" spans="24:28" x14ac:dyDescent="0.35">
      <c r="X2102" t="str">
        <f t="shared" si="58"/>
        <v>8424_Édition</v>
      </c>
      <c r="Y2102" t="str">
        <f>INDEX(PDC!$K$1:$L$89,MATCH(AA2102,PDC!$K:$K,0),MATCH(PDC!$L$1,PDC!$K$1:$L$1,0))</f>
        <v>Édition</v>
      </c>
      <c r="Z2102" t="s">
        <v>332</v>
      </c>
      <c r="AA2102" t="s">
        <v>255</v>
      </c>
      <c r="AB2102">
        <v>49.441153321349198</v>
      </c>
    </row>
    <row r="2103" spans="24:28" x14ac:dyDescent="0.35">
      <c r="X2103" t="str">
        <f t="shared" si="58"/>
        <v>8424_Production de films cinématographiques, de vidéo et de programmes de télévision ; enregistrement sonore et édition musicale</v>
      </c>
      <c r="Y2103" t="str">
        <f>INDEX(PDC!$K$1:$L$89,MATCH(AA2103,PDC!$K:$K,0),MATCH(PDC!$L$1,PDC!$K$1:$L$1,0))</f>
        <v>Production de films cinématographiques, de vidéo et de programmes de télévision ; enregistrement sonore et édition musicale</v>
      </c>
      <c r="Z2103" t="s">
        <v>332</v>
      </c>
      <c r="AA2103" t="s">
        <v>228</v>
      </c>
      <c r="AB2103">
        <v>10.287527380415</v>
      </c>
    </row>
    <row r="2104" spans="24:28" x14ac:dyDescent="0.35">
      <c r="X2104" t="str">
        <f t="shared" si="58"/>
        <v>8424_Programmation et diffusion</v>
      </c>
      <c r="Y2104" t="str">
        <f>INDEX(PDC!$K$1:$L$89,MATCH(AA2104,PDC!$K:$K,0),MATCH(PDC!$L$1,PDC!$K$1:$L$1,0))</f>
        <v>Programmation et diffusion</v>
      </c>
      <c r="Z2104" t="s">
        <v>332</v>
      </c>
      <c r="AA2104" t="s">
        <v>257</v>
      </c>
      <c r="AB2104">
        <v>7.1998412291595102</v>
      </c>
    </row>
    <row r="2105" spans="24:28" x14ac:dyDescent="0.35">
      <c r="X2105" t="str">
        <f t="shared" si="58"/>
        <v>8424_Télécommunications</v>
      </c>
      <c r="Y2105" t="str">
        <f>INDEX(PDC!$K$1:$L$89,MATCH(AA2105,PDC!$K:$K,0),MATCH(PDC!$L$1,PDC!$K$1:$L$1,0))</f>
        <v>Télécommunications</v>
      </c>
      <c r="Z2105" t="s">
        <v>332</v>
      </c>
      <c r="AA2105" t="s">
        <v>249</v>
      </c>
      <c r="AB2105">
        <v>66.867566696995297</v>
      </c>
    </row>
    <row r="2106" spans="24:28" x14ac:dyDescent="0.35">
      <c r="X2106" t="str">
        <f t="shared" si="58"/>
        <v>8424_Programmation, conseil et autres activités informatiques</v>
      </c>
      <c r="Y2106" t="str">
        <f>INDEX(PDC!$K$1:$L$89,MATCH(AA2106,PDC!$K:$K,0),MATCH(PDC!$L$1,PDC!$K$1:$L$1,0))</f>
        <v>Programmation, conseil et autres activités informatiques</v>
      </c>
      <c r="Z2106" t="s">
        <v>332</v>
      </c>
      <c r="AA2106" t="s">
        <v>233</v>
      </c>
      <c r="AB2106">
        <v>8.6592519015267904</v>
      </c>
    </row>
    <row r="2107" spans="24:28" x14ac:dyDescent="0.35">
      <c r="X2107" t="str">
        <f t="shared" si="58"/>
        <v>8424_Services d'information</v>
      </c>
      <c r="Y2107" t="str">
        <f>INDEX(PDC!$K$1:$L$89,MATCH(AA2107,PDC!$K:$K,0),MATCH(PDC!$L$1,PDC!$K$1:$L$1,0))</f>
        <v>Services d'information</v>
      </c>
      <c r="Z2107" t="s">
        <v>332</v>
      </c>
      <c r="AA2107" t="s">
        <v>153</v>
      </c>
      <c r="AB2107">
        <v>8.3970285489823109</v>
      </c>
    </row>
    <row r="2108" spans="24:28" x14ac:dyDescent="0.35">
      <c r="X2108" t="str">
        <f t="shared" si="58"/>
        <v>8424_Activités des services financiers, hors assurance et caisses de retraite</v>
      </c>
      <c r="Y2108" t="str">
        <f>INDEX(PDC!$K$1:$L$89,MATCH(AA2108,PDC!$K:$K,0),MATCH(PDC!$L$1,PDC!$K$1:$L$1,0))</f>
        <v>Activités des services financiers, hors assurance et caisses de retraite</v>
      </c>
      <c r="Z2108" t="s">
        <v>332</v>
      </c>
      <c r="AA2108" t="s">
        <v>226</v>
      </c>
      <c r="AB2108">
        <v>492.78246556095797</v>
      </c>
    </row>
    <row r="2109" spans="24:28" x14ac:dyDescent="0.35">
      <c r="X2109" t="str">
        <f t="shared" si="58"/>
        <v>8424_Assurance</v>
      </c>
      <c r="Y2109" t="str">
        <f>INDEX(PDC!$K$1:$L$89,MATCH(AA2109,PDC!$K:$K,0),MATCH(PDC!$L$1,PDC!$K$1:$L$1,0))</f>
        <v>Assurance</v>
      </c>
      <c r="Z2109" t="s">
        <v>332</v>
      </c>
      <c r="AA2109" t="s">
        <v>240</v>
      </c>
      <c r="AB2109">
        <v>362.43455771318401</v>
      </c>
    </row>
    <row r="2110" spans="24:28" x14ac:dyDescent="0.35">
      <c r="X2110" t="str">
        <f t="shared" si="58"/>
        <v>8424_Activités auxiliaires de services financiers et d'assurance</v>
      </c>
      <c r="Y2110" t="str">
        <f>INDEX(PDC!$K$1:$L$89,MATCH(AA2110,PDC!$K:$K,0),MATCH(PDC!$L$1,PDC!$K$1:$L$1,0))</f>
        <v>Activités auxiliaires de services financiers et d'assurance</v>
      </c>
      <c r="Z2110" t="s">
        <v>332</v>
      </c>
      <c r="AA2110" t="s">
        <v>232</v>
      </c>
      <c r="AB2110">
        <v>55.310965578552199</v>
      </c>
    </row>
    <row r="2111" spans="24:28" x14ac:dyDescent="0.35">
      <c r="X2111" t="str">
        <f t="shared" si="58"/>
        <v>8424_Activités immobilières</v>
      </c>
      <c r="Y2111" t="str">
        <f>INDEX(PDC!$K$1:$L$89,MATCH(AA2111,PDC!$K:$K,0),MATCH(PDC!$L$1,PDC!$K$1:$L$1,0))</f>
        <v>Activités immobilières</v>
      </c>
      <c r="Z2111" t="s">
        <v>332</v>
      </c>
      <c r="AA2111" t="s">
        <v>217</v>
      </c>
      <c r="AB2111">
        <v>218.91305910840899</v>
      </c>
    </row>
    <row r="2112" spans="24:28" x14ac:dyDescent="0.35">
      <c r="X2112" t="str">
        <f t="shared" si="58"/>
        <v>8424_Activités juridiques et comptables</v>
      </c>
      <c r="Y2112" t="str">
        <f>INDEX(PDC!$K$1:$L$89,MATCH(AA2112,PDC!$K:$K,0),MATCH(PDC!$L$1,PDC!$K$1:$L$1,0))</f>
        <v>Activités juridiques et comptables</v>
      </c>
      <c r="Z2112" t="s">
        <v>332</v>
      </c>
      <c r="AA2112" t="s">
        <v>155</v>
      </c>
      <c r="AB2112">
        <v>326.14262541743699</v>
      </c>
    </row>
    <row r="2113" spans="24:28" x14ac:dyDescent="0.35">
      <c r="X2113" t="str">
        <f t="shared" si="58"/>
        <v>8424_Activités des sièges sociaux ; conseil de gestion</v>
      </c>
      <c r="Y2113" t="str">
        <f>INDEX(PDC!$K$1:$L$89,MATCH(AA2113,PDC!$K:$K,0),MATCH(PDC!$L$1,PDC!$K$1:$L$1,0))</f>
        <v>Activités des sièges sociaux ; conseil de gestion</v>
      </c>
      <c r="Z2113" t="s">
        <v>332</v>
      </c>
      <c r="AA2113" t="s">
        <v>234</v>
      </c>
      <c r="AB2113">
        <v>94.536300945936802</v>
      </c>
    </row>
    <row r="2114" spans="24:28" x14ac:dyDescent="0.35">
      <c r="X2114" t="str">
        <f t="shared" si="58"/>
        <v>8424_Activités d'architecture et d'ingénierie ; activités de contrôle et analyses techniques</v>
      </c>
      <c r="Y2114" t="str">
        <f>INDEX(PDC!$K$1:$L$89,MATCH(AA2114,PDC!$K:$K,0),MATCH(PDC!$L$1,PDC!$K$1:$L$1,0))</f>
        <v>Activités d'architecture et d'ingénierie ; activités de contrôle et analyses techniques</v>
      </c>
      <c r="Z2114" t="s">
        <v>332</v>
      </c>
      <c r="AA2114" t="s">
        <v>243</v>
      </c>
      <c r="AB2114">
        <v>183.90993515633701</v>
      </c>
    </row>
    <row r="2115" spans="24:28" x14ac:dyDescent="0.35">
      <c r="X2115" t="str">
        <f t="shared" si="58"/>
        <v>8424_Publicité et études de marché</v>
      </c>
      <c r="Y2115" t="str">
        <f>INDEX(PDC!$K$1:$L$89,MATCH(AA2115,PDC!$K:$K,0),MATCH(PDC!$L$1,PDC!$K$1:$L$1,0))</f>
        <v>Publicité et études de marché</v>
      </c>
      <c r="Z2115" t="s">
        <v>332</v>
      </c>
      <c r="AA2115" t="s">
        <v>157</v>
      </c>
      <c r="AB2115">
        <v>63.702901651526403</v>
      </c>
    </row>
    <row r="2116" spans="24:28" x14ac:dyDescent="0.35">
      <c r="X2116" t="str">
        <f t="shared" si="58"/>
        <v>8424_Autres activités spécialisées, scientifiques et techniques</v>
      </c>
      <c r="Y2116" t="str">
        <f>INDEX(PDC!$K$1:$L$89,MATCH(AA2116,PDC!$K:$K,0),MATCH(PDC!$L$1,PDC!$K$1:$L$1,0))</f>
        <v>Autres activités spécialisées, scientifiques et techniques</v>
      </c>
      <c r="Z2116" t="s">
        <v>332</v>
      </c>
      <c r="AA2116" t="s">
        <v>159</v>
      </c>
      <c r="AB2116">
        <v>30.626574418787602</v>
      </c>
    </row>
    <row r="2117" spans="24:28" x14ac:dyDescent="0.35">
      <c r="X2117" t="str">
        <f t="shared" ref="X2117:X2180" si="59">Z2117&amp;"_"&amp;Y2117</f>
        <v>8424_Activités vétérinaires</v>
      </c>
      <c r="Y2117" t="str">
        <f>INDEX(PDC!$K$1:$L$89,MATCH(AA2117,PDC!$K:$K,0),MATCH(PDC!$L$1,PDC!$K$1:$L$1,0))</f>
        <v>Activités vétérinaires</v>
      </c>
      <c r="Z2117" t="s">
        <v>332</v>
      </c>
      <c r="AA2117" t="s">
        <v>238</v>
      </c>
      <c r="AB2117">
        <v>73.768889708323499</v>
      </c>
    </row>
    <row r="2118" spans="24:28" x14ac:dyDescent="0.35">
      <c r="X2118" t="str">
        <f t="shared" si="59"/>
        <v>8424_Activités de location et location-bail</v>
      </c>
      <c r="Y2118" t="str">
        <f>INDEX(PDC!$K$1:$L$89,MATCH(AA2118,PDC!$K:$K,0),MATCH(PDC!$L$1,PDC!$K$1:$L$1,0))</f>
        <v>Activités de location et location-bail</v>
      </c>
      <c r="Z2118" t="s">
        <v>332</v>
      </c>
      <c r="AA2118" t="s">
        <v>236</v>
      </c>
      <c r="AB2118">
        <v>51.258077189094401</v>
      </c>
    </row>
    <row r="2119" spans="24:28" x14ac:dyDescent="0.35">
      <c r="X2119" t="str">
        <f t="shared" si="59"/>
        <v>8424_Activités liées à l'emploi</v>
      </c>
      <c r="Y2119" t="str">
        <f>INDEX(PDC!$K$1:$L$89,MATCH(AA2119,PDC!$K:$K,0),MATCH(PDC!$L$1,PDC!$K$1:$L$1,0))</f>
        <v>Activités liées à l'emploi</v>
      </c>
      <c r="Z2119" t="s">
        <v>332</v>
      </c>
      <c r="AA2119" t="s">
        <v>198</v>
      </c>
      <c r="AB2119">
        <v>525.96950990944504</v>
      </c>
    </row>
    <row r="2120" spans="24:28" x14ac:dyDescent="0.35">
      <c r="X2120" t="str">
        <f t="shared" si="59"/>
        <v>8424_Activités des agences de voyage, voyagistes, services de réservation et activités connexes</v>
      </c>
      <c r="Y2120" t="str">
        <f>INDEX(PDC!$K$1:$L$89,MATCH(AA2120,PDC!$K:$K,0),MATCH(PDC!$L$1,PDC!$K$1:$L$1,0))</f>
        <v>Activités des agences de voyage, voyagistes, services de réservation et activités connexes</v>
      </c>
      <c r="Z2120" t="s">
        <v>332</v>
      </c>
      <c r="AA2120" t="s">
        <v>227</v>
      </c>
      <c r="AB2120">
        <v>38.827525619636802</v>
      </c>
    </row>
    <row r="2121" spans="24:28" x14ac:dyDescent="0.35">
      <c r="X2121" t="str">
        <f t="shared" si="59"/>
        <v>8424_Enquêtes et sécurité</v>
      </c>
      <c r="Y2121" t="str">
        <f>INDEX(PDC!$K$1:$L$89,MATCH(AA2121,PDC!$K:$K,0),MATCH(PDC!$L$1,PDC!$K$1:$L$1,0))</f>
        <v>Enquêtes et sécurité</v>
      </c>
      <c r="Z2121" t="s">
        <v>332</v>
      </c>
      <c r="AA2121" t="s">
        <v>213</v>
      </c>
      <c r="AB2121">
        <v>91.5117565189543</v>
      </c>
    </row>
    <row r="2122" spans="24:28" x14ac:dyDescent="0.35">
      <c r="X2122" t="str">
        <f t="shared" si="59"/>
        <v>8424_Services relatifs aux bâtiments et aménagement paysager</v>
      </c>
      <c r="Y2122" t="str">
        <f>INDEX(PDC!$K$1:$L$89,MATCH(AA2122,PDC!$K:$K,0),MATCH(PDC!$L$1,PDC!$K$1:$L$1,0))</f>
        <v>Services relatifs aux bâtiments et aménagement paysager</v>
      </c>
      <c r="Z2122" t="s">
        <v>332</v>
      </c>
      <c r="AA2122" t="s">
        <v>212</v>
      </c>
      <c r="AB2122">
        <v>265.29999563232798</v>
      </c>
    </row>
    <row r="2123" spans="24:28" x14ac:dyDescent="0.35">
      <c r="X2123" t="str">
        <f t="shared" si="59"/>
        <v>8424_Activités administratives et autres activités de soutien aux entreprises</v>
      </c>
      <c r="Y2123" t="str">
        <f>INDEX(PDC!$K$1:$L$89,MATCH(AA2123,PDC!$K:$K,0),MATCH(PDC!$L$1,PDC!$K$1:$L$1,0))</f>
        <v>Activités administratives et autres activités de soutien aux entreprises</v>
      </c>
      <c r="Z2123" t="s">
        <v>332</v>
      </c>
      <c r="AA2123" t="s">
        <v>224</v>
      </c>
      <c r="AB2123">
        <v>179.736129440448</v>
      </c>
    </row>
    <row r="2124" spans="24:28" x14ac:dyDescent="0.35">
      <c r="X2124" t="str">
        <f t="shared" si="59"/>
        <v>8424_Administration publique et défense ; sécurité sociale obligatoire</v>
      </c>
      <c r="Y2124" t="str">
        <f>INDEX(PDC!$K$1:$L$89,MATCH(AA2124,PDC!$K:$K,0),MATCH(PDC!$L$1,PDC!$K$1:$L$1,0))</f>
        <v>Administration publique et défense ; sécurité sociale obligatoire</v>
      </c>
      <c r="Z2124" t="s">
        <v>332</v>
      </c>
      <c r="AA2124" t="s">
        <v>218</v>
      </c>
      <c r="AB2124">
        <v>1827.9855564546399</v>
      </c>
    </row>
    <row r="2125" spans="24:28" x14ac:dyDescent="0.35">
      <c r="X2125" t="str">
        <f t="shared" si="59"/>
        <v>8424_Enseignement</v>
      </c>
      <c r="Y2125" t="str">
        <f>INDEX(PDC!$K$1:$L$89,MATCH(AA2125,PDC!$K:$K,0),MATCH(PDC!$L$1,PDC!$K$1:$L$1,0))</f>
        <v>Enseignement</v>
      </c>
      <c r="Z2125" t="s">
        <v>332</v>
      </c>
      <c r="AA2125" t="s">
        <v>222</v>
      </c>
      <c r="AB2125">
        <v>776.37572934426305</v>
      </c>
    </row>
    <row r="2126" spans="24:28" x14ac:dyDescent="0.35">
      <c r="X2126" t="str">
        <f t="shared" si="59"/>
        <v>8424_Activités pour la santé humaine</v>
      </c>
      <c r="Y2126" t="str">
        <f>INDEX(PDC!$K$1:$L$89,MATCH(AA2126,PDC!$K:$K,0),MATCH(PDC!$L$1,PDC!$K$1:$L$1,0))</f>
        <v>Activités pour la santé humaine</v>
      </c>
      <c r="Z2126" t="s">
        <v>332</v>
      </c>
      <c r="AA2126" t="s">
        <v>207</v>
      </c>
      <c r="AB2126">
        <v>1067.2836984257201</v>
      </c>
    </row>
    <row r="2127" spans="24:28" x14ac:dyDescent="0.35">
      <c r="X2127" t="str">
        <f t="shared" si="59"/>
        <v>8424_Hébergement médico-social et social</v>
      </c>
      <c r="Y2127" t="str">
        <f>INDEX(PDC!$K$1:$L$89,MATCH(AA2127,PDC!$K:$K,0),MATCH(PDC!$L$1,PDC!$K$1:$L$1,0))</f>
        <v>Hébergement médico-social et social</v>
      </c>
      <c r="Z2127" t="s">
        <v>332</v>
      </c>
      <c r="AA2127" t="s">
        <v>202</v>
      </c>
      <c r="AB2127">
        <v>1007.87466451543</v>
      </c>
    </row>
    <row r="2128" spans="24:28" x14ac:dyDescent="0.35">
      <c r="X2128" t="str">
        <f t="shared" si="59"/>
        <v>8424_Action sociale sans hébergement</v>
      </c>
      <c r="Y2128" t="str">
        <f>INDEX(PDC!$K$1:$L$89,MATCH(AA2128,PDC!$K:$K,0),MATCH(PDC!$L$1,PDC!$K$1:$L$1,0))</f>
        <v>Action sociale sans hébergement</v>
      </c>
      <c r="Z2128" t="s">
        <v>332</v>
      </c>
      <c r="AA2128" t="s">
        <v>201</v>
      </c>
      <c r="AB2128">
        <v>1914.77853139792</v>
      </c>
    </row>
    <row r="2129" spans="24:28" x14ac:dyDescent="0.35">
      <c r="X2129" t="str">
        <f t="shared" si="59"/>
        <v>8424_Activités créatives, artistiques et de spectacle</v>
      </c>
      <c r="Y2129" t="str">
        <f>INDEX(PDC!$K$1:$L$89,MATCH(AA2129,PDC!$K:$K,0),MATCH(PDC!$L$1,PDC!$K$1:$L$1,0))</f>
        <v>Activités créatives, artistiques et de spectacle</v>
      </c>
      <c r="Z2129" t="s">
        <v>332</v>
      </c>
      <c r="AA2129" t="s">
        <v>245</v>
      </c>
      <c r="AB2129">
        <v>33.6737796132075</v>
      </c>
    </row>
    <row r="2130" spans="24:28" x14ac:dyDescent="0.35">
      <c r="X2130" t="str">
        <f t="shared" si="59"/>
        <v>8424_Bibliothèques, archives, musées et autres activités culturelles</v>
      </c>
      <c r="Y2130" t="str">
        <f>INDEX(PDC!$K$1:$L$89,MATCH(AA2130,PDC!$K:$K,0),MATCH(PDC!$L$1,PDC!$K$1:$L$1,0))</f>
        <v>Bibliothèques, archives, musées et autres activités culturelles</v>
      </c>
      <c r="Z2130" t="s">
        <v>332</v>
      </c>
      <c r="AA2130" t="s">
        <v>239</v>
      </c>
      <c r="AB2130">
        <v>56.784378384490402</v>
      </c>
    </row>
    <row r="2131" spans="24:28" x14ac:dyDescent="0.35">
      <c r="X2131" t="str">
        <f t="shared" si="59"/>
        <v>8424_Organisation de jeux de hasard et d'argent</v>
      </c>
      <c r="Y2131" t="str">
        <f>INDEX(PDC!$K$1:$L$89,MATCH(AA2131,PDC!$K:$K,0),MATCH(PDC!$L$1,PDC!$K$1:$L$1,0))</f>
        <v>Organisation de jeux de hasard et d'argent</v>
      </c>
      <c r="Z2131" t="s">
        <v>332</v>
      </c>
      <c r="AA2131" t="s">
        <v>247</v>
      </c>
      <c r="AB2131">
        <v>29.042963377103501</v>
      </c>
    </row>
    <row r="2132" spans="24:28" x14ac:dyDescent="0.35">
      <c r="X2132" t="str">
        <f t="shared" si="59"/>
        <v>8424_Activités sportives, récréatives et de loisirs</v>
      </c>
      <c r="Y2132" t="str">
        <f>INDEX(PDC!$K$1:$L$89,MATCH(AA2132,PDC!$K:$K,0),MATCH(PDC!$L$1,PDC!$K$1:$L$1,0))</f>
        <v>Activités sportives, récréatives et de loisirs</v>
      </c>
      <c r="Z2132" t="s">
        <v>332</v>
      </c>
      <c r="AA2132" t="s">
        <v>241</v>
      </c>
      <c r="AB2132">
        <v>167.06950848950001</v>
      </c>
    </row>
    <row r="2133" spans="24:28" x14ac:dyDescent="0.35">
      <c r="X2133" t="str">
        <f t="shared" si="59"/>
        <v>8424_Activités des organisations associatives</v>
      </c>
      <c r="Y2133" t="str">
        <f>INDEX(PDC!$K$1:$L$89,MATCH(AA2133,PDC!$K:$K,0),MATCH(PDC!$L$1,PDC!$K$1:$L$1,0))</f>
        <v>Activités des organisations associatives</v>
      </c>
      <c r="Z2133" t="s">
        <v>332</v>
      </c>
      <c r="AA2133" t="s">
        <v>209</v>
      </c>
      <c r="AB2133">
        <v>683.61434693864101</v>
      </c>
    </row>
    <row r="2134" spans="24:28" x14ac:dyDescent="0.35">
      <c r="X2134" t="str">
        <f t="shared" si="59"/>
        <v>8424_Réparation d'ordinateurs et de biens personnels et domestiques</v>
      </c>
      <c r="Y2134" t="str">
        <f>INDEX(PDC!$K$1:$L$89,MATCH(AA2134,PDC!$K:$K,0),MATCH(PDC!$L$1,PDC!$K$1:$L$1,0))</f>
        <v>Réparation d'ordinateurs et de biens personnels et domestiques</v>
      </c>
      <c r="Z2134" t="s">
        <v>332</v>
      </c>
      <c r="AA2134" t="s">
        <v>242</v>
      </c>
      <c r="AB2134">
        <v>20.665464927977901</v>
      </c>
    </row>
    <row r="2135" spans="24:28" x14ac:dyDescent="0.35">
      <c r="X2135" t="str">
        <f t="shared" si="59"/>
        <v>8424_Autres services personnels</v>
      </c>
      <c r="Y2135" t="str">
        <f>INDEX(PDC!$K$1:$L$89,MATCH(AA2135,PDC!$K:$K,0),MATCH(PDC!$L$1,PDC!$K$1:$L$1,0))</f>
        <v>Autres services personnels</v>
      </c>
      <c r="Z2135" t="s">
        <v>332</v>
      </c>
      <c r="AA2135" t="s">
        <v>216</v>
      </c>
      <c r="AB2135">
        <v>278.64999163685599</v>
      </c>
    </row>
    <row r="2136" spans="24:28" x14ac:dyDescent="0.35">
      <c r="X2136" t="str">
        <f t="shared" si="59"/>
        <v>8424_Activités des ménages en tant qu'employeurs de personnel domestique</v>
      </c>
      <c r="Y2136" t="str">
        <f>INDEX(PDC!$K$1:$L$89,MATCH(AA2136,PDC!$K:$K,0),MATCH(PDC!$L$1,PDC!$K$1:$L$1,0))</f>
        <v>Activités des ménages en tant qu'employeurs de personnel domestique</v>
      </c>
      <c r="Z2136" t="s">
        <v>332</v>
      </c>
      <c r="AA2136" t="s">
        <v>261</v>
      </c>
      <c r="AB2136">
        <v>376.220388985917</v>
      </c>
    </row>
    <row r="2137" spans="24:28" x14ac:dyDescent="0.35">
      <c r="X2137" t="str">
        <f t="shared" si="59"/>
        <v>8424_Activités indifférenciées des ménages en tant que producteurs de biens et services pour usage propre</v>
      </c>
      <c r="Y2137" t="str">
        <f>INDEX(PDC!$K$1:$L$89,MATCH(AA2137,PDC!$K:$K,0),MATCH(PDC!$L$1,PDC!$K$1:$L$1,0))</f>
        <v>Activités indifférenciées des ménages en tant que producteurs de biens et services pour usage propre</v>
      </c>
      <c r="Z2137" t="s">
        <v>332</v>
      </c>
      <c r="AA2137" t="s">
        <v>270</v>
      </c>
      <c r="AB2137">
        <v>11.995819481507199</v>
      </c>
    </row>
    <row r="2138" spans="24:28" x14ac:dyDescent="0.35">
      <c r="X2138" t="str">
        <f t="shared" si="59"/>
        <v>8425_Culture et production animale, chasse et services annexes</v>
      </c>
      <c r="Y2138" t="str">
        <f>INDEX(PDC!$K$1:$L$89,MATCH(AA2138,PDC!$K:$K,0),MATCH(PDC!$L$1,PDC!$K$1:$L$1,0))</f>
        <v>Culture et production animale, chasse et services annexes</v>
      </c>
      <c r="Z2138" t="s">
        <v>333</v>
      </c>
      <c r="AA2138" t="s">
        <v>94</v>
      </c>
      <c r="AB2138">
        <v>67.630954599445104</v>
      </c>
    </row>
    <row r="2139" spans="24:28" x14ac:dyDescent="0.35">
      <c r="X2139" t="str">
        <f t="shared" si="59"/>
        <v>8425_Sylviculture et exploitation forestière</v>
      </c>
      <c r="Y2139" t="str">
        <f>INDEX(PDC!$K$1:$L$89,MATCH(AA2139,PDC!$K:$K,0),MATCH(PDC!$L$1,PDC!$K$1:$L$1,0))</f>
        <v>Sylviculture et exploitation forestière</v>
      </c>
      <c r="Z2139" t="s">
        <v>333</v>
      </c>
      <c r="AA2139" t="s">
        <v>95</v>
      </c>
      <c r="AB2139">
        <v>20.318222111023299</v>
      </c>
    </row>
    <row r="2140" spans="24:28" x14ac:dyDescent="0.35">
      <c r="X2140" t="str">
        <f t="shared" si="59"/>
        <v>8425_Pêche et aquaculture</v>
      </c>
      <c r="Y2140" t="str">
        <f>INDEX(PDC!$K$1:$L$89,MATCH(AA2140,PDC!$K:$K,0),MATCH(PDC!$L$1,PDC!$K$1:$L$1,0))</f>
        <v>Pêche et aquaculture</v>
      </c>
      <c r="Z2140" t="s">
        <v>333</v>
      </c>
      <c r="AA2140" t="s">
        <v>104</v>
      </c>
      <c r="AB2140">
        <v>4.1481481481481497</v>
      </c>
    </row>
    <row r="2141" spans="24:28" x14ac:dyDescent="0.35">
      <c r="X2141" t="str">
        <f t="shared" si="59"/>
        <v>8425_Autres industries extractives</v>
      </c>
      <c r="Y2141" t="str">
        <f>INDEX(PDC!$K$1:$L$89,MATCH(AA2141,PDC!$K:$K,0),MATCH(PDC!$L$1,PDC!$K$1:$L$1,0))</f>
        <v>Autres industries extractives</v>
      </c>
      <c r="Z2141" t="s">
        <v>333</v>
      </c>
      <c r="AA2141" t="s">
        <v>96</v>
      </c>
      <c r="AB2141">
        <v>15.2626666206896</v>
      </c>
    </row>
    <row r="2142" spans="24:28" x14ac:dyDescent="0.35">
      <c r="X2142" t="str">
        <f t="shared" si="59"/>
        <v>8425_Industries alimentaires</v>
      </c>
      <c r="Y2142" t="str">
        <f>INDEX(PDC!$K$1:$L$89,MATCH(AA2142,PDC!$K:$K,0),MATCH(PDC!$L$1,PDC!$K$1:$L$1,0))</f>
        <v>Industries alimentaires</v>
      </c>
      <c r="Z2142" t="s">
        <v>333</v>
      </c>
      <c r="AA2142" t="s">
        <v>199</v>
      </c>
      <c r="AB2142">
        <v>147.513781718507</v>
      </c>
    </row>
    <row r="2143" spans="24:28" x14ac:dyDescent="0.35">
      <c r="X2143" t="str">
        <f t="shared" si="59"/>
        <v>8425_Fabrication de boissons</v>
      </c>
      <c r="Y2143" t="str">
        <f>INDEX(PDC!$K$1:$L$89,MATCH(AA2143,PDC!$K:$K,0),MATCH(PDC!$L$1,PDC!$K$1:$L$1,0))</f>
        <v>Fabrication de boissons</v>
      </c>
      <c r="Z2143" t="s">
        <v>333</v>
      </c>
      <c r="AA2143" t="s">
        <v>252</v>
      </c>
      <c r="AB2143">
        <v>20.9926307795659</v>
      </c>
    </row>
    <row r="2144" spans="24:28" x14ac:dyDescent="0.35">
      <c r="X2144" t="str">
        <f t="shared" si="59"/>
        <v>8425_Industrie de l'habillement</v>
      </c>
      <c r="Y2144" t="str">
        <f>INDEX(PDC!$K$1:$L$89,MATCH(AA2144,PDC!$K:$K,0),MATCH(PDC!$L$1,PDC!$K$1:$L$1,0))</f>
        <v>Industrie de l'habillement</v>
      </c>
      <c r="Z2144" t="s">
        <v>333</v>
      </c>
      <c r="AA2144" t="s">
        <v>254</v>
      </c>
      <c r="AB2144">
        <v>19.758068238205801</v>
      </c>
    </row>
    <row r="2145" spans="24:28" x14ac:dyDescent="0.35">
      <c r="X2145" t="str">
        <f t="shared" si="59"/>
        <v>8425_Travail du bois et fabrication d'articles en bois et en liège, à l'exception des meubles ; fabrication d'articles en vannerie et sparterie</v>
      </c>
      <c r="Y2145" t="str">
        <f>INDEX(PDC!$K$1:$L$89,MATCH(AA2145,PDC!$K:$K,0),MATCH(PDC!$L$1,PDC!$K$1:$L$1,0))</f>
        <v>Travail du bois et fabrication d'articles en bois et en liège, à l'exception des meubles ; fabrication d'articles en vannerie et sparterie</v>
      </c>
      <c r="Z2145" t="s">
        <v>333</v>
      </c>
      <c r="AA2145" t="s">
        <v>196</v>
      </c>
      <c r="AB2145">
        <v>269.424634923638</v>
      </c>
    </row>
    <row r="2146" spans="24:28" x14ac:dyDescent="0.35">
      <c r="X2146" t="str">
        <f t="shared" si="59"/>
        <v>8425_Industrie du papier et du carton</v>
      </c>
      <c r="Y2146" t="str">
        <f>INDEX(PDC!$K$1:$L$89,MATCH(AA2146,PDC!$K:$K,0),MATCH(PDC!$L$1,PDC!$K$1:$L$1,0))</f>
        <v>Industrie du papier et du carton</v>
      </c>
      <c r="Z2146" t="s">
        <v>333</v>
      </c>
      <c r="AA2146" t="s">
        <v>248</v>
      </c>
      <c r="AB2146">
        <v>328.79129294388099</v>
      </c>
    </row>
    <row r="2147" spans="24:28" x14ac:dyDescent="0.35">
      <c r="X2147" t="str">
        <f t="shared" si="59"/>
        <v>8425_Imprimerie et reproduction d'enregistrements</v>
      </c>
      <c r="Y2147" t="str">
        <f>INDEX(PDC!$K$1:$L$89,MATCH(AA2147,PDC!$K:$K,0),MATCH(PDC!$L$1,PDC!$K$1:$L$1,0))</f>
        <v>Imprimerie et reproduction d'enregistrements</v>
      </c>
      <c r="Z2147" t="s">
        <v>333</v>
      </c>
      <c r="AA2147" t="s">
        <v>221</v>
      </c>
      <c r="AB2147">
        <v>276.44135134658097</v>
      </c>
    </row>
    <row r="2148" spans="24:28" x14ac:dyDescent="0.35">
      <c r="X2148" t="str">
        <f t="shared" si="59"/>
        <v>8425_Industrie chimique</v>
      </c>
      <c r="Y2148" t="str">
        <f>INDEX(PDC!$K$1:$L$89,MATCH(AA2148,PDC!$K:$K,0),MATCH(PDC!$L$1,PDC!$K$1:$L$1,0))</f>
        <v>Industrie chimique</v>
      </c>
      <c r="Z2148" t="s">
        <v>333</v>
      </c>
      <c r="AA2148" t="s">
        <v>211</v>
      </c>
      <c r="AB2148">
        <v>98.075733952207301</v>
      </c>
    </row>
    <row r="2149" spans="24:28" x14ac:dyDescent="0.35">
      <c r="X2149" t="str">
        <f t="shared" si="59"/>
        <v>8425_Fabrication de produits en caoutchouc et en plastique</v>
      </c>
      <c r="Y2149" t="str">
        <f>INDEX(PDC!$K$1:$L$89,MATCH(AA2149,PDC!$K:$K,0),MATCH(PDC!$L$1,PDC!$K$1:$L$1,0))</f>
        <v>Fabrication de produits en caoutchouc et en plastique</v>
      </c>
      <c r="Z2149" t="s">
        <v>333</v>
      </c>
      <c r="AA2149" t="s">
        <v>195</v>
      </c>
      <c r="AB2149">
        <v>4786.1071607577996</v>
      </c>
    </row>
    <row r="2150" spans="24:28" x14ac:dyDescent="0.35">
      <c r="X2150" t="str">
        <f t="shared" si="59"/>
        <v>8425_Fabrication d'autres produits minéraux non métalliques</v>
      </c>
      <c r="Y2150" t="str">
        <f>INDEX(PDC!$K$1:$L$89,MATCH(AA2150,PDC!$K:$K,0),MATCH(PDC!$L$1,PDC!$K$1:$L$1,0))</f>
        <v>Fabrication d'autres produits minéraux non métalliques</v>
      </c>
      <c r="Z2150" t="s">
        <v>333</v>
      </c>
      <c r="AA2150" t="s">
        <v>203</v>
      </c>
      <c r="AB2150">
        <v>18.822072988709799</v>
      </c>
    </row>
    <row r="2151" spans="24:28" x14ac:dyDescent="0.35">
      <c r="X2151" t="str">
        <f t="shared" si="59"/>
        <v>8425_Métallurgie</v>
      </c>
      <c r="Y2151" t="str">
        <f>INDEX(PDC!$K$1:$L$89,MATCH(AA2151,PDC!$K:$K,0),MATCH(PDC!$L$1,PDC!$K$1:$L$1,0))</f>
        <v>Métallurgie</v>
      </c>
      <c r="Z2151" t="s">
        <v>333</v>
      </c>
      <c r="AA2151" t="s">
        <v>225</v>
      </c>
      <c r="AB2151">
        <v>70.079290296615198</v>
      </c>
    </row>
    <row r="2152" spans="24:28" x14ac:dyDescent="0.35">
      <c r="X2152" t="str">
        <f t="shared" si="59"/>
        <v>8425_Fabrication de produits métalliques, à l'exception des machines et des équipements</v>
      </c>
      <c r="Y2152" t="str">
        <f>INDEX(PDC!$K$1:$L$89,MATCH(AA2152,PDC!$K:$K,0),MATCH(PDC!$L$1,PDC!$K$1:$L$1,0))</f>
        <v>Fabrication de produits métalliques, à l'exception des machines et des équipements</v>
      </c>
      <c r="Z2152" t="s">
        <v>333</v>
      </c>
      <c r="AA2152" t="s">
        <v>204</v>
      </c>
      <c r="AB2152">
        <v>967.91968634138198</v>
      </c>
    </row>
    <row r="2153" spans="24:28" x14ac:dyDescent="0.35">
      <c r="X2153" t="str">
        <f t="shared" si="59"/>
        <v>8425_Fabrication de produits informatiques, électroniques et optiques</v>
      </c>
      <c r="Y2153" t="str">
        <f>INDEX(PDC!$K$1:$L$89,MATCH(AA2153,PDC!$K:$K,0),MATCH(PDC!$L$1,PDC!$K$1:$L$1,0))</f>
        <v>Fabrication de produits informatiques, électroniques et optiques</v>
      </c>
      <c r="Z2153" t="s">
        <v>333</v>
      </c>
      <c r="AA2153" t="s">
        <v>145</v>
      </c>
      <c r="AB2153">
        <v>67.391322666700404</v>
      </c>
    </row>
    <row r="2154" spans="24:28" x14ac:dyDescent="0.35">
      <c r="X2154" t="str">
        <f t="shared" si="59"/>
        <v>8425_Fabrication d'équipements électriques</v>
      </c>
      <c r="Y2154" t="str">
        <f>INDEX(PDC!$K$1:$L$89,MATCH(AA2154,PDC!$K:$K,0),MATCH(PDC!$L$1,PDC!$K$1:$L$1,0))</f>
        <v>Fabrication d'équipements électriques</v>
      </c>
      <c r="Z2154" t="s">
        <v>333</v>
      </c>
      <c r="AA2154" t="s">
        <v>235</v>
      </c>
      <c r="AB2154">
        <v>32.076420998292697</v>
      </c>
    </row>
    <row r="2155" spans="24:28" x14ac:dyDescent="0.35">
      <c r="X2155" t="str">
        <f t="shared" si="59"/>
        <v>8425_Fabrication de machines et équipements n.c.a.</v>
      </c>
      <c r="Y2155" t="str">
        <f>INDEX(PDC!$K$1:$L$89,MATCH(AA2155,PDC!$K:$K,0),MATCH(PDC!$L$1,PDC!$K$1:$L$1,0))</f>
        <v>Fabrication de machines et équipements n.c.a.</v>
      </c>
      <c r="Z2155" t="s">
        <v>333</v>
      </c>
      <c r="AA2155" t="s">
        <v>219</v>
      </c>
      <c r="AB2155">
        <v>406.33356806019901</v>
      </c>
    </row>
    <row r="2156" spans="24:28" x14ac:dyDescent="0.35">
      <c r="X2156" t="str">
        <f t="shared" si="59"/>
        <v>8425_Industrie automobile</v>
      </c>
      <c r="Y2156" t="str">
        <f>INDEX(PDC!$K$1:$L$89,MATCH(AA2156,PDC!$K:$K,0),MATCH(PDC!$L$1,PDC!$K$1:$L$1,0))</f>
        <v>Industrie automobile</v>
      </c>
      <c r="Z2156" t="s">
        <v>333</v>
      </c>
      <c r="AA2156" t="s">
        <v>208</v>
      </c>
      <c r="AB2156">
        <v>86.409877113540304</v>
      </c>
    </row>
    <row r="2157" spans="24:28" x14ac:dyDescent="0.35">
      <c r="X2157" t="str">
        <f t="shared" si="59"/>
        <v>8425_Fabrication d'autres matériels de transport</v>
      </c>
      <c r="Y2157" t="str">
        <f>INDEX(PDC!$K$1:$L$89,MATCH(AA2157,PDC!$K:$K,0),MATCH(PDC!$L$1,PDC!$K$1:$L$1,0))</f>
        <v>Fabrication d'autres matériels de transport</v>
      </c>
      <c r="Z2157" t="s">
        <v>333</v>
      </c>
      <c r="AA2157" t="s">
        <v>237</v>
      </c>
      <c r="AB2157">
        <v>24.779461474839099</v>
      </c>
    </row>
    <row r="2158" spans="24:28" x14ac:dyDescent="0.35">
      <c r="X2158" t="str">
        <f t="shared" si="59"/>
        <v>8425_Fabrication de meubles</v>
      </c>
      <c r="Y2158" t="str">
        <f>INDEX(PDC!$K$1:$L$89,MATCH(AA2158,PDC!$K:$K,0),MATCH(PDC!$L$1,PDC!$K$1:$L$1,0))</f>
        <v>Fabrication de meubles</v>
      </c>
      <c r="Z2158" t="s">
        <v>333</v>
      </c>
      <c r="AA2158" t="s">
        <v>231</v>
      </c>
      <c r="AB2158">
        <v>454.59821112061798</v>
      </c>
    </row>
    <row r="2159" spans="24:28" x14ac:dyDescent="0.35">
      <c r="X2159" t="str">
        <f t="shared" si="59"/>
        <v>8425_Autres industries manufacturières</v>
      </c>
      <c r="Y2159" t="str">
        <f>INDEX(PDC!$K$1:$L$89,MATCH(AA2159,PDC!$K:$K,0),MATCH(PDC!$L$1,PDC!$K$1:$L$1,0))</f>
        <v>Autres industries manufacturières</v>
      </c>
      <c r="Z2159" t="s">
        <v>333</v>
      </c>
      <c r="AA2159" t="s">
        <v>244</v>
      </c>
      <c r="AB2159">
        <v>485.85511960663302</v>
      </c>
    </row>
    <row r="2160" spans="24:28" x14ac:dyDescent="0.35">
      <c r="X2160" t="str">
        <f t="shared" si="59"/>
        <v>8425_Réparation et installation de machines et d'équipements</v>
      </c>
      <c r="Y2160" t="str">
        <f>INDEX(PDC!$K$1:$L$89,MATCH(AA2160,PDC!$K:$K,0),MATCH(PDC!$L$1,PDC!$K$1:$L$1,0))</f>
        <v>Réparation et installation de machines et d'équipements</v>
      </c>
      <c r="Z2160" t="s">
        <v>333</v>
      </c>
      <c r="AA2160" t="s">
        <v>215</v>
      </c>
      <c r="AB2160">
        <v>115.76591970058099</v>
      </c>
    </row>
    <row r="2161" spans="24:28" x14ac:dyDescent="0.35">
      <c r="X2161" t="str">
        <f t="shared" si="59"/>
        <v>8425_Production et distribution d'électricité, de gaz, de vapeur et d'air conditionné</v>
      </c>
      <c r="Y2161" t="str">
        <f>INDEX(PDC!$K$1:$L$89,MATCH(AA2161,PDC!$K:$K,0),MATCH(PDC!$L$1,PDC!$K$1:$L$1,0))</f>
        <v>Production et distribution d'électricité, de gaz, de vapeur et d'air conditionné</v>
      </c>
      <c r="Z2161" t="s">
        <v>333</v>
      </c>
      <c r="AA2161" t="s">
        <v>253</v>
      </c>
      <c r="AB2161">
        <v>19.637362420101098</v>
      </c>
    </row>
    <row r="2162" spans="24:28" x14ac:dyDescent="0.35">
      <c r="X2162" t="str">
        <f t="shared" si="59"/>
        <v>8425_Captage, traitement et distribution d'eau</v>
      </c>
      <c r="Y2162" t="str">
        <f>INDEX(PDC!$K$1:$L$89,MATCH(AA2162,PDC!$K:$K,0),MATCH(PDC!$L$1,PDC!$K$1:$L$1,0))</f>
        <v>Captage, traitement et distribution d'eau</v>
      </c>
      <c r="Z2162" t="s">
        <v>333</v>
      </c>
      <c r="AA2162" t="s">
        <v>230</v>
      </c>
      <c r="AB2162">
        <v>13.100196451300601</v>
      </c>
    </row>
    <row r="2163" spans="24:28" x14ac:dyDescent="0.35">
      <c r="X2163" t="str">
        <f t="shared" si="59"/>
        <v>8425_Collecte et traitement des eaux usées</v>
      </c>
      <c r="Y2163" t="str">
        <f>INDEX(PDC!$K$1:$L$89,MATCH(AA2163,PDC!$K:$K,0),MATCH(PDC!$L$1,PDC!$K$1:$L$1,0))</f>
        <v>Collecte et traitement des eaux usées</v>
      </c>
      <c r="Z2163" t="s">
        <v>333</v>
      </c>
      <c r="AA2163" t="s">
        <v>197</v>
      </c>
      <c r="AB2163">
        <v>5.0222699258677403</v>
      </c>
    </row>
    <row r="2164" spans="24:28" x14ac:dyDescent="0.35">
      <c r="X2164" t="str">
        <f t="shared" si="59"/>
        <v>8425_Collecte, traitement et élimination des déchets ; récupération</v>
      </c>
      <c r="Y2164" t="str">
        <f>INDEX(PDC!$K$1:$L$89,MATCH(AA2164,PDC!$K:$K,0),MATCH(PDC!$L$1,PDC!$K$1:$L$1,0))</f>
        <v>Collecte, traitement et élimination des déchets ; récupération</v>
      </c>
      <c r="Z2164" t="s">
        <v>333</v>
      </c>
      <c r="AA2164" t="s">
        <v>147</v>
      </c>
      <c r="AB2164">
        <v>52.756343812870497</v>
      </c>
    </row>
    <row r="2165" spans="24:28" x14ac:dyDescent="0.35">
      <c r="X2165" t="str">
        <f t="shared" si="59"/>
        <v>8425_Construction de bâtiments</v>
      </c>
      <c r="Y2165" t="str">
        <f>INDEX(PDC!$K$1:$L$89,MATCH(AA2165,PDC!$K:$K,0),MATCH(PDC!$L$1,PDC!$K$1:$L$1,0))</f>
        <v>Construction de bâtiments</v>
      </c>
      <c r="Z2165" t="s">
        <v>333</v>
      </c>
      <c r="AA2165" t="s">
        <v>193</v>
      </c>
      <c r="AB2165">
        <v>57.162582784055701</v>
      </c>
    </row>
    <row r="2166" spans="24:28" x14ac:dyDescent="0.35">
      <c r="X2166" t="str">
        <f t="shared" si="59"/>
        <v>8425_Génie civil</v>
      </c>
      <c r="Y2166" t="str">
        <f>INDEX(PDC!$K$1:$L$89,MATCH(AA2166,PDC!$K:$K,0),MATCH(PDC!$L$1,PDC!$K$1:$L$1,0))</f>
        <v>Génie civil</v>
      </c>
      <c r="Z2166" t="s">
        <v>333</v>
      </c>
      <c r="AA2166" t="s">
        <v>149</v>
      </c>
      <c r="AB2166">
        <v>183.06467891634099</v>
      </c>
    </row>
    <row r="2167" spans="24:28" x14ac:dyDescent="0.35">
      <c r="X2167" t="str">
        <f t="shared" si="59"/>
        <v>8425_Travaux de construction spécialisés</v>
      </c>
      <c r="Y2167" t="str">
        <f>INDEX(PDC!$K$1:$L$89,MATCH(AA2167,PDC!$K:$K,0),MATCH(PDC!$L$1,PDC!$K$1:$L$1,0))</f>
        <v>Travaux de construction spécialisés</v>
      </c>
      <c r="Z2167" t="s">
        <v>333</v>
      </c>
      <c r="AA2167" t="s">
        <v>151</v>
      </c>
      <c r="AB2167">
        <v>755.33403694354195</v>
      </c>
    </row>
    <row r="2168" spans="24:28" x14ac:dyDescent="0.35">
      <c r="X2168" t="str">
        <f t="shared" si="59"/>
        <v>8425_Commerce et réparation d'automobiles et de motocycles</v>
      </c>
      <c r="Y2168" t="str">
        <f>INDEX(PDC!$K$1:$L$89,MATCH(AA2168,PDC!$K:$K,0),MATCH(PDC!$L$1,PDC!$K$1:$L$1,0))</f>
        <v>Commerce et réparation d'automobiles et de motocycles</v>
      </c>
      <c r="Z2168" t="s">
        <v>333</v>
      </c>
      <c r="AA2168" t="s">
        <v>223</v>
      </c>
      <c r="AB2168">
        <v>318.61131074775602</v>
      </c>
    </row>
    <row r="2169" spans="24:28" x14ac:dyDescent="0.35">
      <c r="X2169" t="str">
        <f t="shared" si="59"/>
        <v>8425_Commerce de gros, à l'exception des automobiles et des motocycles</v>
      </c>
      <c r="Y2169" t="str">
        <f>INDEX(PDC!$K$1:$L$89,MATCH(AA2169,PDC!$K:$K,0),MATCH(PDC!$L$1,PDC!$K$1:$L$1,0))</f>
        <v>Commerce de gros, à l'exception des automobiles et des motocycles</v>
      </c>
      <c r="Z2169" t="s">
        <v>333</v>
      </c>
      <c r="AA2169" t="s">
        <v>210</v>
      </c>
      <c r="AB2169">
        <v>852.41646829430294</v>
      </c>
    </row>
    <row r="2170" spans="24:28" x14ac:dyDescent="0.35">
      <c r="X2170" t="str">
        <f t="shared" si="59"/>
        <v>8425_Commerce de détail, à l'exception des automobiles et des motocycles</v>
      </c>
      <c r="Y2170" t="str">
        <f>INDEX(PDC!$K$1:$L$89,MATCH(AA2170,PDC!$K:$K,0),MATCH(PDC!$L$1,PDC!$K$1:$L$1,0))</f>
        <v>Commerce de détail, à l'exception des automobiles et des motocycles</v>
      </c>
      <c r="Z2170" t="s">
        <v>333</v>
      </c>
      <c r="AA2170" t="s">
        <v>206</v>
      </c>
      <c r="AB2170">
        <v>1157.92856065301</v>
      </c>
    </row>
    <row r="2171" spans="24:28" x14ac:dyDescent="0.35">
      <c r="X2171" t="str">
        <f t="shared" si="59"/>
        <v>8425_Transports terrestres et transport par conduites</v>
      </c>
      <c r="Y2171" t="str">
        <f>INDEX(PDC!$K$1:$L$89,MATCH(AA2171,PDC!$K:$K,0),MATCH(PDC!$L$1,PDC!$K$1:$L$1,0))</f>
        <v>Transports terrestres et transport par conduites</v>
      </c>
      <c r="Z2171" t="s">
        <v>333</v>
      </c>
      <c r="AA2171" t="s">
        <v>205</v>
      </c>
      <c r="AB2171">
        <v>429.35925495583302</v>
      </c>
    </row>
    <row r="2172" spans="24:28" x14ac:dyDescent="0.35">
      <c r="X2172" t="str">
        <f t="shared" si="59"/>
        <v>8425_Transports aériens</v>
      </c>
      <c r="Y2172" t="str">
        <f>INDEX(PDC!$K$1:$L$89,MATCH(AA2172,PDC!$K:$K,0),MATCH(PDC!$L$1,PDC!$K$1:$L$1,0))</f>
        <v>Transports aériens</v>
      </c>
      <c r="Z2172" t="s">
        <v>333</v>
      </c>
      <c r="AA2172" t="s">
        <v>258</v>
      </c>
      <c r="AB2172">
        <v>4</v>
      </c>
    </row>
    <row r="2173" spans="24:28" x14ac:dyDescent="0.35">
      <c r="X2173" t="str">
        <f t="shared" si="59"/>
        <v>8425_Entreposage et services auxiliaires des transports</v>
      </c>
      <c r="Y2173" t="str">
        <f>INDEX(PDC!$K$1:$L$89,MATCH(AA2173,PDC!$K:$K,0),MATCH(PDC!$L$1,PDC!$K$1:$L$1,0))</f>
        <v>Entreposage et services auxiliaires des transports</v>
      </c>
      <c r="Z2173" t="s">
        <v>333</v>
      </c>
      <c r="AA2173" t="s">
        <v>200</v>
      </c>
      <c r="AB2173">
        <v>153.25063725331799</v>
      </c>
    </row>
    <row r="2174" spans="24:28" x14ac:dyDescent="0.35">
      <c r="X2174" t="str">
        <f t="shared" si="59"/>
        <v>8425_Activités de poste et de courrier</v>
      </c>
      <c r="Y2174" t="str">
        <f>INDEX(PDC!$K$1:$L$89,MATCH(AA2174,PDC!$K:$K,0),MATCH(PDC!$L$1,PDC!$K$1:$L$1,0))</f>
        <v>Activités de poste et de courrier</v>
      </c>
      <c r="Z2174" t="s">
        <v>333</v>
      </c>
      <c r="AA2174" t="s">
        <v>229</v>
      </c>
      <c r="AB2174">
        <v>66.820048437541402</v>
      </c>
    </row>
    <row r="2175" spans="24:28" x14ac:dyDescent="0.35">
      <c r="X2175" t="str">
        <f t="shared" si="59"/>
        <v>8425_Hébergement</v>
      </c>
      <c r="Y2175" t="str">
        <f>INDEX(PDC!$K$1:$L$89,MATCH(AA2175,PDC!$K:$K,0),MATCH(PDC!$L$1,PDC!$K$1:$L$1,0))</f>
        <v>Hébergement</v>
      </c>
      <c r="Z2175" t="s">
        <v>333</v>
      </c>
      <c r="AA2175" t="s">
        <v>220</v>
      </c>
      <c r="AB2175">
        <v>87.383649150433897</v>
      </c>
    </row>
    <row r="2176" spans="24:28" x14ac:dyDescent="0.35">
      <c r="X2176" t="str">
        <f t="shared" si="59"/>
        <v>8425_Restauration</v>
      </c>
      <c r="Y2176" t="str">
        <f>INDEX(PDC!$K$1:$L$89,MATCH(AA2176,PDC!$K:$K,0),MATCH(PDC!$L$1,PDC!$K$1:$L$1,0))</f>
        <v>Restauration</v>
      </c>
      <c r="Z2176" t="s">
        <v>333</v>
      </c>
      <c r="AA2176" t="s">
        <v>214</v>
      </c>
      <c r="AB2176">
        <v>333.21072596527398</v>
      </c>
    </row>
    <row r="2177" spans="24:28" x14ac:dyDescent="0.35">
      <c r="X2177" t="str">
        <f t="shared" si="59"/>
        <v>8425_Édition</v>
      </c>
      <c r="Y2177" t="str">
        <f>INDEX(PDC!$K$1:$L$89,MATCH(AA2177,PDC!$K:$K,0),MATCH(PDC!$L$1,PDC!$K$1:$L$1,0))</f>
        <v>Édition</v>
      </c>
      <c r="Z2177" t="s">
        <v>333</v>
      </c>
      <c r="AA2177" t="s">
        <v>255</v>
      </c>
      <c r="AB2177">
        <v>17.199893942870499</v>
      </c>
    </row>
    <row r="2178" spans="24:28" x14ac:dyDescent="0.35">
      <c r="X2178" t="str">
        <f t="shared" si="59"/>
        <v>8425_Télécommunications</v>
      </c>
      <c r="Y2178" t="str">
        <f>INDEX(PDC!$K$1:$L$89,MATCH(AA2178,PDC!$K:$K,0),MATCH(PDC!$L$1,PDC!$K$1:$L$1,0))</f>
        <v>Télécommunications</v>
      </c>
      <c r="Z2178" t="s">
        <v>333</v>
      </c>
      <c r="AA2178" t="s">
        <v>249</v>
      </c>
      <c r="AB2178">
        <v>10.912615827172999</v>
      </c>
    </row>
    <row r="2179" spans="24:28" x14ac:dyDescent="0.35">
      <c r="X2179" t="str">
        <f t="shared" si="59"/>
        <v>8425_Programmation, conseil et autres activités informatiques</v>
      </c>
      <c r="Y2179" t="str">
        <f>INDEX(PDC!$K$1:$L$89,MATCH(AA2179,PDC!$K:$K,0),MATCH(PDC!$L$1,PDC!$K$1:$L$1,0))</f>
        <v>Programmation, conseil et autres activités informatiques</v>
      </c>
      <c r="Z2179" t="s">
        <v>333</v>
      </c>
      <c r="AA2179" t="s">
        <v>233</v>
      </c>
      <c r="AB2179">
        <v>25.907532724632802</v>
      </c>
    </row>
    <row r="2180" spans="24:28" x14ac:dyDescent="0.35">
      <c r="X2180" t="str">
        <f t="shared" si="59"/>
        <v>8425_Services d'information</v>
      </c>
      <c r="Y2180" t="str">
        <f>INDEX(PDC!$K$1:$L$89,MATCH(AA2180,PDC!$K:$K,0),MATCH(PDC!$L$1,PDC!$K$1:$L$1,0))</f>
        <v>Services d'information</v>
      </c>
      <c r="Z2180" t="s">
        <v>333</v>
      </c>
      <c r="AA2180" t="s">
        <v>153</v>
      </c>
      <c r="AB2180">
        <v>4.9910319877634199</v>
      </c>
    </row>
    <row r="2181" spans="24:28" x14ac:dyDescent="0.35">
      <c r="X2181" t="str">
        <f t="shared" ref="X2181:X2244" si="60">Z2181&amp;"_"&amp;Y2181</f>
        <v>8425_Activités des services financiers, hors assurance et caisses de retraite</v>
      </c>
      <c r="Y2181" t="str">
        <f>INDEX(PDC!$K$1:$L$89,MATCH(AA2181,PDC!$K:$K,0),MATCH(PDC!$L$1,PDC!$K$1:$L$1,0))</f>
        <v>Activités des services financiers, hors assurance et caisses de retraite</v>
      </c>
      <c r="Z2181" t="s">
        <v>333</v>
      </c>
      <c r="AA2181" t="s">
        <v>226</v>
      </c>
      <c r="AB2181">
        <v>221.713853227313</v>
      </c>
    </row>
    <row r="2182" spans="24:28" x14ac:dyDescent="0.35">
      <c r="X2182" t="str">
        <f t="shared" si="60"/>
        <v>8425_Assurance</v>
      </c>
      <c r="Y2182" t="str">
        <f>INDEX(PDC!$K$1:$L$89,MATCH(AA2182,PDC!$K:$K,0),MATCH(PDC!$L$1,PDC!$K$1:$L$1,0))</f>
        <v>Assurance</v>
      </c>
      <c r="Z2182" t="s">
        <v>333</v>
      </c>
      <c r="AA2182" t="s">
        <v>240</v>
      </c>
      <c r="AB2182">
        <v>32.350780144610702</v>
      </c>
    </row>
    <row r="2183" spans="24:28" x14ac:dyDescent="0.35">
      <c r="X2183" t="str">
        <f t="shared" si="60"/>
        <v>8425_Activités auxiliaires de services financiers et d'assurance</v>
      </c>
      <c r="Y2183" t="str">
        <f>INDEX(PDC!$K$1:$L$89,MATCH(AA2183,PDC!$K:$K,0),MATCH(PDC!$L$1,PDC!$K$1:$L$1,0))</f>
        <v>Activités auxiliaires de services financiers et d'assurance</v>
      </c>
      <c r="Z2183" t="s">
        <v>333</v>
      </c>
      <c r="AA2183" t="s">
        <v>232</v>
      </c>
      <c r="AB2183">
        <v>97.107340342938699</v>
      </c>
    </row>
    <row r="2184" spans="24:28" x14ac:dyDescent="0.35">
      <c r="X2184" t="str">
        <f t="shared" si="60"/>
        <v>8425_Activités immobilières</v>
      </c>
      <c r="Y2184" t="str">
        <f>INDEX(PDC!$K$1:$L$89,MATCH(AA2184,PDC!$K:$K,0),MATCH(PDC!$L$1,PDC!$K$1:$L$1,0))</f>
        <v>Activités immobilières</v>
      </c>
      <c r="Z2184" t="s">
        <v>333</v>
      </c>
      <c r="AA2184" t="s">
        <v>217</v>
      </c>
      <c r="AB2184">
        <v>169.01165283285599</v>
      </c>
    </row>
    <row r="2185" spans="24:28" x14ac:dyDescent="0.35">
      <c r="X2185" t="str">
        <f t="shared" si="60"/>
        <v>8425_Activités juridiques et comptables</v>
      </c>
      <c r="Y2185" t="str">
        <f>INDEX(PDC!$K$1:$L$89,MATCH(AA2185,PDC!$K:$K,0),MATCH(PDC!$L$1,PDC!$K$1:$L$1,0))</f>
        <v>Activités juridiques et comptables</v>
      </c>
      <c r="Z2185" t="s">
        <v>333</v>
      </c>
      <c r="AA2185" t="s">
        <v>155</v>
      </c>
      <c r="AB2185">
        <v>247.241891198996</v>
      </c>
    </row>
    <row r="2186" spans="24:28" x14ac:dyDescent="0.35">
      <c r="X2186" t="str">
        <f t="shared" si="60"/>
        <v>8425_Activités des sièges sociaux ; conseil de gestion</v>
      </c>
      <c r="Y2186" t="str">
        <f>INDEX(PDC!$K$1:$L$89,MATCH(AA2186,PDC!$K:$K,0),MATCH(PDC!$L$1,PDC!$K$1:$L$1,0))</f>
        <v>Activités des sièges sociaux ; conseil de gestion</v>
      </c>
      <c r="Z2186" t="s">
        <v>333</v>
      </c>
      <c r="AA2186" t="s">
        <v>234</v>
      </c>
      <c r="AB2186">
        <v>155.27773505478601</v>
      </c>
    </row>
    <row r="2187" spans="24:28" x14ac:dyDescent="0.35">
      <c r="X2187" t="str">
        <f t="shared" si="60"/>
        <v>8425_Activités d'architecture et d'ingénierie ; activités de contrôle et analyses techniques</v>
      </c>
      <c r="Y2187" t="str">
        <f>INDEX(PDC!$K$1:$L$89,MATCH(AA2187,PDC!$K:$K,0),MATCH(PDC!$L$1,PDC!$K$1:$L$1,0))</f>
        <v>Activités d'architecture et d'ingénierie ; activités de contrôle et analyses techniques</v>
      </c>
      <c r="Z2187" t="s">
        <v>333</v>
      </c>
      <c r="AA2187" t="s">
        <v>243</v>
      </c>
      <c r="AB2187">
        <v>193.68020658023201</v>
      </c>
    </row>
    <row r="2188" spans="24:28" x14ac:dyDescent="0.35">
      <c r="X2188" t="str">
        <f t="shared" si="60"/>
        <v>8425_Recherche-développement scientifique</v>
      </c>
      <c r="Y2188" t="str">
        <f>INDEX(PDC!$K$1:$L$89,MATCH(AA2188,PDC!$K:$K,0),MATCH(PDC!$L$1,PDC!$K$1:$L$1,0))</f>
        <v>Recherche-développement scientifique</v>
      </c>
      <c r="Z2188" t="s">
        <v>333</v>
      </c>
      <c r="AA2188" t="s">
        <v>251</v>
      </c>
      <c r="AB2188">
        <v>58.132924799128702</v>
      </c>
    </row>
    <row r="2189" spans="24:28" x14ac:dyDescent="0.35">
      <c r="X2189" t="str">
        <f t="shared" si="60"/>
        <v>8425_Publicité et études de marché</v>
      </c>
      <c r="Y2189" t="str">
        <f>INDEX(PDC!$K$1:$L$89,MATCH(AA2189,PDC!$K:$K,0),MATCH(PDC!$L$1,PDC!$K$1:$L$1,0))</f>
        <v>Publicité et études de marché</v>
      </c>
      <c r="Z2189" t="s">
        <v>333</v>
      </c>
      <c r="AA2189" t="s">
        <v>157</v>
      </c>
      <c r="AB2189">
        <v>4</v>
      </c>
    </row>
    <row r="2190" spans="24:28" x14ac:dyDescent="0.35">
      <c r="X2190" t="str">
        <f t="shared" si="60"/>
        <v>8425_Autres activités spécialisées, scientifiques et techniques</v>
      </c>
      <c r="Y2190" t="str">
        <f>INDEX(PDC!$K$1:$L$89,MATCH(AA2190,PDC!$K:$K,0),MATCH(PDC!$L$1,PDC!$K$1:$L$1,0))</f>
        <v>Autres activités spécialisées, scientifiques et techniques</v>
      </c>
      <c r="Z2190" t="s">
        <v>333</v>
      </c>
      <c r="AA2190" t="s">
        <v>159</v>
      </c>
      <c r="AB2190">
        <v>36.050973921547097</v>
      </c>
    </row>
    <row r="2191" spans="24:28" x14ac:dyDescent="0.35">
      <c r="X2191" t="str">
        <f t="shared" si="60"/>
        <v>8425_Activités vétérinaires</v>
      </c>
      <c r="Y2191" t="str">
        <f>INDEX(PDC!$K$1:$L$89,MATCH(AA2191,PDC!$K:$K,0),MATCH(PDC!$L$1,PDC!$K$1:$L$1,0))</f>
        <v>Activités vétérinaires</v>
      </c>
      <c r="Z2191" t="s">
        <v>333</v>
      </c>
      <c r="AA2191" t="s">
        <v>238</v>
      </c>
      <c r="AB2191">
        <v>8.1426309896633704</v>
      </c>
    </row>
    <row r="2192" spans="24:28" x14ac:dyDescent="0.35">
      <c r="X2192" t="str">
        <f t="shared" si="60"/>
        <v>8425_Activités de location et location-bail</v>
      </c>
      <c r="Y2192" t="str">
        <f>INDEX(PDC!$K$1:$L$89,MATCH(AA2192,PDC!$K:$K,0),MATCH(PDC!$L$1,PDC!$K$1:$L$1,0))</f>
        <v>Activités de location et location-bail</v>
      </c>
      <c r="Z2192" t="s">
        <v>333</v>
      </c>
      <c r="AA2192" t="s">
        <v>236</v>
      </c>
      <c r="AB2192">
        <v>40.7778809170103</v>
      </c>
    </row>
    <row r="2193" spans="24:28" x14ac:dyDescent="0.35">
      <c r="X2193" t="str">
        <f t="shared" si="60"/>
        <v>8425_Activités liées à l'emploi</v>
      </c>
      <c r="Y2193" t="str">
        <f>INDEX(PDC!$K$1:$L$89,MATCH(AA2193,PDC!$K:$K,0),MATCH(PDC!$L$1,PDC!$K$1:$L$1,0))</f>
        <v>Activités liées à l'emploi</v>
      </c>
      <c r="Z2193" t="s">
        <v>333</v>
      </c>
      <c r="AA2193" t="s">
        <v>198</v>
      </c>
      <c r="AB2193">
        <v>1303.9911729026701</v>
      </c>
    </row>
    <row r="2194" spans="24:28" x14ac:dyDescent="0.35">
      <c r="X2194" t="str">
        <f t="shared" si="60"/>
        <v>8425_Activités des agences de voyage, voyagistes, services de réservation et activités connexes</v>
      </c>
      <c r="Y2194" t="str">
        <f>INDEX(PDC!$K$1:$L$89,MATCH(AA2194,PDC!$K:$K,0),MATCH(PDC!$L$1,PDC!$K$1:$L$1,0))</f>
        <v>Activités des agences de voyage, voyagistes, services de réservation et activités connexes</v>
      </c>
      <c r="Z2194" t="s">
        <v>333</v>
      </c>
      <c r="AA2194" t="s">
        <v>227</v>
      </c>
      <c r="AB2194">
        <v>22.532141731325499</v>
      </c>
    </row>
    <row r="2195" spans="24:28" x14ac:dyDescent="0.35">
      <c r="X2195" t="str">
        <f t="shared" si="60"/>
        <v>8425_Enquêtes et sécurité</v>
      </c>
      <c r="Y2195" t="str">
        <f>INDEX(PDC!$K$1:$L$89,MATCH(AA2195,PDC!$K:$K,0),MATCH(PDC!$L$1,PDC!$K$1:$L$1,0))</f>
        <v>Enquêtes et sécurité</v>
      </c>
      <c r="Z2195" t="s">
        <v>333</v>
      </c>
      <c r="AA2195" t="s">
        <v>213</v>
      </c>
      <c r="AB2195">
        <v>54.7343087737977</v>
      </c>
    </row>
    <row r="2196" spans="24:28" x14ac:dyDescent="0.35">
      <c r="X2196" t="str">
        <f t="shared" si="60"/>
        <v>8425_Services relatifs aux bâtiments et aménagement paysager</v>
      </c>
      <c r="Y2196" t="str">
        <f>INDEX(PDC!$K$1:$L$89,MATCH(AA2196,PDC!$K:$K,0),MATCH(PDC!$L$1,PDC!$K$1:$L$1,0))</f>
        <v>Services relatifs aux bâtiments et aménagement paysager</v>
      </c>
      <c r="Z2196" t="s">
        <v>333</v>
      </c>
      <c r="AA2196" t="s">
        <v>212</v>
      </c>
      <c r="AB2196">
        <v>204.30589462759599</v>
      </c>
    </row>
    <row r="2197" spans="24:28" x14ac:dyDescent="0.35">
      <c r="X2197" t="str">
        <f t="shared" si="60"/>
        <v>8425_Activités administratives et autres activités de soutien aux entreprises</v>
      </c>
      <c r="Y2197" t="str">
        <f>INDEX(PDC!$K$1:$L$89,MATCH(AA2197,PDC!$K:$K,0),MATCH(PDC!$L$1,PDC!$K$1:$L$1,0))</f>
        <v>Activités administratives et autres activités de soutien aux entreprises</v>
      </c>
      <c r="Z2197" t="s">
        <v>333</v>
      </c>
      <c r="AA2197" t="s">
        <v>224</v>
      </c>
      <c r="AB2197">
        <v>138.718044582565</v>
      </c>
    </row>
    <row r="2198" spans="24:28" x14ac:dyDescent="0.35">
      <c r="X2198" t="str">
        <f t="shared" si="60"/>
        <v>8425_Administration publique et défense ; sécurité sociale obligatoire</v>
      </c>
      <c r="Y2198" t="str">
        <f>INDEX(PDC!$K$1:$L$89,MATCH(AA2198,PDC!$K:$K,0),MATCH(PDC!$L$1,PDC!$K$1:$L$1,0))</f>
        <v>Administration publique et défense ; sécurité sociale obligatoire</v>
      </c>
      <c r="Z2198" t="s">
        <v>333</v>
      </c>
      <c r="AA2198" t="s">
        <v>218</v>
      </c>
      <c r="AB2198">
        <v>373.02651432532298</v>
      </c>
    </row>
    <row r="2199" spans="24:28" x14ac:dyDescent="0.35">
      <c r="X2199" t="str">
        <f t="shared" si="60"/>
        <v>8425_Enseignement</v>
      </c>
      <c r="Y2199" t="str">
        <f>INDEX(PDC!$K$1:$L$89,MATCH(AA2199,PDC!$K:$K,0),MATCH(PDC!$L$1,PDC!$K$1:$L$1,0))</f>
        <v>Enseignement</v>
      </c>
      <c r="Z2199" t="s">
        <v>333</v>
      </c>
      <c r="AA2199" t="s">
        <v>222</v>
      </c>
      <c r="AB2199">
        <v>419.14829287535002</v>
      </c>
    </row>
    <row r="2200" spans="24:28" x14ac:dyDescent="0.35">
      <c r="X2200" t="str">
        <f t="shared" si="60"/>
        <v>8425_Activités pour la santé humaine</v>
      </c>
      <c r="Y2200" t="str">
        <f>INDEX(PDC!$K$1:$L$89,MATCH(AA2200,PDC!$K:$K,0),MATCH(PDC!$L$1,PDC!$K$1:$L$1,0))</f>
        <v>Activités pour la santé humaine</v>
      </c>
      <c r="Z2200" t="s">
        <v>333</v>
      </c>
      <c r="AA2200" t="s">
        <v>207</v>
      </c>
      <c r="AB2200">
        <v>283.00444164991097</v>
      </c>
    </row>
    <row r="2201" spans="24:28" x14ac:dyDescent="0.35">
      <c r="X2201" t="str">
        <f t="shared" si="60"/>
        <v>8425_Hébergement médico-social et social</v>
      </c>
      <c r="Y2201" t="str">
        <f>INDEX(PDC!$K$1:$L$89,MATCH(AA2201,PDC!$K:$K,0),MATCH(PDC!$L$1,PDC!$K$1:$L$1,0))</f>
        <v>Hébergement médico-social et social</v>
      </c>
      <c r="Z2201" t="s">
        <v>333</v>
      </c>
      <c r="AA2201" t="s">
        <v>202</v>
      </c>
      <c r="AB2201">
        <v>280.51151178751201</v>
      </c>
    </row>
    <row r="2202" spans="24:28" x14ac:dyDescent="0.35">
      <c r="X2202" t="str">
        <f t="shared" si="60"/>
        <v>8425_Action sociale sans hébergement</v>
      </c>
      <c r="Y2202" t="str">
        <f>INDEX(PDC!$K$1:$L$89,MATCH(AA2202,PDC!$K:$K,0),MATCH(PDC!$L$1,PDC!$K$1:$L$1,0))</f>
        <v>Action sociale sans hébergement</v>
      </c>
      <c r="Z2202" t="s">
        <v>333</v>
      </c>
      <c r="AA2202" t="s">
        <v>201</v>
      </c>
      <c r="AB2202">
        <v>710.63011144563802</v>
      </c>
    </row>
    <row r="2203" spans="24:28" x14ac:dyDescent="0.35">
      <c r="X2203" t="str">
        <f t="shared" si="60"/>
        <v>8425_Activités créatives, artistiques et de spectacle</v>
      </c>
      <c r="Y2203" t="str">
        <f>INDEX(PDC!$K$1:$L$89,MATCH(AA2203,PDC!$K:$K,0),MATCH(PDC!$L$1,PDC!$K$1:$L$1,0))</f>
        <v>Activités créatives, artistiques et de spectacle</v>
      </c>
      <c r="Z2203" t="s">
        <v>333</v>
      </c>
      <c r="AA2203" t="s">
        <v>245</v>
      </c>
      <c r="AB2203">
        <v>28.511264522290102</v>
      </c>
    </row>
    <row r="2204" spans="24:28" x14ac:dyDescent="0.35">
      <c r="X2204" t="str">
        <f t="shared" si="60"/>
        <v>8425_Activités sportives, récréatives et de loisirs</v>
      </c>
      <c r="Y2204" t="str">
        <f>INDEX(PDC!$K$1:$L$89,MATCH(AA2204,PDC!$K:$K,0),MATCH(PDC!$L$1,PDC!$K$1:$L$1,0))</f>
        <v>Activités sportives, récréatives et de loisirs</v>
      </c>
      <c r="Z2204" t="s">
        <v>333</v>
      </c>
      <c r="AA2204" t="s">
        <v>241</v>
      </c>
      <c r="AB2204">
        <v>45.4971193226054</v>
      </c>
    </row>
    <row r="2205" spans="24:28" x14ac:dyDescent="0.35">
      <c r="X2205" t="str">
        <f t="shared" si="60"/>
        <v>8425_Activités des organisations associatives</v>
      </c>
      <c r="Y2205" t="str">
        <f>INDEX(PDC!$K$1:$L$89,MATCH(AA2205,PDC!$K:$K,0),MATCH(PDC!$L$1,PDC!$K$1:$L$1,0))</f>
        <v>Activités des organisations associatives</v>
      </c>
      <c r="Z2205" t="s">
        <v>333</v>
      </c>
      <c r="AA2205" t="s">
        <v>209</v>
      </c>
      <c r="AB2205">
        <v>154.56063970545401</v>
      </c>
    </row>
    <row r="2206" spans="24:28" x14ac:dyDescent="0.35">
      <c r="X2206" t="str">
        <f t="shared" si="60"/>
        <v>8425_Réparation d'ordinateurs et de biens personnels et domestiques</v>
      </c>
      <c r="Y2206" t="str">
        <f>INDEX(PDC!$K$1:$L$89,MATCH(AA2206,PDC!$K:$K,0),MATCH(PDC!$L$1,PDC!$K$1:$L$1,0))</f>
        <v>Réparation d'ordinateurs et de biens personnels et domestiques</v>
      </c>
      <c r="Z2206" t="s">
        <v>333</v>
      </c>
      <c r="AA2206" t="s">
        <v>242</v>
      </c>
      <c r="AB2206">
        <v>5.0426379983930998</v>
      </c>
    </row>
    <row r="2207" spans="24:28" x14ac:dyDescent="0.35">
      <c r="X2207" t="str">
        <f t="shared" si="60"/>
        <v>8425_Autres services personnels</v>
      </c>
      <c r="Y2207" t="str">
        <f>INDEX(PDC!$K$1:$L$89,MATCH(AA2207,PDC!$K:$K,0),MATCH(PDC!$L$1,PDC!$K$1:$L$1,0))</f>
        <v>Autres services personnels</v>
      </c>
      <c r="Z2207" t="s">
        <v>333</v>
      </c>
      <c r="AA2207" t="s">
        <v>216</v>
      </c>
      <c r="AB2207">
        <v>101.62974815026701</v>
      </c>
    </row>
    <row r="2208" spans="24:28" x14ac:dyDescent="0.35">
      <c r="X2208" t="str">
        <f t="shared" si="60"/>
        <v>8425_Activités des ménages en tant qu'employeurs de personnel domestique</v>
      </c>
      <c r="Y2208" t="str">
        <f>INDEX(PDC!$K$1:$L$89,MATCH(AA2208,PDC!$K:$K,0),MATCH(PDC!$L$1,PDC!$K$1:$L$1,0))</f>
        <v>Activités des ménages en tant qu'employeurs de personnel domestique</v>
      </c>
      <c r="Z2208" t="s">
        <v>333</v>
      </c>
      <c r="AA2208" t="s">
        <v>261</v>
      </c>
      <c r="AB2208">
        <v>52.699648682590002</v>
      </c>
    </row>
    <row r="2209" spans="24:28" x14ac:dyDescent="0.35">
      <c r="X2209" t="str">
        <f t="shared" si="60"/>
        <v>8425_Activités des organisations et organismes extraterritoriaux</v>
      </c>
      <c r="Y2209" t="str">
        <f>INDEX(PDC!$K$1:$L$89,MATCH(AA2209,PDC!$K:$K,0),MATCH(PDC!$L$1,PDC!$K$1:$L$1,0))</f>
        <v>Activités des organisations et organismes extraterritoriaux</v>
      </c>
      <c r="Z2209" t="s">
        <v>333</v>
      </c>
      <c r="AA2209" t="s">
        <v>260</v>
      </c>
      <c r="AB2209">
        <v>9.4792904647423804</v>
      </c>
    </row>
    <row r="2210" spans="24:28" x14ac:dyDescent="0.35">
      <c r="X2210" t="str">
        <f t="shared" si="60"/>
        <v>8426_Culture et production animale, chasse et services annexes</v>
      </c>
      <c r="Y2210" t="str">
        <f>INDEX(PDC!$K$1:$L$89,MATCH(AA2210,PDC!$K:$K,0),MATCH(PDC!$L$1,PDC!$K$1:$L$1,0))</f>
        <v>Culture et production animale, chasse et services annexes</v>
      </c>
      <c r="Z2210" t="s">
        <v>334</v>
      </c>
      <c r="AA2210" t="s">
        <v>94</v>
      </c>
      <c r="AB2210">
        <v>186.72594818901501</v>
      </c>
    </row>
    <row r="2211" spans="24:28" x14ac:dyDescent="0.35">
      <c r="X2211" t="str">
        <f t="shared" si="60"/>
        <v>8426_Sylviculture et exploitation forestière</v>
      </c>
      <c r="Y2211" t="str">
        <f>INDEX(PDC!$K$1:$L$89,MATCH(AA2211,PDC!$K:$K,0),MATCH(PDC!$L$1,PDC!$K$1:$L$1,0))</f>
        <v>Sylviculture et exploitation forestière</v>
      </c>
      <c r="Z2211" t="s">
        <v>334</v>
      </c>
      <c r="AA2211" t="s">
        <v>95</v>
      </c>
      <c r="AB2211">
        <v>29.928399843064401</v>
      </c>
    </row>
    <row r="2212" spans="24:28" x14ac:dyDescent="0.35">
      <c r="X2212" t="str">
        <f t="shared" si="60"/>
        <v>8426_Autres industries extractives</v>
      </c>
      <c r="Y2212" t="str">
        <f>INDEX(PDC!$K$1:$L$89,MATCH(AA2212,PDC!$K:$K,0),MATCH(PDC!$L$1,PDC!$K$1:$L$1,0))</f>
        <v>Autres industries extractives</v>
      </c>
      <c r="Z2212" t="s">
        <v>334</v>
      </c>
      <c r="AA2212" t="s">
        <v>96</v>
      </c>
      <c r="AB2212">
        <v>37.572281128484498</v>
      </c>
    </row>
    <row r="2213" spans="24:28" x14ac:dyDescent="0.35">
      <c r="X2213" t="str">
        <f t="shared" si="60"/>
        <v>8426_Services de soutien aux industries extractives</v>
      </c>
      <c r="Y2213" t="str">
        <f>INDEX(PDC!$K$1:$L$89,MATCH(AA2213,PDC!$K:$K,0),MATCH(PDC!$L$1,PDC!$K$1:$L$1,0))</f>
        <v>Services de soutien aux industries extractives</v>
      </c>
      <c r="Z2213" t="s">
        <v>334</v>
      </c>
      <c r="AA2213" t="s">
        <v>97</v>
      </c>
      <c r="AB2213">
        <v>8.8322283663856407</v>
      </c>
    </row>
    <row r="2214" spans="24:28" x14ac:dyDescent="0.35">
      <c r="X2214" t="str">
        <f t="shared" si="60"/>
        <v>8426_Industries alimentaires</v>
      </c>
      <c r="Y2214" t="str">
        <f>INDEX(PDC!$K$1:$L$89,MATCH(AA2214,PDC!$K:$K,0),MATCH(PDC!$L$1,PDC!$K$1:$L$1,0))</f>
        <v>Industries alimentaires</v>
      </c>
      <c r="Z2214" t="s">
        <v>334</v>
      </c>
      <c r="AA2214" t="s">
        <v>199</v>
      </c>
      <c r="AB2214">
        <v>1148.01789690283</v>
      </c>
    </row>
    <row r="2215" spans="24:28" x14ac:dyDescent="0.35">
      <c r="X2215" t="str">
        <f t="shared" si="60"/>
        <v>8426_Fabrication de boissons</v>
      </c>
      <c r="Y2215" t="str">
        <f>INDEX(PDC!$K$1:$L$89,MATCH(AA2215,PDC!$K:$K,0),MATCH(PDC!$L$1,PDC!$K$1:$L$1,0))</f>
        <v>Fabrication de boissons</v>
      </c>
      <c r="Z2215" t="s">
        <v>334</v>
      </c>
      <c r="AA2215" t="s">
        <v>252</v>
      </c>
      <c r="AB2215">
        <v>179.689358480854</v>
      </c>
    </row>
    <row r="2216" spans="24:28" x14ac:dyDescent="0.35">
      <c r="X2216" t="str">
        <f t="shared" si="60"/>
        <v>8426_Fabrication de textiles</v>
      </c>
      <c r="Y2216" t="str">
        <f>INDEX(PDC!$K$1:$L$89,MATCH(AA2216,PDC!$K:$K,0),MATCH(PDC!$L$1,PDC!$K$1:$L$1,0))</f>
        <v>Fabrication de textiles</v>
      </c>
      <c r="Z2216" t="s">
        <v>334</v>
      </c>
      <c r="AA2216" t="s">
        <v>250</v>
      </c>
      <c r="AB2216">
        <v>780.63270020961295</v>
      </c>
    </row>
    <row r="2217" spans="24:28" x14ac:dyDescent="0.35">
      <c r="X2217" t="str">
        <f t="shared" si="60"/>
        <v>8426_Industrie de l'habillement</v>
      </c>
      <c r="Y2217" t="str">
        <f>INDEX(PDC!$K$1:$L$89,MATCH(AA2217,PDC!$K:$K,0),MATCH(PDC!$L$1,PDC!$K$1:$L$1,0))</f>
        <v>Industrie de l'habillement</v>
      </c>
      <c r="Z2217" t="s">
        <v>334</v>
      </c>
      <c r="AA2217" t="s">
        <v>254</v>
      </c>
      <c r="AB2217">
        <v>747.51262729364896</v>
      </c>
    </row>
    <row r="2218" spans="24:28" x14ac:dyDescent="0.35">
      <c r="X2218" t="str">
        <f t="shared" si="60"/>
        <v>8426_Industrie du cuir et de la chaussure</v>
      </c>
      <c r="Y2218" t="str">
        <f>INDEX(PDC!$K$1:$L$89,MATCH(AA2218,PDC!$K:$K,0),MATCH(PDC!$L$1,PDC!$K$1:$L$1,0))</f>
        <v>Industrie du cuir et de la chaussure</v>
      </c>
      <c r="Z2218" t="s">
        <v>334</v>
      </c>
      <c r="AA2218" t="s">
        <v>143</v>
      </c>
      <c r="AB2218">
        <v>53.607363976300803</v>
      </c>
    </row>
    <row r="2219" spans="24:28" x14ac:dyDescent="0.35">
      <c r="X2219" t="str">
        <f t="shared" si="60"/>
        <v>8426_Travail du bois et fabrication d'articles en bois et en liège, à l'exception des meubles ; fabrication d'articles en vannerie et sparterie</v>
      </c>
      <c r="Y2219" t="str">
        <f>INDEX(PDC!$K$1:$L$89,MATCH(AA2219,PDC!$K:$K,0),MATCH(PDC!$L$1,PDC!$K$1:$L$1,0))</f>
        <v>Travail du bois et fabrication d'articles en bois et en liège, à l'exception des meubles ; fabrication d'articles en vannerie et sparterie</v>
      </c>
      <c r="Z2219" t="s">
        <v>334</v>
      </c>
      <c r="AA2219" t="s">
        <v>196</v>
      </c>
      <c r="AB2219">
        <v>225.508875982028</v>
      </c>
    </row>
    <row r="2220" spans="24:28" x14ac:dyDescent="0.35">
      <c r="X2220" t="str">
        <f t="shared" si="60"/>
        <v>8426_Industrie du papier et du carton</v>
      </c>
      <c r="Y2220" t="str">
        <f>INDEX(PDC!$K$1:$L$89,MATCH(AA2220,PDC!$K:$K,0),MATCH(PDC!$L$1,PDC!$K$1:$L$1,0))</f>
        <v>Industrie du papier et du carton</v>
      </c>
      <c r="Z2220" t="s">
        <v>334</v>
      </c>
      <c r="AA2220" t="s">
        <v>248</v>
      </c>
      <c r="AB2220">
        <v>222.36190384288901</v>
      </c>
    </row>
    <row r="2221" spans="24:28" x14ac:dyDescent="0.35">
      <c r="X2221" t="str">
        <f t="shared" si="60"/>
        <v>8426_Imprimerie et reproduction d'enregistrements</v>
      </c>
      <c r="Y2221" t="str">
        <f>INDEX(PDC!$K$1:$L$89,MATCH(AA2221,PDC!$K:$K,0),MATCH(PDC!$L$1,PDC!$K$1:$L$1,0))</f>
        <v>Imprimerie et reproduction d'enregistrements</v>
      </c>
      <c r="Z2221" t="s">
        <v>334</v>
      </c>
      <c r="AA2221" t="s">
        <v>221</v>
      </c>
      <c r="AB2221">
        <v>360.30447278023502</v>
      </c>
    </row>
    <row r="2222" spans="24:28" x14ac:dyDescent="0.35">
      <c r="X2222" t="str">
        <f t="shared" si="60"/>
        <v>8426_Industrie chimique</v>
      </c>
      <c r="Y2222" t="str">
        <f>INDEX(PDC!$K$1:$L$89,MATCH(AA2222,PDC!$K:$K,0),MATCH(PDC!$L$1,PDC!$K$1:$L$1,0))</f>
        <v>Industrie chimique</v>
      </c>
      <c r="Z2222" t="s">
        <v>334</v>
      </c>
      <c r="AA2222" t="s">
        <v>211</v>
      </c>
      <c r="AB2222">
        <v>54.253582363981501</v>
      </c>
    </row>
    <row r="2223" spans="24:28" x14ac:dyDescent="0.35">
      <c r="X2223" t="str">
        <f t="shared" si="60"/>
        <v>8426_Industrie pharmaceutique</v>
      </c>
      <c r="Y2223" t="str">
        <f>INDEX(PDC!$K$1:$L$89,MATCH(AA2223,PDC!$K:$K,0),MATCH(PDC!$L$1,PDC!$K$1:$L$1,0))</f>
        <v>Industrie pharmaceutique</v>
      </c>
      <c r="Z2223" t="s">
        <v>334</v>
      </c>
      <c r="AA2223" t="s">
        <v>259</v>
      </c>
      <c r="AB2223">
        <v>51.7669447666037</v>
      </c>
    </row>
    <row r="2224" spans="24:28" x14ac:dyDescent="0.35">
      <c r="X2224" t="str">
        <f t="shared" si="60"/>
        <v>8426_Fabrication de produits en caoutchouc et en plastique</v>
      </c>
      <c r="Y2224" t="str">
        <f>INDEX(PDC!$K$1:$L$89,MATCH(AA2224,PDC!$K:$K,0),MATCH(PDC!$L$1,PDC!$K$1:$L$1,0))</f>
        <v>Fabrication de produits en caoutchouc et en plastique</v>
      </c>
      <c r="Z2224" t="s">
        <v>334</v>
      </c>
      <c r="AA2224" t="s">
        <v>195</v>
      </c>
      <c r="AB2224">
        <v>775.66141640845206</v>
      </c>
    </row>
    <row r="2225" spans="24:28" x14ac:dyDescent="0.35">
      <c r="X2225" t="str">
        <f t="shared" si="60"/>
        <v>8426_Fabrication d'autres produits minéraux non métalliques</v>
      </c>
      <c r="Y2225" t="str">
        <f>INDEX(PDC!$K$1:$L$89,MATCH(AA2225,PDC!$K:$K,0),MATCH(PDC!$L$1,PDC!$K$1:$L$1,0))</f>
        <v>Fabrication d'autres produits minéraux non métalliques</v>
      </c>
      <c r="Z2225" t="s">
        <v>334</v>
      </c>
      <c r="AA2225" t="s">
        <v>203</v>
      </c>
      <c r="AB2225">
        <v>175.7408290095</v>
      </c>
    </row>
    <row r="2226" spans="24:28" x14ac:dyDescent="0.35">
      <c r="X2226" t="str">
        <f t="shared" si="60"/>
        <v>8426_Métallurgie</v>
      </c>
      <c r="Y2226" t="str">
        <f>INDEX(PDC!$K$1:$L$89,MATCH(AA2226,PDC!$K:$K,0),MATCH(PDC!$L$1,PDC!$K$1:$L$1,0))</f>
        <v>Métallurgie</v>
      </c>
      <c r="Z2226" t="s">
        <v>334</v>
      </c>
      <c r="AA2226" t="s">
        <v>225</v>
      </c>
      <c r="AB2226">
        <v>32.779952401173901</v>
      </c>
    </row>
    <row r="2227" spans="24:28" x14ac:dyDescent="0.35">
      <c r="X2227" t="str">
        <f t="shared" si="60"/>
        <v>8426_Fabrication de produits métalliques, à l'exception des machines et des équipements</v>
      </c>
      <c r="Y2227" t="str">
        <f>INDEX(PDC!$K$1:$L$89,MATCH(AA2227,PDC!$K:$K,0),MATCH(PDC!$L$1,PDC!$K$1:$L$1,0))</f>
        <v>Fabrication de produits métalliques, à l'exception des machines et des équipements</v>
      </c>
      <c r="Z2227" t="s">
        <v>334</v>
      </c>
      <c r="AA2227" t="s">
        <v>204</v>
      </c>
      <c r="AB2227">
        <v>1756.7294281985801</v>
      </c>
    </row>
    <row r="2228" spans="24:28" x14ac:dyDescent="0.35">
      <c r="X2228" t="str">
        <f t="shared" si="60"/>
        <v>8426_Fabrication de produits informatiques, électroniques et optiques</v>
      </c>
      <c r="Y2228" t="str">
        <f>INDEX(PDC!$K$1:$L$89,MATCH(AA2228,PDC!$K:$K,0),MATCH(PDC!$L$1,PDC!$K$1:$L$1,0))</f>
        <v>Fabrication de produits informatiques, électroniques et optiques</v>
      </c>
      <c r="Z2228" t="s">
        <v>334</v>
      </c>
      <c r="AA2228" t="s">
        <v>145</v>
      </c>
      <c r="AB2228">
        <v>82.234373645772806</v>
      </c>
    </row>
    <row r="2229" spans="24:28" x14ac:dyDescent="0.35">
      <c r="X2229" t="str">
        <f t="shared" si="60"/>
        <v>8426_Fabrication d'équipements électriques</v>
      </c>
      <c r="Y2229" t="str">
        <f>INDEX(PDC!$K$1:$L$89,MATCH(AA2229,PDC!$K:$K,0),MATCH(PDC!$L$1,PDC!$K$1:$L$1,0))</f>
        <v>Fabrication d'équipements électriques</v>
      </c>
      <c r="Z2229" t="s">
        <v>334</v>
      </c>
      <c r="AA2229" t="s">
        <v>235</v>
      </c>
      <c r="AB2229">
        <v>89.310515109780198</v>
      </c>
    </row>
    <row r="2230" spans="24:28" x14ac:dyDescent="0.35">
      <c r="X2230" t="str">
        <f t="shared" si="60"/>
        <v>8426_Fabrication de machines et équipements n.c.a.</v>
      </c>
      <c r="Y2230" t="str">
        <f>INDEX(PDC!$K$1:$L$89,MATCH(AA2230,PDC!$K:$K,0),MATCH(PDC!$L$1,PDC!$K$1:$L$1,0))</f>
        <v>Fabrication de machines et équipements n.c.a.</v>
      </c>
      <c r="Z2230" t="s">
        <v>334</v>
      </c>
      <c r="AA2230" t="s">
        <v>219</v>
      </c>
      <c r="AB2230">
        <v>555.94530642135805</v>
      </c>
    </row>
    <row r="2231" spans="24:28" x14ac:dyDescent="0.35">
      <c r="X2231" t="str">
        <f t="shared" si="60"/>
        <v>8426_Industrie automobile</v>
      </c>
      <c r="Y2231" t="str">
        <f>INDEX(PDC!$K$1:$L$89,MATCH(AA2231,PDC!$K:$K,0),MATCH(PDC!$L$1,PDC!$K$1:$L$1,0))</f>
        <v>Industrie automobile</v>
      </c>
      <c r="Z2231" t="s">
        <v>334</v>
      </c>
      <c r="AA2231" t="s">
        <v>208</v>
      </c>
      <c r="AB2231">
        <v>126.271185435547</v>
      </c>
    </row>
    <row r="2232" spans="24:28" x14ac:dyDescent="0.35">
      <c r="X2232" t="str">
        <f t="shared" si="60"/>
        <v>8426_Fabrication d'autres matériels de transport</v>
      </c>
      <c r="Y2232" t="str">
        <f>INDEX(PDC!$K$1:$L$89,MATCH(AA2232,PDC!$K:$K,0),MATCH(PDC!$L$1,PDC!$K$1:$L$1,0))</f>
        <v>Fabrication d'autres matériels de transport</v>
      </c>
      <c r="Z2232" t="s">
        <v>334</v>
      </c>
      <c r="AA2232" t="s">
        <v>237</v>
      </c>
      <c r="AB2232">
        <v>24.996824434839901</v>
      </c>
    </row>
    <row r="2233" spans="24:28" x14ac:dyDescent="0.35">
      <c r="X2233" t="str">
        <f t="shared" si="60"/>
        <v>8426_Fabrication de meubles</v>
      </c>
      <c r="Y2233" t="str">
        <f>INDEX(PDC!$K$1:$L$89,MATCH(AA2233,PDC!$K:$K,0),MATCH(PDC!$L$1,PDC!$K$1:$L$1,0))</f>
        <v>Fabrication de meubles</v>
      </c>
      <c r="Z2233" t="s">
        <v>334</v>
      </c>
      <c r="AA2233" t="s">
        <v>231</v>
      </c>
      <c r="AB2233">
        <v>291.382743826141</v>
      </c>
    </row>
    <row r="2234" spans="24:28" x14ac:dyDescent="0.35">
      <c r="X2234" t="str">
        <f t="shared" si="60"/>
        <v>8426_Autres industries manufacturières</v>
      </c>
      <c r="Y2234" t="str">
        <f>INDEX(PDC!$K$1:$L$89,MATCH(AA2234,PDC!$K:$K,0),MATCH(PDC!$L$1,PDC!$K$1:$L$1,0))</f>
        <v>Autres industries manufacturières</v>
      </c>
      <c r="Z2234" t="s">
        <v>334</v>
      </c>
      <c r="AA2234" t="s">
        <v>244</v>
      </c>
      <c r="AB2234">
        <v>167.27199991228599</v>
      </c>
    </row>
    <row r="2235" spans="24:28" x14ac:dyDescent="0.35">
      <c r="X2235" t="str">
        <f t="shared" si="60"/>
        <v>8426_Réparation et installation de machines et d'équipements</v>
      </c>
      <c r="Y2235" t="str">
        <f>INDEX(PDC!$K$1:$L$89,MATCH(AA2235,PDC!$K:$K,0),MATCH(PDC!$L$1,PDC!$K$1:$L$1,0))</f>
        <v>Réparation et installation de machines et d'équipements</v>
      </c>
      <c r="Z2235" t="s">
        <v>334</v>
      </c>
      <c r="AA2235" t="s">
        <v>215</v>
      </c>
      <c r="AB2235">
        <v>195.52365140235401</v>
      </c>
    </row>
    <row r="2236" spans="24:28" x14ac:dyDescent="0.35">
      <c r="X2236" t="str">
        <f t="shared" si="60"/>
        <v>8426_Production et distribution d'électricité, de gaz, de vapeur et d'air conditionné</v>
      </c>
      <c r="Y2236" t="str">
        <f>INDEX(PDC!$K$1:$L$89,MATCH(AA2236,PDC!$K:$K,0),MATCH(PDC!$L$1,PDC!$K$1:$L$1,0))</f>
        <v>Production et distribution d'électricité, de gaz, de vapeur et d'air conditionné</v>
      </c>
      <c r="Z2236" t="s">
        <v>334</v>
      </c>
      <c r="AA2236" t="s">
        <v>253</v>
      </c>
      <c r="AB2236">
        <v>173.85311274566101</v>
      </c>
    </row>
    <row r="2237" spans="24:28" x14ac:dyDescent="0.35">
      <c r="X2237" t="str">
        <f t="shared" si="60"/>
        <v>8426_Captage, traitement et distribution d'eau</v>
      </c>
      <c r="Y2237" t="str">
        <f>INDEX(PDC!$K$1:$L$89,MATCH(AA2237,PDC!$K:$K,0),MATCH(PDC!$L$1,PDC!$K$1:$L$1,0))</f>
        <v>Captage, traitement et distribution d'eau</v>
      </c>
      <c r="Z2237" t="s">
        <v>334</v>
      </c>
      <c r="AA2237" t="s">
        <v>230</v>
      </c>
      <c r="AB2237">
        <v>69.861540974394401</v>
      </c>
    </row>
    <row r="2238" spans="24:28" x14ac:dyDescent="0.35">
      <c r="X2238" t="str">
        <f t="shared" si="60"/>
        <v>8426_Collecte et traitement des eaux usées</v>
      </c>
      <c r="Y2238" t="str">
        <f>INDEX(PDC!$K$1:$L$89,MATCH(AA2238,PDC!$K:$K,0),MATCH(PDC!$L$1,PDC!$K$1:$L$1,0))</f>
        <v>Collecte et traitement des eaux usées</v>
      </c>
      <c r="Z2238" t="s">
        <v>334</v>
      </c>
      <c r="AA2238" t="s">
        <v>197</v>
      </c>
      <c r="AB2238">
        <v>25.6802867917574</v>
      </c>
    </row>
    <row r="2239" spans="24:28" x14ac:dyDescent="0.35">
      <c r="X2239" t="str">
        <f t="shared" si="60"/>
        <v>8426_Collecte, traitement et élimination des déchets ; récupération</v>
      </c>
      <c r="Y2239" t="str">
        <f>INDEX(PDC!$K$1:$L$89,MATCH(AA2239,PDC!$K:$K,0),MATCH(PDC!$L$1,PDC!$K$1:$L$1,0))</f>
        <v>Collecte, traitement et élimination des déchets ; récupération</v>
      </c>
      <c r="Z2239" t="s">
        <v>334</v>
      </c>
      <c r="AA2239" t="s">
        <v>147</v>
      </c>
      <c r="AB2239">
        <v>114.287240099367</v>
      </c>
    </row>
    <row r="2240" spans="24:28" x14ac:dyDescent="0.35">
      <c r="X2240" t="str">
        <f t="shared" si="60"/>
        <v>8426_Construction de bâtiments</v>
      </c>
      <c r="Y2240" t="str">
        <f>INDEX(PDC!$K$1:$L$89,MATCH(AA2240,PDC!$K:$K,0),MATCH(PDC!$L$1,PDC!$K$1:$L$1,0))</f>
        <v>Construction de bâtiments</v>
      </c>
      <c r="Z2240" t="s">
        <v>334</v>
      </c>
      <c r="AA2240" t="s">
        <v>193</v>
      </c>
      <c r="AB2240">
        <v>168.54453968057001</v>
      </c>
    </row>
    <row r="2241" spans="24:28" x14ac:dyDescent="0.35">
      <c r="X2241" t="str">
        <f t="shared" si="60"/>
        <v>8426_Génie civil</v>
      </c>
      <c r="Y2241" t="str">
        <f>INDEX(PDC!$K$1:$L$89,MATCH(AA2241,PDC!$K:$K,0),MATCH(PDC!$L$1,PDC!$K$1:$L$1,0))</f>
        <v>Génie civil</v>
      </c>
      <c r="Z2241" t="s">
        <v>334</v>
      </c>
      <c r="AA2241" t="s">
        <v>149</v>
      </c>
      <c r="AB2241">
        <v>305.91468985836502</v>
      </c>
    </row>
    <row r="2242" spans="24:28" x14ac:dyDescent="0.35">
      <c r="X2242" t="str">
        <f t="shared" si="60"/>
        <v>8426_Travaux de construction spécialisés</v>
      </c>
      <c r="Y2242" t="str">
        <f>INDEX(PDC!$K$1:$L$89,MATCH(AA2242,PDC!$K:$K,0),MATCH(PDC!$L$1,PDC!$K$1:$L$1,0))</f>
        <v>Travaux de construction spécialisés</v>
      </c>
      <c r="Z2242" t="s">
        <v>334</v>
      </c>
      <c r="AA2242" t="s">
        <v>151</v>
      </c>
      <c r="AB2242">
        <v>2236.6783200965501</v>
      </c>
    </row>
    <row r="2243" spans="24:28" x14ac:dyDescent="0.35">
      <c r="X2243" t="str">
        <f t="shared" si="60"/>
        <v>8426_Commerce et réparation d'automobiles et de motocycles</v>
      </c>
      <c r="Y2243" t="str">
        <f>INDEX(PDC!$K$1:$L$89,MATCH(AA2243,PDC!$K:$K,0),MATCH(PDC!$L$1,PDC!$K$1:$L$1,0))</f>
        <v>Commerce et réparation d'automobiles et de motocycles</v>
      </c>
      <c r="Z2243" t="s">
        <v>334</v>
      </c>
      <c r="AA2243" t="s">
        <v>223</v>
      </c>
      <c r="AB2243">
        <v>828.45591346515698</v>
      </c>
    </row>
    <row r="2244" spans="24:28" x14ac:dyDescent="0.35">
      <c r="X2244" t="str">
        <f t="shared" si="60"/>
        <v>8426_Commerce de gros, à l'exception des automobiles et des motocycles</v>
      </c>
      <c r="Y2244" t="str">
        <f>INDEX(PDC!$K$1:$L$89,MATCH(AA2244,PDC!$K:$K,0),MATCH(PDC!$L$1,PDC!$K$1:$L$1,0))</f>
        <v>Commerce de gros, à l'exception des automobiles et des motocycles</v>
      </c>
      <c r="Z2244" t="s">
        <v>334</v>
      </c>
      <c r="AA2244" t="s">
        <v>210</v>
      </c>
      <c r="AB2244">
        <v>1519.1267993746901</v>
      </c>
    </row>
    <row r="2245" spans="24:28" x14ac:dyDescent="0.35">
      <c r="X2245" t="str">
        <f t="shared" ref="X2245:X2308" si="61">Z2245&amp;"_"&amp;Y2245</f>
        <v>8426_Commerce de détail, à l'exception des automobiles et des motocycles</v>
      </c>
      <c r="Y2245" t="str">
        <f>INDEX(PDC!$K$1:$L$89,MATCH(AA2245,PDC!$K:$K,0),MATCH(PDC!$L$1,PDC!$K$1:$L$1,0))</f>
        <v>Commerce de détail, à l'exception des automobiles et des motocycles</v>
      </c>
      <c r="Z2245" t="s">
        <v>334</v>
      </c>
      <c r="AA2245" t="s">
        <v>206</v>
      </c>
      <c r="AB2245">
        <v>3072.0428758735302</v>
      </c>
    </row>
    <row r="2246" spans="24:28" x14ac:dyDescent="0.35">
      <c r="X2246" t="str">
        <f t="shared" si="61"/>
        <v>8426_Transports terrestres et transport par conduites</v>
      </c>
      <c r="Y2246" t="str">
        <f>INDEX(PDC!$K$1:$L$89,MATCH(AA2246,PDC!$K:$K,0),MATCH(PDC!$L$1,PDC!$K$1:$L$1,0))</f>
        <v>Transports terrestres et transport par conduites</v>
      </c>
      <c r="Z2246" t="s">
        <v>334</v>
      </c>
      <c r="AA2246" t="s">
        <v>205</v>
      </c>
      <c r="AB2246">
        <v>741.30635090500402</v>
      </c>
    </row>
    <row r="2247" spans="24:28" x14ac:dyDescent="0.35">
      <c r="X2247" t="str">
        <f t="shared" si="61"/>
        <v>8426_Transports par eau</v>
      </c>
      <c r="Y2247" t="str">
        <f>INDEX(PDC!$K$1:$L$89,MATCH(AA2247,PDC!$K:$K,0),MATCH(PDC!$L$1,PDC!$K$1:$L$1,0))</f>
        <v>Transports par eau</v>
      </c>
      <c r="Z2247" t="s">
        <v>334</v>
      </c>
      <c r="AA2247" t="s">
        <v>256</v>
      </c>
      <c r="AB2247">
        <v>3.7116586318188101</v>
      </c>
    </row>
    <row r="2248" spans="24:28" x14ac:dyDescent="0.35">
      <c r="X2248" t="str">
        <f t="shared" si="61"/>
        <v>8426_Entreposage et services auxiliaires des transports</v>
      </c>
      <c r="Y2248" t="str">
        <f>INDEX(PDC!$K$1:$L$89,MATCH(AA2248,PDC!$K:$K,0),MATCH(PDC!$L$1,PDC!$K$1:$L$1,0))</f>
        <v>Entreposage et services auxiliaires des transports</v>
      </c>
      <c r="Z2248" t="s">
        <v>334</v>
      </c>
      <c r="AA2248" t="s">
        <v>200</v>
      </c>
      <c r="AB2248">
        <v>238.23926497314801</v>
      </c>
    </row>
    <row r="2249" spans="24:28" x14ac:dyDescent="0.35">
      <c r="X2249" t="str">
        <f t="shared" si="61"/>
        <v>8426_Activités de poste et de courrier</v>
      </c>
      <c r="Y2249" t="str">
        <f>INDEX(PDC!$K$1:$L$89,MATCH(AA2249,PDC!$K:$K,0),MATCH(PDC!$L$1,PDC!$K$1:$L$1,0))</f>
        <v>Activités de poste et de courrier</v>
      </c>
      <c r="Z2249" t="s">
        <v>334</v>
      </c>
      <c r="AA2249" t="s">
        <v>229</v>
      </c>
      <c r="AB2249">
        <v>224.77713117068799</v>
      </c>
    </row>
    <row r="2250" spans="24:28" x14ac:dyDescent="0.35">
      <c r="X2250" t="str">
        <f t="shared" si="61"/>
        <v>8426_Hébergement</v>
      </c>
      <c r="Y2250" t="str">
        <f>INDEX(PDC!$K$1:$L$89,MATCH(AA2250,PDC!$K:$K,0),MATCH(PDC!$L$1,PDC!$K$1:$L$1,0))</f>
        <v>Hébergement</v>
      </c>
      <c r="Z2250" t="s">
        <v>334</v>
      </c>
      <c r="AA2250" t="s">
        <v>220</v>
      </c>
      <c r="AB2250">
        <v>118.942251456446</v>
      </c>
    </row>
    <row r="2251" spans="24:28" x14ac:dyDescent="0.35">
      <c r="X2251" t="str">
        <f t="shared" si="61"/>
        <v>8426_Restauration</v>
      </c>
      <c r="Y2251" t="str">
        <f>INDEX(PDC!$K$1:$L$89,MATCH(AA2251,PDC!$K:$K,0),MATCH(PDC!$L$1,PDC!$K$1:$L$1,0))</f>
        <v>Restauration</v>
      </c>
      <c r="Z2251" t="s">
        <v>334</v>
      </c>
      <c r="AA2251" t="s">
        <v>214</v>
      </c>
      <c r="AB2251">
        <v>1081.0980237055001</v>
      </c>
    </row>
    <row r="2252" spans="24:28" x14ac:dyDescent="0.35">
      <c r="X2252" t="str">
        <f t="shared" si="61"/>
        <v>8426_Édition</v>
      </c>
      <c r="Y2252" t="str">
        <f>INDEX(PDC!$K$1:$L$89,MATCH(AA2252,PDC!$K:$K,0),MATCH(PDC!$L$1,PDC!$K$1:$L$1,0))</f>
        <v>Édition</v>
      </c>
      <c r="Z2252" t="s">
        <v>334</v>
      </c>
      <c r="AA2252" t="s">
        <v>255</v>
      </c>
      <c r="AB2252">
        <v>114.056361313279</v>
      </c>
    </row>
    <row r="2253" spans="24:28" x14ac:dyDescent="0.35">
      <c r="X2253" t="str">
        <f t="shared" si="61"/>
        <v>8426_Production de films cinématographiques, de vidéo et de programmes de télévision ; enregistrement sonore et édition musicale</v>
      </c>
      <c r="Y2253" t="str">
        <f>INDEX(PDC!$K$1:$L$89,MATCH(AA2253,PDC!$K:$K,0),MATCH(PDC!$L$1,PDC!$K$1:$L$1,0))</f>
        <v>Production de films cinématographiques, de vidéo et de programmes de télévision ; enregistrement sonore et édition musicale</v>
      </c>
      <c r="Z2253" t="s">
        <v>334</v>
      </c>
      <c r="AA2253" t="s">
        <v>228</v>
      </c>
      <c r="AB2253">
        <v>35.997690800986497</v>
      </c>
    </row>
    <row r="2254" spans="24:28" x14ac:dyDescent="0.35">
      <c r="X2254" t="str">
        <f t="shared" si="61"/>
        <v>8426_Programmation et diffusion</v>
      </c>
      <c r="Y2254" t="str">
        <f>INDEX(PDC!$K$1:$L$89,MATCH(AA2254,PDC!$K:$K,0),MATCH(PDC!$L$1,PDC!$K$1:$L$1,0))</f>
        <v>Programmation et diffusion</v>
      </c>
      <c r="Z2254" t="s">
        <v>334</v>
      </c>
      <c r="AA2254" t="s">
        <v>257</v>
      </c>
      <c r="AB2254">
        <v>7.9477374806063299</v>
      </c>
    </row>
    <row r="2255" spans="24:28" x14ac:dyDescent="0.35">
      <c r="X2255" t="str">
        <f t="shared" si="61"/>
        <v>8426_Télécommunications</v>
      </c>
      <c r="Y2255" t="str">
        <f>INDEX(PDC!$K$1:$L$89,MATCH(AA2255,PDC!$K:$K,0),MATCH(PDC!$L$1,PDC!$K$1:$L$1,0))</f>
        <v>Télécommunications</v>
      </c>
      <c r="Z2255" t="s">
        <v>334</v>
      </c>
      <c r="AA2255" t="s">
        <v>249</v>
      </c>
      <c r="AB2255">
        <v>77.279006922715794</v>
      </c>
    </row>
    <row r="2256" spans="24:28" x14ac:dyDescent="0.35">
      <c r="X2256" t="str">
        <f t="shared" si="61"/>
        <v>8426_Programmation, conseil et autres activités informatiques</v>
      </c>
      <c r="Y2256" t="str">
        <f>INDEX(PDC!$K$1:$L$89,MATCH(AA2256,PDC!$K:$K,0),MATCH(PDC!$L$1,PDC!$K$1:$L$1,0))</f>
        <v>Programmation, conseil et autres activités informatiques</v>
      </c>
      <c r="Z2256" t="s">
        <v>334</v>
      </c>
      <c r="AA2256" t="s">
        <v>233</v>
      </c>
      <c r="AB2256">
        <v>310.37461483047798</v>
      </c>
    </row>
    <row r="2257" spans="24:28" x14ac:dyDescent="0.35">
      <c r="X2257" t="str">
        <f t="shared" si="61"/>
        <v>8426_Services d'information</v>
      </c>
      <c r="Y2257" t="str">
        <f>INDEX(PDC!$K$1:$L$89,MATCH(AA2257,PDC!$K:$K,0),MATCH(PDC!$L$1,PDC!$K$1:$L$1,0))</f>
        <v>Services d'information</v>
      </c>
      <c r="Z2257" t="s">
        <v>334</v>
      </c>
      <c r="AA2257" t="s">
        <v>153</v>
      </c>
      <c r="AB2257">
        <v>25.2047871286908</v>
      </c>
    </row>
    <row r="2258" spans="24:28" x14ac:dyDescent="0.35">
      <c r="X2258" t="str">
        <f t="shared" si="61"/>
        <v>8426_Activités des services financiers, hors assurance et caisses de retraite</v>
      </c>
      <c r="Y2258" t="str">
        <f>INDEX(PDC!$K$1:$L$89,MATCH(AA2258,PDC!$K:$K,0),MATCH(PDC!$L$1,PDC!$K$1:$L$1,0))</f>
        <v>Activités des services financiers, hors assurance et caisses de retraite</v>
      </c>
      <c r="Z2258" t="s">
        <v>334</v>
      </c>
      <c r="AA2258" t="s">
        <v>226</v>
      </c>
      <c r="AB2258">
        <v>675.02371652300496</v>
      </c>
    </row>
    <row r="2259" spans="24:28" x14ac:dyDescent="0.35">
      <c r="X2259" t="str">
        <f t="shared" si="61"/>
        <v>8426_Assurance</v>
      </c>
      <c r="Y2259" t="str">
        <f>INDEX(PDC!$K$1:$L$89,MATCH(AA2259,PDC!$K:$K,0),MATCH(PDC!$L$1,PDC!$K$1:$L$1,0))</f>
        <v>Assurance</v>
      </c>
      <c r="Z2259" t="s">
        <v>334</v>
      </c>
      <c r="AA2259" t="s">
        <v>240</v>
      </c>
      <c r="AB2259">
        <v>157.74899079053</v>
      </c>
    </row>
    <row r="2260" spans="24:28" x14ac:dyDescent="0.35">
      <c r="X2260" t="str">
        <f t="shared" si="61"/>
        <v>8426_Activités auxiliaires de services financiers et d'assurance</v>
      </c>
      <c r="Y2260" t="str">
        <f>INDEX(PDC!$K$1:$L$89,MATCH(AA2260,PDC!$K:$K,0),MATCH(PDC!$L$1,PDC!$K$1:$L$1,0))</f>
        <v>Activités auxiliaires de services financiers et d'assurance</v>
      </c>
      <c r="Z2260" t="s">
        <v>334</v>
      </c>
      <c r="AA2260" t="s">
        <v>232</v>
      </c>
      <c r="AB2260">
        <v>86.609140618810699</v>
      </c>
    </row>
    <row r="2261" spans="24:28" x14ac:dyDescent="0.35">
      <c r="X2261" t="str">
        <f t="shared" si="61"/>
        <v>8426_Activités immobilières</v>
      </c>
      <c r="Y2261" t="str">
        <f>INDEX(PDC!$K$1:$L$89,MATCH(AA2261,PDC!$K:$K,0),MATCH(PDC!$L$1,PDC!$K$1:$L$1,0))</f>
        <v>Activités immobilières</v>
      </c>
      <c r="Z2261" t="s">
        <v>334</v>
      </c>
      <c r="AA2261" t="s">
        <v>217</v>
      </c>
      <c r="AB2261">
        <v>434.057597948661</v>
      </c>
    </row>
    <row r="2262" spans="24:28" x14ac:dyDescent="0.35">
      <c r="X2262" t="str">
        <f t="shared" si="61"/>
        <v>8426_Activités juridiques et comptables</v>
      </c>
      <c r="Y2262" t="str">
        <f>INDEX(PDC!$K$1:$L$89,MATCH(AA2262,PDC!$K:$K,0),MATCH(PDC!$L$1,PDC!$K$1:$L$1,0))</f>
        <v>Activités juridiques et comptables</v>
      </c>
      <c r="Z2262" t="s">
        <v>334</v>
      </c>
      <c r="AA2262" t="s">
        <v>155</v>
      </c>
      <c r="AB2262">
        <v>513.03461444590596</v>
      </c>
    </row>
    <row r="2263" spans="24:28" x14ac:dyDescent="0.35">
      <c r="X2263" t="str">
        <f t="shared" si="61"/>
        <v>8426_Activités des sièges sociaux ; conseil de gestion</v>
      </c>
      <c r="Y2263" t="str">
        <f>INDEX(PDC!$K$1:$L$89,MATCH(AA2263,PDC!$K:$K,0),MATCH(PDC!$L$1,PDC!$K$1:$L$1,0))</f>
        <v>Activités des sièges sociaux ; conseil de gestion</v>
      </c>
      <c r="Z2263" t="s">
        <v>334</v>
      </c>
      <c r="AA2263" t="s">
        <v>234</v>
      </c>
      <c r="AB2263">
        <v>152.994296624485</v>
      </c>
    </row>
    <row r="2264" spans="24:28" x14ac:dyDescent="0.35">
      <c r="X2264" t="str">
        <f t="shared" si="61"/>
        <v>8426_Activités d'architecture et d'ingénierie ; activités de contrôle et analyses techniques</v>
      </c>
      <c r="Y2264" t="str">
        <f>INDEX(PDC!$K$1:$L$89,MATCH(AA2264,PDC!$K:$K,0),MATCH(PDC!$L$1,PDC!$K$1:$L$1,0))</f>
        <v>Activités d'architecture et d'ingénierie ; activités de contrôle et analyses techniques</v>
      </c>
      <c r="Z2264" t="s">
        <v>334</v>
      </c>
      <c r="AA2264" t="s">
        <v>243</v>
      </c>
      <c r="AB2264">
        <v>227.13142398415201</v>
      </c>
    </row>
    <row r="2265" spans="24:28" x14ac:dyDescent="0.35">
      <c r="X2265" t="str">
        <f t="shared" si="61"/>
        <v>8426_Recherche-développement scientifique</v>
      </c>
      <c r="Y2265" t="str">
        <f>INDEX(PDC!$K$1:$L$89,MATCH(AA2265,PDC!$K:$K,0),MATCH(PDC!$L$1,PDC!$K$1:$L$1,0))</f>
        <v>Recherche-développement scientifique</v>
      </c>
      <c r="Z2265" t="s">
        <v>334</v>
      </c>
      <c r="AA2265" t="s">
        <v>251</v>
      </c>
      <c r="AB2265">
        <v>20.2459767509716</v>
      </c>
    </row>
    <row r="2266" spans="24:28" x14ac:dyDescent="0.35">
      <c r="X2266" t="str">
        <f t="shared" si="61"/>
        <v>8426_Publicité et études de marché</v>
      </c>
      <c r="Y2266" t="str">
        <f>INDEX(PDC!$K$1:$L$89,MATCH(AA2266,PDC!$K:$K,0),MATCH(PDC!$L$1,PDC!$K$1:$L$1,0))</f>
        <v>Publicité et études de marché</v>
      </c>
      <c r="Z2266" t="s">
        <v>334</v>
      </c>
      <c r="AA2266" t="s">
        <v>157</v>
      </c>
      <c r="AB2266">
        <v>125.74267591467699</v>
      </c>
    </row>
    <row r="2267" spans="24:28" x14ac:dyDescent="0.35">
      <c r="X2267" t="str">
        <f t="shared" si="61"/>
        <v>8426_Autres activités spécialisées, scientifiques et techniques</v>
      </c>
      <c r="Y2267" t="str">
        <f>INDEX(PDC!$K$1:$L$89,MATCH(AA2267,PDC!$K:$K,0),MATCH(PDC!$L$1,PDC!$K$1:$L$1,0))</f>
        <v>Autres activités spécialisées, scientifiques et techniques</v>
      </c>
      <c r="Z2267" t="s">
        <v>334</v>
      </c>
      <c r="AA2267" t="s">
        <v>159</v>
      </c>
      <c r="AB2267">
        <v>61.062802127249498</v>
      </c>
    </row>
    <row r="2268" spans="24:28" x14ac:dyDescent="0.35">
      <c r="X2268" t="str">
        <f t="shared" si="61"/>
        <v>8426_Activités vétérinaires</v>
      </c>
      <c r="Y2268" t="str">
        <f>INDEX(PDC!$K$1:$L$89,MATCH(AA2268,PDC!$K:$K,0),MATCH(PDC!$L$1,PDC!$K$1:$L$1,0))</f>
        <v>Activités vétérinaires</v>
      </c>
      <c r="Z2268" t="s">
        <v>334</v>
      </c>
      <c r="AA2268" t="s">
        <v>238</v>
      </c>
      <c r="AB2268">
        <v>31.891567775779301</v>
      </c>
    </row>
    <row r="2269" spans="24:28" x14ac:dyDescent="0.35">
      <c r="X2269" t="str">
        <f t="shared" si="61"/>
        <v>8426_Activités de location et location-bail</v>
      </c>
      <c r="Y2269" t="str">
        <f>INDEX(PDC!$K$1:$L$89,MATCH(AA2269,PDC!$K:$K,0),MATCH(PDC!$L$1,PDC!$K$1:$L$1,0))</f>
        <v>Activités de location et location-bail</v>
      </c>
      <c r="Z2269" t="s">
        <v>334</v>
      </c>
      <c r="AA2269" t="s">
        <v>236</v>
      </c>
      <c r="AB2269">
        <v>196.36723556886199</v>
      </c>
    </row>
    <row r="2270" spans="24:28" x14ac:dyDescent="0.35">
      <c r="X2270" t="str">
        <f t="shared" si="61"/>
        <v>8426_Activités liées à l'emploi</v>
      </c>
      <c r="Y2270" t="str">
        <f>INDEX(PDC!$K$1:$L$89,MATCH(AA2270,PDC!$K:$K,0),MATCH(PDC!$L$1,PDC!$K$1:$L$1,0))</f>
        <v>Activités liées à l'emploi</v>
      </c>
      <c r="Z2270" t="s">
        <v>334</v>
      </c>
      <c r="AA2270" t="s">
        <v>198</v>
      </c>
      <c r="AB2270">
        <v>856.30643785115797</v>
      </c>
    </row>
    <row r="2271" spans="24:28" x14ac:dyDescent="0.35">
      <c r="X2271" t="str">
        <f t="shared" si="61"/>
        <v>8426_Activités des agences de voyage, voyagistes, services de réservation et activités connexes</v>
      </c>
      <c r="Y2271" t="str">
        <f>INDEX(PDC!$K$1:$L$89,MATCH(AA2271,PDC!$K:$K,0),MATCH(PDC!$L$1,PDC!$K$1:$L$1,0))</f>
        <v>Activités des agences de voyage, voyagistes, services de réservation et activités connexes</v>
      </c>
      <c r="Z2271" t="s">
        <v>334</v>
      </c>
      <c r="AA2271" t="s">
        <v>227</v>
      </c>
      <c r="AB2271">
        <v>33.884174992181798</v>
      </c>
    </row>
    <row r="2272" spans="24:28" x14ac:dyDescent="0.35">
      <c r="X2272" t="str">
        <f t="shared" si="61"/>
        <v>8426_Enquêtes et sécurité</v>
      </c>
      <c r="Y2272" t="str">
        <f>INDEX(PDC!$K$1:$L$89,MATCH(AA2272,PDC!$K:$K,0),MATCH(PDC!$L$1,PDC!$K$1:$L$1,0))</f>
        <v>Enquêtes et sécurité</v>
      </c>
      <c r="Z2272" t="s">
        <v>334</v>
      </c>
      <c r="AA2272" t="s">
        <v>213</v>
      </c>
      <c r="AB2272">
        <v>103.54800324522201</v>
      </c>
    </row>
    <row r="2273" spans="24:28" x14ac:dyDescent="0.35">
      <c r="X2273" t="str">
        <f t="shared" si="61"/>
        <v>8426_Services relatifs aux bâtiments et aménagement paysager</v>
      </c>
      <c r="Y2273" t="str">
        <f>INDEX(PDC!$K$1:$L$89,MATCH(AA2273,PDC!$K:$K,0),MATCH(PDC!$L$1,PDC!$K$1:$L$1,0))</f>
        <v>Services relatifs aux bâtiments et aménagement paysager</v>
      </c>
      <c r="Z2273" t="s">
        <v>334</v>
      </c>
      <c r="AA2273" t="s">
        <v>212</v>
      </c>
      <c r="AB2273">
        <v>486.708311313732</v>
      </c>
    </row>
    <row r="2274" spans="24:28" x14ac:dyDescent="0.35">
      <c r="X2274" t="str">
        <f t="shared" si="61"/>
        <v>8426_Activités administratives et autres activités de soutien aux entreprises</v>
      </c>
      <c r="Y2274" t="str">
        <f>INDEX(PDC!$K$1:$L$89,MATCH(AA2274,PDC!$K:$K,0),MATCH(PDC!$L$1,PDC!$K$1:$L$1,0))</f>
        <v>Activités administratives et autres activités de soutien aux entreprises</v>
      </c>
      <c r="Z2274" t="s">
        <v>334</v>
      </c>
      <c r="AA2274" t="s">
        <v>224</v>
      </c>
      <c r="AB2274">
        <v>620.56068251689499</v>
      </c>
    </row>
    <row r="2275" spans="24:28" x14ac:dyDescent="0.35">
      <c r="X2275" t="str">
        <f t="shared" si="61"/>
        <v>8426_Administration publique et défense ; sécurité sociale obligatoire</v>
      </c>
      <c r="Y2275" t="str">
        <f>INDEX(PDC!$K$1:$L$89,MATCH(AA2275,PDC!$K:$K,0),MATCH(PDC!$L$1,PDC!$K$1:$L$1,0))</f>
        <v>Administration publique et défense ; sécurité sociale obligatoire</v>
      </c>
      <c r="Z2275" t="s">
        <v>334</v>
      </c>
      <c r="AA2275" t="s">
        <v>218</v>
      </c>
      <c r="AB2275">
        <v>1456.35922908213</v>
      </c>
    </row>
    <row r="2276" spans="24:28" x14ac:dyDescent="0.35">
      <c r="X2276" t="str">
        <f t="shared" si="61"/>
        <v>8426_Enseignement</v>
      </c>
      <c r="Y2276" t="str">
        <f>INDEX(PDC!$K$1:$L$89,MATCH(AA2276,PDC!$K:$K,0),MATCH(PDC!$L$1,PDC!$K$1:$L$1,0))</f>
        <v>Enseignement</v>
      </c>
      <c r="Z2276" t="s">
        <v>334</v>
      </c>
      <c r="AA2276" t="s">
        <v>222</v>
      </c>
      <c r="AB2276">
        <v>1467.8899598882899</v>
      </c>
    </row>
    <row r="2277" spans="24:28" x14ac:dyDescent="0.35">
      <c r="X2277" t="str">
        <f t="shared" si="61"/>
        <v>8426_Activités pour la santé humaine</v>
      </c>
      <c r="Y2277" t="str">
        <f>INDEX(PDC!$K$1:$L$89,MATCH(AA2277,PDC!$K:$K,0),MATCH(PDC!$L$1,PDC!$K$1:$L$1,0))</f>
        <v>Activités pour la santé humaine</v>
      </c>
      <c r="Z2277" t="s">
        <v>334</v>
      </c>
      <c r="AA2277" t="s">
        <v>207</v>
      </c>
      <c r="AB2277">
        <v>1451.7694438875601</v>
      </c>
    </row>
    <row r="2278" spans="24:28" x14ac:dyDescent="0.35">
      <c r="X2278" t="str">
        <f t="shared" si="61"/>
        <v>8426_Hébergement médico-social et social</v>
      </c>
      <c r="Y2278" t="str">
        <f>INDEX(PDC!$K$1:$L$89,MATCH(AA2278,PDC!$K:$K,0),MATCH(PDC!$L$1,PDC!$K$1:$L$1,0))</f>
        <v>Hébergement médico-social et social</v>
      </c>
      <c r="Z2278" t="s">
        <v>334</v>
      </c>
      <c r="AA2278" t="s">
        <v>202</v>
      </c>
      <c r="AB2278">
        <v>1561.05086690711</v>
      </c>
    </row>
    <row r="2279" spans="24:28" x14ac:dyDescent="0.35">
      <c r="X2279" t="str">
        <f t="shared" si="61"/>
        <v>8426_Action sociale sans hébergement</v>
      </c>
      <c r="Y2279" t="str">
        <f>INDEX(PDC!$K$1:$L$89,MATCH(AA2279,PDC!$K:$K,0),MATCH(PDC!$L$1,PDC!$K$1:$L$1,0))</f>
        <v>Action sociale sans hébergement</v>
      </c>
      <c r="Z2279" t="s">
        <v>334</v>
      </c>
      <c r="AA2279" t="s">
        <v>201</v>
      </c>
      <c r="AB2279">
        <v>2625.3658705827302</v>
      </c>
    </row>
    <row r="2280" spans="24:28" x14ac:dyDescent="0.35">
      <c r="X2280" t="str">
        <f t="shared" si="61"/>
        <v>8426_Activités créatives, artistiques et de spectacle</v>
      </c>
      <c r="Y2280" t="str">
        <f>INDEX(PDC!$K$1:$L$89,MATCH(AA2280,PDC!$K:$K,0),MATCH(PDC!$L$1,PDC!$K$1:$L$1,0))</f>
        <v>Activités créatives, artistiques et de spectacle</v>
      </c>
      <c r="Z2280" t="s">
        <v>334</v>
      </c>
      <c r="AA2280" t="s">
        <v>245</v>
      </c>
      <c r="AB2280">
        <v>121.289143989781</v>
      </c>
    </row>
    <row r="2281" spans="24:28" x14ac:dyDescent="0.35">
      <c r="X2281" t="str">
        <f t="shared" si="61"/>
        <v>8426_Bibliothèques, archives, musées et autres activités culturelles</v>
      </c>
      <c r="Y2281" t="str">
        <f>INDEX(PDC!$K$1:$L$89,MATCH(AA2281,PDC!$K:$K,0),MATCH(PDC!$L$1,PDC!$K$1:$L$1,0))</f>
        <v>Bibliothèques, archives, musées et autres activités culturelles</v>
      </c>
      <c r="Z2281" t="s">
        <v>334</v>
      </c>
      <c r="AA2281" t="s">
        <v>239</v>
      </c>
      <c r="AB2281">
        <v>11.312761852329601</v>
      </c>
    </row>
    <row r="2282" spans="24:28" x14ac:dyDescent="0.35">
      <c r="X2282" t="str">
        <f t="shared" si="61"/>
        <v>8426_Activités sportives, récréatives et de loisirs</v>
      </c>
      <c r="Y2282" t="str">
        <f>INDEX(PDC!$K$1:$L$89,MATCH(AA2282,PDC!$K:$K,0),MATCH(PDC!$L$1,PDC!$K$1:$L$1,0))</f>
        <v>Activités sportives, récréatives et de loisirs</v>
      </c>
      <c r="Z2282" t="s">
        <v>334</v>
      </c>
      <c r="AA2282" t="s">
        <v>241</v>
      </c>
      <c r="AB2282">
        <v>130.44078788668</v>
      </c>
    </row>
    <row r="2283" spans="24:28" x14ac:dyDescent="0.35">
      <c r="X2283" t="str">
        <f t="shared" si="61"/>
        <v>8426_Activités des organisations associatives</v>
      </c>
      <c r="Y2283" t="str">
        <f>INDEX(PDC!$K$1:$L$89,MATCH(AA2283,PDC!$K:$K,0),MATCH(PDC!$L$1,PDC!$K$1:$L$1,0))</f>
        <v>Activités des organisations associatives</v>
      </c>
      <c r="Z2283" t="s">
        <v>334</v>
      </c>
      <c r="AA2283" t="s">
        <v>209</v>
      </c>
      <c r="AB2283">
        <v>816.99245598046502</v>
      </c>
    </row>
    <row r="2284" spans="24:28" x14ac:dyDescent="0.35">
      <c r="X2284" t="str">
        <f t="shared" si="61"/>
        <v>8426_Réparation d'ordinateurs et de biens personnels et domestiques</v>
      </c>
      <c r="Y2284" t="str">
        <f>INDEX(PDC!$K$1:$L$89,MATCH(AA2284,PDC!$K:$K,0),MATCH(PDC!$L$1,PDC!$K$1:$L$1,0))</f>
        <v>Réparation d'ordinateurs et de biens personnels et domestiques</v>
      </c>
      <c r="Z2284" t="s">
        <v>334</v>
      </c>
      <c r="AA2284" t="s">
        <v>242</v>
      </c>
      <c r="AB2284">
        <v>35.825632684416199</v>
      </c>
    </row>
    <row r="2285" spans="24:28" x14ac:dyDescent="0.35">
      <c r="X2285" t="str">
        <f t="shared" si="61"/>
        <v>8426_Autres services personnels</v>
      </c>
      <c r="Y2285" t="str">
        <f>INDEX(PDC!$K$1:$L$89,MATCH(AA2285,PDC!$K:$K,0),MATCH(PDC!$L$1,PDC!$K$1:$L$1,0))</f>
        <v>Autres services personnels</v>
      </c>
      <c r="Z2285" t="s">
        <v>334</v>
      </c>
      <c r="AA2285" t="s">
        <v>216</v>
      </c>
      <c r="AB2285">
        <v>348.91328663371701</v>
      </c>
    </row>
    <row r="2286" spans="24:28" x14ac:dyDescent="0.35">
      <c r="X2286" t="str">
        <f t="shared" si="61"/>
        <v>8426_Activités des ménages en tant qu'employeurs de personnel domestique</v>
      </c>
      <c r="Y2286" t="str">
        <f>INDEX(PDC!$K$1:$L$89,MATCH(AA2286,PDC!$K:$K,0),MATCH(PDC!$L$1,PDC!$K$1:$L$1,0))</f>
        <v>Activités des ménages en tant qu'employeurs de personnel domestique</v>
      </c>
      <c r="Z2286" t="s">
        <v>334</v>
      </c>
      <c r="AA2286" t="s">
        <v>261</v>
      </c>
      <c r="AB2286">
        <v>417.63194959183102</v>
      </c>
    </row>
    <row r="2287" spans="24:28" x14ac:dyDescent="0.35">
      <c r="X2287" t="str">
        <f t="shared" si="61"/>
        <v>8427_Culture et production animale, chasse et services annexes</v>
      </c>
      <c r="Y2287" t="str">
        <f>INDEX(PDC!$K$1:$L$89,MATCH(AA2287,PDC!$K:$K,0),MATCH(PDC!$L$1,PDC!$K$1:$L$1,0))</f>
        <v>Culture et production animale, chasse et services annexes</v>
      </c>
      <c r="Z2287" t="s">
        <v>335</v>
      </c>
      <c r="AA2287" t="s">
        <v>94</v>
      </c>
      <c r="AB2287">
        <v>361.64490548642198</v>
      </c>
    </row>
    <row r="2288" spans="24:28" x14ac:dyDescent="0.35">
      <c r="X2288" t="str">
        <f t="shared" si="61"/>
        <v>8427_Sylviculture et exploitation forestière</v>
      </c>
      <c r="Y2288" t="str">
        <f>INDEX(PDC!$K$1:$L$89,MATCH(AA2288,PDC!$K:$K,0),MATCH(PDC!$L$1,PDC!$K$1:$L$1,0))</f>
        <v>Sylviculture et exploitation forestière</v>
      </c>
      <c r="Z2288" t="s">
        <v>335</v>
      </c>
      <c r="AA2288" t="s">
        <v>95</v>
      </c>
      <c r="AB2288">
        <v>15.607361963190201</v>
      </c>
    </row>
    <row r="2289" spans="24:28" x14ac:dyDescent="0.35">
      <c r="X2289" t="str">
        <f t="shared" si="61"/>
        <v>8427_Autres industries extractives</v>
      </c>
      <c r="Y2289" t="str">
        <f>INDEX(PDC!$K$1:$L$89,MATCH(AA2289,PDC!$K:$K,0),MATCH(PDC!$L$1,PDC!$K$1:$L$1,0))</f>
        <v>Autres industries extractives</v>
      </c>
      <c r="Z2289" t="s">
        <v>335</v>
      </c>
      <c r="AA2289" t="s">
        <v>96</v>
      </c>
      <c r="AB2289">
        <v>54.869128214953399</v>
      </c>
    </row>
    <row r="2290" spans="24:28" x14ac:dyDescent="0.35">
      <c r="X2290" t="str">
        <f t="shared" si="61"/>
        <v>8427_Industries alimentaires</v>
      </c>
      <c r="Y2290" t="str">
        <f>INDEX(PDC!$K$1:$L$89,MATCH(AA2290,PDC!$K:$K,0),MATCH(PDC!$L$1,PDC!$K$1:$L$1,0))</f>
        <v>Industries alimentaires</v>
      </c>
      <c r="Z2290" t="s">
        <v>335</v>
      </c>
      <c r="AA2290" t="s">
        <v>199</v>
      </c>
      <c r="AB2290">
        <v>979.52699120453701</v>
      </c>
    </row>
    <row r="2291" spans="24:28" x14ac:dyDescent="0.35">
      <c r="X2291" t="str">
        <f t="shared" si="61"/>
        <v>8427_Fabrication de boissons</v>
      </c>
      <c r="Y2291" t="str">
        <f>INDEX(PDC!$K$1:$L$89,MATCH(AA2291,PDC!$K:$K,0),MATCH(PDC!$L$1,PDC!$K$1:$L$1,0))</f>
        <v>Fabrication de boissons</v>
      </c>
      <c r="Z2291" t="s">
        <v>335</v>
      </c>
      <c r="AA2291" t="s">
        <v>252</v>
      </c>
      <c r="AB2291">
        <v>236.41882283567199</v>
      </c>
    </row>
    <row r="2292" spans="24:28" x14ac:dyDescent="0.35">
      <c r="X2292" t="str">
        <f t="shared" si="61"/>
        <v>8427_Fabrication de textiles</v>
      </c>
      <c r="Y2292" t="str">
        <f>INDEX(PDC!$K$1:$L$89,MATCH(AA2292,PDC!$K:$K,0),MATCH(PDC!$L$1,PDC!$K$1:$L$1,0))</f>
        <v>Fabrication de textiles</v>
      </c>
      <c r="Z2292" t="s">
        <v>335</v>
      </c>
      <c r="AA2292" t="s">
        <v>250</v>
      </c>
      <c r="AB2292">
        <v>52.7761034986043</v>
      </c>
    </row>
    <row r="2293" spans="24:28" x14ac:dyDescent="0.35">
      <c r="X2293" t="str">
        <f t="shared" si="61"/>
        <v>8427_Industrie de l'habillement</v>
      </c>
      <c r="Y2293" t="str">
        <f>INDEX(PDC!$K$1:$L$89,MATCH(AA2293,PDC!$K:$K,0),MATCH(PDC!$L$1,PDC!$K$1:$L$1,0))</f>
        <v>Industrie de l'habillement</v>
      </c>
      <c r="Z2293" t="s">
        <v>335</v>
      </c>
      <c r="AA2293" t="s">
        <v>254</v>
      </c>
      <c r="AB2293">
        <v>11.6520426264818</v>
      </c>
    </row>
    <row r="2294" spans="24:28" x14ac:dyDescent="0.35">
      <c r="X2294" t="str">
        <f t="shared" si="61"/>
        <v>8427_Industrie du cuir et de la chaussure</v>
      </c>
      <c r="Y2294" t="str">
        <f>INDEX(PDC!$K$1:$L$89,MATCH(AA2294,PDC!$K:$K,0),MATCH(PDC!$L$1,PDC!$K$1:$L$1,0))</f>
        <v>Industrie du cuir et de la chaussure</v>
      </c>
      <c r="Z2294" t="s">
        <v>335</v>
      </c>
      <c r="AA2294" t="s">
        <v>143</v>
      </c>
      <c r="AB2294">
        <v>1042.7109368992001</v>
      </c>
    </row>
    <row r="2295" spans="24:28" x14ac:dyDescent="0.35">
      <c r="X2295" t="str">
        <f t="shared" si="61"/>
        <v>8427_Travail du bois et fabrication d'articles en bois et en liège, à l'exception des meubles ; fabrication d'articles en vannerie et sparterie</v>
      </c>
      <c r="Y2295" t="str">
        <f>INDEX(PDC!$K$1:$L$89,MATCH(AA2295,PDC!$K:$K,0),MATCH(PDC!$L$1,PDC!$K$1:$L$1,0))</f>
        <v>Travail du bois et fabrication d'articles en bois et en liège, à l'exception des meubles ; fabrication d'articles en vannerie et sparterie</v>
      </c>
      <c r="Z2295" t="s">
        <v>335</v>
      </c>
      <c r="AA2295" t="s">
        <v>196</v>
      </c>
      <c r="AB2295">
        <v>165.19969634096901</v>
      </c>
    </row>
    <row r="2296" spans="24:28" x14ac:dyDescent="0.35">
      <c r="X2296" t="str">
        <f t="shared" si="61"/>
        <v>8427_Industrie du papier et du carton</v>
      </c>
      <c r="Y2296" t="str">
        <f>INDEX(PDC!$K$1:$L$89,MATCH(AA2296,PDC!$K:$K,0),MATCH(PDC!$L$1,PDC!$K$1:$L$1,0))</f>
        <v>Industrie du papier et du carton</v>
      </c>
      <c r="Z2296" t="s">
        <v>335</v>
      </c>
      <c r="AA2296" t="s">
        <v>248</v>
      </c>
      <c r="AB2296">
        <v>109.645209179999</v>
      </c>
    </row>
    <row r="2297" spans="24:28" x14ac:dyDescent="0.35">
      <c r="X2297" t="str">
        <f t="shared" si="61"/>
        <v>8427_Imprimerie et reproduction d'enregistrements</v>
      </c>
      <c r="Y2297" t="str">
        <f>INDEX(PDC!$K$1:$L$89,MATCH(AA2297,PDC!$K:$K,0),MATCH(PDC!$L$1,PDC!$K$1:$L$1,0))</f>
        <v>Imprimerie et reproduction d'enregistrements</v>
      </c>
      <c r="Z2297" t="s">
        <v>335</v>
      </c>
      <c r="AA2297" t="s">
        <v>221</v>
      </c>
      <c r="AB2297">
        <v>148.991439789004</v>
      </c>
    </row>
    <row r="2298" spans="24:28" x14ac:dyDescent="0.35">
      <c r="X2298" t="str">
        <f t="shared" si="61"/>
        <v>8427_Industrie chimique</v>
      </c>
      <c r="Y2298" t="str">
        <f>INDEX(PDC!$K$1:$L$89,MATCH(AA2298,PDC!$K:$K,0),MATCH(PDC!$L$1,PDC!$K$1:$L$1,0))</f>
        <v>Industrie chimique</v>
      </c>
      <c r="Z2298" t="s">
        <v>335</v>
      </c>
      <c r="AA2298" t="s">
        <v>211</v>
      </c>
      <c r="AB2298">
        <v>335.45775793686499</v>
      </c>
    </row>
    <row r="2299" spans="24:28" x14ac:dyDescent="0.35">
      <c r="X2299" t="str">
        <f t="shared" si="61"/>
        <v>8427_Industrie pharmaceutique</v>
      </c>
      <c r="Y2299" t="str">
        <f>INDEX(PDC!$K$1:$L$89,MATCH(AA2299,PDC!$K:$K,0),MATCH(PDC!$L$1,PDC!$K$1:$L$1,0))</f>
        <v>Industrie pharmaceutique</v>
      </c>
      <c r="Z2299" t="s">
        <v>335</v>
      </c>
      <c r="AA2299" t="s">
        <v>259</v>
      </c>
      <c r="AB2299">
        <v>27.834670061191499</v>
      </c>
    </row>
    <row r="2300" spans="24:28" x14ac:dyDescent="0.35">
      <c r="X2300" t="str">
        <f t="shared" si="61"/>
        <v>8427_Fabrication de produits en caoutchouc et en plastique</v>
      </c>
      <c r="Y2300" t="str">
        <f>INDEX(PDC!$K$1:$L$89,MATCH(AA2300,PDC!$K:$K,0),MATCH(PDC!$L$1,PDC!$K$1:$L$1,0))</f>
        <v>Fabrication de produits en caoutchouc et en plastique</v>
      </c>
      <c r="Z2300" t="s">
        <v>335</v>
      </c>
      <c r="AA2300" t="s">
        <v>195</v>
      </c>
      <c r="AB2300">
        <v>513.57004273051905</v>
      </c>
    </row>
    <row r="2301" spans="24:28" x14ac:dyDescent="0.35">
      <c r="X2301" t="str">
        <f t="shared" si="61"/>
        <v>8427_Fabrication d'autres produits minéraux non métalliques</v>
      </c>
      <c r="Y2301" t="str">
        <f>INDEX(PDC!$K$1:$L$89,MATCH(AA2301,PDC!$K:$K,0),MATCH(PDC!$L$1,PDC!$K$1:$L$1,0))</f>
        <v>Fabrication d'autres produits minéraux non métalliques</v>
      </c>
      <c r="Z2301" t="s">
        <v>335</v>
      </c>
      <c r="AA2301" t="s">
        <v>203</v>
      </c>
      <c r="AB2301">
        <v>54.189162515536196</v>
      </c>
    </row>
    <row r="2302" spans="24:28" x14ac:dyDescent="0.35">
      <c r="X2302" t="str">
        <f t="shared" si="61"/>
        <v>8427_Métallurgie</v>
      </c>
      <c r="Y2302" t="str">
        <f>INDEX(PDC!$K$1:$L$89,MATCH(AA2302,PDC!$K:$K,0),MATCH(PDC!$L$1,PDC!$K$1:$L$1,0))</f>
        <v>Métallurgie</v>
      </c>
      <c r="Z2302" t="s">
        <v>335</v>
      </c>
      <c r="AA2302" t="s">
        <v>225</v>
      </c>
      <c r="AB2302">
        <v>625.82728043646705</v>
      </c>
    </row>
    <row r="2303" spans="24:28" x14ac:dyDescent="0.35">
      <c r="X2303" t="str">
        <f t="shared" si="61"/>
        <v>8427_Fabrication de produits métalliques, à l'exception des machines et des équipements</v>
      </c>
      <c r="Y2303" t="str">
        <f>INDEX(PDC!$K$1:$L$89,MATCH(AA2303,PDC!$K:$K,0),MATCH(PDC!$L$1,PDC!$K$1:$L$1,0))</f>
        <v>Fabrication de produits métalliques, à l'exception des machines et des équipements</v>
      </c>
      <c r="Z2303" t="s">
        <v>335</v>
      </c>
      <c r="AA2303" t="s">
        <v>204</v>
      </c>
      <c r="AB2303">
        <v>607.96993627831603</v>
      </c>
    </row>
    <row r="2304" spans="24:28" x14ac:dyDescent="0.35">
      <c r="X2304" t="str">
        <f t="shared" si="61"/>
        <v>8427_Fabrication de produits informatiques, électroniques et optiques</v>
      </c>
      <c r="Y2304" t="str">
        <f>INDEX(PDC!$K$1:$L$89,MATCH(AA2304,PDC!$K:$K,0),MATCH(PDC!$L$1,PDC!$K$1:$L$1,0))</f>
        <v>Fabrication de produits informatiques, électroniques et optiques</v>
      </c>
      <c r="Z2304" t="s">
        <v>335</v>
      </c>
      <c r="AA2304" t="s">
        <v>145</v>
      </c>
      <c r="AB2304">
        <v>146.454200633754</v>
      </c>
    </row>
    <row r="2305" spans="24:28" x14ac:dyDescent="0.35">
      <c r="X2305" t="str">
        <f t="shared" si="61"/>
        <v>8427_Fabrication d'équipements électriques</v>
      </c>
      <c r="Y2305" t="str">
        <f>INDEX(PDC!$K$1:$L$89,MATCH(AA2305,PDC!$K:$K,0),MATCH(PDC!$L$1,PDC!$K$1:$L$1,0))</f>
        <v>Fabrication d'équipements électriques</v>
      </c>
      <c r="Z2305" t="s">
        <v>335</v>
      </c>
      <c r="AA2305" t="s">
        <v>235</v>
      </c>
      <c r="AB2305">
        <v>94.856360507249406</v>
      </c>
    </row>
    <row r="2306" spans="24:28" x14ac:dyDescent="0.35">
      <c r="X2306" t="str">
        <f t="shared" si="61"/>
        <v>8427_Fabrication de machines et équipements n.c.a.</v>
      </c>
      <c r="Y2306" t="str">
        <f>INDEX(PDC!$K$1:$L$89,MATCH(AA2306,PDC!$K:$K,0),MATCH(PDC!$L$1,PDC!$K$1:$L$1,0))</f>
        <v>Fabrication de machines et équipements n.c.a.</v>
      </c>
      <c r="Z2306" t="s">
        <v>335</v>
      </c>
      <c r="AA2306" t="s">
        <v>219</v>
      </c>
      <c r="AB2306">
        <v>93.948576171232304</v>
      </c>
    </row>
    <row r="2307" spans="24:28" x14ac:dyDescent="0.35">
      <c r="X2307" t="str">
        <f t="shared" si="61"/>
        <v>8427_Industrie automobile</v>
      </c>
      <c r="Y2307" t="str">
        <f>INDEX(PDC!$K$1:$L$89,MATCH(AA2307,PDC!$K:$K,0),MATCH(PDC!$L$1,PDC!$K$1:$L$1,0))</f>
        <v>Industrie automobile</v>
      </c>
      <c r="Z2307" t="s">
        <v>335</v>
      </c>
      <c r="AA2307" t="s">
        <v>208</v>
      </c>
      <c r="AB2307">
        <v>244.76243509119001</v>
      </c>
    </row>
    <row r="2308" spans="24:28" x14ac:dyDescent="0.35">
      <c r="X2308" t="str">
        <f t="shared" si="61"/>
        <v>8427_Fabrication d'autres matériels de transport</v>
      </c>
      <c r="Y2308" t="str">
        <f>INDEX(PDC!$K$1:$L$89,MATCH(AA2308,PDC!$K:$K,0),MATCH(PDC!$L$1,PDC!$K$1:$L$1,0))</f>
        <v>Fabrication d'autres matériels de transport</v>
      </c>
      <c r="Z2308" t="s">
        <v>335</v>
      </c>
      <c r="AA2308" t="s">
        <v>237</v>
      </c>
      <c r="AB2308">
        <v>6.6020891744750996</v>
      </c>
    </row>
    <row r="2309" spans="24:28" x14ac:dyDescent="0.35">
      <c r="X2309" t="str">
        <f t="shared" ref="X2309:X2372" si="62">Z2309&amp;"_"&amp;Y2309</f>
        <v>8427_Fabrication de meubles</v>
      </c>
      <c r="Y2309" t="str">
        <f>INDEX(PDC!$K$1:$L$89,MATCH(AA2309,PDC!$K:$K,0),MATCH(PDC!$L$1,PDC!$K$1:$L$1,0))</f>
        <v>Fabrication de meubles</v>
      </c>
      <c r="Z2309" t="s">
        <v>335</v>
      </c>
      <c r="AA2309" t="s">
        <v>231</v>
      </c>
      <c r="AB2309">
        <v>41.540681177283901</v>
      </c>
    </row>
    <row r="2310" spans="24:28" x14ac:dyDescent="0.35">
      <c r="X2310" t="str">
        <f t="shared" si="62"/>
        <v>8427_Autres industries manufacturières</v>
      </c>
      <c r="Y2310" t="str">
        <f>INDEX(PDC!$K$1:$L$89,MATCH(AA2310,PDC!$K:$K,0),MATCH(PDC!$L$1,PDC!$K$1:$L$1,0))</f>
        <v>Autres industries manufacturières</v>
      </c>
      <c r="Z2310" t="s">
        <v>335</v>
      </c>
      <c r="AA2310" t="s">
        <v>244</v>
      </c>
      <c r="AB2310">
        <v>56.088271051237598</v>
      </c>
    </row>
    <row r="2311" spans="24:28" x14ac:dyDescent="0.35">
      <c r="X2311" t="str">
        <f t="shared" si="62"/>
        <v>8427_Réparation et installation de machines et d'équipements</v>
      </c>
      <c r="Y2311" t="str">
        <f>INDEX(PDC!$K$1:$L$89,MATCH(AA2311,PDC!$K:$K,0),MATCH(PDC!$L$1,PDC!$K$1:$L$1,0))</f>
        <v>Réparation et installation de machines et d'équipements</v>
      </c>
      <c r="Z2311" t="s">
        <v>335</v>
      </c>
      <c r="AA2311" t="s">
        <v>215</v>
      </c>
      <c r="AB2311">
        <v>107.68598184783301</v>
      </c>
    </row>
    <row r="2312" spans="24:28" x14ac:dyDescent="0.35">
      <c r="X2312" t="str">
        <f t="shared" si="62"/>
        <v>8427_Production et distribution d'électricité, de gaz, de vapeur et d'air conditionné</v>
      </c>
      <c r="Y2312" t="str">
        <f>INDEX(PDC!$K$1:$L$89,MATCH(AA2312,PDC!$K:$K,0),MATCH(PDC!$L$1,PDC!$K$1:$L$1,0))</f>
        <v>Production et distribution d'électricité, de gaz, de vapeur et d'air conditionné</v>
      </c>
      <c r="Z2312" t="s">
        <v>335</v>
      </c>
      <c r="AA2312" t="s">
        <v>253</v>
      </c>
      <c r="AB2312">
        <v>154.17512439924801</v>
      </c>
    </row>
    <row r="2313" spans="24:28" x14ac:dyDescent="0.35">
      <c r="X2313" t="str">
        <f t="shared" si="62"/>
        <v>8427_Captage, traitement et distribution d'eau</v>
      </c>
      <c r="Y2313" t="str">
        <f>INDEX(PDC!$K$1:$L$89,MATCH(AA2313,PDC!$K:$K,0),MATCH(PDC!$L$1,PDC!$K$1:$L$1,0))</f>
        <v>Captage, traitement et distribution d'eau</v>
      </c>
      <c r="Z2313" t="s">
        <v>335</v>
      </c>
      <c r="AA2313" t="s">
        <v>230</v>
      </c>
      <c r="AB2313">
        <v>30.2928900224599</v>
      </c>
    </row>
    <row r="2314" spans="24:28" x14ac:dyDescent="0.35">
      <c r="X2314" t="str">
        <f t="shared" si="62"/>
        <v>8427_Collecte et traitement des eaux usées</v>
      </c>
      <c r="Y2314" t="str">
        <f>INDEX(PDC!$K$1:$L$89,MATCH(AA2314,PDC!$K:$K,0),MATCH(PDC!$L$1,PDC!$K$1:$L$1,0))</f>
        <v>Collecte et traitement des eaux usées</v>
      </c>
      <c r="Z2314" t="s">
        <v>335</v>
      </c>
      <c r="AA2314" t="s">
        <v>197</v>
      </c>
      <c r="AB2314">
        <v>16.849728641958102</v>
      </c>
    </row>
    <row r="2315" spans="24:28" x14ac:dyDescent="0.35">
      <c r="X2315" t="str">
        <f t="shared" si="62"/>
        <v>8427_Collecte, traitement et élimination des déchets ; récupération</v>
      </c>
      <c r="Y2315" t="str">
        <f>INDEX(PDC!$K$1:$L$89,MATCH(AA2315,PDC!$K:$K,0),MATCH(PDC!$L$1,PDC!$K$1:$L$1,0))</f>
        <v>Collecte, traitement et élimination des déchets ; récupération</v>
      </c>
      <c r="Z2315" t="s">
        <v>335</v>
      </c>
      <c r="AA2315" t="s">
        <v>147</v>
      </c>
      <c r="AB2315">
        <v>72.7928844875767</v>
      </c>
    </row>
    <row r="2316" spans="24:28" x14ac:dyDescent="0.35">
      <c r="X2316" t="str">
        <f t="shared" si="62"/>
        <v>8427_Dépollution et autres services de gestion des déchets</v>
      </c>
      <c r="Y2316" t="str">
        <f>INDEX(PDC!$K$1:$L$89,MATCH(AA2316,PDC!$K:$K,0),MATCH(PDC!$L$1,PDC!$K$1:$L$1,0))</f>
        <v>Dépollution et autres services de gestion des déchets</v>
      </c>
      <c r="Z2316" t="s">
        <v>335</v>
      </c>
      <c r="AA2316" t="s">
        <v>246</v>
      </c>
      <c r="AB2316">
        <v>14.7963434045111</v>
      </c>
    </row>
    <row r="2317" spans="24:28" x14ac:dyDescent="0.35">
      <c r="X2317" t="str">
        <f t="shared" si="62"/>
        <v>8427_Construction de bâtiments</v>
      </c>
      <c r="Y2317" t="str">
        <f>INDEX(PDC!$K$1:$L$89,MATCH(AA2317,PDC!$K:$K,0),MATCH(PDC!$L$1,PDC!$K$1:$L$1,0))</f>
        <v>Construction de bâtiments</v>
      </c>
      <c r="Z2317" t="s">
        <v>335</v>
      </c>
      <c r="AA2317" t="s">
        <v>193</v>
      </c>
      <c r="AB2317">
        <v>148.87824591738899</v>
      </c>
    </row>
    <row r="2318" spans="24:28" x14ac:dyDescent="0.35">
      <c r="X2318" t="str">
        <f t="shared" si="62"/>
        <v>8427_Génie civil</v>
      </c>
      <c r="Y2318" t="str">
        <f>INDEX(PDC!$K$1:$L$89,MATCH(AA2318,PDC!$K:$K,0),MATCH(PDC!$L$1,PDC!$K$1:$L$1,0))</f>
        <v>Génie civil</v>
      </c>
      <c r="Z2318" t="s">
        <v>335</v>
      </c>
      <c r="AA2318" t="s">
        <v>149</v>
      </c>
      <c r="AB2318">
        <v>63.008083648119403</v>
      </c>
    </row>
    <row r="2319" spans="24:28" x14ac:dyDescent="0.35">
      <c r="X2319" t="str">
        <f t="shared" si="62"/>
        <v>8427_Travaux de construction spécialisés</v>
      </c>
      <c r="Y2319" t="str">
        <f>INDEX(PDC!$K$1:$L$89,MATCH(AA2319,PDC!$K:$K,0),MATCH(PDC!$L$1,PDC!$K$1:$L$1,0))</f>
        <v>Travaux de construction spécialisés</v>
      </c>
      <c r="Z2319" t="s">
        <v>335</v>
      </c>
      <c r="AA2319" t="s">
        <v>151</v>
      </c>
      <c r="AB2319">
        <v>1980.00667059592</v>
      </c>
    </row>
    <row r="2320" spans="24:28" x14ac:dyDescent="0.35">
      <c r="X2320" t="str">
        <f t="shared" si="62"/>
        <v>8427_Commerce et réparation d'automobiles et de motocycles</v>
      </c>
      <c r="Y2320" t="str">
        <f>INDEX(PDC!$K$1:$L$89,MATCH(AA2320,PDC!$K:$K,0),MATCH(PDC!$L$1,PDC!$K$1:$L$1,0))</f>
        <v>Commerce et réparation d'automobiles et de motocycles</v>
      </c>
      <c r="Z2320" t="s">
        <v>335</v>
      </c>
      <c r="AA2320" t="s">
        <v>223</v>
      </c>
      <c r="AB2320">
        <v>605.518482933212</v>
      </c>
    </row>
    <row r="2321" spans="24:28" x14ac:dyDescent="0.35">
      <c r="X2321" t="str">
        <f t="shared" si="62"/>
        <v>8427_Commerce de gros, à l'exception des automobiles et des motocycles</v>
      </c>
      <c r="Y2321" t="str">
        <f>INDEX(PDC!$K$1:$L$89,MATCH(AA2321,PDC!$K:$K,0),MATCH(PDC!$L$1,PDC!$K$1:$L$1,0))</f>
        <v>Commerce de gros, à l'exception des automobiles et des motocycles</v>
      </c>
      <c r="Z2321" t="s">
        <v>335</v>
      </c>
      <c r="AA2321" t="s">
        <v>210</v>
      </c>
      <c r="AB2321">
        <v>1039.46817669232</v>
      </c>
    </row>
    <row r="2322" spans="24:28" x14ac:dyDescent="0.35">
      <c r="X2322" t="str">
        <f t="shared" si="62"/>
        <v>8427_Commerce de détail, à l'exception des automobiles et des motocycles</v>
      </c>
      <c r="Y2322" t="str">
        <f>INDEX(PDC!$K$1:$L$89,MATCH(AA2322,PDC!$K:$K,0),MATCH(PDC!$L$1,PDC!$K$1:$L$1,0))</f>
        <v>Commerce de détail, à l'exception des automobiles et des motocycles</v>
      </c>
      <c r="Z2322" t="s">
        <v>335</v>
      </c>
      <c r="AA2322" t="s">
        <v>206</v>
      </c>
      <c r="AB2322">
        <v>2238.4856414770702</v>
      </c>
    </row>
    <row r="2323" spans="24:28" x14ac:dyDescent="0.35">
      <c r="X2323" t="str">
        <f t="shared" si="62"/>
        <v>8427_Transports terrestres et transport par conduites</v>
      </c>
      <c r="Y2323" t="str">
        <f>INDEX(PDC!$K$1:$L$89,MATCH(AA2323,PDC!$K:$K,0),MATCH(PDC!$L$1,PDC!$K$1:$L$1,0))</f>
        <v>Transports terrestres et transport par conduites</v>
      </c>
      <c r="Z2323" t="s">
        <v>335</v>
      </c>
      <c r="AA2323" t="s">
        <v>205</v>
      </c>
      <c r="AB2323">
        <v>605.53472563502203</v>
      </c>
    </row>
    <row r="2324" spans="24:28" x14ac:dyDescent="0.35">
      <c r="X2324" t="str">
        <f t="shared" si="62"/>
        <v>8427_Transports par eau</v>
      </c>
      <c r="Y2324" t="str">
        <f>INDEX(PDC!$K$1:$L$89,MATCH(AA2324,PDC!$K:$K,0),MATCH(PDC!$L$1,PDC!$K$1:$L$1,0))</f>
        <v>Transports par eau</v>
      </c>
      <c r="Z2324" t="s">
        <v>335</v>
      </c>
      <c r="AA2324" t="s">
        <v>256</v>
      </c>
      <c r="AB2324">
        <v>4</v>
      </c>
    </row>
    <row r="2325" spans="24:28" x14ac:dyDescent="0.35">
      <c r="X2325" t="str">
        <f t="shared" si="62"/>
        <v>8427_Transports aériens</v>
      </c>
      <c r="Y2325" t="str">
        <f>INDEX(PDC!$K$1:$L$89,MATCH(AA2325,PDC!$K:$K,0),MATCH(PDC!$L$1,PDC!$K$1:$L$1,0))</f>
        <v>Transports aériens</v>
      </c>
      <c r="Z2325" t="s">
        <v>335</v>
      </c>
      <c r="AA2325" t="s">
        <v>258</v>
      </c>
      <c r="AB2325">
        <v>3.60268351290371</v>
      </c>
    </row>
    <row r="2326" spans="24:28" x14ac:dyDescent="0.35">
      <c r="X2326" t="str">
        <f t="shared" si="62"/>
        <v>8427_Entreposage et services auxiliaires des transports</v>
      </c>
      <c r="Y2326" t="str">
        <f>INDEX(PDC!$K$1:$L$89,MATCH(AA2326,PDC!$K:$K,0),MATCH(PDC!$L$1,PDC!$K$1:$L$1,0))</f>
        <v>Entreposage et services auxiliaires des transports</v>
      </c>
      <c r="Z2326" t="s">
        <v>335</v>
      </c>
      <c r="AA2326" t="s">
        <v>200</v>
      </c>
      <c r="AB2326">
        <v>84.883577252316698</v>
      </c>
    </row>
    <row r="2327" spans="24:28" x14ac:dyDescent="0.35">
      <c r="X2327" t="str">
        <f t="shared" si="62"/>
        <v>8427_Activités de poste et de courrier</v>
      </c>
      <c r="Y2327" t="str">
        <f>INDEX(PDC!$K$1:$L$89,MATCH(AA2327,PDC!$K:$K,0),MATCH(PDC!$L$1,PDC!$K$1:$L$1,0))</f>
        <v>Activités de poste et de courrier</v>
      </c>
      <c r="Z2327" t="s">
        <v>335</v>
      </c>
      <c r="AA2327" t="s">
        <v>229</v>
      </c>
      <c r="AB2327">
        <v>131.642654313001</v>
      </c>
    </row>
    <row r="2328" spans="24:28" x14ac:dyDescent="0.35">
      <c r="X2328" t="str">
        <f t="shared" si="62"/>
        <v>8427_Hébergement</v>
      </c>
      <c r="Y2328" t="str">
        <f>INDEX(PDC!$K$1:$L$89,MATCH(AA2328,PDC!$K:$K,0),MATCH(PDC!$L$1,PDC!$K$1:$L$1,0))</f>
        <v>Hébergement</v>
      </c>
      <c r="Z2328" t="s">
        <v>335</v>
      </c>
      <c r="AA2328" t="s">
        <v>220</v>
      </c>
      <c r="AB2328">
        <v>190.625045214864</v>
      </c>
    </row>
    <row r="2329" spans="24:28" x14ac:dyDescent="0.35">
      <c r="X2329" t="str">
        <f t="shared" si="62"/>
        <v>8427_Restauration</v>
      </c>
      <c r="Y2329" t="str">
        <f>INDEX(PDC!$K$1:$L$89,MATCH(AA2329,PDC!$K:$K,0),MATCH(PDC!$L$1,PDC!$K$1:$L$1,0))</f>
        <v>Restauration</v>
      </c>
      <c r="Z2329" t="s">
        <v>335</v>
      </c>
      <c r="AA2329" t="s">
        <v>214</v>
      </c>
      <c r="AB2329">
        <v>547.20126001096196</v>
      </c>
    </row>
    <row r="2330" spans="24:28" x14ac:dyDescent="0.35">
      <c r="X2330" t="str">
        <f t="shared" si="62"/>
        <v>8427_Édition</v>
      </c>
      <c r="Y2330" t="str">
        <f>INDEX(PDC!$K$1:$L$89,MATCH(AA2330,PDC!$K:$K,0),MATCH(PDC!$L$1,PDC!$K$1:$L$1,0))</f>
        <v>Édition</v>
      </c>
      <c r="Z2330" t="s">
        <v>335</v>
      </c>
      <c r="AA2330" t="s">
        <v>255</v>
      </c>
      <c r="AB2330">
        <v>29.783507609035201</v>
      </c>
    </row>
    <row r="2331" spans="24:28" x14ac:dyDescent="0.35">
      <c r="X2331" t="str">
        <f t="shared" si="62"/>
        <v>8427_Production de films cinématographiques, de vidéo et de programmes de télévision ; enregistrement sonore et édition musicale</v>
      </c>
      <c r="Y2331" t="str">
        <f>INDEX(PDC!$K$1:$L$89,MATCH(AA2331,PDC!$K:$K,0),MATCH(PDC!$L$1,PDC!$K$1:$L$1,0))</f>
        <v>Production de films cinématographiques, de vidéo et de programmes de télévision ; enregistrement sonore et édition musicale</v>
      </c>
      <c r="Z2331" t="s">
        <v>335</v>
      </c>
      <c r="AA2331" t="s">
        <v>228</v>
      </c>
      <c r="AB2331">
        <v>3.76384998544229</v>
      </c>
    </row>
    <row r="2332" spans="24:28" x14ac:dyDescent="0.35">
      <c r="X2332" t="str">
        <f t="shared" si="62"/>
        <v>8427_Programmation et diffusion</v>
      </c>
      <c r="Y2332" t="str">
        <f>INDEX(PDC!$K$1:$L$89,MATCH(AA2332,PDC!$K:$K,0),MATCH(PDC!$L$1,PDC!$K$1:$L$1,0))</f>
        <v>Programmation et diffusion</v>
      </c>
      <c r="Z2332" t="s">
        <v>335</v>
      </c>
      <c r="AA2332" t="s">
        <v>257</v>
      </c>
      <c r="AB2332">
        <v>4.0190691448595697</v>
      </c>
    </row>
    <row r="2333" spans="24:28" x14ac:dyDescent="0.35">
      <c r="X2333" t="str">
        <f t="shared" si="62"/>
        <v>8427_Télécommunications</v>
      </c>
      <c r="Y2333" t="str">
        <f>INDEX(PDC!$K$1:$L$89,MATCH(AA2333,PDC!$K:$K,0),MATCH(PDC!$L$1,PDC!$K$1:$L$1,0))</f>
        <v>Télécommunications</v>
      </c>
      <c r="Z2333" t="s">
        <v>335</v>
      </c>
      <c r="AA2333" t="s">
        <v>249</v>
      </c>
      <c r="AB2333">
        <v>7.8070116075648404</v>
      </c>
    </row>
    <row r="2334" spans="24:28" x14ac:dyDescent="0.35">
      <c r="X2334" t="str">
        <f t="shared" si="62"/>
        <v>8427_Programmation, conseil et autres activités informatiques</v>
      </c>
      <c r="Y2334" t="str">
        <f>INDEX(PDC!$K$1:$L$89,MATCH(AA2334,PDC!$K:$K,0),MATCH(PDC!$L$1,PDC!$K$1:$L$1,0))</f>
        <v>Programmation, conseil et autres activités informatiques</v>
      </c>
      <c r="Z2334" t="s">
        <v>335</v>
      </c>
      <c r="AA2334" t="s">
        <v>233</v>
      </c>
      <c r="AB2334">
        <v>142.75314778388</v>
      </c>
    </row>
    <row r="2335" spans="24:28" x14ac:dyDescent="0.35">
      <c r="X2335" t="str">
        <f t="shared" si="62"/>
        <v>8427_Services d'information</v>
      </c>
      <c r="Y2335" t="str">
        <f>INDEX(PDC!$K$1:$L$89,MATCH(AA2335,PDC!$K:$K,0),MATCH(PDC!$L$1,PDC!$K$1:$L$1,0))</f>
        <v>Services d'information</v>
      </c>
      <c r="Z2335" t="s">
        <v>335</v>
      </c>
      <c r="AA2335" t="s">
        <v>153</v>
      </c>
      <c r="AB2335">
        <v>1.11524712783645</v>
      </c>
    </row>
    <row r="2336" spans="24:28" x14ac:dyDescent="0.35">
      <c r="X2336" t="str">
        <f t="shared" si="62"/>
        <v>8427_Activités des services financiers, hors assurance et caisses de retraite</v>
      </c>
      <c r="Y2336" t="str">
        <f>INDEX(PDC!$K$1:$L$89,MATCH(AA2336,PDC!$K:$K,0),MATCH(PDC!$L$1,PDC!$K$1:$L$1,0))</f>
        <v>Activités des services financiers, hors assurance et caisses de retraite</v>
      </c>
      <c r="Z2336" t="s">
        <v>335</v>
      </c>
      <c r="AA2336" t="s">
        <v>226</v>
      </c>
      <c r="AB2336">
        <v>401.76792738295001</v>
      </c>
    </row>
    <row r="2337" spans="24:28" x14ac:dyDescent="0.35">
      <c r="X2337" t="str">
        <f t="shared" si="62"/>
        <v>8427_Assurance</v>
      </c>
      <c r="Y2337" t="str">
        <f>INDEX(PDC!$K$1:$L$89,MATCH(AA2337,PDC!$K:$K,0),MATCH(PDC!$L$1,PDC!$K$1:$L$1,0))</f>
        <v>Assurance</v>
      </c>
      <c r="Z2337" t="s">
        <v>335</v>
      </c>
      <c r="AA2337" t="s">
        <v>240</v>
      </c>
      <c r="AB2337">
        <v>229.13737005550601</v>
      </c>
    </row>
    <row r="2338" spans="24:28" x14ac:dyDescent="0.35">
      <c r="X2338" t="str">
        <f t="shared" si="62"/>
        <v>8427_Activités auxiliaires de services financiers et d'assurance</v>
      </c>
      <c r="Y2338" t="str">
        <f>INDEX(PDC!$K$1:$L$89,MATCH(AA2338,PDC!$K:$K,0),MATCH(PDC!$L$1,PDC!$K$1:$L$1,0))</f>
        <v>Activités auxiliaires de services financiers et d'assurance</v>
      </c>
      <c r="Z2338" t="s">
        <v>335</v>
      </c>
      <c r="AA2338" t="s">
        <v>232</v>
      </c>
      <c r="AB2338">
        <v>101.776374188959</v>
      </c>
    </row>
    <row r="2339" spans="24:28" x14ac:dyDescent="0.35">
      <c r="X2339" t="str">
        <f t="shared" si="62"/>
        <v>8427_Activités immobilières</v>
      </c>
      <c r="Y2339" t="str">
        <f>INDEX(PDC!$K$1:$L$89,MATCH(AA2339,PDC!$K:$K,0),MATCH(PDC!$L$1,PDC!$K$1:$L$1,0))</f>
        <v>Activités immobilières</v>
      </c>
      <c r="Z2339" t="s">
        <v>335</v>
      </c>
      <c r="AA2339" t="s">
        <v>217</v>
      </c>
      <c r="AB2339">
        <v>182.65866744801599</v>
      </c>
    </row>
    <row r="2340" spans="24:28" x14ac:dyDescent="0.35">
      <c r="X2340" t="str">
        <f t="shared" si="62"/>
        <v>8427_Activités juridiques et comptables</v>
      </c>
      <c r="Y2340" t="str">
        <f>INDEX(PDC!$K$1:$L$89,MATCH(AA2340,PDC!$K:$K,0),MATCH(PDC!$L$1,PDC!$K$1:$L$1,0))</f>
        <v>Activités juridiques et comptables</v>
      </c>
      <c r="Z2340" t="s">
        <v>335</v>
      </c>
      <c r="AA2340" t="s">
        <v>155</v>
      </c>
      <c r="AB2340">
        <v>311.44047964147597</v>
      </c>
    </row>
    <row r="2341" spans="24:28" x14ac:dyDescent="0.35">
      <c r="X2341" t="str">
        <f t="shared" si="62"/>
        <v>8427_Activités des sièges sociaux ; conseil de gestion</v>
      </c>
      <c r="Y2341" t="str">
        <f>INDEX(PDC!$K$1:$L$89,MATCH(AA2341,PDC!$K:$K,0),MATCH(PDC!$L$1,PDC!$K$1:$L$1,0))</f>
        <v>Activités des sièges sociaux ; conseil de gestion</v>
      </c>
      <c r="Z2341" t="s">
        <v>335</v>
      </c>
      <c r="AA2341" t="s">
        <v>234</v>
      </c>
      <c r="AB2341">
        <v>46.506595539404202</v>
      </c>
    </row>
    <row r="2342" spans="24:28" x14ac:dyDescent="0.35">
      <c r="X2342" t="str">
        <f t="shared" si="62"/>
        <v>8427_Activités d'architecture et d'ingénierie ; activités de contrôle et analyses techniques</v>
      </c>
      <c r="Y2342" t="str">
        <f>INDEX(PDC!$K$1:$L$89,MATCH(AA2342,PDC!$K:$K,0),MATCH(PDC!$L$1,PDC!$K$1:$L$1,0))</f>
        <v>Activités d'architecture et d'ingénierie ; activités de contrôle et analyses techniques</v>
      </c>
      <c r="Z2342" t="s">
        <v>335</v>
      </c>
      <c r="AA2342" t="s">
        <v>243</v>
      </c>
      <c r="AB2342">
        <v>239.46215206590199</v>
      </c>
    </row>
    <row r="2343" spans="24:28" x14ac:dyDescent="0.35">
      <c r="X2343" t="str">
        <f t="shared" si="62"/>
        <v>8427_Recherche-développement scientifique</v>
      </c>
      <c r="Y2343" t="str">
        <f>INDEX(PDC!$K$1:$L$89,MATCH(AA2343,PDC!$K:$K,0),MATCH(PDC!$L$1,PDC!$K$1:$L$1,0))</f>
        <v>Recherche-développement scientifique</v>
      </c>
      <c r="Z2343" t="s">
        <v>335</v>
      </c>
      <c r="AA2343" t="s">
        <v>251</v>
      </c>
      <c r="AB2343">
        <v>15.425457346192101</v>
      </c>
    </row>
    <row r="2344" spans="24:28" x14ac:dyDescent="0.35">
      <c r="X2344" t="str">
        <f t="shared" si="62"/>
        <v>8427_Publicité et études de marché</v>
      </c>
      <c r="Y2344" t="str">
        <f>INDEX(PDC!$K$1:$L$89,MATCH(AA2344,PDC!$K:$K,0),MATCH(PDC!$L$1,PDC!$K$1:$L$1,0))</f>
        <v>Publicité et études de marché</v>
      </c>
      <c r="Z2344" t="s">
        <v>335</v>
      </c>
      <c r="AA2344" t="s">
        <v>157</v>
      </c>
      <c r="AB2344">
        <v>47.462996514379498</v>
      </c>
    </row>
    <row r="2345" spans="24:28" x14ac:dyDescent="0.35">
      <c r="X2345" t="str">
        <f t="shared" si="62"/>
        <v>8427_Autres activités spécialisées, scientifiques et techniques</v>
      </c>
      <c r="Y2345" t="str">
        <f>INDEX(PDC!$K$1:$L$89,MATCH(AA2345,PDC!$K:$K,0),MATCH(PDC!$L$1,PDC!$K$1:$L$1,0))</f>
        <v>Autres activités spécialisées, scientifiques et techniques</v>
      </c>
      <c r="Z2345" t="s">
        <v>335</v>
      </c>
      <c r="AA2345" t="s">
        <v>159</v>
      </c>
      <c r="AB2345">
        <v>44.251662795593099</v>
      </c>
    </row>
    <row r="2346" spans="24:28" x14ac:dyDescent="0.35">
      <c r="X2346" t="str">
        <f t="shared" si="62"/>
        <v>8427_Activités vétérinaires</v>
      </c>
      <c r="Y2346" t="str">
        <f>INDEX(PDC!$K$1:$L$89,MATCH(AA2346,PDC!$K:$K,0),MATCH(PDC!$L$1,PDC!$K$1:$L$1,0))</f>
        <v>Activités vétérinaires</v>
      </c>
      <c r="Z2346" t="s">
        <v>335</v>
      </c>
      <c r="AA2346" t="s">
        <v>238</v>
      </c>
      <c r="AB2346">
        <v>43.3009006766043</v>
      </c>
    </row>
    <row r="2347" spans="24:28" x14ac:dyDescent="0.35">
      <c r="X2347" t="str">
        <f t="shared" si="62"/>
        <v>8427_Activités de location et location-bail</v>
      </c>
      <c r="Y2347" t="str">
        <f>INDEX(PDC!$K$1:$L$89,MATCH(AA2347,PDC!$K:$K,0),MATCH(PDC!$L$1,PDC!$K$1:$L$1,0))</f>
        <v>Activités de location et location-bail</v>
      </c>
      <c r="Z2347" t="s">
        <v>335</v>
      </c>
      <c r="AA2347" t="s">
        <v>236</v>
      </c>
      <c r="AB2347">
        <v>81.741290767588197</v>
      </c>
    </row>
    <row r="2348" spans="24:28" x14ac:dyDescent="0.35">
      <c r="X2348" t="str">
        <f t="shared" si="62"/>
        <v>8427_Activités liées à l'emploi</v>
      </c>
      <c r="Y2348" t="str">
        <f>INDEX(PDC!$K$1:$L$89,MATCH(AA2348,PDC!$K:$K,0),MATCH(PDC!$L$1,PDC!$K$1:$L$1,0))</f>
        <v>Activités liées à l'emploi</v>
      </c>
      <c r="Z2348" t="s">
        <v>335</v>
      </c>
      <c r="AA2348" t="s">
        <v>198</v>
      </c>
      <c r="AB2348">
        <v>554.46393953344102</v>
      </c>
    </row>
    <row r="2349" spans="24:28" x14ac:dyDescent="0.35">
      <c r="X2349" t="str">
        <f t="shared" si="62"/>
        <v>8427_Activités des agences de voyage, voyagistes, services de réservation et activités connexes</v>
      </c>
      <c r="Y2349" t="str">
        <f>INDEX(PDC!$K$1:$L$89,MATCH(AA2349,PDC!$K:$K,0),MATCH(PDC!$L$1,PDC!$K$1:$L$1,0))</f>
        <v>Activités des agences de voyage, voyagistes, services de réservation et activités connexes</v>
      </c>
      <c r="Z2349" t="s">
        <v>335</v>
      </c>
      <c r="AA2349" t="s">
        <v>227</v>
      </c>
      <c r="AB2349">
        <v>54.163842195545399</v>
      </c>
    </row>
    <row r="2350" spans="24:28" x14ac:dyDescent="0.35">
      <c r="X2350" t="str">
        <f t="shared" si="62"/>
        <v>8427_Enquêtes et sécurité</v>
      </c>
      <c r="Y2350" t="str">
        <f>INDEX(PDC!$K$1:$L$89,MATCH(AA2350,PDC!$K:$K,0),MATCH(PDC!$L$1,PDC!$K$1:$L$1,0))</f>
        <v>Enquêtes et sécurité</v>
      </c>
      <c r="Z2350" t="s">
        <v>335</v>
      </c>
      <c r="AA2350" t="s">
        <v>213</v>
      </c>
      <c r="AB2350">
        <v>127.999534472614</v>
      </c>
    </row>
    <row r="2351" spans="24:28" x14ac:dyDescent="0.35">
      <c r="X2351" t="str">
        <f t="shared" si="62"/>
        <v>8427_Services relatifs aux bâtiments et aménagement paysager</v>
      </c>
      <c r="Y2351" t="str">
        <f>INDEX(PDC!$K$1:$L$89,MATCH(AA2351,PDC!$K:$K,0),MATCH(PDC!$L$1,PDC!$K$1:$L$1,0))</f>
        <v>Services relatifs aux bâtiments et aménagement paysager</v>
      </c>
      <c r="Z2351" t="s">
        <v>335</v>
      </c>
      <c r="AA2351" t="s">
        <v>212</v>
      </c>
      <c r="AB2351">
        <v>336.26890977656302</v>
      </c>
    </row>
    <row r="2352" spans="24:28" x14ac:dyDescent="0.35">
      <c r="X2352" t="str">
        <f t="shared" si="62"/>
        <v>8427_Activités administratives et autres activités de soutien aux entreprises</v>
      </c>
      <c r="Y2352" t="str">
        <f>INDEX(PDC!$K$1:$L$89,MATCH(AA2352,PDC!$K:$K,0),MATCH(PDC!$L$1,PDC!$K$1:$L$1,0))</f>
        <v>Activités administratives et autres activités de soutien aux entreprises</v>
      </c>
      <c r="Z2352" t="s">
        <v>335</v>
      </c>
      <c r="AA2352" t="s">
        <v>224</v>
      </c>
      <c r="AB2352">
        <v>100.85274677787601</v>
      </c>
    </row>
    <row r="2353" spans="24:28" x14ac:dyDescent="0.35">
      <c r="X2353" t="str">
        <f t="shared" si="62"/>
        <v>8427_Administration publique et défense ; sécurité sociale obligatoire</v>
      </c>
      <c r="Y2353" t="str">
        <f>INDEX(PDC!$K$1:$L$89,MATCH(AA2353,PDC!$K:$K,0),MATCH(PDC!$L$1,PDC!$K$1:$L$1,0))</f>
        <v>Administration publique et défense ; sécurité sociale obligatoire</v>
      </c>
      <c r="Z2353" t="s">
        <v>335</v>
      </c>
      <c r="AA2353" t="s">
        <v>218</v>
      </c>
      <c r="AB2353">
        <v>681.38016184304797</v>
      </c>
    </row>
    <row r="2354" spans="24:28" x14ac:dyDescent="0.35">
      <c r="X2354" t="str">
        <f t="shared" si="62"/>
        <v>8427_Enseignement</v>
      </c>
      <c r="Y2354" t="str">
        <f>INDEX(PDC!$K$1:$L$89,MATCH(AA2354,PDC!$K:$K,0),MATCH(PDC!$L$1,PDC!$K$1:$L$1,0))</f>
        <v>Enseignement</v>
      </c>
      <c r="Z2354" t="s">
        <v>335</v>
      </c>
      <c r="AA2354" t="s">
        <v>222</v>
      </c>
      <c r="AB2354">
        <v>831.65070293995996</v>
      </c>
    </row>
    <row r="2355" spans="24:28" x14ac:dyDescent="0.35">
      <c r="X2355" t="str">
        <f t="shared" si="62"/>
        <v>8427_Activités pour la santé humaine</v>
      </c>
      <c r="Y2355" t="str">
        <f>INDEX(PDC!$K$1:$L$89,MATCH(AA2355,PDC!$K:$K,0),MATCH(PDC!$L$1,PDC!$K$1:$L$1,0))</f>
        <v>Activités pour la santé humaine</v>
      </c>
      <c r="Z2355" t="s">
        <v>335</v>
      </c>
      <c r="AA2355" t="s">
        <v>207</v>
      </c>
      <c r="AB2355">
        <v>974.75560370318397</v>
      </c>
    </row>
    <row r="2356" spans="24:28" x14ac:dyDescent="0.35">
      <c r="X2356" t="str">
        <f t="shared" si="62"/>
        <v>8427_Hébergement médico-social et social</v>
      </c>
      <c r="Y2356" t="str">
        <f>INDEX(PDC!$K$1:$L$89,MATCH(AA2356,PDC!$K:$K,0),MATCH(PDC!$L$1,PDC!$K$1:$L$1,0))</f>
        <v>Hébergement médico-social et social</v>
      </c>
      <c r="Z2356" t="s">
        <v>335</v>
      </c>
      <c r="AA2356" t="s">
        <v>202</v>
      </c>
      <c r="AB2356">
        <v>1553.5664047979201</v>
      </c>
    </row>
    <row r="2357" spans="24:28" x14ac:dyDescent="0.35">
      <c r="X2357" t="str">
        <f t="shared" si="62"/>
        <v>8427_Action sociale sans hébergement</v>
      </c>
      <c r="Y2357" t="str">
        <f>INDEX(PDC!$K$1:$L$89,MATCH(AA2357,PDC!$K:$K,0),MATCH(PDC!$L$1,PDC!$K$1:$L$1,0))</f>
        <v>Action sociale sans hébergement</v>
      </c>
      <c r="Z2357" t="s">
        <v>335</v>
      </c>
      <c r="AA2357" t="s">
        <v>201</v>
      </c>
      <c r="AB2357">
        <v>1776.0801890791099</v>
      </c>
    </row>
    <row r="2358" spans="24:28" x14ac:dyDescent="0.35">
      <c r="X2358" t="str">
        <f t="shared" si="62"/>
        <v>8427_Activités créatives, artistiques et de spectacle</v>
      </c>
      <c r="Y2358" t="str">
        <f>INDEX(PDC!$K$1:$L$89,MATCH(AA2358,PDC!$K:$K,0),MATCH(PDC!$L$1,PDC!$K$1:$L$1,0))</f>
        <v>Activités créatives, artistiques et de spectacle</v>
      </c>
      <c r="Z2358" t="s">
        <v>335</v>
      </c>
      <c r="AA2358" t="s">
        <v>245</v>
      </c>
      <c r="AB2358">
        <v>95.380915206459406</v>
      </c>
    </row>
    <row r="2359" spans="24:28" x14ac:dyDescent="0.35">
      <c r="X2359" t="str">
        <f t="shared" si="62"/>
        <v>8427_Bibliothèques, archives, musées et autres activités culturelles</v>
      </c>
      <c r="Y2359" t="str">
        <f>INDEX(PDC!$K$1:$L$89,MATCH(AA2359,PDC!$K:$K,0),MATCH(PDC!$L$1,PDC!$K$1:$L$1,0))</f>
        <v>Bibliothèques, archives, musées et autres activités culturelles</v>
      </c>
      <c r="Z2359" t="s">
        <v>335</v>
      </c>
      <c r="AA2359" t="s">
        <v>239</v>
      </c>
      <c r="AB2359">
        <v>12.6863398107295</v>
      </c>
    </row>
    <row r="2360" spans="24:28" x14ac:dyDescent="0.35">
      <c r="X2360" t="str">
        <f t="shared" si="62"/>
        <v>8427_Activités sportives, récréatives et de loisirs</v>
      </c>
      <c r="Y2360" t="str">
        <f>INDEX(PDC!$K$1:$L$89,MATCH(AA2360,PDC!$K:$K,0),MATCH(PDC!$L$1,PDC!$K$1:$L$1,0))</f>
        <v>Activités sportives, récréatives et de loisirs</v>
      </c>
      <c r="Z2360" t="s">
        <v>335</v>
      </c>
      <c r="AA2360" t="s">
        <v>241</v>
      </c>
      <c r="AB2360">
        <v>169.827826699951</v>
      </c>
    </row>
    <row r="2361" spans="24:28" x14ac:dyDescent="0.35">
      <c r="X2361" t="str">
        <f t="shared" si="62"/>
        <v>8427_Activités des organisations associatives</v>
      </c>
      <c r="Y2361" t="str">
        <f>INDEX(PDC!$K$1:$L$89,MATCH(AA2361,PDC!$K:$K,0),MATCH(PDC!$L$1,PDC!$K$1:$L$1,0))</f>
        <v>Activités des organisations associatives</v>
      </c>
      <c r="Z2361" t="s">
        <v>335</v>
      </c>
      <c r="AA2361" t="s">
        <v>209</v>
      </c>
      <c r="AB2361">
        <v>445.38820997168199</v>
      </c>
    </row>
    <row r="2362" spans="24:28" x14ac:dyDescent="0.35">
      <c r="X2362" t="str">
        <f t="shared" si="62"/>
        <v>8427_Réparation d'ordinateurs et de biens personnels et domestiques</v>
      </c>
      <c r="Y2362" t="str">
        <f>INDEX(PDC!$K$1:$L$89,MATCH(AA2362,PDC!$K:$K,0),MATCH(PDC!$L$1,PDC!$K$1:$L$1,0))</f>
        <v>Réparation d'ordinateurs et de biens personnels et domestiques</v>
      </c>
      <c r="Z2362" t="s">
        <v>335</v>
      </c>
      <c r="AA2362" t="s">
        <v>242</v>
      </c>
      <c r="AB2362">
        <v>22.5581663338432</v>
      </c>
    </row>
    <row r="2363" spans="24:28" x14ac:dyDescent="0.35">
      <c r="X2363" t="str">
        <f t="shared" si="62"/>
        <v>8427_Autres services personnels</v>
      </c>
      <c r="Y2363" t="str">
        <f>INDEX(PDC!$K$1:$L$89,MATCH(AA2363,PDC!$K:$K,0),MATCH(PDC!$L$1,PDC!$K$1:$L$1,0))</f>
        <v>Autres services personnels</v>
      </c>
      <c r="Z2363" t="s">
        <v>335</v>
      </c>
      <c r="AA2363" t="s">
        <v>216</v>
      </c>
      <c r="AB2363">
        <v>264.49059686879099</v>
      </c>
    </row>
    <row r="2364" spans="24:28" x14ac:dyDescent="0.35">
      <c r="X2364" t="str">
        <f t="shared" si="62"/>
        <v>8427_Activités des ménages en tant qu'employeurs de personnel domestique</v>
      </c>
      <c r="Y2364" t="str">
        <f>INDEX(PDC!$K$1:$L$89,MATCH(AA2364,PDC!$K:$K,0),MATCH(PDC!$L$1,PDC!$K$1:$L$1,0))</f>
        <v>Activités des ménages en tant qu'employeurs de personnel domestique</v>
      </c>
      <c r="Z2364" t="s">
        <v>335</v>
      </c>
      <c r="AA2364" t="s">
        <v>261</v>
      </c>
      <c r="AB2364">
        <v>89.839462878384893</v>
      </c>
    </row>
    <row r="2365" spans="24:28" x14ac:dyDescent="0.35">
      <c r="X2365" t="str">
        <f t="shared" si="62"/>
        <v>8428_Culture et production animale, chasse et services annexes</v>
      </c>
      <c r="Y2365" t="str">
        <f>INDEX(PDC!$K$1:$L$89,MATCH(AA2365,PDC!$K:$K,0),MATCH(PDC!$L$1,PDC!$K$1:$L$1,0))</f>
        <v>Culture et production animale, chasse et services annexes</v>
      </c>
      <c r="Z2365" t="s">
        <v>337</v>
      </c>
      <c r="AA2365" t="s">
        <v>94</v>
      </c>
      <c r="AB2365">
        <v>911.49980377270197</v>
      </c>
    </row>
    <row r="2366" spans="24:28" x14ac:dyDescent="0.35">
      <c r="X2366" t="str">
        <f t="shared" si="62"/>
        <v>8428_Sylviculture et exploitation forestière</v>
      </c>
      <c r="Y2366" t="str">
        <f>INDEX(PDC!$K$1:$L$89,MATCH(AA2366,PDC!$K:$K,0),MATCH(PDC!$L$1,PDC!$K$1:$L$1,0))</f>
        <v>Sylviculture et exploitation forestière</v>
      </c>
      <c r="Z2366" t="s">
        <v>337</v>
      </c>
      <c r="AA2366" t="s">
        <v>95</v>
      </c>
      <c r="AB2366">
        <v>45.921898939878403</v>
      </c>
    </row>
    <row r="2367" spans="24:28" x14ac:dyDescent="0.35">
      <c r="X2367" t="str">
        <f t="shared" si="62"/>
        <v>8428_Extraction de houille et de lignite</v>
      </c>
      <c r="Y2367" t="str">
        <f>INDEX(PDC!$K$1:$L$89,MATCH(AA2367,PDC!$K:$K,0),MATCH(PDC!$L$1,PDC!$K$1:$L$1,0))</f>
        <v>Extraction de houille et de lignite</v>
      </c>
      <c r="Z2367" t="s">
        <v>337</v>
      </c>
      <c r="AA2367" t="s">
        <v>271</v>
      </c>
      <c r="AB2367">
        <v>3.0026335267395798</v>
      </c>
    </row>
    <row r="2368" spans="24:28" x14ac:dyDescent="0.35">
      <c r="X2368" t="str">
        <f t="shared" si="62"/>
        <v>8428_Autres industries extractives</v>
      </c>
      <c r="Y2368" t="str">
        <f>INDEX(PDC!$K$1:$L$89,MATCH(AA2368,PDC!$K:$K,0),MATCH(PDC!$L$1,PDC!$K$1:$L$1,0))</f>
        <v>Autres industries extractives</v>
      </c>
      <c r="Z2368" t="s">
        <v>337</v>
      </c>
      <c r="AA2368" t="s">
        <v>96</v>
      </c>
      <c r="AB2368">
        <v>96.351537646368698</v>
      </c>
    </row>
    <row r="2369" spans="24:28" x14ac:dyDescent="0.35">
      <c r="X2369" t="str">
        <f t="shared" si="62"/>
        <v>8428_Industries alimentaires</v>
      </c>
      <c r="Y2369" t="str">
        <f>INDEX(PDC!$K$1:$L$89,MATCH(AA2369,PDC!$K:$K,0),MATCH(PDC!$L$1,PDC!$K$1:$L$1,0))</f>
        <v>Industries alimentaires</v>
      </c>
      <c r="Z2369" t="s">
        <v>337</v>
      </c>
      <c r="AA2369" t="s">
        <v>199</v>
      </c>
      <c r="AB2369">
        <v>4315.2795951481403</v>
      </c>
    </row>
    <row r="2370" spans="24:28" x14ac:dyDescent="0.35">
      <c r="X2370" t="str">
        <f t="shared" si="62"/>
        <v>8428_Fabrication de boissons</v>
      </c>
      <c r="Y2370" t="str">
        <f>INDEX(PDC!$K$1:$L$89,MATCH(AA2370,PDC!$K:$K,0),MATCH(PDC!$L$1,PDC!$K$1:$L$1,0))</f>
        <v>Fabrication de boissons</v>
      </c>
      <c r="Z2370" t="s">
        <v>337</v>
      </c>
      <c r="AA2370" t="s">
        <v>252</v>
      </c>
      <c r="AB2370">
        <v>181.04880423026</v>
      </c>
    </row>
    <row r="2371" spans="24:28" x14ac:dyDescent="0.35">
      <c r="X2371" t="str">
        <f t="shared" si="62"/>
        <v>8428_Fabrication de textiles</v>
      </c>
      <c r="Y2371" t="str">
        <f>INDEX(PDC!$K$1:$L$89,MATCH(AA2371,PDC!$K:$K,0),MATCH(PDC!$L$1,PDC!$K$1:$L$1,0))</f>
        <v>Fabrication de textiles</v>
      </c>
      <c r="Z2371" t="s">
        <v>337</v>
      </c>
      <c r="AA2371" t="s">
        <v>250</v>
      </c>
      <c r="AB2371">
        <v>2423.8562499774198</v>
      </c>
    </row>
    <row r="2372" spans="24:28" x14ac:dyDescent="0.35">
      <c r="X2372" t="str">
        <f t="shared" si="62"/>
        <v>8428_Industrie de l'habillement</v>
      </c>
      <c r="Y2372" t="str">
        <f>INDEX(PDC!$K$1:$L$89,MATCH(AA2372,PDC!$K:$K,0),MATCH(PDC!$L$1,PDC!$K$1:$L$1,0))</f>
        <v>Industrie de l'habillement</v>
      </c>
      <c r="Z2372" t="s">
        <v>337</v>
      </c>
      <c r="AA2372" t="s">
        <v>254</v>
      </c>
      <c r="AB2372">
        <v>398.821784327172</v>
      </c>
    </row>
    <row r="2373" spans="24:28" x14ac:dyDescent="0.35">
      <c r="X2373" t="str">
        <f t="shared" ref="X2373:X2436" si="63">Z2373&amp;"_"&amp;Y2373</f>
        <v>8428_Industrie du cuir et de la chaussure</v>
      </c>
      <c r="Y2373" t="str">
        <f>INDEX(PDC!$K$1:$L$89,MATCH(AA2373,PDC!$K:$K,0),MATCH(PDC!$L$1,PDC!$K$1:$L$1,0))</f>
        <v>Industrie du cuir et de la chaussure</v>
      </c>
      <c r="Z2373" t="s">
        <v>337</v>
      </c>
      <c r="AA2373" t="s">
        <v>143</v>
      </c>
      <c r="AB2373">
        <v>78.729408607237602</v>
      </c>
    </row>
    <row r="2374" spans="24:28" x14ac:dyDescent="0.35">
      <c r="X2374" t="str">
        <f t="shared" si="63"/>
        <v>8428_Travail du bois et fabrication d'articles en bois et en liège, à l'exception des meubles ; fabrication d'articles en vannerie et sparterie</v>
      </c>
      <c r="Y2374" t="str">
        <f>INDEX(PDC!$K$1:$L$89,MATCH(AA2374,PDC!$K:$K,0),MATCH(PDC!$L$1,PDC!$K$1:$L$1,0))</f>
        <v>Travail du bois et fabrication d'articles en bois et en liège, à l'exception des meubles ; fabrication d'articles en vannerie et sparterie</v>
      </c>
      <c r="Z2374" t="s">
        <v>337</v>
      </c>
      <c r="AA2374" t="s">
        <v>196</v>
      </c>
      <c r="AB2374">
        <v>444.54423249273498</v>
      </c>
    </row>
    <row r="2375" spans="24:28" x14ac:dyDescent="0.35">
      <c r="X2375" t="str">
        <f t="shared" si="63"/>
        <v>8428_Industrie du papier et du carton</v>
      </c>
      <c r="Y2375" t="str">
        <f>INDEX(PDC!$K$1:$L$89,MATCH(AA2375,PDC!$K:$K,0),MATCH(PDC!$L$1,PDC!$K$1:$L$1,0))</f>
        <v>Industrie du papier et du carton</v>
      </c>
      <c r="Z2375" t="s">
        <v>337</v>
      </c>
      <c r="AA2375" t="s">
        <v>248</v>
      </c>
      <c r="AB2375">
        <v>564.02009611625397</v>
      </c>
    </row>
    <row r="2376" spans="24:28" x14ac:dyDescent="0.35">
      <c r="X2376" t="str">
        <f t="shared" si="63"/>
        <v>8428_Imprimerie et reproduction d'enregistrements</v>
      </c>
      <c r="Y2376" t="str">
        <f>INDEX(PDC!$K$1:$L$89,MATCH(AA2376,PDC!$K:$K,0),MATCH(PDC!$L$1,PDC!$K$1:$L$1,0))</f>
        <v>Imprimerie et reproduction d'enregistrements</v>
      </c>
      <c r="Z2376" t="s">
        <v>337</v>
      </c>
      <c r="AA2376" t="s">
        <v>221</v>
      </c>
      <c r="AB2376">
        <v>802.324904515085</v>
      </c>
    </row>
    <row r="2377" spans="24:28" x14ac:dyDescent="0.35">
      <c r="X2377" t="str">
        <f t="shared" si="63"/>
        <v>8428_Cokéfaction et raffinage</v>
      </c>
      <c r="Y2377" t="str">
        <f>INDEX(PDC!$K$1:$L$89,MATCH(AA2377,PDC!$K:$K,0),MATCH(PDC!$L$1,PDC!$K$1:$L$1,0))</f>
        <v>Cokéfaction et raffinage</v>
      </c>
      <c r="Z2377" t="s">
        <v>337</v>
      </c>
      <c r="AA2377" t="s">
        <v>262</v>
      </c>
      <c r="AB2377">
        <v>11.0403079723618</v>
      </c>
    </row>
    <row r="2378" spans="24:28" x14ac:dyDescent="0.35">
      <c r="X2378" t="str">
        <f t="shared" si="63"/>
        <v>8428_Industrie chimique</v>
      </c>
      <c r="Y2378" t="str">
        <f>INDEX(PDC!$K$1:$L$89,MATCH(AA2378,PDC!$K:$K,0),MATCH(PDC!$L$1,PDC!$K$1:$L$1,0))</f>
        <v>Industrie chimique</v>
      </c>
      <c r="Z2378" t="s">
        <v>337</v>
      </c>
      <c r="AA2378" t="s">
        <v>211</v>
      </c>
      <c r="AB2378">
        <v>927.85897655885606</v>
      </c>
    </row>
    <row r="2379" spans="24:28" x14ac:dyDescent="0.35">
      <c r="X2379" t="str">
        <f t="shared" si="63"/>
        <v>8428_Industrie pharmaceutique</v>
      </c>
      <c r="Y2379" t="str">
        <f>INDEX(PDC!$K$1:$L$89,MATCH(AA2379,PDC!$K:$K,0),MATCH(PDC!$L$1,PDC!$K$1:$L$1,0))</f>
        <v>Industrie pharmaceutique</v>
      </c>
      <c r="Z2379" t="s">
        <v>337</v>
      </c>
      <c r="AA2379" t="s">
        <v>259</v>
      </c>
      <c r="AB2379">
        <v>125.845993363712</v>
      </c>
    </row>
    <row r="2380" spans="24:28" x14ac:dyDescent="0.35">
      <c r="X2380" t="str">
        <f t="shared" si="63"/>
        <v>8428_Fabrication de produits en caoutchouc et en plastique</v>
      </c>
      <c r="Y2380" t="str">
        <f>INDEX(PDC!$K$1:$L$89,MATCH(AA2380,PDC!$K:$K,0),MATCH(PDC!$L$1,PDC!$K$1:$L$1,0))</f>
        <v>Fabrication de produits en caoutchouc et en plastique</v>
      </c>
      <c r="Z2380" t="s">
        <v>337</v>
      </c>
      <c r="AA2380" t="s">
        <v>195</v>
      </c>
      <c r="AB2380">
        <v>1286.4773240920799</v>
      </c>
    </row>
    <row r="2381" spans="24:28" x14ac:dyDescent="0.35">
      <c r="X2381" t="str">
        <f t="shared" si="63"/>
        <v>8428_Fabrication d'autres produits minéraux non métalliques</v>
      </c>
      <c r="Y2381" t="str">
        <f>INDEX(PDC!$K$1:$L$89,MATCH(AA2381,PDC!$K:$K,0),MATCH(PDC!$L$1,PDC!$K$1:$L$1,0))</f>
        <v>Fabrication d'autres produits minéraux non métalliques</v>
      </c>
      <c r="Z2381" t="s">
        <v>337</v>
      </c>
      <c r="AA2381" t="s">
        <v>203</v>
      </c>
      <c r="AB2381">
        <v>1348.17578974717</v>
      </c>
    </row>
    <row r="2382" spans="24:28" x14ac:dyDescent="0.35">
      <c r="X2382" t="str">
        <f t="shared" si="63"/>
        <v>8428_Métallurgie</v>
      </c>
      <c r="Y2382" t="str">
        <f>INDEX(PDC!$K$1:$L$89,MATCH(AA2382,PDC!$K:$K,0),MATCH(PDC!$L$1,PDC!$K$1:$L$1,0))</f>
        <v>Métallurgie</v>
      </c>
      <c r="Z2382" t="s">
        <v>337</v>
      </c>
      <c r="AA2382" t="s">
        <v>225</v>
      </c>
      <c r="AB2382">
        <v>755.97233224428498</v>
      </c>
    </row>
    <row r="2383" spans="24:28" x14ac:dyDescent="0.35">
      <c r="X2383" t="str">
        <f t="shared" si="63"/>
        <v>8428_Fabrication de produits métalliques, à l'exception des machines et des équipements</v>
      </c>
      <c r="Y2383" t="str">
        <f>INDEX(PDC!$K$1:$L$89,MATCH(AA2383,PDC!$K:$K,0),MATCH(PDC!$L$1,PDC!$K$1:$L$1,0))</f>
        <v>Fabrication de produits métalliques, à l'exception des machines et des équipements</v>
      </c>
      <c r="Z2383" t="s">
        <v>337</v>
      </c>
      <c r="AA2383" t="s">
        <v>204</v>
      </c>
      <c r="AB2383">
        <v>6295.7182892205201</v>
      </c>
    </row>
    <row r="2384" spans="24:28" x14ac:dyDescent="0.35">
      <c r="X2384" t="str">
        <f t="shared" si="63"/>
        <v>8428_Fabrication de produits informatiques, électroniques et optiques</v>
      </c>
      <c r="Y2384" t="str">
        <f>INDEX(PDC!$K$1:$L$89,MATCH(AA2384,PDC!$K:$K,0),MATCH(PDC!$L$1,PDC!$K$1:$L$1,0))</f>
        <v>Fabrication de produits informatiques, électroniques et optiques</v>
      </c>
      <c r="Z2384" t="s">
        <v>337</v>
      </c>
      <c r="AA2384" t="s">
        <v>145</v>
      </c>
      <c r="AB2384">
        <v>1063.0566114442699</v>
      </c>
    </row>
    <row r="2385" spans="24:28" x14ac:dyDescent="0.35">
      <c r="X2385" t="str">
        <f t="shared" si="63"/>
        <v>8428_Fabrication d'équipements électriques</v>
      </c>
      <c r="Y2385" t="str">
        <f>INDEX(PDC!$K$1:$L$89,MATCH(AA2385,PDC!$K:$K,0),MATCH(PDC!$L$1,PDC!$K$1:$L$1,0))</f>
        <v>Fabrication d'équipements électriques</v>
      </c>
      <c r="Z2385" t="s">
        <v>337</v>
      </c>
      <c r="AA2385" t="s">
        <v>235</v>
      </c>
      <c r="AB2385">
        <v>1132.72821624174</v>
      </c>
    </row>
    <row r="2386" spans="24:28" x14ac:dyDescent="0.35">
      <c r="X2386" t="str">
        <f t="shared" si="63"/>
        <v>8428_Fabrication de machines et équipements n.c.a.</v>
      </c>
      <c r="Y2386" t="str">
        <f>INDEX(PDC!$K$1:$L$89,MATCH(AA2386,PDC!$K:$K,0),MATCH(PDC!$L$1,PDC!$K$1:$L$1,0))</f>
        <v>Fabrication de machines et équipements n.c.a.</v>
      </c>
      <c r="Z2386" t="s">
        <v>337</v>
      </c>
      <c r="AA2386" t="s">
        <v>219</v>
      </c>
      <c r="AB2386">
        <v>2116.5344888269701</v>
      </c>
    </row>
    <row r="2387" spans="24:28" x14ac:dyDescent="0.35">
      <c r="X2387" t="str">
        <f t="shared" si="63"/>
        <v>8428_Industrie automobile</v>
      </c>
      <c r="Y2387" t="str">
        <f>INDEX(PDC!$K$1:$L$89,MATCH(AA2387,PDC!$K:$K,0),MATCH(PDC!$L$1,PDC!$K$1:$L$1,0))</f>
        <v>Industrie automobile</v>
      </c>
      <c r="Z2387" t="s">
        <v>337</v>
      </c>
      <c r="AA2387" t="s">
        <v>208</v>
      </c>
      <c r="AB2387">
        <v>2069.3742271103501</v>
      </c>
    </row>
    <row r="2388" spans="24:28" x14ac:dyDescent="0.35">
      <c r="X2388" t="str">
        <f t="shared" si="63"/>
        <v>8428_Fabrication d'autres matériels de transport</v>
      </c>
      <c r="Y2388" t="str">
        <f>INDEX(PDC!$K$1:$L$89,MATCH(AA2388,PDC!$K:$K,0),MATCH(PDC!$L$1,PDC!$K$1:$L$1,0))</f>
        <v>Fabrication d'autres matériels de transport</v>
      </c>
      <c r="Z2388" t="s">
        <v>337</v>
      </c>
      <c r="AA2388" t="s">
        <v>237</v>
      </c>
      <c r="AB2388">
        <v>217.78315463740799</v>
      </c>
    </row>
    <row r="2389" spans="24:28" x14ac:dyDescent="0.35">
      <c r="X2389" t="str">
        <f t="shared" si="63"/>
        <v>8428_Fabrication de meubles</v>
      </c>
      <c r="Y2389" t="str">
        <f>INDEX(PDC!$K$1:$L$89,MATCH(AA2389,PDC!$K:$K,0),MATCH(PDC!$L$1,PDC!$K$1:$L$1,0))</f>
        <v>Fabrication de meubles</v>
      </c>
      <c r="Z2389" t="s">
        <v>337</v>
      </c>
      <c r="AA2389" t="s">
        <v>231</v>
      </c>
      <c r="AB2389">
        <v>533.38169109932096</v>
      </c>
    </row>
    <row r="2390" spans="24:28" x14ac:dyDescent="0.35">
      <c r="X2390" t="str">
        <f t="shared" si="63"/>
        <v>8428_Autres industries manufacturières</v>
      </c>
      <c r="Y2390" t="str">
        <f>INDEX(PDC!$K$1:$L$89,MATCH(AA2390,PDC!$K:$K,0),MATCH(PDC!$L$1,PDC!$K$1:$L$1,0))</f>
        <v>Autres industries manufacturières</v>
      </c>
      <c r="Z2390" t="s">
        <v>337</v>
      </c>
      <c r="AA2390" t="s">
        <v>244</v>
      </c>
      <c r="AB2390">
        <v>766.30676314247398</v>
      </c>
    </row>
    <row r="2391" spans="24:28" x14ac:dyDescent="0.35">
      <c r="X2391" t="str">
        <f t="shared" si="63"/>
        <v>8428_Réparation et installation de machines et d'équipements</v>
      </c>
      <c r="Y2391" t="str">
        <f>INDEX(PDC!$K$1:$L$89,MATCH(AA2391,PDC!$K:$K,0),MATCH(PDC!$L$1,PDC!$K$1:$L$1,0))</f>
        <v>Réparation et installation de machines et d'équipements</v>
      </c>
      <c r="Z2391" t="s">
        <v>337</v>
      </c>
      <c r="AA2391" t="s">
        <v>215</v>
      </c>
      <c r="AB2391">
        <v>1146.32393252834</v>
      </c>
    </row>
    <row r="2392" spans="24:28" x14ac:dyDescent="0.35">
      <c r="X2392" t="str">
        <f t="shared" si="63"/>
        <v>8428_Production et distribution d'électricité, de gaz, de vapeur et d'air conditionné</v>
      </c>
      <c r="Y2392" t="str">
        <f>INDEX(PDC!$K$1:$L$89,MATCH(AA2392,PDC!$K:$K,0),MATCH(PDC!$L$1,PDC!$K$1:$L$1,0))</f>
        <v>Production et distribution d'électricité, de gaz, de vapeur et d'air conditionné</v>
      </c>
      <c r="Z2392" t="s">
        <v>337</v>
      </c>
      <c r="AA2392" t="s">
        <v>253</v>
      </c>
      <c r="AB2392">
        <v>890.84397204555103</v>
      </c>
    </row>
    <row r="2393" spans="24:28" x14ac:dyDescent="0.35">
      <c r="X2393" t="str">
        <f t="shared" si="63"/>
        <v>8428_Captage, traitement et distribution d'eau</v>
      </c>
      <c r="Y2393" t="str">
        <f>INDEX(PDC!$K$1:$L$89,MATCH(AA2393,PDC!$K:$K,0),MATCH(PDC!$L$1,PDC!$K$1:$L$1,0))</f>
        <v>Captage, traitement et distribution d'eau</v>
      </c>
      <c r="Z2393" t="s">
        <v>337</v>
      </c>
      <c r="AA2393" t="s">
        <v>230</v>
      </c>
      <c r="AB2393">
        <v>300.67914379981102</v>
      </c>
    </row>
    <row r="2394" spans="24:28" x14ac:dyDescent="0.35">
      <c r="X2394" t="str">
        <f t="shared" si="63"/>
        <v>8428_Collecte et traitement des eaux usées</v>
      </c>
      <c r="Y2394" t="str">
        <f>INDEX(PDC!$K$1:$L$89,MATCH(AA2394,PDC!$K:$K,0),MATCH(PDC!$L$1,PDC!$K$1:$L$1,0))</f>
        <v>Collecte et traitement des eaux usées</v>
      </c>
      <c r="Z2394" t="s">
        <v>337</v>
      </c>
      <c r="AA2394" t="s">
        <v>197</v>
      </c>
      <c r="AB2394">
        <v>109.855736233294</v>
      </c>
    </row>
    <row r="2395" spans="24:28" x14ac:dyDescent="0.35">
      <c r="X2395" t="str">
        <f t="shared" si="63"/>
        <v>8428_Collecte, traitement et élimination des déchets ; récupération</v>
      </c>
      <c r="Y2395" t="str">
        <f>INDEX(PDC!$K$1:$L$89,MATCH(AA2395,PDC!$K:$K,0),MATCH(PDC!$L$1,PDC!$K$1:$L$1,0))</f>
        <v>Collecte, traitement et élimination des déchets ; récupération</v>
      </c>
      <c r="Z2395" t="s">
        <v>337</v>
      </c>
      <c r="AA2395" t="s">
        <v>147</v>
      </c>
      <c r="AB2395">
        <v>776.73511588158203</v>
      </c>
    </row>
    <row r="2396" spans="24:28" x14ac:dyDescent="0.35">
      <c r="X2396" t="str">
        <f t="shared" si="63"/>
        <v>8428_Dépollution et autres services de gestion des déchets</v>
      </c>
      <c r="Y2396" t="str">
        <f>INDEX(PDC!$K$1:$L$89,MATCH(AA2396,PDC!$K:$K,0),MATCH(PDC!$L$1,PDC!$K$1:$L$1,0))</f>
        <v>Dépollution et autres services de gestion des déchets</v>
      </c>
      <c r="Z2396" t="s">
        <v>337</v>
      </c>
      <c r="AA2396" t="s">
        <v>246</v>
      </c>
      <c r="AB2396">
        <v>17.834393841748899</v>
      </c>
    </row>
    <row r="2397" spans="24:28" x14ac:dyDescent="0.35">
      <c r="X2397" t="str">
        <f t="shared" si="63"/>
        <v>8428_Construction de bâtiments</v>
      </c>
      <c r="Y2397" t="str">
        <f>INDEX(PDC!$K$1:$L$89,MATCH(AA2397,PDC!$K:$K,0),MATCH(PDC!$L$1,PDC!$K$1:$L$1,0))</f>
        <v>Construction de bâtiments</v>
      </c>
      <c r="Z2397" t="s">
        <v>337</v>
      </c>
      <c r="AA2397" t="s">
        <v>193</v>
      </c>
      <c r="AB2397">
        <v>458.419014822581</v>
      </c>
    </row>
    <row r="2398" spans="24:28" x14ac:dyDescent="0.35">
      <c r="X2398" t="str">
        <f t="shared" si="63"/>
        <v>8428_Génie civil</v>
      </c>
      <c r="Y2398" t="str">
        <f>INDEX(PDC!$K$1:$L$89,MATCH(AA2398,PDC!$K:$K,0),MATCH(PDC!$L$1,PDC!$K$1:$L$1,0))</f>
        <v>Génie civil</v>
      </c>
      <c r="Z2398" t="s">
        <v>337</v>
      </c>
      <c r="AA2398" t="s">
        <v>149</v>
      </c>
      <c r="AB2398">
        <v>1117.7265852790299</v>
      </c>
    </row>
    <row r="2399" spans="24:28" x14ac:dyDescent="0.35">
      <c r="X2399" t="str">
        <f t="shared" si="63"/>
        <v>8428_Travaux de construction spécialisés</v>
      </c>
      <c r="Y2399" t="str">
        <f>INDEX(PDC!$K$1:$L$89,MATCH(AA2399,PDC!$K:$K,0),MATCH(PDC!$L$1,PDC!$K$1:$L$1,0))</f>
        <v>Travaux de construction spécialisés</v>
      </c>
      <c r="Z2399" t="s">
        <v>337</v>
      </c>
      <c r="AA2399" t="s">
        <v>151</v>
      </c>
      <c r="AB2399">
        <v>9438.1578872956998</v>
      </c>
    </row>
    <row r="2400" spans="24:28" x14ac:dyDescent="0.35">
      <c r="X2400" t="str">
        <f t="shared" si="63"/>
        <v>8428_Commerce et réparation d'automobiles et de motocycles</v>
      </c>
      <c r="Y2400" t="str">
        <f>INDEX(PDC!$K$1:$L$89,MATCH(AA2400,PDC!$K:$K,0),MATCH(PDC!$L$1,PDC!$K$1:$L$1,0))</f>
        <v>Commerce et réparation d'automobiles et de motocycles</v>
      </c>
      <c r="Z2400" t="s">
        <v>337</v>
      </c>
      <c r="AA2400" t="s">
        <v>223</v>
      </c>
      <c r="AB2400">
        <v>3177.9584563651802</v>
      </c>
    </row>
    <row r="2401" spans="24:28" x14ac:dyDescent="0.35">
      <c r="X2401" t="str">
        <f t="shared" si="63"/>
        <v>8428_Commerce de gros, à l'exception des automobiles et des motocycles</v>
      </c>
      <c r="Y2401" t="str">
        <f>INDEX(PDC!$K$1:$L$89,MATCH(AA2401,PDC!$K:$K,0),MATCH(PDC!$L$1,PDC!$K$1:$L$1,0))</f>
        <v>Commerce de gros, à l'exception des automobiles et des motocycles</v>
      </c>
      <c r="Z2401" t="s">
        <v>337</v>
      </c>
      <c r="AA2401" t="s">
        <v>210</v>
      </c>
      <c r="AB2401">
        <v>5632.26242578041</v>
      </c>
    </row>
    <row r="2402" spans="24:28" x14ac:dyDescent="0.35">
      <c r="X2402" t="str">
        <f t="shared" si="63"/>
        <v>8428_Commerce de détail, à l'exception des automobiles et des motocycles</v>
      </c>
      <c r="Y2402" t="str">
        <f>INDEX(PDC!$K$1:$L$89,MATCH(AA2402,PDC!$K:$K,0),MATCH(PDC!$L$1,PDC!$K$1:$L$1,0))</f>
        <v>Commerce de détail, à l'exception des automobiles et des motocycles</v>
      </c>
      <c r="Z2402" t="s">
        <v>337</v>
      </c>
      <c r="AA2402" t="s">
        <v>206</v>
      </c>
      <c r="AB2402">
        <v>11230.7989532184</v>
      </c>
    </row>
    <row r="2403" spans="24:28" x14ac:dyDescent="0.35">
      <c r="X2403" t="str">
        <f t="shared" si="63"/>
        <v>8428_Transports terrestres et transport par conduites</v>
      </c>
      <c r="Y2403" t="str">
        <f>INDEX(PDC!$K$1:$L$89,MATCH(AA2403,PDC!$K:$K,0),MATCH(PDC!$L$1,PDC!$K$1:$L$1,0))</f>
        <v>Transports terrestres et transport par conduites</v>
      </c>
      <c r="Z2403" t="s">
        <v>337</v>
      </c>
      <c r="AA2403" t="s">
        <v>205</v>
      </c>
      <c r="AB2403">
        <v>4376.3440182951299</v>
      </c>
    </row>
    <row r="2404" spans="24:28" x14ac:dyDescent="0.35">
      <c r="X2404" t="str">
        <f t="shared" si="63"/>
        <v>8428_Transports par eau</v>
      </c>
      <c r="Y2404" t="str">
        <f>INDEX(PDC!$K$1:$L$89,MATCH(AA2404,PDC!$K:$K,0),MATCH(PDC!$L$1,PDC!$K$1:$L$1,0))</f>
        <v>Transports par eau</v>
      </c>
      <c r="Z2404" t="s">
        <v>337</v>
      </c>
      <c r="AA2404" t="s">
        <v>256</v>
      </c>
      <c r="AB2404">
        <v>6.7928764433033502</v>
      </c>
    </row>
    <row r="2405" spans="24:28" x14ac:dyDescent="0.35">
      <c r="X2405" t="str">
        <f t="shared" si="63"/>
        <v>8428_Transports aériens</v>
      </c>
      <c r="Y2405" t="str">
        <f>INDEX(PDC!$K$1:$L$89,MATCH(AA2405,PDC!$K:$K,0),MATCH(PDC!$L$1,PDC!$K$1:$L$1,0))</f>
        <v>Transports aériens</v>
      </c>
      <c r="Z2405" t="s">
        <v>337</v>
      </c>
      <c r="AA2405" t="s">
        <v>258</v>
      </c>
      <c r="AB2405">
        <v>13.2035698734552</v>
      </c>
    </row>
    <row r="2406" spans="24:28" x14ac:dyDescent="0.35">
      <c r="X2406" t="str">
        <f t="shared" si="63"/>
        <v>8428_Entreposage et services auxiliaires des transports</v>
      </c>
      <c r="Y2406" t="str">
        <f>INDEX(PDC!$K$1:$L$89,MATCH(AA2406,PDC!$K:$K,0),MATCH(PDC!$L$1,PDC!$K$1:$L$1,0))</f>
        <v>Entreposage et services auxiliaires des transports</v>
      </c>
      <c r="Z2406" t="s">
        <v>337</v>
      </c>
      <c r="AA2406" t="s">
        <v>200</v>
      </c>
      <c r="AB2406">
        <v>1353.65720418654</v>
      </c>
    </row>
    <row r="2407" spans="24:28" x14ac:dyDescent="0.35">
      <c r="X2407" t="str">
        <f t="shared" si="63"/>
        <v>8428_Activités de poste et de courrier</v>
      </c>
      <c r="Y2407" t="str">
        <f>INDEX(PDC!$K$1:$L$89,MATCH(AA2407,PDC!$K:$K,0),MATCH(PDC!$L$1,PDC!$K$1:$L$1,0))</f>
        <v>Activités de poste et de courrier</v>
      </c>
      <c r="Z2407" t="s">
        <v>337</v>
      </c>
      <c r="AA2407" t="s">
        <v>229</v>
      </c>
      <c r="AB2407">
        <v>732.03129446975402</v>
      </c>
    </row>
    <row r="2408" spans="24:28" x14ac:dyDescent="0.35">
      <c r="X2408" t="str">
        <f t="shared" si="63"/>
        <v>8428_Hébergement</v>
      </c>
      <c r="Y2408" t="str">
        <f>INDEX(PDC!$K$1:$L$89,MATCH(AA2408,PDC!$K:$K,0),MATCH(PDC!$L$1,PDC!$K$1:$L$1,0))</f>
        <v>Hébergement</v>
      </c>
      <c r="Z2408" t="s">
        <v>337</v>
      </c>
      <c r="AA2408" t="s">
        <v>220</v>
      </c>
      <c r="AB2408">
        <v>651.90597125438501</v>
      </c>
    </row>
    <row r="2409" spans="24:28" x14ac:dyDescent="0.35">
      <c r="X2409" t="str">
        <f t="shared" si="63"/>
        <v>8428_Restauration</v>
      </c>
      <c r="Y2409" t="str">
        <f>INDEX(PDC!$K$1:$L$89,MATCH(AA2409,PDC!$K:$K,0),MATCH(PDC!$L$1,PDC!$K$1:$L$1,0))</f>
        <v>Restauration</v>
      </c>
      <c r="Z2409" t="s">
        <v>337</v>
      </c>
      <c r="AA2409" t="s">
        <v>214</v>
      </c>
      <c r="AB2409">
        <v>3339.1658027512999</v>
      </c>
    </row>
    <row r="2410" spans="24:28" x14ac:dyDescent="0.35">
      <c r="X2410" t="str">
        <f t="shared" si="63"/>
        <v>8428_Édition</v>
      </c>
      <c r="Y2410" t="str">
        <f>INDEX(PDC!$K$1:$L$89,MATCH(AA2410,PDC!$K:$K,0),MATCH(PDC!$L$1,PDC!$K$1:$L$1,0))</f>
        <v>Édition</v>
      </c>
      <c r="Z2410" t="s">
        <v>337</v>
      </c>
      <c r="AA2410" t="s">
        <v>255</v>
      </c>
      <c r="AB2410">
        <v>474.96129772199799</v>
      </c>
    </row>
    <row r="2411" spans="24:28" x14ac:dyDescent="0.35">
      <c r="X2411" t="str">
        <f t="shared" si="63"/>
        <v>8428_Production de films cinématographiques, de vidéo et de programmes de télévision ; enregistrement sonore et édition musicale</v>
      </c>
      <c r="Y2411" t="str">
        <f>INDEX(PDC!$K$1:$L$89,MATCH(AA2411,PDC!$K:$K,0),MATCH(PDC!$L$1,PDC!$K$1:$L$1,0))</f>
        <v>Production de films cinématographiques, de vidéo et de programmes de télévision ; enregistrement sonore et édition musicale</v>
      </c>
      <c r="Z2411" t="s">
        <v>337</v>
      </c>
      <c r="AA2411" t="s">
        <v>228</v>
      </c>
      <c r="AB2411">
        <v>96.629541103192196</v>
      </c>
    </row>
    <row r="2412" spans="24:28" x14ac:dyDescent="0.35">
      <c r="X2412" t="str">
        <f t="shared" si="63"/>
        <v>8428_Programmation et diffusion</v>
      </c>
      <c r="Y2412" t="str">
        <f>INDEX(PDC!$K$1:$L$89,MATCH(AA2412,PDC!$K:$K,0),MATCH(PDC!$L$1,PDC!$K$1:$L$1,0))</f>
        <v>Programmation et diffusion</v>
      </c>
      <c r="Z2412" t="s">
        <v>337</v>
      </c>
      <c r="AA2412" t="s">
        <v>257</v>
      </c>
      <c r="AB2412">
        <v>30.6542991862337</v>
      </c>
    </row>
    <row r="2413" spans="24:28" x14ac:dyDescent="0.35">
      <c r="X2413" t="str">
        <f t="shared" si="63"/>
        <v>8428_Télécommunications</v>
      </c>
      <c r="Y2413" t="str">
        <f>INDEX(PDC!$K$1:$L$89,MATCH(AA2413,PDC!$K:$K,0),MATCH(PDC!$L$1,PDC!$K$1:$L$1,0))</f>
        <v>Télécommunications</v>
      </c>
      <c r="Z2413" t="s">
        <v>337</v>
      </c>
      <c r="AA2413" t="s">
        <v>249</v>
      </c>
      <c r="AB2413">
        <v>377.97604739378602</v>
      </c>
    </row>
    <row r="2414" spans="24:28" x14ac:dyDescent="0.35">
      <c r="X2414" t="str">
        <f t="shared" si="63"/>
        <v>8428_Programmation, conseil et autres activités informatiques</v>
      </c>
      <c r="Y2414" t="str">
        <f>INDEX(PDC!$K$1:$L$89,MATCH(AA2414,PDC!$K:$K,0),MATCH(PDC!$L$1,PDC!$K$1:$L$1,0))</f>
        <v>Programmation, conseil et autres activités informatiques</v>
      </c>
      <c r="Z2414" t="s">
        <v>337</v>
      </c>
      <c r="AA2414" t="s">
        <v>233</v>
      </c>
      <c r="AB2414">
        <v>770.95788111902596</v>
      </c>
    </row>
    <row r="2415" spans="24:28" x14ac:dyDescent="0.35">
      <c r="X2415" t="str">
        <f t="shared" si="63"/>
        <v>8428_Services d'information</v>
      </c>
      <c r="Y2415" t="str">
        <f>INDEX(PDC!$K$1:$L$89,MATCH(AA2415,PDC!$K:$K,0),MATCH(PDC!$L$1,PDC!$K$1:$L$1,0))</f>
        <v>Services d'information</v>
      </c>
      <c r="Z2415" t="s">
        <v>337</v>
      </c>
      <c r="AA2415" t="s">
        <v>153</v>
      </c>
      <c r="AB2415">
        <v>233.24100227951499</v>
      </c>
    </row>
    <row r="2416" spans="24:28" x14ac:dyDescent="0.35">
      <c r="X2416" t="str">
        <f t="shared" si="63"/>
        <v>8428_Activités des services financiers, hors assurance et caisses de retraite</v>
      </c>
      <c r="Y2416" t="str">
        <f>INDEX(PDC!$K$1:$L$89,MATCH(AA2416,PDC!$K:$K,0),MATCH(PDC!$L$1,PDC!$K$1:$L$1,0))</f>
        <v>Activités des services financiers, hors assurance et caisses de retraite</v>
      </c>
      <c r="Z2416" t="s">
        <v>337</v>
      </c>
      <c r="AA2416" t="s">
        <v>226</v>
      </c>
      <c r="AB2416">
        <v>3810.0767629166698</v>
      </c>
    </row>
    <row r="2417" spans="24:28" x14ac:dyDescent="0.35">
      <c r="X2417" t="str">
        <f t="shared" si="63"/>
        <v>8428_Assurance</v>
      </c>
      <c r="Y2417" t="str">
        <f>INDEX(PDC!$K$1:$L$89,MATCH(AA2417,PDC!$K:$K,0),MATCH(PDC!$L$1,PDC!$K$1:$L$1,0))</f>
        <v>Assurance</v>
      </c>
      <c r="Z2417" t="s">
        <v>337</v>
      </c>
      <c r="AA2417" t="s">
        <v>240</v>
      </c>
      <c r="AB2417">
        <v>1126.13465352396</v>
      </c>
    </row>
    <row r="2418" spans="24:28" x14ac:dyDescent="0.35">
      <c r="X2418" t="str">
        <f t="shared" si="63"/>
        <v>8428_Activités auxiliaires de services financiers et d'assurance</v>
      </c>
      <c r="Y2418" t="str">
        <f>INDEX(PDC!$K$1:$L$89,MATCH(AA2418,PDC!$K:$K,0),MATCH(PDC!$L$1,PDC!$K$1:$L$1,0))</f>
        <v>Activités auxiliaires de services financiers et d'assurance</v>
      </c>
      <c r="Z2418" t="s">
        <v>337</v>
      </c>
      <c r="AA2418" t="s">
        <v>232</v>
      </c>
      <c r="AB2418">
        <v>649.66387595291303</v>
      </c>
    </row>
    <row r="2419" spans="24:28" x14ac:dyDescent="0.35">
      <c r="X2419" t="str">
        <f t="shared" si="63"/>
        <v>8428_Activités immobilières</v>
      </c>
      <c r="Y2419" t="str">
        <f>INDEX(PDC!$K$1:$L$89,MATCH(AA2419,PDC!$K:$K,0),MATCH(PDC!$L$1,PDC!$K$1:$L$1,0))</f>
        <v>Activités immobilières</v>
      </c>
      <c r="Z2419" t="s">
        <v>337</v>
      </c>
      <c r="AA2419" t="s">
        <v>217</v>
      </c>
      <c r="AB2419">
        <v>2565.95790746488</v>
      </c>
    </row>
    <row r="2420" spans="24:28" x14ac:dyDescent="0.35">
      <c r="X2420" t="str">
        <f t="shared" si="63"/>
        <v>8428_Activités juridiques et comptables</v>
      </c>
      <c r="Y2420" t="str">
        <f>INDEX(PDC!$K$1:$L$89,MATCH(AA2420,PDC!$K:$K,0),MATCH(PDC!$L$1,PDC!$K$1:$L$1,0))</f>
        <v>Activités juridiques et comptables</v>
      </c>
      <c r="Z2420" t="s">
        <v>337</v>
      </c>
      <c r="AA2420" t="s">
        <v>155</v>
      </c>
      <c r="AB2420">
        <v>1448.35277586898</v>
      </c>
    </row>
    <row r="2421" spans="24:28" x14ac:dyDescent="0.35">
      <c r="X2421" t="str">
        <f t="shared" si="63"/>
        <v>8428_Activités des sièges sociaux ; conseil de gestion</v>
      </c>
      <c r="Y2421" t="str">
        <f>INDEX(PDC!$K$1:$L$89,MATCH(AA2421,PDC!$K:$K,0),MATCH(PDC!$L$1,PDC!$K$1:$L$1,0))</f>
        <v>Activités des sièges sociaux ; conseil de gestion</v>
      </c>
      <c r="Z2421" t="s">
        <v>337</v>
      </c>
      <c r="AA2421" t="s">
        <v>234</v>
      </c>
      <c r="AB2421">
        <v>1529.9931056539999</v>
      </c>
    </row>
    <row r="2422" spans="24:28" x14ac:dyDescent="0.35">
      <c r="X2422" t="str">
        <f t="shared" si="63"/>
        <v>8428_Activités d'architecture et d'ingénierie ; activités de contrôle et analyses techniques</v>
      </c>
      <c r="Y2422" t="str">
        <f>INDEX(PDC!$K$1:$L$89,MATCH(AA2422,PDC!$K:$K,0),MATCH(PDC!$L$1,PDC!$K$1:$L$1,0))</f>
        <v>Activités d'architecture et d'ingénierie ; activités de contrôle et analyses techniques</v>
      </c>
      <c r="Z2422" t="s">
        <v>337</v>
      </c>
      <c r="AA2422" t="s">
        <v>243</v>
      </c>
      <c r="AB2422">
        <v>1795.19220997759</v>
      </c>
    </row>
    <row r="2423" spans="24:28" x14ac:dyDescent="0.35">
      <c r="X2423" t="str">
        <f t="shared" si="63"/>
        <v>8428_Recherche-développement scientifique</v>
      </c>
      <c r="Y2423" t="str">
        <f>INDEX(PDC!$K$1:$L$89,MATCH(AA2423,PDC!$K:$K,0),MATCH(PDC!$L$1,PDC!$K$1:$L$1,0))</f>
        <v>Recherche-développement scientifique</v>
      </c>
      <c r="Z2423" t="s">
        <v>337</v>
      </c>
      <c r="AA2423" t="s">
        <v>251</v>
      </c>
      <c r="AB2423">
        <v>208.46646080050601</v>
      </c>
    </row>
    <row r="2424" spans="24:28" x14ac:dyDescent="0.35">
      <c r="X2424" t="str">
        <f t="shared" si="63"/>
        <v>8428_Publicité et études de marché</v>
      </c>
      <c r="Y2424" t="str">
        <f>INDEX(PDC!$K$1:$L$89,MATCH(AA2424,PDC!$K:$K,0),MATCH(PDC!$L$1,PDC!$K$1:$L$1,0))</f>
        <v>Publicité et études de marché</v>
      </c>
      <c r="Z2424" t="s">
        <v>337</v>
      </c>
      <c r="AA2424" t="s">
        <v>157</v>
      </c>
      <c r="AB2424">
        <v>775.36752183002602</v>
      </c>
    </row>
    <row r="2425" spans="24:28" x14ac:dyDescent="0.35">
      <c r="X2425" t="str">
        <f t="shared" si="63"/>
        <v>8428_Autres activités spécialisées, scientifiques et techniques</v>
      </c>
      <c r="Y2425" t="str">
        <f>INDEX(PDC!$K$1:$L$89,MATCH(AA2425,PDC!$K:$K,0),MATCH(PDC!$L$1,PDC!$K$1:$L$1,0))</f>
        <v>Autres activités spécialisées, scientifiques et techniques</v>
      </c>
      <c r="Z2425" t="s">
        <v>337</v>
      </c>
      <c r="AA2425" t="s">
        <v>159</v>
      </c>
      <c r="AB2425">
        <v>241.44838400420801</v>
      </c>
    </row>
    <row r="2426" spans="24:28" x14ac:dyDescent="0.35">
      <c r="X2426" t="str">
        <f t="shared" si="63"/>
        <v>8428_Activités vétérinaires</v>
      </c>
      <c r="Y2426" t="str">
        <f>INDEX(PDC!$K$1:$L$89,MATCH(AA2426,PDC!$K:$K,0),MATCH(PDC!$L$1,PDC!$K$1:$L$1,0))</f>
        <v>Activités vétérinaires</v>
      </c>
      <c r="Z2426" t="s">
        <v>337</v>
      </c>
      <c r="AA2426" t="s">
        <v>238</v>
      </c>
      <c r="AB2426">
        <v>107.605410496575</v>
      </c>
    </row>
    <row r="2427" spans="24:28" x14ac:dyDescent="0.35">
      <c r="X2427" t="str">
        <f t="shared" si="63"/>
        <v>8428_Activités de location et location-bail</v>
      </c>
      <c r="Y2427" t="str">
        <f>INDEX(PDC!$K$1:$L$89,MATCH(AA2427,PDC!$K:$K,0),MATCH(PDC!$L$1,PDC!$K$1:$L$1,0))</f>
        <v>Activités de location et location-bail</v>
      </c>
      <c r="Z2427" t="s">
        <v>337</v>
      </c>
      <c r="AA2427" t="s">
        <v>236</v>
      </c>
      <c r="AB2427">
        <v>480.40727853699798</v>
      </c>
    </row>
    <row r="2428" spans="24:28" x14ac:dyDescent="0.35">
      <c r="X2428" t="str">
        <f t="shared" si="63"/>
        <v>8428_Activités liées à l'emploi</v>
      </c>
      <c r="Y2428" t="str">
        <f>INDEX(PDC!$K$1:$L$89,MATCH(AA2428,PDC!$K:$K,0),MATCH(PDC!$L$1,PDC!$K$1:$L$1,0))</f>
        <v>Activités liées à l'emploi</v>
      </c>
      <c r="Z2428" t="s">
        <v>337</v>
      </c>
      <c r="AA2428" t="s">
        <v>198</v>
      </c>
      <c r="AB2428">
        <v>4497.1649948897802</v>
      </c>
    </row>
    <row r="2429" spans="24:28" x14ac:dyDescent="0.35">
      <c r="X2429" t="str">
        <f t="shared" si="63"/>
        <v>8428_Activités des agences de voyage, voyagistes, services de réservation et activités connexes</v>
      </c>
      <c r="Y2429" t="str">
        <f>INDEX(PDC!$K$1:$L$89,MATCH(AA2429,PDC!$K:$K,0),MATCH(PDC!$L$1,PDC!$K$1:$L$1,0))</f>
        <v>Activités des agences de voyage, voyagistes, services de réservation et activités connexes</v>
      </c>
      <c r="Z2429" t="s">
        <v>337</v>
      </c>
      <c r="AA2429" t="s">
        <v>227</v>
      </c>
      <c r="AB2429">
        <v>485.102288009304</v>
      </c>
    </row>
    <row r="2430" spans="24:28" x14ac:dyDescent="0.35">
      <c r="X2430" t="str">
        <f t="shared" si="63"/>
        <v>8428_Enquêtes et sécurité</v>
      </c>
      <c r="Y2430" t="str">
        <f>INDEX(PDC!$K$1:$L$89,MATCH(AA2430,PDC!$K:$K,0),MATCH(PDC!$L$1,PDC!$K$1:$L$1,0))</f>
        <v>Enquêtes et sécurité</v>
      </c>
      <c r="Z2430" t="s">
        <v>337</v>
      </c>
      <c r="AA2430" t="s">
        <v>213</v>
      </c>
      <c r="AB2430">
        <v>649.89826796183604</v>
      </c>
    </row>
    <row r="2431" spans="24:28" x14ac:dyDescent="0.35">
      <c r="X2431" t="str">
        <f t="shared" si="63"/>
        <v>8428_Services relatifs aux bâtiments et aménagement paysager</v>
      </c>
      <c r="Y2431" t="str">
        <f>INDEX(PDC!$K$1:$L$89,MATCH(AA2431,PDC!$K:$K,0),MATCH(PDC!$L$1,PDC!$K$1:$L$1,0))</f>
        <v>Services relatifs aux bâtiments et aménagement paysager</v>
      </c>
      <c r="Z2431" t="s">
        <v>337</v>
      </c>
      <c r="AA2431" t="s">
        <v>212</v>
      </c>
      <c r="AB2431">
        <v>2555.6361407209201</v>
      </c>
    </row>
    <row r="2432" spans="24:28" x14ac:dyDescent="0.35">
      <c r="X2432" t="str">
        <f t="shared" si="63"/>
        <v>8428_Activités administratives et autres activités de soutien aux entreprises</v>
      </c>
      <c r="Y2432" t="str">
        <f>INDEX(PDC!$K$1:$L$89,MATCH(AA2432,PDC!$K:$K,0),MATCH(PDC!$L$1,PDC!$K$1:$L$1,0))</f>
        <v>Activités administratives et autres activités de soutien aux entreprises</v>
      </c>
      <c r="Z2432" t="s">
        <v>337</v>
      </c>
      <c r="AA2432" t="s">
        <v>224</v>
      </c>
      <c r="AB2432">
        <v>1028.75648988999</v>
      </c>
    </row>
    <row r="2433" spans="24:28" x14ac:dyDescent="0.35">
      <c r="X2433" t="str">
        <f t="shared" si="63"/>
        <v>8428_Administration publique et défense ; sécurité sociale obligatoire</v>
      </c>
      <c r="Y2433" t="str">
        <f>INDEX(PDC!$K$1:$L$89,MATCH(AA2433,PDC!$K:$K,0),MATCH(PDC!$L$1,PDC!$K$1:$L$1,0))</f>
        <v>Administration publique et défense ; sécurité sociale obligatoire</v>
      </c>
      <c r="Z2433" t="s">
        <v>337</v>
      </c>
      <c r="AA2433" t="s">
        <v>218</v>
      </c>
      <c r="AB2433">
        <v>5590.2150400778401</v>
      </c>
    </row>
    <row r="2434" spans="24:28" x14ac:dyDescent="0.35">
      <c r="X2434" t="str">
        <f t="shared" si="63"/>
        <v>8428_Enseignement</v>
      </c>
      <c r="Y2434" t="str">
        <f>INDEX(PDC!$K$1:$L$89,MATCH(AA2434,PDC!$K:$K,0),MATCH(PDC!$L$1,PDC!$K$1:$L$1,0))</f>
        <v>Enseignement</v>
      </c>
      <c r="Z2434" t="s">
        <v>337</v>
      </c>
      <c r="AA2434" t="s">
        <v>222</v>
      </c>
      <c r="AB2434">
        <v>6398.5380721061301</v>
      </c>
    </row>
    <row r="2435" spans="24:28" x14ac:dyDescent="0.35">
      <c r="X2435" t="str">
        <f t="shared" si="63"/>
        <v>8428_Activités pour la santé humaine</v>
      </c>
      <c r="Y2435" t="str">
        <f>INDEX(PDC!$K$1:$L$89,MATCH(AA2435,PDC!$K:$K,0),MATCH(PDC!$L$1,PDC!$K$1:$L$1,0))</f>
        <v>Activités pour la santé humaine</v>
      </c>
      <c r="Z2435" t="s">
        <v>337</v>
      </c>
      <c r="AA2435" t="s">
        <v>207</v>
      </c>
      <c r="AB2435">
        <v>7049.5252532023396</v>
      </c>
    </row>
    <row r="2436" spans="24:28" x14ac:dyDescent="0.35">
      <c r="X2436" t="str">
        <f t="shared" si="63"/>
        <v>8428_Hébergement médico-social et social</v>
      </c>
      <c r="Y2436" t="str">
        <f>INDEX(PDC!$K$1:$L$89,MATCH(AA2436,PDC!$K:$K,0),MATCH(PDC!$L$1,PDC!$K$1:$L$1,0))</f>
        <v>Hébergement médico-social et social</v>
      </c>
      <c r="Z2436" t="s">
        <v>337</v>
      </c>
      <c r="AA2436" t="s">
        <v>202</v>
      </c>
      <c r="AB2436">
        <v>4666.6978684471796</v>
      </c>
    </row>
    <row r="2437" spans="24:28" x14ac:dyDescent="0.35">
      <c r="X2437" t="str">
        <f t="shared" ref="X2437:X2500" si="64">Z2437&amp;"_"&amp;Y2437</f>
        <v>8428_Action sociale sans hébergement</v>
      </c>
      <c r="Y2437" t="str">
        <f>INDEX(PDC!$K$1:$L$89,MATCH(AA2437,PDC!$K:$K,0),MATCH(PDC!$L$1,PDC!$K$1:$L$1,0))</f>
        <v>Action sociale sans hébergement</v>
      </c>
      <c r="Z2437" t="s">
        <v>337</v>
      </c>
      <c r="AA2437" t="s">
        <v>201</v>
      </c>
      <c r="AB2437">
        <v>9644.8069314021905</v>
      </c>
    </row>
    <row r="2438" spans="24:28" x14ac:dyDescent="0.35">
      <c r="X2438" t="str">
        <f t="shared" si="64"/>
        <v>8428_Activités créatives, artistiques et de spectacle</v>
      </c>
      <c r="Y2438" t="str">
        <f>INDEX(PDC!$K$1:$L$89,MATCH(AA2438,PDC!$K:$K,0),MATCH(PDC!$L$1,PDC!$K$1:$L$1,0))</f>
        <v>Activités créatives, artistiques et de spectacle</v>
      </c>
      <c r="Z2438" t="s">
        <v>337</v>
      </c>
      <c r="AA2438" t="s">
        <v>245</v>
      </c>
      <c r="AB2438">
        <v>539.42986553019705</v>
      </c>
    </row>
    <row r="2439" spans="24:28" x14ac:dyDescent="0.35">
      <c r="X2439" t="str">
        <f t="shared" si="64"/>
        <v>8428_Bibliothèques, archives, musées et autres activités culturelles</v>
      </c>
      <c r="Y2439" t="str">
        <f>INDEX(PDC!$K$1:$L$89,MATCH(AA2439,PDC!$K:$K,0),MATCH(PDC!$L$1,PDC!$K$1:$L$1,0))</f>
        <v>Bibliothèques, archives, musées et autres activités culturelles</v>
      </c>
      <c r="Z2439" t="s">
        <v>337</v>
      </c>
      <c r="AA2439" t="s">
        <v>239</v>
      </c>
      <c r="AB2439">
        <v>117.039895982331</v>
      </c>
    </row>
    <row r="2440" spans="24:28" x14ac:dyDescent="0.35">
      <c r="X2440" t="str">
        <f t="shared" si="64"/>
        <v>8428_Organisation de jeux de hasard et d'argent</v>
      </c>
      <c r="Y2440" t="str">
        <f>INDEX(PDC!$K$1:$L$89,MATCH(AA2440,PDC!$K:$K,0),MATCH(PDC!$L$1,PDC!$K$1:$L$1,0))</f>
        <v>Organisation de jeux de hasard et d'argent</v>
      </c>
      <c r="Z2440" t="s">
        <v>337</v>
      </c>
      <c r="AA2440" t="s">
        <v>247</v>
      </c>
      <c r="AB2440">
        <v>176.39116025710601</v>
      </c>
    </row>
    <row r="2441" spans="24:28" x14ac:dyDescent="0.35">
      <c r="X2441" t="str">
        <f t="shared" si="64"/>
        <v>8428_Activités sportives, récréatives et de loisirs</v>
      </c>
      <c r="Y2441" t="str">
        <f>INDEX(PDC!$K$1:$L$89,MATCH(AA2441,PDC!$K:$K,0),MATCH(PDC!$L$1,PDC!$K$1:$L$1,0))</f>
        <v>Activités sportives, récréatives et de loisirs</v>
      </c>
      <c r="Z2441" t="s">
        <v>337</v>
      </c>
      <c r="AA2441" t="s">
        <v>241</v>
      </c>
      <c r="AB2441">
        <v>918.17984555400096</v>
      </c>
    </row>
    <row r="2442" spans="24:28" x14ac:dyDescent="0.35">
      <c r="X2442" t="str">
        <f t="shared" si="64"/>
        <v>8428_Activités des organisations associatives</v>
      </c>
      <c r="Y2442" t="str">
        <f>INDEX(PDC!$K$1:$L$89,MATCH(AA2442,PDC!$K:$K,0),MATCH(PDC!$L$1,PDC!$K$1:$L$1,0))</f>
        <v>Activités des organisations associatives</v>
      </c>
      <c r="Z2442" t="s">
        <v>337</v>
      </c>
      <c r="AA2442" t="s">
        <v>209</v>
      </c>
      <c r="AB2442">
        <v>2511.0296743874001</v>
      </c>
    </row>
    <row r="2443" spans="24:28" x14ac:dyDescent="0.35">
      <c r="X2443" t="str">
        <f t="shared" si="64"/>
        <v>8428_Réparation d'ordinateurs et de biens personnels et domestiques</v>
      </c>
      <c r="Y2443" t="str">
        <f>INDEX(PDC!$K$1:$L$89,MATCH(AA2443,PDC!$K:$K,0),MATCH(PDC!$L$1,PDC!$K$1:$L$1,0))</f>
        <v>Réparation d'ordinateurs et de biens personnels et domestiques</v>
      </c>
      <c r="Z2443" t="s">
        <v>337</v>
      </c>
      <c r="AA2443" t="s">
        <v>242</v>
      </c>
      <c r="AB2443">
        <v>167.06111092385899</v>
      </c>
    </row>
    <row r="2444" spans="24:28" x14ac:dyDescent="0.35">
      <c r="X2444" t="str">
        <f t="shared" si="64"/>
        <v>8428_Autres services personnels</v>
      </c>
      <c r="Y2444" t="str">
        <f>INDEX(PDC!$K$1:$L$89,MATCH(AA2444,PDC!$K:$K,0),MATCH(PDC!$L$1,PDC!$K$1:$L$1,0))</f>
        <v>Autres services personnels</v>
      </c>
      <c r="Z2444" t="s">
        <v>337</v>
      </c>
      <c r="AA2444" t="s">
        <v>216</v>
      </c>
      <c r="AB2444">
        <v>1334.90102377984</v>
      </c>
    </row>
    <row r="2445" spans="24:28" x14ac:dyDescent="0.35">
      <c r="X2445" t="str">
        <f t="shared" si="64"/>
        <v>8428_Activités des ménages en tant qu'employeurs de personnel domestique</v>
      </c>
      <c r="Y2445" t="str">
        <f>INDEX(PDC!$K$1:$L$89,MATCH(AA2445,PDC!$K:$K,0),MATCH(PDC!$L$1,PDC!$K$1:$L$1,0))</f>
        <v>Activités des ménages en tant qu'employeurs de personnel domestique</v>
      </c>
      <c r="Z2445" t="s">
        <v>337</v>
      </c>
      <c r="AA2445" t="s">
        <v>261</v>
      </c>
      <c r="AB2445">
        <v>875.53495432022999</v>
      </c>
    </row>
    <row r="2446" spans="24:28" x14ac:dyDescent="0.35">
      <c r="X2446" t="str">
        <f t="shared" si="64"/>
        <v>8428_Activités des organisations et organismes extraterritoriaux</v>
      </c>
      <c r="Y2446" t="str">
        <f>INDEX(PDC!$K$1:$L$89,MATCH(AA2446,PDC!$K:$K,0),MATCH(PDC!$L$1,PDC!$K$1:$L$1,0))</f>
        <v>Activités des organisations et organismes extraterritoriaux</v>
      </c>
      <c r="Z2446" t="s">
        <v>337</v>
      </c>
      <c r="AA2446" t="s">
        <v>260</v>
      </c>
      <c r="AB2446">
        <v>37.418978909070603</v>
      </c>
    </row>
    <row r="2447" spans="24:28" x14ac:dyDescent="0.35">
      <c r="X2447" t="str">
        <f t="shared" si="64"/>
        <v>8429_Culture et production animale, chasse et services annexes</v>
      </c>
      <c r="Y2447" t="str">
        <f>INDEX(PDC!$K$1:$L$89,MATCH(AA2447,PDC!$K:$K,0),MATCH(PDC!$L$1,PDC!$K$1:$L$1,0))</f>
        <v>Culture et production animale, chasse et services annexes</v>
      </c>
      <c r="Z2447" t="s">
        <v>339</v>
      </c>
      <c r="AA2447" t="s">
        <v>94</v>
      </c>
      <c r="AB2447">
        <v>292.26767426077799</v>
      </c>
    </row>
    <row r="2448" spans="24:28" x14ac:dyDescent="0.35">
      <c r="X2448" t="str">
        <f t="shared" si="64"/>
        <v>8429_Sylviculture et exploitation forestière</v>
      </c>
      <c r="Y2448" t="str">
        <f>INDEX(PDC!$K$1:$L$89,MATCH(AA2448,PDC!$K:$K,0),MATCH(PDC!$L$1,PDC!$K$1:$L$1,0))</f>
        <v>Sylviculture et exploitation forestière</v>
      </c>
      <c r="Z2448" t="s">
        <v>339</v>
      </c>
      <c r="AA2448" t="s">
        <v>95</v>
      </c>
      <c r="AB2448">
        <v>56.2546742880279</v>
      </c>
    </row>
    <row r="2449" spans="24:28" x14ac:dyDescent="0.35">
      <c r="X2449" t="str">
        <f t="shared" si="64"/>
        <v>8429_Autres industries extractives</v>
      </c>
      <c r="Y2449" t="str">
        <f>INDEX(PDC!$K$1:$L$89,MATCH(AA2449,PDC!$K:$K,0),MATCH(PDC!$L$1,PDC!$K$1:$L$1,0))</f>
        <v>Autres industries extractives</v>
      </c>
      <c r="Z2449" t="s">
        <v>339</v>
      </c>
      <c r="AA2449" t="s">
        <v>96</v>
      </c>
      <c r="AB2449">
        <v>19.9305948894648</v>
      </c>
    </row>
    <row r="2450" spans="24:28" x14ac:dyDescent="0.35">
      <c r="X2450" t="str">
        <f t="shared" si="64"/>
        <v>8429_Industries alimentaires</v>
      </c>
      <c r="Y2450" t="str">
        <f>INDEX(PDC!$K$1:$L$89,MATCH(AA2450,PDC!$K:$K,0),MATCH(PDC!$L$1,PDC!$K$1:$L$1,0))</f>
        <v>Industries alimentaires</v>
      </c>
      <c r="Z2450" t="s">
        <v>339</v>
      </c>
      <c r="AA2450" t="s">
        <v>199</v>
      </c>
      <c r="AB2450">
        <v>534.24454135764302</v>
      </c>
    </row>
    <row r="2451" spans="24:28" x14ac:dyDescent="0.35">
      <c r="X2451" t="str">
        <f t="shared" si="64"/>
        <v>8429_Fabrication de boissons</v>
      </c>
      <c r="Y2451" t="str">
        <f>INDEX(PDC!$K$1:$L$89,MATCH(AA2451,PDC!$K:$K,0),MATCH(PDC!$L$1,PDC!$K$1:$L$1,0))</f>
        <v>Fabrication de boissons</v>
      </c>
      <c r="Z2451" t="s">
        <v>339</v>
      </c>
      <c r="AA2451" t="s">
        <v>252</v>
      </c>
      <c r="AB2451">
        <v>9.0560080834335608</v>
      </c>
    </row>
    <row r="2452" spans="24:28" x14ac:dyDescent="0.35">
      <c r="X2452" t="str">
        <f t="shared" si="64"/>
        <v>8429_Industrie du cuir et de la chaussure</v>
      </c>
      <c r="Y2452" t="str">
        <f>INDEX(PDC!$K$1:$L$89,MATCH(AA2452,PDC!$K:$K,0),MATCH(PDC!$L$1,PDC!$K$1:$L$1,0))</f>
        <v>Industrie du cuir et de la chaussure</v>
      </c>
      <c r="Z2452" t="s">
        <v>339</v>
      </c>
      <c r="AA2452" t="s">
        <v>143</v>
      </c>
      <c r="AB2452">
        <v>107.256782849293</v>
      </c>
    </row>
    <row r="2453" spans="24:28" x14ac:dyDescent="0.35">
      <c r="X2453" t="str">
        <f t="shared" si="64"/>
        <v>8429_Travail du bois et fabrication d'articles en bois et en liège, à l'exception des meubles ; fabrication d'articles en vannerie et sparterie</v>
      </c>
      <c r="Y2453" t="str">
        <f>INDEX(PDC!$K$1:$L$89,MATCH(AA2453,PDC!$K:$K,0),MATCH(PDC!$L$1,PDC!$K$1:$L$1,0))</f>
        <v>Travail du bois et fabrication d'articles en bois et en liège, à l'exception des meubles ; fabrication d'articles en vannerie et sparterie</v>
      </c>
      <c r="Z2453" t="s">
        <v>339</v>
      </c>
      <c r="AA2453" t="s">
        <v>196</v>
      </c>
      <c r="AB2453">
        <v>77.582662841174695</v>
      </c>
    </row>
    <row r="2454" spans="24:28" x14ac:dyDescent="0.35">
      <c r="X2454" t="str">
        <f t="shared" si="64"/>
        <v>8429_Industrie du papier et du carton</v>
      </c>
      <c r="Y2454" t="str">
        <f>INDEX(PDC!$K$1:$L$89,MATCH(AA2454,PDC!$K:$K,0),MATCH(PDC!$L$1,PDC!$K$1:$L$1,0))</f>
        <v>Industrie du papier et du carton</v>
      </c>
      <c r="Z2454" t="s">
        <v>339</v>
      </c>
      <c r="AA2454" t="s">
        <v>248</v>
      </c>
      <c r="AB2454">
        <v>4</v>
      </c>
    </row>
    <row r="2455" spans="24:28" x14ac:dyDescent="0.35">
      <c r="X2455" t="str">
        <f t="shared" si="64"/>
        <v>8429_Imprimerie et reproduction d'enregistrements</v>
      </c>
      <c r="Y2455" t="str">
        <f>INDEX(PDC!$K$1:$L$89,MATCH(AA2455,PDC!$K:$K,0),MATCH(PDC!$L$1,PDC!$K$1:$L$1,0))</f>
        <v>Imprimerie et reproduction d'enregistrements</v>
      </c>
      <c r="Z2455" t="s">
        <v>339</v>
      </c>
      <c r="AA2455" t="s">
        <v>221</v>
      </c>
      <c r="AB2455">
        <v>20.138952360295299</v>
      </c>
    </row>
    <row r="2456" spans="24:28" x14ac:dyDescent="0.35">
      <c r="X2456" t="str">
        <f t="shared" si="64"/>
        <v>8429_Industrie chimique</v>
      </c>
      <c r="Y2456" t="str">
        <f>INDEX(PDC!$K$1:$L$89,MATCH(AA2456,PDC!$K:$K,0),MATCH(PDC!$L$1,PDC!$K$1:$L$1,0))</f>
        <v>Industrie chimique</v>
      </c>
      <c r="Z2456" t="s">
        <v>339</v>
      </c>
      <c r="AA2456" t="s">
        <v>211</v>
      </c>
      <c r="AB2456">
        <v>60.836386740196303</v>
      </c>
    </row>
    <row r="2457" spans="24:28" x14ac:dyDescent="0.35">
      <c r="X2457" t="str">
        <f t="shared" si="64"/>
        <v>8429_Industrie pharmaceutique</v>
      </c>
      <c r="Y2457" t="str">
        <f>INDEX(PDC!$K$1:$L$89,MATCH(AA2457,PDC!$K:$K,0),MATCH(PDC!$L$1,PDC!$K$1:$L$1,0))</f>
        <v>Industrie pharmaceutique</v>
      </c>
      <c r="Z2457" t="s">
        <v>339</v>
      </c>
      <c r="AA2457" t="s">
        <v>259</v>
      </c>
      <c r="AB2457">
        <v>4.0147465437788004</v>
      </c>
    </row>
    <row r="2458" spans="24:28" x14ac:dyDescent="0.35">
      <c r="X2458" t="str">
        <f t="shared" si="64"/>
        <v>8429_Fabrication de produits en caoutchouc et en plastique</v>
      </c>
      <c r="Y2458" t="str">
        <f>INDEX(PDC!$K$1:$L$89,MATCH(AA2458,PDC!$K:$K,0),MATCH(PDC!$L$1,PDC!$K$1:$L$1,0))</f>
        <v>Fabrication de produits en caoutchouc et en plastique</v>
      </c>
      <c r="Z2458" t="s">
        <v>339</v>
      </c>
      <c r="AA2458" t="s">
        <v>195</v>
      </c>
      <c r="AB2458">
        <v>21.887161838270298</v>
      </c>
    </row>
    <row r="2459" spans="24:28" x14ac:dyDescent="0.35">
      <c r="X2459" t="str">
        <f t="shared" si="64"/>
        <v>8429_Fabrication d'autres produits minéraux non métalliques</v>
      </c>
      <c r="Y2459" t="str">
        <f>INDEX(PDC!$K$1:$L$89,MATCH(AA2459,PDC!$K:$K,0),MATCH(PDC!$L$1,PDC!$K$1:$L$1,0))</f>
        <v>Fabrication d'autres produits minéraux non métalliques</v>
      </c>
      <c r="Z2459" t="s">
        <v>339</v>
      </c>
      <c r="AA2459" t="s">
        <v>203</v>
      </c>
      <c r="AB2459">
        <v>44.186674245143898</v>
      </c>
    </row>
    <row r="2460" spans="24:28" x14ac:dyDescent="0.35">
      <c r="X2460" t="str">
        <f t="shared" si="64"/>
        <v>8429_Fabrication de produits métalliques, à l'exception des machines et des équipements</v>
      </c>
      <c r="Y2460" t="str">
        <f>INDEX(PDC!$K$1:$L$89,MATCH(AA2460,PDC!$K:$K,0),MATCH(PDC!$L$1,PDC!$K$1:$L$1,0))</f>
        <v>Fabrication de produits métalliques, à l'exception des machines et des équipements</v>
      </c>
      <c r="Z2460" t="s">
        <v>339</v>
      </c>
      <c r="AA2460" t="s">
        <v>204</v>
      </c>
      <c r="AB2460">
        <v>65.530948027626195</v>
      </c>
    </row>
    <row r="2461" spans="24:28" x14ac:dyDescent="0.35">
      <c r="X2461" t="str">
        <f t="shared" si="64"/>
        <v>8429_Fabrication d'équipements électriques</v>
      </c>
      <c r="Y2461" t="str">
        <f>INDEX(PDC!$K$1:$L$89,MATCH(AA2461,PDC!$K:$K,0),MATCH(PDC!$L$1,PDC!$K$1:$L$1,0))</f>
        <v>Fabrication d'équipements électriques</v>
      </c>
      <c r="Z2461" t="s">
        <v>339</v>
      </c>
      <c r="AA2461" t="s">
        <v>235</v>
      </c>
      <c r="AB2461">
        <v>0.98103961944881701</v>
      </c>
    </row>
    <row r="2462" spans="24:28" x14ac:dyDescent="0.35">
      <c r="X2462" t="str">
        <f t="shared" si="64"/>
        <v>8429_Fabrication de machines et équipements n.c.a.</v>
      </c>
      <c r="Y2462" t="str">
        <f>INDEX(PDC!$K$1:$L$89,MATCH(AA2462,PDC!$K:$K,0),MATCH(PDC!$L$1,PDC!$K$1:$L$1,0))</f>
        <v>Fabrication de machines et équipements n.c.a.</v>
      </c>
      <c r="Z2462" t="s">
        <v>339</v>
      </c>
      <c r="AA2462" t="s">
        <v>219</v>
      </c>
      <c r="AB2462">
        <v>44.597906773705098</v>
      </c>
    </row>
    <row r="2463" spans="24:28" x14ac:dyDescent="0.35">
      <c r="X2463" t="str">
        <f t="shared" si="64"/>
        <v>8429_Industrie automobile</v>
      </c>
      <c r="Y2463" t="str">
        <f>INDEX(PDC!$K$1:$L$89,MATCH(AA2463,PDC!$K:$K,0),MATCH(PDC!$L$1,PDC!$K$1:$L$1,0))</f>
        <v>Industrie automobile</v>
      </c>
      <c r="Z2463" t="s">
        <v>339</v>
      </c>
      <c r="AA2463" t="s">
        <v>208</v>
      </c>
      <c r="AB2463">
        <v>5.2146905402239696</v>
      </c>
    </row>
    <row r="2464" spans="24:28" x14ac:dyDescent="0.35">
      <c r="X2464" t="str">
        <f t="shared" si="64"/>
        <v>8429_Autres industries manufacturières</v>
      </c>
      <c r="Y2464" t="str">
        <f>INDEX(PDC!$K$1:$L$89,MATCH(AA2464,PDC!$K:$K,0),MATCH(PDC!$L$1,PDC!$K$1:$L$1,0))</f>
        <v>Autres industries manufacturières</v>
      </c>
      <c r="Z2464" t="s">
        <v>339</v>
      </c>
      <c r="AA2464" t="s">
        <v>244</v>
      </c>
      <c r="AB2464">
        <v>12.0085465150015</v>
      </c>
    </row>
    <row r="2465" spans="24:28" x14ac:dyDescent="0.35">
      <c r="X2465" t="str">
        <f t="shared" si="64"/>
        <v>8429_Réparation et installation de machines et d'équipements</v>
      </c>
      <c r="Y2465" t="str">
        <f>INDEX(PDC!$K$1:$L$89,MATCH(AA2465,PDC!$K:$K,0),MATCH(PDC!$L$1,PDC!$K$1:$L$1,0))</f>
        <v>Réparation et installation de machines et d'équipements</v>
      </c>
      <c r="Z2465" t="s">
        <v>339</v>
      </c>
      <c r="AA2465" t="s">
        <v>215</v>
      </c>
      <c r="AB2465">
        <v>36.031662712074699</v>
      </c>
    </row>
    <row r="2466" spans="24:28" x14ac:dyDescent="0.35">
      <c r="X2466" t="str">
        <f t="shared" si="64"/>
        <v>8429_Production et distribution d'électricité, de gaz, de vapeur et d'air conditionné</v>
      </c>
      <c r="Y2466" t="str">
        <f>INDEX(PDC!$K$1:$L$89,MATCH(AA2466,PDC!$K:$K,0),MATCH(PDC!$L$1,PDC!$K$1:$L$1,0))</f>
        <v>Production et distribution d'électricité, de gaz, de vapeur et d'air conditionné</v>
      </c>
      <c r="Z2466" t="s">
        <v>339</v>
      </c>
      <c r="AA2466" t="s">
        <v>253</v>
      </c>
      <c r="AB2466">
        <v>36.042732575007598</v>
      </c>
    </row>
    <row r="2467" spans="24:28" x14ac:dyDescent="0.35">
      <c r="X2467" t="str">
        <f t="shared" si="64"/>
        <v>8429_Captage, traitement et distribution d'eau</v>
      </c>
      <c r="Y2467" t="str">
        <f>INDEX(PDC!$K$1:$L$89,MATCH(AA2467,PDC!$K:$K,0),MATCH(PDC!$L$1,PDC!$K$1:$L$1,0))</f>
        <v>Captage, traitement et distribution d'eau</v>
      </c>
      <c r="Z2467" t="s">
        <v>339</v>
      </c>
      <c r="AA2467" t="s">
        <v>230</v>
      </c>
      <c r="AB2467">
        <v>4.7916666666666696</v>
      </c>
    </row>
    <row r="2468" spans="24:28" x14ac:dyDescent="0.35">
      <c r="X2468" t="str">
        <f t="shared" si="64"/>
        <v>8429_Collecte, traitement et élimination des déchets ; récupération</v>
      </c>
      <c r="Y2468" t="str">
        <f>INDEX(PDC!$K$1:$L$89,MATCH(AA2468,PDC!$K:$K,0),MATCH(PDC!$L$1,PDC!$K$1:$L$1,0))</f>
        <v>Collecte, traitement et élimination des déchets ; récupération</v>
      </c>
      <c r="Z2468" t="s">
        <v>339</v>
      </c>
      <c r="AA2468" t="s">
        <v>147</v>
      </c>
      <c r="AB2468">
        <v>12.070847683404899</v>
      </c>
    </row>
    <row r="2469" spans="24:28" x14ac:dyDescent="0.35">
      <c r="X2469" t="str">
        <f t="shared" si="64"/>
        <v>8429_Construction de bâtiments</v>
      </c>
      <c r="Y2469" t="str">
        <f>INDEX(PDC!$K$1:$L$89,MATCH(AA2469,PDC!$K:$K,0),MATCH(PDC!$L$1,PDC!$K$1:$L$1,0))</f>
        <v>Construction de bâtiments</v>
      </c>
      <c r="Z2469" t="s">
        <v>339</v>
      </c>
      <c r="AA2469" t="s">
        <v>193</v>
      </c>
      <c r="AB2469">
        <v>44.301733182404398</v>
      </c>
    </row>
    <row r="2470" spans="24:28" x14ac:dyDescent="0.35">
      <c r="X2470" t="str">
        <f t="shared" si="64"/>
        <v>8429_Génie civil</v>
      </c>
      <c r="Y2470" t="str">
        <f>INDEX(PDC!$K$1:$L$89,MATCH(AA2470,PDC!$K:$K,0),MATCH(PDC!$L$1,PDC!$K$1:$L$1,0))</f>
        <v>Génie civil</v>
      </c>
      <c r="Z2470" t="s">
        <v>339</v>
      </c>
      <c r="AA2470" t="s">
        <v>149</v>
      </c>
      <c r="AB2470">
        <v>210.27935821880601</v>
      </c>
    </row>
    <row r="2471" spans="24:28" x14ac:dyDescent="0.35">
      <c r="X2471" t="str">
        <f t="shared" si="64"/>
        <v>8429_Travaux de construction spécialisés</v>
      </c>
      <c r="Y2471" t="str">
        <f>INDEX(PDC!$K$1:$L$89,MATCH(AA2471,PDC!$K:$K,0),MATCH(PDC!$L$1,PDC!$K$1:$L$1,0))</f>
        <v>Travaux de construction spécialisés</v>
      </c>
      <c r="Z2471" t="s">
        <v>339</v>
      </c>
      <c r="AA2471" t="s">
        <v>151</v>
      </c>
      <c r="AB2471">
        <v>641.57362889737101</v>
      </c>
    </row>
    <row r="2472" spans="24:28" x14ac:dyDescent="0.35">
      <c r="X2472" t="str">
        <f t="shared" si="64"/>
        <v>8429_Commerce et réparation d'automobiles et de motocycles</v>
      </c>
      <c r="Y2472" t="str">
        <f>INDEX(PDC!$K$1:$L$89,MATCH(AA2472,PDC!$K:$K,0),MATCH(PDC!$L$1,PDC!$K$1:$L$1,0))</f>
        <v>Commerce et réparation d'automobiles et de motocycles</v>
      </c>
      <c r="Z2472" t="s">
        <v>339</v>
      </c>
      <c r="AA2472" t="s">
        <v>223</v>
      </c>
      <c r="AB2472">
        <v>198.10050963655101</v>
      </c>
    </row>
    <row r="2473" spans="24:28" x14ac:dyDescent="0.35">
      <c r="X2473" t="str">
        <f t="shared" si="64"/>
        <v>8429_Commerce de gros, à l'exception des automobiles et des motocycles</v>
      </c>
      <c r="Y2473" t="str">
        <f>INDEX(PDC!$K$1:$L$89,MATCH(AA2473,PDC!$K:$K,0),MATCH(PDC!$L$1,PDC!$K$1:$L$1,0))</f>
        <v>Commerce de gros, à l'exception des automobiles et des motocycles</v>
      </c>
      <c r="Z2473" t="s">
        <v>339</v>
      </c>
      <c r="AA2473" t="s">
        <v>210</v>
      </c>
      <c r="AB2473">
        <v>402.94498907830098</v>
      </c>
    </row>
    <row r="2474" spans="24:28" x14ac:dyDescent="0.35">
      <c r="X2474" t="str">
        <f t="shared" si="64"/>
        <v>8429_Commerce de détail, à l'exception des automobiles et des motocycles</v>
      </c>
      <c r="Y2474" t="str">
        <f>INDEX(PDC!$K$1:$L$89,MATCH(AA2474,PDC!$K:$K,0),MATCH(PDC!$L$1,PDC!$K$1:$L$1,0))</f>
        <v>Commerce de détail, à l'exception des automobiles et des motocycles</v>
      </c>
      <c r="Z2474" t="s">
        <v>339</v>
      </c>
      <c r="AA2474" t="s">
        <v>206</v>
      </c>
      <c r="AB2474">
        <v>712.37560786822803</v>
      </c>
    </row>
    <row r="2475" spans="24:28" x14ac:dyDescent="0.35">
      <c r="X2475" t="str">
        <f t="shared" si="64"/>
        <v>8429_Transports terrestres et transport par conduites</v>
      </c>
      <c r="Y2475" t="str">
        <f>INDEX(PDC!$K$1:$L$89,MATCH(AA2475,PDC!$K:$K,0),MATCH(PDC!$L$1,PDC!$K$1:$L$1,0))</f>
        <v>Transports terrestres et transport par conduites</v>
      </c>
      <c r="Z2475" t="s">
        <v>339</v>
      </c>
      <c r="AA2475" t="s">
        <v>205</v>
      </c>
      <c r="AB2475">
        <v>296.02168449693499</v>
      </c>
    </row>
    <row r="2476" spans="24:28" x14ac:dyDescent="0.35">
      <c r="X2476" t="str">
        <f t="shared" si="64"/>
        <v>8429_Entreposage et services auxiliaires des transports</v>
      </c>
      <c r="Y2476" t="str">
        <f>INDEX(PDC!$K$1:$L$89,MATCH(AA2476,PDC!$K:$K,0),MATCH(PDC!$L$1,PDC!$K$1:$L$1,0))</f>
        <v>Entreposage et services auxiliaires des transports</v>
      </c>
      <c r="Z2476" t="s">
        <v>339</v>
      </c>
      <c r="AA2476" t="s">
        <v>200</v>
      </c>
      <c r="AB2476">
        <v>23.349303745942301</v>
      </c>
    </row>
    <row r="2477" spans="24:28" x14ac:dyDescent="0.35">
      <c r="X2477" t="str">
        <f t="shared" si="64"/>
        <v>8429_Activités de poste et de courrier</v>
      </c>
      <c r="Y2477" t="str">
        <f>INDEX(PDC!$K$1:$L$89,MATCH(AA2477,PDC!$K:$K,0),MATCH(PDC!$L$1,PDC!$K$1:$L$1,0))</f>
        <v>Activités de poste et de courrier</v>
      </c>
      <c r="Z2477" t="s">
        <v>339</v>
      </c>
      <c r="AA2477" t="s">
        <v>229</v>
      </c>
      <c r="AB2477">
        <v>67.064453153594997</v>
      </c>
    </row>
    <row r="2478" spans="24:28" x14ac:dyDescent="0.35">
      <c r="X2478" t="str">
        <f t="shared" si="64"/>
        <v>8429_Hébergement</v>
      </c>
      <c r="Y2478" t="str">
        <f>INDEX(PDC!$K$1:$L$89,MATCH(AA2478,PDC!$K:$K,0),MATCH(PDC!$L$1,PDC!$K$1:$L$1,0))</f>
        <v>Hébergement</v>
      </c>
      <c r="Z2478" t="s">
        <v>339</v>
      </c>
      <c r="AA2478" t="s">
        <v>220</v>
      </c>
      <c r="AB2478">
        <v>175.045036034379</v>
      </c>
    </row>
    <row r="2479" spans="24:28" x14ac:dyDescent="0.35">
      <c r="X2479" t="str">
        <f t="shared" si="64"/>
        <v>8429_Restauration</v>
      </c>
      <c r="Y2479" t="str">
        <f>INDEX(PDC!$K$1:$L$89,MATCH(AA2479,PDC!$K:$K,0),MATCH(PDC!$L$1,PDC!$K$1:$L$1,0))</f>
        <v>Restauration</v>
      </c>
      <c r="Z2479" t="s">
        <v>339</v>
      </c>
      <c r="AA2479" t="s">
        <v>214</v>
      </c>
      <c r="AB2479">
        <v>227.251368376638</v>
      </c>
    </row>
    <row r="2480" spans="24:28" x14ac:dyDescent="0.35">
      <c r="X2480" t="str">
        <f t="shared" si="64"/>
        <v>8429_Édition</v>
      </c>
      <c r="Y2480" t="str">
        <f>INDEX(PDC!$K$1:$L$89,MATCH(AA2480,PDC!$K:$K,0),MATCH(PDC!$L$1,PDC!$K$1:$L$1,0))</f>
        <v>Édition</v>
      </c>
      <c r="Z2480" t="s">
        <v>339</v>
      </c>
      <c r="AA2480" t="s">
        <v>255</v>
      </c>
      <c r="AB2480">
        <v>1.0143455959849199</v>
      </c>
    </row>
    <row r="2481" spans="24:28" x14ac:dyDescent="0.35">
      <c r="X2481" t="str">
        <f t="shared" si="64"/>
        <v>8429_Production de films cinématographiques, de vidéo et de programmes de télévision ; enregistrement sonore et édition musicale</v>
      </c>
      <c r="Y2481" t="str">
        <f>INDEX(PDC!$K$1:$L$89,MATCH(AA2481,PDC!$K:$K,0),MATCH(PDC!$L$1,PDC!$K$1:$L$1,0))</f>
        <v>Production de films cinématographiques, de vidéo et de programmes de télévision ; enregistrement sonore et édition musicale</v>
      </c>
      <c r="Z2481" t="s">
        <v>339</v>
      </c>
      <c r="AA2481" t="s">
        <v>228</v>
      </c>
      <c r="AB2481">
        <v>4.0085465150015303</v>
      </c>
    </row>
    <row r="2482" spans="24:28" x14ac:dyDescent="0.35">
      <c r="X2482" t="str">
        <f t="shared" si="64"/>
        <v>8429_Télécommunications</v>
      </c>
      <c r="Y2482" t="str">
        <f>INDEX(PDC!$K$1:$L$89,MATCH(AA2482,PDC!$K:$K,0),MATCH(PDC!$L$1,PDC!$K$1:$L$1,0))</f>
        <v>Télécommunications</v>
      </c>
      <c r="Z2482" t="s">
        <v>339</v>
      </c>
      <c r="AA2482" t="s">
        <v>249</v>
      </c>
      <c r="AB2482">
        <v>24.262091938035901</v>
      </c>
    </row>
    <row r="2483" spans="24:28" x14ac:dyDescent="0.35">
      <c r="X2483" t="str">
        <f t="shared" si="64"/>
        <v>8429_Programmation, conseil et autres activités informatiques</v>
      </c>
      <c r="Y2483" t="str">
        <f>INDEX(PDC!$K$1:$L$89,MATCH(AA2483,PDC!$K:$K,0),MATCH(PDC!$L$1,PDC!$K$1:$L$1,0))</f>
        <v>Programmation, conseil et autres activités informatiques</v>
      </c>
      <c r="Z2483" t="s">
        <v>339</v>
      </c>
      <c r="AA2483" t="s">
        <v>233</v>
      </c>
      <c r="AB2483">
        <v>3.9957178585253201</v>
      </c>
    </row>
    <row r="2484" spans="24:28" x14ac:dyDescent="0.35">
      <c r="X2484" t="str">
        <f t="shared" si="64"/>
        <v>8429_Activités des services financiers, hors assurance et caisses de retraite</v>
      </c>
      <c r="Y2484" t="str">
        <f>INDEX(PDC!$K$1:$L$89,MATCH(AA2484,PDC!$K:$K,0),MATCH(PDC!$L$1,PDC!$K$1:$L$1,0))</f>
        <v>Activités des services financiers, hors assurance et caisses de retraite</v>
      </c>
      <c r="Z2484" t="s">
        <v>339</v>
      </c>
      <c r="AA2484" t="s">
        <v>226</v>
      </c>
      <c r="AB2484">
        <v>148.847195266885</v>
      </c>
    </row>
    <row r="2485" spans="24:28" x14ac:dyDescent="0.35">
      <c r="X2485" t="str">
        <f t="shared" si="64"/>
        <v>8429_Assurance</v>
      </c>
      <c r="Y2485" t="str">
        <f>INDEX(PDC!$K$1:$L$89,MATCH(AA2485,PDC!$K:$K,0),MATCH(PDC!$L$1,PDC!$K$1:$L$1,0))</f>
        <v>Assurance</v>
      </c>
      <c r="Z2485" t="s">
        <v>339</v>
      </c>
      <c r="AA2485" t="s">
        <v>240</v>
      </c>
      <c r="AB2485">
        <v>8.9903271537997593</v>
      </c>
    </row>
    <row r="2486" spans="24:28" x14ac:dyDescent="0.35">
      <c r="X2486" t="str">
        <f t="shared" si="64"/>
        <v>8429_Activités auxiliaires de services financiers et d'assurance</v>
      </c>
      <c r="Y2486" t="str">
        <f>INDEX(PDC!$K$1:$L$89,MATCH(AA2486,PDC!$K:$K,0),MATCH(PDC!$L$1,PDC!$K$1:$L$1,0))</f>
        <v>Activités auxiliaires de services financiers et d'assurance</v>
      </c>
      <c r="Z2486" t="s">
        <v>339</v>
      </c>
      <c r="AA2486" t="s">
        <v>232</v>
      </c>
      <c r="AB2486">
        <v>53.1536044480237</v>
      </c>
    </row>
    <row r="2487" spans="24:28" x14ac:dyDescent="0.35">
      <c r="X2487" t="str">
        <f t="shared" si="64"/>
        <v>8429_Activités immobilières</v>
      </c>
      <c r="Y2487" t="str">
        <f>INDEX(PDC!$K$1:$L$89,MATCH(AA2487,PDC!$K:$K,0),MATCH(PDC!$L$1,PDC!$K$1:$L$1,0))</f>
        <v>Activités immobilières</v>
      </c>
      <c r="Z2487" t="s">
        <v>339</v>
      </c>
      <c r="AA2487" t="s">
        <v>217</v>
      </c>
      <c r="AB2487">
        <v>42.276272873391598</v>
      </c>
    </row>
    <row r="2488" spans="24:28" x14ac:dyDescent="0.35">
      <c r="X2488" t="str">
        <f t="shared" si="64"/>
        <v>8429_Activités juridiques et comptables</v>
      </c>
      <c r="Y2488" t="str">
        <f>INDEX(PDC!$K$1:$L$89,MATCH(AA2488,PDC!$K:$K,0),MATCH(PDC!$L$1,PDC!$K$1:$L$1,0))</f>
        <v>Activités juridiques et comptables</v>
      </c>
      <c r="Z2488" t="s">
        <v>339</v>
      </c>
      <c r="AA2488" t="s">
        <v>155</v>
      </c>
      <c r="AB2488">
        <v>128.14896846636401</v>
      </c>
    </row>
    <row r="2489" spans="24:28" x14ac:dyDescent="0.35">
      <c r="X2489" t="str">
        <f t="shared" si="64"/>
        <v>8429_Activités des sièges sociaux ; conseil de gestion</v>
      </c>
      <c r="Y2489" t="str">
        <f>INDEX(PDC!$K$1:$L$89,MATCH(AA2489,PDC!$K:$K,0),MATCH(PDC!$L$1,PDC!$K$1:$L$1,0))</f>
        <v>Activités des sièges sociaux ; conseil de gestion</v>
      </c>
      <c r="Z2489" t="s">
        <v>339</v>
      </c>
      <c r="AA2489" t="s">
        <v>234</v>
      </c>
      <c r="AB2489">
        <v>4.0085465150015303</v>
      </c>
    </row>
    <row r="2490" spans="24:28" x14ac:dyDescent="0.35">
      <c r="X2490" t="str">
        <f t="shared" si="64"/>
        <v>8429_Activités d'architecture et d'ingénierie ; activités de contrôle et analyses techniques</v>
      </c>
      <c r="Y2490" t="str">
        <f>INDEX(PDC!$K$1:$L$89,MATCH(AA2490,PDC!$K:$K,0),MATCH(PDC!$L$1,PDC!$K$1:$L$1,0))</f>
        <v>Activités d'architecture et d'ingénierie ; activités de contrôle et analyses techniques</v>
      </c>
      <c r="Z2490" t="s">
        <v>339</v>
      </c>
      <c r="AA2490" t="s">
        <v>243</v>
      </c>
      <c r="AB2490">
        <v>41.856087428227198</v>
      </c>
    </row>
    <row r="2491" spans="24:28" x14ac:dyDescent="0.35">
      <c r="X2491" t="str">
        <f t="shared" si="64"/>
        <v>8429_Recherche-développement scientifique</v>
      </c>
      <c r="Y2491" t="str">
        <f>INDEX(PDC!$K$1:$L$89,MATCH(AA2491,PDC!$K:$K,0),MATCH(PDC!$L$1,PDC!$K$1:$L$1,0))</f>
        <v>Recherche-développement scientifique</v>
      </c>
      <c r="Z2491" t="s">
        <v>339</v>
      </c>
      <c r="AA2491" t="s">
        <v>251</v>
      </c>
      <c r="AB2491">
        <v>7.9647577092511002</v>
      </c>
    </row>
    <row r="2492" spans="24:28" x14ac:dyDescent="0.35">
      <c r="X2492" t="str">
        <f t="shared" si="64"/>
        <v>8429_Publicité et études de marché</v>
      </c>
      <c r="Y2492" t="str">
        <f>INDEX(PDC!$K$1:$L$89,MATCH(AA2492,PDC!$K:$K,0),MATCH(PDC!$L$1,PDC!$K$1:$L$1,0))</f>
        <v>Publicité et études de marché</v>
      </c>
      <c r="Z2492" t="s">
        <v>339</v>
      </c>
      <c r="AA2492" t="s">
        <v>157</v>
      </c>
      <c r="AB2492">
        <v>7.9908170359720803</v>
      </c>
    </row>
    <row r="2493" spans="24:28" x14ac:dyDescent="0.35">
      <c r="X2493" t="str">
        <f t="shared" si="64"/>
        <v>8429_Activités vétérinaires</v>
      </c>
      <c r="Y2493" t="str">
        <f>INDEX(PDC!$K$1:$L$89,MATCH(AA2493,PDC!$K:$K,0),MATCH(PDC!$L$1,PDC!$K$1:$L$1,0))</f>
        <v>Activités vétérinaires</v>
      </c>
      <c r="Z2493" t="s">
        <v>339</v>
      </c>
      <c r="AA2493" t="s">
        <v>238</v>
      </c>
      <c r="AB2493">
        <v>21.500667709695001</v>
      </c>
    </row>
    <row r="2494" spans="24:28" x14ac:dyDescent="0.35">
      <c r="X2494" t="str">
        <f t="shared" si="64"/>
        <v>8429_Activités de location et location-bail</v>
      </c>
      <c r="Y2494" t="str">
        <f>INDEX(PDC!$K$1:$L$89,MATCH(AA2494,PDC!$K:$K,0),MATCH(PDC!$L$1,PDC!$K$1:$L$1,0))</f>
        <v>Activités de location et location-bail</v>
      </c>
      <c r="Z2494" t="s">
        <v>339</v>
      </c>
      <c r="AA2494" t="s">
        <v>236</v>
      </c>
      <c r="AB2494">
        <v>6.8094341053853897</v>
      </c>
    </row>
    <row r="2495" spans="24:28" x14ac:dyDescent="0.35">
      <c r="X2495" t="str">
        <f t="shared" si="64"/>
        <v>8429_Activités liées à l'emploi</v>
      </c>
      <c r="Y2495" t="str">
        <f>INDEX(PDC!$K$1:$L$89,MATCH(AA2495,PDC!$K:$K,0),MATCH(PDC!$L$1,PDC!$K$1:$L$1,0))</f>
        <v>Activités liées à l'emploi</v>
      </c>
      <c r="Z2495" t="s">
        <v>339</v>
      </c>
      <c r="AA2495" t="s">
        <v>198</v>
      </c>
      <c r="AB2495">
        <v>78.627367367056095</v>
      </c>
    </row>
    <row r="2496" spans="24:28" x14ac:dyDescent="0.35">
      <c r="X2496" t="str">
        <f t="shared" si="64"/>
        <v>8429_Activités des agences de voyage, voyagistes, services de réservation et activités connexes</v>
      </c>
      <c r="Y2496" t="str">
        <f>INDEX(PDC!$K$1:$L$89,MATCH(AA2496,PDC!$K:$K,0),MATCH(PDC!$L$1,PDC!$K$1:$L$1,0))</f>
        <v>Activités des agences de voyage, voyagistes, services de réservation et activités connexes</v>
      </c>
      <c r="Z2496" t="s">
        <v>339</v>
      </c>
      <c r="AA2496" t="s">
        <v>227</v>
      </c>
      <c r="AB2496">
        <v>12.0217367971785</v>
      </c>
    </row>
    <row r="2497" spans="24:28" x14ac:dyDescent="0.35">
      <c r="X2497" t="str">
        <f t="shared" si="64"/>
        <v>8429_Enquêtes et sécurité</v>
      </c>
      <c r="Y2497" t="str">
        <f>INDEX(PDC!$K$1:$L$89,MATCH(AA2497,PDC!$K:$K,0),MATCH(PDC!$L$1,PDC!$K$1:$L$1,0))</f>
        <v>Enquêtes et sécurité</v>
      </c>
      <c r="Z2497" t="s">
        <v>339</v>
      </c>
      <c r="AA2497" t="s">
        <v>213</v>
      </c>
      <c r="AB2497">
        <v>7.0415190754221202</v>
      </c>
    </row>
    <row r="2498" spans="24:28" x14ac:dyDescent="0.35">
      <c r="X2498" t="str">
        <f t="shared" si="64"/>
        <v>8429_Services relatifs aux bâtiments et aménagement paysager</v>
      </c>
      <c r="Y2498" t="str">
        <f>INDEX(PDC!$K$1:$L$89,MATCH(AA2498,PDC!$K:$K,0),MATCH(PDC!$L$1,PDC!$K$1:$L$1,0))</f>
        <v>Services relatifs aux bâtiments et aménagement paysager</v>
      </c>
      <c r="Z2498" t="s">
        <v>339</v>
      </c>
      <c r="AA2498" t="s">
        <v>212</v>
      </c>
      <c r="AB2498">
        <v>52.956729550383699</v>
      </c>
    </row>
    <row r="2499" spans="24:28" x14ac:dyDescent="0.35">
      <c r="X2499" t="str">
        <f t="shared" si="64"/>
        <v>8429_Activités administratives et autres activités de soutien aux entreprises</v>
      </c>
      <c r="Y2499" t="str">
        <f>INDEX(PDC!$K$1:$L$89,MATCH(AA2499,PDC!$K:$K,0),MATCH(PDC!$L$1,PDC!$K$1:$L$1,0))</f>
        <v>Activités administratives et autres activités de soutien aux entreprises</v>
      </c>
      <c r="Z2499" t="s">
        <v>339</v>
      </c>
      <c r="AA2499" t="s">
        <v>224</v>
      </c>
      <c r="AB2499">
        <v>28.274494467523802</v>
      </c>
    </row>
    <row r="2500" spans="24:28" x14ac:dyDescent="0.35">
      <c r="X2500" t="str">
        <f t="shared" si="64"/>
        <v>8429_Administration publique et défense ; sécurité sociale obligatoire</v>
      </c>
      <c r="Y2500" t="str">
        <f>INDEX(PDC!$K$1:$L$89,MATCH(AA2500,PDC!$K:$K,0),MATCH(PDC!$L$1,PDC!$K$1:$L$1,0))</f>
        <v>Administration publique et défense ; sécurité sociale obligatoire</v>
      </c>
      <c r="Z2500" t="s">
        <v>339</v>
      </c>
      <c r="AA2500" t="s">
        <v>218</v>
      </c>
      <c r="AB2500">
        <v>412.37692451053101</v>
      </c>
    </row>
    <row r="2501" spans="24:28" x14ac:dyDescent="0.35">
      <c r="X2501" t="str">
        <f t="shared" ref="X2501:X2564" si="65">Z2501&amp;"_"&amp;Y2501</f>
        <v>8429_Enseignement</v>
      </c>
      <c r="Y2501" t="str">
        <f>INDEX(PDC!$K$1:$L$89,MATCH(AA2501,PDC!$K:$K,0),MATCH(PDC!$L$1,PDC!$K$1:$L$1,0))</f>
        <v>Enseignement</v>
      </c>
      <c r="Z2501" t="s">
        <v>339</v>
      </c>
      <c r="AA2501" t="s">
        <v>222</v>
      </c>
      <c r="AB2501">
        <v>475.03282846969898</v>
      </c>
    </row>
    <row r="2502" spans="24:28" x14ac:dyDescent="0.35">
      <c r="X2502" t="str">
        <f t="shared" si="65"/>
        <v>8429_Activités pour la santé humaine</v>
      </c>
      <c r="Y2502" t="str">
        <f>INDEX(PDC!$K$1:$L$89,MATCH(AA2502,PDC!$K:$K,0),MATCH(PDC!$L$1,PDC!$K$1:$L$1,0))</f>
        <v>Activités pour la santé humaine</v>
      </c>
      <c r="Z2502" t="s">
        <v>339</v>
      </c>
      <c r="AA2502" t="s">
        <v>207</v>
      </c>
      <c r="AB2502">
        <v>293.91858797180299</v>
      </c>
    </row>
    <row r="2503" spans="24:28" x14ac:dyDescent="0.35">
      <c r="X2503" t="str">
        <f t="shared" si="65"/>
        <v>8429_Hébergement médico-social et social</v>
      </c>
      <c r="Y2503" t="str">
        <f>INDEX(PDC!$K$1:$L$89,MATCH(AA2503,PDC!$K:$K,0),MATCH(PDC!$L$1,PDC!$K$1:$L$1,0))</f>
        <v>Hébergement médico-social et social</v>
      </c>
      <c r="Z2503" t="s">
        <v>339</v>
      </c>
      <c r="AA2503" t="s">
        <v>202</v>
      </c>
      <c r="AB2503">
        <v>443.90220690943403</v>
      </c>
    </row>
    <row r="2504" spans="24:28" x14ac:dyDescent="0.35">
      <c r="X2504" t="str">
        <f t="shared" si="65"/>
        <v>8429_Action sociale sans hébergement</v>
      </c>
      <c r="Y2504" t="str">
        <f>INDEX(PDC!$K$1:$L$89,MATCH(AA2504,PDC!$K:$K,0),MATCH(PDC!$L$1,PDC!$K$1:$L$1,0))</f>
        <v>Action sociale sans hébergement</v>
      </c>
      <c r="Z2504" t="s">
        <v>339</v>
      </c>
      <c r="AA2504" t="s">
        <v>201</v>
      </c>
      <c r="AB2504">
        <v>467.826605495531</v>
      </c>
    </row>
    <row r="2505" spans="24:28" x14ac:dyDescent="0.35">
      <c r="X2505" t="str">
        <f t="shared" si="65"/>
        <v>8429_Activités créatives, artistiques et de spectacle</v>
      </c>
      <c r="Y2505" t="str">
        <f>INDEX(PDC!$K$1:$L$89,MATCH(AA2505,PDC!$K:$K,0),MATCH(PDC!$L$1,PDC!$K$1:$L$1,0))</f>
        <v>Activités créatives, artistiques et de spectacle</v>
      </c>
      <c r="Z2505" t="s">
        <v>339</v>
      </c>
      <c r="AA2505" t="s">
        <v>245</v>
      </c>
      <c r="AB2505">
        <v>12.104347826087</v>
      </c>
    </row>
    <row r="2506" spans="24:28" x14ac:dyDescent="0.35">
      <c r="X2506" t="str">
        <f t="shared" si="65"/>
        <v>8429_Bibliothèques, archives, musées et autres activités culturelles</v>
      </c>
      <c r="Y2506" t="str">
        <f>INDEX(PDC!$K$1:$L$89,MATCH(AA2506,PDC!$K:$K,0),MATCH(PDC!$L$1,PDC!$K$1:$L$1,0))</f>
        <v>Bibliothèques, archives, musées et autres activités culturelles</v>
      </c>
      <c r="Z2506" t="s">
        <v>339</v>
      </c>
      <c r="AA2506" t="s">
        <v>239</v>
      </c>
      <c r="AB2506">
        <v>7.8295560648501903</v>
      </c>
    </row>
    <row r="2507" spans="24:28" x14ac:dyDescent="0.35">
      <c r="X2507" t="str">
        <f t="shared" si="65"/>
        <v>8429_Organisation de jeux de hasard et d'argent</v>
      </c>
      <c r="Y2507" t="str">
        <f>INDEX(PDC!$K$1:$L$89,MATCH(AA2507,PDC!$K:$K,0),MATCH(PDC!$L$1,PDC!$K$1:$L$1,0))</f>
        <v>Organisation de jeux de hasard et d'argent</v>
      </c>
      <c r="Z2507" t="s">
        <v>339</v>
      </c>
      <c r="AA2507" t="s">
        <v>247</v>
      </c>
      <c r="AB2507">
        <v>16.093305747465699</v>
      </c>
    </row>
    <row r="2508" spans="24:28" x14ac:dyDescent="0.35">
      <c r="X2508" t="str">
        <f t="shared" si="65"/>
        <v>8429_Activités sportives, récréatives et de loisirs</v>
      </c>
      <c r="Y2508" t="str">
        <f>INDEX(PDC!$K$1:$L$89,MATCH(AA2508,PDC!$K:$K,0),MATCH(PDC!$L$1,PDC!$K$1:$L$1,0))</f>
        <v>Activités sportives, récréatives et de loisirs</v>
      </c>
      <c r="Z2508" t="s">
        <v>339</v>
      </c>
      <c r="AA2508" t="s">
        <v>241</v>
      </c>
      <c r="AB2508">
        <v>41.026230944850603</v>
      </c>
    </row>
    <row r="2509" spans="24:28" x14ac:dyDescent="0.35">
      <c r="X2509" t="str">
        <f t="shared" si="65"/>
        <v>8429_Activités des organisations associatives</v>
      </c>
      <c r="Y2509" t="str">
        <f>INDEX(PDC!$K$1:$L$89,MATCH(AA2509,PDC!$K:$K,0),MATCH(PDC!$L$1,PDC!$K$1:$L$1,0))</f>
        <v>Activités des organisations associatives</v>
      </c>
      <c r="Z2509" t="s">
        <v>339</v>
      </c>
      <c r="AA2509" t="s">
        <v>209</v>
      </c>
      <c r="AB2509">
        <v>104.52250298553101</v>
      </c>
    </row>
    <row r="2510" spans="24:28" x14ac:dyDescent="0.35">
      <c r="X2510" t="str">
        <f t="shared" si="65"/>
        <v>8429_Réparation d'ordinateurs et de biens personnels et domestiques</v>
      </c>
      <c r="Y2510" t="str">
        <f>INDEX(PDC!$K$1:$L$89,MATCH(AA2510,PDC!$K:$K,0),MATCH(PDC!$L$1,PDC!$K$1:$L$1,0))</f>
        <v>Réparation d'ordinateurs et de biens personnels et domestiques</v>
      </c>
      <c r="Z2510" t="s">
        <v>339</v>
      </c>
      <c r="AA2510" t="s">
        <v>242</v>
      </c>
      <c r="AB2510">
        <v>4.0085465150015303</v>
      </c>
    </row>
    <row r="2511" spans="24:28" x14ac:dyDescent="0.35">
      <c r="X2511" t="str">
        <f t="shared" si="65"/>
        <v>8429_Autres services personnels</v>
      </c>
      <c r="Y2511" t="str">
        <f>INDEX(PDC!$K$1:$L$89,MATCH(AA2511,PDC!$K:$K,0),MATCH(PDC!$L$1,PDC!$K$1:$L$1,0))</f>
        <v>Autres services personnels</v>
      </c>
      <c r="Z2511" t="s">
        <v>339</v>
      </c>
      <c r="AA2511" t="s">
        <v>216</v>
      </c>
      <c r="AB2511">
        <v>116.636658997289</v>
      </c>
    </row>
    <row r="2512" spans="24:28" x14ac:dyDescent="0.35">
      <c r="X2512" t="str">
        <f t="shared" si="65"/>
        <v>8429_Activités des ménages en tant qu'employeurs de personnel domestique</v>
      </c>
      <c r="Y2512" t="str">
        <f>INDEX(PDC!$K$1:$L$89,MATCH(AA2512,PDC!$K:$K,0),MATCH(PDC!$L$1,PDC!$K$1:$L$1,0))</f>
        <v>Activités des ménages en tant qu'employeurs de personnel domestique</v>
      </c>
      <c r="Z2512" t="s">
        <v>339</v>
      </c>
      <c r="AA2512" t="s">
        <v>261</v>
      </c>
      <c r="AB2512">
        <v>71.305795549133705</v>
      </c>
    </row>
    <row r="2513" spans="24:28" x14ac:dyDescent="0.35">
      <c r="X2513" t="str">
        <f t="shared" si="65"/>
        <v>8430_Culture et production animale, chasse et services annexes</v>
      </c>
      <c r="Y2513" t="str">
        <f>INDEX(PDC!$K$1:$L$89,MATCH(AA2513,PDC!$K:$K,0),MATCH(PDC!$L$1,PDC!$K$1:$L$1,0))</f>
        <v>Culture et production animale, chasse et services annexes</v>
      </c>
      <c r="Z2513" t="s">
        <v>341</v>
      </c>
      <c r="AA2513" t="s">
        <v>94</v>
      </c>
      <c r="AB2513">
        <v>143.94477937715999</v>
      </c>
    </row>
    <row r="2514" spans="24:28" x14ac:dyDescent="0.35">
      <c r="X2514" t="str">
        <f t="shared" si="65"/>
        <v>8430_Sylviculture et exploitation forestière</v>
      </c>
      <c r="Y2514" t="str">
        <f>INDEX(PDC!$K$1:$L$89,MATCH(AA2514,PDC!$K:$K,0),MATCH(PDC!$L$1,PDC!$K$1:$L$1,0))</f>
        <v>Sylviculture et exploitation forestière</v>
      </c>
      <c r="Z2514" t="s">
        <v>341</v>
      </c>
      <c r="AA2514" t="s">
        <v>95</v>
      </c>
      <c r="AB2514">
        <v>55.395510308599903</v>
      </c>
    </row>
    <row r="2515" spans="24:28" x14ac:dyDescent="0.35">
      <c r="X2515" t="str">
        <f t="shared" si="65"/>
        <v>8430_Extraction de minerais métalliques</v>
      </c>
      <c r="Y2515" t="str">
        <f>INDEX(PDC!$K$1:$L$89,MATCH(AA2515,PDC!$K:$K,0),MATCH(PDC!$L$1,PDC!$K$1:$L$1,0))</f>
        <v>Extraction de minerais métalliques</v>
      </c>
      <c r="Z2515" t="s">
        <v>341</v>
      </c>
      <c r="AA2515" t="s">
        <v>106</v>
      </c>
      <c r="AB2515">
        <v>3.9917347301619399</v>
      </c>
    </row>
    <row r="2516" spans="24:28" x14ac:dyDescent="0.35">
      <c r="X2516" t="str">
        <f t="shared" si="65"/>
        <v>8430_Industries alimentaires</v>
      </c>
      <c r="Y2516" t="str">
        <f>INDEX(PDC!$K$1:$L$89,MATCH(AA2516,PDC!$K:$K,0),MATCH(PDC!$L$1,PDC!$K$1:$L$1,0))</f>
        <v>Industries alimentaires</v>
      </c>
      <c r="Z2516" t="s">
        <v>341</v>
      </c>
      <c r="AA2516" t="s">
        <v>199</v>
      </c>
      <c r="AB2516">
        <v>571.03618877536906</v>
      </c>
    </row>
    <row r="2517" spans="24:28" x14ac:dyDescent="0.35">
      <c r="X2517" t="str">
        <f t="shared" si="65"/>
        <v>8430_Fabrication de textiles</v>
      </c>
      <c r="Y2517" t="str">
        <f>INDEX(PDC!$K$1:$L$89,MATCH(AA2517,PDC!$K:$K,0),MATCH(PDC!$L$1,PDC!$K$1:$L$1,0))</f>
        <v>Fabrication de textiles</v>
      </c>
      <c r="Z2517" t="s">
        <v>341</v>
      </c>
      <c r="AA2517" t="s">
        <v>250</v>
      </c>
      <c r="AB2517">
        <v>956.23600419956699</v>
      </c>
    </row>
    <row r="2518" spans="24:28" x14ac:dyDescent="0.35">
      <c r="X2518" t="str">
        <f t="shared" si="65"/>
        <v>8430_Industrie de l'habillement</v>
      </c>
      <c r="Y2518" t="str">
        <f>INDEX(PDC!$K$1:$L$89,MATCH(AA2518,PDC!$K:$K,0),MATCH(PDC!$L$1,PDC!$K$1:$L$1,0))</f>
        <v>Industrie de l'habillement</v>
      </c>
      <c r="Z2518" t="s">
        <v>341</v>
      </c>
      <c r="AA2518" t="s">
        <v>254</v>
      </c>
      <c r="AB2518">
        <v>41.309444881089</v>
      </c>
    </row>
    <row r="2519" spans="24:28" x14ac:dyDescent="0.35">
      <c r="X2519" t="str">
        <f t="shared" si="65"/>
        <v>8430_Industrie du cuir et de la chaussure</v>
      </c>
      <c r="Y2519" t="str">
        <f>INDEX(PDC!$K$1:$L$89,MATCH(AA2519,PDC!$K:$K,0),MATCH(PDC!$L$1,PDC!$K$1:$L$1,0))</f>
        <v>Industrie du cuir et de la chaussure</v>
      </c>
      <c r="Z2519" t="s">
        <v>341</v>
      </c>
      <c r="AA2519" t="s">
        <v>143</v>
      </c>
      <c r="AB2519">
        <v>10.639537726805401</v>
      </c>
    </row>
    <row r="2520" spans="24:28" x14ac:dyDescent="0.35">
      <c r="X2520" t="str">
        <f t="shared" si="65"/>
        <v>8430_Travail du bois et fabrication d'articles en bois et en liège, à l'exception des meubles ; fabrication d'articles en vannerie et sparterie</v>
      </c>
      <c r="Y2520" t="str">
        <f>INDEX(PDC!$K$1:$L$89,MATCH(AA2520,PDC!$K:$K,0),MATCH(PDC!$L$1,PDC!$K$1:$L$1,0))</f>
        <v>Travail du bois et fabrication d'articles en bois et en liège, à l'exception des meubles ; fabrication d'articles en vannerie et sparterie</v>
      </c>
      <c r="Z2520" t="s">
        <v>341</v>
      </c>
      <c r="AA2520" t="s">
        <v>196</v>
      </c>
      <c r="AB2520">
        <v>206.92373471142699</v>
      </c>
    </row>
    <row r="2521" spans="24:28" x14ac:dyDescent="0.35">
      <c r="X2521" t="str">
        <f t="shared" si="65"/>
        <v>8430_Industrie du papier et du carton</v>
      </c>
      <c r="Y2521" t="str">
        <f>INDEX(PDC!$K$1:$L$89,MATCH(AA2521,PDC!$K:$K,0),MATCH(PDC!$L$1,PDC!$K$1:$L$1,0))</f>
        <v>Industrie du papier et du carton</v>
      </c>
      <c r="Z2521" t="s">
        <v>341</v>
      </c>
      <c r="AA2521" t="s">
        <v>248</v>
      </c>
      <c r="AB2521">
        <v>104.078869600773</v>
      </c>
    </row>
    <row r="2522" spans="24:28" x14ac:dyDescent="0.35">
      <c r="X2522" t="str">
        <f t="shared" si="65"/>
        <v>8430_Imprimerie et reproduction d'enregistrements</v>
      </c>
      <c r="Y2522" t="str">
        <f>INDEX(PDC!$K$1:$L$89,MATCH(AA2522,PDC!$K:$K,0),MATCH(PDC!$L$1,PDC!$K$1:$L$1,0))</f>
        <v>Imprimerie et reproduction d'enregistrements</v>
      </c>
      <c r="Z2522" t="s">
        <v>341</v>
      </c>
      <c r="AA2522" t="s">
        <v>221</v>
      </c>
      <c r="AB2522">
        <v>128.06934071688599</v>
      </c>
    </row>
    <row r="2523" spans="24:28" x14ac:dyDescent="0.35">
      <c r="X2523" t="str">
        <f t="shared" si="65"/>
        <v>8430_Industrie chimique</v>
      </c>
      <c r="Y2523" t="str">
        <f>INDEX(PDC!$K$1:$L$89,MATCH(AA2523,PDC!$K:$K,0),MATCH(PDC!$L$1,PDC!$K$1:$L$1,0))</f>
        <v>Industrie chimique</v>
      </c>
      <c r="Z2523" t="s">
        <v>341</v>
      </c>
      <c r="AA2523" t="s">
        <v>211</v>
      </c>
      <c r="AB2523">
        <v>51.885732366461397</v>
      </c>
    </row>
    <row r="2524" spans="24:28" x14ac:dyDescent="0.35">
      <c r="X2524" t="str">
        <f t="shared" si="65"/>
        <v>8430_Industrie pharmaceutique</v>
      </c>
      <c r="Y2524" t="str">
        <f>INDEX(PDC!$K$1:$L$89,MATCH(AA2524,PDC!$K:$K,0),MATCH(PDC!$L$1,PDC!$K$1:$L$1,0))</f>
        <v>Industrie pharmaceutique</v>
      </c>
      <c r="Z2524" t="s">
        <v>341</v>
      </c>
      <c r="AA2524" t="s">
        <v>259</v>
      </c>
      <c r="AB2524">
        <v>87.139446388613493</v>
      </c>
    </row>
    <row r="2525" spans="24:28" x14ac:dyDescent="0.35">
      <c r="X2525" t="str">
        <f t="shared" si="65"/>
        <v>8430_Fabrication de produits en caoutchouc et en plastique</v>
      </c>
      <c r="Y2525" t="str">
        <f>INDEX(PDC!$K$1:$L$89,MATCH(AA2525,PDC!$K:$K,0),MATCH(PDC!$L$1,PDC!$K$1:$L$1,0))</f>
        <v>Fabrication de produits en caoutchouc et en plastique</v>
      </c>
      <c r="Z2525" t="s">
        <v>341</v>
      </c>
      <c r="AA2525" t="s">
        <v>195</v>
      </c>
      <c r="AB2525">
        <v>735.41893101822905</v>
      </c>
    </row>
    <row r="2526" spans="24:28" x14ac:dyDescent="0.35">
      <c r="X2526" t="str">
        <f t="shared" si="65"/>
        <v>8430_Fabrication d'autres produits minéraux non métalliques</v>
      </c>
      <c r="Y2526" t="str">
        <f>INDEX(PDC!$K$1:$L$89,MATCH(AA2526,PDC!$K:$K,0),MATCH(PDC!$L$1,PDC!$K$1:$L$1,0))</f>
        <v>Fabrication d'autres produits minéraux non métalliques</v>
      </c>
      <c r="Z2526" t="s">
        <v>341</v>
      </c>
      <c r="AA2526" t="s">
        <v>203</v>
      </c>
      <c r="AB2526">
        <v>81.007921395850204</v>
      </c>
    </row>
    <row r="2527" spans="24:28" x14ac:dyDescent="0.35">
      <c r="X2527" t="str">
        <f t="shared" si="65"/>
        <v>8430_Fabrication de produits métalliques, à l'exception des machines et des équipements</v>
      </c>
      <c r="Y2527" t="str">
        <f>INDEX(PDC!$K$1:$L$89,MATCH(AA2527,PDC!$K:$K,0),MATCH(PDC!$L$1,PDC!$K$1:$L$1,0))</f>
        <v>Fabrication de produits métalliques, à l'exception des machines et des équipements</v>
      </c>
      <c r="Z2527" t="s">
        <v>341</v>
      </c>
      <c r="AA2527" t="s">
        <v>204</v>
      </c>
      <c r="AB2527">
        <v>970.44962833205705</v>
      </c>
    </row>
    <row r="2528" spans="24:28" x14ac:dyDescent="0.35">
      <c r="X2528" t="str">
        <f t="shared" si="65"/>
        <v>8430_Fabrication d'équipements électriques</v>
      </c>
      <c r="Y2528" t="str">
        <f>INDEX(PDC!$K$1:$L$89,MATCH(AA2528,PDC!$K:$K,0),MATCH(PDC!$L$1,PDC!$K$1:$L$1,0))</f>
        <v>Fabrication d'équipements électriques</v>
      </c>
      <c r="Z2528" t="s">
        <v>341</v>
      </c>
      <c r="AA2528" t="s">
        <v>235</v>
      </c>
      <c r="AB2528">
        <v>47.528309874315802</v>
      </c>
    </row>
    <row r="2529" spans="24:28" x14ac:dyDescent="0.35">
      <c r="X2529" t="str">
        <f t="shared" si="65"/>
        <v>8430_Fabrication de machines et équipements n.c.a.</v>
      </c>
      <c r="Y2529" t="str">
        <f>INDEX(PDC!$K$1:$L$89,MATCH(AA2529,PDC!$K:$K,0),MATCH(PDC!$L$1,PDC!$K$1:$L$1,0))</f>
        <v>Fabrication de machines et équipements n.c.a.</v>
      </c>
      <c r="Z2529" t="s">
        <v>341</v>
      </c>
      <c r="AA2529" t="s">
        <v>219</v>
      </c>
      <c r="AB2529">
        <v>85.782044557273693</v>
      </c>
    </row>
    <row r="2530" spans="24:28" x14ac:dyDescent="0.35">
      <c r="X2530" t="str">
        <f t="shared" si="65"/>
        <v>8430_Industrie automobile</v>
      </c>
      <c r="Y2530" t="str">
        <f>INDEX(PDC!$K$1:$L$89,MATCH(AA2530,PDC!$K:$K,0),MATCH(PDC!$L$1,PDC!$K$1:$L$1,0))</f>
        <v>Industrie automobile</v>
      </c>
      <c r="Z2530" t="s">
        <v>341</v>
      </c>
      <c r="AA2530" t="s">
        <v>208</v>
      </c>
      <c r="AB2530">
        <v>3.4250878162476401</v>
      </c>
    </row>
    <row r="2531" spans="24:28" x14ac:dyDescent="0.35">
      <c r="X2531" t="str">
        <f t="shared" si="65"/>
        <v>8430_Fabrication d'autres matériels de transport</v>
      </c>
      <c r="Y2531" t="str">
        <f>INDEX(PDC!$K$1:$L$89,MATCH(AA2531,PDC!$K:$K,0),MATCH(PDC!$L$1,PDC!$K$1:$L$1,0))</f>
        <v>Fabrication d'autres matériels de transport</v>
      </c>
      <c r="Z2531" t="s">
        <v>341</v>
      </c>
      <c r="AA2531" t="s">
        <v>237</v>
      </c>
      <c r="AB2531">
        <v>7.0270069133500801</v>
      </c>
    </row>
    <row r="2532" spans="24:28" x14ac:dyDescent="0.35">
      <c r="X2532" t="str">
        <f t="shared" si="65"/>
        <v>8430_Fabrication de meubles</v>
      </c>
      <c r="Y2532" t="str">
        <f>INDEX(PDC!$K$1:$L$89,MATCH(AA2532,PDC!$K:$K,0),MATCH(PDC!$L$1,PDC!$K$1:$L$1,0))</f>
        <v>Fabrication de meubles</v>
      </c>
      <c r="Z2532" t="s">
        <v>341</v>
      </c>
      <c r="AA2532" t="s">
        <v>231</v>
      </c>
      <c r="AB2532">
        <v>294.797850266171</v>
      </c>
    </row>
    <row r="2533" spans="24:28" x14ac:dyDescent="0.35">
      <c r="X2533" t="str">
        <f t="shared" si="65"/>
        <v>8430_Autres industries manufacturières</v>
      </c>
      <c r="Y2533" t="str">
        <f>INDEX(PDC!$K$1:$L$89,MATCH(AA2533,PDC!$K:$K,0),MATCH(PDC!$L$1,PDC!$K$1:$L$1,0))</f>
        <v>Autres industries manufacturières</v>
      </c>
      <c r="Z2533" t="s">
        <v>341</v>
      </c>
      <c r="AA2533" t="s">
        <v>244</v>
      </c>
      <c r="AB2533">
        <v>24.1006163275805</v>
      </c>
    </row>
    <row r="2534" spans="24:28" x14ac:dyDescent="0.35">
      <c r="X2534" t="str">
        <f t="shared" si="65"/>
        <v>8430_Réparation et installation de machines et d'équipements</v>
      </c>
      <c r="Y2534" t="str">
        <f>INDEX(PDC!$K$1:$L$89,MATCH(AA2534,PDC!$K:$K,0),MATCH(PDC!$L$1,PDC!$K$1:$L$1,0))</f>
        <v>Réparation et installation de machines et d'équipements</v>
      </c>
      <c r="Z2534" t="s">
        <v>341</v>
      </c>
      <c r="AA2534" t="s">
        <v>215</v>
      </c>
      <c r="AB2534">
        <v>67.818552301774005</v>
      </c>
    </row>
    <row r="2535" spans="24:28" x14ac:dyDescent="0.35">
      <c r="X2535" t="str">
        <f t="shared" si="65"/>
        <v>8430_Production et distribution d'électricité, de gaz, de vapeur et d'air conditionné</v>
      </c>
      <c r="Y2535" t="str">
        <f>INDEX(PDC!$K$1:$L$89,MATCH(AA2535,PDC!$K:$K,0),MATCH(PDC!$L$1,PDC!$K$1:$L$1,0))</f>
        <v>Production et distribution d'électricité, de gaz, de vapeur et d'air conditionné</v>
      </c>
      <c r="Z2535" t="s">
        <v>341</v>
      </c>
      <c r="AA2535" t="s">
        <v>253</v>
      </c>
      <c r="AB2535">
        <v>16.084236861392</v>
      </c>
    </row>
    <row r="2536" spans="24:28" x14ac:dyDescent="0.35">
      <c r="X2536" t="str">
        <f t="shared" si="65"/>
        <v>8430_Captage, traitement et distribution d'eau</v>
      </c>
      <c r="Y2536" t="str">
        <f>INDEX(PDC!$K$1:$L$89,MATCH(AA2536,PDC!$K:$K,0),MATCH(PDC!$L$1,PDC!$K$1:$L$1,0))</f>
        <v>Captage, traitement et distribution d'eau</v>
      </c>
      <c r="Z2536" t="s">
        <v>341</v>
      </c>
      <c r="AA2536" t="s">
        <v>230</v>
      </c>
      <c r="AB2536">
        <v>68.677869224553007</v>
      </c>
    </row>
    <row r="2537" spans="24:28" x14ac:dyDescent="0.35">
      <c r="X2537" t="str">
        <f t="shared" si="65"/>
        <v>8430_Collecte et traitement des eaux usées</v>
      </c>
      <c r="Y2537" t="str">
        <f>INDEX(PDC!$K$1:$L$89,MATCH(AA2537,PDC!$K:$K,0),MATCH(PDC!$L$1,PDC!$K$1:$L$1,0))</f>
        <v>Collecte et traitement des eaux usées</v>
      </c>
      <c r="Z2537" t="s">
        <v>341</v>
      </c>
      <c r="AA2537" t="s">
        <v>197</v>
      </c>
      <c r="AB2537">
        <v>3.9768339768339702</v>
      </c>
    </row>
    <row r="2538" spans="24:28" x14ac:dyDescent="0.35">
      <c r="X2538" t="str">
        <f t="shared" si="65"/>
        <v>8430_Collecte, traitement et élimination des déchets ; récupération</v>
      </c>
      <c r="Y2538" t="str">
        <f>INDEX(PDC!$K$1:$L$89,MATCH(AA2538,PDC!$K:$K,0),MATCH(PDC!$L$1,PDC!$K$1:$L$1,0))</f>
        <v>Collecte, traitement et élimination des déchets ; récupération</v>
      </c>
      <c r="Z2538" t="s">
        <v>341</v>
      </c>
      <c r="AA2538" t="s">
        <v>147</v>
      </c>
      <c r="AB2538">
        <v>10.8350597035351</v>
      </c>
    </row>
    <row r="2539" spans="24:28" x14ac:dyDescent="0.35">
      <c r="X2539" t="str">
        <f t="shared" si="65"/>
        <v>8430_Construction de bâtiments</v>
      </c>
      <c r="Y2539" t="str">
        <f>INDEX(PDC!$K$1:$L$89,MATCH(AA2539,PDC!$K:$K,0),MATCH(PDC!$L$1,PDC!$K$1:$L$1,0))</f>
        <v>Construction de bâtiments</v>
      </c>
      <c r="Z2539" t="s">
        <v>341</v>
      </c>
      <c r="AA2539" t="s">
        <v>193</v>
      </c>
      <c r="AB2539">
        <v>28.790561052494901</v>
      </c>
    </row>
    <row r="2540" spans="24:28" x14ac:dyDescent="0.35">
      <c r="X2540" t="str">
        <f t="shared" si="65"/>
        <v>8430_Génie civil</v>
      </c>
      <c r="Y2540" t="str">
        <f>INDEX(PDC!$K$1:$L$89,MATCH(AA2540,PDC!$K:$K,0),MATCH(PDC!$L$1,PDC!$K$1:$L$1,0))</f>
        <v>Génie civil</v>
      </c>
      <c r="Z2540" t="s">
        <v>341</v>
      </c>
      <c r="AA2540" t="s">
        <v>149</v>
      </c>
      <c r="AB2540">
        <v>105.278261800433</v>
      </c>
    </row>
    <row r="2541" spans="24:28" x14ac:dyDescent="0.35">
      <c r="X2541" t="str">
        <f t="shared" si="65"/>
        <v>8430_Travaux de construction spécialisés</v>
      </c>
      <c r="Y2541" t="str">
        <f>INDEX(PDC!$K$1:$L$89,MATCH(AA2541,PDC!$K:$K,0),MATCH(PDC!$L$1,PDC!$K$1:$L$1,0))</f>
        <v>Travaux de construction spécialisés</v>
      </c>
      <c r="Z2541" t="s">
        <v>341</v>
      </c>
      <c r="AA2541" t="s">
        <v>151</v>
      </c>
      <c r="AB2541">
        <v>1134.67213771554</v>
      </c>
    </row>
    <row r="2542" spans="24:28" x14ac:dyDescent="0.35">
      <c r="X2542" t="str">
        <f t="shared" si="65"/>
        <v>8430_Commerce et réparation d'automobiles et de motocycles</v>
      </c>
      <c r="Y2542" t="str">
        <f>INDEX(PDC!$K$1:$L$89,MATCH(AA2542,PDC!$K:$K,0),MATCH(PDC!$L$1,PDC!$K$1:$L$1,0))</f>
        <v>Commerce et réparation d'automobiles et de motocycles</v>
      </c>
      <c r="Z2542" t="s">
        <v>341</v>
      </c>
      <c r="AA2542" t="s">
        <v>223</v>
      </c>
      <c r="AB2542">
        <v>208.99827383124801</v>
      </c>
    </row>
    <row r="2543" spans="24:28" x14ac:dyDescent="0.35">
      <c r="X2543" t="str">
        <f t="shared" si="65"/>
        <v>8430_Commerce de gros, à l'exception des automobiles et des motocycles</v>
      </c>
      <c r="Y2543" t="str">
        <f>INDEX(PDC!$K$1:$L$89,MATCH(AA2543,PDC!$K:$K,0),MATCH(PDC!$L$1,PDC!$K$1:$L$1,0))</f>
        <v>Commerce de gros, à l'exception des automobiles et des motocycles</v>
      </c>
      <c r="Z2543" t="s">
        <v>341</v>
      </c>
      <c r="AA2543" t="s">
        <v>210</v>
      </c>
      <c r="AB2543">
        <v>473.18061571379098</v>
      </c>
    </row>
    <row r="2544" spans="24:28" x14ac:dyDescent="0.35">
      <c r="X2544" t="str">
        <f t="shared" si="65"/>
        <v>8430_Commerce de détail, à l'exception des automobiles et des motocycles</v>
      </c>
      <c r="Y2544" t="str">
        <f>INDEX(PDC!$K$1:$L$89,MATCH(AA2544,PDC!$K:$K,0),MATCH(PDC!$L$1,PDC!$K$1:$L$1,0))</f>
        <v>Commerce de détail, à l'exception des automobiles et des motocycles</v>
      </c>
      <c r="Z2544" t="s">
        <v>341</v>
      </c>
      <c r="AA2544" t="s">
        <v>206</v>
      </c>
      <c r="AB2544">
        <v>744.05108833663905</v>
      </c>
    </row>
    <row r="2545" spans="24:28" x14ac:dyDescent="0.35">
      <c r="X2545" t="str">
        <f t="shared" si="65"/>
        <v>8430_Transports terrestres et transport par conduites</v>
      </c>
      <c r="Y2545" t="str">
        <f>INDEX(PDC!$K$1:$L$89,MATCH(AA2545,PDC!$K:$K,0),MATCH(PDC!$L$1,PDC!$K$1:$L$1,0))</f>
        <v>Transports terrestres et transport par conduites</v>
      </c>
      <c r="Z2545" t="s">
        <v>341</v>
      </c>
      <c r="AA2545" t="s">
        <v>205</v>
      </c>
      <c r="AB2545">
        <v>490.45564250870001</v>
      </c>
    </row>
    <row r="2546" spans="24:28" x14ac:dyDescent="0.35">
      <c r="X2546" t="str">
        <f t="shared" si="65"/>
        <v>8430_Transports aériens</v>
      </c>
      <c r="Y2546" t="str">
        <f>INDEX(PDC!$K$1:$L$89,MATCH(AA2546,PDC!$K:$K,0),MATCH(PDC!$L$1,PDC!$K$1:$L$1,0))</f>
        <v>Transports aériens</v>
      </c>
      <c r="Z2546" t="s">
        <v>341</v>
      </c>
      <c r="AA2546" t="s">
        <v>258</v>
      </c>
      <c r="AB2546">
        <v>28.355380109237899</v>
      </c>
    </row>
    <row r="2547" spans="24:28" x14ac:dyDescent="0.35">
      <c r="X2547" t="str">
        <f t="shared" si="65"/>
        <v>8430_Entreposage et services auxiliaires des transports</v>
      </c>
      <c r="Y2547" t="str">
        <f>INDEX(PDC!$K$1:$L$89,MATCH(AA2547,PDC!$K:$K,0),MATCH(PDC!$L$1,PDC!$K$1:$L$1,0))</f>
        <v>Entreposage et services auxiliaires des transports</v>
      </c>
      <c r="Z2547" t="s">
        <v>341</v>
      </c>
      <c r="AA2547" t="s">
        <v>200</v>
      </c>
      <c r="AB2547">
        <v>191.615705024081</v>
      </c>
    </row>
    <row r="2548" spans="24:28" x14ac:dyDescent="0.35">
      <c r="X2548" t="str">
        <f t="shared" si="65"/>
        <v>8430_Activités de poste et de courrier</v>
      </c>
      <c r="Y2548" t="str">
        <f>INDEX(PDC!$K$1:$L$89,MATCH(AA2548,PDC!$K:$K,0),MATCH(PDC!$L$1,PDC!$K$1:$L$1,0))</f>
        <v>Activités de poste et de courrier</v>
      </c>
      <c r="Z2548" t="s">
        <v>341</v>
      </c>
      <c r="AA2548" t="s">
        <v>229</v>
      </c>
      <c r="AB2548">
        <v>75.963843138936298</v>
      </c>
    </row>
    <row r="2549" spans="24:28" x14ac:dyDescent="0.35">
      <c r="X2549" t="str">
        <f t="shared" si="65"/>
        <v>8430_Hébergement</v>
      </c>
      <c r="Y2549" t="str">
        <f>INDEX(PDC!$K$1:$L$89,MATCH(AA2549,PDC!$K:$K,0),MATCH(PDC!$L$1,PDC!$K$1:$L$1,0))</f>
        <v>Hébergement</v>
      </c>
      <c r="Z2549" t="s">
        <v>341</v>
      </c>
      <c r="AA2549" t="s">
        <v>220</v>
      </c>
      <c r="AB2549">
        <v>50.535693363777298</v>
      </c>
    </row>
    <row r="2550" spans="24:28" x14ac:dyDescent="0.35">
      <c r="X2550" t="str">
        <f t="shared" si="65"/>
        <v>8430_Restauration</v>
      </c>
      <c r="Y2550" t="str">
        <f>INDEX(PDC!$K$1:$L$89,MATCH(AA2550,PDC!$K:$K,0),MATCH(PDC!$L$1,PDC!$K$1:$L$1,0))</f>
        <v>Restauration</v>
      </c>
      <c r="Z2550" t="s">
        <v>341</v>
      </c>
      <c r="AA2550" t="s">
        <v>214</v>
      </c>
      <c r="AB2550">
        <v>325.28860098946302</v>
      </c>
    </row>
    <row r="2551" spans="24:28" x14ac:dyDescent="0.35">
      <c r="X2551" t="str">
        <f t="shared" si="65"/>
        <v>8430_Édition</v>
      </c>
      <c r="Y2551" t="str">
        <f>INDEX(PDC!$K$1:$L$89,MATCH(AA2551,PDC!$K:$K,0),MATCH(PDC!$L$1,PDC!$K$1:$L$1,0))</f>
        <v>Édition</v>
      </c>
      <c r="Z2551" t="s">
        <v>341</v>
      </c>
      <c r="AA2551" t="s">
        <v>255</v>
      </c>
      <c r="AB2551">
        <v>14.0405858438496</v>
      </c>
    </row>
    <row r="2552" spans="24:28" x14ac:dyDescent="0.35">
      <c r="X2552" t="str">
        <f t="shared" si="65"/>
        <v>8430_Télécommunications</v>
      </c>
      <c r="Y2552" t="str">
        <f>INDEX(PDC!$K$1:$L$89,MATCH(AA2552,PDC!$K:$K,0),MATCH(PDC!$L$1,PDC!$K$1:$L$1,0))</f>
        <v>Télécommunications</v>
      </c>
      <c r="Z2552" t="s">
        <v>341</v>
      </c>
      <c r="AA2552" t="s">
        <v>249</v>
      </c>
      <c r="AB2552">
        <v>13.5294208203641</v>
      </c>
    </row>
    <row r="2553" spans="24:28" x14ac:dyDescent="0.35">
      <c r="X2553" t="str">
        <f t="shared" si="65"/>
        <v>8430_Programmation, conseil et autres activités informatiques</v>
      </c>
      <c r="Y2553" t="str">
        <f>INDEX(PDC!$K$1:$L$89,MATCH(AA2553,PDC!$K:$K,0),MATCH(PDC!$L$1,PDC!$K$1:$L$1,0))</f>
        <v>Programmation, conseil et autres activités informatiques</v>
      </c>
      <c r="Z2553" t="s">
        <v>341</v>
      </c>
      <c r="AA2553" t="s">
        <v>233</v>
      </c>
      <c r="AB2553">
        <v>15.0562490066735</v>
      </c>
    </row>
    <row r="2554" spans="24:28" x14ac:dyDescent="0.35">
      <c r="X2554" t="str">
        <f t="shared" si="65"/>
        <v>8430_Services d'information</v>
      </c>
      <c r="Y2554" t="str">
        <f>INDEX(PDC!$K$1:$L$89,MATCH(AA2554,PDC!$K:$K,0),MATCH(PDC!$L$1,PDC!$K$1:$L$1,0))</f>
        <v>Services d'information</v>
      </c>
      <c r="Z2554" t="s">
        <v>341</v>
      </c>
      <c r="AA2554" t="s">
        <v>153</v>
      </c>
      <c r="AB2554">
        <v>22.961911830179201</v>
      </c>
    </row>
    <row r="2555" spans="24:28" x14ac:dyDescent="0.35">
      <c r="X2555" t="str">
        <f t="shared" si="65"/>
        <v>8430_Activités des services financiers, hors assurance et caisses de retraite</v>
      </c>
      <c r="Y2555" t="str">
        <f>INDEX(PDC!$K$1:$L$89,MATCH(AA2555,PDC!$K:$K,0),MATCH(PDC!$L$1,PDC!$K$1:$L$1,0))</f>
        <v>Activités des services financiers, hors assurance et caisses de retraite</v>
      </c>
      <c r="Z2555" t="s">
        <v>341</v>
      </c>
      <c r="AA2555" t="s">
        <v>226</v>
      </c>
      <c r="AB2555">
        <v>149.79163633969901</v>
      </c>
    </row>
    <row r="2556" spans="24:28" x14ac:dyDescent="0.35">
      <c r="X2556" t="str">
        <f t="shared" si="65"/>
        <v>8430_Assurance</v>
      </c>
      <c r="Y2556" t="str">
        <f>INDEX(PDC!$K$1:$L$89,MATCH(AA2556,PDC!$K:$K,0),MATCH(PDC!$L$1,PDC!$K$1:$L$1,0))</f>
        <v>Assurance</v>
      </c>
      <c r="Z2556" t="s">
        <v>341</v>
      </c>
      <c r="AA2556" t="s">
        <v>240</v>
      </c>
      <c r="AB2556">
        <v>19.469964056709799</v>
      </c>
    </row>
    <row r="2557" spans="24:28" x14ac:dyDescent="0.35">
      <c r="X2557" t="str">
        <f t="shared" si="65"/>
        <v>8430_Activités auxiliaires de services financiers et d'assurance</v>
      </c>
      <c r="Y2557" t="str">
        <f>INDEX(PDC!$K$1:$L$89,MATCH(AA2557,PDC!$K:$K,0),MATCH(PDC!$L$1,PDC!$K$1:$L$1,0))</f>
        <v>Activités auxiliaires de services financiers et d'assurance</v>
      </c>
      <c r="Z2557" t="s">
        <v>341</v>
      </c>
      <c r="AA2557" t="s">
        <v>232</v>
      </c>
      <c r="AB2557">
        <v>69.323096556893006</v>
      </c>
    </row>
    <row r="2558" spans="24:28" x14ac:dyDescent="0.35">
      <c r="X2558" t="str">
        <f t="shared" si="65"/>
        <v>8430_Activités immobilières</v>
      </c>
      <c r="Y2558" t="str">
        <f>INDEX(PDC!$K$1:$L$89,MATCH(AA2558,PDC!$K:$K,0),MATCH(PDC!$L$1,PDC!$K$1:$L$1,0))</f>
        <v>Activités immobilières</v>
      </c>
      <c r="Z2558" t="s">
        <v>341</v>
      </c>
      <c r="AA2558" t="s">
        <v>217</v>
      </c>
      <c r="AB2558">
        <v>86.646182592511394</v>
      </c>
    </row>
    <row r="2559" spans="24:28" x14ac:dyDescent="0.35">
      <c r="X2559" t="str">
        <f t="shared" si="65"/>
        <v>8430_Activités juridiques et comptables</v>
      </c>
      <c r="Y2559" t="str">
        <f>INDEX(PDC!$K$1:$L$89,MATCH(AA2559,PDC!$K:$K,0),MATCH(PDC!$L$1,PDC!$K$1:$L$1,0))</f>
        <v>Activités juridiques et comptables</v>
      </c>
      <c r="Z2559" t="s">
        <v>341</v>
      </c>
      <c r="AA2559" t="s">
        <v>155</v>
      </c>
      <c r="AB2559">
        <v>101.680963706483</v>
      </c>
    </row>
    <row r="2560" spans="24:28" x14ac:dyDescent="0.35">
      <c r="X2560" t="str">
        <f t="shared" si="65"/>
        <v>8430_Activités des sièges sociaux ; conseil de gestion</v>
      </c>
      <c r="Y2560" t="str">
        <f>INDEX(PDC!$K$1:$L$89,MATCH(AA2560,PDC!$K:$K,0),MATCH(PDC!$L$1,PDC!$K$1:$L$1,0))</f>
        <v>Activités des sièges sociaux ; conseil de gestion</v>
      </c>
      <c r="Z2560" t="s">
        <v>341</v>
      </c>
      <c r="AA2560" t="s">
        <v>234</v>
      </c>
      <c r="AB2560">
        <v>45.766888670764303</v>
      </c>
    </row>
    <row r="2561" spans="24:28" x14ac:dyDescent="0.35">
      <c r="X2561" t="str">
        <f t="shared" si="65"/>
        <v>8430_Activités d'architecture et d'ingénierie ; activités de contrôle et analyses techniques</v>
      </c>
      <c r="Y2561" t="str">
        <f>INDEX(PDC!$K$1:$L$89,MATCH(AA2561,PDC!$K:$K,0),MATCH(PDC!$L$1,PDC!$K$1:$L$1,0))</f>
        <v>Activités d'architecture et d'ingénierie ; activités de contrôle et analyses techniques</v>
      </c>
      <c r="Z2561" t="s">
        <v>341</v>
      </c>
      <c r="AA2561" t="s">
        <v>243</v>
      </c>
      <c r="AB2561">
        <v>134.70020199260699</v>
      </c>
    </row>
    <row r="2562" spans="24:28" x14ac:dyDescent="0.35">
      <c r="X2562" t="str">
        <f t="shared" si="65"/>
        <v>8430_Recherche-développement scientifique</v>
      </c>
      <c r="Y2562" t="str">
        <f>INDEX(PDC!$K$1:$L$89,MATCH(AA2562,PDC!$K:$K,0),MATCH(PDC!$L$1,PDC!$K$1:$L$1,0))</f>
        <v>Recherche-développement scientifique</v>
      </c>
      <c r="Z2562" t="s">
        <v>341</v>
      </c>
      <c r="AA2562" t="s">
        <v>251</v>
      </c>
      <c r="AB2562">
        <v>4</v>
      </c>
    </row>
    <row r="2563" spans="24:28" x14ac:dyDescent="0.35">
      <c r="X2563" t="str">
        <f t="shared" si="65"/>
        <v>8430_Autres activités spécialisées, scientifiques et techniques</v>
      </c>
      <c r="Y2563" t="str">
        <f>INDEX(PDC!$K$1:$L$89,MATCH(AA2563,PDC!$K:$K,0),MATCH(PDC!$L$1,PDC!$K$1:$L$1,0))</f>
        <v>Autres activités spécialisées, scientifiques et techniques</v>
      </c>
      <c r="Z2563" t="s">
        <v>341</v>
      </c>
      <c r="AA2563" t="s">
        <v>159</v>
      </c>
      <c r="AB2563">
        <v>4.0531561461793997</v>
      </c>
    </row>
    <row r="2564" spans="24:28" x14ac:dyDescent="0.35">
      <c r="X2564" t="str">
        <f t="shared" si="65"/>
        <v>8430_Activités vétérinaires</v>
      </c>
      <c r="Y2564" t="str">
        <f>INDEX(PDC!$K$1:$L$89,MATCH(AA2564,PDC!$K:$K,0),MATCH(PDC!$L$1,PDC!$K$1:$L$1,0))</f>
        <v>Activités vétérinaires</v>
      </c>
      <c r="Z2564" t="s">
        <v>341</v>
      </c>
      <c r="AA2564" t="s">
        <v>238</v>
      </c>
      <c r="AB2564">
        <v>4.02376237623763</v>
      </c>
    </row>
    <row r="2565" spans="24:28" x14ac:dyDescent="0.35">
      <c r="X2565" t="str">
        <f t="shared" ref="X2565:X2628" si="66">Z2565&amp;"_"&amp;Y2565</f>
        <v>8430_Activités de location et location-bail</v>
      </c>
      <c r="Y2565" t="str">
        <f>INDEX(PDC!$K$1:$L$89,MATCH(AA2565,PDC!$K:$K,0),MATCH(PDC!$L$1,PDC!$K$1:$L$1,0))</f>
        <v>Activités de location et location-bail</v>
      </c>
      <c r="Z2565" t="s">
        <v>341</v>
      </c>
      <c r="AA2565" t="s">
        <v>236</v>
      </c>
      <c r="AB2565">
        <v>22.979393371621999</v>
      </c>
    </row>
    <row r="2566" spans="24:28" x14ac:dyDescent="0.35">
      <c r="X2566" t="str">
        <f t="shared" si="66"/>
        <v>8430_Activités liées à l'emploi</v>
      </c>
      <c r="Y2566" t="str">
        <f>INDEX(PDC!$K$1:$L$89,MATCH(AA2566,PDC!$K:$K,0),MATCH(PDC!$L$1,PDC!$K$1:$L$1,0))</f>
        <v>Activités liées à l'emploi</v>
      </c>
      <c r="Z2566" t="s">
        <v>341</v>
      </c>
      <c r="AA2566" t="s">
        <v>198</v>
      </c>
      <c r="AB2566">
        <v>393.60440499574401</v>
      </c>
    </row>
    <row r="2567" spans="24:28" x14ac:dyDescent="0.35">
      <c r="X2567" t="str">
        <f t="shared" si="66"/>
        <v>8430_Activités des agences de voyage, voyagistes, services de réservation et activités connexes</v>
      </c>
      <c r="Y2567" t="str">
        <f>INDEX(PDC!$K$1:$L$89,MATCH(AA2567,PDC!$K:$K,0),MATCH(PDC!$L$1,PDC!$K$1:$L$1,0))</f>
        <v>Activités des agences de voyage, voyagistes, services de réservation et activités connexes</v>
      </c>
      <c r="Z2567" t="s">
        <v>341</v>
      </c>
      <c r="AA2567" t="s">
        <v>227</v>
      </c>
      <c r="AB2567">
        <v>23.982428896824299</v>
      </c>
    </row>
    <row r="2568" spans="24:28" x14ac:dyDescent="0.35">
      <c r="X2568" t="str">
        <f t="shared" si="66"/>
        <v>8430_Enquêtes et sécurité</v>
      </c>
      <c r="Y2568" t="str">
        <f>INDEX(PDC!$K$1:$L$89,MATCH(AA2568,PDC!$K:$K,0),MATCH(PDC!$L$1,PDC!$K$1:$L$1,0))</f>
        <v>Enquêtes et sécurité</v>
      </c>
      <c r="Z2568" t="s">
        <v>341</v>
      </c>
      <c r="AA2568" t="s">
        <v>213</v>
      </c>
      <c r="AB2568">
        <v>19.188933271557001</v>
      </c>
    </row>
    <row r="2569" spans="24:28" x14ac:dyDescent="0.35">
      <c r="X2569" t="str">
        <f t="shared" si="66"/>
        <v>8430_Services relatifs aux bâtiments et aménagement paysager</v>
      </c>
      <c r="Y2569" t="str">
        <f>INDEX(PDC!$K$1:$L$89,MATCH(AA2569,PDC!$K:$K,0),MATCH(PDC!$L$1,PDC!$K$1:$L$1,0))</f>
        <v>Services relatifs aux bâtiments et aménagement paysager</v>
      </c>
      <c r="Z2569" t="s">
        <v>341</v>
      </c>
      <c r="AA2569" t="s">
        <v>212</v>
      </c>
      <c r="AB2569">
        <v>170.93562335157301</v>
      </c>
    </row>
    <row r="2570" spans="24:28" x14ac:dyDescent="0.35">
      <c r="X2570" t="str">
        <f t="shared" si="66"/>
        <v>8430_Activités administratives et autres activités de soutien aux entreprises</v>
      </c>
      <c r="Y2570" t="str">
        <f>INDEX(PDC!$K$1:$L$89,MATCH(AA2570,PDC!$K:$K,0),MATCH(PDC!$L$1,PDC!$K$1:$L$1,0))</f>
        <v>Activités administratives et autres activités de soutien aux entreprises</v>
      </c>
      <c r="Z2570" t="s">
        <v>341</v>
      </c>
      <c r="AA2570" t="s">
        <v>224</v>
      </c>
      <c r="AB2570">
        <v>125.121279262945</v>
      </c>
    </row>
    <row r="2571" spans="24:28" x14ac:dyDescent="0.35">
      <c r="X2571" t="str">
        <f t="shared" si="66"/>
        <v>8430_Administration publique et défense ; sécurité sociale obligatoire</v>
      </c>
      <c r="Y2571" t="str">
        <f>INDEX(PDC!$K$1:$L$89,MATCH(AA2571,PDC!$K:$K,0),MATCH(PDC!$L$1,PDC!$K$1:$L$1,0))</f>
        <v>Administration publique et défense ; sécurité sociale obligatoire</v>
      </c>
      <c r="Z2571" t="s">
        <v>341</v>
      </c>
      <c r="AA2571" t="s">
        <v>218</v>
      </c>
      <c r="AB2571">
        <v>411.60483840528099</v>
      </c>
    </row>
    <row r="2572" spans="24:28" x14ac:dyDescent="0.35">
      <c r="X2572" t="str">
        <f t="shared" si="66"/>
        <v>8430_Enseignement</v>
      </c>
      <c r="Y2572" t="str">
        <f>INDEX(PDC!$K$1:$L$89,MATCH(AA2572,PDC!$K:$K,0),MATCH(PDC!$L$1,PDC!$K$1:$L$1,0))</f>
        <v>Enseignement</v>
      </c>
      <c r="Z2572" t="s">
        <v>341</v>
      </c>
      <c r="AA2572" t="s">
        <v>222</v>
      </c>
      <c r="AB2572">
        <v>496.25768034102902</v>
      </c>
    </row>
    <row r="2573" spans="24:28" x14ac:dyDescent="0.35">
      <c r="X2573" t="str">
        <f t="shared" si="66"/>
        <v>8430_Activités pour la santé humaine</v>
      </c>
      <c r="Y2573" t="str">
        <f>INDEX(PDC!$K$1:$L$89,MATCH(AA2573,PDC!$K:$K,0),MATCH(PDC!$L$1,PDC!$K$1:$L$1,0))</f>
        <v>Activités pour la santé humaine</v>
      </c>
      <c r="Z2573" t="s">
        <v>341</v>
      </c>
      <c r="AA2573" t="s">
        <v>207</v>
      </c>
      <c r="AB2573">
        <v>464.47777913672002</v>
      </c>
    </row>
    <row r="2574" spans="24:28" x14ac:dyDescent="0.35">
      <c r="X2574" t="str">
        <f t="shared" si="66"/>
        <v>8430_Hébergement médico-social et social</v>
      </c>
      <c r="Y2574" t="str">
        <f>INDEX(PDC!$K$1:$L$89,MATCH(AA2574,PDC!$K:$K,0),MATCH(PDC!$L$1,PDC!$K$1:$L$1,0))</f>
        <v>Hébergement médico-social et social</v>
      </c>
      <c r="Z2574" t="s">
        <v>341</v>
      </c>
      <c r="AA2574" t="s">
        <v>202</v>
      </c>
      <c r="AB2574">
        <v>752.58865169502405</v>
      </c>
    </row>
    <row r="2575" spans="24:28" x14ac:dyDescent="0.35">
      <c r="X2575" t="str">
        <f t="shared" si="66"/>
        <v>8430_Action sociale sans hébergement</v>
      </c>
      <c r="Y2575" t="str">
        <f>INDEX(PDC!$K$1:$L$89,MATCH(AA2575,PDC!$K:$K,0),MATCH(PDC!$L$1,PDC!$K$1:$L$1,0))</f>
        <v>Action sociale sans hébergement</v>
      </c>
      <c r="Z2575" t="s">
        <v>341</v>
      </c>
      <c r="AA2575" t="s">
        <v>201</v>
      </c>
      <c r="AB2575">
        <v>1286.1894209350601</v>
      </c>
    </row>
    <row r="2576" spans="24:28" x14ac:dyDescent="0.35">
      <c r="X2576" t="str">
        <f t="shared" si="66"/>
        <v>8430_Activités créatives, artistiques et de spectacle</v>
      </c>
      <c r="Y2576" t="str">
        <f>INDEX(PDC!$K$1:$L$89,MATCH(AA2576,PDC!$K:$K,0),MATCH(PDC!$L$1,PDC!$K$1:$L$1,0))</f>
        <v>Activités créatives, artistiques et de spectacle</v>
      </c>
      <c r="Z2576" t="s">
        <v>341</v>
      </c>
      <c r="AA2576" t="s">
        <v>245</v>
      </c>
      <c r="AB2576">
        <v>17.5017823265127</v>
      </c>
    </row>
    <row r="2577" spans="24:28" x14ac:dyDescent="0.35">
      <c r="X2577" t="str">
        <f t="shared" si="66"/>
        <v>8430_Activités sportives, récréatives et de loisirs</v>
      </c>
      <c r="Y2577" t="str">
        <f>INDEX(PDC!$K$1:$L$89,MATCH(AA2577,PDC!$K:$K,0),MATCH(PDC!$L$1,PDC!$K$1:$L$1,0))</f>
        <v>Activités sportives, récréatives et de loisirs</v>
      </c>
      <c r="Z2577" t="s">
        <v>341</v>
      </c>
      <c r="AA2577" t="s">
        <v>241</v>
      </c>
      <c r="AB2577">
        <v>17.105634082983599</v>
      </c>
    </row>
    <row r="2578" spans="24:28" x14ac:dyDescent="0.35">
      <c r="X2578" t="str">
        <f t="shared" si="66"/>
        <v>8430_Activités des organisations associatives</v>
      </c>
      <c r="Y2578" t="str">
        <f>INDEX(PDC!$K$1:$L$89,MATCH(AA2578,PDC!$K:$K,0),MATCH(PDC!$L$1,PDC!$K$1:$L$1,0))</f>
        <v>Activités des organisations associatives</v>
      </c>
      <c r="Z2578" t="s">
        <v>341</v>
      </c>
      <c r="AA2578" t="s">
        <v>209</v>
      </c>
      <c r="AB2578">
        <v>73.197005172545701</v>
      </c>
    </row>
    <row r="2579" spans="24:28" x14ac:dyDescent="0.35">
      <c r="X2579" t="str">
        <f t="shared" si="66"/>
        <v>8430_Réparation d'ordinateurs et de biens personnels et domestiques</v>
      </c>
      <c r="Y2579" t="str">
        <f>INDEX(PDC!$K$1:$L$89,MATCH(AA2579,PDC!$K:$K,0),MATCH(PDC!$L$1,PDC!$K$1:$L$1,0))</f>
        <v>Réparation d'ordinateurs et de biens personnels et domestiques</v>
      </c>
      <c r="Z2579" t="s">
        <v>341</v>
      </c>
      <c r="AA2579" t="s">
        <v>242</v>
      </c>
      <c r="AB2579">
        <v>4</v>
      </c>
    </row>
    <row r="2580" spans="24:28" x14ac:dyDescent="0.35">
      <c r="X2580" t="str">
        <f t="shared" si="66"/>
        <v>8430_Autres services personnels</v>
      </c>
      <c r="Y2580" t="str">
        <f>INDEX(PDC!$K$1:$L$89,MATCH(AA2580,PDC!$K:$K,0),MATCH(PDC!$L$1,PDC!$K$1:$L$1,0))</f>
        <v>Autres services personnels</v>
      </c>
      <c r="Z2580" t="s">
        <v>341</v>
      </c>
      <c r="AA2580" t="s">
        <v>216</v>
      </c>
      <c r="AB2580">
        <v>105.70973211877801</v>
      </c>
    </row>
    <row r="2581" spans="24:28" x14ac:dyDescent="0.35">
      <c r="X2581" t="str">
        <f t="shared" si="66"/>
        <v>8430_Activités des ménages en tant qu'employeurs de personnel domestique</v>
      </c>
      <c r="Y2581" t="str">
        <f>INDEX(PDC!$K$1:$L$89,MATCH(AA2581,PDC!$K:$K,0),MATCH(PDC!$L$1,PDC!$K$1:$L$1,0))</f>
        <v>Activités des ménages en tant qu'employeurs de personnel domestique</v>
      </c>
      <c r="Z2581" t="s">
        <v>341</v>
      </c>
      <c r="AA2581" t="s">
        <v>261</v>
      </c>
      <c r="AB2581">
        <v>49.905403862195897</v>
      </c>
    </row>
    <row r="2582" spans="24:28" x14ac:dyDescent="0.35">
      <c r="X2582" t="str">
        <f t="shared" si="66"/>
        <v>8431_Culture et production animale, chasse et services annexes</v>
      </c>
      <c r="Y2582" t="str">
        <f>INDEX(PDC!$K$1:$L$89,MATCH(AA2582,PDC!$K:$K,0),MATCH(PDC!$L$1,PDC!$K$1:$L$1,0))</f>
        <v>Culture et production animale, chasse et services annexes</v>
      </c>
      <c r="Z2582" t="s">
        <v>343</v>
      </c>
      <c r="AA2582" t="s">
        <v>94</v>
      </c>
      <c r="AB2582">
        <v>1884.6886419571899</v>
      </c>
    </row>
    <row r="2583" spans="24:28" x14ac:dyDescent="0.35">
      <c r="X2583" t="str">
        <f t="shared" si="66"/>
        <v>8431_Sylviculture et exploitation forestière</v>
      </c>
      <c r="Y2583" t="str">
        <f>INDEX(PDC!$K$1:$L$89,MATCH(AA2583,PDC!$K:$K,0),MATCH(PDC!$L$1,PDC!$K$1:$L$1,0))</f>
        <v>Sylviculture et exploitation forestière</v>
      </c>
      <c r="Z2583" t="s">
        <v>343</v>
      </c>
      <c r="AA2583" t="s">
        <v>95</v>
      </c>
      <c r="AB2583">
        <v>74.745442514340894</v>
      </c>
    </row>
    <row r="2584" spans="24:28" x14ac:dyDescent="0.35">
      <c r="X2584" t="str">
        <f t="shared" si="66"/>
        <v>8431_Pêche et aquaculture</v>
      </c>
      <c r="Y2584" t="str">
        <f>INDEX(PDC!$K$1:$L$89,MATCH(AA2584,PDC!$K:$K,0),MATCH(PDC!$L$1,PDC!$K$1:$L$1,0))</f>
        <v>Pêche et aquaculture</v>
      </c>
      <c r="Z2584" t="s">
        <v>343</v>
      </c>
      <c r="AA2584" t="s">
        <v>104</v>
      </c>
      <c r="AB2584">
        <v>7.7709251101321604</v>
      </c>
    </row>
    <row r="2585" spans="24:28" x14ac:dyDescent="0.35">
      <c r="X2585" t="str">
        <f t="shared" si="66"/>
        <v>8431_Autres industries extractives</v>
      </c>
      <c r="Y2585" t="str">
        <f>INDEX(PDC!$K$1:$L$89,MATCH(AA2585,PDC!$K:$K,0),MATCH(PDC!$L$1,PDC!$K$1:$L$1,0))</f>
        <v>Autres industries extractives</v>
      </c>
      <c r="Z2585" t="s">
        <v>343</v>
      </c>
      <c r="AA2585" t="s">
        <v>96</v>
      </c>
      <c r="AB2585">
        <v>124.758369258135</v>
      </c>
    </row>
    <row r="2586" spans="24:28" x14ac:dyDescent="0.35">
      <c r="X2586" t="str">
        <f t="shared" si="66"/>
        <v>8431_Industries alimentaires</v>
      </c>
      <c r="Y2586" t="str">
        <f>INDEX(PDC!$K$1:$L$89,MATCH(AA2586,PDC!$K:$K,0),MATCH(PDC!$L$1,PDC!$K$1:$L$1,0))</f>
        <v>Industries alimentaires</v>
      </c>
      <c r="Z2586" t="s">
        <v>343</v>
      </c>
      <c r="AA2586" t="s">
        <v>199</v>
      </c>
      <c r="AB2586">
        <v>3584.3750981099802</v>
      </c>
    </row>
    <row r="2587" spans="24:28" x14ac:dyDescent="0.35">
      <c r="X2587" t="str">
        <f t="shared" si="66"/>
        <v>8431_Fabrication de boissons</v>
      </c>
      <c r="Y2587" t="str">
        <f>INDEX(PDC!$K$1:$L$89,MATCH(AA2587,PDC!$K:$K,0),MATCH(PDC!$L$1,PDC!$K$1:$L$1,0))</f>
        <v>Fabrication de boissons</v>
      </c>
      <c r="Z2587" t="s">
        <v>343</v>
      </c>
      <c r="AA2587" t="s">
        <v>252</v>
      </c>
      <c r="AB2587">
        <v>317.906910444083</v>
      </c>
    </row>
    <row r="2588" spans="24:28" x14ac:dyDescent="0.35">
      <c r="X2588" t="str">
        <f t="shared" si="66"/>
        <v>8431_Fabrication de textiles</v>
      </c>
      <c r="Y2588" t="str">
        <f>INDEX(PDC!$K$1:$L$89,MATCH(AA2588,PDC!$K:$K,0),MATCH(PDC!$L$1,PDC!$K$1:$L$1,0))</f>
        <v>Fabrication de textiles</v>
      </c>
      <c r="Z2588" t="s">
        <v>343</v>
      </c>
      <c r="AA2588" t="s">
        <v>250</v>
      </c>
      <c r="AB2588">
        <v>316.10795973527001</v>
      </c>
    </row>
    <row r="2589" spans="24:28" x14ac:dyDescent="0.35">
      <c r="X2589" t="str">
        <f t="shared" si="66"/>
        <v>8431_Industrie de l'habillement</v>
      </c>
      <c r="Y2589" t="str">
        <f>INDEX(PDC!$K$1:$L$89,MATCH(AA2589,PDC!$K:$K,0),MATCH(PDC!$L$1,PDC!$K$1:$L$1,0))</f>
        <v>Industrie de l'habillement</v>
      </c>
      <c r="Z2589" t="s">
        <v>343</v>
      </c>
      <c r="AA2589" t="s">
        <v>254</v>
      </c>
      <c r="AB2589">
        <v>100.102328111913</v>
      </c>
    </row>
    <row r="2590" spans="24:28" x14ac:dyDescent="0.35">
      <c r="X2590" t="str">
        <f t="shared" si="66"/>
        <v>8431_Industrie du cuir et de la chaussure</v>
      </c>
      <c r="Y2590" t="str">
        <f>INDEX(PDC!$K$1:$L$89,MATCH(AA2590,PDC!$K:$K,0),MATCH(PDC!$L$1,PDC!$K$1:$L$1,0))</f>
        <v>Industrie du cuir et de la chaussure</v>
      </c>
      <c r="Z2590" t="s">
        <v>343</v>
      </c>
      <c r="AA2590" t="s">
        <v>143</v>
      </c>
      <c r="AB2590">
        <v>45.851686389804001</v>
      </c>
    </row>
    <row r="2591" spans="24:28" x14ac:dyDescent="0.35">
      <c r="X2591" t="str">
        <f t="shared" si="66"/>
        <v>8431_Travail du bois et fabrication d'articles en bois et en liège, à l'exception des meubles ; fabrication d'articles en vannerie et sparterie</v>
      </c>
      <c r="Y2591" t="str">
        <f>INDEX(PDC!$K$1:$L$89,MATCH(AA2591,PDC!$K:$K,0),MATCH(PDC!$L$1,PDC!$K$1:$L$1,0))</f>
        <v>Travail du bois et fabrication d'articles en bois et en liège, à l'exception des meubles ; fabrication d'articles en vannerie et sparterie</v>
      </c>
      <c r="Z2591" t="s">
        <v>343</v>
      </c>
      <c r="AA2591" t="s">
        <v>196</v>
      </c>
      <c r="AB2591">
        <v>302.42110627270199</v>
      </c>
    </row>
    <row r="2592" spans="24:28" x14ac:dyDescent="0.35">
      <c r="X2592" t="str">
        <f t="shared" si="66"/>
        <v>8431_Industrie du papier et du carton</v>
      </c>
      <c r="Y2592" t="str">
        <f>INDEX(PDC!$K$1:$L$89,MATCH(AA2592,PDC!$K:$K,0),MATCH(PDC!$L$1,PDC!$K$1:$L$1,0))</f>
        <v>Industrie du papier et du carton</v>
      </c>
      <c r="Z2592" t="s">
        <v>343</v>
      </c>
      <c r="AA2592" t="s">
        <v>248</v>
      </c>
      <c r="AB2592">
        <v>198.01960742533399</v>
      </c>
    </row>
    <row r="2593" spans="24:28" x14ac:dyDescent="0.35">
      <c r="X2593" t="str">
        <f t="shared" si="66"/>
        <v>8431_Imprimerie et reproduction d'enregistrements</v>
      </c>
      <c r="Y2593" t="str">
        <f>INDEX(PDC!$K$1:$L$89,MATCH(AA2593,PDC!$K:$K,0),MATCH(PDC!$L$1,PDC!$K$1:$L$1,0))</f>
        <v>Imprimerie et reproduction d'enregistrements</v>
      </c>
      <c r="Z2593" t="s">
        <v>343</v>
      </c>
      <c r="AA2593" t="s">
        <v>221</v>
      </c>
      <c r="AB2593">
        <v>206.83690921609499</v>
      </c>
    </row>
    <row r="2594" spans="24:28" x14ac:dyDescent="0.35">
      <c r="X2594" t="str">
        <f t="shared" si="66"/>
        <v>8431_Industrie chimique</v>
      </c>
      <c r="Y2594" t="str">
        <f>INDEX(PDC!$K$1:$L$89,MATCH(AA2594,PDC!$K:$K,0),MATCH(PDC!$L$1,PDC!$K$1:$L$1,0))</f>
        <v>Industrie chimique</v>
      </c>
      <c r="Z2594" t="s">
        <v>343</v>
      </c>
      <c r="AA2594" t="s">
        <v>211</v>
      </c>
      <c r="AB2594">
        <v>1129.6742013348801</v>
      </c>
    </row>
    <row r="2595" spans="24:28" x14ac:dyDescent="0.35">
      <c r="X2595" t="str">
        <f t="shared" si="66"/>
        <v>8431_Industrie pharmaceutique</v>
      </c>
      <c r="Y2595" t="str">
        <f>INDEX(PDC!$K$1:$L$89,MATCH(AA2595,PDC!$K:$K,0),MATCH(PDC!$L$1,PDC!$K$1:$L$1,0))</f>
        <v>Industrie pharmaceutique</v>
      </c>
      <c r="Z2595" t="s">
        <v>343</v>
      </c>
      <c r="AA2595" t="s">
        <v>259</v>
      </c>
      <c r="AB2595">
        <v>212.309754710287</v>
      </c>
    </row>
    <row r="2596" spans="24:28" x14ac:dyDescent="0.35">
      <c r="X2596" t="str">
        <f t="shared" si="66"/>
        <v>8431_Fabrication de produits en caoutchouc et en plastique</v>
      </c>
      <c r="Y2596" t="str">
        <f>INDEX(PDC!$K$1:$L$89,MATCH(AA2596,PDC!$K:$K,0),MATCH(PDC!$L$1,PDC!$K$1:$L$1,0))</f>
        <v>Fabrication de produits en caoutchouc et en plastique</v>
      </c>
      <c r="Z2596" t="s">
        <v>343</v>
      </c>
      <c r="AA2596" t="s">
        <v>195</v>
      </c>
      <c r="AB2596">
        <v>700.01947588144697</v>
      </c>
    </row>
    <row r="2597" spans="24:28" x14ac:dyDescent="0.35">
      <c r="X2597" t="str">
        <f t="shared" si="66"/>
        <v>8431_Fabrication d'autres produits minéraux non métalliques</v>
      </c>
      <c r="Y2597" t="str">
        <f>INDEX(PDC!$K$1:$L$89,MATCH(AA2597,PDC!$K:$K,0),MATCH(PDC!$L$1,PDC!$K$1:$L$1,0))</f>
        <v>Fabrication d'autres produits minéraux non métalliques</v>
      </c>
      <c r="Z2597" t="s">
        <v>343</v>
      </c>
      <c r="AA2597" t="s">
        <v>203</v>
      </c>
      <c r="AB2597">
        <v>325.99991598992102</v>
      </c>
    </row>
    <row r="2598" spans="24:28" x14ac:dyDescent="0.35">
      <c r="X2598" t="str">
        <f t="shared" si="66"/>
        <v>8431_Métallurgie</v>
      </c>
      <c r="Y2598" t="str">
        <f>INDEX(PDC!$K$1:$L$89,MATCH(AA2598,PDC!$K:$K,0),MATCH(PDC!$L$1,PDC!$K$1:$L$1,0))</f>
        <v>Métallurgie</v>
      </c>
      <c r="Z2598" t="s">
        <v>343</v>
      </c>
      <c r="AA2598" t="s">
        <v>225</v>
      </c>
      <c r="AB2598">
        <v>107.38859213592001</v>
      </c>
    </row>
    <row r="2599" spans="24:28" x14ac:dyDescent="0.35">
      <c r="X2599" t="str">
        <f t="shared" si="66"/>
        <v>8431_Fabrication de produits métalliques, à l'exception des machines et des équipements</v>
      </c>
      <c r="Y2599" t="str">
        <f>INDEX(PDC!$K$1:$L$89,MATCH(AA2599,PDC!$K:$K,0),MATCH(PDC!$L$1,PDC!$K$1:$L$1,0))</f>
        <v>Fabrication de produits métalliques, à l'exception des machines et des équipements</v>
      </c>
      <c r="Z2599" t="s">
        <v>343</v>
      </c>
      <c r="AA2599" t="s">
        <v>204</v>
      </c>
      <c r="AB2599">
        <v>2066.3027325520002</v>
      </c>
    </row>
    <row r="2600" spans="24:28" x14ac:dyDescent="0.35">
      <c r="X2600" t="str">
        <f t="shared" si="66"/>
        <v>8431_Fabrication de produits informatiques, électroniques et optiques</v>
      </c>
      <c r="Y2600" t="str">
        <f>INDEX(PDC!$K$1:$L$89,MATCH(AA2600,PDC!$K:$K,0),MATCH(PDC!$L$1,PDC!$K$1:$L$1,0))</f>
        <v>Fabrication de produits informatiques, électroniques et optiques</v>
      </c>
      <c r="Z2600" t="s">
        <v>343</v>
      </c>
      <c r="AA2600" t="s">
        <v>145</v>
      </c>
      <c r="AB2600">
        <v>979.86868139641297</v>
      </c>
    </row>
    <row r="2601" spans="24:28" x14ac:dyDescent="0.35">
      <c r="X2601" t="str">
        <f t="shared" si="66"/>
        <v>8431_Fabrication d'équipements électriques</v>
      </c>
      <c r="Y2601" t="str">
        <f>INDEX(PDC!$K$1:$L$89,MATCH(AA2601,PDC!$K:$K,0),MATCH(PDC!$L$1,PDC!$K$1:$L$1,0))</f>
        <v>Fabrication d'équipements électriques</v>
      </c>
      <c r="Z2601" t="s">
        <v>343</v>
      </c>
      <c r="AA2601" t="s">
        <v>235</v>
      </c>
      <c r="AB2601">
        <v>812.27953222663803</v>
      </c>
    </row>
    <row r="2602" spans="24:28" x14ac:dyDescent="0.35">
      <c r="X2602" t="str">
        <f t="shared" si="66"/>
        <v>8431_Fabrication de machines et équipements n.c.a.</v>
      </c>
      <c r="Y2602" t="str">
        <f>INDEX(PDC!$K$1:$L$89,MATCH(AA2602,PDC!$K:$K,0),MATCH(PDC!$L$1,PDC!$K$1:$L$1,0))</f>
        <v>Fabrication de machines et équipements n.c.a.</v>
      </c>
      <c r="Z2602" t="s">
        <v>343</v>
      </c>
      <c r="AA2602" t="s">
        <v>219</v>
      </c>
      <c r="AB2602">
        <v>1478.2927211978899</v>
      </c>
    </row>
    <row r="2603" spans="24:28" x14ac:dyDescent="0.35">
      <c r="X2603" t="str">
        <f t="shared" si="66"/>
        <v>8431_Industrie automobile</v>
      </c>
      <c r="Y2603" t="str">
        <f>INDEX(PDC!$K$1:$L$89,MATCH(AA2603,PDC!$K:$K,0),MATCH(PDC!$L$1,PDC!$K$1:$L$1,0))</f>
        <v>Industrie automobile</v>
      </c>
      <c r="Z2603" t="s">
        <v>343</v>
      </c>
      <c r="AA2603" t="s">
        <v>208</v>
      </c>
      <c r="AB2603">
        <v>1317.26529166209</v>
      </c>
    </row>
    <row r="2604" spans="24:28" x14ac:dyDescent="0.35">
      <c r="X2604" t="str">
        <f t="shared" si="66"/>
        <v>8431_Fabrication d'autres matériels de transport</v>
      </c>
      <c r="Y2604" t="str">
        <f>INDEX(PDC!$K$1:$L$89,MATCH(AA2604,PDC!$K:$K,0),MATCH(PDC!$L$1,PDC!$K$1:$L$1,0))</f>
        <v>Fabrication d'autres matériels de transport</v>
      </c>
      <c r="Z2604" t="s">
        <v>343</v>
      </c>
      <c r="AA2604" t="s">
        <v>237</v>
      </c>
      <c r="AB2604">
        <v>160.99374325679599</v>
      </c>
    </row>
    <row r="2605" spans="24:28" x14ac:dyDescent="0.35">
      <c r="X2605" t="str">
        <f t="shared" si="66"/>
        <v>8431_Fabrication de meubles</v>
      </c>
      <c r="Y2605" t="str">
        <f>INDEX(PDC!$K$1:$L$89,MATCH(AA2605,PDC!$K:$K,0),MATCH(PDC!$L$1,PDC!$K$1:$L$1,0))</f>
        <v>Fabrication de meubles</v>
      </c>
      <c r="Z2605" t="s">
        <v>343</v>
      </c>
      <c r="AA2605" t="s">
        <v>231</v>
      </c>
      <c r="AB2605">
        <v>200.09520699505501</v>
      </c>
    </row>
    <row r="2606" spans="24:28" x14ac:dyDescent="0.35">
      <c r="X2606" t="str">
        <f t="shared" si="66"/>
        <v>8431_Autres industries manufacturières</v>
      </c>
      <c r="Y2606" t="str">
        <f>INDEX(PDC!$K$1:$L$89,MATCH(AA2606,PDC!$K:$K,0),MATCH(PDC!$L$1,PDC!$K$1:$L$1,0))</f>
        <v>Autres industries manufacturières</v>
      </c>
      <c r="Z2606" t="s">
        <v>343</v>
      </c>
      <c r="AA2606" t="s">
        <v>244</v>
      </c>
      <c r="AB2606">
        <v>453.50045053028202</v>
      </c>
    </row>
    <row r="2607" spans="24:28" x14ac:dyDescent="0.35">
      <c r="X2607" t="str">
        <f t="shared" si="66"/>
        <v>8431_Réparation et installation de machines et d'équipements</v>
      </c>
      <c r="Y2607" t="str">
        <f>INDEX(PDC!$K$1:$L$89,MATCH(AA2607,PDC!$K:$K,0),MATCH(PDC!$L$1,PDC!$K$1:$L$1,0))</f>
        <v>Réparation et installation de machines et d'équipements</v>
      </c>
      <c r="Z2607" t="s">
        <v>343</v>
      </c>
      <c r="AA2607" t="s">
        <v>215</v>
      </c>
      <c r="AB2607">
        <v>1120.7259716514</v>
      </c>
    </row>
    <row r="2608" spans="24:28" x14ac:dyDescent="0.35">
      <c r="X2608" t="str">
        <f t="shared" si="66"/>
        <v>8431_Production et distribution d'électricité, de gaz, de vapeur et d'air conditionné</v>
      </c>
      <c r="Y2608" t="str">
        <f>INDEX(PDC!$K$1:$L$89,MATCH(AA2608,PDC!$K:$K,0),MATCH(PDC!$L$1,PDC!$K$1:$L$1,0))</f>
        <v>Production et distribution d'électricité, de gaz, de vapeur et d'air conditionné</v>
      </c>
      <c r="Z2608" t="s">
        <v>343</v>
      </c>
      <c r="AA2608" t="s">
        <v>253</v>
      </c>
      <c r="AB2608">
        <v>680.90090297334405</v>
      </c>
    </row>
    <row r="2609" spans="24:28" x14ac:dyDescent="0.35">
      <c r="X2609" t="str">
        <f t="shared" si="66"/>
        <v>8431_Captage, traitement et distribution d'eau</v>
      </c>
      <c r="Y2609" t="str">
        <f>INDEX(PDC!$K$1:$L$89,MATCH(AA2609,PDC!$K:$K,0),MATCH(PDC!$L$1,PDC!$K$1:$L$1,0))</f>
        <v>Captage, traitement et distribution d'eau</v>
      </c>
      <c r="Z2609" t="s">
        <v>343</v>
      </c>
      <c r="AA2609" t="s">
        <v>230</v>
      </c>
      <c r="AB2609">
        <v>214.241042375333</v>
      </c>
    </row>
    <row r="2610" spans="24:28" x14ac:dyDescent="0.35">
      <c r="X2610" t="str">
        <f t="shared" si="66"/>
        <v>8431_Collecte et traitement des eaux usées</v>
      </c>
      <c r="Y2610" t="str">
        <f>INDEX(PDC!$K$1:$L$89,MATCH(AA2610,PDC!$K:$K,0),MATCH(PDC!$L$1,PDC!$K$1:$L$1,0))</f>
        <v>Collecte et traitement des eaux usées</v>
      </c>
      <c r="Z2610" t="s">
        <v>343</v>
      </c>
      <c r="AA2610" t="s">
        <v>197</v>
      </c>
      <c r="AB2610">
        <v>36.394838711385198</v>
      </c>
    </row>
    <row r="2611" spans="24:28" x14ac:dyDescent="0.35">
      <c r="X2611" t="str">
        <f t="shared" si="66"/>
        <v>8431_Collecte, traitement et élimination des déchets ; récupération</v>
      </c>
      <c r="Y2611" t="str">
        <f>INDEX(PDC!$K$1:$L$89,MATCH(AA2611,PDC!$K:$K,0),MATCH(PDC!$L$1,PDC!$K$1:$L$1,0))</f>
        <v>Collecte, traitement et élimination des déchets ; récupération</v>
      </c>
      <c r="Z2611" t="s">
        <v>343</v>
      </c>
      <c r="AA2611" t="s">
        <v>147</v>
      </c>
      <c r="AB2611">
        <v>262.48018941724501</v>
      </c>
    </row>
    <row r="2612" spans="24:28" x14ac:dyDescent="0.35">
      <c r="X2612" t="str">
        <f t="shared" si="66"/>
        <v>8431_Dépollution et autres services de gestion des déchets</v>
      </c>
      <c r="Y2612" t="str">
        <f>INDEX(PDC!$K$1:$L$89,MATCH(AA2612,PDC!$K:$K,0),MATCH(PDC!$L$1,PDC!$K$1:$L$1,0))</f>
        <v>Dépollution et autres services de gestion des déchets</v>
      </c>
      <c r="Z2612" t="s">
        <v>343</v>
      </c>
      <c r="AA2612" t="s">
        <v>246</v>
      </c>
      <c r="AB2612">
        <v>8.6628888098271997</v>
      </c>
    </row>
    <row r="2613" spans="24:28" x14ac:dyDescent="0.35">
      <c r="X2613" t="str">
        <f t="shared" si="66"/>
        <v>8431_Construction de bâtiments</v>
      </c>
      <c r="Y2613" t="str">
        <f>INDEX(PDC!$K$1:$L$89,MATCH(AA2613,PDC!$K:$K,0),MATCH(PDC!$L$1,PDC!$K$1:$L$1,0))</f>
        <v>Construction de bâtiments</v>
      </c>
      <c r="Z2613" t="s">
        <v>343</v>
      </c>
      <c r="AA2613" t="s">
        <v>193</v>
      </c>
      <c r="AB2613">
        <v>382.86634883752203</v>
      </c>
    </row>
    <row r="2614" spans="24:28" x14ac:dyDescent="0.35">
      <c r="X2614" t="str">
        <f t="shared" si="66"/>
        <v>8431_Génie civil</v>
      </c>
      <c r="Y2614" t="str">
        <f>INDEX(PDC!$K$1:$L$89,MATCH(AA2614,PDC!$K:$K,0),MATCH(PDC!$L$1,PDC!$K$1:$L$1,0))</f>
        <v>Génie civil</v>
      </c>
      <c r="Z2614" t="s">
        <v>343</v>
      </c>
      <c r="AA2614" t="s">
        <v>149</v>
      </c>
      <c r="AB2614">
        <v>748.87932415362104</v>
      </c>
    </row>
    <row r="2615" spans="24:28" x14ac:dyDescent="0.35">
      <c r="X2615" t="str">
        <f t="shared" si="66"/>
        <v>8431_Travaux de construction spécialisés</v>
      </c>
      <c r="Y2615" t="str">
        <f>INDEX(PDC!$K$1:$L$89,MATCH(AA2615,PDC!$K:$K,0),MATCH(PDC!$L$1,PDC!$K$1:$L$1,0))</f>
        <v>Travaux de construction spécialisés</v>
      </c>
      <c r="Z2615" t="s">
        <v>343</v>
      </c>
      <c r="AA2615" t="s">
        <v>151</v>
      </c>
      <c r="AB2615">
        <v>5384.5692116743303</v>
      </c>
    </row>
    <row r="2616" spans="24:28" x14ac:dyDescent="0.35">
      <c r="X2616" t="str">
        <f t="shared" si="66"/>
        <v>8431_Commerce et réparation d'automobiles et de motocycles</v>
      </c>
      <c r="Y2616" t="str">
        <f>INDEX(PDC!$K$1:$L$89,MATCH(AA2616,PDC!$K:$K,0),MATCH(PDC!$L$1,PDC!$K$1:$L$1,0))</f>
        <v>Commerce et réparation d'automobiles et de motocycles</v>
      </c>
      <c r="Z2616" t="s">
        <v>343</v>
      </c>
      <c r="AA2616" t="s">
        <v>223</v>
      </c>
      <c r="AB2616">
        <v>2100.7075078952098</v>
      </c>
    </row>
    <row r="2617" spans="24:28" x14ac:dyDescent="0.35">
      <c r="X2617" t="str">
        <f t="shared" si="66"/>
        <v>8431_Commerce de gros, à l'exception des automobiles et des motocycles</v>
      </c>
      <c r="Y2617" t="str">
        <f>INDEX(PDC!$K$1:$L$89,MATCH(AA2617,PDC!$K:$K,0),MATCH(PDC!$L$1,PDC!$K$1:$L$1,0))</f>
        <v>Commerce de gros, à l'exception des automobiles et des motocycles</v>
      </c>
      <c r="Z2617" t="s">
        <v>343</v>
      </c>
      <c r="AA2617" t="s">
        <v>210</v>
      </c>
      <c r="AB2617">
        <v>4808.2691133894796</v>
      </c>
    </row>
    <row r="2618" spans="24:28" x14ac:dyDescent="0.35">
      <c r="X2618" t="str">
        <f t="shared" si="66"/>
        <v>8431_Commerce de détail, à l'exception des automobiles et des motocycles</v>
      </c>
      <c r="Y2618" t="str">
        <f>INDEX(PDC!$K$1:$L$89,MATCH(AA2618,PDC!$K:$K,0),MATCH(PDC!$L$1,PDC!$K$1:$L$1,0))</f>
        <v>Commerce de détail, à l'exception des automobiles et des motocycles</v>
      </c>
      <c r="Z2618" t="s">
        <v>343</v>
      </c>
      <c r="AA2618" t="s">
        <v>206</v>
      </c>
      <c r="AB2618">
        <v>7491.5689795807903</v>
      </c>
    </row>
    <row r="2619" spans="24:28" x14ac:dyDescent="0.35">
      <c r="X2619" t="str">
        <f t="shared" si="66"/>
        <v>8431_Transports terrestres et transport par conduites</v>
      </c>
      <c r="Y2619" t="str">
        <f>INDEX(PDC!$K$1:$L$89,MATCH(AA2619,PDC!$K:$K,0),MATCH(PDC!$L$1,PDC!$K$1:$L$1,0))</f>
        <v>Transports terrestres et transport par conduites</v>
      </c>
      <c r="Z2619" t="s">
        <v>343</v>
      </c>
      <c r="AA2619" t="s">
        <v>205</v>
      </c>
      <c r="AB2619">
        <v>3130.7129748039201</v>
      </c>
    </row>
    <row r="2620" spans="24:28" x14ac:dyDescent="0.35">
      <c r="X2620" t="str">
        <f t="shared" si="66"/>
        <v>8431_Transports par eau</v>
      </c>
      <c r="Y2620" t="str">
        <f>INDEX(PDC!$K$1:$L$89,MATCH(AA2620,PDC!$K:$K,0),MATCH(PDC!$L$1,PDC!$K$1:$L$1,0))</f>
        <v>Transports par eau</v>
      </c>
      <c r="Z2620" t="s">
        <v>343</v>
      </c>
      <c r="AA2620" t="s">
        <v>256</v>
      </c>
      <c r="AB2620">
        <v>8.02247191011236</v>
      </c>
    </row>
    <row r="2621" spans="24:28" x14ac:dyDescent="0.35">
      <c r="X2621" t="str">
        <f t="shared" si="66"/>
        <v>8431_Transports aériens</v>
      </c>
      <c r="Y2621" t="str">
        <f>INDEX(PDC!$K$1:$L$89,MATCH(AA2621,PDC!$K:$K,0),MATCH(PDC!$L$1,PDC!$K$1:$L$1,0))</f>
        <v>Transports aériens</v>
      </c>
      <c r="Z2621" t="s">
        <v>343</v>
      </c>
      <c r="AA2621" t="s">
        <v>258</v>
      </c>
      <c r="AB2621">
        <v>43.0813299554816</v>
      </c>
    </row>
    <row r="2622" spans="24:28" x14ac:dyDescent="0.35">
      <c r="X2622" t="str">
        <f t="shared" si="66"/>
        <v>8431_Entreposage et services auxiliaires des transports</v>
      </c>
      <c r="Y2622" t="str">
        <f>INDEX(PDC!$K$1:$L$89,MATCH(AA2622,PDC!$K:$K,0),MATCH(PDC!$L$1,PDC!$K$1:$L$1,0))</f>
        <v>Entreposage et services auxiliaires des transports</v>
      </c>
      <c r="Z2622" t="s">
        <v>343</v>
      </c>
      <c r="AA2622" t="s">
        <v>200</v>
      </c>
      <c r="AB2622">
        <v>1225.1826097549399</v>
      </c>
    </row>
    <row r="2623" spans="24:28" x14ac:dyDescent="0.35">
      <c r="X2623" t="str">
        <f t="shared" si="66"/>
        <v>8431_Activités de poste et de courrier</v>
      </c>
      <c r="Y2623" t="str">
        <f>INDEX(PDC!$K$1:$L$89,MATCH(AA2623,PDC!$K:$K,0),MATCH(PDC!$L$1,PDC!$K$1:$L$1,0))</f>
        <v>Activités de poste et de courrier</v>
      </c>
      <c r="Z2623" t="s">
        <v>343</v>
      </c>
      <c r="AA2623" t="s">
        <v>229</v>
      </c>
      <c r="AB2623">
        <v>541.76092948309497</v>
      </c>
    </row>
    <row r="2624" spans="24:28" x14ac:dyDescent="0.35">
      <c r="X2624" t="str">
        <f t="shared" si="66"/>
        <v>8431_Hébergement</v>
      </c>
      <c r="Y2624" t="str">
        <f>INDEX(PDC!$K$1:$L$89,MATCH(AA2624,PDC!$K:$K,0),MATCH(PDC!$L$1,PDC!$K$1:$L$1,0))</f>
        <v>Hébergement</v>
      </c>
      <c r="Z2624" t="s">
        <v>343</v>
      </c>
      <c r="AA2624" t="s">
        <v>220</v>
      </c>
      <c r="AB2624">
        <v>763.17442565102203</v>
      </c>
    </row>
    <row r="2625" spans="24:28" x14ac:dyDescent="0.35">
      <c r="X2625" t="str">
        <f t="shared" si="66"/>
        <v>8431_Restauration</v>
      </c>
      <c r="Y2625" t="str">
        <f>INDEX(PDC!$K$1:$L$89,MATCH(AA2625,PDC!$K:$K,0),MATCH(PDC!$L$1,PDC!$K$1:$L$1,0))</f>
        <v>Restauration</v>
      </c>
      <c r="Z2625" t="s">
        <v>343</v>
      </c>
      <c r="AA2625" t="s">
        <v>214</v>
      </c>
      <c r="AB2625">
        <v>2402.4382251334</v>
      </c>
    </row>
    <row r="2626" spans="24:28" x14ac:dyDescent="0.35">
      <c r="X2626" t="str">
        <f t="shared" si="66"/>
        <v>8431_Édition</v>
      </c>
      <c r="Y2626" t="str">
        <f>INDEX(PDC!$K$1:$L$89,MATCH(AA2626,PDC!$K:$K,0),MATCH(PDC!$L$1,PDC!$K$1:$L$1,0))</f>
        <v>Édition</v>
      </c>
      <c r="Z2626" t="s">
        <v>343</v>
      </c>
      <c r="AA2626" t="s">
        <v>255</v>
      </c>
      <c r="AB2626">
        <v>352.62824931141398</v>
      </c>
    </row>
    <row r="2627" spans="24:28" x14ac:dyDescent="0.35">
      <c r="X2627" t="str">
        <f t="shared" si="66"/>
        <v>8431_Production de films cinématographiques, de vidéo et de programmes de télévision ; enregistrement sonore et édition musicale</v>
      </c>
      <c r="Y2627" t="str">
        <f>INDEX(PDC!$K$1:$L$89,MATCH(AA2627,PDC!$K:$K,0),MATCH(PDC!$L$1,PDC!$K$1:$L$1,0))</f>
        <v>Production de films cinématographiques, de vidéo et de programmes de télévision ; enregistrement sonore et édition musicale</v>
      </c>
      <c r="Z2627" t="s">
        <v>343</v>
      </c>
      <c r="AA2627" t="s">
        <v>228</v>
      </c>
      <c r="AB2627">
        <v>239.81729689509601</v>
      </c>
    </row>
    <row r="2628" spans="24:28" x14ac:dyDescent="0.35">
      <c r="X2628" t="str">
        <f t="shared" si="66"/>
        <v>8431_Programmation et diffusion</v>
      </c>
      <c r="Y2628" t="str">
        <f>INDEX(PDC!$K$1:$L$89,MATCH(AA2628,PDC!$K:$K,0),MATCH(PDC!$L$1,PDC!$K$1:$L$1,0))</f>
        <v>Programmation et diffusion</v>
      </c>
      <c r="Z2628" t="s">
        <v>343</v>
      </c>
      <c r="AA2628" t="s">
        <v>257</v>
      </c>
      <c r="AB2628">
        <v>99.116331685635302</v>
      </c>
    </row>
    <row r="2629" spans="24:28" x14ac:dyDescent="0.35">
      <c r="X2629" t="str">
        <f t="shared" ref="X2629:X2692" si="67">Z2629&amp;"_"&amp;Y2629</f>
        <v>8431_Télécommunications</v>
      </c>
      <c r="Y2629" t="str">
        <f>INDEX(PDC!$K$1:$L$89,MATCH(AA2629,PDC!$K:$K,0),MATCH(PDC!$L$1,PDC!$K$1:$L$1,0))</f>
        <v>Télécommunications</v>
      </c>
      <c r="Z2629" t="s">
        <v>343</v>
      </c>
      <c r="AA2629" t="s">
        <v>249</v>
      </c>
      <c r="AB2629">
        <v>285.30537759593602</v>
      </c>
    </row>
    <row r="2630" spans="24:28" x14ac:dyDescent="0.35">
      <c r="X2630" t="str">
        <f t="shared" si="67"/>
        <v>8431_Programmation, conseil et autres activités informatiques</v>
      </c>
      <c r="Y2630" t="str">
        <f>INDEX(PDC!$K$1:$L$89,MATCH(AA2630,PDC!$K:$K,0),MATCH(PDC!$L$1,PDC!$K$1:$L$1,0))</f>
        <v>Programmation, conseil et autres activités informatiques</v>
      </c>
      <c r="Z2630" t="s">
        <v>343</v>
      </c>
      <c r="AA2630" t="s">
        <v>233</v>
      </c>
      <c r="AB2630">
        <v>790.65405428181998</v>
      </c>
    </row>
    <row r="2631" spans="24:28" x14ac:dyDescent="0.35">
      <c r="X2631" t="str">
        <f t="shared" si="67"/>
        <v>8431_Services d'information</v>
      </c>
      <c r="Y2631" t="str">
        <f>INDEX(PDC!$K$1:$L$89,MATCH(AA2631,PDC!$K:$K,0),MATCH(PDC!$L$1,PDC!$K$1:$L$1,0))</f>
        <v>Services d'information</v>
      </c>
      <c r="Z2631" t="s">
        <v>343</v>
      </c>
      <c r="AA2631" t="s">
        <v>153</v>
      </c>
      <c r="AB2631">
        <v>45.8529141228166</v>
      </c>
    </row>
    <row r="2632" spans="24:28" x14ac:dyDescent="0.35">
      <c r="X2632" t="str">
        <f t="shared" si="67"/>
        <v>8431_Activités des services financiers, hors assurance et caisses de retraite</v>
      </c>
      <c r="Y2632" t="str">
        <f>INDEX(PDC!$K$1:$L$89,MATCH(AA2632,PDC!$K:$K,0),MATCH(PDC!$L$1,PDC!$K$1:$L$1,0))</f>
        <v>Activités des services financiers, hors assurance et caisses de retraite</v>
      </c>
      <c r="Z2632" t="s">
        <v>343</v>
      </c>
      <c r="AA2632" t="s">
        <v>226</v>
      </c>
      <c r="AB2632">
        <v>1975.61973322925</v>
      </c>
    </row>
    <row r="2633" spans="24:28" x14ac:dyDescent="0.35">
      <c r="X2633" t="str">
        <f t="shared" si="67"/>
        <v>8431_Assurance</v>
      </c>
      <c r="Y2633" t="str">
        <f>INDEX(PDC!$K$1:$L$89,MATCH(AA2633,PDC!$K:$K,0),MATCH(PDC!$L$1,PDC!$K$1:$L$1,0))</f>
        <v>Assurance</v>
      </c>
      <c r="Z2633" t="s">
        <v>343</v>
      </c>
      <c r="AA2633" t="s">
        <v>240</v>
      </c>
      <c r="AB2633">
        <v>695.39016742626097</v>
      </c>
    </row>
    <row r="2634" spans="24:28" x14ac:dyDescent="0.35">
      <c r="X2634" t="str">
        <f t="shared" si="67"/>
        <v>8431_Activités auxiliaires de services financiers et d'assurance</v>
      </c>
      <c r="Y2634" t="str">
        <f>INDEX(PDC!$K$1:$L$89,MATCH(AA2634,PDC!$K:$K,0),MATCH(PDC!$L$1,PDC!$K$1:$L$1,0))</f>
        <v>Activités auxiliaires de services financiers et d'assurance</v>
      </c>
      <c r="Z2634" t="s">
        <v>343</v>
      </c>
      <c r="AA2634" t="s">
        <v>232</v>
      </c>
      <c r="AB2634">
        <v>295.79446655655801</v>
      </c>
    </row>
    <row r="2635" spans="24:28" x14ac:dyDescent="0.35">
      <c r="X2635" t="str">
        <f t="shared" si="67"/>
        <v>8431_Activités immobilières</v>
      </c>
      <c r="Y2635" t="str">
        <f>INDEX(PDC!$K$1:$L$89,MATCH(AA2635,PDC!$K:$K,0),MATCH(PDC!$L$1,PDC!$K$1:$L$1,0))</f>
        <v>Activités immobilières</v>
      </c>
      <c r="Z2635" t="s">
        <v>343</v>
      </c>
      <c r="AA2635" t="s">
        <v>217</v>
      </c>
      <c r="AB2635">
        <v>851.72729346145502</v>
      </c>
    </row>
    <row r="2636" spans="24:28" x14ac:dyDescent="0.35">
      <c r="X2636" t="str">
        <f t="shared" si="67"/>
        <v>8431_Activités juridiques et comptables</v>
      </c>
      <c r="Y2636" t="str">
        <f>INDEX(PDC!$K$1:$L$89,MATCH(AA2636,PDC!$K:$K,0),MATCH(PDC!$L$1,PDC!$K$1:$L$1,0))</f>
        <v>Activités juridiques et comptables</v>
      </c>
      <c r="Z2636" t="s">
        <v>343</v>
      </c>
      <c r="AA2636" t="s">
        <v>155</v>
      </c>
      <c r="AB2636">
        <v>1010.67315004821</v>
      </c>
    </row>
    <row r="2637" spans="24:28" x14ac:dyDescent="0.35">
      <c r="X2637" t="str">
        <f t="shared" si="67"/>
        <v>8431_Activités des sièges sociaux ; conseil de gestion</v>
      </c>
      <c r="Y2637" t="str">
        <f>INDEX(PDC!$K$1:$L$89,MATCH(AA2637,PDC!$K:$K,0),MATCH(PDC!$L$1,PDC!$K$1:$L$1,0))</f>
        <v>Activités des sièges sociaux ; conseil de gestion</v>
      </c>
      <c r="Z2637" t="s">
        <v>343</v>
      </c>
      <c r="AA2637" t="s">
        <v>234</v>
      </c>
      <c r="AB2637">
        <v>689.65925681611895</v>
      </c>
    </row>
    <row r="2638" spans="24:28" x14ac:dyDescent="0.35">
      <c r="X2638" t="str">
        <f t="shared" si="67"/>
        <v>8431_Activités d'architecture et d'ingénierie ; activités de contrôle et analyses techniques</v>
      </c>
      <c r="Y2638" t="str">
        <f>INDEX(PDC!$K$1:$L$89,MATCH(AA2638,PDC!$K:$K,0),MATCH(PDC!$L$1,PDC!$K$1:$L$1,0))</f>
        <v>Activités d'architecture et d'ingénierie ; activités de contrôle et analyses techniques</v>
      </c>
      <c r="Z2638" t="s">
        <v>343</v>
      </c>
      <c r="AA2638" t="s">
        <v>243</v>
      </c>
      <c r="AB2638">
        <v>941.97406149141705</v>
      </c>
    </row>
    <row r="2639" spans="24:28" x14ac:dyDescent="0.35">
      <c r="X2639" t="str">
        <f t="shared" si="67"/>
        <v>8431_Recherche-développement scientifique</v>
      </c>
      <c r="Y2639" t="str">
        <f>INDEX(PDC!$K$1:$L$89,MATCH(AA2639,PDC!$K:$K,0),MATCH(PDC!$L$1,PDC!$K$1:$L$1,0))</f>
        <v>Recherche-développement scientifique</v>
      </c>
      <c r="Z2639" t="s">
        <v>343</v>
      </c>
      <c r="AA2639" t="s">
        <v>251</v>
      </c>
      <c r="AB2639">
        <v>290.41773061303502</v>
      </c>
    </row>
    <row r="2640" spans="24:28" x14ac:dyDescent="0.35">
      <c r="X2640" t="str">
        <f t="shared" si="67"/>
        <v>8431_Publicité et études de marché</v>
      </c>
      <c r="Y2640" t="str">
        <f>INDEX(PDC!$K$1:$L$89,MATCH(AA2640,PDC!$K:$K,0),MATCH(PDC!$L$1,PDC!$K$1:$L$1,0))</f>
        <v>Publicité et études de marché</v>
      </c>
      <c r="Z2640" t="s">
        <v>343</v>
      </c>
      <c r="AA2640" t="s">
        <v>157</v>
      </c>
      <c r="AB2640">
        <v>225.78905588158</v>
      </c>
    </row>
    <row r="2641" spans="24:28" x14ac:dyDescent="0.35">
      <c r="X2641" t="str">
        <f t="shared" si="67"/>
        <v>8431_Autres activités spécialisées, scientifiques et techniques</v>
      </c>
      <c r="Y2641" t="str">
        <f>INDEX(PDC!$K$1:$L$89,MATCH(AA2641,PDC!$K:$K,0),MATCH(PDC!$L$1,PDC!$K$1:$L$1,0))</f>
        <v>Autres activités spécialisées, scientifiques et techniques</v>
      </c>
      <c r="Z2641" t="s">
        <v>343</v>
      </c>
      <c r="AA2641" t="s">
        <v>159</v>
      </c>
      <c r="AB2641">
        <v>145.57807272238199</v>
      </c>
    </row>
    <row r="2642" spans="24:28" x14ac:dyDescent="0.35">
      <c r="X2642" t="str">
        <f t="shared" si="67"/>
        <v>8431_Activités vétérinaires</v>
      </c>
      <c r="Y2642" t="str">
        <f>INDEX(PDC!$K$1:$L$89,MATCH(AA2642,PDC!$K:$K,0),MATCH(PDC!$L$1,PDC!$K$1:$L$1,0))</f>
        <v>Activités vétérinaires</v>
      </c>
      <c r="Z2642" t="s">
        <v>343</v>
      </c>
      <c r="AA2642" t="s">
        <v>238</v>
      </c>
      <c r="AB2642">
        <v>75.965456656084896</v>
      </c>
    </row>
    <row r="2643" spans="24:28" x14ac:dyDescent="0.35">
      <c r="X2643" t="str">
        <f t="shared" si="67"/>
        <v>8431_Activités de location et location-bail</v>
      </c>
      <c r="Y2643" t="str">
        <f>INDEX(PDC!$K$1:$L$89,MATCH(AA2643,PDC!$K:$K,0),MATCH(PDC!$L$1,PDC!$K$1:$L$1,0))</f>
        <v>Activités de location et location-bail</v>
      </c>
      <c r="Z2643" t="s">
        <v>343</v>
      </c>
      <c r="AA2643" t="s">
        <v>236</v>
      </c>
      <c r="AB2643">
        <v>190.891943580792</v>
      </c>
    </row>
    <row r="2644" spans="24:28" x14ac:dyDescent="0.35">
      <c r="X2644" t="str">
        <f t="shared" si="67"/>
        <v>8431_Activités liées à l'emploi</v>
      </c>
      <c r="Y2644" t="str">
        <f>INDEX(PDC!$K$1:$L$89,MATCH(AA2644,PDC!$K:$K,0),MATCH(PDC!$L$1,PDC!$K$1:$L$1,0))</f>
        <v>Activités liées à l'emploi</v>
      </c>
      <c r="Z2644" t="s">
        <v>343</v>
      </c>
      <c r="AA2644" t="s">
        <v>198</v>
      </c>
      <c r="AB2644">
        <v>2113.20883475543</v>
      </c>
    </row>
    <row r="2645" spans="24:28" x14ac:dyDescent="0.35">
      <c r="X2645" t="str">
        <f t="shared" si="67"/>
        <v>8431_Activités des agences de voyage, voyagistes, services de réservation et activités connexes</v>
      </c>
      <c r="Y2645" t="str">
        <f>INDEX(PDC!$K$1:$L$89,MATCH(AA2645,PDC!$K:$K,0),MATCH(PDC!$L$1,PDC!$K$1:$L$1,0))</f>
        <v>Activités des agences de voyage, voyagistes, services de réservation et activités connexes</v>
      </c>
      <c r="Z2645" t="s">
        <v>343</v>
      </c>
      <c r="AA2645" t="s">
        <v>227</v>
      </c>
      <c r="AB2645">
        <v>146.08632047995201</v>
      </c>
    </row>
    <row r="2646" spans="24:28" x14ac:dyDescent="0.35">
      <c r="X2646" t="str">
        <f t="shared" si="67"/>
        <v>8431_Enquêtes et sécurité</v>
      </c>
      <c r="Y2646" t="str">
        <f>INDEX(PDC!$K$1:$L$89,MATCH(AA2646,PDC!$K:$K,0),MATCH(PDC!$L$1,PDC!$K$1:$L$1,0))</f>
        <v>Enquêtes et sécurité</v>
      </c>
      <c r="Z2646" t="s">
        <v>343</v>
      </c>
      <c r="AA2646" t="s">
        <v>213</v>
      </c>
      <c r="AB2646">
        <v>427.125824289251</v>
      </c>
    </row>
    <row r="2647" spans="24:28" x14ac:dyDescent="0.35">
      <c r="X2647" t="str">
        <f t="shared" si="67"/>
        <v>8431_Services relatifs aux bâtiments et aménagement paysager</v>
      </c>
      <c r="Y2647" t="str">
        <f>INDEX(PDC!$K$1:$L$89,MATCH(AA2647,PDC!$K:$K,0),MATCH(PDC!$L$1,PDC!$K$1:$L$1,0))</f>
        <v>Services relatifs aux bâtiments et aménagement paysager</v>
      </c>
      <c r="Z2647" t="s">
        <v>343</v>
      </c>
      <c r="AA2647" t="s">
        <v>212</v>
      </c>
      <c r="AB2647">
        <v>1525.5786741790901</v>
      </c>
    </row>
    <row r="2648" spans="24:28" x14ac:dyDescent="0.35">
      <c r="X2648" t="str">
        <f t="shared" si="67"/>
        <v>8431_Activités administratives et autres activités de soutien aux entreprises</v>
      </c>
      <c r="Y2648" t="str">
        <f>INDEX(PDC!$K$1:$L$89,MATCH(AA2648,PDC!$K:$K,0),MATCH(PDC!$L$1,PDC!$K$1:$L$1,0))</f>
        <v>Activités administratives et autres activités de soutien aux entreprises</v>
      </c>
      <c r="Z2648" t="s">
        <v>343</v>
      </c>
      <c r="AA2648" t="s">
        <v>224</v>
      </c>
      <c r="AB2648">
        <v>539.67674463796197</v>
      </c>
    </row>
    <row r="2649" spans="24:28" x14ac:dyDescent="0.35">
      <c r="X2649" t="str">
        <f t="shared" si="67"/>
        <v>8431_Administration publique et défense ; sécurité sociale obligatoire</v>
      </c>
      <c r="Y2649" t="str">
        <f>INDEX(PDC!$K$1:$L$89,MATCH(AA2649,PDC!$K:$K,0),MATCH(PDC!$L$1,PDC!$K$1:$L$1,0))</f>
        <v>Administration publique et défense ; sécurité sociale obligatoire</v>
      </c>
      <c r="Z2649" t="s">
        <v>343</v>
      </c>
      <c r="AA2649" t="s">
        <v>218</v>
      </c>
      <c r="AB2649">
        <v>3785.42890541722</v>
      </c>
    </row>
    <row r="2650" spans="24:28" x14ac:dyDescent="0.35">
      <c r="X2650" t="str">
        <f t="shared" si="67"/>
        <v>8431_Enseignement</v>
      </c>
      <c r="Y2650" t="str">
        <f>INDEX(PDC!$K$1:$L$89,MATCH(AA2650,PDC!$K:$K,0),MATCH(PDC!$L$1,PDC!$K$1:$L$1,0))</f>
        <v>Enseignement</v>
      </c>
      <c r="Z2650" t="s">
        <v>343</v>
      </c>
      <c r="AA2650" t="s">
        <v>222</v>
      </c>
      <c r="AB2650">
        <v>3218.9666544125998</v>
      </c>
    </row>
    <row r="2651" spans="24:28" x14ac:dyDescent="0.35">
      <c r="X2651" t="str">
        <f t="shared" si="67"/>
        <v>8431_Activités pour la santé humaine</v>
      </c>
      <c r="Y2651" t="str">
        <f>INDEX(PDC!$K$1:$L$89,MATCH(AA2651,PDC!$K:$K,0),MATCH(PDC!$L$1,PDC!$K$1:$L$1,0))</f>
        <v>Activités pour la santé humaine</v>
      </c>
      <c r="Z2651" t="s">
        <v>343</v>
      </c>
      <c r="AA2651" t="s">
        <v>207</v>
      </c>
      <c r="AB2651">
        <v>3394.02616593423</v>
      </c>
    </row>
    <row r="2652" spans="24:28" x14ac:dyDescent="0.35">
      <c r="X2652" t="str">
        <f t="shared" si="67"/>
        <v>8431_Hébergement médico-social et social</v>
      </c>
      <c r="Y2652" t="str">
        <f>INDEX(PDC!$K$1:$L$89,MATCH(AA2652,PDC!$K:$K,0),MATCH(PDC!$L$1,PDC!$K$1:$L$1,0))</f>
        <v>Hébergement médico-social et social</v>
      </c>
      <c r="Z2652" t="s">
        <v>343</v>
      </c>
      <c r="AA2652" t="s">
        <v>202</v>
      </c>
      <c r="AB2652">
        <v>2546.2556615906001</v>
      </c>
    </row>
    <row r="2653" spans="24:28" x14ac:dyDescent="0.35">
      <c r="X2653" t="str">
        <f t="shared" si="67"/>
        <v>8431_Action sociale sans hébergement</v>
      </c>
      <c r="Y2653" t="str">
        <f>INDEX(PDC!$K$1:$L$89,MATCH(AA2653,PDC!$K:$K,0),MATCH(PDC!$L$1,PDC!$K$1:$L$1,0))</f>
        <v>Action sociale sans hébergement</v>
      </c>
      <c r="Z2653" t="s">
        <v>343</v>
      </c>
      <c r="AA2653" t="s">
        <v>201</v>
      </c>
      <c r="AB2653">
        <v>5568.1314673848701</v>
      </c>
    </row>
    <row r="2654" spans="24:28" x14ac:dyDescent="0.35">
      <c r="X2654" t="str">
        <f t="shared" si="67"/>
        <v>8431_Activités créatives, artistiques et de spectacle</v>
      </c>
      <c r="Y2654" t="str">
        <f>INDEX(PDC!$K$1:$L$89,MATCH(AA2654,PDC!$K:$K,0),MATCH(PDC!$L$1,PDC!$K$1:$L$1,0))</f>
        <v>Activités créatives, artistiques et de spectacle</v>
      </c>
      <c r="Z2654" t="s">
        <v>343</v>
      </c>
      <c r="AA2654" t="s">
        <v>245</v>
      </c>
      <c r="AB2654">
        <v>621.840806746</v>
      </c>
    </row>
    <row r="2655" spans="24:28" x14ac:dyDescent="0.35">
      <c r="X2655" t="str">
        <f t="shared" si="67"/>
        <v>8431_Bibliothèques, archives, musées et autres activités culturelles</v>
      </c>
      <c r="Y2655" t="str">
        <f>INDEX(PDC!$K$1:$L$89,MATCH(AA2655,PDC!$K:$K,0),MATCH(PDC!$L$1,PDC!$K$1:$L$1,0))</f>
        <v>Bibliothèques, archives, musées et autres activités culturelles</v>
      </c>
      <c r="Z2655" t="s">
        <v>343</v>
      </c>
      <c r="AA2655" t="s">
        <v>239</v>
      </c>
      <c r="AB2655">
        <v>64.875625465625106</v>
      </c>
    </row>
    <row r="2656" spans="24:28" x14ac:dyDescent="0.35">
      <c r="X2656" t="str">
        <f t="shared" si="67"/>
        <v>8431_Organisation de jeux de hasard et d'argent</v>
      </c>
      <c r="Y2656" t="str">
        <f>INDEX(PDC!$K$1:$L$89,MATCH(AA2656,PDC!$K:$K,0),MATCH(PDC!$L$1,PDC!$K$1:$L$1,0))</f>
        <v>Organisation de jeux de hasard et d'argent</v>
      </c>
      <c r="Z2656" t="s">
        <v>343</v>
      </c>
      <c r="AA2656" t="s">
        <v>247</v>
      </c>
      <c r="AB2656">
        <v>15.880837247881299</v>
      </c>
    </row>
    <row r="2657" spans="24:28" x14ac:dyDescent="0.35">
      <c r="X2657" t="str">
        <f t="shared" si="67"/>
        <v>8431_Activités sportives, récréatives et de loisirs</v>
      </c>
      <c r="Y2657" t="str">
        <f>INDEX(PDC!$K$1:$L$89,MATCH(AA2657,PDC!$K:$K,0),MATCH(PDC!$L$1,PDC!$K$1:$L$1,0))</f>
        <v>Activités sportives, récréatives et de loisirs</v>
      </c>
      <c r="Z2657" t="s">
        <v>343</v>
      </c>
      <c r="AA2657" t="s">
        <v>241</v>
      </c>
      <c r="AB2657">
        <v>482.44870493489299</v>
      </c>
    </row>
    <row r="2658" spans="24:28" x14ac:dyDescent="0.35">
      <c r="X2658" t="str">
        <f t="shared" si="67"/>
        <v>8431_Activités des organisations associatives</v>
      </c>
      <c r="Y2658" t="str">
        <f>INDEX(PDC!$K$1:$L$89,MATCH(AA2658,PDC!$K:$K,0),MATCH(PDC!$L$1,PDC!$K$1:$L$1,0))</f>
        <v>Activités des organisations associatives</v>
      </c>
      <c r="Z2658" t="s">
        <v>343</v>
      </c>
      <c r="AA2658" t="s">
        <v>209</v>
      </c>
      <c r="AB2658">
        <v>1943.98364612775</v>
      </c>
    </row>
    <row r="2659" spans="24:28" x14ac:dyDescent="0.35">
      <c r="X2659" t="str">
        <f t="shared" si="67"/>
        <v>8431_Réparation d'ordinateurs et de biens personnels et domestiques</v>
      </c>
      <c r="Y2659" t="str">
        <f>INDEX(PDC!$K$1:$L$89,MATCH(AA2659,PDC!$K:$K,0),MATCH(PDC!$L$1,PDC!$K$1:$L$1,0))</f>
        <v>Réparation d'ordinateurs et de biens personnels et domestiques</v>
      </c>
      <c r="Z2659" t="s">
        <v>343</v>
      </c>
      <c r="AA2659" t="s">
        <v>242</v>
      </c>
      <c r="AB2659">
        <v>169.03477128186199</v>
      </c>
    </row>
    <row r="2660" spans="24:28" x14ac:dyDescent="0.35">
      <c r="X2660" t="str">
        <f t="shared" si="67"/>
        <v>8431_Autres services personnels</v>
      </c>
      <c r="Y2660" t="str">
        <f>INDEX(PDC!$K$1:$L$89,MATCH(AA2660,PDC!$K:$K,0),MATCH(PDC!$L$1,PDC!$K$1:$L$1,0))</f>
        <v>Autres services personnels</v>
      </c>
      <c r="Z2660" t="s">
        <v>343</v>
      </c>
      <c r="AA2660" t="s">
        <v>216</v>
      </c>
      <c r="AB2660">
        <v>895.82225748479198</v>
      </c>
    </row>
    <row r="2661" spans="24:28" x14ac:dyDescent="0.35">
      <c r="X2661" t="str">
        <f t="shared" si="67"/>
        <v>8431_Activités des ménages en tant qu'employeurs de personnel domestique</v>
      </c>
      <c r="Y2661" t="str">
        <f>INDEX(PDC!$K$1:$L$89,MATCH(AA2661,PDC!$K:$K,0),MATCH(PDC!$L$1,PDC!$K$1:$L$1,0))</f>
        <v>Activités des ménages en tant qu'employeurs de personnel domestique</v>
      </c>
      <c r="Z2661" t="s">
        <v>343</v>
      </c>
      <c r="AA2661" t="s">
        <v>261</v>
      </c>
      <c r="AB2661">
        <v>557.38857792041802</v>
      </c>
    </row>
    <row r="2662" spans="24:28" x14ac:dyDescent="0.35">
      <c r="X2662" t="str">
        <f t="shared" si="67"/>
        <v>8432_Culture et production animale, chasse et services annexes</v>
      </c>
      <c r="Y2662" t="str">
        <f>INDEX(PDC!$K$1:$L$89,MATCH(AA2662,PDC!$K:$K,0),MATCH(PDC!$L$1,PDC!$K$1:$L$1,0))</f>
        <v>Culture et production animale, chasse et services annexes</v>
      </c>
      <c r="Z2662" t="s">
        <v>344</v>
      </c>
      <c r="AA2662" t="s">
        <v>94</v>
      </c>
      <c r="AB2662">
        <v>566.05078935394602</v>
      </c>
    </row>
    <row r="2663" spans="24:28" x14ac:dyDescent="0.35">
      <c r="X2663" t="str">
        <f t="shared" si="67"/>
        <v>8432_Sylviculture et exploitation forestière</v>
      </c>
      <c r="Y2663" t="str">
        <f>INDEX(PDC!$K$1:$L$89,MATCH(AA2663,PDC!$K:$K,0),MATCH(PDC!$L$1,PDC!$K$1:$L$1,0))</f>
        <v>Sylviculture et exploitation forestière</v>
      </c>
      <c r="Z2663" t="s">
        <v>344</v>
      </c>
      <c r="AA2663" t="s">
        <v>95</v>
      </c>
      <c r="AB2663">
        <v>20.835243057827199</v>
      </c>
    </row>
    <row r="2664" spans="24:28" x14ac:dyDescent="0.35">
      <c r="X2664" t="str">
        <f t="shared" si="67"/>
        <v>8432_Autres industries extractives</v>
      </c>
      <c r="Y2664" t="str">
        <f>INDEX(PDC!$K$1:$L$89,MATCH(AA2664,PDC!$K:$K,0),MATCH(PDC!$L$1,PDC!$K$1:$L$1,0))</f>
        <v>Autres industries extractives</v>
      </c>
      <c r="Z2664" t="s">
        <v>344</v>
      </c>
      <c r="AA2664" t="s">
        <v>96</v>
      </c>
      <c r="AB2664">
        <v>192.52045228806901</v>
      </c>
    </row>
    <row r="2665" spans="24:28" x14ac:dyDescent="0.35">
      <c r="X2665" t="str">
        <f t="shared" si="67"/>
        <v>8432_Industries alimentaires</v>
      </c>
      <c r="Y2665" t="str">
        <f>INDEX(PDC!$K$1:$L$89,MATCH(AA2665,PDC!$K:$K,0),MATCH(PDC!$L$1,PDC!$K$1:$L$1,0))</f>
        <v>Industries alimentaires</v>
      </c>
      <c r="Z2665" t="s">
        <v>344</v>
      </c>
      <c r="AA2665" t="s">
        <v>199</v>
      </c>
      <c r="AB2665">
        <v>1624.5403640372599</v>
      </c>
    </row>
    <row r="2666" spans="24:28" x14ac:dyDescent="0.35">
      <c r="X2666" t="str">
        <f t="shared" si="67"/>
        <v>8432_Fabrication de boissons</v>
      </c>
      <c r="Y2666" t="str">
        <f>INDEX(PDC!$K$1:$L$89,MATCH(AA2666,PDC!$K:$K,0),MATCH(PDC!$L$1,PDC!$K$1:$L$1,0))</f>
        <v>Fabrication de boissons</v>
      </c>
      <c r="Z2666" t="s">
        <v>344</v>
      </c>
      <c r="AA2666" t="s">
        <v>252</v>
      </c>
      <c r="AB2666">
        <v>218.99709992063799</v>
      </c>
    </row>
    <row r="2667" spans="24:28" x14ac:dyDescent="0.35">
      <c r="X2667" t="str">
        <f t="shared" si="67"/>
        <v>8432_Fabrication de produits à base de tabac</v>
      </c>
      <c r="Y2667" t="str">
        <f>INDEX(PDC!$K$1:$L$89,MATCH(AA2667,PDC!$K:$K,0),MATCH(PDC!$L$1,PDC!$K$1:$L$1,0))</f>
        <v>Fabrication de produits à base de tabac</v>
      </c>
      <c r="Z2667" t="s">
        <v>344</v>
      </c>
      <c r="AA2667" t="s">
        <v>263</v>
      </c>
      <c r="AB2667">
        <v>8.1459445657180698</v>
      </c>
    </row>
    <row r="2668" spans="24:28" x14ac:dyDescent="0.35">
      <c r="X2668" t="str">
        <f t="shared" si="67"/>
        <v>8432_Fabrication de textiles</v>
      </c>
      <c r="Y2668" t="str">
        <f>INDEX(PDC!$K$1:$L$89,MATCH(AA2668,PDC!$K:$K,0),MATCH(PDC!$L$1,PDC!$K$1:$L$1,0))</f>
        <v>Fabrication de textiles</v>
      </c>
      <c r="Z2668" t="s">
        <v>344</v>
      </c>
      <c r="AA2668" t="s">
        <v>250</v>
      </c>
      <c r="AB2668">
        <v>11.6035387072238</v>
      </c>
    </row>
    <row r="2669" spans="24:28" x14ac:dyDescent="0.35">
      <c r="X2669" t="str">
        <f t="shared" si="67"/>
        <v>8432_Industrie de l'habillement</v>
      </c>
      <c r="Y2669" t="str">
        <f>INDEX(PDC!$K$1:$L$89,MATCH(AA2669,PDC!$K:$K,0),MATCH(PDC!$L$1,PDC!$K$1:$L$1,0))</f>
        <v>Industrie de l'habillement</v>
      </c>
      <c r="Z2669" t="s">
        <v>344</v>
      </c>
      <c r="AA2669" t="s">
        <v>254</v>
      </c>
      <c r="AB2669">
        <v>16.042418070832799</v>
      </c>
    </row>
    <row r="2670" spans="24:28" x14ac:dyDescent="0.35">
      <c r="X2670" t="str">
        <f t="shared" si="67"/>
        <v>8432_Industrie du cuir et de la chaussure</v>
      </c>
      <c r="Y2670" t="str">
        <f>INDEX(PDC!$K$1:$L$89,MATCH(AA2670,PDC!$K:$K,0),MATCH(PDC!$L$1,PDC!$K$1:$L$1,0))</f>
        <v>Industrie du cuir et de la chaussure</v>
      </c>
      <c r="Z2670" t="s">
        <v>344</v>
      </c>
      <c r="AA2670" t="s">
        <v>143</v>
      </c>
      <c r="AB2670">
        <v>963.31322343748002</v>
      </c>
    </row>
    <row r="2671" spans="24:28" x14ac:dyDescent="0.35">
      <c r="X2671" t="str">
        <f t="shared" si="67"/>
        <v>8432_Travail du bois et fabrication d'articles en bois et en liège, à l'exception des meubles ; fabrication d'articles en vannerie et sparterie</v>
      </c>
      <c r="Y2671" t="str">
        <f>INDEX(PDC!$K$1:$L$89,MATCH(AA2671,PDC!$K:$K,0),MATCH(PDC!$L$1,PDC!$K$1:$L$1,0))</f>
        <v>Travail du bois et fabrication d'articles en bois et en liège, à l'exception des meubles ; fabrication d'articles en vannerie et sparterie</v>
      </c>
      <c r="Z2671" t="s">
        <v>344</v>
      </c>
      <c r="AA2671" t="s">
        <v>196</v>
      </c>
      <c r="AB2671">
        <v>179.15190027508999</v>
      </c>
    </row>
    <row r="2672" spans="24:28" x14ac:dyDescent="0.35">
      <c r="X2672" t="str">
        <f t="shared" si="67"/>
        <v>8432_Industrie du papier et du carton</v>
      </c>
      <c r="Y2672" t="str">
        <f>INDEX(PDC!$K$1:$L$89,MATCH(AA2672,PDC!$K:$K,0),MATCH(PDC!$L$1,PDC!$K$1:$L$1,0))</f>
        <v>Industrie du papier et du carton</v>
      </c>
      <c r="Z2672" t="s">
        <v>344</v>
      </c>
      <c r="AA2672" t="s">
        <v>248</v>
      </c>
      <c r="AB2672">
        <v>4.5980392156862697</v>
      </c>
    </row>
    <row r="2673" spans="24:28" x14ac:dyDescent="0.35">
      <c r="X2673" t="str">
        <f t="shared" si="67"/>
        <v>8432_Imprimerie et reproduction d'enregistrements</v>
      </c>
      <c r="Y2673" t="str">
        <f>INDEX(PDC!$K$1:$L$89,MATCH(AA2673,PDC!$K:$K,0),MATCH(PDC!$L$1,PDC!$K$1:$L$1,0))</f>
        <v>Imprimerie et reproduction d'enregistrements</v>
      </c>
      <c r="Z2673" t="s">
        <v>344</v>
      </c>
      <c r="AA2673" t="s">
        <v>221</v>
      </c>
      <c r="AB2673">
        <v>204.91735734597401</v>
      </c>
    </row>
    <row r="2674" spans="24:28" x14ac:dyDescent="0.35">
      <c r="X2674" t="str">
        <f t="shared" si="67"/>
        <v>8432_Industrie chimique</v>
      </c>
      <c r="Y2674" t="str">
        <f>INDEX(PDC!$K$1:$L$89,MATCH(AA2674,PDC!$K:$K,0),MATCH(PDC!$L$1,PDC!$K$1:$L$1,0))</f>
        <v>Industrie chimique</v>
      </c>
      <c r="Z2674" t="s">
        <v>344</v>
      </c>
      <c r="AA2674" t="s">
        <v>211</v>
      </c>
      <c r="AB2674">
        <v>500.01368157471398</v>
      </c>
    </row>
    <row r="2675" spans="24:28" x14ac:dyDescent="0.35">
      <c r="X2675" t="str">
        <f t="shared" si="67"/>
        <v>8432_Industrie pharmaceutique</v>
      </c>
      <c r="Y2675" t="str">
        <f>INDEX(PDC!$K$1:$L$89,MATCH(AA2675,PDC!$K:$K,0),MATCH(PDC!$L$1,PDC!$K$1:$L$1,0))</f>
        <v>Industrie pharmaceutique</v>
      </c>
      <c r="Z2675" t="s">
        <v>344</v>
      </c>
      <c r="AA2675" t="s">
        <v>259</v>
      </c>
      <c r="AB2675">
        <v>191.98326916872699</v>
      </c>
    </row>
    <row r="2676" spans="24:28" x14ac:dyDescent="0.35">
      <c r="X2676" t="str">
        <f t="shared" si="67"/>
        <v>8432_Fabrication de produits en caoutchouc et en plastique</v>
      </c>
      <c r="Y2676" t="str">
        <f>INDEX(PDC!$K$1:$L$89,MATCH(AA2676,PDC!$K:$K,0),MATCH(PDC!$L$1,PDC!$K$1:$L$1,0))</f>
        <v>Fabrication de produits en caoutchouc et en plastique</v>
      </c>
      <c r="Z2676" t="s">
        <v>344</v>
      </c>
      <c r="AA2676" t="s">
        <v>195</v>
      </c>
      <c r="AB2676">
        <v>668.80256081663697</v>
      </c>
    </row>
    <row r="2677" spans="24:28" x14ac:dyDescent="0.35">
      <c r="X2677" t="str">
        <f t="shared" si="67"/>
        <v>8432_Fabrication d'autres produits minéraux non métalliques</v>
      </c>
      <c r="Y2677" t="str">
        <f>INDEX(PDC!$K$1:$L$89,MATCH(AA2677,PDC!$K:$K,0),MATCH(PDC!$L$1,PDC!$K$1:$L$1,0))</f>
        <v>Fabrication d'autres produits minéraux non métalliques</v>
      </c>
      <c r="Z2677" t="s">
        <v>344</v>
      </c>
      <c r="AA2677" t="s">
        <v>203</v>
      </c>
      <c r="AB2677">
        <v>246.13431180684901</v>
      </c>
    </row>
    <row r="2678" spans="24:28" x14ac:dyDescent="0.35">
      <c r="X2678" t="str">
        <f t="shared" si="67"/>
        <v>8432_Métallurgie</v>
      </c>
      <c r="Y2678" t="str">
        <f>INDEX(PDC!$K$1:$L$89,MATCH(AA2678,PDC!$K:$K,0),MATCH(PDC!$L$1,PDC!$K$1:$L$1,0))</f>
        <v>Métallurgie</v>
      </c>
      <c r="Z2678" t="s">
        <v>344</v>
      </c>
      <c r="AA2678" t="s">
        <v>225</v>
      </c>
      <c r="AB2678">
        <v>110.867390238279</v>
      </c>
    </row>
    <row r="2679" spans="24:28" x14ac:dyDescent="0.35">
      <c r="X2679" t="str">
        <f t="shared" si="67"/>
        <v>8432_Fabrication de produits métalliques, à l'exception des machines et des équipements</v>
      </c>
      <c r="Y2679" t="str">
        <f>INDEX(PDC!$K$1:$L$89,MATCH(AA2679,PDC!$K:$K,0),MATCH(PDC!$L$1,PDC!$K$1:$L$1,0))</f>
        <v>Fabrication de produits métalliques, à l'exception des machines et des équipements</v>
      </c>
      <c r="Z2679" t="s">
        <v>344</v>
      </c>
      <c r="AA2679" t="s">
        <v>204</v>
      </c>
      <c r="AB2679">
        <v>1131.60970296715</v>
      </c>
    </row>
    <row r="2680" spans="24:28" x14ac:dyDescent="0.35">
      <c r="X2680" t="str">
        <f t="shared" si="67"/>
        <v>8432_Fabrication de produits informatiques, électroniques et optiques</v>
      </c>
      <c r="Y2680" t="str">
        <f>INDEX(PDC!$K$1:$L$89,MATCH(AA2680,PDC!$K:$K,0),MATCH(PDC!$L$1,PDC!$K$1:$L$1,0))</f>
        <v>Fabrication de produits informatiques, électroniques et optiques</v>
      </c>
      <c r="Z2680" t="s">
        <v>344</v>
      </c>
      <c r="AA2680" t="s">
        <v>145</v>
      </c>
      <c r="AB2680">
        <v>98.668071856270103</v>
      </c>
    </row>
    <row r="2681" spans="24:28" x14ac:dyDescent="0.35">
      <c r="X2681" t="str">
        <f t="shared" si="67"/>
        <v>8432_Fabrication d'équipements électriques</v>
      </c>
      <c r="Y2681" t="str">
        <f>INDEX(PDC!$K$1:$L$89,MATCH(AA2681,PDC!$K:$K,0),MATCH(PDC!$L$1,PDC!$K$1:$L$1,0))</f>
        <v>Fabrication d'équipements électriques</v>
      </c>
      <c r="Z2681" t="s">
        <v>344</v>
      </c>
      <c r="AA2681" t="s">
        <v>235</v>
      </c>
      <c r="AB2681">
        <v>262.22207258818901</v>
      </c>
    </row>
    <row r="2682" spans="24:28" x14ac:dyDescent="0.35">
      <c r="X2682" t="str">
        <f t="shared" si="67"/>
        <v>8432_Fabrication de machines et équipements n.c.a.</v>
      </c>
      <c r="Y2682" t="str">
        <f>INDEX(PDC!$K$1:$L$89,MATCH(AA2682,PDC!$K:$K,0),MATCH(PDC!$L$1,PDC!$K$1:$L$1,0))</f>
        <v>Fabrication de machines et équipements n.c.a.</v>
      </c>
      <c r="Z2682" t="s">
        <v>344</v>
      </c>
      <c r="AA2682" t="s">
        <v>219</v>
      </c>
      <c r="AB2682">
        <v>194.16337309758899</v>
      </c>
    </row>
    <row r="2683" spans="24:28" x14ac:dyDescent="0.35">
      <c r="X2683" t="str">
        <f t="shared" si="67"/>
        <v>8432_Industrie automobile</v>
      </c>
      <c r="Y2683" t="str">
        <f>INDEX(PDC!$K$1:$L$89,MATCH(AA2683,PDC!$K:$K,0),MATCH(PDC!$L$1,PDC!$K$1:$L$1,0))</f>
        <v>Industrie automobile</v>
      </c>
      <c r="Z2683" t="s">
        <v>344</v>
      </c>
      <c r="AA2683" t="s">
        <v>208</v>
      </c>
      <c r="AB2683">
        <v>114.41262452757699</v>
      </c>
    </row>
    <row r="2684" spans="24:28" x14ac:dyDescent="0.35">
      <c r="X2684" t="str">
        <f t="shared" si="67"/>
        <v>8432_Fabrication d'autres matériels de transport</v>
      </c>
      <c r="Y2684" t="str">
        <f>INDEX(PDC!$K$1:$L$89,MATCH(AA2684,PDC!$K:$K,0),MATCH(PDC!$L$1,PDC!$K$1:$L$1,0))</f>
        <v>Fabrication d'autres matériels de transport</v>
      </c>
      <c r="Z2684" t="s">
        <v>344</v>
      </c>
      <c r="AA2684" t="s">
        <v>237</v>
      </c>
      <c r="AB2684">
        <v>8.0043598988731794</v>
      </c>
    </row>
    <row r="2685" spans="24:28" x14ac:dyDescent="0.35">
      <c r="X2685" t="str">
        <f t="shared" si="67"/>
        <v>8432_Fabrication de meubles</v>
      </c>
      <c r="Y2685" t="str">
        <f>INDEX(PDC!$K$1:$L$89,MATCH(AA2685,PDC!$K:$K,0),MATCH(PDC!$L$1,PDC!$K$1:$L$1,0))</f>
        <v>Fabrication de meubles</v>
      </c>
      <c r="Z2685" t="s">
        <v>344</v>
      </c>
      <c r="AA2685" t="s">
        <v>231</v>
      </c>
      <c r="AB2685">
        <v>68.679827261969095</v>
      </c>
    </row>
    <row r="2686" spans="24:28" x14ac:dyDescent="0.35">
      <c r="X2686" t="str">
        <f t="shared" si="67"/>
        <v>8432_Autres industries manufacturières</v>
      </c>
      <c r="Y2686" t="str">
        <f>INDEX(PDC!$K$1:$L$89,MATCH(AA2686,PDC!$K:$K,0),MATCH(PDC!$L$1,PDC!$K$1:$L$1,0))</f>
        <v>Autres industries manufacturières</v>
      </c>
      <c r="Z2686" t="s">
        <v>344</v>
      </c>
      <c r="AA2686" t="s">
        <v>244</v>
      </c>
      <c r="AB2686">
        <v>113.89850806816099</v>
      </c>
    </row>
    <row r="2687" spans="24:28" x14ac:dyDescent="0.35">
      <c r="X2687" t="str">
        <f t="shared" si="67"/>
        <v>8432_Réparation et installation de machines et d'équipements</v>
      </c>
      <c r="Y2687" t="str">
        <f>INDEX(PDC!$K$1:$L$89,MATCH(AA2687,PDC!$K:$K,0),MATCH(PDC!$L$1,PDC!$K$1:$L$1,0))</f>
        <v>Réparation et installation de machines et d'équipements</v>
      </c>
      <c r="Z2687" t="s">
        <v>344</v>
      </c>
      <c r="AA2687" t="s">
        <v>215</v>
      </c>
      <c r="AB2687">
        <v>289.35645989135202</v>
      </c>
    </row>
    <row r="2688" spans="24:28" x14ac:dyDescent="0.35">
      <c r="X2688" t="str">
        <f t="shared" si="67"/>
        <v>8432_Production et distribution d'électricité, de gaz, de vapeur et d'air conditionné</v>
      </c>
      <c r="Y2688" t="str">
        <f>INDEX(PDC!$K$1:$L$89,MATCH(AA2688,PDC!$K:$K,0),MATCH(PDC!$L$1,PDC!$K$1:$L$1,0))</f>
        <v>Production et distribution d'électricité, de gaz, de vapeur et d'air conditionné</v>
      </c>
      <c r="Z2688" t="s">
        <v>344</v>
      </c>
      <c r="AA2688" t="s">
        <v>253</v>
      </c>
      <c r="AB2688">
        <v>150.338091151464</v>
      </c>
    </row>
    <row r="2689" spans="24:28" x14ac:dyDescent="0.35">
      <c r="X2689" t="str">
        <f t="shared" si="67"/>
        <v>8432_Captage, traitement et distribution d'eau</v>
      </c>
      <c r="Y2689" t="str">
        <f>INDEX(PDC!$K$1:$L$89,MATCH(AA2689,PDC!$K:$K,0),MATCH(PDC!$L$1,PDC!$K$1:$L$1,0))</f>
        <v>Captage, traitement et distribution d'eau</v>
      </c>
      <c r="Z2689" t="s">
        <v>344</v>
      </c>
      <c r="AA2689" t="s">
        <v>230</v>
      </c>
      <c r="AB2689">
        <v>61.846011501148297</v>
      </c>
    </row>
    <row r="2690" spans="24:28" x14ac:dyDescent="0.35">
      <c r="X2690" t="str">
        <f t="shared" si="67"/>
        <v>8432_Collecte et traitement des eaux usées</v>
      </c>
      <c r="Y2690" t="str">
        <f>INDEX(PDC!$K$1:$L$89,MATCH(AA2690,PDC!$K:$K,0),MATCH(PDC!$L$1,PDC!$K$1:$L$1,0))</f>
        <v>Collecte et traitement des eaux usées</v>
      </c>
      <c r="Z2690" t="s">
        <v>344</v>
      </c>
      <c r="AA2690" t="s">
        <v>197</v>
      </c>
      <c r="AB2690">
        <v>46.575958140790803</v>
      </c>
    </row>
    <row r="2691" spans="24:28" x14ac:dyDescent="0.35">
      <c r="X2691" t="str">
        <f t="shared" si="67"/>
        <v>8432_Collecte, traitement et élimination des déchets ; récupération</v>
      </c>
      <c r="Y2691" t="str">
        <f>INDEX(PDC!$K$1:$L$89,MATCH(AA2691,PDC!$K:$K,0),MATCH(PDC!$L$1,PDC!$K$1:$L$1,0))</f>
        <v>Collecte, traitement et élimination des déchets ; récupération</v>
      </c>
      <c r="Z2691" t="s">
        <v>344</v>
      </c>
      <c r="AA2691" t="s">
        <v>147</v>
      </c>
      <c r="AB2691">
        <v>324.52271003950301</v>
      </c>
    </row>
    <row r="2692" spans="24:28" x14ac:dyDescent="0.35">
      <c r="X2692" t="str">
        <f t="shared" si="67"/>
        <v>8432_Construction de bâtiments</v>
      </c>
      <c r="Y2692" t="str">
        <f>INDEX(PDC!$K$1:$L$89,MATCH(AA2692,PDC!$K:$K,0),MATCH(PDC!$L$1,PDC!$K$1:$L$1,0))</f>
        <v>Construction de bâtiments</v>
      </c>
      <c r="Z2692" t="s">
        <v>344</v>
      </c>
      <c r="AA2692" t="s">
        <v>193</v>
      </c>
      <c r="AB2692">
        <v>113.67857402460901</v>
      </c>
    </row>
    <row r="2693" spans="24:28" x14ac:dyDescent="0.35">
      <c r="X2693" t="str">
        <f t="shared" ref="X2693:X2756" si="68">Z2693&amp;"_"&amp;Y2693</f>
        <v>8432_Génie civil</v>
      </c>
      <c r="Y2693" t="str">
        <f>INDEX(PDC!$K$1:$L$89,MATCH(AA2693,PDC!$K:$K,0),MATCH(PDC!$L$1,PDC!$K$1:$L$1,0))</f>
        <v>Génie civil</v>
      </c>
      <c r="Z2693" t="s">
        <v>344</v>
      </c>
      <c r="AA2693" t="s">
        <v>149</v>
      </c>
      <c r="AB2693">
        <v>373.86855072698899</v>
      </c>
    </row>
    <row r="2694" spans="24:28" x14ac:dyDescent="0.35">
      <c r="X2694" t="str">
        <f t="shared" si="68"/>
        <v>8432_Travaux de construction spécialisés</v>
      </c>
      <c r="Y2694" t="str">
        <f>INDEX(PDC!$K$1:$L$89,MATCH(AA2694,PDC!$K:$K,0),MATCH(PDC!$L$1,PDC!$K$1:$L$1,0))</f>
        <v>Travaux de construction spécialisés</v>
      </c>
      <c r="Z2694" t="s">
        <v>344</v>
      </c>
      <c r="AA2694" t="s">
        <v>151</v>
      </c>
      <c r="AB2694">
        <v>2237.35048968712</v>
      </c>
    </row>
    <row r="2695" spans="24:28" x14ac:dyDescent="0.35">
      <c r="X2695" t="str">
        <f t="shared" si="68"/>
        <v>8432_Commerce et réparation d'automobiles et de motocycles</v>
      </c>
      <c r="Y2695" t="str">
        <f>INDEX(PDC!$K$1:$L$89,MATCH(AA2695,PDC!$K:$K,0),MATCH(PDC!$L$1,PDC!$K$1:$L$1,0))</f>
        <v>Commerce et réparation d'automobiles et de motocycles</v>
      </c>
      <c r="Z2695" t="s">
        <v>344</v>
      </c>
      <c r="AA2695" t="s">
        <v>223</v>
      </c>
      <c r="AB2695">
        <v>820.93575168554003</v>
      </c>
    </row>
    <row r="2696" spans="24:28" x14ac:dyDescent="0.35">
      <c r="X2696" t="str">
        <f t="shared" si="68"/>
        <v>8432_Commerce de gros, à l'exception des automobiles et des motocycles</v>
      </c>
      <c r="Y2696" t="str">
        <f>INDEX(PDC!$K$1:$L$89,MATCH(AA2696,PDC!$K:$K,0),MATCH(PDC!$L$1,PDC!$K$1:$L$1,0))</f>
        <v>Commerce de gros, à l'exception des automobiles et des motocycles</v>
      </c>
      <c r="Z2696" t="s">
        <v>344</v>
      </c>
      <c r="AA2696" t="s">
        <v>210</v>
      </c>
      <c r="AB2696">
        <v>1511.86083476474</v>
      </c>
    </row>
    <row r="2697" spans="24:28" x14ac:dyDescent="0.35">
      <c r="X2697" t="str">
        <f t="shared" si="68"/>
        <v>8432_Commerce de détail, à l'exception des automobiles et des motocycles</v>
      </c>
      <c r="Y2697" t="str">
        <f>INDEX(PDC!$K$1:$L$89,MATCH(AA2697,PDC!$K:$K,0),MATCH(PDC!$L$1,PDC!$K$1:$L$1,0))</f>
        <v>Commerce de détail, à l'exception des automobiles et des motocycles</v>
      </c>
      <c r="Z2697" t="s">
        <v>344</v>
      </c>
      <c r="AA2697" t="s">
        <v>206</v>
      </c>
      <c r="AB2697">
        <v>3590.7227004563401</v>
      </c>
    </row>
    <row r="2698" spans="24:28" x14ac:dyDescent="0.35">
      <c r="X2698" t="str">
        <f t="shared" si="68"/>
        <v>8432_Transports terrestres et transport par conduites</v>
      </c>
      <c r="Y2698" t="str">
        <f>INDEX(PDC!$K$1:$L$89,MATCH(AA2698,PDC!$K:$K,0),MATCH(PDC!$L$1,PDC!$K$1:$L$1,0))</f>
        <v>Transports terrestres et transport par conduites</v>
      </c>
      <c r="Z2698" t="s">
        <v>344</v>
      </c>
      <c r="AA2698" t="s">
        <v>205</v>
      </c>
      <c r="AB2698">
        <v>1356.6936025103901</v>
      </c>
    </row>
    <row r="2699" spans="24:28" x14ac:dyDescent="0.35">
      <c r="X2699" t="str">
        <f t="shared" si="68"/>
        <v>8432_Transports aériens</v>
      </c>
      <c r="Y2699" t="str">
        <f>INDEX(PDC!$K$1:$L$89,MATCH(AA2699,PDC!$K:$K,0),MATCH(PDC!$L$1,PDC!$K$1:$L$1,0))</f>
        <v>Transports aériens</v>
      </c>
      <c r="Z2699" t="s">
        <v>344</v>
      </c>
      <c r="AA2699" t="s">
        <v>258</v>
      </c>
      <c r="AB2699">
        <v>6.2154393507373298</v>
      </c>
    </row>
    <row r="2700" spans="24:28" x14ac:dyDescent="0.35">
      <c r="X2700" t="str">
        <f t="shared" si="68"/>
        <v>8432_Entreposage et services auxiliaires des transports</v>
      </c>
      <c r="Y2700" t="str">
        <f>INDEX(PDC!$K$1:$L$89,MATCH(AA2700,PDC!$K:$K,0),MATCH(PDC!$L$1,PDC!$K$1:$L$1,0))</f>
        <v>Entreposage et services auxiliaires des transports</v>
      </c>
      <c r="Z2700" t="s">
        <v>344</v>
      </c>
      <c r="AA2700" t="s">
        <v>200</v>
      </c>
      <c r="AB2700">
        <v>94.981427936491301</v>
      </c>
    </row>
    <row r="2701" spans="24:28" x14ac:dyDescent="0.35">
      <c r="X2701" t="str">
        <f t="shared" si="68"/>
        <v>8432_Activités de poste et de courrier</v>
      </c>
      <c r="Y2701" t="str">
        <f>INDEX(PDC!$K$1:$L$89,MATCH(AA2701,PDC!$K:$K,0),MATCH(PDC!$L$1,PDC!$K$1:$L$1,0))</f>
        <v>Activités de poste et de courrier</v>
      </c>
      <c r="Z2701" t="s">
        <v>344</v>
      </c>
      <c r="AA2701" t="s">
        <v>229</v>
      </c>
      <c r="AB2701">
        <v>133.73617166489601</v>
      </c>
    </row>
    <row r="2702" spans="24:28" x14ac:dyDescent="0.35">
      <c r="X2702" t="str">
        <f t="shared" si="68"/>
        <v>8432_Hébergement</v>
      </c>
      <c r="Y2702" t="str">
        <f>INDEX(PDC!$K$1:$L$89,MATCH(AA2702,PDC!$K:$K,0),MATCH(PDC!$L$1,PDC!$K$1:$L$1,0))</f>
        <v>Hébergement</v>
      </c>
      <c r="Z2702" t="s">
        <v>344</v>
      </c>
      <c r="AA2702" t="s">
        <v>220</v>
      </c>
      <c r="AB2702">
        <v>520.90436413433497</v>
      </c>
    </row>
    <row r="2703" spans="24:28" x14ac:dyDescent="0.35">
      <c r="X2703" t="str">
        <f t="shared" si="68"/>
        <v>8432_Restauration</v>
      </c>
      <c r="Y2703" t="str">
        <f>INDEX(PDC!$K$1:$L$89,MATCH(AA2703,PDC!$K:$K,0),MATCH(PDC!$L$1,PDC!$K$1:$L$1,0))</f>
        <v>Restauration</v>
      </c>
      <c r="Z2703" t="s">
        <v>344</v>
      </c>
      <c r="AA2703" t="s">
        <v>214</v>
      </c>
      <c r="AB2703">
        <v>1008.69056520511</v>
      </c>
    </row>
    <row r="2704" spans="24:28" x14ac:dyDescent="0.35">
      <c r="X2704" t="str">
        <f t="shared" si="68"/>
        <v>8432_Édition</v>
      </c>
      <c r="Y2704" t="str">
        <f>INDEX(PDC!$K$1:$L$89,MATCH(AA2704,PDC!$K:$K,0),MATCH(PDC!$L$1,PDC!$K$1:$L$1,0))</f>
        <v>Édition</v>
      </c>
      <c r="Z2704" t="s">
        <v>344</v>
      </c>
      <c r="AA2704" t="s">
        <v>255</v>
      </c>
      <c r="AB2704">
        <v>62.9905341705513</v>
      </c>
    </row>
    <row r="2705" spans="24:28" x14ac:dyDescent="0.35">
      <c r="X2705" t="str">
        <f t="shared" si="68"/>
        <v>8432_Production de films cinématographiques, de vidéo et de programmes de télévision ; enregistrement sonore et édition musicale</v>
      </c>
      <c r="Y2705" t="str">
        <f>INDEX(PDC!$K$1:$L$89,MATCH(AA2705,PDC!$K:$K,0),MATCH(PDC!$L$1,PDC!$K$1:$L$1,0))</f>
        <v>Production de films cinématographiques, de vidéo et de programmes de télévision ; enregistrement sonore et édition musicale</v>
      </c>
      <c r="Z2705" t="s">
        <v>344</v>
      </c>
      <c r="AA2705" t="s">
        <v>228</v>
      </c>
      <c r="AB2705">
        <v>13.619291512043</v>
      </c>
    </row>
    <row r="2706" spans="24:28" x14ac:dyDescent="0.35">
      <c r="X2706" t="str">
        <f t="shared" si="68"/>
        <v>8432_Programmation et diffusion</v>
      </c>
      <c r="Y2706" t="str">
        <f>INDEX(PDC!$K$1:$L$89,MATCH(AA2706,PDC!$K:$K,0),MATCH(PDC!$L$1,PDC!$K$1:$L$1,0))</f>
        <v>Programmation et diffusion</v>
      </c>
      <c r="Z2706" t="s">
        <v>344</v>
      </c>
      <c r="AA2706" t="s">
        <v>257</v>
      </c>
      <c r="AB2706">
        <v>23.709452170751501</v>
      </c>
    </row>
    <row r="2707" spans="24:28" x14ac:dyDescent="0.35">
      <c r="X2707" t="str">
        <f t="shared" si="68"/>
        <v>8432_Télécommunications</v>
      </c>
      <c r="Y2707" t="str">
        <f>INDEX(PDC!$K$1:$L$89,MATCH(AA2707,PDC!$K:$K,0),MATCH(PDC!$L$1,PDC!$K$1:$L$1,0))</f>
        <v>Télécommunications</v>
      </c>
      <c r="Z2707" t="s">
        <v>344</v>
      </c>
      <c r="AA2707" t="s">
        <v>249</v>
      </c>
      <c r="AB2707">
        <v>47.402109591093897</v>
      </c>
    </row>
    <row r="2708" spans="24:28" x14ac:dyDescent="0.35">
      <c r="X2708" t="str">
        <f t="shared" si="68"/>
        <v>8432_Programmation, conseil et autres activités informatiques</v>
      </c>
      <c r="Y2708" t="str">
        <f>INDEX(PDC!$K$1:$L$89,MATCH(AA2708,PDC!$K:$K,0),MATCH(PDC!$L$1,PDC!$K$1:$L$1,0))</f>
        <v>Programmation, conseil et autres activités informatiques</v>
      </c>
      <c r="Z2708" t="s">
        <v>344</v>
      </c>
      <c r="AA2708" t="s">
        <v>233</v>
      </c>
      <c r="AB2708">
        <v>99.714649547508898</v>
      </c>
    </row>
    <row r="2709" spans="24:28" x14ac:dyDescent="0.35">
      <c r="X2709" t="str">
        <f t="shared" si="68"/>
        <v>8432_Services d'information</v>
      </c>
      <c r="Y2709" t="str">
        <f>INDEX(PDC!$K$1:$L$89,MATCH(AA2709,PDC!$K:$K,0),MATCH(PDC!$L$1,PDC!$K$1:$L$1,0))</f>
        <v>Services d'information</v>
      </c>
      <c r="Z2709" t="s">
        <v>344</v>
      </c>
      <c r="AA2709" t="s">
        <v>153</v>
      </c>
      <c r="AB2709">
        <v>17.1311033528421</v>
      </c>
    </row>
    <row r="2710" spans="24:28" x14ac:dyDescent="0.35">
      <c r="X2710" t="str">
        <f t="shared" si="68"/>
        <v>8432_Activités des services financiers, hors assurance et caisses de retraite</v>
      </c>
      <c r="Y2710" t="str">
        <f>INDEX(PDC!$K$1:$L$89,MATCH(AA2710,PDC!$K:$K,0),MATCH(PDC!$L$1,PDC!$K$1:$L$1,0))</f>
        <v>Activités des services financiers, hors assurance et caisses de retraite</v>
      </c>
      <c r="Z2710" t="s">
        <v>344</v>
      </c>
      <c r="AA2710" t="s">
        <v>226</v>
      </c>
      <c r="AB2710">
        <v>508.90485516611102</v>
      </c>
    </row>
    <row r="2711" spans="24:28" x14ac:dyDescent="0.35">
      <c r="X2711" t="str">
        <f t="shared" si="68"/>
        <v>8432_Assurance</v>
      </c>
      <c r="Y2711" t="str">
        <f>INDEX(PDC!$K$1:$L$89,MATCH(AA2711,PDC!$K:$K,0),MATCH(PDC!$L$1,PDC!$K$1:$L$1,0))</f>
        <v>Assurance</v>
      </c>
      <c r="Z2711" t="s">
        <v>344</v>
      </c>
      <c r="AA2711" t="s">
        <v>240</v>
      </c>
      <c r="AB2711">
        <v>131.94925300564199</v>
      </c>
    </row>
    <row r="2712" spans="24:28" x14ac:dyDescent="0.35">
      <c r="X2712" t="str">
        <f t="shared" si="68"/>
        <v>8432_Activités auxiliaires de services financiers et d'assurance</v>
      </c>
      <c r="Y2712" t="str">
        <f>INDEX(PDC!$K$1:$L$89,MATCH(AA2712,PDC!$K:$K,0),MATCH(PDC!$L$1,PDC!$K$1:$L$1,0))</f>
        <v>Activités auxiliaires de services financiers et d'assurance</v>
      </c>
      <c r="Z2712" t="s">
        <v>344</v>
      </c>
      <c r="AA2712" t="s">
        <v>232</v>
      </c>
      <c r="AB2712">
        <v>151.14267254415199</v>
      </c>
    </row>
    <row r="2713" spans="24:28" x14ac:dyDescent="0.35">
      <c r="X2713" t="str">
        <f t="shared" si="68"/>
        <v>8432_Activités immobilières</v>
      </c>
      <c r="Y2713" t="str">
        <f>INDEX(PDC!$K$1:$L$89,MATCH(AA2713,PDC!$K:$K,0),MATCH(PDC!$L$1,PDC!$K$1:$L$1,0))</f>
        <v>Activités immobilières</v>
      </c>
      <c r="Z2713" t="s">
        <v>344</v>
      </c>
      <c r="AA2713" t="s">
        <v>217</v>
      </c>
      <c r="AB2713">
        <v>383.44047134078801</v>
      </c>
    </row>
    <row r="2714" spans="24:28" x14ac:dyDescent="0.35">
      <c r="X2714" t="str">
        <f t="shared" si="68"/>
        <v>8432_Activités juridiques et comptables</v>
      </c>
      <c r="Y2714" t="str">
        <f>INDEX(PDC!$K$1:$L$89,MATCH(AA2714,PDC!$K:$K,0),MATCH(PDC!$L$1,PDC!$K$1:$L$1,0))</f>
        <v>Activités juridiques et comptables</v>
      </c>
      <c r="Z2714" t="s">
        <v>344</v>
      </c>
      <c r="AA2714" t="s">
        <v>155</v>
      </c>
      <c r="AB2714">
        <v>432.65196902286499</v>
      </c>
    </row>
    <row r="2715" spans="24:28" x14ac:dyDescent="0.35">
      <c r="X2715" t="str">
        <f t="shared" si="68"/>
        <v>8432_Activités des sièges sociaux ; conseil de gestion</v>
      </c>
      <c r="Y2715" t="str">
        <f>INDEX(PDC!$K$1:$L$89,MATCH(AA2715,PDC!$K:$K,0),MATCH(PDC!$L$1,PDC!$K$1:$L$1,0))</f>
        <v>Activités des sièges sociaux ; conseil de gestion</v>
      </c>
      <c r="Z2715" t="s">
        <v>344</v>
      </c>
      <c r="AA2715" t="s">
        <v>234</v>
      </c>
      <c r="AB2715">
        <v>93.631380015255402</v>
      </c>
    </row>
    <row r="2716" spans="24:28" x14ac:dyDescent="0.35">
      <c r="X2716" t="str">
        <f t="shared" si="68"/>
        <v>8432_Activités d'architecture et d'ingénierie ; activités de contrôle et analyses techniques</v>
      </c>
      <c r="Y2716" t="str">
        <f>INDEX(PDC!$K$1:$L$89,MATCH(AA2716,PDC!$K:$K,0),MATCH(PDC!$L$1,PDC!$K$1:$L$1,0))</f>
        <v>Activités d'architecture et d'ingénierie ; activités de contrôle et analyses techniques</v>
      </c>
      <c r="Z2716" t="s">
        <v>344</v>
      </c>
      <c r="AA2716" t="s">
        <v>243</v>
      </c>
      <c r="AB2716">
        <v>178.96956567338501</v>
      </c>
    </row>
    <row r="2717" spans="24:28" x14ac:dyDescent="0.35">
      <c r="X2717" t="str">
        <f t="shared" si="68"/>
        <v>8432_Recherche-développement scientifique</v>
      </c>
      <c r="Y2717" t="str">
        <f>INDEX(PDC!$K$1:$L$89,MATCH(AA2717,PDC!$K:$K,0),MATCH(PDC!$L$1,PDC!$K$1:$L$1,0))</f>
        <v>Recherche-développement scientifique</v>
      </c>
      <c r="Z2717" t="s">
        <v>344</v>
      </c>
      <c r="AA2717" t="s">
        <v>251</v>
      </c>
      <c r="AB2717">
        <v>13.061499456398</v>
      </c>
    </row>
    <row r="2718" spans="24:28" x14ac:dyDescent="0.35">
      <c r="X2718" t="str">
        <f t="shared" si="68"/>
        <v>8432_Publicité et études de marché</v>
      </c>
      <c r="Y2718" t="str">
        <f>INDEX(PDC!$K$1:$L$89,MATCH(AA2718,PDC!$K:$K,0),MATCH(PDC!$L$1,PDC!$K$1:$L$1,0))</f>
        <v>Publicité et études de marché</v>
      </c>
      <c r="Z2718" t="s">
        <v>344</v>
      </c>
      <c r="AA2718" t="s">
        <v>157</v>
      </c>
      <c r="AB2718">
        <v>76.894378871180805</v>
      </c>
    </row>
    <row r="2719" spans="24:28" x14ac:dyDescent="0.35">
      <c r="X2719" t="str">
        <f t="shared" si="68"/>
        <v>8432_Autres activités spécialisées, scientifiques et techniques</v>
      </c>
      <c r="Y2719" t="str">
        <f>INDEX(PDC!$K$1:$L$89,MATCH(AA2719,PDC!$K:$K,0),MATCH(PDC!$L$1,PDC!$K$1:$L$1,0))</f>
        <v>Autres activités spécialisées, scientifiques et techniques</v>
      </c>
      <c r="Z2719" t="s">
        <v>344</v>
      </c>
      <c r="AA2719" t="s">
        <v>159</v>
      </c>
      <c r="AB2719">
        <v>53.578171982146799</v>
      </c>
    </row>
    <row r="2720" spans="24:28" x14ac:dyDescent="0.35">
      <c r="X2720" t="str">
        <f t="shared" si="68"/>
        <v>8432_Activités vétérinaires</v>
      </c>
      <c r="Y2720" t="str">
        <f>INDEX(PDC!$K$1:$L$89,MATCH(AA2720,PDC!$K:$K,0),MATCH(PDC!$L$1,PDC!$K$1:$L$1,0))</f>
        <v>Activités vétérinaires</v>
      </c>
      <c r="Z2720" t="s">
        <v>344</v>
      </c>
      <c r="AA2720" t="s">
        <v>238</v>
      </c>
      <c r="AB2720">
        <v>56.2636542367811</v>
      </c>
    </row>
    <row r="2721" spans="24:28" x14ac:dyDescent="0.35">
      <c r="X2721" t="str">
        <f t="shared" si="68"/>
        <v>8432_Activités de location et location-bail</v>
      </c>
      <c r="Y2721" t="str">
        <f>INDEX(PDC!$K$1:$L$89,MATCH(AA2721,PDC!$K:$K,0),MATCH(PDC!$L$1,PDC!$K$1:$L$1,0))</f>
        <v>Activités de location et location-bail</v>
      </c>
      <c r="Z2721" t="s">
        <v>344</v>
      </c>
      <c r="AA2721" t="s">
        <v>236</v>
      </c>
      <c r="AB2721">
        <v>98.151574740956903</v>
      </c>
    </row>
    <row r="2722" spans="24:28" x14ac:dyDescent="0.35">
      <c r="X2722" t="str">
        <f t="shared" si="68"/>
        <v>8432_Activités liées à l'emploi</v>
      </c>
      <c r="Y2722" t="str">
        <f>INDEX(PDC!$K$1:$L$89,MATCH(AA2722,PDC!$K:$K,0),MATCH(PDC!$L$1,PDC!$K$1:$L$1,0))</f>
        <v>Activités liées à l'emploi</v>
      </c>
      <c r="Z2722" t="s">
        <v>344</v>
      </c>
      <c r="AA2722" t="s">
        <v>198</v>
      </c>
      <c r="AB2722">
        <v>957.616818803608</v>
      </c>
    </row>
    <row r="2723" spans="24:28" x14ac:dyDescent="0.35">
      <c r="X2723" t="str">
        <f t="shared" si="68"/>
        <v>8432_Activités des agences de voyage, voyagistes, services de réservation et activités connexes</v>
      </c>
      <c r="Y2723" t="str">
        <f>INDEX(PDC!$K$1:$L$89,MATCH(AA2723,PDC!$K:$K,0),MATCH(PDC!$L$1,PDC!$K$1:$L$1,0))</f>
        <v>Activités des agences de voyage, voyagistes, services de réservation et activités connexes</v>
      </c>
      <c r="Z2723" t="s">
        <v>344</v>
      </c>
      <c r="AA2723" t="s">
        <v>227</v>
      </c>
      <c r="AB2723">
        <v>63.382150218760202</v>
      </c>
    </row>
    <row r="2724" spans="24:28" x14ac:dyDescent="0.35">
      <c r="X2724" t="str">
        <f t="shared" si="68"/>
        <v>8432_Enquêtes et sécurité</v>
      </c>
      <c r="Y2724" t="str">
        <f>INDEX(PDC!$K$1:$L$89,MATCH(AA2724,PDC!$K:$K,0),MATCH(PDC!$L$1,PDC!$K$1:$L$1,0))</f>
        <v>Enquêtes et sécurité</v>
      </c>
      <c r="Z2724" t="s">
        <v>344</v>
      </c>
      <c r="AA2724" t="s">
        <v>213</v>
      </c>
      <c r="AB2724">
        <v>62.326144542023997</v>
      </c>
    </row>
    <row r="2725" spans="24:28" x14ac:dyDescent="0.35">
      <c r="X2725" t="str">
        <f t="shared" si="68"/>
        <v>8432_Services relatifs aux bâtiments et aménagement paysager</v>
      </c>
      <c r="Y2725" t="str">
        <f>INDEX(PDC!$K$1:$L$89,MATCH(AA2725,PDC!$K:$K,0),MATCH(PDC!$L$1,PDC!$K$1:$L$1,0))</f>
        <v>Services relatifs aux bâtiments et aménagement paysager</v>
      </c>
      <c r="Z2725" t="s">
        <v>344</v>
      </c>
      <c r="AA2725" t="s">
        <v>212</v>
      </c>
      <c r="AB2725">
        <v>466.47622869621699</v>
      </c>
    </row>
    <row r="2726" spans="24:28" x14ac:dyDescent="0.35">
      <c r="X2726" t="str">
        <f t="shared" si="68"/>
        <v>8432_Activités administratives et autres activités de soutien aux entreprises</v>
      </c>
      <c r="Y2726" t="str">
        <f>INDEX(PDC!$K$1:$L$89,MATCH(AA2726,PDC!$K:$K,0),MATCH(PDC!$L$1,PDC!$K$1:$L$1,0))</f>
        <v>Activités administratives et autres activités de soutien aux entreprises</v>
      </c>
      <c r="Z2726" t="s">
        <v>344</v>
      </c>
      <c r="AA2726" t="s">
        <v>224</v>
      </c>
      <c r="AB2726">
        <v>470.37290625684199</v>
      </c>
    </row>
    <row r="2727" spans="24:28" x14ac:dyDescent="0.35">
      <c r="X2727" t="str">
        <f t="shared" si="68"/>
        <v>8432_Administration publique et défense ; sécurité sociale obligatoire</v>
      </c>
      <c r="Y2727" t="str">
        <f>INDEX(PDC!$K$1:$L$89,MATCH(AA2727,PDC!$K:$K,0),MATCH(PDC!$L$1,PDC!$K$1:$L$1,0))</f>
        <v>Administration publique et défense ; sécurité sociale obligatoire</v>
      </c>
      <c r="Z2727" t="s">
        <v>344</v>
      </c>
      <c r="AA2727" t="s">
        <v>218</v>
      </c>
      <c r="AB2727">
        <v>1552.5374800162101</v>
      </c>
    </row>
    <row r="2728" spans="24:28" x14ac:dyDescent="0.35">
      <c r="X2728" t="str">
        <f t="shared" si="68"/>
        <v>8432_Enseignement</v>
      </c>
      <c r="Y2728" t="str">
        <f>INDEX(PDC!$K$1:$L$89,MATCH(AA2728,PDC!$K:$K,0),MATCH(PDC!$L$1,PDC!$K$1:$L$1,0))</f>
        <v>Enseignement</v>
      </c>
      <c r="Z2728" t="s">
        <v>344</v>
      </c>
      <c r="AA2728" t="s">
        <v>222</v>
      </c>
      <c r="AB2728">
        <v>1114.0861075970299</v>
      </c>
    </row>
    <row r="2729" spans="24:28" x14ac:dyDescent="0.35">
      <c r="X2729" t="str">
        <f t="shared" si="68"/>
        <v>8432_Activités pour la santé humaine</v>
      </c>
      <c r="Y2729" t="str">
        <f>INDEX(PDC!$K$1:$L$89,MATCH(AA2729,PDC!$K:$K,0),MATCH(PDC!$L$1,PDC!$K$1:$L$1,0))</f>
        <v>Activités pour la santé humaine</v>
      </c>
      <c r="Z2729" t="s">
        <v>344</v>
      </c>
      <c r="AA2729" t="s">
        <v>207</v>
      </c>
      <c r="AB2729">
        <v>1234.2299525844201</v>
      </c>
    </row>
    <row r="2730" spans="24:28" x14ac:dyDescent="0.35">
      <c r="X2730" t="str">
        <f t="shared" si="68"/>
        <v>8432_Hébergement médico-social et social</v>
      </c>
      <c r="Y2730" t="str">
        <f>INDEX(PDC!$K$1:$L$89,MATCH(AA2730,PDC!$K:$K,0),MATCH(PDC!$L$1,PDC!$K$1:$L$1,0))</f>
        <v>Hébergement médico-social et social</v>
      </c>
      <c r="Z2730" t="s">
        <v>344</v>
      </c>
      <c r="AA2730" t="s">
        <v>202</v>
      </c>
      <c r="AB2730">
        <v>1266.39291252008</v>
      </c>
    </row>
    <row r="2731" spans="24:28" x14ac:dyDescent="0.35">
      <c r="X2731" t="str">
        <f t="shared" si="68"/>
        <v>8432_Action sociale sans hébergement</v>
      </c>
      <c r="Y2731" t="str">
        <f>INDEX(PDC!$K$1:$L$89,MATCH(AA2731,PDC!$K:$K,0),MATCH(PDC!$L$1,PDC!$K$1:$L$1,0))</f>
        <v>Action sociale sans hébergement</v>
      </c>
      <c r="Z2731" t="s">
        <v>344</v>
      </c>
      <c r="AA2731" t="s">
        <v>201</v>
      </c>
      <c r="AB2731">
        <v>2236.6549371475598</v>
      </c>
    </row>
    <row r="2732" spans="24:28" x14ac:dyDescent="0.35">
      <c r="X2732" t="str">
        <f t="shared" si="68"/>
        <v>8432_Activités créatives, artistiques et de spectacle</v>
      </c>
      <c r="Y2732" t="str">
        <f>INDEX(PDC!$K$1:$L$89,MATCH(AA2732,PDC!$K:$K,0),MATCH(PDC!$L$1,PDC!$K$1:$L$1,0))</f>
        <v>Activités créatives, artistiques et de spectacle</v>
      </c>
      <c r="Z2732" t="s">
        <v>344</v>
      </c>
      <c r="AA2732" t="s">
        <v>245</v>
      </c>
      <c r="AB2732">
        <v>127.69717231618699</v>
      </c>
    </row>
    <row r="2733" spans="24:28" x14ac:dyDescent="0.35">
      <c r="X2733" t="str">
        <f t="shared" si="68"/>
        <v>8432_Bibliothèques, archives, musées et autres activités culturelles</v>
      </c>
      <c r="Y2733" t="str">
        <f>INDEX(PDC!$K$1:$L$89,MATCH(AA2733,PDC!$K:$K,0),MATCH(PDC!$L$1,PDC!$K$1:$L$1,0))</f>
        <v>Bibliothèques, archives, musées et autres activités culturelles</v>
      </c>
      <c r="Z2733" t="s">
        <v>344</v>
      </c>
      <c r="AA2733" t="s">
        <v>239</v>
      </c>
      <c r="AB2733">
        <v>5.6891864964668004</v>
      </c>
    </row>
    <row r="2734" spans="24:28" x14ac:dyDescent="0.35">
      <c r="X2734" t="str">
        <f t="shared" si="68"/>
        <v>8432_Organisation de jeux de hasard et d'argent</v>
      </c>
      <c r="Y2734" t="str">
        <f>INDEX(PDC!$K$1:$L$89,MATCH(AA2734,PDC!$K:$K,0),MATCH(PDC!$L$1,PDC!$K$1:$L$1,0))</f>
        <v>Organisation de jeux de hasard et d'argent</v>
      </c>
      <c r="Z2734" t="s">
        <v>344</v>
      </c>
      <c r="AA2734" t="s">
        <v>247</v>
      </c>
      <c r="AB2734">
        <v>123.10967372275501</v>
      </c>
    </row>
    <row r="2735" spans="24:28" x14ac:dyDescent="0.35">
      <c r="X2735" t="str">
        <f t="shared" si="68"/>
        <v>8432_Activités sportives, récréatives et de loisirs</v>
      </c>
      <c r="Y2735" t="str">
        <f>INDEX(PDC!$K$1:$L$89,MATCH(AA2735,PDC!$K:$K,0),MATCH(PDC!$L$1,PDC!$K$1:$L$1,0))</f>
        <v>Activités sportives, récréatives et de loisirs</v>
      </c>
      <c r="Z2735" t="s">
        <v>344</v>
      </c>
      <c r="AA2735" t="s">
        <v>241</v>
      </c>
      <c r="AB2735">
        <v>194.307748921566</v>
      </c>
    </row>
    <row r="2736" spans="24:28" x14ac:dyDescent="0.35">
      <c r="X2736" t="str">
        <f t="shared" si="68"/>
        <v>8432_Activités des organisations associatives</v>
      </c>
      <c r="Y2736" t="str">
        <f>INDEX(PDC!$K$1:$L$89,MATCH(AA2736,PDC!$K:$K,0),MATCH(PDC!$L$1,PDC!$K$1:$L$1,0))</f>
        <v>Activités des organisations associatives</v>
      </c>
      <c r="Z2736" t="s">
        <v>344</v>
      </c>
      <c r="AA2736" t="s">
        <v>209</v>
      </c>
      <c r="AB2736">
        <v>339.74120167083203</v>
      </c>
    </row>
    <row r="2737" spans="24:28" x14ac:dyDescent="0.35">
      <c r="X2737" t="str">
        <f t="shared" si="68"/>
        <v>8432_Réparation d'ordinateurs et de biens personnels et domestiques</v>
      </c>
      <c r="Y2737" t="str">
        <f>INDEX(PDC!$K$1:$L$89,MATCH(AA2737,PDC!$K:$K,0),MATCH(PDC!$L$1,PDC!$K$1:$L$1,0))</f>
        <v>Réparation d'ordinateurs et de biens personnels et domestiques</v>
      </c>
      <c r="Z2737" t="s">
        <v>344</v>
      </c>
      <c r="AA2737" t="s">
        <v>242</v>
      </c>
      <c r="AB2737">
        <v>374.53898836546699</v>
      </c>
    </row>
    <row r="2738" spans="24:28" x14ac:dyDescent="0.35">
      <c r="X2738" t="str">
        <f t="shared" si="68"/>
        <v>8432_Autres services personnels</v>
      </c>
      <c r="Y2738" t="str">
        <f>INDEX(PDC!$K$1:$L$89,MATCH(AA2738,PDC!$K:$K,0),MATCH(PDC!$L$1,PDC!$K$1:$L$1,0))</f>
        <v>Autres services personnels</v>
      </c>
      <c r="Z2738" t="s">
        <v>344</v>
      </c>
      <c r="AA2738" t="s">
        <v>216</v>
      </c>
      <c r="AB2738">
        <v>577.41385440481997</v>
      </c>
    </row>
    <row r="2739" spans="24:28" x14ac:dyDescent="0.35">
      <c r="X2739" t="str">
        <f t="shared" si="68"/>
        <v>8432_Activités des ménages en tant qu'employeurs de personnel domestique</v>
      </c>
      <c r="Y2739" t="str">
        <f>INDEX(PDC!$K$1:$L$89,MATCH(AA2739,PDC!$K:$K,0),MATCH(PDC!$L$1,PDC!$K$1:$L$1,0))</f>
        <v>Activités des ménages en tant qu'employeurs de personnel domestique</v>
      </c>
      <c r="Z2739" t="s">
        <v>344</v>
      </c>
      <c r="AA2739" t="s">
        <v>261</v>
      </c>
      <c r="AB2739">
        <v>582.75546445858595</v>
      </c>
    </row>
    <row r="2740" spans="24:28" x14ac:dyDescent="0.35">
      <c r="X2740" t="str">
        <f t="shared" si="68"/>
        <v>8432_Activités indifférenciées des ménages en tant que producteurs de biens et services pour usage propre</v>
      </c>
      <c r="Y2740" t="str">
        <f>INDEX(PDC!$K$1:$L$89,MATCH(AA2740,PDC!$K:$K,0),MATCH(PDC!$L$1,PDC!$K$1:$L$1,0))</f>
        <v>Activités indifférenciées des ménages en tant que producteurs de biens et services pour usage propre</v>
      </c>
      <c r="Z2740" t="s">
        <v>344</v>
      </c>
      <c r="AA2740" t="s">
        <v>270</v>
      </c>
      <c r="AB2740">
        <v>8</v>
      </c>
    </row>
    <row r="2741" spans="24:28" x14ac:dyDescent="0.35">
      <c r="X2741" t="str">
        <f t="shared" si="68"/>
        <v>8433_Culture et production animale, chasse et services annexes</v>
      </c>
      <c r="Y2741" t="str">
        <f>INDEX(PDC!$K$1:$L$89,MATCH(AA2741,PDC!$K:$K,0),MATCH(PDC!$L$1,PDC!$K$1:$L$1,0))</f>
        <v>Culture et production animale, chasse et services annexes</v>
      </c>
      <c r="Z2741" t="s">
        <v>345</v>
      </c>
      <c r="AA2741" t="s">
        <v>94</v>
      </c>
      <c r="AB2741">
        <v>1125.03960160467</v>
      </c>
    </row>
    <row r="2742" spans="24:28" x14ac:dyDescent="0.35">
      <c r="X2742" t="str">
        <f t="shared" si="68"/>
        <v>8433_Sylviculture et exploitation forestière</v>
      </c>
      <c r="Y2742" t="str">
        <f>INDEX(PDC!$K$1:$L$89,MATCH(AA2742,PDC!$K:$K,0),MATCH(PDC!$L$1,PDC!$K$1:$L$1,0))</f>
        <v>Sylviculture et exploitation forestière</v>
      </c>
      <c r="Z2742" t="s">
        <v>345</v>
      </c>
      <c r="AA2742" t="s">
        <v>95</v>
      </c>
      <c r="AB2742">
        <v>28.315018510424501</v>
      </c>
    </row>
    <row r="2743" spans="24:28" x14ac:dyDescent="0.35">
      <c r="X2743" t="str">
        <f t="shared" si="68"/>
        <v>8433_Pêche et aquaculture</v>
      </c>
      <c r="Y2743" t="str">
        <f>INDEX(PDC!$K$1:$L$89,MATCH(AA2743,PDC!$K:$K,0),MATCH(PDC!$L$1,PDC!$K$1:$L$1,0))</f>
        <v>Pêche et aquaculture</v>
      </c>
      <c r="Z2743" t="s">
        <v>345</v>
      </c>
      <c r="AA2743" t="s">
        <v>104</v>
      </c>
      <c r="AB2743">
        <v>15.730083503096701</v>
      </c>
    </row>
    <row r="2744" spans="24:28" x14ac:dyDescent="0.35">
      <c r="X2744" t="str">
        <f t="shared" si="68"/>
        <v>8433_Autres industries extractives</v>
      </c>
      <c r="Y2744" t="str">
        <f>INDEX(PDC!$K$1:$L$89,MATCH(AA2744,PDC!$K:$K,0),MATCH(PDC!$L$1,PDC!$K$1:$L$1,0))</f>
        <v>Autres industries extractives</v>
      </c>
      <c r="Z2744" t="s">
        <v>345</v>
      </c>
      <c r="AA2744" t="s">
        <v>96</v>
      </c>
      <c r="AB2744">
        <v>80.295889868049898</v>
      </c>
    </row>
    <row r="2745" spans="24:28" x14ac:dyDescent="0.35">
      <c r="X2745" t="str">
        <f t="shared" si="68"/>
        <v>8433_Industries alimentaires</v>
      </c>
      <c r="Y2745" t="str">
        <f>INDEX(PDC!$K$1:$L$89,MATCH(AA2745,PDC!$K:$K,0),MATCH(PDC!$L$1,PDC!$K$1:$L$1,0))</f>
        <v>Industries alimentaires</v>
      </c>
      <c r="Z2745" t="s">
        <v>345</v>
      </c>
      <c r="AA2745" t="s">
        <v>199</v>
      </c>
      <c r="AB2745">
        <v>2372.8733403087999</v>
      </c>
    </row>
    <row r="2746" spans="24:28" x14ac:dyDescent="0.35">
      <c r="X2746" t="str">
        <f t="shared" si="68"/>
        <v>8433_Fabrication de boissons</v>
      </c>
      <c r="Y2746" t="str">
        <f>INDEX(PDC!$K$1:$L$89,MATCH(AA2746,PDC!$K:$K,0),MATCH(PDC!$L$1,PDC!$K$1:$L$1,0))</f>
        <v>Fabrication de boissons</v>
      </c>
      <c r="Z2746" t="s">
        <v>345</v>
      </c>
      <c r="AA2746" t="s">
        <v>252</v>
      </c>
      <c r="AB2746">
        <v>58.702536468931299</v>
      </c>
    </row>
    <row r="2747" spans="24:28" x14ac:dyDescent="0.35">
      <c r="X2747" t="str">
        <f t="shared" si="68"/>
        <v>8433_Fabrication de textiles</v>
      </c>
      <c r="Y2747" t="str">
        <f>INDEX(PDC!$K$1:$L$89,MATCH(AA2747,PDC!$K:$K,0),MATCH(PDC!$L$1,PDC!$K$1:$L$1,0))</f>
        <v>Fabrication de textiles</v>
      </c>
      <c r="Z2747" t="s">
        <v>345</v>
      </c>
      <c r="AA2747" t="s">
        <v>250</v>
      </c>
      <c r="AB2747">
        <v>610.37834892406795</v>
      </c>
    </row>
    <row r="2748" spans="24:28" x14ac:dyDescent="0.35">
      <c r="X2748" t="str">
        <f t="shared" si="68"/>
        <v>8433_Industrie de l'habillement</v>
      </c>
      <c r="Y2748" t="str">
        <f>INDEX(PDC!$K$1:$L$89,MATCH(AA2748,PDC!$K:$K,0),MATCH(PDC!$L$1,PDC!$K$1:$L$1,0))</f>
        <v>Industrie de l'habillement</v>
      </c>
      <c r="Z2748" t="s">
        <v>345</v>
      </c>
      <c r="AA2748" t="s">
        <v>254</v>
      </c>
      <c r="AB2748">
        <v>72.333192524425797</v>
      </c>
    </row>
    <row r="2749" spans="24:28" x14ac:dyDescent="0.35">
      <c r="X2749" t="str">
        <f t="shared" si="68"/>
        <v>8433_Industrie du cuir et de la chaussure</v>
      </c>
      <c r="Y2749" t="str">
        <f>INDEX(PDC!$K$1:$L$89,MATCH(AA2749,PDC!$K:$K,0),MATCH(PDC!$L$1,PDC!$K$1:$L$1,0))</f>
        <v>Industrie du cuir et de la chaussure</v>
      </c>
      <c r="Z2749" t="s">
        <v>345</v>
      </c>
      <c r="AA2749" t="s">
        <v>143</v>
      </c>
      <c r="AB2749">
        <v>605.31706318803504</v>
      </c>
    </row>
    <row r="2750" spans="24:28" x14ac:dyDescent="0.35">
      <c r="X2750" t="str">
        <f t="shared" si="68"/>
        <v>8433_Travail du bois et fabrication d'articles en bois et en liège, à l'exception des meubles ; fabrication d'articles en vannerie et sparterie</v>
      </c>
      <c r="Y2750" t="str">
        <f>INDEX(PDC!$K$1:$L$89,MATCH(AA2750,PDC!$K:$K,0),MATCH(PDC!$L$1,PDC!$K$1:$L$1,0))</f>
        <v>Travail du bois et fabrication d'articles en bois et en liège, à l'exception des meubles ; fabrication d'articles en vannerie et sparterie</v>
      </c>
      <c r="Z2750" t="s">
        <v>345</v>
      </c>
      <c r="AA2750" t="s">
        <v>196</v>
      </c>
      <c r="AB2750">
        <v>305.19038218326199</v>
      </c>
    </row>
    <row r="2751" spans="24:28" x14ac:dyDescent="0.35">
      <c r="X2751" t="str">
        <f t="shared" si="68"/>
        <v>8433_Industrie du papier et du carton</v>
      </c>
      <c r="Y2751" t="str">
        <f>INDEX(PDC!$K$1:$L$89,MATCH(AA2751,PDC!$K:$K,0),MATCH(PDC!$L$1,PDC!$K$1:$L$1,0))</f>
        <v>Industrie du papier et du carton</v>
      </c>
      <c r="Z2751" t="s">
        <v>345</v>
      </c>
      <c r="AA2751" t="s">
        <v>248</v>
      </c>
      <c r="AB2751">
        <v>897.74148413273895</v>
      </c>
    </row>
    <row r="2752" spans="24:28" x14ac:dyDescent="0.35">
      <c r="X2752" t="str">
        <f t="shared" si="68"/>
        <v>8433_Imprimerie et reproduction d'enregistrements</v>
      </c>
      <c r="Y2752" t="str">
        <f>INDEX(PDC!$K$1:$L$89,MATCH(AA2752,PDC!$K:$K,0),MATCH(PDC!$L$1,PDC!$K$1:$L$1,0))</f>
        <v>Imprimerie et reproduction d'enregistrements</v>
      </c>
      <c r="Z2752" t="s">
        <v>345</v>
      </c>
      <c r="AA2752" t="s">
        <v>221</v>
      </c>
      <c r="AB2752">
        <v>210.009066956184</v>
      </c>
    </row>
    <row r="2753" spans="24:28" x14ac:dyDescent="0.35">
      <c r="X2753" t="str">
        <f t="shared" si="68"/>
        <v>8433_Cokéfaction et raffinage</v>
      </c>
      <c r="Y2753" t="str">
        <f>INDEX(PDC!$K$1:$L$89,MATCH(AA2753,PDC!$K:$K,0),MATCH(PDC!$L$1,PDC!$K$1:$L$1,0))</f>
        <v>Cokéfaction et raffinage</v>
      </c>
      <c r="Z2753" t="s">
        <v>345</v>
      </c>
      <c r="AA2753" t="s">
        <v>262</v>
      </c>
      <c r="AB2753">
        <v>3.9698745632498702</v>
      </c>
    </row>
    <row r="2754" spans="24:28" x14ac:dyDescent="0.35">
      <c r="X2754" t="str">
        <f t="shared" si="68"/>
        <v>8433_Industrie chimique</v>
      </c>
      <c r="Y2754" t="str">
        <f>INDEX(PDC!$K$1:$L$89,MATCH(AA2754,PDC!$K:$K,0),MATCH(PDC!$L$1,PDC!$K$1:$L$1,0))</f>
        <v>Industrie chimique</v>
      </c>
      <c r="Z2754" t="s">
        <v>345</v>
      </c>
      <c r="AA2754" t="s">
        <v>211</v>
      </c>
      <c r="AB2754">
        <v>1173.1194474270301</v>
      </c>
    </row>
    <row r="2755" spans="24:28" x14ac:dyDescent="0.35">
      <c r="X2755" t="str">
        <f t="shared" si="68"/>
        <v>8433_Industrie pharmaceutique</v>
      </c>
      <c r="Y2755" t="str">
        <f>INDEX(PDC!$K$1:$L$89,MATCH(AA2755,PDC!$K:$K,0),MATCH(PDC!$L$1,PDC!$K$1:$L$1,0))</f>
        <v>Industrie pharmaceutique</v>
      </c>
      <c r="Z2755" t="s">
        <v>345</v>
      </c>
      <c r="AA2755" t="s">
        <v>259</v>
      </c>
      <c r="AB2755">
        <v>634.87486415508101</v>
      </c>
    </row>
    <row r="2756" spans="24:28" x14ac:dyDescent="0.35">
      <c r="X2756" t="str">
        <f t="shared" si="68"/>
        <v>8433_Fabrication de produits en caoutchouc et en plastique</v>
      </c>
      <c r="Y2756" t="str">
        <f>INDEX(PDC!$K$1:$L$89,MATCH(AA2756,PDC!$K:$K,0),MATCH(PDC!$L$1,PDC!$K$1:$L$1,0))</f>
        <v>Fabrication de produits en caoutchouc et en plastique</v>
      </c>
      <c r="Z2756" t="s">
        <v>345</v>
      </c>
      <c r="AA2756" t="s">
        <v>195</v>
      </c>
      <c r="AB2756">
        <v>975.22564910490098</v>
      </c>
    </row>
    <row r="2757" spans="24:28" x14ac:dyDescent="0.35">
      <c r="X2757" t="str">
        <f t="shared" ref="X2757:X2820" si="69">Z2757&amp;"_"&amp;Y2757</f>
        <v>8433_Fabrication d'autres produits minéraux non métalliques</v>
      </c>
      <c r="Y2757" t="str">
        <f>INDEX(PDC!$K$1:$L$89,MATCH(AA2757,PDC!$K:$K,0),MATCH(PDC!$L$1,PDC!$K$1:$L$1,0))</f>
        <v>Fabrication d'autres produits minéraux non métalliques</v>
      </c>
      <c r="Z2757" t="s">
        <v>345</v>
      </c>
      <c r="AA2757" t="s">
        <v>203</v>
      </c>
      <c r="AB2757">
        <v>924.40827577078801</v>
      </c>
    </row>
    <row r="2758" spans="24:28" x14ac:dyDescent="0.35">
      <c r="X2758" t="str">
        <f t="shared" si="69"/>
        <v>8433_Métallurgie</v>
      </c>
      <c r="Y2758" t="str">
        <f>INDEX(PDC!$K$1:$L$89,MATCH(AA2758,PDC!$K:$K,0),MATCH(PDC!$L$1,PDC!$K$1:$L$1,0))</f>
        <v>Métallurgie</v>
      </c>
      <c r="Z2758" t="s">
        <v>345</v>
      </c>
      <c r="AA2758" t="s">
        <v>225</v>
      </c>
      <c r="AB2758">
        <v>130.957374614728</v>
      </c>
    </row>
    <row r="2759" spans="24:28" x14ac:dyDescent="0.35">
      <c r="X2759" t="str">
        <f t="shared" si="69"/>
        <v>8433_Fabrication de produits métalliques, à l'exception des machines et des équipements</v>
      </c>
      <c r="Y2759" t="str">
        <f>INDEX(PDC!$K$1:$L$89,MATCH(AA2759,PDC!$K:$K,0),MATCH(PDC!$L$1,PDC!$K$1:$L$1,0))</f>
        <v>Fabrication de produits métalliques, à l'exception des machines et des équipements</v>
      </c>
      <c r="Z2759" t="s">
        <v>345</v>
      </c>
      <c r="AA2759" t="s">
        <v>204</v>
      </c>
      <c r="AB2759">
        <v>1462.9351944013199</v>
      </c>
    </row>
    <row r="2760" spans="24:28" x14ac:dyDescent="0.35">
      <c r="X2760" t="str">
        <f t="shared" si="69"/>
        <v>8433_Fabrication de produits informatiques, électroniques et optiques</v>
      </c>
      <c r="Y2760" t="str">
        <f>INDEX(PDC!$K$1:$L$89,MATCH(AA2760,PDC!$K:$K,0),MATCH(PDC!$L$1,PDC!$K$1:$L$1,0))</f>
        <v>Fabrication de produits informatiques, électroniques et optiques</v>
      </c>
      <c r="Z2760" t="s">
        <v>345</v>
      </c>
      <c r="AA2760" t="s">
        <v>145</v>
      </c>
      <c r="AB2760">
        <v>51.424461047180699</v>
      </c>
    </row>
    <row r="2761" spans="24:28" x14ac:dyDescent="0.35">
      <c r="X2761" t="str">
        <f t="shared" si="69"/>
        <v>8433_Fabrication d'équipements électriques</v>
      </c>
      <c r="Y2761" t="str">
        <f>INDEX(PDC!$K$1:$L$89,MATCH(AA2761,PDC!$K:$K,0),MATCH(PDC!$L$1,PDC!$K$1:$L$1,0))</f>
        <v>Fabrication d'équipements électriques</v>
      </c>
      <c r="Z2761" t="s">
        <v>345</v>
      </c>
      <c r="AA2761" t="s">
        <v>235</v>
      </c>
      <c r="AB2761">
        <v>850.62895434863901</v>
      </c>
    </row>
    <row r="2762" spans="24:28" x14ac:dyDescent="0.35">
      <c r="X2762" t="str">
        <f t="shared" si="69"/>
        <v>8433_Fabrication de machines et équipements n.c.a.</v>
      </c>
      <c r="Y2762" t="str">
        <f>INDEX(PDC!$K$1:$L$89,MATCH(AA2762,PDC!$K:$K,0),MATCH(PDC!$L$1,PDC!$K$1:$L$1,0))</f>
        <v>Fabrication de machines et équipements n.c.a.</v>
      </c>
      <c r="Z2762" t="s">
        <v>345</v>
      </c>
      <c r="AA2762" t="s">
        <v>219</v>
      </c>
      <c r="AB2762">
        <v>445.31271116848899</v>
      </c>
    </row>
    <row r="2763" spans="24:28" x14ac:dyDescent="0.35">
      <c r="X2763" t="str">
        <f t="shared" si="69"/>
        <v>8433_Industrie automobile</v>
      </c>
      <c r="Y2763" t="str">
        <f>INDEX(PDC!$K$1:$L$89,MATCH(AA2763,PDC!$K:$K,0),MATCH(PDC!$L$1,PDC!$K$1:$L$1,0))</f>
        <v>Industrie automobile</v>
      </c>
      <c r="Z2763" t="s">
        <v>345</v>
      </c>
      <c r="AA2763" t="s">
        <v>208</v>
      </c>
      <c r="AB2763">
        <v>2282.2981709503401</v>
      </c>
    </row>
    <row r="2764" spans="24:28" x14ac:dyDescent="0.35">
      <c r="X2764" t="str">
        <f t="shared" si="69"/>
        <v>8433_Fabrication d'autres matériels de transport</v>
      </c>
      <c r="Y2764" t="str">
        <f>INDEX(PDC!$K$1:$L$89,MATCH(AA2764,PDC!$K:$K,0),MATCH(PDC!$L$1,PDC!$K$1:$L$1,0))</f>
        <v>Fabrication d'autres matériels de transport</v>
      </c>
      <c r="Z2764" t="s">
        <v>345</v>
      </c>
      <c r="AA2764" t="s">
        <v>237</v>
      </c>
      <c r="AB2764">
        <v>388.97527153686798</v>
      </c>
    </row>
    <row r="2765" spans="24:28" x14ac:dyDescent="0.35">
      <c r="X2765" t="str">
        <f t="shared" si="69"/>
        <v>8433_Fabrication de meubles</v>
      </c>
      <c r="Y2765" t="str">
        <f>INDEX(PDC!$K$1:$L$89,MATCH(AA2765,PDC!$K:$K,0),MATCH(PDC!$L$1,PDC!$K$1:$L$1,0))</f>
        <v>Fabrication de meubles</v>
      </c>
      <c r="Z2765" t="s">
        <v>345</v>
      </c>
      <c r="AA2765" t="s">
        <v>231</v>
      </c>
      <c r="AB2765">
        <v>223.18204189653301</v>
      </c>
    </row>
    <row r="2766" spans="24:28" x14ac:dyDescent="0.35">
      <c r="X2766" t="str">
        <f t="shared" si="69"/>
        <v>8433_Autres industries manufacturières</v>
      </c>
      <c r="Y2766" t="str">
        <f>INDEX(PDC!$K$1:$L$89,MATCH(AA2766,PDC!$K:$K,0),MATCH(PDC!$L$1,PDC!$K$1:$L$1,0))</f>
        <v>Autres industries manufacturières</v>
      </c>
      <c r="Z2766" t="s">
        <v>345</v>
      </c>
      <c r="AA2766" t="s">
        <v>244</v>
      </c>
      <c r="AB2766">
        <v>325.45191054808902</v>
      </c>
    </row>
    <row r="2767" spans="24:28" x14ac:dyDescent="0.35">
      <c r="X2767" t="str">
        <f t="shared" si="69"/>
        <v>8433_Réparation et installation de machines et d'équipements</v>
      </c>
      <c r="Y2767" t="str">
        <f>INDEX(PDC!$K$1:$L$89,MATCH(AA2767,PDC!$K:$K,0),MATCH(PDC!$L$1,PDC!$K$1:$L$1,0))</f>
        <v>Réparation et installation de machines et d'équipements</v>
      </c>
      <c r="Z2767" t="s">
        <v>345</v>
      </c>
      <c r="AA2767" t="s">
        <v>215</v>
      </c>
      <c r="AB2767">
        <v>738.07376561068304</v>
      </c>
    </row>
    <row r="2768" spans="24:28" x14ac:dyDescent="0.35">
      <c r="X2768" t="str">
        <f t="shared" si="69"/>
        <v>8433_Production et distribution d'électricité, de gaz, de vapeur et d'air conditionné</v>
      </c>
      <c r="Y2768" t="str">
        <f>INDEX(PDC!$K$1:$L$89,MATCH(AA2768,PDC!$K:$K,0),MATCH(PDC!$L$1,PDC!$K$1:$L$1,0))</f>
        <v>Production et distribution d'électricité, de gaz, de vapeur et d'air conditionné</v>
      </c>
      <c r="Z2768" t="s">
        <v>345</v>
      </c>
      <c r="AA2768" t="s">
        <v>253</v>
      </c>
      <c r="AB2768">
        <v>1230.41153922898</v>
      </c>
    </row>
    <row r="2769" spans="24:28" x14ac:dyDescent="0.35">
      <c r="X2769" t="str">
        <f t="shared" si="69"/>
        <v>8433_Captage, traitement et distribution d'eau</v>
      </c>
      <c r="Y2769" t="str">
        <f>INDEX(PDC!$K$1:$L$89,MATCH(AA2769,PDC!$K:$K,0),MATCH(PDC!$L$1,PDC!$K$1:$L$1,0))</f>
        <v>Captage, traitement et distribution d'eau</v>
      </c>
      <c r="Z2769" t="s">
        <v>345</v>
      </c>
      <c r="AA2769" t="s">
        <v>230</v>
      </c>
      <c r="AB2769">
        <v>132.79122761576201</v>
      </c>
    </row>
    <row r="2770" spans="24:28" x14ac:dyDescent="0.35">
      <c r="X2770" t="str">
        <f t="shared" si="69"/>
        <v>8433_Collecte et traitement des eaux usées</v>
      </c>
      <c r="Y2770" t="str">
        <f>INDEX(PDC!$K$1:$L$89,MATCH(AA2770,PDC!$K:$K,0),MATCH(PDC!$L$1,PDC!$K$1:$L$1,0))</f>
        <v>Collecte et traitement des eaux usées</v>
      </c>
      <c r="Z2770" t="s">
        <v>345</v>
      </c>
      <c r="AA2770" t="s">
        <v>197</v>
      </c>
      <c r="AB2770">
        <v>32.785780108368499</v>
      </c>
    </row>
    <row r="2771" spans="24:28" x14ac:dyDescent="0.35">
      <c r="X2771" t="str">
        <f t="shared" si="69"/>
        <v>8433_Collecte, traitement et élimination des déchets ; récupération</v>
      </c>
      <c r="Y2771" t="str">
        <f>INDEX(PDC!$K$1:$L$89,MATCH(AA2771,PDC!$K:$K,0),MATCH(PDC!$L$1,PDC!$K$1:$L$1,0))</f>
        <v>Collecte, traitement et élimination des déchets ; récupération</v>
      </c>
      <c r="Z2771" t="s">
        <v>345</v>
      </c>
      <c r="AA2771" t="s">
        <v>147</v>
      </c>
      <c r="AB2771">
        <v>538.35006264709398</v>
      </c>
    </row>
    <row r="2772" spans="24:28" x14ac:dyDescent="0.35">
      <c r="X2772" t="str">
        <f t="shared" si="69"/>
        <v>8433_Construction de bâtiments</v>
      </c>
      <c r="Y2772" t="str">
        <f>INDEX(PDC!$K$1:$L$89,MATCH(AA2772,PDC!$K:$K,0),MATCH(PDC!$L$1,PDC!$K$1:$L$1,0))</f>
        <v>Construction de bâtiments</v>
      </c>
      <c r="Z2772" t="s">
        <v>345</v>
      </c>
      <c r="AA2772" t="s">
        <v>193</v>
      </c>
      <c r="AB2772">
        <v>351.66274347729001</v>
      </c>
    </row>
    <row r="2773" spans="24:28" x14ac:dyDescent="0.35">
      <c r="X2773" t="str">
        <f t="shared" si="69"/>
        <v>8433_Génie civil</v>
      </c>
      <c r="Y2773" t="str">
        <f>INDEX(PDC!$K$1:$L$89,MATCH(AA2773,PDC!$K:$K,0),MATCH(PDC!$L$1,PDC!$K$1:$L$1,0))</f>
        <v>Génie civil</v>
      </c>
      <c r="Z2773" t="s">
        <v>345</v>
      </c>
      <c r="AA2773" t="s">
        <v>149</v>
      </c>
      <c r="AB2773">
        <v>381.85457587328801</v>
      </c>
    </row>
    <row r="2774" spans="24:28" x14ac:dyDescent="0.35">
      <c r="X2774" t="str">
        <f t="shared" si="69"/>
        <v>8433_Travaux de construction spécialisés</v>
      </c>
      <c r="Y2774" t="str">
        <f>INDEX(PDC!$K$1:$L$89,MATCH(AA2774,PDC!$K:$K,0),MATCH(PDC!$L$1,PDC!$K$1:$L$1,0))</f>
        <v>Travaux de construction spécialisés</v>
      </c>
      <c r="Z2774" t="s">
        <v>345</v>
      </c>
      <c r="AA2774" t="s">
        <v>151</v>
      </c>
      <c r="AB2774">
        <v>4934.0298947788697</v>
      </c>
    </row>
    <row r="2775" spans="24:28" x14ac:dyDescent="0.35">
      <c r="X2775" t="str">
        <f t="shared" si="69"/>
        <v>8433_Commerce et réparation d'automobiles et de motocycles</v>
      </c>
      <c r="Y2775" t="str">
        <f>INDEX(PDC!$K$1:$L$89,MATCH(AA2775,PDC!$K:$K,0),MATCH(PDC!$L$1,PDC!$K$1:$L$1,0))</f>
        <v>Commerce et réparation d'automobiles et de motocycles</v>
      </c>
      <c r="Z2775" t="s">
        <v>345</v>
      </c>
      <c r="AA2775" t="s">
        <v>223</v>
      </c>
      <c r="AB2775">
        <v>1537.1294031735599</v>
      </c>
    </row>
    <row r="2776" spans="24:28" x14ac:dyDescent="0.35">
      <c r="X2776" t="str">
        <f t="shared" si="69"/>
        <v>8433_Commerce de gros, à l'exception des automobiles et des motocycles</v>
      </c>
      <c r="Y2776" t="str">
        <f>INDEX(PDC!$K$1:$L$89,MATCH(AA2776,PDC!$K:$K,0),MATCH(PDC!$L$1,PDC!$K$1:$L$1,0))</f>
        <v>Commerce de gros, à l'exception des automobiles et des motocycles</v>
      </c>
      <c r="Z2776" t="s">
        <v>345</v>
      </c>
      <c r="AA2776" t="s">
        <v>210</v>
      </c>
      <c r="AB2776">
        <v>2375.1088258917798</v>
      </c>
    </row>
    <row r="2777" spans="24:28" x14ac:dyDescent="0.35">
      <c r="X2777" t="str">
        <f t="shared" si="69"/>
        <v>8433_Commerce de détail, à l'exception des automobiles et des motocycles</v>
      </c>
      <c r="Y2777" t="str">
        <f>INDEX(PDC!$K$1:$L$89,MATCH(AA2777,PDC!$K:$K,0),MATCH(PDC!$L$1,PDC!$K$1:$L$1,0))</f>
        <v>Commerce de détail, à l'exception des automobiles et des motocycles</v>
      </c>
      <c r="Z2777" t="s">
        <v>345</v>
      </c>
      <c r="AA2777" t="s">
        <v>206</v>
      </c>
      <c r="AB2777">
        <v>5023.1938362195197</v>
      </c>
    </row>
    <row r="2778" spans="24:28" x14ac:dyDescent="0.35">
      <c r="X2778" t="str">
        <f t="shared" si="69"/>
        <v>8433_Transports terrestres et transport par conduites</v>
      </c>
      <c r="Y2778" t="str">
        <f>INDEX(PDC!$K$1:$L$89,MATCH(AA2778,PDC!$K:$K,0),MATCH(PDC!$L$1,PDC!$K$1:$L$1,0))</f>
        <v>Transports terrestres et transport par conduites</v>
      </c>
      <c r="Z2778" t="s">
        <v>345</v>
      </c>
      <c r="AA2778" t="s">
        <v>205</v>
      </c>
      <c r="AB2778">
        <v>2022.15256169744</v>
      </c>
    </row>
    <row r="2779" spans="24:28" x14ac:dyDescent="0.35">
      <c r="X2779" t="str">
        <f t="shared" si="69"/>
        <v>8433_Transports par eau</v>
      </c>
      <c r="Y2779" t="str">
        <f>INDEX(PDC!$K$1:$L$89,MATCH(AA2779,PDC!$K:$K,0),MATCH(PDC!$L$1,PDC!$K$1:$L$1,0))</f>
        <v>Transports par eau</v>
      </c>
      <c r="Z2779" t="s">
        <v>345</v>
      </c>
      <c r="AA2779" t="s">
        <v>256</v>
      </c>
      <c r="AB2779">
        <v>24.303395107803698</v>
      </c>
    </row>
    <row r="2780" spans="24:28" x14ac:dyDescent="0.35">
      <c r="X2780" t="str">
        <f t="shared" si="69"/>
        <v>8433_Transports aériens</v>
      </c>
      <c r="Y2780" t="str">
        <f>INDEX(PDC!$K$1:$L$89,MATCH(AA2780,PDC!$K:$K,0),MATCH(PDC!$L$1,PDC!$K$1:$L$1,0))</f>
        <v>Transports aériens</v>
      </c>
      <c r="Z2780" t="s">
        <v>345</v>
      </c>
      <c r="AA2780" t="s">
        <v>258</v>
      </c>
      <c r="AB2780">
        <v>8.1488308918037298</v>
      </c>
    </row>
    <row r="2781" spans="24:28" x14ac:dyDescent="0.35">
      <c r="X2781" t="str">
        <f t="shared" si="69"/>
        <v>8433_Entreposage et services auxiliaires des transports</v>
      </c>
      <c r="Y2781" t="str">
        <f>INDEX(PDC!$K$1:$L$89,MATCH(AA2781,PDC!$K:$K,0),MATCH(PDC!$L$1,PDC!$K$1:$L$1,0))</f>
        <v>Entreposage et services auxiliaires des transports</v>
      </c>
      <c r="Z2781" t="s">
        <v>345</v>
      </c>
      <c r="AA2781" t="s">
        <v>200</v>
      </c>
      <c r="AB2781">
        <v>743.63018894536197</v>
      </c>
    </row>
    <row r="2782" spans="24:28" x14ac:dyDescent="0.35">
      <c r="X2782" t="str">
        <f t="shared" si="69"/>
        <v>8433_Activités de poste et de courrier</v>
      </c>
      <c r="Y2782" t="str">
        <f>INDEX(PDC!$K$1:$L$89,MATCH(AA2782,PDC!$K:$K,0),MATCH(PDC!$L$1,PDC!$K$1:$L$1,0))</f>
        <v>Activités de poste et de courrier</v>
      </c>
      <c r="Z2782" t="s">
        <v>345</v>
      </c>
      <c r="AA2782" t="s">
        <v>229</v>
      </c>
      <c r="AB2782">
        <v>398.79861860377599</v>
      </c>
    </row>
    <row r="2783" spans="24:28" x14ac:dyDescent="0.35">
      <c r="X2783" t="str">
        <f t="shared" si="69"/>
        <v>8433_Hébergement</v>
      </c>
      <c r="Y2783" t="str">
        <f>INDEX(PDC!$K$1:$L$89,MATCH(AA2783,PDC!$K:$K,0),MATCH(PDC!$L$1,PDC!$K$1:$L$1,0))</f>
        <v>Hébergement</v>
      </c>
      <c r="Z2783" t="s">
        <v>345</v>
      </c>
      <c r="AA2783" t="s">
        <v>220</v>
      </c>
      <c r="AB2783">
        <v>448.12903926422501</v>
      </c>
    </row>
    <row r="2784" spans="24:28" x14ac:dyDescent="0.35">
      <c r="X2784" t="str">
        <f t="shared" si="69"/>
        <v>8433_Restauration</v>
      </c>
      <c r="Y2784" t="str">
        <f>INDEX(PDC!$K$1:$L$89,MATCH(AA2784,PDC!$K:$K,0),MATCH(PDC!$L$1,PDC!$K$1:$L$1,0))</f>
        <v>Restauration</v>
      </c>
      <c r="Z2784" t="s">
        <v>345</v>
      </c>
      <c r="AA2784" t="s">
        <v>214</v>
      </c>
      <c r="AB2784">
        <v>1534.0534204391199</v>
      </c>
    </row>
    <row r="2785" spans="24:28" x14ac:dyDescent="0.35">
      <c r="X2785" t="str">
        <f t="shared" si="69"/>
        <v>8433_Édition</v>
      </c>
      <c r="Y2785" t="str">
        <f>INDEX(PDC!$K$1:$L$89,MATCH(AA2785,PDC!$K:$K,0),MATCH(PDC!$L$1,PDC!$K$1:$L$1,0))</f>
        <v>Édition</v>
      </c>
      <c r="Z2785" t="s">
        <v>345</v>
      </c>
      <c r="AA2785" t="s">
        <v>255</v>
      </c>
      <c r="AB2785">
        <v>83.269812233732395</v>
      </c>
    </row>
    <row r="2786" spans="24:28" x14ac:dyDescent="0.35">
      <c r="X2786" t="str">
        <f t="shared" si="69"/>
        <v>8433_Production de films cinématographiques, de vidéo et de programmes de télévision ; enregistrement sonore et édition musicale</v>
      </c>
      <c r="Y2786" t="str">
        <f>INDEX(PDC!$K$1:$L$89,MATCH(AA2786,PDC!$K:$K,0),MATCH(PDC!$L$1,PDC!$K$1:$L$1,0))</f>
        <v>Production de films cinématographiques, de vidéo et de programmes de télévision ; enregistrement sonore et édition musicale</v>
      </c>
      <c r="Z2786" t="s">
        <v>345</v>
      </c>
      <c r="AA2786" t="s">
        <v>228</v>
      </c>
      <c r="AB2786">
        <v>52.7828181467831</v>
      </c>
    </row>
    <row r="2787" spans="24:28" x14ac:dyDescent="0.35">
      <c r="X2787" t="str">
        <f t="shared" si="69"/>
        <v>8433_Programmation et diffusion</v>
      </c>
      <c r="Y2787" t="str">
        <f>INDEX(PDC!$K$1:$L$89,MATCH(AA2787,PDC!$K:$K,0),MATCH(PDC!$L$1,PDC!$K$1:$L$1,0))</f>
        <v>Programmation et diffusion</v>
      </c>
      <c r="Z2787" t="s">
        <v>345</v>
      </c>
      <c r="AA2787" t="s">
        <v>257</v>
      </c>
      <c r="AB2787">
        <v>34.319468720170697</v>
      </c>
    </row>
    <row r="2788" spans="24:28" x14ac:dyDescent="0.35">
      <c r="X2788" t="str">
        <f t="shared" si="69"/>
        <v>8433_Télécommunications</v>
      </c>
      <c r="Y2788" t="str">
        <f>INDEX(PDC!$K$1:$L$89,MATCH(AA2788,PDC!$K:$K,0),MATCH(PDC!$L$1,PDC!$K$1:$L$1,0))</f>
        <v>Télécommunications</v>
      </c>
      <c r="Z2788" t="s">
        <v>345</v>
      </c>
      <c r="AA2788" t="s">
        <v>249</v>
      </c>
      <c r="AB2788">
        <v>110.015235089187</v>
      </c>
    </row>
    <row r="2789" spans="24:28" x14ac:dyDescent="0.35">
      <c r="X2789" t="str">
        <f t="shared" si="69"/>
        <v>8433_Programmation, conseil et autres activités informatiques</v>
      </c>
      <c r="Y2789" t="str">
        <f>INDEX(PDC!$K$1:$L$89,MATCH(AA2789,PDC!$K:$K,0),MATCH(PDC!$L$1,PDC!$K$1:$L$1,0))</f>
        <v>Programmation, conseil et autres activités informatiques</v>
      </c>
      <c r="Z2789" t="s">
        <v>345</v>
      </c>
      <c r="AA2789" t="s">
        <v>233</v>
      </c>
      <c r="AB2789">
        <v>249.00345777528401</v>
      </c>
    </row>
    <row r="2790" spans="24:28" x14ac:dyDescent="0.35">
      <c r="X2790" t="str">
        <f t="shared" si="69"/>
        <v>8433_Services d'information</v>
      </c>
      <c r="Y2790" t="str">
        <f>INDEX(PDC!$K$1:$L$89,MATCH(AA2790,PDC!$K:$K,0),MATCH(PDC!$L$1,PDC!$K$1:$L$1,0))</f>
        <v>Services d'information</v>
      </c>
      <c r="Z2790" t="s">
        <v>345</v>
      </c>
      <c r="AA2790" t="s">
        <v>153</v>
      </c>
      <c r="AB2790">
        <v>39.573550864670203</v>
      </c>
    </row>
    <row r="2791" spans="24:28" x14ac:dyDescent="0.35">
      <c r="X2791" t="str">
        <f t="shared" si="69"/>
        <v>8433_Activités des services financiers, hors assurance et caisses de retraite</v>
      </c>
      <c r="Y2791" t="str">
        <f>INDEX(PDC!$K$1:$L$89,MATCH(AA2791,PDC!$K:$K,0),MATCH(PDC!$L$1,PDC!$K$1:$L$1,0))</f>
        <v>Activités des services financiers, hors assurance et caisses de retraite</v>
      </c>
      <c r="Z2791" t="s">
        <v>345</v>
      </c>
      <c r="AA2791" t="s">
        <v>226</v>
      </c>
      <c r="AB2791">
        <v>949.77834655184995</v>
      </c>
    </row>
    <row r="2792" spans="24:28" x14ac:dyDescent="0.35">
      <c r="X2792" t="str">
        <f t="shared" si="69"/>
        <v>8433_Assurance</v>
      </c>
      <c r="Y2792" t="str">
        <f>INDEX(PDC!$K$1:$L$89,MATCH(AA2792,PDC!$K:$K,0),MATCH(PDC!$L$1,PDC!$K$1:$L$1,0))</f>
        <v>Assurance</v>
      </c>
      <c r="Z2792" t="s">
        <v>345</v>
      </c>
      <c r="AA2792" t="s">
        <v>240</v>
      </c>
      <c r="AB2792">
        <v>295.08803678079403</v>
      </c>
    </row>
    <row r="2793" spans="24:28" x14ac:dyDescent="0.35">
      <c r="X2793" t="str">
        <f t="shared" si="69"/>
        <v>8433_Activités auxiliaires de services financiers et d'assurance</v>
      </c>
      <c r="Y2793" t="str">
        <f>INDEX(PDC!$K$1:$L$89,MATCH(AA2793,PDC!$K:$K,0),MATCH(PDC!$L$1,PDC!$K$1:$L$1,0))</f>
        <v>Activités auxiliaires de services financiers et d'assurance</v>
      </c>
      <c r="Z2793" t="s">
        <v>345</v>
      </c>
      <c r="AA2793" t="s">
        <v>232</v>
      </c>
      <c r="AB2793">
        <v>175.62148787629701</v>
      </c>
    </row>
    <row r="2794" spans="24:28" x14ac:dyDescent="0.35">
      <c r="X2794" t="str">
        <f t="shared" si="69"/>
        <v>8433_Activités immobilières</v>
      </c>
      <c r="Y2794" t="str">
        <f>INDEX(PDC!$K$1:$L$89,MATCH(AA2794,PDC!$K:$K,0),MATCH(PDC!$L$1,PDC!$K$1:$L$1,0))</f>
        <v>Activités immobilières</v>
      </c>
      <c r="Z2794" t="s">
        <v>345</v>
      </c>
      <c r="AA2794" t="s">
        <v>217</v>
      </c>
      <c r="AB2794">
        <v>521.074074470548</v>
      </c>
    </row>
    <row r="2795" spans="24:28" x14ac:dyDescent="0.35">
      <c r="X2795" t="str">
        <f t="shared" si="69"/>
        <v>8433_Activités juridiques et comptables</v>
      </c>
      <c r="Y2795" t="str">
        <f>INDEX(PDC!$K$1:$L$89,MATCH(AA2795,PDC!$K:$K,0),MATCH(PDC!$L$1,PDC!$K$1:$L$1,0))</f>
        <v>Activités juridiques et comptables</v>
      </c>
      <c r="Z2795" t="s">
        <v>345</v>
      </c>
      <c r="AA2795" t="s">
        <v>155</v>
      </c>
      <c r="AB2795">
        <v>667.62985457409695</v>
      </c>
    </row>
    <row r="2796" spans="24:28" x14ac:dyDescent="0.35">
      <c r="X2796" t="str">
        <f t="shared" si="69"/>
        <v>8433_Activités des sièges sociaux ; conseil de gestion</v>
      </c>
      <c r="Y2796" t="str">
        <f>INDEX(PDC!$K$1:$L$89,MATCH(AA2796,PDC!$K:$K,0),MATCH(PDC!$L$1,PDC!$K$1:$L$1,0))</f>
        <v>Activités des sièges sociaux ; conseil de gestion</v>
      </c>
      <c r="Z2796" t="s">
        <v>345</v>
      </c>
      <c r="AA2796" t="s">
        <v>234</v>
      </c>
      <c r="AB2796">
        <v>425.64183549998199</v>
      </c>
    </row>
    <row r="2797" spans="24:28" x14ac:dyDescent="0.35">
      <c r="X2797" t="str">
        <f t="shared" si="69"/>
        <v>8433_Activités d'architecture et d'ingénierie ; activités de contrôle et analyses techniques</v>
      </c>
      <c r="Y2797" t="str">
        <f>INDEX(PDC!$K$1:$L$89,MATCH(AA2797,PDC!$K:$K,0),MATCH(PDC!$L$1,PDC!$K$1:$L$1,0))</f>
        <v>Activités d'architecture et d'ingénierie ; activités de contrôle et analyses techniques</v>
      </c>
      <c r="Z2797" t="s">
        <v>345</v>
      </c>
      <c r="AA2797" t="s">
        <v>243</v>
      </c>
      <c r="AB2797">
        <v>661.44889932027002</v>
      </c>
    </row>
    <row r="2798" spans="24:28" x14ac:dyDescent="0.35">
      <c r="X2798" t="str">
        <f t="shared" si="69"/>
        <v>8433_Recherche-développement scientifique</v>
      </c>
      <c r="Y2798" t="str">
        <f>INDEX(PDC!$K$1:$L$89,MATCH(AA2798,PDC!$K:$K,0),MATCH(PDC!$L$1,PDC!$K$1:$L$1,0))</f>
        <v>Recherche-développement scientifique</v>
      </c>
      <c r="Z2798" t="s">
        <v>345</v>
      </c>
      <c r="AA2798" t="s">
        <v>251</v>
      </c>
      <c r="AB2798">
        <v>57.833658659026099</v>
      </c>
    </row>
    <row r="2799" spans="24:28" x14ac:dyDescent="0.35">
      <c r="X2799" t="str">
        <f t="shared" si="69"/>
        <v>8433_Publicité et études de marché</v>
      </c>
      <c r="Y2799" t="str">
        <f>INDEX(PDC!$K$1:$L$89,MATCH(AA2799,PDC!$K:$K,0),MATCH(PDC!$L$1,PDC!$K$1:$L$1,0))</f>
        <v>Publicité et études de marché</v>
      </c>
      <c r="Z2799" t="s">
        <v>345</v>
      </c>
      <c r="AA2799" t="s">
        <v>157</v>
      </c>
      <c r="AB2799">
        <v>113.69079282818301</v>
      </c>
    </row>
    <row r="2800" spans="24:28" x14ac:dyDescent="0.35">
      <c r="X2800" t="str">
        <f t="shared" si="69"/>
        <v>8433_Autres activités spécialisées, scientifiques et techniques</v>
      </c>
      <c r="Y2800" t="str">
        <f>INDEX(PDC!$K$1:$L$89,MATCH(AA2800,PDC!$K:$K,0),MATCH(PDC!$L$1,PDC!$K$1:$L$1,0))</f>
        <v>Autres activités spécialisées, scientifiques et techniques</v>
      </c>
      <c r="Z2800" t="s">
        <v>345</v>
      </c>
      <c r="AA2800" t="s">
        <v>159</v>
      </c>
      <c r="AB2800">
        <v>48.155945574861697</v>
      </c>
    </row>
    <row r="2801" spans="24:28" x14ac:dyDescent="0.35">
      <c r="X2801" t="str">
        <f t="shared" si="69"/>
        <v>8433_Activités vétérinaires</v>
      </c>
      <c r="Y2801" t="str">
        <f>INDEX(PDC!$K$1:$L$89,MATCH(AA2801,PDC!$K:$K,0),MATCH(PDC!$L$1,PDC!$K$1:$L$1,0))</f>
        <v>Activités vétérinaires</v>
      </c>
      <c r="Z2801" t="s">
        <v>345</v>
      </c>
      <c r="AA2801" t="s">
        <v>238</v>
      </c>
      <c r="AB2801">
        <v>34.035923332146503</v>
      </c>
    </row>
    <row r="2802" spans="24:28" x14ac:dyDescent="0.35">
      <c r="X2802" t="str">
        <f t="shared" si="69"/>
        <v>8433_Activités de location et location-bail</v>
      </c>
      <c r="Y2802" t="str">
        <f>INDEX(PDC!$K$1:$L$89,MATCH(AA2802,PDC!$K:$K,0),MATCH(PDC!$L$1,PDC!$K$1:$L$1,0))</f>
        <v>Activités de location et location-bail</v>
      </c>
      <c r="Z2802" t="s">
        <v>345</v>
      </c>
      <c r="AA2802" t="s">
        <v>236</v>
      </c>
      <c r="AB2802">
        <v>166.761259172569</v>
      </c>
    </row>
    <row r="2803" spans="24:28" x14ac:dyDescent="0.35">
      <c r="X2803" t="str">
        <f t="shared" si="69"/>
        <v>8433_Activités liées à l'emploi</v>
      </c>
      <c r="Y2803" t="str">
        <f>INDEX(PDC!$K$1:$L$89,MATCH(AA2803,PDC!$K:$K,0),MATCH(PDC!$L$1,PDC!$K$1:$L$1,0))</f>
        <v>Activités liées à l'emploi</v>
      </c>
      <c r="Z2803" t="s">
        <v>345</v>
      </c>
      <c r="AA2803" t="s">
        <v>198</v>
      </c>
      <c r="AB2803">
        <v>1810.5002401368699</v>
      </c>
    </row>
    <row r="2804" spans="24:28" x14ac:dyDescent="0.35">
      <c r="X2804" t="str">
        <f t="shared" si="69"/>
        <v>8433_Activités des agences de voyage, voyagistes, services de réservation et activités connexes</v>
      </c>
      <c r="Y2804" t="str">
        <f>INDEX(PDC!$K$1:$L$89,MATCH(AA2804,PDC!$K:$K,0),MATCH(PDC!$L$1,PDC!$K$1:$L$1,0))</f>
        <v>Activités des agences de voyage, voyagistes, services de réservation et activités connexes</v>
      </c>
      <c r="Z2804" t="s">
        <v>345</v>
      </c>
      <c r="AA2804" t="s">
        <v>227</v>
      </c>
      <c r="AB2804">
        <v>117.500035323332</v>
      </c>
    </row>
    <row r="2805" spans="24:28" x14ac:dyDescent="0.35">
      <c r="X2805" t="str">
        <f t="shared" si="69"/>
        <v>8433_Enquêtes et sécurité</v>
      </c>
      <c r="Y2805" t="str">
        <f>INDEX(PDC!$K$1:$L$89,MATCH(AA2805,PDC!$K:$K,0),MATCH(PDC!$L$1,PDC!$K$1:$L$1,0))</f>
        <v>Enquêtes et sécurité</v>
      </c>
      <c r="Z2805" t="s">
        <v>345</v>
      </c>
      <c r="AA2805" t="s">
        <v>213</v>
      </c>
      <c r="AB2805">
        <v>189.38596505188499</v>
      </c>
    </row>
    <row r="2806" spans="24:28" x14ac:dyDescent="0.35">
      <c r="X2806" t="str">
        <f t="shared" si="69"/>
        <v>8433_Services relatifs aux bâtiments et aménagement paysager</v>
      </c>
      <c r="Y2806" t="str">
        <f>INDEX(PDC!$K$1:$L$89,MATCH(AA2806,PDC!$K:$K,0),MATCH(PDC!$L$1,PDC!$K$1:$L$1,0))</f>
        <v>Services relatifs aux bâtiments et aménagement paysager</v>
      </c>
      <c r="Z2806" t="s">
        <v>345</v>
      </c>
      <c r="AA2806" t="s">
        <v>212</v>
      </c>
      <c r="AB2806">
        <v>1124.7991596066399</v>
      </c>
    </row>
    <row r="2807" spans="24:28" x14ac:dyDescent="0.35">
      <c r="X2807" t="str">
        <f t="shared" si="69"/>
        <v>8433_Activités administratives et autres activités de soutien aux entreprises</v>
      </c>
      <c r="Y2807" t="str">
        <f>INDEX(PDC!$K$1:$L$89,MATCH(AA2807,PDC!$K:$K,0),MATCH(PDC!$L$1,PDC!$K$1:$L$1,0))</f>
        <v>Activités administratives et autres activités de soutien aux entreprises</v>
      </c>
      <c r="Z2807" t="s">
        <v>345</v>
      </c>
      <c r="AA2807" t="s">
        <v>224</v>
      </c>
      <c r="AB2807">
        <v>418.54619073009599</v>
      </c>
    </row>
    <row r="2808" spans="24:28" x14ac:dyDescent="0.35">
      <c r="X2808" t="str">
        <f t="shared" si="69"/>
        <v>8433_Administration publique et défense ; sécurité sociale obligatoire</v>
      </c>
      <c r="Y2808" t="str">
        <f>INDEX(PDC!$K$1:$L$89,MATCH(AA2808,PDC!$K:$K,0),MATCH(PDC!$L$1,PDC!$K$1:$L$1,0))</f>
        <v>Administration publique et défense ; sécurité sociale obligatoire</v>
      </c>
      <c r="Z2808" t="s">
        <v>345</v>
      </c>
      <c r="AA2808" t="s">
        <v>218</v>
      </c>
      <c r="AB2808">
        <v>2148.7652483779002</v>
      </c>
    </row>
    <row r="2809" spans="24:28" x14ac:dyDescent="0.35">
      <c r="X2809" t="str">
        <f t="shared" si="69"/>
        <v>8433_Enseignement</v>
      </c>
      <c r="Y2809" t="str">
        <f>INDEX(PDC!$K$1:$L$89,MATCH(AA2809,PDC!$K:$K,0),MATCH(PDC!$L$1,PDC!$K$1:$L$1,0))</f>
        <v>Enseignement</v>
      </c>
      <c r="Z2809" t="s">
        <v>345</v>
      </c>
      <c r="AA2809" t="s">
        <v>222</v>
      </c>
      <c r="AB2809">
        <v>2141.5114185530301</v>
      </c>
    </row>
    <row r="2810" spans="24:28" x14ac:dyDescent="0.35">
      <c r="X2810" t="str">
        <f t="shared" si="69"/>
        <v>8433_Activités pour la santé humaine</v>
      </c>
      <c r="Y2810" t="str">
        <f>INDEX(PDC!$K$1:$L$89,MATCH(AA2810,PDC!$K:$K,0),MATCH(PDC!$L$1,PDC!$K$1:$L$1,0))</f>
        <v>Activités pour la santé humaine</v>
      </c>
      <c r="Z2810" t="s">
        <v>345</v>
      </c>
      <c r="AA2810" t="s">
        <v>207</v>
      </c>
      <c r="AB2810">
        <v>2411.08734831741</v>
      </c>
    </row>
    <row r="2811" spans="24:28" x14ac:dyDescent="0.35">
      <c r="X2811" t="str">
        <f t="shared" si="69"/>
        <v>8433_Hébergement médico-social et social</v>
      </c>
      <c r="Y2811" t="str">
        <f>INDEX(PDC!$K$1:$L$89,MATCH(AA2811,PDC!$K:$K,0),MATCH(PDC!$L$1,PDC!$K$1:$L$1,0))</f>
        <v>Hébergement médico-social et social</v>
      </c>
      <c r="Z2811" t="s">
        <v>345</v>
      </c>
      <c r="AA2811" t="s">
        <v>202</v>
      </c>
      <c r="AB2811">
        <v>2229.3643200595202</v>
      </c>
    </row>
    <row r="2812" spans="24:28" x14ac:dyDescent="0.35">
      <c r="X2812" t="str">
        <f t="shared" si="69"/>
        <v>8433_Action sociale sans hébergement</v>
      </c>
      <c r="Y2812" t="str">
        <f>INDEX(PDC!$K$1:$L$89,MATCH(AA2812,PDC!$K:$K,0),MATCH(PDC!$L$1,PDC!$K$1:$L$1,0))</f>
        <v>Action sociale sans hébergement</v>
      </c>
      <c r="Z2812" t="s">
        <v>345</v>
      </c>
      <c r="AA2812" t="s">
        <v>201</v>
      </c>
      <c r="AB2812">
        <v>4286.1701003236303</v>
      </c>
    </row>
    <row r="2813" spans="24:28" x14ac:dyDescent="0.35">
      <c r="X2813" t="str">
        <f t="shared" si="69"/>
        <v>8433_Activités créatives, artistiques et de spectacle</v>
      </c>
      <c r="Y2813" t="str">
        <f>INDEX(PDC!$K$1:$L$89,MATCH(AA2813,PDC!$K:$K,0),MATCH(PDC!$L$1,PDC!$K$1:$L$1,0))</f>
        <v>Activités créatives, artistiques et de spectacle</v>
      </c>
      <c r="Z2813" t="s">
        <v>345</v>
      </c>
      <c r="AA2813" t="s">
        <v>245</v>
      </c>
      <c r="AB2813">
        <v>234.92784824030099</v>
      </c>
    </row>
    <row r="2814" spans="24:28" x14ac:dyDescent="0.35">
      <c r="X2814" t="str">
        <f t="shared" si="69"/>
        <v>8433_Bibliothèques, archives, musées et autres activités culturelles</v>
      </c>
      <c r="Y2814" t="str">
        <f>INDEX(PDC!$K$1:$L$89,MATCH(AA2814,PDC!$K:$K,0),MATCH(PDC!$L$1,PDC!$K$1:$L$1,0))</f>
        <v>Bibliothèques, archives, musées et autres activités culturelles</v>
      </c>
      <c r="Z2814" t="s">
        <v>345</v>
      </c>
      <c r="AA2814" t="s">
        <v>239</v>
      </c>
      <c r="AB2814">
        <v>30.7631701424678</v>
      </c>
    </row>
    <row r="2815" spans="24:28" x14ac:dyDescent="0.35">
      <c r="X2815" t="str">
        <f t="shared" si="69"/>
        <v>8433_Organisation de jeux de hasard et d'argent</v>
      </c>
      <c r="Y2815" t="str">
        <f>INDEX(PDC!$K$1:$L$89,MATCH(AA2815,PDC!$K:$K,0),MATCH(PDC!$L$1,PDC!$K$1:$L$1,0))</f>
        <v>Organisation de jeux de hasard et d'argent</v>
      </c>
      <c r="Z2815" t="s">
        <v>345</v>
      </c>
      <c r="AA2815" t="s">
        <v>247</v>
      </c>
      <c r="AB2815">
        <v>22.1459038410751</v>
      </c>
    </row>
    <row r="2816" spans="24:28" x14ac:dyDescent="0.35">
      <c r="X2816" t="str">
        <f t="shared" si="69"/>
        <v>8433_Activités sportives, récréatives et de loisirs</v>
      </c>
      <c r="Y2816" t="str">
        <f>INDEX(PDC!$K$1:$L$89,MATCH(AA2816,PDC!$K:$K,0),MATCH(PDC!$L$1,PDC!$K$1:$L$1,0))</f>
        <v>Activités sportives, récréatives et de loisirs</v>
      </c>
      <c r="Z2816" t="s">
        <v>345</v>
      </c>
      <c r="AA2816" t="s">
        <v>241</v>
      </c>
      <c r="AB2816">
        <v>278.87152354235099</v>
      </c>
    </row>
    <row r="2817" spans="24:28" x14ac:dyDescent="0.35">
      <c r="X2817" t="str">
        <f t="shared" si="69"/>
        <v>8433_Activités des organisations associatives</v>
      </c>
      <c r="Y2817" t="str">
        <f>INDEX(PDC!$K$1:$L$89,MATCH(AA2817,PDC!$K:$K,0),MATCH(PDC!$L$1,PDC!$K$1:$L$1,0))</f>
        <v>Activités des organisations associatives</v>
      </c>
      <c r="Z2817" t="s">
        <v>345</v>
      </c>
      <c r="AA2817" t="s">
        <v>209</v>
      </c>
      <c r="AB2817">
        <v>1015.01760409515</v>
      </c>
    </row>
    <row r="2818" spans="24:28" x14ac:dyDescent="0.35">
      <c r="X2818" t="str">
        <f t="shared" si="69"/>
        <v>8433_Réparation d'ordinateurs et de biens personnels et domestiques</v>
      </c>
      <c r="Y2818" t="str">
        <f>INDEX(PDC!$K$1:$L$89,MATCH(AA2818,PDC!$K:$K,0),MATCH(PDC!$L$1,PDC!$K$1:$L$1,0))</f>
        <v>Réparation d'ordinateurs et de biens personnels et domestiques</v>
      </c>
      <c r="Z2818" t="s">
        <v>345</v>
      </c>
      <c r="AA2818" t="s">
        <v>242</v>
      </c>
      <c r="AB2818">
        <v>79.047950502453205</v>
      </c>
    </row>
    <row r="2819" spans="24:28" x14ac:dyDescent="0.35">
      <c r="X2819" t="str">
        <f t="shared" si="69"/>
        <v>8433_Autres services personnels</v>
      </c>
      <c r="Y2819" t="str">
        <f>INDEX(PDC!$K$1:$L$89,MATCH(AA2819,PDC!$K:$K,0),MATCH(PDC!$L$1,PDC!$K$1:$L$1,0))</f>
        <v>Autres services personnels</v>
      </c>
      <c r="Z2819" t="s">
        <v>345</v>
      </c>
      <c r="AA2819" t="s">
        <v>216</v>
      </c>
      <c r="AB2819">
        <v>734.96953926262495</v>
      </c>
    </row>
    <row r="2820" spans="24:28" x14ac:dyDescent="0.35">
      <c r="X2820" t="str">
        <f t="shared" si="69"/>
        <v>8433_Activités des ménages en tant qu'employeurs de personnel domestique</v>
      </c>
      <c r="Y2820" t="str">
        <f>INDEX(PDC!$K$1:$L$89,MATCH(AA2820,PDC!$K:$K,0),MATCH(PDC!$L$1,PDC!$K$1:$L$1,0))</f>
        <v>Activités des ménages en tant qu'employeurs de personnel domestique</v>
      </c>
      <c r="Z2820" t="s">
        <v>345</v>
      </c>
      <c r="AA2820" t="s">
        <v>261</v>
      </c>
      <c r="AB2820">
        <v>494.84844571768298</v>
      </c>
    </row>
    <row r="2821" spans="24:28" x14ac:dyDescent="0.35">
      <c r="X2821" t="str">
        <f t="shared" ref="X2821:X2884" si="70">Z2821&amp;"_"&amp;Y2821</f>
        <v>8433_Activités des organisations et organismes extraterritoriaux</v>
      </c>
      <c r="Y2821" t="str">
        <f>INDEX(PDC!$K$1:$L$89,MATCH(AA2821,PDC!$K:$K,0),MATCH(PDC!$L$1,PDC!$K$1:$L$1,0))</f>
        <v>Activités des organisations et organismes extraterritoriaux</v>
      </c>
      <c r="Z2821" t="s">
        <v>345</v>
      </c>
      <c r="AA2821" t="s">
        <v>260</v>
      </c>
      <c r="AB2821">
        <v>8.1745309823828993</v>
      </c>
    </row>
    <row r="2822" spans="24:28" x14ac:dyDescent="0.35">
      <c r="X2822" t="str">
        <f t="shared" si="70"/>
        <v>8434_Culture et production animale, chasse et services annexes</v>
      </c>
      <c r="Y2822" t="str">
        <f>INDEX(PDC!$K$1:$L$89,MATCH(AA2822,PDC!$K:$K,0),MATCH(PDC!$L$1,PDC!$K$1:$L$1,0))</f>
        <v>Culture et production animale, chasse et services annexes</v>
      </c>
      <c r="Z2822" t="s">
        <v>347</v>
      </c>
      <c r="AA2822" t="s">
        <v>94</v>
      </c>
      <c r="AB2822">
        <v>898.61665287730398</v>
      </c>
    </row>
    <row r="2823" spans="24:28" x14ac:dyDescent="0.35">
      <c r="X2823" t="str">
        <f t="shared" si="70"/>
        <v>8434_Sylviculture et exploitation forestière</v>
      </c>
      <c r="Y2823" t="str">
        <f>INDEX(PDC!$K$1:$L$89,MATCH(AA2823,PDC!$K:$K,0),MATCH(PDC!$L$1,PDC!$K$1:$L$1,0))</f>
        <v>Sylviculture et exploitation forestière</v>
      </c>
      <c r="Z2823" t="s">
        <v>347</v>
      </c>
      <c r="AA2823" t="s">
        <v>95</v>
      </c>
      <c r="AB2823">
        <v>8.0655800480131603</v>
      </c>
    </row>
    <row r="2824" spans="24:28" x14ac:dyDescent="0.35">
      <c r="X2824" t="str">
        <f t="shared" si="70"/>
        <v>8434_Pêche et aquaculture</v>
      </c>
      <c r="Y2824" t="str">
        <f>INDEX(PDC!$K$1:$L$89,MATCH(AA2824,PDC!$K:$K,0),MATCH(PDC!$L$1,PDC!$K$1:$L$1,0))</f>
        <v>Pêche et aquaculture</v>
      </c>
      <c r="Z2824" t="s">
        <v>347</v>
      </c>
      <c r="AA2824" t="s">
        <v>104</v>
      </c>
      <c r="AB2824">
        <v>4.1395078816962902</v>
      </c>
    </row>
    <row r="2825" spans="24:28" x14ac:dyDescent="0.35">
      <c r="X2825" t="str">
        <f t="shared" si="70"/>
        <v>8434_Autres industries extractives</v>
      </c>
      <c r="Y2825" t="str">
        <f>INDEX(PDC!$K$1:$L$89,MATCH(AA2825,PDC!$K:$K,0),MATCH(PDC!$L$1,PDC!$K$1:$L$1,0))</f>
        <v>Autres industries extractives</v>
      </c>
      <c r="Z2825" t="s">
        <v>347</v>
      </c>
      <c r="AA2825" t="s">
        <v>96</v>
      </c>
      <c r="AB2825">
        <v>63.101282908713699</v>
      </c>
    </row>
    <row r="2826" spans="24:28" x14ac:dyDescent="0.35">
      <c r="X2826" t="str">
        <f t="shared" si="70"/>
        <v>8434_Industries alimentaires</v>
      </c>
      <c r="Y2826" t="str">
        <f>INDEX(PDC!$K$1:$L$89,MATCH(AA2826,PDC!$K:$K,0),MATCH(PDC!$L$1,PDC!$K$1:$L$1,0))</f>
        <v>Industries alimentaires</v>
      </c>
      <c r="Z2826" t="s">
        <v>347</v>
      </c>
      <c r="AA2826" t="s">
        <v>199</v>
      </c>
      <c r="AB2826">
        <v>1210.03938981395</v>
      </c>
    </row>
    <row r="2827" spans="24:28" x14ac:dyDescent="0.35">
      <c r="X2827" t="str">
        <f t="shared" si="70"/>
        <v>8434_Fabrication de boissons</v>
      </c>
      <c r="Y2827" t="str">
        <f>INDEX(PDC!$K$1:$L$89,MATCH(AA2827,PDC!$K:$K,0),MATCH(PDC!$L$1,PDC!$K$1:$L$1,0))</f>
        <v>Fabrication de boissons</v>
      </c>
      <c r="Z2827" t="s">
        <v>347</v>
      </c>
      <c r="AA2827" t="s">
        <v>252</v>
      </c>
      <c r="AB2827">
        <v>77.7028501961789</v>
      </c>
    </row>
    <row r="2828" spans="24:28" x14ac:dyDescent="0.35">
      <c r="X2828" t="str">
        <f t="shared" si="70"/>
        <v>8434_Fabrication de textiles</v>
      </c>
      <c r="Y2828" t="str">
        <f>INDEX(PDC!$K$1:$L$89,MATCH(AA2828,PDC!$K:$K,0),MATCH(PDC!$L$1,PDC!$K$1:$L$1,0))</f>
        <v>Fabrication de textiles</v>
      </c>
      <c r="Z2828" t="s">
        <v>347</v>
      </c>
      <c r="AA2828" t="s">
        <v>250</v>
      </c>
      <c r="AB2828">
        <v>339.78646731923601</v>
      </c>
    </row>
    <row r="2829" spans="24:28" x14ac:dyDescent="0.35">
      <c r="X2829" t="str">
        <f t="shared" si="70"/>
        <v>8434_Industrie de l'habillement</v>
      </c>
      <c r="Y2829" t="str">
        <f>INDEX(PDC!$K$1:$L$89,MATCH(AA2829,PDC!$K:$K,0),MATCH(PDC!$L$1,PDC!$K$1:$L$1,0))</f>
        <v>Industrie de l'habillement</v>
      </c>
      <c r="Z2829" t="s">
        <v>347</v>
      </c>
      <c r="AA2829" t="s">
        <v>254</v>
      </c>
      <c r="AB2829">
        <v>285.02662545331901</v>
      </c>
    </row>
    <row r="2830" spans="24:28" x14ac:dyDescent="0.35">
      <c r="X2830" t="str">
        <f t="shared" si="70"/>
        <v>8434_Industrie du cuir et de la chaussure</v>
      </c>
      <c r="Y2830" t="str">
        <f>INDEX(PDC!$K$1:$L$89,MATCH(AA2830,PDC!$K:$K,0),MATCH(PDC!$L$1,PDC!$K$1:$L$1,0))</f>
        <v>Industrie du cuir et de la chaussure</v>
      </c>
      <c r="Z2830" t="s">
        <v>347</v>
      </c>
      <c r="AA2830" t="s">
        <v>143</v>
      </c>
      <c r="AB2830">
        <v>38.427503325844398</v>
      </c>
    </row>
    <row r="2831" spans="24:28" x14ac:dyDescent="0.35">
      <c r="X2831" t="str">
        <f t="shared" si="70"/>
        <v>8434_Travail du bois et fabrication d'articles en bois et en liège, à l'exception des meubles ; fabrication d'articles en vannerie et sparterie</v>
      </c>
      <c r="Y2831" t="str">
        <f>INDEX(PDC!$K$1:$L$89,MATCH(AA2831,PDC!$K:$K,0),MATCH(PDC!$L$1,PDC!$K$1:$L$1,0))</f>
        <v>Travail du bois et fabrication d'articles en bois et en liège, à l'exception des meubles ; fabrication d'articles en vannerie et sparterie</v>
      </c>
      <c r="Z2831" t="s">
        <v>347</v>
      </c>
      <c r="AA2831" t="s">
        <v>196</v>
      </c>
      <c r="AB2831">
        <v>227.75222868948501</v>
      </c>
    </row>
    <row r="2832" spans="24:28" x14ac:dyDescent="0.35">
      <c r="X2832" t="str">
        <f t="shared" si="70"/>
        <v>8434_Industrie du papier et du carton</v>
      </c>
      <c r="Y2832" t="str">
        <f>INDEX(PDC!$K$1:$L$89,MATCH(AA2832,PDC!$K:$K,0),MATCH(PDC!$L$1,PDC!$K$1:$L$1,0))</f>
        <v>Industrie du papier et du carton</v>
      </c>
      <c r="Z2832" t="s">
        <v>347</v>
      </c>
      <c r="AA2832" t="s">
        <v>248</v>
      </c>
      <c r="AB2832">
        <v>161.625760462795</v>
      </c>
    </row>
    <row r="2833" spans="24:28" x14ac:dyDescent="0.35">
      <c r="X2833" t="str">
        <f t="shared" si="70"/>
        <v>8434_Imprimerie et reproduction d'enregistrements</v>
      </c>
      <c r="Y2833" t="str">
        <f>INDEX(PDC!$K$1:$L$89,MATCH(AA2833,PDC!$K:$K,0),MATCH(PDC!$L$1,PDC!$K$1:$L$1,0))</f>
        <v>Imprimerie et reproduction d'enregistrements</v>
      </c>
      <c r="Z2833" t="s">
        <v>347</v>
      </c>
      <c r="AA2833" t="s">
        <v>221</v>
      </c>
      <c r="AB2833">
        <v>191.24907029968901</v>
      </c>
    </row>
    <row r="2834" spans="24:28" x14ac:dyDescent="0.35">
      <c r="X2834" t="str">
        <f t="shared" si="70"/>
        <v>8434_Cokéfaction et raffinage</v>
      </c>
      <c r="Y2834" t="str">
        <f>INDEX(PDC!$K$1:$L$89,MATCH(AA2834,PDC!$K:$K,0),MATCH(PDC!$L$1,PDC!$K$1:$L$1,0))</f>
        <v>Cokéfaction et raffinage</v>
      </c>
      <c r="Z2834" t="s">
        <v>347</v>
      </c>
      <c r="AA2834" t="s">
        <v>262</v>
      </c>
      <c r="AB2834">
        <v>4.15007215007215</v>
      </c>
    </row>
    <row r="2835" spans="24:28" x14ac:dyDescent="0.35">
      <c r="X2835" t="str">
        <f t="shared" si="70"/>
        <v>8434_Industrie chimique</v>
      </c>
      <c r="Y2835" t="str">
        <f>INDEX(PDC!$K$1:$L$89,MATCH(AA2835,PDC!$K:$K,0),MATCH(PDC!$L$1,PDC!$K$1:$L$1,0))</f>
        <v>Industrie chimique</v>
      </c>
      <c r="Z2835" t="s">
        <v>347</v>
      </c>
      <c r="AA2835" t="s">
        <v>211</v>
      </c>
      <c r="AB2835">
        <v>666.01894123471402</v>
      </c>
    </row>
    <row r="2836" spans="24:28" x14ac:dyDescent="0.35">
      <c r="X2836" t="str">
        <f t="shared" si="70"/>
        <v>8434_Industrie pharmaceutique</v>
      </c>
      <c r="Y2836" t="str">
        <f>INDEX(PDC!$K$1:$L$89,MATCH(AA2836,PDC!$K:$K,0),MATCH(PDC!$L$1,PDC!$K$1:$L$1,0))</f>
        <v>Industrie pharmaceutique</v>
      </c>
      <c r="Z2836" t="s">
        <v>347</v>
      </c>
      <c r="AA2836" t="s">
        <v>259</v>
      </c>
      <c r="AB2836">
        <v>138.20628827381501</v>
      </c>
    </row>
    <row r="2837" spans="24:28" x14ac:dyDescent="0.35">
      <c r="X2837" t="str">
        <f t="shared" si="70"/>
        <v>8434_Fabrication de produits en caoutchouc et en plastique</v>
      </c>
      <c r="Y2837" t="str">
        <f>INDEX(PDC!$K$1:$L$89,MATCH(AA2837,PDC!$K:$K,0),MATCH(PDC!$L$1,PDC!$K$1:$L$1,0))</f>
        <v>Fabrication de produits en caoutchouc et en plastique</v>
      </c>
      <c r="Z2837" t="s">
        <v>347</v>
      </c>
      <c r="AA2837" t="s">
        <v>195</v>
      </c>
      <c r="AB2837">
        <v>787.36972280428802</v>
      </c>
    </row>
    <row r="2838" spans="24:28" x14ac:dyDescent="0.35">
      <c r="X2838" t="str">
        <f t="shared" si="70"/>
        <v>8434_Fabrication d'autres produits minéraux non métalliques</v>
      </c>
      <c r="Y2838" t="str">
        <f>INDEX(PDC!$K$1:$L$89,MATCH(AA2838,PDC!$K:$K,0),MATCH(PDC!$L$1,PDC!$K$1:$L$1,0))</f>
        <v>Fabrication d'autres produits minéraux non métalliques</v>
      </c>
      <c r="Z2838" t="s">
        <v>347</v>
      </c>
      <c r="AA2838" t="s">
        <v>203</v>
      </c>
      <c r="AB2838">
        <v>220.22528909892901</v>
      </c>
    </row>
    <row r="2839" spans="24:28" x14ac:dyDescent="0.35">
      <c r="X2839" t="str">
        <f t="shared" si="70"/>
        <v>8434_Métallurgie</v>
      </c>
      <c r="Y2839" t="str">
        <f>INDEX(PDC!$K$1:$L$89,MATCH(AA2839,PDC!$K:$K,0),MATCH(PDC!$L$1,PDC!$K$1:$L$1,0))</f>
        <v>Métallurgie</v>
      </c>
      <c r="Z2839" t="s">
        <v>347</v>
      </c>
      <c r="AA2839" t="s">
        <v>225</v>
      </c>
      <c r="AB2839">
        <v>646.06242080230004</v>
      </c>
    </row>
    <row r="2840" spans="24:28" x14ac:dyDescent="0.35">
      <c r="X2840" t="str">
        <f t="shared" si="70"/>
        <v>8434_Fabrication de produits métalliques, à l'exception des machines et des équipements</v>
      </c>
      <c r="Y2840" t="str">
        <f>INDEX(PDC!$K$1:$L$89,MATCH(AA2840,PDC!$K:$K,0),MATCH(PDC!$L$1,PDC!$K$1:$L$1,0))</f>
        <v>Fabrication de produits métalliques, à l'exception des machines et des équipements</v>
      </c>
      <c r="Z2840" t="s">
        <v>347</v>
      </c>
      <c r="AA2840" t="s">
        <v>204</v>
      </c>
      <c r="AB2840">
        <v>1553.37749666738</v>
      </c>
    </row>
    <row r="2841" spans="24:28" x14ac:dyDescent="0.35">
      <c r="X2841" t="str">
        <f t="shared" si="70"/>
        <v>8434_Fabrication de produits informatiques, électroniques et optiques</v>
      </c>
      <c r="Y2841" t="str">
        <f>INDEX(PDC!$K$1:$L$89,MATCH(AA2841,PDC!$K:$K,0),MATCH(PDC!$L$1,PDC!$K$1:$L$1,0))</f>
        <v>Fabrication de produits informatiques, électroniques et optiques</v>
      </c>
      <c r="Z2841" t="s">
        <v>347</v>
      </c>
      <c r="AA2841" t="s">
        <v>145</v>
      </c>
      <c r="AB2841">
        <v>81.979644361873895</v>
      </c>
    </row>
    <row r="2842" spans="24:28" x14ac:dyDescent="0.35">
      <c r="X2842" t="str">
        <f t="shared" si="70"/>
        <v>8434_Fabrication d'équipements électriques</v>
      </c>
      <c r="Y2842" t="str">
        <f>INDEX(PDC!$K$1:$L$89,MATCH(AA2842,PDC!$K:$K,0),MATCH(PDC!$L$1,PDC!$K$1:$L$1,0))</f>
        <v>Fabrication d'équipements électriques</v>
      </c>
      <c r="Z2842" t="s">
        <v>347</v>
      </c>
      <c r="AA2842" t="s">
        <v>235</v>
      </c>
      <c r="AB2842">
        <v>331.870826348565</v>
      </c>
    </row>
    <row r="2843" spans="24:28" x14ac:dyDescent="0.35">
      <c r="X2843" t="str">
        <f t="shared" si="70"/>
        <v>8434_Fabrication de machines et équipements n.c.a.</v>
      </c>
      <c r="Y2843" t="str">
        <f>INDEX(PDC!$K$1:$L$89,MATCH(AA2843,PDC!$K:$K,0),MATCH(PDC!$L$1,PDC!$K$1:$L$1,0))</f>
        <v>Fabrication de machines et équipements n.c.a.</v>
      </c>
      <c r="Z2843" t="s">
        <v>347</v>
      </c>
      <c r="AA2843" t="s">
        <v>219</v>
      </c>
      <c r="AB2843">
        <v>1315.53917108619</v>
      </c>
    </row>
    <row r="2844" spans="24:28" x14ac:dyDescent="0.35">
      <c r="X2844" t="str">
        <f t="shared" si="70"/>
        <v>8434_Industrie automobile</v>
      </c>
      <c r="Y2844" t="str">
        <f>INDEX(PDC!$K$1:$L$89,MATCH(AA2844,PDC!$K:$K,0),MATCH(PDC!$L$1,PDC!$K$1:$L$1,0))</f>
        <v>Industrie automobile</v>
      </c>
      <c r="Z2844" t="s">
        <v>347</v>
      </c>
      <c r="AA2844" t="s">
        <v>208</v>
      </c>
      <c r="AB2844">
        <v>298.20145177941998</v>
      </c>
    </row>
    <row r="2845" spans="24:28" x14ac:dyDescent="0.35">
      <c r="X2845" t="str">
        <f t="shared" si="70"/>
        <v>8434_Fabrication d'autres matériels de transport</v>
      </c>
      <c r="Y2845" t="str">
        <f>INDEX(PDC!$K$1:$L$89,MATCH(AA2845,PDC!$K:$K,0),MATCH(PDC!$L$1,PDC!$K$1:$L$1,0))</f>
        <v>Fabrication d'autres matériels de transport</v>
      </c>
      <c r="Z2845" t="s">
        <v>347</v>
      </c>
      <c r="AA2845" t="s">
        <v>237</v>
      </c>
      <c r="AB2845">
        <v>9.84523847644701</v>
      </c>
    </row>
    <row r="2846" spans="24:28" x14ac:dyDescent="0.35">
      <c r="X2846" t="str">
        <f t="shared" si="70"/>
        <v>8434_Fabrication de meubles</v>
      </c>
      <c r="Y2846" t="str">
        <f>INDEX(PDC!$K$1:$L$89,MATCH(AA2846,PDC!$K:$K,0),MATCH(PDC!$L$1,PDC!$K$1:$L$1,0))</f>
        <v>Fabrication de meubles</v>
      </c>
      <c r="Z2846" t="s">
        <v>347</v>
      </c>
      <c r="AA2846" t="s">
        <v>231</v>
      </c>
      <c r="AB2846">
        <v>277.43589137745602</v>
      </c>
    </row>
    <row r="2847" spans="24:28" x14ac:dyDescent="0.35">
      <c r="X2847" t="str">
        <f t="shared" si="70"/>
        <v>8434_Autres industries manufacturières</v>
      </c>
      <c r="Y2847" t="str">
        <f>INDEX(PDC!$K$1:$L$89,MATCH(AA2847,PDC!$K:$K,0),MATCH(PDC!$L$1,PDC!$K$1:$L$1,0))</f>
        <v>Autres industries manufacturières</v>
      </c>
      <c r="Z2847" t="s">
        <v>347</v>
      </c>
      <c r="AA2847" t="s">
        <v>244</v>
      </c>
      <c r="AB2847">
        <v>334.760344561051</v>
      </c>
    </row>
    <row r="2848" spans="24:28" x14ac:dyDescent="0.35">
      <c r="X2848" t="str">
        <f t="shared" si="70"/>
        <v>8434_Réparation et installation de machines et d'équipements</v>
      </c>
      <c r="Y2848" t="str">
        <f>INDEX(PDC!$K$1:$L$89,MATCH(AA2848,PDC!$K:$K,0),MATCH(PDC!$L$1,PDC!$K$1:$L$1,0))</f>
        <v>Réparation et installation de machines et d'équipements</v>
      </c>
      <c r="Z2848" t="s">
        <v>347</v>
      </c>
      <c r="AA2848" t="s">
        <v>215</v>
      </c>
      <c r="AB2848">
        <v>563.84467420308602</v>
      </c>
    </row>
    <row r="2849" spans="24:28" x14ac:dyDescent="0.35">
      <c r="X2849" t="str">
        <f t="shared" si="70"/>
        <v>8434_Production et distribution d'électricité, de gaz, de vapeur et d'air conditionné</v>
      </c>
      <c r="Y2849" t="str">
        <f>INDEX(PDC!$K$1:$L$89,MATCH(AA2849,PDC!$K:$K,0),MATCH(PDC!$L$1,PDC!$K$1:$L$1,0))</f>
        <v>Production et distribution d'électricité, de gaz, de vapeur et d'air conditionné</v>
      </c>
      <c r="Z2849" t="s">
        <v>347</v>
      </c>
      <c r="AA2849" t="s">
        <v>253</v>
      </c>
      <c r="AB2849">
        <v>175.22391315599</v>
      </c>
    </row>
    <row r="2850" spans="24:28" x14ac:dyDescent="0.35">
      <c r="X2850" t="str">
        <f t="shared" si="70"/>
        <v>8434_Captage, traitement et distribution d'eau</v>
      </c>
      <c r="Y2850" t="str">
        <f>INDEX(PDC!$K$1:$L$89,MATCH(AA2850,PDC!$K:$K,0),MATCH(PDC!$L$1,PDC!$K$1:$L$1,0))</f>
        <v>Captage, traitement et distribution d'eau</v>
      </c>
      <c r="Z2850" t="s">
        <v>347</v>
      </c>
      <c r="AA2850" t="s">
        <v>230</v>
      </c>
      <c r="AB2850">
        <v>100.706560524228</v>
      </c>
    </row>
    <row r="2851" spans="24:28" x14ac:dyDescent="0.35">
      <c r="X2851" t="str">
        <f t="shared" si="70"/>
        <v>8434_Collecte et traitement des eaux usées</v>
      </c>
      <c r="Y2851" t="str">
        <f>INDEX(PDC!$K$1:$L$89,MATCH(AA2851,PDC!$K:$K,0),MATCH(PDC!$L$1,PDC!$K$1:$L$1,0))</f>
        <v>Collecte et traitement des eaux usées</v>
      </c>
      <c r="Z2851" t="s">
        <v>347</v>
      </c>
      <c r="AA2851" t="s">
        <v>197</v>
      </c>
      <c r="AB2851">
        <v>7.9615052057527</v>
      </c>
    </row>
    <row r="2852" spans="24:28" x14ac:dyDescent="0.35">
      <c r="X2852" t="str">
        <f t="shared" si="70"/>
        <v>8434_Collecte, traitement et élimination des déchets ; récupération</v>
      </c>
      <c r="Y2852" t="str">
        <f>INDEX(PDC!$K$1:$L$89,MATCH(AA2852,PDC!$K:$K,0),MATCH(PDC!$L$1,PDC!$K$1:$L$1,0))</f>
        <v>Collecte, traitement et élimination des déchets ; récupération</v>
      </c>
      <c r="Z2852" t="s">
        <v>347</v>
      </c>
      <c r="AA2852" t="s">
        <v>147</v>
      </c>
      <c r="AB2852">
        <v>151.60410543251501</v>
      </c>
    </row>
    <row r="2853" spans="24:28" x14ac:dyDescent="0.35">
      <c r="X2853" t="str">
        <f t="shared" si="70"/>
        <v>8434_Dépollution et autres services de gestion des déchets</v>
      </c>
      <c r="Y2853" t="str">
        <f>INDEX(PDC!$K$1:$L$89,MATCH(AA2853,PDC!$K:$K,0),MATCH(PDC!$L$1,PDC!$K$1:$L$1,0))</f>
        <v>Dépollution et autres services de gestion des déchets</v>
      </c>
      <c r="Z2853" t="s">
        <v>347</v>
      </c>
      <c r="AA2853" t="s">
        <v>246</v>
      </c>
      <c r="AB2853">
        <v>4.07236117812523</v>
      </c>
    </row>
    <row r="2854" spans="24:28" x14ac:dyDescent="0.35">
      <c r="X2854" t="str">
        <f t="shared" si="70"/>
        <v>8434_Construction de bâtiments</v>
      </c>
      <c r="Y2854" t="str">
        <f>INDEX(PDC!$K$1:$L$89,MATCH(AA2854,PDC!$K:$K,0),MATCH(PDC!$L$1,PDC!$K$1:$L$1,0))</f>
        <v>Construction de bâtiments</v>
      </c>
      <c r="Z2854" t="s">
        <v>347</v>
      </c>
      <c r="AA2854" t="s">
        <v>193</v>
      </c>
      <c r="AB2854">
        <v>197.84410869992701</v>
      </c>
    </row>
    <row r="2855" spans="24:28" x14ac:dyDescent="0.35">
      <c r="X2855" t="str">
        <f t="shared" si="70"/>
        <v>8434_Génie civil</v>
      </c>
      <c r="Y2855" t="str">
        <f>INDEX(PDC!$K$1:$L$89,MATCH(AA2855,PDC!$K:$K,0),MATCH(PDC!$L$1,PDC!$K$1:$L$1,0))</f>
        <v>Génie civil</v>
      </c>
      <c r="Z2855" t="s">
        <v>347</v>
      </c>
      <c r="AA2855" t="s">
        <v>149</v>
      </c>
      <c r="AB2855">
        <v>214.90061924999</v>
      </c>
    </row>
    <row r="2856" spans="24:28" x14ac:dyDescent="0.35">
      <c r="X2856" t="str">
        <f t="shared" si="70"/>
        <v>8434_Travaux de construction spécialisés</v>
      </c>
      <c r="Y2856" t="str">
        <f>INDEX(PDC!$K$1:$L$89,MATCH(AA2856,PDC!$K:$K,0),MATCH(PDC!$L$1,PDC!$K$1:$L$1,0))</f>
        <v>Travaux de construction spécialisés</v>
      </c>
      <c r="Z2856" t="s">
        <v>347</v>
      </c>
      <c r="AA2856" t="s">
        <v>151</v>
      </c>
      <c r="AB2856">
        <v>3165.6502790722002</v>
      </c>
    </row>
    <row r="2857" spans="24:28" x14ac:dyDescent="0.35">
      <c r="X2857" t="str">
        <f t="shared" si="70"/>
        <v>8434_Commerce et réparation d'automobiles et de motocycles</v>
      </c>
      <c r="Y2857" t="str">
        <f>INDEX(PDC!$K$1:$L$89,MATCH(AA2857,PDC!$K:$K,0),MATCH(PDC!$L$1,PDC!$K$1:$L$1,0))</f>
        <v>Commerce et réparation d'automobiles et de motocycles</v>
      </c>
      <c r="Z2857" t="s">
        <v>347</v>
      </c>
      <c r="AA2857" t="s">
        <v>223</v>
      </c>
      <c r="AB2857">
        <v>1064.3177211944201</v>
      </c>
    </row>
    <row r="2858" spans="24:28" x14ac:dyDescent="0.35">
      <c r="X2858" t="str">
        <f t="shared" si="70"/>
        <v>8434_Commerce de gros, à l'exception des automobiles et des motocycles</v>
      </c>
      <c r="Y2858" t="str">
        <f>INDEX(PDC!$K$1:$L$89,MATCH(AA2858,PDC!$K:$K,0),MATCH(PDC!$L$1,PDC!$K$1:$L$1,0))</f>
        <v>Commerce de gros, à l'exception des automobiles et des motocycles</v>
      </c>
      <c r="Z2858" t="s">
        <v>347</v>
      </c>
      <c r="AA2858" t="s">
        <v>210</v>
      </c>
      <c r="AB2858">
        <v>2583.9227431406598</v>
      </c>
    </row>
    <row r="2859" spans="24:28" x14ac:dyDescent="0.35">
      <c r="X2859" t="str">
        <f t="shared" si="70"/>
        <v>8434_Commerce de détail, à l'exception des automobiles et des motocycles</v>
      </c>
      <c r="Y2859" t="str">
        <f>INDEX(PDC!$K$1:$L$89,MATCH(AA2859,PDC!$K:$K,0),MATCH(PDC!$L$1,PDC!$K$1:$L$1,0))</f>
        <v>Commerce de détail, à l'exception des automobiles et des motocycles</v>
      </c>
      <c r="Z2859" t="s">
        <v>347</v>
      </c>
      <c r="AA2859" t="s">
        <v>206</v>
      </c>
      <c r="AB2859">
        <v>3706.7396410153401</v>
      </c>
    </row>
    <row r="2860" spans="24:28" x14ac:dyDescent="0.35">
      <c r="X2860" t="str">
        <f t="shared" si="70"/>
        <v>8434_Transports terrestres et transport par conduites</v>
      </c>
      <c r="Y2860" t="str">
        <f>INDEX(PDC!$K$1:$L$89,MATCH(AA2860,PDC!$K:$K,0),MATCH(PDC!$L$1,PDC!$K$1:$L$1,0))</f>
        <v>Transports terrestres et transport par conduites</v>
      </c>
      <c r="Z2860" t="s">
        <v>347</v>
      </c>
      <c r="AA2860" t="s">
        <v>205</v>
      </c>
      <c r="AB2860">
        <v>1442.2918479776999</v>
      </c>
    </row>
    <row r="2861" spans="24:28" x14ac:dyDescent="0.35">
      <c r="X2861" t="str">
        <f t="shared" si="70"/>
        <v>8434_Transports aériens</v>
      </c>
      <c r="Y2861" t="str">
        <f>INDEX(PDC!$K$1:$L$89,MATCH(AA2861,PDC!$K:$K,0),MATCH(PDC!$L$1,PDC!$K$1:$L$1,0))</f>
        <v>Transports aériens</v>
      </c>
      <c r="Z2861" t="s">
        <v>347</v>
      </c>
      <c r="AA2861" t="s">
        <v>258</v>
      </c>
      <c r="AB2861">
        <v>11.762725388030001</v>
      </c>
    </row>
    <row r="2862" spans="24:28" x14ac:dyDescent="0.35">
      <c r="X2862" t="str">
        <f t="shared" si="70"/>
        <v>8434_Entreposage et services auxiliaires des transports</v>
      </c>
      <c r="Y2862" t="str">
        <f>INDEX(PDC!$K$1:$L$89,MATCH(AA2862,PDC!$K:$K,0),MATCH(PDC!$L$1,PDC!$K$1:$L$1,0))</f>
        <v>Entreposage et services auxiliaires des transports</v>
      </c>
      <c r="Z2862" t="s">
        <v>347</v>
      </c>
      <c r="AA2862" t="s">
        <v>200</v>
      </c>
      <c r="AB2862">
        <v>758.07510882554197</v>
      </c>
    </row>
    <row r="2863" spans="24:28" x14ac:dyDescent="0.35">
      <c r="X2863" t="str">
        <f t="shared" si="70"/>
        <v>8434_Activités de poste et de courrier</v>
      </c>
      <c r="Y2863" t="str">
        <f>INDEX(PDC!$K$1:$L$89,MATCH(AA2863,PDC!$K:$K,0),MATCH(PDC!$L$1,PDC!$K$1:$L$1,0))</f>
        <v>Activités de poste et de courrier</v>
      </c>
      <c r="Z2863" t="s">
        <v>347</v>
      </c>
      <c r="AA2863" t="s">
        <v>229</v>
      </c>
      <c r="AB2863">
        <v>227.27882818175999</v>
      </c>
    </row>
    <row r="2864" spans="24:28" x14ac:dyDescent="0.35">
      <c r="X2864" t="str">
        <f t="shared" si="70"/>
        <v>8434_Hébergement</v>
      </c>
      <c r="Y2864" t="str">
        <f>INDEX(PDC!$K$1:$L$89,MATCH(AA2864,PDC!$K:$K,0),MATCH(PDC!$L$1,PDC!$K$1:$L$1,0))</f>
        <v>Hébergement</v>
      </c>
      <c r="Z2864" t="s">
        <v>347</v>
      </c>
      <c r="AA2864" t="s">
        <v>220</v>
      </c>
      <c r="AB2864">
        <v>406.53987529729898</v>
      </c>
    </row>
    <row r="2865" spans="24:28" x14ac:dyDescent="0.35">
      <c r="X2865" t="str">
        <f t="shared" si="70"/>
        <v>8434_Restauration</v>
      </c>
      <c r="Y2865" t="str">
        <f>INDEX(PDC!$K$1:$L$89,MATCH(AA2865,PDC!$K:$K,0),MATCH(PDC!$L$1,PDC!$K$1:$L$1,0))</f>
        <v>Restauration</v>
      </c>
      <c r="Z2865" t="s">
        <v>347</v>
      </c>
      <c r="AA2865" t="s">
        <v>214</v>
      </c>
      <c r="AB2865">
        <v>1165.0779819556301</v>
      </c>
    </row>
    <row r="2866" spans="24:28" x14ac:dyDescent="0.35">
      <c r="X2866" t="str">
        <f t="shared" si="70"/>
        <v>8434_Édition</v>
      </c>
      <c r="Y2866" t="str">
        <f>INDEX(PDC!$K$1:$L$89,MATCH(AA2866,PDC!$K:$K,0),MATCH(PDC!$L$1,PDC!$K$1:$L$1,0))</f>
        <v>Édition</v>
      </c>
      <c r="Z2866" t="s">
        <v>347</v>
      </c>
      <c r="AA2866" t="s">
        <v>255</v>
      </c>
      <c r="AB2866">
        <v>84.611806670808406</v>
      </c>
    </row>
    <row r="2867" spans="24:28" x14ac:dyDescent="0.35">
      <c r="X2867" t="str">
        <f t="shared" si="70"/>
        <v>8434_Production de films cinématographiques, de vidéo et de programmes de télévision ; enregistrement sonore et édition musicale</v>
      </c>
      <c r="Y2867" t="str">
        <f>INDEX(PDC!$K$1:$L$89,MATCH(AA2867,PDC!$K:$K,0),MATCH(PDC!$L$1,PDC!$K$1:$L$1,0))</f>
        <v>Production de films cinématographiques, de vidéo et de programmes de télévision ; enregistrement sonore et édition musicale</v>
      </c>
      <c r="Z2867" t="s">
        <v>347</v>
      </c>
      <c r="AA2867" t="s">
        <v>228</v>
      </c>
      <c r="AB2867">
        <v>16.309373684978901</v>
      </c>
    </row>
    <row r="2868" spans="24:28" x14ac:dyDescent="0.35">
      <c r="X2868" t="str">
        <f t="shared" si="70"/>
        <v>8434_Programmation et diffusion</v>
      </c>
      <c r="Y2868" t="str">
        <f>INDEX(PDC!$K$1:$L$89,MATCH(AA2868,PDC!$K:$K,0),MATCH(PDC!$L$1,PDC!$K$1:$L$1,0))</f>
        <v>Programmation et diffusion</v>
      </c>
      <c r="Z2868" t="s">
        <v>347</v>
      </c>
      <c r="AA2868" t="s">
        <v>257</v>
      </c>
      <c r="AB2868">
        <v>0.95683650739543802</v>
      </c>
    </row>
    <row r="2869" spans="24:28" x14ac:dyDescent="0.35">
      <c r="X2869" t="str">
        <f t="shared" si="70"/>
        <v>8434_Télécommunications</v>
      </c>
      <c r="Y2869" t="str">
        <f>INDEX(PDC!$K$1:$L$89,MATCH(AA2869,PDC!$K:$K,0),MATCH(PDC!$L$1,PDC!$K$1:$L$1,0))</f>
        <v>Télécommunications</v>
      </c>
      <c r="Z2869" t="s">
        <v>347</v>
      </c>
      <c r="AA2869" t="s">
        <v>249</v>
      </c>
      <c r="AB2869">
        <v>78.744615228841994</v>
      </c>
    </row>
    <row r="2870" spans="24:28" x14ac:dyDescent="0.35">
      <c r="X2870" t="str">
        <f t="shared" si="70"/>
        <v>8434_Programmation, conseil et autres activités informatiques</v>
      </c>
      <c r="Y2870" t="str">
        <f>INDEX(PDC!$K$1:$L$89,MATCH(AA2870,PDC!$K:$K,0),MATCH(PDC!$L$1,PDC!$K$1:$L$1,0))</f>
        <v>Programmation, conseil et autres activités informatiques</v>
      </c>
      <c r="Z2870" t="s">
        <v>347</v>
      </c>
      <c r="AA2870" t="s">
        <v>233</v>
      </c>
      <c r="AB2870">
        <v>139.29941398293599</v>
      </c>
    </row>
    <row r="2871" spans="24:28" x14ac:dyDescent="0.35">
      <c r="X2871" t="str">
        <f t="shared" si="70"/>
        <v>8434_Services d'information</v>
      </c>
      <c r="Y2871" t="str">
        <f>INDEX(PDC!$K$1:$L$89,MATCH(AA2871,PDC!$K:$K,0),MATCH(PDC!$L$1,PDC!$K$1:$L$1,0))</f>
        <v>Services d'information</v>
      </c>
      <c r="Z2871" t="s">
        <v>347</v>
      </c>
      <c r="AA2871" t="s">
        <v>153</v>
      </c>
      <c r="AB2871">
        <v>35.838612539053898</v>
      </c>
    </row>
    <row r="2872" spans="24:28" x14ac:dyDescent="0.35">
      <c r="X2872" t="str">
        <f t="shared" si="70"/>
        <v>8434_Activités des services financiers, hors assurance et caisses de retraite</v>
      </c>
      <c r="Y2872" t="str">
        <f>INDEX(PDC!$K$1:$L$89,MATCH(AA2872,PDC!$K:$K,0),MATCH(PDC!$L$1,PDC!$K$1:$L$1,0))</f>
        <v>Activités des services financiers, hors assurance et caisses de retraite</v>
      </c>
      <c r="Z2872" t="s">
        <v>347</v>
      </c>
      <c r="AA2872" t="s">
        <v>226</v>
      </c>
      <c r="AB2872">
        <v>665.24141956813605</v>
      </c>
    </row>
    <row r="2873" spans="24:28" x14ac:dyDescent="0.35">
      <c r="X2873" t="str">
        <f t="shared" si="70"/>
        <v>8434_Assurance</v>
      </c>
      <c r="Y2873" t="str">
        <f>INDEX(PDC!$K$1:$L$89,MATCH(AA2873,PDC!$K:$K,0),MATCH(PDC!$L$1,PDC!$K$1:$L$1,0))</f>
        <v>Assurance</v>
      </c>
      <c r="Z2873" t="s">
        <v>347</v>
      </c>
      <c r="AA2873" t="s">
        <v>240</v>
      </c>
      <c r="AB2873">
        <v>125.465762580587</v>
      </c>
    </row>
    <row r="2874" spans="24:28" x14ac:dyDescent="0.35">
      <c r="X2874" t="str">
        <f t="shared" si="70"/>
        <v>8434_Activités auxiliaires de services financiers et d'assurance</v>
      </c>
      <c r="Y2874" t="str">
        <f>INDEX(PDC!$K$1:$L$89,MATCH(AA2874,PDC!$K:$K,0),MATCH(PDC!$L$1,PDC!$K$1:$L$1,0))</f>
        <v>Activités auxiliaires de services financiers et d'assurance</v>
      </c>
      <c r="Z2874" t="s">
        <v>347</v>
      </c>
      <c r="AA2874" t="s">
        <v>232</v>
      </c>
      <c r="AB2874">
        <v>243.55975609826601</v>
      </c>
    </row>
    <row r="2875" spans="24:28" x14ac:dyDescent="0.35">
      <c r="X2875" t="str">
        <f t="shared" si="70"/>
        <v>8434_Activités immobilières</v>
      </c>
      <c r="Y2875" t="str">
        <f>INDEX(PDC!$K$1:$L$89,MATCH(AA2875,PDC!$K:$K,0),MATCH(PDC!$L$1,PDC!$K$1:$L$1,0))</f>
        <v>Activités immobilières</v>
      </c>
      <c r="Z2875" t="s">
        <v>347</v>
      </c>
      <c r="AA2875" t="s">
        <v>217</v>
      </c>
      <c r="AB2875">
        <v>562.46673104116701</v>
      </c>
    </row>
    <row r="2876" spans="24:28" x14ac:dyDescent="0.35">
      <c r="X2876" t="str">
        <f t="shared" si="70"/>
        <v>8434_Activités juridiques et comptables</v>
      </c>
      <c r="Y2876" t="str">
        <f>INDEX(PDC!$K$1:$L$89,MATCH(AA2876,PDC!$K:$K,0),MATCH(PDC!$L$1,PDC!$K$1:$L$1,0))</f>
        <v>Activités juridiques et comptables</v>
      </c>
      <c r="Z2876" t="s">
        <v>347</v>
      </c>
      <c r="AA2876" t="s">
        <v>155</v>
      </c>
      <c r="AB2876">
        <v>548.21482253513102</v>
      </c>
    </row>
    <row r="2877" spans="24:28" x14ac:dyDescent="0.35">
      <c r="X2877" t="str">
        <f t="shared" si="70"/>
        <v>8434_Activités des sièges sociaux ; conseil de gestion</v>
      </c>
      <c r="Y2877" t="str">
        <f>INDEX(PDC!$K$1:$L$89,MATCH(AA2877,PDC!$K:$K,0),MATCH(PDC!$L$1,PDC!$K$1:$L$1,0))</f>
        <v>Activités des sièges sociaux ; conseil de gestion</v>
      </c>
      <c r="Z2877" t="s">
        <v>347</v>
      </c>
      <c r="AA2877" t="s">
        <v>234</v>
      </c>
      <c r="AB2877">
        <v>313.15835374682501</v>
      </c>
    </row>
    <row r="2878" spans="24:28" x14ac:dyDescent="0.35">
      <c r="X2878" t="str">
        <f t="shared" si="70"/>
        <v>8434_Activités d'architecture et d'ingénierie ; activités de contrôle et analyses techniques</v>
      </c>
      <c r="Y2878" t="str">
        <f>INDEX(PDC!$K$1:$L$89,MATCH(AA2878,PDC!$K:$K,0),MATCH(PDC!$L$1,PDC!$K$1:$L$1,0))</f>
        <v>Activités d'architecture et d'ingénierie ; activités de contrôle et analyses techniques</v>
      </c>
      <c r="Z2878" t="s">
        <v>347</v>
      </c>
      <c r="AA2878" t="s">
        <v>243</v>
      </c>
      <c r="AB2878">
        <v>379.45234302969698</v>
      </c>
    </row>
    <row r="2879" spans="24:28" x14ac:dyDescent="0.35">
      <c r="X2879" t="str">
        <f t="shared" si="70"/>
        <v>8434_Recherche-développement scientifique</v>
      </c>
      <c r="Y2879" t="str">
        <f>INDEX(PDC!$K$1:$L$89,MATCH(AA2879,PDC!$K:$K,0),MATCH(PDC!$L$1,PDC!$K$1:$L$1,0))</f>
        <v>Recherche-développement scientifique</v>
      </c>
      <c r="Z2879" t="s">
        <v>347</v>
      </c>
      <c r="AA2879" t="s">
        <v>251</v>
      </c>
      <c r="AB2879">
        <v>29.2109987531285</v>
      </c>
    </row>
    <row r="2880" spans="24:28" x14ac:dyDescent="0.35">
      <c r="X2880" t="str">
        <f t="shared" si="70"/>
        <v>8434_Publicité et études de marché</v>
      </c>
      <c r="Y2880" t="str">
        <f>INDEX(PDC!$K$1:$L$89,MATCH(AA2880,PDC!$K:$K,0),MATCH(PDC!$L$1,PDC!$K$1:$L$1,0))</f>
        <v>Publicité et études de marché</v>
      </c>
      <c r="Z2880" t="s">
        <v>347</v>
      </c>
      <c r="AA2880" t="s">
        <v>157</v>
      </c>
      <c r="AB2880">
        <v>116.120710277836</v>
      </c>
    </row>
    <row r="2881" spans="24:28" x14ac:dyDescent="0.35">
      <c r="X2881" t="str">
        <f t="shared" si="70"/>
        <v>8434_Autres activités spécialisées, scientifiques et techniques</v>
      </c>
      <c r="Y2881" t="str">
        <f>INDEX(PDC!$K$1:$L$89,MATCH(AA2881,PDC!$K:$K,0),MATCH(PDC!$L$1,PDC!$K$1:$L$1,0))</f>
        <v>Autres activités spécialisées, scientifiques et techniques</v>
      </c>
      <c r="Z2881" t="s">
        <v>347</v>
      </c>
      <c r="AA2881" t="s">
        <v>159</v>
      </c>
      <c r="AB2881">
        <v>52.379529375696499</v>
      </c>
    </row>
    <row r="2882" spans="24:28" x14ac:dyDescent="0.35">
      <c r="X2882" t="str">
        <f t="shared" si="70"/>
        <v>8434_Activités vétérinaires</v>
      </c>
      <c r="Y2882" t="str">
        <f>INDEX(PDC!$K$1:$L$89,MATCH(AA2882,PDC!$K:$K,0),MATCH(PDC!$L$1,PDC!$K$1:$L$1,0))</f>
        <v>Activités vétérinaires</v>
      </c>
      <c r="Z2882" t="s">
        <v>347</v>
      </c>
      <c r="AA2882" t="s">
        <v>238</v>
      </c>
      <c r="AB2882">
        <v>38.931357309926497</v>
      </c>
    </row>
    <row r="2883" spans="24:28" x14ac:dyDescent="0.35">
      <c r="X2883" t="str">
        <f t="shared" si="70"/>
        <v>8434_Activités de location et location-bail</v>
      </c>
      <c r="Y2883" t="str">
        <f>INDEX(PDC!$K$1:$L$89,MATCH(AA2883,PDC!$K:$K,0),MATCH(PDC!$L$1,PDC!$K$1:$L$1,0))</f>
        <v>Activités de location et location-bail</v>
      </c>
      <c r="Z2883" t="s">
        <v>347</v>
      </c>
      <c r="AA2883" t="s">
        <v>236</v>
      </c>
      <c r="AB2883">
        <v>238.22350204526001</v>
      </c>
    </row>
    <row r="2884" spans="24:28" x14ac:dyDescent="0.35">
      <c r="X2884" t="str">
        <f t="shared" si="70"/>
        <v>8434_Activités liées à l'emploi</v>
      </c>
      <c r="Y2884" t="str">
        <f>INDEX(PDC!$K$1:$L$89,MATCH(AA2884,PDC!$K:$K,0),MATCH(PDC!$L$1,PDC!$K$1:$L$1,0))</f>
        <v>Activités liées à l'emploi</v>
      </c>
      <c r="Z2884" t="s">
        <v>347</v>
      </c>
      <c r="AA2884" t="s">
        <v>198</v>
      </c>
      <c r="AB2884">
        <v>1296.35896588892</v>
      </c>
    </row>
    <row r="2885" spans="24:28" x14ac:dyDescent="0.35">
      <c r="X2885" t="str">
        <f t="shared" ref="X2885:X2948" si="71">Z2885&amp;"_"&amp;Y2885</f>
        <v>8434_Activités des agences de voyage, voyagistes, services de réservation et activités connexes</v>
      </c>
      <c r="Y2885" t="str">
        <f>INDEX(PDC!$K$1:$L$89,MATCH(AA2885,PDC!$K:$K,0),MATCH(PDC!$L$1,PDC!$K$1:$L$1,0))</f>
        <v>Activités des agences de voyage, voyagistes, services de réservation et activités connexes</v>
      </c>
      <c r="Z2885" t="s">
        <v>347</v>
      </c>
      <c r="AA2885" t="s">
        <v>227</v>
      </c>
      <c r="AB2885">
        <v>93.062314605626895</v>
      </c>
    </row>
    <row r="2886" spans="24:28" x14ac:dyDescent="0.35">
      <c r="X2886" t="str">
        <f t="shared" si="71"/>
        <v>8434_Enquêtes et sécurité</v>
      </c>
      <c r="Y2886" t="str">
        <f>INDEX(PDC!$K$1:$L$89,MATCH(AA2886,PDC!$K:$K,0),MATCH(PDC!$L$1,PDC!$K$1:$L$1,0))</f>
        <v>Enquêtes et sécurité</v>
      </c>
      <c r="Z2886" t="s">
        <v>347</v>
      </c>
      <c r="AA2886" t="s">
        <v>213</v>
      </c>
      <c r="AB2886">
        <v>116.205081106371</v>
      </c>
    </row>
    <row r="2887" spans="24:28" x14ac:dyDescent="0.35">
      <c r="X2887" t="str">
        <f t="shared" si="71"/>
        <v>8434_Services relatifs aux bâtiments et aménagement paysager</v>
      </c>
      <c r="Y2887" t="str">
        <f>INDEX(PDC!$K$1:$L$89,MATCH(AA2887,PDC!$K:$K,0),MATCH(PDC!$L$1,PDC!$K$1:$L$1,0))</f>
        <v>Services relatifs aux bâtiments et aménagement paysager</v>
      </c>
      <c r="Z2887" t="s">
        <v>347</v>
      </c>
      <c r="AA2887" t="s">
        <v>212</v>
      </c>
      <c r="AB2887">
        <v>986.13505523210802</v>
      </c>
    </row>
    <row r="2888" spans="24:28" x14ac:dyDescent="0.35">
      <c r="X2888" t="str">
        <f t="shared" si="71"/>
        <v>8434_Activités administratives et autres activités de soutien aux entreprises</v>
      </c>
      <c r="Y2888" t="str">
        <f>INDEX(PDC!$K$1:$L$89,MATCH(AA2888,PDC!$K:$K,0),MATCH(PDC!$L$1,PDC!$K$1:$L$1,0))</f>
        <v>Activités administratives et autres activités de soutien aux entreprises</v>
      </c>
      <c r="Z2888" t="s">
        <v>347</v>
      </c>
      <c r="AA2888" t="s">
        <v>224</v>
      </c>
      <c r="AB2888">
        <v>386.21353796086902</v>
      </c>
    </row>
    <row r="2889" spans="24:28" x14ac:dyDescent="0.35">
      <c r="X2889" t="str">
        <f t="shared" si="71"/>
        <v>8434_Administration publique et défense ; sécurité sociale obligatoire</v>
      </c>
      <c r="Y2889" t="str">
        <f>INDEX(PDC!$K$1:$L$89,MATCH(AA2889,PDC!$K:$K,0),MATCH(PDC!$L$1,PDC!$K$1:$L$1,0))</f>
        <v>Administration publique et défense ; sécurité sociale obligatoire</v>
      </c>
      <c r="Z2889" t="s">
        <v>347</v>
      </c>
      <c r="AA2889" t="s">
        <v>218</v>
      </c>
      <c r="AB2889">
        <v>1323.9130909979599</v>
      </c>
    </row>
    <row r="2890" spans="24:28" x14ac:dyDescent="0.35">
      <c r="X2890" t="str">
        <f t="shared" si="71"/>
        <v>8434_Enseignement</v>
      </c>
      <c r="Y2890" t="str">
        <f>INDEX(PDC!$K$1:$L$89,MATCH(AA2890,PDC!$K:$K,0),MATCH(PDC!$L$1,PDC!$K$1:$L$1,0))</f>
        <v>Enseignement</v>
      </c>
      <c r="Z2890" t="s">
        <v>347</v>
      </c>
      <c r="AA2890" t="s">
        <v>222</v>
      </c>
      <c r="AB2890">
        <v>1397.0240157984199</v>
      </c>
    </row>
    <row r="2891" spans="24:28" x14ac:dyDescent="0.35">
      <c r="X2891" t="str">
        <f t="shared" si="71"/>
        <v>8434_Activités pour la santé humaine</v>
      </c>
      <c r="Y2891" t="str">
        <f>INDEX(PDC!$K$1:$L$89,MATCH(AA2891,PDC!$K:$K,0),MATCH(PDC!$L$1,PDC!$K$1:$L$1,0))</f>
        <v>Activités pour la santé humaine</v>
      </c>
      <c r="Z2891" t="s">
        <v>347</v>
      </c>
      <c r="AA2891" t="s">
        <v>207</v>
      </c>
      <c r="AB2891">
        <v>1585.16219962475</v>
      </c>
    </row>
    <row r="2892" spans="24:28" x14ac:dyDescent="0.35">
      <c r="X2892" t="str">
        <f t="shared" si="71"/>
        <v>8434_Hébergement médico-social et social</v>
      </c>
      <c r="Y2892" t="str">
        <f>INDEX(PDC!$K$1:$L$89,MATCH(AA2892,PDC!$K:$K,0),MATCH(PDC!$L$1,PDC!$K$1:$L$1,0))</f>
        <v>Hébergement médico-social et social</v>
      </c>
      <c r="Z2892" t="s">
        <v>347</v>
      </c>
      <c r="AA2892" t="s">
        <v>202</v>
      </c>
      <c r="AB2892">
        <v>1068.61771618132</v>
      </c>
    </row>
    <row r="2893" spans="24:28" x14ac:dyDescent="0.35">
      <c r="X2893" t="str">
        <f t="shared" si="71"/>
        <v>8434_Action sociale sans hébergement</v>
      </c>
      <c r="Y2893" t="str">
        <f>INDEX(PDC!$K$1:$L$89,MATCH(AA2893,PDC!$K:$K,0),MATCH(PDC!$L$1,PDC!$K$1:$L$1,0))</f>
        <v>Action sociale sans hébergement</v>
      </c>
      <c r="Z2893" t="s">
        <v>347</v>
      </c>
      <c r="AA2893" t="s">
        <v>201</v>
      </c>
      <c r="AB2893">
        <v>2833.3143118621101</v>
      </c>
    </row>
    <row r="2894" spans="24:28" x14ac:dyDescent="0.35">
      <c r="X2894" t="str">
        <f t="shared" si="71"/>
        <v>8434_Activités créatives, artistiques et de spectacle</v>
      </c>
      <c r="Y2894" t="str">
        <f>INDEX(PDC!$K$1:$L$89,MATCH(AA2894,PDC!$K:$K,0),MATCH(PDC!$L$1,PDC!$K$1:$L$1,0))</f>
        <v>Activités créatives, artistiques et de spectacle</v>
      </c>
      <c r="Z2894" t="s">
        <v>347</v>
      </c>
      <c r="AA2894" t="s">
        <v>245</v>
      </c>
      <c r="AB2894">
        <v>93.083714532322205</v>
      </c>
    </row>
    <row r="2895" spans="24:28" x14ac:dyDescent="0.35">
      <c r="X2895" t="str">
        <f t="shared" si="71"/>
        <v>8434_Bibliothèques, archives, musées et autres activités culturelles</v>
      </c>
      <c r="Y2895" t="str">
        <f>INDEX(PDC!$K$1:$L$89,MATCH(AA2895,PDC!$K:$K,0),MATCH(PDC!$L$1,PDC!$K$1:$L$1,0))</f>
        <v>Bibliothèques, archives, musées et autres activités culturelles</v>
      </c>
      <c r="Z2895" t="s">
        <v>347</v>
      </c>
      <c r="AA2895" t="s">
        <v>239</v>
      </c>
      <c r="AB2895">
        <v>4</v>
      </c>
    </row>
    <row r="2896" spans="24:28" x14ac:dyDescent="0.35">
      <c r="X2896" t="str">
        <f t="shared" si="71"/>
        <v>8434_Organisation de jeux de hasard et d'argent</v>
      </c>
      <c r="Y2896" t="str">
        <f>INDEX(PDC!$K$1:$L$89,MATCH(AA2896,PDC!$K:$K,0),MATCH(PDC!$L$1,PDC!$K$1:$L$1,0))</f>
        <v>Organisation de jeux de hasard et d'argent</v>
      </c>
      <c r="Z2896" t="s">
        <v>347</v>
      </c>
      <c r="AA2896" t="s">
        <v>247</v>
      </c>
      <c r="AB2896">
        <v>7.9071038251366099</v>
      </c>
    </row>
    <row r="2897" spans="24:28" x14ac:dyDescent="0.35">
      <c r="X2897" t="str">
        <f t="shared" si="71"/>
        <v>8434_Activités sportives, récréatives et de loisirs</v>
      </c>
      <c r="Y2897" t="str">
        <f>INDEX(PDC!$K$1:$L$89,MATCH(AA2897,PDC!$K:$K,0),MATCH(PDC!$L$1,PDC!$K$1:$L$1,0))</f>
        <v>Activités sportives, récréatives et de loisirs</v>
      </c>
      <c r="Z2897" t="s">
        <v>347</v>
      </c>
      <c r="AA2897" t="s">
        <v>241</v>
      </c>
      <c r="AB2897">
        <v>222.21045431169301</v>
      </c>
    </row>
    <row r="2898" spans="24:28" x14ac:dyDescent="0.35">
      <c r="X2898" t="str">
        <f t="shared" si="71"/>
        <v>8434_Activités des organisations associatives</v>
      </c>
      <c r="Y2898" t="str">
        <f>INDEX(PDC!$K$1:$L$89,MATCH(AA2898,PDC!$K:$K,0),MATCH(PDC!$L$1,PDC!$K$1:$L$1,0))</f>
        <v>Activités des organisations associatives</v>
      </c>
      <c r="Z2898" t="s">
        <v>347</v>
      </c>
      <c r="AA2898" t="s">
        <v>209</v>
      </c>
      <c r="AB2898">
        <v>557.15828877996398</v>
      </c>
    </row>
    <row r="2899" spans="24:28" x14ac:dyDescent="0.35">
      <c r="X2899" t="str">
        <f t="shared" si="71"/>
        <v>8434_Réparation d'ordinateurs et de biens personnels et domestiques</v>
      </c>
      <c r="Y2899" t="str">
        <f>INDEX(PDC!$K$1:$L$89,MATCH(AA2899,PDC!$K:$K,0),MATCH(PDC!$L$1,PDC!$K$1:$L$1,0))</f>
        <v>Réparation d'ordinateurs et de biens personnels et domestiques</v>
      </c>
      <c r="Z2899" t="s">
        <v>347</v>
      </c>
      <c r="AA2899" t="s">
        <v>242</v>
      </c>
      <c r="AB2899">
        <v>45.584656017116203</v>
      </c>
    </row>
    <row r="2900" spans="24:28" x14ac:dyDescent="0.35">
      <c r="X2900" t="str">
        <f t="shared" si="71"/>
        <v>8434_Autres services personnels</v>
      </c>
      <c r="Y2900" t="str">
        <f>INDEX(PDC!$K$1:$L$89,MATCH(AA2900,PDC!$K:$K,0),MATCH(PDC!$L$1,PDC!$K$1:$L$1,0))</f>
        <v>Autres services personnels</v>
      </c>
      <c r="Z2900" t="s">
        <v>347</v>
      </c>
      <c r="AA2900" t="s">
        <v>216</v>
      </c>
      <c r="AB2900">
        <v>550.89250297676404</v>
      </c>
    </row>
    <row r="2901" spans="24:28" x14ac:dyDescent="0.35">
      <c r="X2901" t="str">
        <f t="shared" si="71"/>
        <v>8434_Activités des ménages en tant qu'employeurs de personnel domestique</v>
      </c>
      <c r="Y2901" t="str">
        <f>INDEX(PDC!$K$1:$L$89,MATCH(AA2901,PDC!$K:$K,0),MATCH(PDC!$L$1,PDC!$K$1:$L$1,0))</f>
        <v>Activités des ménages en tant qu'employeurs de personnel domestique</v>
      </c>
      <c r="Z2901" t="s">
        <v>347</v>
      </c>
      <c r="AA2901" t="s">
        <v>261</v>
      </c>
      <c r="AB2901">
        <v>281.18977829505798</v>
      </c>
    </row>
    <row r="2902" spans="24:28" x14ac:dyDescent="0.35">
      <c r="X2902" t="str">
        <f t="shared" si="71"/>
        <v>8435_Culture et production animale, chasse et services annexes</v>
      </c>
      <c r="Y2902" t="str">
        <f>INDEX(PDC!$K$1:$L$89,MATCH(AA2902,PDC!$K:$K,0),MATCH(PDC!$L$1,PDC!$K$1:$L$1,0))</f>
        <v>Culture et production animale, chasse et services annexes</v>
      </c>
      <c r="Z2902" t="s">
        <v>348</v>
      </c>
      <c r="AA2902" t="s">
        <v>94</v>
      </c>
      <c r="AB2902">
        <v>587.59340543692099</v>
      </c>
    </row>
    <row r="2903" spans="24:28" x14ac:dyDescent="0.35">
      <c r="X2903" t="str">
        <f t="shared" si="71"/>
        <v>8435_Sylviculture et exploitation forestière</v>
      </c>
      <c r="Y2903" t="str">
        <f>INDEX(PDC!$K$1:$L$89,MATCH(AA2903,PDC!$K:$K,0),MATCH(PDC!$L$1,PDC!$K$1:$L$1,0))</f>
        <v>Sylviculture et exploitation forestière</v>
      </c>
      <c r="Z2903" t="s">
        <v>348</v>
      </c>
      <c r="AA2903" t="s">
        <v>95</v>
      </c>
      <c r="AB2903">
        <v>92.469340138427</v>
      </c>
    </row>
    <row r="2904" spans="24:28" x14ac:dyDescent="0.35">
      <c r="X2904" t="str">
        <f t="shared" si="71"/>
        <v>8435_Pêche et aquaculture</v>
      </c>
      <c r="Y2904" t="str">
        <f>INDEX(PDC!$K$1:$L$89,MATCH(AA2904,PDC!$K:$K,0),MATCH(PDC!$L$1,PDC!$K$1:$L$1,0))</f>
        <v>Pêche et aquaculture</v>
      </c>
      <c r="Z2904" t="s">
        <v>348</v>
      </c>
      <c r="AA2904" t="s">
        <v>104</v>
      </c>
      <c r="AB2904">
        <v>4.1281432940366702</v>
      </c>
    </row>
    <row r="2905" spans="24:28" x14ac:dyDescent="0.35">
      <c r="X2905" t="str">
        <f t="shared" si="71"/>
        <v>8435_Autres industries extractives</v>
      </c>
      <c r="Y2905" t="str">
        <f>INDEX(PDC!$K$1:$L$89,MATCH(AA2905,PDC!$K:$K,0),MATCH(PDC!$L$1,PDC!$K$1:$L$1,0))</f>
        <v>Autres industries extractives</v>
      </c>
      <c r="Z2905" t="s">
        <v>348</v>
      </c>
      <c r="AA2905" t="s">
        <v>96</v>
      </c>
      <c r="AB2905">
        <v>127.812209517771</v>
      </c>
    </row>
    <row r="2906" spans="24:28" x14ac:dyDescent="0.35">
      <c r="X2906" t="str">
        <f t="shared" si="71"/>
        <v>8435_Industries alimentaires</v>
      </c>
      <c r="Y2906" t="str">
        <f>INDEX(PDC!$K$1:$L$89,MATCH(AA2906,PDC!$K:$K,0),MATCH(PDC!$L$1,PDC!$K$1:$L$1,0))</f>
        <v>Industries alimentaires</v>
      </c>
      <c r="Z2906" t="s">
        <v>348</v>
      </c>
      <c r="AA2906" t="s">
        <v>199</v>
      </c>
      <c r="AB2906">
        <v>1237.4474924245201</v>
      </c>
    </row>
    <row r="2907" spans="24:28" x14ac:dyDescent="0.35">
      <c r="X2907" t="str">
        <f t="shared" si="71"/>
        <v>8435_Fabrication de boissons</v>
      </c>
      <c r="Y2907" t="str">
        <f>INDEX(PDC!$K$1:$L$89,MATCH(AA2907,PDC!$K:$K,0),MATCH(PDC!$L$1,PDC!$K$1:$L$1,0))</f>
        <v>Fabrication de boissons</v>
      </c>
      <c r="Z2907" t="s">
        <v>348</v>
      </c>
      <c r="AA2907" t="s">
        <v>252</v>
      </c>
      <c r="AB2907">
        <v>32.138596356568499</v>
      </c>
    </row>
    <row r="2908" spans="24:28" x14ac:dyDescent="0.35">
      <c r="X2908" t="str">
        <f t="shared" si="71"/>
        <v>8435_Fabrication de textiles</v>
      </c>
      <c r="Y2908" t="str">
        <f>INDEX(PDC!$K$1:$L$89,MATCH(AA2908,PDC!$K:$K,0),MATCH(PDC!$L$1,PDC!$K$1:$L$1,0))</f>
        <v>Fabrication de textiles</v>
      </c>
      <c r="Z2908" t="s">
        <v>348</v>
      </c>
      <c r="AA2908" t="s">
        <v>250</v>
      </c>
      <c r="AB2908">
        <v>508.15294489843802</v>
      </c>
    </row>
    <row r="2909" spans="24:28" x14ac:dyDescent="0.35">
      <c r="X2909" t="str">
        <f t="shared" si="71"/>
        <v>8435_Industrie de l'habillement</v>
      </c>
      <c r="Y2909" t="str">
        <f>INDEX(PDC!$K$1:$L$89,MATCH(AA2909,PDC!$K:$K,0),MATCH(PDC!$L$1,PDC!$K$1:$L$1,0))</f>
        <v>Industrie de l'habillement</v>
      </c>
      <c r="Z2909" t="s">
        <v>348</v>
      </c>
      <c r="AA2909" t="s">
        <v>254</v>
      </c>
      <c r="AB2909">
        <v>46.138308451978098</v>
      </c>
    </row>
    <row r="2910" spans="24:28" x14ac:dyDescent="0.35">
      <c r="X2910" t="str">
        <f t="shared" si="71"/>
        <v>8435_Industrie du cuir et de la chaussure</v>
      </c>
      <c r="Y2910" t="str">
        <f>INDEX(PDC!$K$1:$L$89,MATCH(AA2910,PDC!$K:$K,0),MATCH(PDC!$L$1,PDC!$K$1:$L$1,0))</f>
        <v>Industrie du cuir et de la chaussure</v>
      </c>
      <c r="Z2910" t="s">
        <v>348</v>
      </c>
      <c r="AA2910" t="s">
        <v>143</v>
      </c>
      <c r="AB2910">
        <v>120.572686029431</v>
      </c>
    </row>
    <row r="2911" spans="24:28" x14ac:dyDescent="0.35">
      <c r="X2911" t="str">
        <f t="shared" si="71"/>
        <v>8435_Travail du bois et fabrication d'articles en bois et en liège, à l'exception des meubles ; fabrication d'articles en vannerie et sparterie</v>
      </c>
      <c r="Y2911" t="str">
        <f>INDEX(PDC!$K$1:$L$89,MATCH(AA2911,PDC!$K:$K,0),MATCH(PDC!$L$1,PDC!$K$1:$L$1,0))</f>
        <v>Travail du bois et fabrication d'articles en bois et en liège, à l'exception des meubles ; fabrication d'articles en vannerie et sparterie</v>
      </c>
      <c r="Z2911" t="s">
        <v>348</v>
      </c>
      <c r="AA2911" t="s">
        <v>196</v>
      </c>
      <c r="AB2911">
        <v>434.82694364692901</v>
      </c>
    </row>
    <row r="2912" spans="24:28" x14ac:dyDescent="0.35">
      <c r="X2912" t="str">
        <f t="shared" si="71"/>
        <v>8435_Industrie du papier et du carton</v>
      </c>
      <c r="Y2912" t="str">
        <f>INDEX(PDC!$K$1:$L$89,MATCH(AA2912,PDC!$K:$K,0),MATCH(PDC!$L$1,PDC!$K$1:$L$1,0))</f>
        <v>Industrie du papier et du carton</v>
      </c>
      <c r="Z2912" t="s">
        <v>348</v>
      </c>
      <c r="AA2912" t="s">
        <v>248</v>
      </c>
      <c r="AB2912">
        <v>523.06054125109097</v>
      </c>
    </row>
    <row r="2913" spans="24:28" x14ac:dyDescent="0.35">
      <c r="X2913" t="str">
        <f t="shared" si="71"/>
        <v>8435_Imprimerie et reproduction d'enregistrements</v>
      </c>
      <c r="Y2913" t="str">
        <f>INDEX(PDC!$K$1:$L$89,MATCH(AA2913,PDC!$K:$K,0),MATCH(PDC!$L$1,PDC!$K$1:$L$1,0))</f>
        <v>Imprimerie et reproduction d'enregistrements</v>
      </c>
      <c r="Z2913" t="s">
        <v>348</v>
      </c>
      <c r="AA2913" t="s">
        <v>221</v>
      </c>
      <c r="AB2913">
        <v>189.87497509783699</v>
      </c>
    </row>
    <row r="2914" spans="24:28" x14ac:dyDescent="0.35">
      <c r="X2914" t="str">
        <f t="shared" si="71"/>
        <v>8435_Industrie chimique</v>
      </c>
      <c r="Y2914" t="str">
        <f>INDEX(PDC!$K$1:$L$89,MATCH(AA2914,PDC!$K:$K,0),MATCH(PDC!$L$1,PDC!$K$1:$L$1,0))</f>
        <v>Industrie chimique</v>
      </c>
      <c r="Z2914" t="s">
        <v>348</v>
      </c>
      <c r="AA2914" t="s">
        <v>211</v>
      </c>
      <c r="AB2914">
        <v>220.15670253853199</v>
      </c>
    </row>
    <row r="2915" spans="24:28" x14ac:dyDescent="0.35">
      <c r="X2915" t="str">
        <f t="shared" si="71"/>
        <v>8435_Industrie pharmaceutique</v>
      </c>
      <c r="Y2915" t="str">
        <f>INDEX(PDC!$K$1:$L$89,MATCH(AA2915,PDC!$K:$K,0),MATCH(PDC!$L$1,PDC!$K$1:$L$1,0))</f>
        <v>Industrie pharmaceutique</v>
      </c>
      <c r="Z2915" t="s">
        <v>348</v>
      </c>
      <c r="AA2915" t="s">
        <v>259</v>
      </c>
      <c r="AB2915">
        <v>43.847218215761799</v>
      </c>
    </row>
    <row r="2916" spans="24:28" x14ac:dyDescent="0.35">
      <c r="X2916" t="str">
        <f t="shared" si="71"/>
        <v>8435_Fabrication de produits en caoutchouc et en plastique</v>
      </c>
      <c r="Y2916" t="str">
        <f>INDEX(PDC!$K$1:$L$89,MATCH(AA2916,PDC!$K:$K,0),MATCH(PDC!$L$1,PDC!$K$1:$L$1,0))</f>
        <v>Fabrication de produits en caoutchouc et en plastique</v>
      </c>
      <c r="Z2916" t="s">
        <v>348</v>
      </c>
      <c r="AA2916" t="s">
        <v>195</v>
      </c>
      <c r="AB2916">
        <v>1323.32554206591</v>
      </c>
    </row>
    <row r="2917" spans="24:28" x14ac:dyDescent="0.35">
      <c r="X2917" t="str">
        <f t="shared" si="71"/>
        <v>8435_Fabrication d'autres produits minéraux non métalliques</v>
      </c>
      <c r="Y2917" t="str">
        <f>INDEX(PDC!$K$1:$L$89,MATCH(AA2917,PDC!$K:$K,0),MATCH(PDC!$L$1,PDC!$K$1:$L$1,0))</f>
        <v>Fabrication d'autres produits minéraux non métalliques</v>
      </c>
      <c r="Z2917" t="s">
        <v>348</v>
      </c>
      <c r="AA2917" t="s">
        <v>203</v>
      </c>
      <c r="AB2917">
        <v>374.99938016534901</v>
      </c>
    </row>
    <row r="2918" spans="24:28" x14ac:dyDescent="0.35">
      <c r="X2918" t="str">
        <f t="shared" si="71"/>
        <v>8435_Métallurgie</v>
      </c>
      <c r="Y2918" t="str">
        <f>INDEX(PDC!$K$1:$L$89,MATCH(AA2918,PDC!$K:$K,0),MATCH(PDC!$L$1,PDC!$K$1:$L$1,0))</f>
        <v>Métallurgie</v>
      </c>
      <c r="Z2918" t="s">
        <v>348</v>
      </c>
      <c r="AA2918" t="s">
        <v>225</v>
      </c>
      <c r="AB2918">
        <v>636.79046148350994</v>
      </c>
    </row>
    <row r="2919" spans="24:28" x14ac:dyDescent="0.35">
      <c r="X2919" t="str">
        <f t="shared" si="71"/>
        <v>8435_Fabrication de produits métalliques, à l'exception des machines et des équipements</v>
      </c>
      <c r="Y2919" t="str">
        <f>INDEX(PDC!$K$1:$L$89,MATCH(AA2919,PDC!$K:$K,0),MATCH(PDC!$L$1,PDC!$K$1:$L$1,0))</f>
        <v>Fabrication de produits métalliques, à l'exception des machines et des équipements</v>
      </c>
      <c r="Z2919" t="s">
        <v>348</v>
      </c>
      <c r="AA2919" t="s">
        <v>204</v>
      </c>
      <c r="AB2919">
        <v>1385.15543643824</v>
      </c>
    </row>
    <row r="2920" spans="24:28" x14ac:dyDescent="0.35">
      <c r="X2920" t="str">
        <f t="shared" si="71"/>
        <v>8435_Fabrication de produits informatiques, électroniques et optiques</v>
      </c>
      <c r="Y2920" t="str">
        <f>INDEX(PDC!$K$1:$L$89,MATCH(AA2920,PDC!$K:$K,0),MATCH(PDC!$L$1,PDC!$K$1:$L$1,0))</f>
        <v>Fabrication de produits informatiques, électroniques et optiques</v>
      </c>
      <c r="Z2920" t="s">
        <v>348</v>
      </c>
      <c r="AA2920" t="s">
        <v>145</v>
      </c>
      <c r="AB2920">
        <v>1246.7355832073099</v>
      </c>
    </row>
    <row r="2921" spans="24:28" x14ac:dyDescent="0.35">
      <c r="X2921" t="str">
        <f t="shared" si="71"/>
        <v>8435_Fabrication d'équipements électriques</v>
      </c>
      <c r="Y2921" t="str">
        <f>INDEX(PDC!$K$1:$L$89,MATCH(AA2921,PDC!$K:$K,0),MATCH(PDC!$L$1,PDC!$K$1:$L$1,0))</f>
        <v>Fabrication d'équipements électriques</v>
      </c>
      <c r="Z2921" t="s">
        <v>348</v>
      </c>
      <c r="AA2921" t="s">
        <v>235</v>
      </c>
      <c r="AB2921">
        <v>811.53338191282501</v>
      </c>
    </row>
    <row r="2922" spans="24:28" x14ac:dyDescent="0.35">
      <c r="X2922" t="str">
        <f t="shared" si="71"/>
        <v>8435_Fabrication de machines et équipements n.c.a.</v>
      </c>
      <c r="Y2922" t="str">
        <f>INDEX(PDC!$K$1:$L$89,MATCH(AA2922,PDC!$K:$K,0),MATCH(PDC!$L$1,PDC!$K$1:$L$1,0))</f>
        <v>Fabrication de machines et équipements n.c.a.</v>
      </c>
      <c r="Z2922" t="s">
        <v>348</v>
      </c>
      <c r="AA2922" t="s">
        <v>219</v>
      </c>
      <c r="AB2922">
        <v>820.49886727366697</v>
      </c>
    </row>
    <row r="2923" spans="24:28" x14ac:dyDescent="0.35">
      <c r="X2923" t="str">
        <f t="shared" si="71"/>
        <v>8435_Industrie automobile</v>
      </c>
      <c r="Y2923" t="str">
        <f>INDEX(PDC!$K$1:$L$89,MATCH(AA2923,PDC!$K:$K,0),MATCH(PDC!$L$1,PDC!$K$1:$L$1,0))</f>
        <v>Industrie automobile</v>
      </c>
      <c r="Z2923" t="s">
        <v>348</v>
      </c>
      <c r="AA2923" t="s">
        <v>208</v>
      </c>
      <c r="AB2923">
        <v>138.621249014353</v>
      </c>
    </row>
    <row r="2924" spans="24:28" x14ac:dyDescent="0.35">
      <c r="X2924" t="str">
        <f t="shared" si="71"/>
        <v>8435_Fabrication de meubles</v>
      </c>
      <c r="Y2924" t="str">
        <f>INDEX(PDC!$K$1:$L$89,MATCH(AA2924,PDC!$K:$K,0),MATCH(PDC!$L$1,PDC!$K$1:$L$1,0))</f>
        <v>Fabrication de meubles</v>
      </c>
      <c r="Z2924" t="s">
        <v>348</v>
      </c>
      <c r="AA2924" t="s">
        <v>231</v>
      </c>
      <c r="AB2924">
        <v>138.623817233262</v>
      </c>
    </row>
    <row r="2925" spans="24:28" x14ac:dyDescent="0.35">
      <c r="X2925" t="str">
        <f t="shared" si="71"/>
        <v>8435_Autres industries manufacturières</v>
      </c>
      <c r="Y2925" t="str">
        <f>INDEX(PDC!$K$1:$L$89,MATCH(AA2925,PDC!$K:$K,0),MATCH(PDC!$L$1,PDC!$K$1:$L$1,0))</f>
        <v>Autres industries manufacturières</v>
      </c>
      <c r="Z2925" t="s">
        <v>348</v>
      </c>
      <c r="AA2925" t="s">
        <v>244</v>
      </c>
      <c r="AB2925">
        <v>497.05654845132801</v>
      </c>
    </row>
    <row r="2926" spans="24:28" x14ac:dyDescent="0.35">
      <c r="X2926" t="str">
        <f t="shared" si="71"/>
        <v>8435_Réparation et installation de machines et d'équipements</v>
      </c>
      <c r="Y2926" t="str">
        <f>INDEX(PDC!$K$1:$L$89,MATCH(AA2926,PDC!$K:$K,0),MATCH(PDC!$L$1,PDC!$K$1:$L$1,0))</f>
        <v>Réparation et installation de machines et d'équipements</v>
      </c>
      <c r="Z2926" t="s">
        <v>348</v>
      </c>
      <c r="AA2926" t="s">
        <v>215</v>
      </c>
      <c r="AB2926">
        <v>192.68405091524801</v>
      </c>
    </row>
    <row r="2927" spans="24:28" x14ac:dyDescent="0.35">
      <c r="X2927" t="str">
        <f t="shared" si="71"/>
        <v>8435_Production et distribution d'électricité, de gaz, de vapeur et d'air conditionné</v>
      </c>
      <c r="Y2927" t="str">
        <f>INDEX(PDC!$K$1:$L$89,MATCH(AA2927,PDC!$K:$K,0),MATCH(PDC!$L$1,PDC!$K$1:$L$1,0))</f>
        <v>Production et distribution d'électricité, de gaz, de vapeur et d'air conditionné</v>
      </c>
      <c r="Z2927" t="s">
        <v>348</v>
      </c>
      <c r="AA2927" t="s">
        <v>253</v>
      </c>
      <c r="AB2927">
        <v>168.041455923152</v>
      </c>
    </row>
    <row r="2928" spans="24:28" x14ac:dyDescent="0.35">
      <c r="X2928" t="str">
        <f t="shared" si="71"/>
        <v>8435_Captage, traitement et distribution d'eau</v>
      </c>
      <c r="Y2928" t="str">
        <f>INDEX(PDC!$K$1:$L$89,MATCH(AA2928,PDC!$K:$K,0),MATCH(PDC!$L$1,PDC!$K$1:$L$1,0))</f>
        <v>Captage, traitement et distribution d'eau</v>
      </c>
      <c r="Z2928" t="s">
        <v>348</v>
      </c>
      <c r="AA2928" t="s">
        <v>230</v>
      </c>
      <c r="AB2928">
        <v>52.934890651296399</v>
      </c>
    </row>
    <row r="2929" spans="24:28" x14ac:dyDescent="0.35">
      <c r="X2929" t="str">
        <f t="shared" si="71"/>
        <v>8435_Collecte et traitement des eaux usées</v>
      </c>
      <c r="Y2929" t="str">
        <f>INDEX(PDC!$K$1:$L$89,MATCH(AA2929,PDC!$K:$K,0),MATCH(PDC!$L$1,PDC!$K$1:$L$1,0))</f>
        <v>Collecte et traitement des eaux usées</v>
      </c>
      <c r="Z2929" t="s">
        <v>348</v>
      </c>
      <c r="AA2929" t="s">
        <v>197</v>
      </c>
      <c r="AB2929">
        <v>27.9906384124426</v>
      </c>
    </row>
    <row r="2930" spans="24:28" x14ac:dyDescent="0.35">
      <c r="X2930" t="str">
        <f t="shared" si="71"/>
        <v>8435_Collecte, traitement et élimination des déchets ; récupération</v>
      </c>
      <c r="Y2930" t="str">
        <f>INDEX(PDC!$K$1:$L$89,MATCH(AA2930,PDC!$K:$K,0),MATCH(PDC!$L$1,PDC!$K$1:$L$1,0))</f>
        <v>Collecte, traitement et élimination des déchets ; récupération</v>
      </c>
      <c r="Z2930" t="s">
        <v>348</v>
      </c>
      <c r="AA2930" t="s">
        <v>147</v>
      </c>
      <c r="AB2930">
        <v>166.39658516449899</v>
      </c>
    </row>
    <row r="2931" spans="24:28" x14ac:dyDescent="0.35">
      <c r="X2931" t="str">
        <f t="shared" si="71"/>
        <v>8435_Dépollution et autres services de gestion des déchets</v>
      </c>
      <c r="Y2931" t="str">
        <f>INDEX(PDC!$K$1:$L$89,MATCH(AA2931,PDC!$K:$K,0),MATCH(PDC!$L$1,PDC!$K$1:$L$1,0))</f>
        <v>Dépollution et autres services de gestion des déchets</v>
      </c>
      <c r="Z2931" t="s">
        <v>348</v>
      </c>
      <c r="AA2931" t="s">
        <v>246</v>
      </c>
      <c r="AB2931">
        <v>4</v>
      </c>
    </row>
    <row r="2932" spans="24:28" x14ac:dyDescent="0.35">
      <c r="X2932" t="str">
        <f t="shared" si="71"/>
        <v>8435_Construction de bâtiments</v>
      </c>
      <c r="Y2932" t="str">
        <f>INDEX(PDC!$K$1:$L$89,MATCH(AA2932,PDC!$K:$K,0),MATCH(PDC!$L$1,PDC!$K$1:$L$1,0))</f>
        <v>Construction de bâtiments</v>
      </c>
      <c r="Z2932" t="s">
        <v>348</v>
      </c>
      <c r="AA2932" t="s">
        <v>193</v>
      </c>
      <c r="AB2932">
        <v>174.501419685879</v>
      </c>
    </row>
    <row r="2933" spans="24:28" x14ac:dyDescent="0.35">
      <c r="X2933" t="str">
        <f t="shared" si="71"/>
        <v>8435_Génie civil</v>
      </c>
      <c r="Y2933" t="str">
        <f>INDEX(PDC!$K$1:$L$89,MATCH(AA2933,PDC!$K:$K,0),MATCH(PDC!$L$1,PDC!$K$1:$L$1,0))</f>
        <v>Génie civil</v>
      </c>
      <c r="Z2933" t="s">
        <v>348</v>
      </c>
      <c r="AA2933" t="s">
        <v>149</v>
      </c>
      <c r="AB2933">
        <v>394.33366921706198</v>
      </c>
    </row>
    <row r="2934" spans="24:28" x14ac:dyDescent="0.35">
      <c r="X2934" t="str">
        <f t="shared" si="71"/>
        <v>8435_Travaux de construction spécialisés</v>
      </c>
      <c r="Y2934" t="str">
        <f>INDEX(PDC!$K$1:$L$89,MATCH(AA2934,PDC!$K:$K,0),MATCH(PDC!$L$1,PDC!$K$1:$L$1,0))</f>
        <v>Travaux de construction spécialisés</v>
      </c>
      <c r="Z2934" t="s">
        <v>348</v>
      </c>
      <c r="AA2934" t="s">
        <v>151</v>
      </c>
      <c r="AB2934">
        <v>3626.3535068001902</v>
      </c>
    </row>
    <row r="2935" spans="24:28" x14ac:dyDescent="0.35">
      <c r="X2935" t="str">
        <f t="shared" si="71"/>
        <v>8435_Commerce et réparation d'automobiles et de motocycles</v>
      </c>
      <c r="Y2935" t="str">
        <f>INDEX(PDC!$K$1:$L$89,MATCH(AA2935,PDC!$K:$K,0),MATCH(PDC!$L$1,PDC!$K$1:$L$1,0))</f>
        <v>Commerce et réparation d'automobiles et de motocycles</v>
      </c>
      <c r="Z2935" t="s">
        <v>348</v>
      </c>
      <c r="AA2935" t="s">
        <v>223</v>
      </c>
      <c r="AB2935">
        <v>886.00215298336605</v>
      </c>
    </row>
    <row r="2936" spans="24:28" x14ac:dyDescent="0.35">
      <c r="X2936" t="str">
        <f t="shared" si="71"/>
        <v>8435_Commerce de gros, à l'exception des automobiles et des motocycles</v>
      </c>
      <c r="Y2936" t="str">
        <f>INDEX(PDC!$K$1:$L$89,MATCH(AA2936,PDC!$K:$K,0),MATCH(PDC!$L$1,PDC!$K$1:$L$1,0))</f>
        <v>Commerce de gros, à l'exception des automobiles et des motocycles</v>
      </c>
      <c r="Z2936" t="s">
        <v>348</v>
      </c>
      <c r="AA2936" t="s">
        <v>210</v>
      </c>
      <c r="AB2936">
        <v>2049.1719915191802</v>
      </c>
    </row>
    <row r="2937" spans="24:28" x14ac:dyDescent="0.35">
      <c r="X2937" t="str">
        <f t="shared" si="71"/>
        <v>8435_Commerce de détail, à l'exception des automobiles et des motocycles</v>
      </c>
      <c r="Y2937" t="str">
        <f>INDEX(PDC!$K$1:$L$89,MATCH(AA2937,PDC!$K:$K,0),MATCH(PDC!$L$1,PDC!$K$1:$L$1,0))</f>
        <v>Commerce de détail, à l'exception des automobiles et des motocycles</v>
      </c>
      <c r="Z2937" t="s">
        <v>348</v>
      </c>
      <c r="AA2937" t="s">
        <v>206</v>
      </c>
      <c r="AB2937">
        <v>3661.87429777546</v>
      </c>
    </row>
    <row r="2938" spans="24:28" x14ac:dyDescent="0.35">
      <c r="X2938" t="str">
        <f t="shared" si="71"/>
        <v>8435_Transports terrestres et transport par conduites</v>
      </c>
      <c r="Y2938" t="str">
        <f>INDEX(PDC!$K$1:$L$89,MATCH(AA2938,PDC!$K:$K,0),MATCH(PDC!$L$1,PDC!$K$1:$L$1,0))</f>
        <v>Transports terrestres et transport par conduites</v>
      </c>
      <c r="Z2938" t="s">
        <v>348</v>
      </c>
      <c r="AA2938" t="s">
        <v>205</v>
      </c>
      <c r="AB2938">
        <v>1143.7676996800999</v>
      </c>
    </row>
    <row r="2939" spans="24:28" x14ac:dyDescent="0.35">
      <c r="X2939" t="str">
        <f t="shared" si="71"/>
        <v>8435_Transports aériens</v>
      </c>
      <c r="Y2939" t="str">
        <f>INDEX(PDC!$K$1:$L$89,MATCH(AA2939,PDC!$K:$K,0),MATCH(PDC!$L$1,PDC!$K$1:$L$1,0))</f>
        <v>Transports aériens</v>
      </c>
      <c r="Z2939" t="s">
        <v>348</v>
      </c>
      <c r="AA2939" t="s">
        <v>258</v>
      </c>
      <c r="AB2939">
        <v>4.10266775051055</v>
      </c>
    </row>
    <row r="2940" spans="24:28" x14ac:dyDescent="0.35">
      <c r="X2940" t="str">
        <f t="shared" si="71"/>
        <v>8435_Entreposage et services auxiliaires des transports</v>
      </c>
      <c r="Y2940" t="str">
        <f>INDEX(PDC!$K$1:$L$89,MATCH(AA2940,PDC!$K:$K,0),MATCH(PDC!$L$1,PDC!$K$1:$L$1,0))</f>
        <v>Entreposage et services auxiliaires des transports</v>
      </c>
      <c r="Z2940" t="s">
        <v>348</v>
      </c>
      <c r="AA2940" t="s">
        <v>200</v>
      </c>
      <c r="AB2940">
        <v>548.70954593189003</v>
      </c>
    </row>
    <row r="2941" spans="24:28" x14ac:dyDescent="0.35">
      <c r="X2941" t="str">
        <f t="shared" si="71"/>
        <v>8435_Activités de poste et de courrier</v>
      </c>
      <c r="Y2941" t="str">
        <f>INDEX(PDC!$K$1:$L$89,MATCH(AA2941,PDC!$K:$K,0),MATCH(PDC!$L$1,PDC!$K$1:$L$1,0))</f>
        <v>Activités de poste et de courrier</v>
      </c>
      <c r="Z2941" t="s">
        <v>348</v>
      </c>
      <c r="AA2941" t="s">
        <v>229</v>
      </c>
      <c r="AB2941">
        <v>288.66500836208201</v>
      </c>
    </row>
    <row r="2942" spans="24:28" x14ac:dyDescent="0.35">
      <c r="X2942" t="str">
        <f t="shared" si="71"/>
        <v>8435_Hébergement</v>
      </c>
      <c r="Y2942" t="str">
        <f>INDEX(PDC!$K$1:$L$89,MATCH(AA2942,PDC!$K:$K,0),MATCH(PDC!$L$1,PDC!$K$1:$L$1,0))</f>
        <v>Hébergement</v>
      </c>
      <c r="Z2942" t="s">
        <v>348</v>
      </c>
      <c r="AA2942" t="s">
        <v>220</v>
      </c>
      <c r="AB2942">
        <v>256.91405004720701</v>
      </c>
    </row>
    <row r="2943" spans="24:28" x14ac:dyDescent="0.35">
      <c r="X2943" t="str">
        <f t="shared" si="71"/>
        <v>8435_Restauration</v>
      </c>
      <c r="Y2943" t="str">
        <f>INDEX(PDC!$K$1:$L$89,MATCH(AA2943,PDC!$K:$K,0),MATCH(PDC!$L$1,PDC!$K$1:$L$1,0))</f>
        <v>Restauration</v>
      </c>
      <c r="Z2943" t="s">
        <v>348</v>
      </c>
      <c r="AA2943" t="s">
        <v>214</v>
      </c>
      <c r="AB2943">
        <v>919.60104895927202</v>
      </c>
    </row>
    <row r="2944" spans="24:28" x14ac:dyDescent="0.35">
      <c r="X2944" t="str">
        <f t="shared" si="71"/>
        <v>8435_Édition</v>
      </c>
      <c r="Y2944" t="str">
        <f>INDEX(PDC!$K$1:$L$89,MATCH(AA2944,PDC!$K:$K,0),MATCH(PDC!$L$1,PDC!$K$1:$L$1,0))</f>
        <v>Édition</v>
      </c>
      <c r="Z2944" t="s">
        <v>348</v>
      </c>
      <c r="AA2944" t="s">
        <v>255</v>
      </c>
      <c r="AB2944">
        <v>144.317338072274</v>
      </c>
    </row>
    <row r="2945" spans="24:28" x14ac:dyDescent="0.35">
      <c r="X2945" t="str">
        <f t="shared" si="71"/>
        <v>8435_Production de films cinématographiques, de vidéo et de programmes de télévision ; enregistrement sonore et édition musicale</v>
      </c>
      <c r="Y2945" t="str">
        <f>INDEX(PDC!$K$1:$L$89,MATCH(AA2945,PDC!$K:$K,0),MATCH(PDC!$L$1,PDC!$K$1:$L$1,0))</f>
        <v>Production de films cinématographiques, de vidéo et de programmes de télévision ; enregistrement sonore et édition musicale</v>
      </c>
      <c r="Z2945" t="s">
        <v>348</v>
      </c>
      <c r="AA2945" t="s">
        <v>228</v>
      </c>
      <c r="AB2945">
        <v>4.94456603545233</v>
      </c>
    </row>
    <row r="2946" spans="24:28" x14ac:dyDescent="0.35">
      <c r="X2946" t="str">
        <f t="shared" si="71"/>
        <v>8435_Programmation et diffusion</v>
      </c>
      <c r="Y2946" t="str">
        <f>INDEX(PDC!$K$1:$L$89,MATCH(AA2946,PDC!$K:$K,0),MATCH(PDC!$L$1,PDC!$K$1:$L$1,0))</f>
        <v>Programmation et diffusion</v>
      </c>
      <c r="Z2946" t="s">
        <v>348</v>
      </c>
      <c r="AA2946" t="s">
        <v>257</v>
      </c>
      <c r="AB2946">
        <v>4.0408572433183503</v>
      </c>
    </row>
    <row r="2947" spans="24:28" x14ac:dyDescent="0.35">
      <c r="X2947" t="str">
        <f t="shared" si="71"/>
        <v>8435_Télécommunications</v>
      </c>
      <c r="Y2947" t="str">
        <f>INDEX(PDC!$K$1:$L$89,MATCH(AA2947,PDC!$K:$K,0),MATCH(PDC!$L$1,PDC!$K$1:$L$1,0))</f>
        <v>Télécommunications</v>
      </c>
      <c r="Z2947" t="s">
        <v>348</v>
      </c>
      <c r="AA2947" t="s">
        <v>249</v>
      </c>
      <c r="AB2947">
        <v>40.586356056268301</v>
      </c>
    </row>
    <row r="2948" spans="24:28" x14ac:dyDescent="0.35">
      <c r="X2948" t="str">
        <f t="shared" si="71"/>
        <v>8435_Programmation, conseil et autres activités informatiques</v>
      </c>
      <c r="Y2948" t="str">
        <f>INDEX(PDC!$K$1:$L$89,MATCH(AA2948,PDC!$K:$K,0),MATCH(PDC!$L$1,PDC!$K$1:$L$1,0))</f>
        <v>Programmation, conseil et autres activités informatiques</v>
      </c>
      <c r="Z2948" t="s">
        <v>348</v>
      </c>
      <c r="AA2948" t="s">
        <v>233</v>
      </c>
      <c r="AB2948">
        <v>285.76122341104298</v>
      </c>
    </row>
    <row r="2949" spans="24:28" x14ac:dyDescent="0.35">
      <c r="X2949" t="str">
        <f t="shared" ref="X2949:X3012" si="72">Z2949&amp;"_"&amp;Y2949</f>
        <v>8435_Services d'information</v>
      </c>
      <c r="Y2949" t="str">
        <f>INDEX(PDC!$K$1:$L$89,MATCH(AA2949,PDC!$K:$K,0),MATCH(PDC!$L$1,PDC!$K$1:$L$1,0))</f>
        <v>Services d'information</v>
      </c>
      <c r="Z2949" t="s">
        <v>348</v>
      </c>
      <c r="AA2949" t="s">
        <v>153</v>
      </c>
      <c r="AB2949">
        <v>4</v>
      </c>
    </row>
    <row r="2950" spans="24:28" x14ac:dyDescent="0.35">
      <c r="X2950" t="str">
        <f t="shared" si="72"/>
        <v>8435_Activités des services financiers, hors assurance et caisses de retraite</v>
      </c>
      <c r="Y2950" t="str">
        <f>INDEX(PDC!$K$1:$L$89,MATCH(AA2950,PDC!$K:$K,0),MATCH(PDC!$L$1,PDC!$K$1:$L$1,0))</f>
        <v>Activités des services financiers, hors assurance et caisses de retraite</v>
      </c>
      <c r="Z2950" t="s">
        <v>348</v>
      </c>
      <c r="AA2950" t="s">
        <v>226</v>
      </c>
      <c r="AB2950">
        <v>581.81880458669002</v>
      </c>
    </row>
    <row r="2951" spans="24:28" x14ac:dyDescent="0.35">
      <c r="X2951" t="str">
        <f t="shared" si="72"/>
        <v>8435_Assurance</v>
      </c>
      <c r="Y2951" t="str">
        <f>INDEX(PDC!$K$1:$L$89,MATCH(AA2951,PDC!$K:$K,0),MATCH(PDC!$L$1,PDC!$K$1:$L$1,0))</f>
        <v>Assurance</v>
      </c>
      <c r="Z2951" t="s">
        <v>348</v>
      </c>
      <c r="AA2951" t="s">
        <v>240</v>
      </c>
      <c r="AB2951">
        <v>67.570172614883901</v>
      </c>
    </row>
    <row r="2952" spans="24:28" x14ac:dyDescent="0.35">
      <c r="X2952" t="str">
        <f t="shared" si="72"/>
        <v>8435_Activités auxiliaires de services financiers et d'assurance</v>
      </c>
      <c r="Y2952" t="str">
        <f>INDEX(PDC!$K$1:$L$89,MATCH(AA2952,PDC!$K:$K,0),MATCH(PDC!$L$1,PDC!$K$1:$L$1,0))</f>
        <v>Activités auxiliaires de services financiers et d'assurance</v>
      </c>
      <c r="Z2952" t="s">
        <v>348</v>
      </c>
      <c r="AA2952" t="s">
        <v>232</v>
      </c>
      <c r="AB2952">
        <v>210.22765098081601</v>
      </c>
    </row>
    <row r="2953" spans="24:28" x14ac:dyDescent="0.35">
      <c r="X2953" t="str">
        <f t="shared" si="72"/>
        <v>8435_Activités immobilières</v>
      </c>
      <c r="Y2953" t="str">
        <f>INDEX(PDC!$K$1:$L$89,MATCH(AA2953,PDC!$K:$K,0),MATCH(PDC!$L$1,PDC!$K$1:$L$1,0))</f>
        <v>Activités immobilières</v>
      </c>
      <c r="Z2953" t="s">
        <v>348</v>
      </c>
      <c r="AA2953" t="s">
        <v>217</v>
      </c>
      <c r="AB2953">
        <v>405.71145743801497</v>
      </c>
    </row>
    <row r="2954" spans="24:28" x14ac:dyDescent="0.35">
      <c r="X2954" t="str">
        <f t="shared" si="72"/>
        <v>8435_Activités juridiques et comptables</v>
      </c>
      <c r="Y2954" t="str">
        <f>INDEX(PDC!$K$1:$L$89,MATCH(AA2954,PDC!$K:$K,0),MATCH(PDC!$L$1,PDC!$K$1:$L$1,0))</f>
        <v>Activités juridiques et comptables</v>
      </c>
      <c r="Z2954" t="s">
        <v>348</v>
      </c>
      <c r="AA2954" t="s">
        <v>155</v>
      </c>
      <c r="AB2954">
        <v>340.38692918117698</v>
      </c>
    </row>
    <row r="2955" spans="24:28" x14ac:dyDescent="0.35">
      <c r="X2955" t="str">
        <f t="shared" si="72"/>
        <v>8435_Activités des sièges sociaux ; conseil de gestion</v>
      </c>
      <c r="Y2955" t="str">
        <f>INDEX(PDC!$K$1:$L$89,MATCH(AA2955,PDC!$K:$K,0),MATCH(PDC!$L$1,PDC!$K$1:$L$1,0))</f>
        <v>Activités des sièges sociaux ; conseil de gestion</v>
      </c>
      <c r="Z2955" t="s">
        <v>348</v>
      </c>
      <c r="AA2955" t="s">
        <v>234</v>
      </c>
      <c r="AB2955">
        <v>235.61753836935199</v>
      </c>
    </row>
    <row r="2956" spans="24:28" x14ac:dyDescent="0.35">
      <c r="X2956" t="str">
        <f t="shared" si="72"/>
        <v>8435_Activités d'architecture et d'ingénierie ; activités de contrôle et analyses techniques</v>
      </c>
      <c r="Y2956" t="str">
        <f>INDEX(PDC!$K$1:$L$89,MATCH(AA2956,PDC!$K:$K,0),MATCH(PDC!$L$1,PDC!$K$1:$L$1,0))</f>
        <v>Activités d'architecture et d'ingénierie ; activités de contrôle et analyses techniques</v>
      </c>
      <c r="Z2956" t="s">
        <v>348</v>
      </c>
      <c r="AA2956" t="s">
        <v>243</v>
      </c>
      <c r="AB2956">
        <v>658.22194935657603</v>
      </c>
    </row>
    <row r="2957" spans="24:28" x14ac:dyDescent="0.35">
      <c r="X2957" t="str">
        <f t="shared" si="72"/>
        <v>8435_Recherche-développement scientifique</v>
      </c>
      <c r="Y2957" t="str">
        <f>INDEX(PDC!$K$1:$L$89,MATCH(AA2957,PDC!$K:$K,0),MATCH(PDC!$L$1,PDC!$K$1:$L$1,0))</f>
        <v>Recherche-développement scientifique</v>
      </c>
      <c r="Z2957" t="s">
        <v>348</v>
      </c>
      <c r="AA2957" t="s">
        <v>251</v>
      </c>
      <c r="AB2957">
        <v>22.886237330368601</v>
      </c>
    </row>
    <row r="2958" spans="24:28" x14ac:dyDescent="0.35">
      <c r="X2958" t="str">
        <f t="shared" si="72"/>
        <v>8435_Publicité et études de marché</v>
      </c>
      <c r="Y2958" t="str">
        <f>INDEX(PDC!$K$1:$L$89,MATCH(AA2958,PDC!$K:$K,0),MATCH(PDC!$L$1,PDC!$K$1:$L$1,0))</f>
        <v>Publicité et études de marché</v>
      </c>
      <c r="Z2958" t="s">
        <v>348</v>
      </c>
      <c r="AA2958" t="s">
        <v>157</v>
      </c>
      <c r="AB2958">
        <v>77.026296170121</v>
      </c>
    </row>
    <row r="2959" spans="24:28" x14ac:dyDescent="0.35">
      <c r="X2959" t="str">
        <f t="shared" si="72"/>
        <v>8435_Autres activités spécialisées, scientifiques et techniques</v>
      </c>
      <c r="Y2959" t="str">
        <f>INDEX(PDC!$K$1:$L$89,MATCH(AA2959,PDC!$K:$K,0),MATCH(PDC!$L$1,PDC!$K$1:$L$1,0))</f>
        <v>Autres activités spécialisées, scientifiques et techniques</v>
      </c>
      <c r="Z2959" t="s">
        <v>348</v>
      </c>
      <c r="AA2959" t="s">
        <v>159</v>
      </c>
      <c r="AB2959">
        <v>47.0460927219615</v>
      </c>
    </row>
    <row r="2960" spans="24:28" x14ac:dyDescent="0.35">
      <c r="X2960" t="str">
        <f t="shared" si="72"/>
        <v>8435_Activités vétérinaires</v>
      </c>
      <c r="Y2960" t="str">
        <f>INDEX(PDC!$K$1:$L$89,MATCH(AA2960,PDC!$K:$K,0),MATCH(PDC!$L$1,PDC!$K$1:$L$1,0))</f>
        <v>Activités vétérinaires</v>
      </c>
      <c r="Z2960" t="s">
        <v>348</v>
      </c>
      <c r="AA2960" t="s">
        <v>238</v>
      </c>
      <c r="AB2960">
        <v>64.5499880351271</v>
      </c>
    </row>
    <row r="2961" spans="24:28" x14ac:dyDescent="0.35">
      <c r="X2961" t="str">
        <f t="shared" si="72"/>
        <v>8435_Activités de location et location-bail</v>
      </c>
      <c r="Y2961" t="str">
        <f>INDEX(PDC!$K$1:$L$89,MATCH(AA2961,PDC!$K:$K,0),MATCH(PDC!$L$1,PDC!$K$1:$L$1,0))</f>
        <v>Activités de location et location-bail</v>
      </c>
      <c r="Z2961" t="s">
        <v>348</v>
      </c>
      <c r="AA2961" t="s">
        <v>236</v>
      </c>
      <c r="AB2961">
        <v>147.77593146045999</v>
      </c>
    </row>
    <row r="2962" spans="24:28" x14ac:dyDescent="0.35">
      <c r="X2962" t="str">
        <f t="shared" si="72"/>
        <v>8435_Activités liées à l'emploi</v>
      </c>
      <c r="Y2962" t="str">
        <f>INDEX(PDC!$K$1:$L$89,MATCH(AA2962,PDC!$K:$K,0),MATCH(PDC!$L$1,PDC!$K$1:$L$1,0))</f>
        <v>Activités liées à l'emploi</v>
      </c>
      <c r="Z2962" t="s">
        <v>348</v>
      </c>
      <c r="AA2962" t="s">
        <v>198</v>
      </c>
      <c r="AB2962">
        <v>1122.9168610491799</v>
      </c>
    </row>
    <row r="2963" spans="24:28" x14ac:dyDescent="0.35">
      <c r="X2963" t="str">
        <f t="shared" si="72"/>
        <v>8435_Activités des agences de voyage, voyagistes, services de réservation et activités connexes</v>
      </c>
      <c r="Y2963" t="str">
        <f>INDEX(PDC!$K$1:$L$89,MATCH(AA2963,PDC!$K:$K,0),MATCH(PDC!$L$1,PDC!$K$1:$L$1,0))</f>
        <v>Activités des agences de voyage, voyagistes, services de réservation et activités connexes</v>
      </c>
      <c r="Z2963" t="s">
        <v>348</v>
      </c>
      <c r="AA2963" t="s">
        <v>227</v>
      </c>
      <c r="AB2963">
        <v>54.558499654240499</v>
      </c>
    </row>
    <row r="2964" spans="24:28" x14ac:dyDescent="0.35">
      <c r="X2964" t="str">
        <f t="shared" si="72"/>
        <v>8435_Enquêtes et sécurité</v>
      </c>
      <c r="Y2964" t="str">
        <f>INDEX(PDC!$K$1:$L$89,MATCH(AA2964,PDC!$K:$K,0),MATCH(PDC!$L$1,PDC!$K$1:$L$1,0))</f>
        <v>Enquêtes et sécurité</v>
      </c>
      <c r="Z2964" t="s">
        <v>348</v>
      </c>
      <c r="AA2964" t="s">
        <v>213</v>
      </c>
      <c r="AB2964">
        <v>163.41786125623801</v>
      </c>
    </row>
    <row r="2965" spans="24:28" x14ac:dyDescent="0.35">
      <c r="X2965" t="str">
        <f t="shared" si="72"/>
        <v>8435_Services relatifs aux bâtiments et aménagement paysager</v>
      </c>
      <c r="Y2965" t="str">
        <f>INDEX(PDC!$K$1:$L$89,MATCH(AA2965,PDC!$K:$K,0),MATCH(PDC!$L$1,PDC!$K$1:$L$1,0))</f>
        <v>Services relatifs aux bâtiments et aménagement paysager</v>
      </c>
      <c r="Z2965" t="s">
        <v>348</v>
      </c>
      <c r="AA2965" t="s">
        <v>212</v>
      </c>
      <c r="AB2965">
        <v>682.23523033200297</v>
      </c>
    </row>
    <row r="2966" spans="24:28" x14ac:dyDescent="0.35">
      <c r="X2966" t="str">
        <f t="shared" si="72"/>
        <v>8435_Activités administratives et autres activités de soutien aux entreprises</v>
      </c>
      <c r="Y2966" t="str">
        <f>INDEX(PDC!$K$1:$L$89,MATCH(AA2966,PDC!$K:$K,0),MATCH(PDC!$L$1,PDC!$K$1:$L$1,0))</f>
        <v>Activités administratives et autres activités de soutien aux entreprises</v>
      </c>
      <c r="Z2966" t="s">
        <v>348</v>
      </c>
      <c r="AA2966" t="s">
        <v>224</v>
      </c>
      <c r="AB2966">
        <v>357.21139791009102</v>
      </c>
    </row>
    <row r="2967" spans="24:28" x14ac:dyDescent="0.35">
      <c r="X2967" t="str">
        <f t="shared" si="72"/>
        <v>8435_Administration publique et défense ; sécurité sociale obligatoire</v>
      </c>
      <c r="Y2967" t="str">
        <f>INDEX(PDC!$K$1:$L$89,MATCH(AA2967,PDC!$K:$K,0),MATCH(PDC!$L$1,PDC!$K$1:$L$1,0))</f>
        <v>Administration publique et défense ; sécurité sociale obligatoire</v>
      </c>
      <c r="Z2967" t="s">
        <v>348</v>
      </c>
      <c r="AA2967" t="s">
        <v>218</v>
      </c>
      <c r="AB2967">
        <v>1395.7422181842101</v>
      </c>
    </row>
    <row r="2968" spans="24:28" x14ac:dyDescent="0.35">
      <c r="X2968" t="str">
        <f t="shared" si="72"/>
        <v>8435_Enseignement</v>
      </c>
      <c r="Y2968" t="str">
        <f>INDEX(PDC!$K$1:$L$89,MATCH(AA2968,PDC!$K:$K,0),MATCH(PDC!$L$1,PDC!$K$1:$L$1,0))</f>
        <v>Enseignement</v>
      </c>
      <c r="Z2968" t="s">
        <v>348</v>
      </c>
      <c r="AA2968" t="s">
        <v>222</v>
      </c>
      <c r="AB2968">
        <v>1714.8270444785801</v>
      </c>
    </row>
    <row r="2969" spans="24:28" x14ac:dyDescent="0.35">
      <c r="X2969" t="str">
        <f t="shared" si="72"/>
        <v>8435_Activités pour la santé humaine</v>
      </c>
      <c r="Y2969" t="str">
        <f>INDEX(PDC!$K$1:$L$89,MATCH(AA2969,PDC!$K:$K,0),MATCH(PDC!$L$1,PDC!$K$1:$L$1,0))</f>
        <v>Activités pour la santé humaine</v>
      </c>
      <c r="Z2969" t="s">
        <v>348</v>
      </c>
      <c r="AA2969" t="s">
        <v>207</v>
      </c>
      <c r="AB2969">
        <v>1669.7655940008301</v>
      </c>
    </row>
    <row r="2970" spans="24:28" x14ac:dyDescent="0.35">
      <c r="X2970" t="str">
        <f t="shared" si="72"/>
        <v>8435_Hébergement médico-social et social</v>
      </c>
      <c r="Y2970" t="str">
        <f>INDEX(PDC!$K$1:$L$89,MATCH(AA2970,PDC!$K:$K,0),MATCH(PDC!$L$1,PDC!$K$1:$L$1,0))</f>
        <v>Hébergement médico-social et social</v>
      </c>
      <c r="Z2970" t="s">
        <v>348</v>
      </c>
      <c r="AA2970" t="s">
        <v>202</v>
      </c>
      <c r="AB2970">
        <v>1447.9007853591299</v>
      </c>
    </row>
    <row r="2971" spans="24:28" x14ac:dyDescent="0.35">
      <c r="X2971" t="str">
        <f t="shared" si="72"/>
        <v>8435_Action sociale sans hébergement</v>
      </c>
      <c r="Y2971" t="str">
        <f>INDEX(PDC!$K$1:$L$89,MATCH(AA2971,PDC!$K:$K,0),MATCH(PDC!$L$1,PDC!$K$1:$L$1,0))</f>
        <v>Action sociale sans hébergement</v>
      </c>
      <c r="Z2971" t="s">
        <v>348</v>
      </c>
      <c r="AA2971" t="s">
        <v>201</v>
      </c>
      <c r="AB2971">
        <v>3088.5412976761399</v>
      </c>
    </row>
    <row r="2972" spans="24:28" x14ac:dyDescent="0.35">
      <c r="X2972" t="str">
        <f t="shared" si="72"/>
        <v>8435_Activités créatives, artistiques et de spectacle</v>
      </c>
      <c r="Y2972" t="str">
        <f>INDEX(PDC!$K$1:$L$89,MATCH(AA2972,PDC!$K:$K,0),MATCH(PDC!$L$1,PDC!$K$1:$L$1,0))</f>
        <v>Activités créatives, artistiques et de spectacle</v>
      </c>
      <c r="Z2972" t="s">
        <v>348</v>
      </c>
      <c r="AA2972" t="s">
        <v>245</v>
      </c>
      <c r="AB2972">
        <v>150.72812495687501</v>
      </c>
    </row>
    <row r="2973" spans="24:28" x14ac:dyDescent="0.35">
      <c r="X2973" t="str">
        <f t="shared" si="72"/>
        <v>8435_Bibliothèques, archives, musées et autres activités culturelles</v>
      </c>
      <c r="Y2973" t="str">
        <f>INDEX(PDC!$K$1:$L$89,MATCH(AA2973,PDC!$K:$K,0),MATCH(PDC!$L$1,PDC!$K$1:$L$1,0))</f>
        <v>Bibliothèques, archives, musées et autres activités culturelles</v>
      </c>
      <c r="Z2973" t="s">
        <v>348</v>
      </c>
      <c r="AA2973" t="s">
        <v>239</v>
      </c>
      <c r="AB2973">
        <v>12.0847215633089</v>
      </c>
    </row>
    <row r="2974" spans="24:28" x14ac:dyDescent="0.35">
      <c r="X2974" t="str">
        <f t="shared" si="72"/>
        <v>8435_Activités sportives, récréatives et de loisirs</v>
      </c>
      <c r="Y2974" t="str">
        <f>INDEX(PDC!$K$1:$L$89,MATCH(AA2974,PDC!$K:$K,0),MATCH(PDC!$L$1,PDC!$K$1:$L$1,0))</f>
        <v>Activités sportives, récréatives et de loisirs</v>
      </c>
      <c r="Z2974" t="s">
        <v>348</v>
      </c>
      <c r="AA2974" t="s">
        <v>241</v>
      </c>
      <c r="AB2974">
        <v>191.675985921484</v>
      </c>
    </row>
    <row r="2975" spans="24:28" x14ac:dyDescent="0.35">
      <c r="X2975" t="str">
        <f t="shared" si="72"/>
        <v>8435_Activités des organisations associatives</v>
      </c>
      <c r="Y2975" t="str">
        <f>INDEX(PDC!$K$1:$L$89,MATCH(AA2975,PDC!$K:$K,0),MATCH(PDC!$L$1,PDC!$K$1:$L$1,0))</f>
        <v>Activités des organisations associatives</v>
      </c>
      <c r="Z2975" t="s">
        <v>348</v>
      </c>
      <c r="AA2975" t="s">
        <v>209</v>
      </c>
      <c r="AB2975">
        <v>848.82623342003899</v>
      </c>
    </row>
    <row r="2976" spans="24:28" x14ac:dyDescent="0.35">
      <c r="X2976" t="str">
        <f t="shared" si="72"/>
        <v>8435_Réparation d'ordinateurs et de biens personnels et domestiques</v>
      </c>
      <c r="Y2976" t="str">
        <f>INDEX(PDC!$K$1:$L$89,MATCH(AA2976,PDC!$K:$K,0),MATCH(PDC!$L$1,PDC!$K$1:$L$1,0))</f>
        <v>Réparation d'ordinateurs et de biens personnels et domestiques</v>
      </c>
      <c r="Z2976" t="s">
        <v>348</v>
      </c>
      <c r="AA2976" t="s">
        <v>242</v>
      </c>
      <c r="AB2976">
        <v>38.888865829813703</v>
      </c>
    </row>
    <row r="2977" spans="24:28" x14ac:dyDescent="0.35">
      <c r="X2977" t="str">
        <f t="shared" si="72"/>
        <v>8435_Autres services personnels</v>
      </c>
      <c r="Y2977" t="str">
        <f>INDEX(PDC!$K$1:$L$89,MATCH(AA2977,PDC!$K:$K,0),MATCH(PDC!$L$1,PDC!$K$1:$L$1,0))</f>
        <v>Autres services personnels</v>
      </c>
      <c r="Z2977" t="s">
        <v>348</v>
      </c>
      <c r="AA2977" t="s">
        <v>216</v>
      </c>
      <c r="AB2977">
        <v>346.58063416032297</v>
      </c>
    </row>
    <row r="2978" spans="24:28" x14ac:dyDescent="0.35">
      <c r="X2978" t="str">
        <f t="shared" si="72"/>
        <v>8435_Activités des ménages en tant qu'employeurs de personnel domestique</v>
      </c>
      <c r="Y2978" t="str">
        <f>INDEX(PDC!$K$1:$L$89,MATCH(AA2978,PDC!$K:$K,0),MATCH(PDC!$L$1,PDC!$K$1:$L$1,0))</f>
        <v>Activités des ménages en tant qu'employeurs de personnel domestique</v>
      </c>
      <c r="Z2978" t="s">
        <v>348</v>
      </c>
      <c r="AA2978" t="s">
        <v>261</v>
      </c>
      <c r="AB2978">
        <v>386.97697184068801</v>
      </c>
    </row>
    <row r="2979" spans="24:28" x14ac:dyDescent="0.35">
      <c r="X2979" t="str">
        <f t="shared" si="72"/>
        <v>8435_Activités des organisations et organismes extraterritoriaux</v>
      </c>
      <c r="Y2979" t="str">
        <f>INDEX(PDC!$K$1:$L$89,MATCH(AA2979,PDC!$K:$K,0),MATCH(PDC!$L$1,PDC!$K$1:$L$1,0))</f>
        <v>Activités des organisations et organismes extraterritoriaux</v>
      </c>
      <c r="Z2979" t="s">
        <v>348</v>
      </c>
      <c r="AA2979" t="s">
        <v>260</v>
      </c>
      <c r="AB2979">
        <v>3.3301347099593301</v>
      </c>
    </row>
    <row r="2980" spans="24:28" x14ac:dyDescent="0.35">
      <c r="X2980" t="str">
        <f t="shared" si="72"/>
        <v>NA_Culture et production animale, chasse et services annexes</v>
      </c>
      <c r="Y2980" t="str">
        <f>INDEX(PDC!$K$1:$L$89,MATCH(AA2980,PDC!$K:$K,0),MATCH(PDC!$L$1,PDC!$K$1:$L$1,0))</f>
        <v>Culture et production animale, chasse et services annexes</v>
      </c>
      <c r="Z2980" t="s">
        <v>361</v>
      </c>
      <c r="AA2980" t="s">
        <v>94</v>
      </c>
      <c r="AB2980">
        <v>251.24897061291199</v>
      </c>
    </row>
    <row r="2981" spans="24:28" x14ac:dyDescent="0.35">
      <c r="X2981" t="str">
        <f t="shared" si="72"/>
        <v>NA_Sylviculture et exploitation forestière</v>
      </c>
      <c r="Y2981" t="str">
        <f>INDEX(PDC!$K$1:$L$89,MATCH(AA2981,PDC!$K:$K,0),MATCH(PDC!$L$1,PDC!$K$1:$L$1,0))</f>
        <v>Sylviculture et exploitation forestière</v>
      </c>
      <c r="Z2981" t="s">
        <v>361</v>
      </c>
      <c r="AA2981" t="s">
        <v>95</v>
      </c>
      <c r="AB2981">
        <v>14.0921582410804</v>
      </c>
    </row>
    <row r="2982" spans="24:28" x14ac:dyDescent="0.35">
      <c r="X2982" t="str">
        <f t="shared" si="72"/>
        <v>NA_Pêche et aquaculture</v>
      </c>
      <c r="Y2982" t="str">
        <f>INDEX(PDC!$K$1:$L$89,MATCH(AA2982,PDC!$K:$K,0),MATCH(PDC!$L$1,PDC!$K$1:$L$1,0))</f>
        <v>Pêche et aquaculture</v>
      </c>
      <c r="Z2982" t="s">
        <v>361</v>
      </c>
      <c r="AA2982" t="s">
        <v>104</v>
      </c>
      <c r="AB2982">
        <v>4</v>
      </c>
    </row>
    <row r="2983" spans="24:28" x14ac:dyDescent="0.35">
      <c r="X2983" t="str">
        <f t="shared" si="72"/>
        <v>NA_Autres industries extractives</v>
      </c>
      <c r="Y2983" t="str">
        <f>INDEX(PDC!$K$1:$L$89,MATCH(AA2983,PDC!$K:$K,0),MATCH(PDC!$L$1,PDC!$K$1:$L$1,0))</f>
        <v>Autres industries extractives</v>
      </c>
      <c r="Z2983" t="s">
        <v>361</v>
      </c>
      <c r="AA2983" t="s">
        <v>96</v>
      </c>
      <c r="AB2983">
        <v>58.347555742012297</v>
      </c>
    </row>
    <row r="2984" spans="24:28" x14ac:dyDescent="0.35">
      <c r="X2984" t="str">
        <f t="shared" si="72"/>
        <v>NA_Industries alimentaires</v>
      </c>
      <c r="Y2984" t="str">
        <f>INDEX(PDC!$K$1:$L$89,MATCH(AA2984,PDC!$K:$K,0),MATCH(PDC!$L$1,PDC!$K$1:$L$1,0))</f>
        <v>Industries alimentaires</v>
      </c>
      <c r="Z2984" t="s">
        <v>361</v>
      </c>
      <c r="AA2984" t="s">
        <v>199</v>
      </c>
      <c r="AB2984">
        <v>605.47811223598296</v>
      </c>
    </row>
    <row r="2985" spans="24:28" x14ac:dyDescent="0.35">
      <c r="X2985" t="str">
        <f t="shared" si="72"/>
        <v>NA_Fabrication de boissons</v>
      </c>
      <c r="Y2985" t="str">
        <f>INDEX(PDC!$K$1:$L$89,MATCH(AA2985,PDC!$K:$K,0),MATCH(PDC!$L$1,PDC!$K$1:$L$1,0))</f>
        <v>Fabrication de boissons</v>
      </c>
      <c r="Z2985" t="s">
        <v>361</v>
      </c>
      <c r="AA2985" t="s">
        <v>252</v>
      </c>
      <c r="AB2985">
        <v>22.804657321102901</v>
      </c>
    </row>
    <row r="2986" spans="24:28" x14ac:dyDescent="0.35">
      <c r="X2986" t="str">
        <f t="shared" si="72"/>
        <v>NA_Fabrication de produits à base de tabac</v>
      </c>
      <c r="Y2986" t="str">
        <f>INDEX(PDC!$K$1:$L$89,MATCH(AA2986,PDC!$K:$K,0),MATCH(PDC!$L$1,PDC!$K$1:$L$1,0))</f>
        <v>Fabrication de produits à base de tabac</v>
      </c>
      <c r="Z2986" t="s">
        <v>361</v>
      </c>
      <c r="AA2986" t="s">
        <v>263</v>
      </c>
      <c r="AB2986">
        <v>7.3119325323331896</v>
      </c>
    </row>
    <row r="2987" spans="24:28" x14ac:dyDescent="0.35">
      <c r="X2987" t="str">
        <f t="shared" si="72"/>
        <v>NA_Fabrication de textiles</v>
      </c>
      <c r="Y2987" t="str">
        <f>INDEX(PDC!$K$1:$L$89,MATCH(AA2987,PDC!$K:$K,0),MATCH(PDC!$L$1,PDC!$K$1:$L$1,0))</f>
        <v>Fabrication de textiles</v>
      </c>
      <c r="Z2987" t="s">
        <v>361</v>
      </c>
      <c r="AA2987" t="s">
        <v>250</v>
      </c>
      <c r="AB2987">
        <v>317.82181768158603</v>
      </c>
    </row>
    <row r="2988" spans="24:28" x14ac:dyDescent="0.35">
      <c r="X2988" t="str">
        <f t="shared" si="72"/>
        <v>NA_Industrie de l'habillement</v>
      </c>
      <c r="Y2988" t="str">
        <f>INDEX(PDC!$K$1:$L$89,MATCH(AA2988,PDC!$K:$K,0),MATCH(PDC!$L$1,PDC!$K$1:$L$1,0))</f>
        <v>Industrie de l'habillement</v>
      </c>
      <c r="Z2988" t="s">
        <v>361</v>
      </c>
      <c r="AA2988" t="s">
        <v>254</v>
      </c>
      <c r="AB2988">
        <v>54.403731273971403</v>
      </c>
    </row>
    <row r="2989" spans="24:28" x14ac:dyDescent="0.35">
      <c r="X2989" t="str">
        <f t="shared" si="72"/>
        <v>NA_Industrie du cuir et de la chaussure</v>
      </c>
      <c r="Y2989" t="str">
        <f>INDEX(PDC!$K$1:$L$89,MATCH(AA2989,PDC!$K:$K,0),MATCH(PDC!$L$1,PDC!$K$1:$L$1,0))</f>
        <v>Industrie du cuir et de la chaussure</v>
      </c>
      <c r="Z2989" t="s">
        <v>361</v>
      </c>
      <c r="AA2989" t="s">
        <v>143</v>
      </c>
      <c r="AB2989">
        <v>37.630453045879698</v>
      </c>
    </row>
    <row r="2990" spans="24:28" x14ac:dyDescent="0.35">
      <c r="X2990" t="str">
        <f t="shared" si="72"/>
        <v>NA_Travail du bois et fabrication d'articles en bois et en liège, à l'exception des meubles ; fabrication d'articles en vannerie et sparterie</v>
      </c>
      <c r="Y2990" t="str">
        <f>INDEX(PDC!$K$1:$L$89,MATCH(AA2990,PDC!$K:$K,0),MATCH(PDC!$L$1,PDC!$K$1:$L$1,0))</f>
        <v>Travail du bois et fabrication d'articles en bois et en liège, à l'exception des meubles ; fabrication d'articles en vannerie et sparterie</v>
      </c>
      <c r="Z2990" t="s">
        <v>361</v>
      </c>
      <c r="AA2990" t="s">
        <v>196</v>
      </c>
      <c r="AB2990">
        <v>71.503403046114897</v>
      </c>
    </row>
    <row r="2991" spans="24:28" x14ac:dyDescent="0.35">
      <c r="X2991" t="str">
        <f t="shared" si="72"/>
        <v>NA_Industrie du papier et du carton</v>
      </c>
      <c r="Y2991" t="str">
        <f>INDEX(PDC!$K$1:$L$89,MATCH(AA2991,PDC!$K:$K,0),MATCH(PDC!$L$1,PDC!$K$1:$L$1,0))</f>
        <v>Industrie du papier et du carton</v>
      </c>
      <c r="Z2991" t="s">
        <v>361</v>
      </c>
      <c r="AA2991" t="s">
        <v>248</v>
      </c>
      <c r="AB2991">
        <v>12.274447841348801</v>
      </c>
    </row>
    <row r="2992" spans="24:28" x14ac:dyDescent="0.35">
      <c r="X2992" t="str">
        <f t="shared" si="72"/>
        <v>NA_Imprimerie et reproduction d'enregistrements</v>
      </c>
      <c r="Y2992" t="str">
        <f>INDEX(PDC!$K$1:$L$89,MATCH(AA2992,PDC!$K:$K,0),MATCH(PDC!$L$1,PDC!$K$1:$L$1,0))</f>
        <v>Imprimerie et reproduction d'enregistrements</v>
      </c>
      <c r="Z2992" t="s">
        <v>361</v>
      </c>
      <c r="AA2992" t="s">
        <v>221</v>
      </c>
      <c r="AB2992">
        <v>127.166127890735</v>
      </c>
    </row>
    <row r="2993" spans="24:28" x14ac:dyDescent="0.35">
      <c r="X2993" t="str">
        <f t="shared" si="72"/>
        <v>NA_Industrie chimique</v>
      </c>
      <c r="Y2993" t="str">
        <f>INDEX(PDC!$K$1:$L$89,MATCH(AA2993,PDC!$K:$K,0),MATCH(PDC!$L$1,PDC!$K$1:$L$1,0))</f>
        <v>Industrie chimique</v>
      </c>
      <c r="Z2993" t="s">
        <v>361</v>
      </c>
      <c r="AA2993" t="s">
        <v>211</v>
      </c>
      <c r="AB2993">
        <v>27.415274676029799</v>
      </c>
    </row>
    <row r="2994" spans="24:28" x14ac:dyDescent="0.35">
      <c r="X2994" t="str">
        <f t="shared" si="72"/>
        <v>NA_Industrie pharmaceutique</v>
      </c>
      <c r="Y2994" t="str">
        <f>INDEX(PDC!$K$1:$L$89,MATCH(AA2994,PDC!$K:$K,0),MATCH(PDC!$L$1,PDC!$K$1:$L$1,0))</f>
        <v>Industrie pharmaceutique</v>
      </c>
      <c r="Z2994" t="s">
        <v>361</v>
      </c>
      <c r="AA2994" t="s">
        <v>259</v>
      </c>
      <c r="AB2994">
        <v>36.4396707984776</v>
      </c>
    </row>
    <row r="2995" spans="24:28" x14ac:dyDescent="0.35">
      <c r="X2995" t="str">
        <f t="shared" si="72"/>
        <v>NA_Fabrication de produits en caoutchouc et en plastique</v>
      </c>
      <c r="Y2995" t="str">
        <f>INDEX(PDC!$K$1:$L$89,MATCH(AA2995,PDC!$K:$K,0),MATCH(PDC!$L$1,PDC!$K$1:$L$1,0))</f>
        <v>Fabrication de produits en caoutchouc et en plastique</v>
      </c>
      <c r="Z2995" t="s">
        <v>361</v>
      </c>
      <c r="AA2995" t="s">
        <v>195</v>
      </c>
      <c r="AB2995">
        <v>412.00761456113298</v>
      </c>
    </row>
    <row r="2996" spans="24:28" x14ac:dyDescent="0.35">
      <c r="X2996" t="str">
        <f t="shared" si="72"/>
        <v>NA_Fabrication d'autres produits minéraux non métalliques</v>
      </c>
      <c r="Y2996" t="str">
        <f>INDEX(PDC!$K$1:$L$89,MATCH(AA2996,PDC!$K:$K,0),MATCH(PDC!$L$1,PDC!$K$1:$L$1,0))</f>
        <v>Fabrication d'autres produits minéraux non métalliques</v>
      </c>
      <c r="Z2996" t="s">
        <v>361</v>
      </c>
      <c r="AA2996" t="s">
        <v>203</v>
      </c>
      <c r="AB2996">
        <v>175.25246951888201</v>
      </c>
    </row>
    <row r="2997" spans="24:28" x14ac:dyDescent="0.35">
      <c r="X2997" t="str">
        <f t="shared" si="72"/>
        <v>NA_Métallurgie</v>
      </c>
      <c r="Y2997" t="str">
        <f>INDEX(PDC!$K$1:$L$89,MATCH(AA2997,PDC!$K:$K,0),MATCH(PDC!$L$1,PDC!$K$1:$L$1,0))</f>
        <v>Métallurgie</v>
      </c>
      <c r="Z2997" t="s">
        <v>361</v>
      </c>
      <c r="AA2997" t="s">
        <v>225</v>
      </c>
      <c r="AB2997">
        <v>151.93079629457401</v>
      </c>
    </row>
    <row r="2998" spans="24:28" x14ac:dyDescent="0.35">
      <c r="X2998" t="str">
        <f t="shared" si="72"/>
        <v>NA_Fabrication de produits métalliques, à l'exception des machines et des équipements</v>
      </c>
      <c r="Y2998" t="str">
        <f>INDEX(PDC!$K$1:$L$89,MATCH(AA2998,PDC!$K:$K,0),MATCH(PDC!$L$1,PDC!$K$1:$L$1,0))</f>
        <v>Fabrication de produits métalliques, à l'exception des machines et des équipements</v>
      </c>
      <c r="Z2998" t="s">
        <v>361</v>
      </c>
      <c r="AA2998" t="s">
        <v>204</v>
      </c>
      <c r="AB2998">
        <v>941.31753557139996</v>
      </c>
    </row>
    <row r="2999" spans="24:28" x14ac:dyDescent="0.35">
      <c r="X2999" t="str">
        <f t="shared" si="72"/>
        <v>NA_Fabrication de produits informatiques, électroniques et optiques</v>
      </c>
      <c r="Y2999" t="str">
        <f>INDEX(PDC!$K$1:$L$89,MATCH(AA2999,PDC!$K:$K,0),MATCH(PDC!$L$1,PDC!$K$1:$L$1,0))</f>
        <v>Fabrication de produits informatiques, électroniques et optiques</v>
      </c>
      <c r="Z2999" t="s">
        <v>361</v>
      </c>
      <c r="AA2999" t="s">
        <v>145</v>
      </c>
      <c r="AB2999">
        <v>70.5796616564988</v>
      </c>
    </row>
    <row r="3000" spans="24:28" x14ac:dyDescent="0.35">
      <c r="X3000" t="str">
        <f t="shared" si="72"/>
        <v>NA_Fabrication d'équipements électriques</v>
      </c>
      <c r="Y3000" t="str">
        <f>INDEX(PDC!$K$1:$L$89,MATCH(AA3000,PDC!$K:$K,0),MATCH(PDC!$L$1,PDC!$K$1:$L$1,0))</f>
        <v>Fabrication d'équipements électriques</v>
      </c>
      <c r="Z3000" t="s">
        <v>361</v>
      </c>
      <c r="AA3000" t="s">
        <v>235</v>
      </c>
      <c r="AB3000">
        <v>215.39890590296099</v>
      </c>
    </row>
    <row r="3001" spans="24:28" x14ac:dyDescent="0.35">
      <c r="X3001" t="str">
        <f t="shared" si="72"/>
        <v>NA_Fabrication de machines et équipements n.c.a.</v>
      </c>
      <c r="Y3001" t="str">
        <f>INDEX(PDC!$K$1:$L$89,MATCH(AA3001,PDC!$K:$K,0),MATCH(PDC!$L$1,PDC!$K$1:$L$1,0))</f>
        <v>Fabrication de machines et équipements n.c.a.</v>
      </c>
      <c r="Z3001" t="s">
        <v>361</v>
      </c>
      <c r="AA3001" t="s">
        <v>219</v>
      </c>
      <c r="AB3001">
        <v>1847.5801468842001</v>
      </c>
    </row>
    <row r="3002" spans="24:28" x14ac:dyDescent="0.35">
      <c r="X3002" t="str">
        <f t="shared" si="72"/>
        <v>NA_Industrie automobile</v>
      </c>
      <c r="Y3002" t="str">
        <f>INDEX(PDC!$K$1:$L$89,MATCH(AA3002,PDC!$K:$K,0),MATCH(PDC!$L$1,PDC!$K$1:$L$1,0))</f>
        <v>Industrie automobile</v>
      </c>
      <c r="Z3002" t="s">
        <v>361</v>
      </c>
      <c r="AA3002" t="s">
        <v>208</v>
      </c>
      <c r="AB3002">
        <v>37.132043025822803</v>
      </c>
    </row>
    <row r="3003" spans="24:28" x14ac:dyDescent="0.35">
      <c r="X3003" t="str">
        <f t="shared" si="72"/>
        <v>NA_Fabrication d'autres matériels de transport</v>
      </c>
      <c r="Y3003" t="str">
        <f>INDEX(PDC!$K$1:$L$89,MATCH(AA3003,PDC!$K:$K,0),MATCH(PDC!$L$1,PDC!$K$1:$L$1,0))</f>
        <v>Fabrication d'autres matériels de transport</v>
      </c>
      <c r="Z3003" t="s">
        <v>361</v>
      </c>
      <c r="AA3003" t="s">
        <v>237</v>
      </c>
      <c r="AB3003">
        <v>68.634385609884603</v>
      </c>
    </row>
    <row r="3004" spans="24:28" x14ac:dyDescent="0.35">
      <c r="X3004" t="str">
        <f t="shared" si="72"/>
        <v>NA_Fabrication de meubles</v>
      </c>
      <c r="Y3004" t="str">
        <f>INDEX(PDC!$K$1:$L$89,MATCH(AA3004,PDC!$K:$K,0),MATCH(PDC!$L$1,PDC!$K$1:$L$1,0))</f>
        <v>Fabrication de meubles</v>
      </c>
      <c r="Z3004" t="s">
        <v>361</v>
      </c>
      <c r="AA3004" t="s">
        <v>231</v>
      </c>
      <c r="AB3004">
        <v>286.12057373985903</v>
      </c>
    </row>
    <row r="3005" spans="24:28" x14ac:dyDescent="0.35">
      <c r="X3005" t="str">
        <f t="shared" si="72"/>
        <v>NA_Autres industries manufacturières</v>
      </c>
      <c r="Y3005" t="str">
        <f>INDEX(PDC!$K$1:$L$89,MATCH(AA3005,PDC!$K:$K,0),MATCH(PDC!$L$1,PDC!$K$1:$L$1,0))</f>
        <v>Autres industries manufacturières</v>
      </c>
      <c r="Z3005" t="s">
        <v>361</v>
      </c>
      <c r="AA3005" t="s">
        <v>244</v>
      </c>
      <c r="AB3005">
        <v>683.41170456766804</v>
      </c>
    </row>
    <row r="3006" spans="24:28" x14ac:dyDescent="0.35">
      <c r="X3006" t="str">
        <f t="shared" si="72"/>
        <v>NA_Réparation et installation de machines et d'équipements</v>
      </c>
      <c r="Y3006" t="str">
        <f>INDEX(PDC!$K$1:$L$89,MATCH(AA3006,PDC!$K:$K,0),MATCH(PDC!$L$1,PDC!$K$1:$L$1,0))</f>
        <v>Réparation et installation de machines et d'équipements</v>
      </c>
      <c r="Z3006" t="s">
        <v>361</v>
      </c>
      <c r="AA3006" t="s">
        <v>215</v>
      </c>
      <c r="AB3006">
        <v>307.20549806936498</v>
      </c>
    </row>
    <row r="3007" spans="24:28" x14ac:dyDescent="0.35">
      <c r="X3007" t="str">
        <f t="shared" si="72"/>
        <v>NA_Production et distribution d'électricité, de gaz, de vapeur et d'air conditionné</v>
      </c>
      <c r="Y3007" t="str">
        <f>INDEX(PDC!$K$1:$L$89,MATCH(AA3007,PDC!$K:$K,0),MATCH(PDC!$L$1,PDC!$K$1:$L$1,0))</f>
        <v>Production et distribution d'électricité, de gaz, de vapeur et d'air conditionné</v>
      </c>
      <c r="Z3007" t="s">
        <v>361</v>
      </c>
      <c r="AA3007" t="s">
        <v>253</v>
      </c>
      <c r="AB3007">
        <v>155.16940258064699</v>
      </c>
    </row>
    <row r="3008" spans="24:28" x14ac:dyDescent="0.35">
      <c r="X3008" t="str">
        <f t="shared" si="72"/>
        <v>NA_Captage, traitement et distribution d'eau</v>
      </c>
      <c r="Y3008" t="str">
        <f>INDEX(PDC!$K$1:$L$89,MATCH(AA3008,PDC!$K:$K,0),MATCH(PDC!$L$1,PDC!$K$1:$L$1,0))</f>
        <v>Captage, traitement et distribution d'eau</v>
      </c>
      <c r="Z3008" t="s">
        <v>361</v>
      </c>
      <c r="AA3008" t="s">
        <v>230</v>
      </c>
      <c r="AB3008">
        <v>34.715278223737698</v>
      </c>
    </row>
    <row r="3009" spans="24:28" x14ac:dyDescent="0.35">
      <c r="X3009" t="str">
        <f t="shared" si="72"/>
        <v>NA_Collecte et traitement des eaux usées</v>
      </c>
      <c r="Y3009" t="str">
        <f>INDEX(PDC!$K$1:$L$89,MATCH(AA3009,PDC!$K:$K,0),MATCH(PDC!$L$1,PDC!$K$1:$L$1,0))</f>
        <v>Collecte et traitement des eaux usées</v>
      </c>
      <c r="Z3009" t="s">
        <v>361</v>
      </c>
      <c r="AA3009" t="s">
        <v>197</v>
      </c>
      <c r="AB3009">
        <v>8.0310194116016707</v>
      </c>
    </row>
    <row r="3010" spans="24:28" x14ac:dyDescent="0.35">
      <c r="X3010" t="str">
        <f t="shared" si="72"/>
        <v>NA_Collecte, traitement et élimination des déchets ; récupération</v>
      </c>
      <c r="Y3010" t="str">
        <f>INDEX(PDC!$K$1:$L$89,MATCH(AA3010,PDC!$K:$K,0),MATCH(PDC!$L$1,PDC!$K$1:$L$1,0))</f>
        <v>Collecte, traitement et élimination des déchets ; récupération</v>
      </c>
      <c r="Z3010" t="s">
        <v>361</v>
      </c>
      <c r="AA3010" t="s">
        <v>147</v>
      </c>
      <c r="AB3010">
        <v>50.485374243477601</v>
      </c>
    </row>
    <row r="3011" spans="24:28" x14ac:dyDescent="0.35">
      <c r="X3011" t="str">
        <f t="shared" si="72"/>
        <v>NA_Construction de bâtiments</v>
      </c>
      <c r="Y3011" t="str">
        <f>INDEX(PDC!$K$1:$L$89,MATCH(AA3011,PDC!$K:$K,0),MATCH(PDC!$L$1,PDC!$K$1:$L$1,0))</f>
        <v>Construction de bâtiments</v>
      </c>
      <c r="Z3011" t="s">
        <v>361</v>
      </c>
      <c r="AA3011" t="s">
        <v>193</v>
      </c>
      <c r="AB3011">
        <v>346.36013698242198</v>
      </c>
    </row>
    <row r="3012" spans="24:28" x14ac:dyDescent="0.35">
      <c r="X3012" t="str">
        <f t="shared" si="72"/>
        <v>NA_Génie civil</v>
      </c>
      <c r="Y3012" t="str">
        <f>INDEX(PDC!$K$1:$L$89,MATCH(AA3012,PDC!$K:$K,0),MATCH(PDC!$L$1,PDC!$K$1:$L$1,0))</f>
        <v>Génie civil</v>
      </c>
      <c r="Z3012" t="s">
        <v>361</v>
      </c>
      <c r="AA3012" t="s">
        <v>149</v>
      </c>
      <c r="AB3012">
        <v>192.75624751733201</v>
      </c>
    </row>
    <row r="3013" spans="24:28" x14ac:dyDescent="0.35">
      <c r="X3013" t="str">
        <f t="shared" ref="X3013:X3060" si="73">Z3013&amp;"_"&amp;Y3013</f>
        <v>NA_Travaux de construction spécialisés</v>
      </c>
      <c r="Y3013" t="str">
        <f>INDEX(PDC!$K$1:$L$89,MATCH(AA3013,PDC!$K:$K,0),MATCH(PDC!$L$1,PDC!$K$1:$L$1,0))</f>
        <v>Travaux de construction spécialisés</v>
      </c>
      <c r="Z3013" t="s">
        <v>361</v>
      </c>
      <c r="AA3013" t="s">
        <v>151</v>
      </c>
      <c r="AB3013">
        <v>2613.6059869119899</v>
      </c>
    </row>
    <row r="3014" spans="24:28" x14ac:dyDescent="0.35">
      <c r="X3014" t="str">
        <f t="shared" si="73"/>
        <v>NA_Commerce et réparation d'automobiles et de motocycles</v>
      </c>
      <c r="Y3014" t="str">
        <f>INDEX(PDC!$K$1:$L$89,MATCH(AA3014,PDC!$K:$K,0),MATCH(PDC!$L$1,PDC!$K$1:$L$1,0))</f>
        <v>Commerce et réparation d'automobiles et de motocycles</v>
      </c>
      <c r="Z3014" t="s">
        <v>361</v>
      </c>
      <c r="AA3014" t="s">
        <v>223</v>
      </c>
      <c r="AB3014">
        <v>1102.901596487</v>
      </c>
    </row>
    <row r="3015" spans="24:28" x14ac:dyDescent="0.35">
      <c r="X3015" t="str">
        <f t="shared" si="73"/>
        <v>NA_Commerce de gros, à l'exception des automobiles et des motocycles</v>
      </c>
      <c r="Y3015" t="str">
        <f>INDEX(PDC!$K$1:$L$89,MATCH(AA3015,PDC!$K:$K,0),MATCH(PDC!$L$1,PDC!$K$1:$L$1,0))</f>
        <v>Commerce de gros, à l'exception des automobiles et des motocycles</v>
      </c>
      <c r="Z3015" t="s">
        <v>361</v>
      </c>
      <c r="AA3015" t="s">
        <v>210</v>
      </c>
      <c r="AB3015">
        <v>2472.76540897823</v>
      </c>
    </row>
    <row r="3016" spans="24:28" x14ac:dyDescent="0.35">
      <c r="X3016" t="str">
        <f t="shared" si="73"/>
        <v>NA_Commerce de détail, à l'exception des automobiles et des motocycles</v>
      </c>
      <c r="Y3016" t="str">
        <f>INDEX(PDC!$K$1:$L$89,MATCH(AA3016,PDC!$K:$K,0),MATCH(PDC!$L$1,PDC!$K$1:$L$1,0))</f>
        <v>Commerce de détail, à l'exception des automobiles et des motocycles</v>
      </c>
      <c r="Z3016" t="s">
        <v>361</v>
      </c>
      <c r="AA3016" t="s">
        <v>206</v>
      </c>
      <c r="AB3016">
        <v>2421.4851521716901</v>
      </c>
    </row>
    <row r="3017" spans="24:28" x14ac:dyDescent="0.35">
      <c r="X3017" t="str">
        <f t="shared" si="73"/>
        <v>NA_Transports terrestres et transport par conduites</v>
      </c>
      <c r="Y3017" t="str">
        <f>INDEX(PDC!$K$1:$L$89,MATCH(AA3017,PDC!$K:$K,0),MATCH(PDC!$L$1,PDC!$K$1:$L$1,0))</f>
        <v>Transports terrestres et transport par conduites</v>
      </c>
      <c r="Z3017" t="s">
        <v>361</v>
      </c>
      <c r="AA3017" t="s">
        <v>205</v>
      </c>
      <c r="AB3017">
        <v>1024.8136284904101</v>
      </c>
    </row>
    <row r="3018" spans="24:28" x14ac:dyDescent="0.35">
      <c r="X3018" t="str">
        <f t="shared" si="73"/>
        <v>NA_Transports par eau</v>
      </c>
      <c r="Y3018" t="str">
        <f>INDEX(PDC!$K$1:$L$89,MATCH(AA3018,PDC!$K:$K,0),MATCH(PDC!$L$1,PDC!$K$1:$L$1,0))</f>
        <v>Transports par eau</v>
      </c>
      <c r="Z3018" t="s">
        <v>361</v>
      </c>
      <c r="AA3018" t="s">
        <v>256</v>
      </c>
      <c r="AB3018">
        <v>2.9194218107871301</v>
      </c>
    </row>
    <row r="3019" spans="24:28" x14ac:dyDescent="0.35">
      <c r="X3019" t="str">
        <f t="shared" si="73"/>
        <v>NA_Transports aériens</v>
      </c>
      <c r="Y3019" t="str">
        <f>INDEX(PDC!$K$1:$L$89,MATCH(AA3019,PDC!$K:$K,0),MATCH(PDC!$L$1,PDC!$K$1:$L$1,0))</f>
        <v>Transports aériens</v>
      </c>
      <c r="Z3019" t="s">
        <v>361</v>
      </c>
      <c r="AA3019" t="s">
        <v>258</v>
      </c>
      <c r="AB3019">
        <v>16.2537183916135</v>
      </c>
    </row>
    <row r="3020" spans="24:28" x14ac:dyDescent="0.35">
      <c r="X3020" t="str">
        <f t="shared" si="73"/>
        <v>NA_Entreposage et services auxiliaires des transports</v>
      </c>
      <c r="Y3020" t="str">
        <f>INDEX(PDC!$K$1:$L$89,MATCH(AA3020,PDC!$K:$K,0),MATCH(PDC!$L$1,PDC!$K$1:$L$1,0))</f>
        <v>Entreposage et services auxiliaires des transports</v>
      </c>
      <c r="Z3020" t="s">
        <v>361</v>
      </c>
      <c r="AA3020" t="s">
        <v>200</v>
      </c>
      <c r="AB3020">
        <v>293.54505740792899</v>
      </c>
    </row>
    <row r="3021" spans="24:28" x14ac:dyDescent="0.35">
      <c r="X3021" t="str">
        <f t="shared" si="73"/>
        <v>NA_Activités de poste et de courrier</v>
      </c>
      <c r="Y3021" t="str">
        <f>INDEX(PDC!$K$1:$L$89,MATCH(AA3021,PDC!$K:$K,0),MATCH(PDC!$L$1,PDC!$K$1:$L$1,0))</f>
        <v>Activités de poste et de courrier</v>
      </c>
      <c r="Z3021" t="s">
        <v>361</v>
      </c>
      <c r="AA3021" t="s">
        <v>229</v>
      </c>
      <c r="AB3021">
        <v>177.56550439584601</v>
      </c>
    </row>
    <row r="3022" spans="24:28" x14ac:dyDescent="0.35">
      <c r="X3022" t="str">
        <f t="shared" si="73"/>
        <v>NA_Hébergement</v>
      </c>
      <c r="Y3022" t="str">
        <f>INDEX(PDC!$K$1:$L$89,MATCH(AA3022,PDC!$K:$K,0),MATCH(PDC!$L$1,PDC!$K$1:$L$1,0))</f>
        <v>Hébergement</v>
      </c>
      <c r="Z3022" t="s">
        <v>361</v>
      </c>
      <c r="AA3022" t="s">
        <v>220</v>
      </c>
      <c r="AB3022">
        <v>521.303983576664</v>
      </c>
    </row>
    <row r="3023" spans="24:28" x14ac:dyDescent="0.35">
      <c r="X3023" t="str">
        <f t="shared" si="73"/>
        <v>NA_Restauration</v>
      </c>
      <c r="Y3023" t="str">
        <f>INDEX(PDC!$K$1:$L$89,MATCH(AA3023,PDC!$K:$K,0),MATCH(PDC!$L$1,PDC!$K$1:$L$1,0))</f>
        <v>Restauration</v>
      </c>
      <c r="Z3023" t="s">
        <v>361</v>
      </c>
      <c r="AA3023" t="s">
        <v>214</v>
      </c>
      <c r="AB3023">
        <v>752.663797905347</v>
      </c>
    </row>
    <row r="3024" spans="24:28" x14ac:dyDescent="0.35">
      <c r="X3024" t="str">
        <f t="shared" si="73"/>
        <v>NA_Édition</v>
      </c>
      <c r="Y3024" t="str">
        <f>INDEX(PDC!$K$1:$L$89,MATCH(AA3024,PDC!$K:$K,0),MATCH(PDC!$L$1,PDC!$K$1:$L$1,0))</f>
        <v>Édition</v>
      </c>
      <c r="Z3024" t="s">
        <v>361</v>
      </c>
      <c r="AA3024" t="s">
        <v>255</v>
      </c>
      <c r="AB3024">
        <v>361.502494203955</v>
      </c>
    </row>
    <row r="3025" spans="24:28" x14ac:dyDescent="0.35">
      <c r="X3025" t="str">
        <f t="shared" si="73"/>
        <v>NA_Production de films cinématographiques, de vidéo et de programmes de télévision ; enregistrement sonore et édition musicale</v>
      </c>
      <c r="Y3025" t="str">
        <f>INDEX(PDC!$K$1:$L$89,MATCH(AA3025,PDC!$K:$K,0),MATCH(PDC!$L$1,PDC!$K$1:$L$1,0))</f>
        <v>Production de films cinématographiques, de vidéo et de programmes de télévision ; enregistrement sonore et édition musicale</v>
      </c>
      <c r="Z3025" t="s">
        <v>361</v>
      </c>
      <c r="AA3025" t="s">
        <v>228</v>
      </c>
      <c r="AB3025">
        <v>34.857180185469701</v>
      </c>
    </row>
    <row r="3026" spans="24:28" x14ac:dyDescent="0.35">
      <c r="X3026" t="str">
        <f t="shared" si="73"/>
        <v>NA_Programmation et diffusion</v>
      </c>
      <c r="Y3026" t="str">
        <f>INDEX(PDC!$K$1:$L$89,MATCH(AA3026,PDC!$K:$K,0),MATCH(PDC!$L$1,PDC!$K$1:$L$1,0))</f>
        <v>Programmation et diffusion</v>
      </c>
      <c r="Z3026" t="s">
        <v>361</v>
      </c>
      <c r="AA3026" t="s">
        <v>257</v>
      </c>
      <c r="AB3026">
        <v>13.8838124856855</v>
      </c>
    </row>
    <row r="3027" spans="24:28" x14ac:dyDescent="0.35">
      <c r="X3027" t="str">
        <f t="shared" si="73"/>
        <v>NA_Télécommunications</v>
      </c>
      <c r="Y3027" t="str">
        <f>INDEX(PDC!$K$1:$L$89,MATCH(AA3027,PDC!$K:$K,0),MATCH(PDC!$L$1,PDC!$K$1:$L$1,0))</f>
        <v>Télécommunications</v>
      </c>
      <c r="Z3027" t="s">
        <v>361</v>
      </c>
      <c r="AA3027" t="s">
        <v>249</v>
      </c>
      <c r="AB3027">
        <v>221.79275187317401</v>
      </c>
    </row>
    <row r="3028" spans="24:28" x14ac:dyDescent="0.35">
      <c r="X3028" t="str">
        <f t="shared" si="73"/>
        <v>NA_Programmation, conseil et autres activités informatiques</v>
      </c>
      <c r="Y3028" t="str">
        <f>INDEX(PDC!$K$1:$L$89,MATCH(AA3028,PDC!$K:$K,0),MATCH(PDC!$L$1,PDC!$K$1:$L$1,0))</f>
        <v>Programmation, conseil et autres activités informatiques</v>
      </c>
      <c r="Z3028" t="s">
        <v>361</v>
      </c>
      <c r="AA3028" t="s">
        <v>233</v>
      </c>
      <c r="AB3028">
        <v>794.20494337739206</v>
      </c>
    </row>
    <row r="3029" spans="24:28" x14ac:dyDescent="0.35">
      <c r="X3029" t="str">
        <f t="shared" si="73"/>
        <v>NA_Services d'information</v>
      </c>
      <c r="Y3029" t="str">
        <f>INDEX(PDC!$K$1:$L$89,MATCH(AA3029,PDC!$K:$K,0),MATCH(PDC!$L$1,PDC!$K$1:$L$1,0))</f>
        <v>Services d'information</v>
      </c>
      <c r="Z3029" t="s">
        <v>361</v>
      </c>
      <c r="AA3029" t="s">
        <v>153</v>
      </c>
      <c r="AB3029">
        <v>225.78671640218599</v>
      </c>
    </row>
    <row r="3030" spans="24:28" x14ac:dyDescent="0.35">
      <c r="X3030" t="str">
        <f t="shared" si="73"/>
        <v>NA_Activités des services financiers, hors assurance et caisses de retraite</v>
      </c>
      <c r="Y3030" t="str">
        <f>INDEX(PDC!$K$1:$L$89,MATCH(AA3030,PDC!$K:$K,0),MATCH(PDC!$L$1,PDC!$K$1:$L$1,0))</f>
        <v>Activités des services financiers, hors assurance et caisses de retraite</v>
      </c>
      <c r="Z3030" t="s">
        <v>361</v>
      </c>
      <c r="AA3030" t="s">
        <v>226</v>
      </c>
      <c r="AB3030">
        <v>893.16205616119305</v>
      </c>
    </row>
    <row r="3031" spans="24:28" x14ac:dyDescent="0.35">
      <c r="X3031" t="str">
        <f t="shared" si="73"/>
        <v>NA_Assurance</v>
      </c>
      <c r="Y3031" t="str">
        <f>INDEX(PDC!$K$1:$L$89,MATCH(AA3031,PDC!$K:$K,0),MATCH(PDC!$L$1,PDC!$K$1:$L$1,0))</f>
        <v>Assurance</v>
      </c>
      <c r="Z3031" t="s">
        <v>361</v>
      </c>
      <c r="AA3031" t="s">
        <v>240</v>
      </c>
      <c r="AB3031">
        <v>289.14358586499901</v>
      </c>
    </row>
    <row r="3032" spans="24:28" x14ac:dyDescent="0.35">
      <c r="X3032" t="str">
        <f t="shared" si="73"/>
        <v>NA_Activités auxiliaires de services financiers et d'assurance</v>
      </c>
      <c r="Y3032" t="str">
        <f>INDEX(PDC!$K$1:$L$89,MATCH(AA3032,PDC!$K:$K,0),MATCH(PDC!$L$1,PDC!$K$1:$L$1,0))</f>
        <v>Activités auxiliaires de services financiers et d'assurance</v>
      </c>
      <c r="Z3032" t="s">
        <v>361</v>
      </c>
      <c r="AA3032" t="s">
        <v>232</v>
      </c>
      <c r="AB3032">
        <v>175.33482985720701</v>
      </c>
    </row>
    <row r="3033" spans="24:28" x14ac:dyDescent="0.35">
      <c r="X3033" t="str">
        <f t="shared" si="73"/>
        <v>NA_Activités immobilières</v>
      </c>
      <c r="Y3033" t="str">
        <f>INDEX(PDC!$K$1:$L$89,MATCH(AA3033,PDC!$K:$K,0),MATCH(PDC!$L$1,PDC!$K$1:$L$1,0))</f>
        <v>Activités immobilières</v>
      </c>
      <c r="Z3033" t="s">
        <v>361</v>
      </c>
      <c r="AA3033" t="s">
        <v>217</v>
      </c>
      <c r="AB3033">
        <v>300.57460643207099</v>
      </c>
    </row>
    <row r="3034" spans="24:28" x14ac:dyDescent="0.35">
      <c r="X3034" t="str">
        <f t="shared" si="73"/>
        <v>NA_Activités juridiques et comptables</v>
      </c>
      <c r="Y3034" t="str">
        <f>INDEX(PDC!$K$1:$L$89,MATCH(AA3034,PDC!$K:$K,0),MATCH(PDC!$L$1,PDC!$K$1:$L$1,0))</f>
        <v>Activités juridiques et comptables</v>
      </c>
      <c r="Z3034" t="s">
        <v>361</v>
      </c>
      <c r="AA3034" t="s">
        <v>155</v>
      </c>
      <c r="AB3034">
        <v>460.059081029384</v>
      </c>
    </row>
    <row r="3035" spans="24:28" x14ac:dyDescent="0.35">
      <c r="X3035" t="str">
        <f t="shared" si="73"/>
        <v>NA_Activités des sièges sociaux ; conseil de gestion</v>
      </c>
      <c r="Y3035" t="str">
        <f>INDEX(PDC!$K$1:$L$89,MATCH(AA3035,PDC!$K:$K,0),MATCH(PDC!$L$1,PDC!$K$1:$L$1,0))</f>
        <v>Activités des sièges sociaux ; conseil de gestion</v>
      </c>
      <c r="Z3035" t="s">
        <v>361</v>
      </c>
      <c r="AA3035" t="s">
        <v>234</v>
      </c>
      <c r="AB3035">
        <v>470.03500606387399</v>
      </c>
    </row>
    <row r="3036" spans="24:28" x14ac:dyDescent="0.35">
      <c r="X3036" t="str">
        <f t="shared" si="73"/>
        <v>NA_Activités d'architecture et d'ingénierie ; activités de contrôle et analyses techniques</v>
      </c>
      <c r="Y3036" t="str">
        <f>INDEX(PDC!$K$1:$L$89,MATCH(AA3036,PDC!$K:$K,0),MATCH(PDC!$L$1,PDC!$K$1:$L$1,0))</f>
        <v>Activités d'architecture et d'ingénierie ; activités de contrôle et analyses techniques</v>
      </c>
      <c r="Z3036" t="s">
        <v>361</v>
      </c>
      <c r="AA3036" t="s">
        <v>243</v>
      </c>
      <c r="AB3036">
        <v>974.73073659843703</v>
      </c>
    </row>
    <row r="3037" spans="24:28" x14ac:dyDescent="0.35">
      <c r="X3037" t="str">
        <f t="shared" si="73"/>
        <v>NA_Recherche-développement scientifique</v>
      </c>
      <c r="Y3037" t="str">
        <f>INDEX(PDC!$K$1:$L$89,MATCH(AA3037,PDC!$K:$K,0),MATCH(PDC!$L$1,PDC!$K$1:$L$1,0))</f>
        <v>Recherche-développement scientifique</v>
      </c>
      <c r="Z3037" t="s">
        <v>361</v>
      </c>
      <c r="AA3037" t="s">
        <v>251</v>
      </c>
      <c r="AB3037">
        <v>79.184888653574504</v>
      </c>
    </row>
    <row r="3038" spans="24:28" x14ac:dyDescent="0.35">
      <c r="X3038" t="str">
        <f t="shared" si="73"/>
        <v>NA_Publicité et études de marché</v>
      </c>
      <c r="Y3038" t="str">
        <f>INDEX(PDC!$K$1:$L$89,MATCH(AA3038,PDC!$K:$K,0),MATCH(PDC!$L$1,PDC!$K$1:$L$1,0))</f>
        <v>Publicité et études de marché</v>
      </c>
      <c r="Z3038" t="s">
        <v>361</v>
      </c>
      <c r="AA3038" t="s">
        <v>157</v>
      </c>
      <c r="AB3038">
        <v>299.61499943630201</v>
      </c>
    </row>
    <row r="3039" spans="24:28" x14ac:dyDescent="0.35">
      <c r="X3039" t="str">
        <f t="shared" si="73"/>
        <v>NA_Autres activités spécialisées, scientifiques et techniques</v>
      </c>
      <c r="Y3039" t="str">
        <f>INDEX(PDC!$K$1:$L$89,MATCH(AA3039,PDC!$K:$K,0),MATCH(PDC!$L$1,PDC!$K$1:$L$1,0))</f>
        <v>Autres activités spécialisées, scientifiques et techniques</v>
      </c>
      <c r="Z3039" t="s">
        <v>361</v>
      </c>
      <c r="AA3039" t="s">
        <v>159</v>
      </c>
      <c r="AB3039">
        <v>43.782231782611099</v>
      </c>
    </row>
    <row r="3040" spans="24:28" x14ac:dyDescent="0.35">
      <c r="X3040" t="str">
        <f t="shared" si="73"/>
        <v>NA_Activités vétérinaires</v>
      </c>
      <c r="Y3040" t="str">
        <f>INDEX(PDC!$K$1:$L$89,MATCH(AA3040,PDC!$K:$K,0),MATCH(PDC!$L$1,PDC!$K$1:$L$1,0))</f>
        <v>Activités vétérinaires</v>
      </c>
      <c r="Z3040" t="s">
        <v>361</v>
      </c>
      <c r="AA3040" t="s">
        <v>238</v>
      </c>
      <c r="AB3040">
        <v>30.7366419577586</v>
      </c>
    </row>
    <row r="3041" spans="24:28" x14ac:dyDescent="0.35">
      <c r="X3041" t="str">
        <f t="shared" si="73"/>
        <v>NA_Activités de location et location-bail</v>
      </c>
      <c r="Y3041" t="str">
        <f>INDEX(PDC!$K$1:$L$89,MATCH(AA3041,PDC!$K:$K,0),MATCH(PDC!$L$1,PDC!$K$1:$L$1,0))</f>
        <v>Activités de location et location-bail</v>
      </c>
      <c r="Z3041" t="s">
        <v>361</v>
      </c>
      <c r="AA3041" t="s">
        <v>236</v>
      </c>
      <c r="AB3041">
        <v>166.260974928987</v>
      </c>
    </row>
    <row r="3042" spans="24:28" x14ac:dyDescent="0.35">
      <c r="X3042" t="str">
        <f t="shared" si="73"/>
        <v>NA_Activités liées à l'emploi</v>
      </c>
      <c r="Y3042" t="str">
        <f>INDEX(PDC!$K$1:$L$89,MATCH(AA3042,PDC!$K:$K,0),MATCH(PDC!$L$1,PDC!$K$1:$L$1,0))</f>
        <v>Activités liées à l'emploi</v>
      </c>
      <c r="Z3042" t="s">
        <v>361</v>
      </c>
      <c r="AA3042" t="s">
        <v>198</v>
      </c>
      <c r="AB3042">
        <v>742.76714250235898</v>
      </c>
    </row>
    <row r="3043" spans="24:28" x14ac:dyDescent="0.35">
      <c r="X3043" t="str">
        <f t="shared" si="73"/>
        <v>NA_Activités des agences de voyage, voyagistes, services de réservation et activités connexes</v>
      </c>
      <c r="Y3043" t="str">
        <f>INDEX(PDC!$K$1:$L$89,MATCH(AA3043,PDC!$K:$K,0),MATCH(PDC!$L$1,PDC!$K$1:$L$1,0))</f>
        <v>Activités des agences de voyage, voyagistes, services de réservation et activités connexes</v>
      </c>
      <c r="Z3043" t="s">
        <v>361</v>
      </c>
      <c r="AA3043" t="s">
        <v>227</v>
      </c>
      <c r="AB3043">
        <v>72.080561218135699</v>
      </c>
    </row>
    <row r="3044" spans="24:28" x14ac:dyDescent="0.35">
      <c r="X3044" t="str">
        <f t="shared" si="73"/>
        <v>NA_Enquêtes et sécurité</v>
      </c>
      <c r="Y3044" t="str">
        <f>INDEX(PDC!$K$1:$L$89,MATCH(AA3044,PDC!$K:$K,0),MATCH(PDC!$L$1,PDC!$K$1:$L$1,0))</f>
        <v>Enquêtes et sécurité</v>
      </c>
      <c r="Z3044" t="s">
        <v>361</v>
      </c>
      <c r="AA3044" t="s">
        <v>213</v>
      </c>
      <c r="AB3044">
        <v>113.402173110162</v>
      </c>
    </row>
    <row r="3045" spans="24:28" x14ac:dyDescent="0.35">
      <c r="X3045" t="str">
        <f t="shared" si="73"/>
        <v>NA_Services relatifs aux bâtiments et aménagement paysager</v>
      </c>
      <c r="Y3045" t="str">
        <f>INDEX(PDC!$K$1:$L$89,MATCH(AA3045,PDC!$K:$K,0),MATCH(PDC!$L$1,PDC!$K$1:$L$1,0))</f>
        <v>Services relatifs aux bâtiments et aménagement paysager</v>
      </c>
      <c r="Z3045" t="s">
        <v>361</v>
      </c>
      <c r="AA3045" t="s">
        <v>212</v>
      </c>
      <c r="AB3045">
        <v>571.38897731280201</v>
      </c>
    </row>
    <row r="3046" spans="24:28" x14ac:dyDescent="0.35">
      <c r="X3046" t="str">
        <f t="shared" si="73"/>
        <v>NA_Activités administratives et autres activités de soutien aux entreprises</v>
      </c>
      <c r="Y3046" t="str">
        <f>INDEX(PDC!$K$1:$L$89,MATCH(AA3046,PDC!$K:$K,0),MATCH(PDC!$L$1,PDC!$K$1:$L$1,0))</f>
        <v>Activités administratives et autres activités de soutien aux entreprises</v>
      </c>
      <c r="Z3046" t="s">
        <v>361</v>
      </c>
      <c r="AA3046" t="s">
        <v>224</v>
      </c>
      <c r="AB3046">
        <v>229.84424000310901</v>
      </c>
    </row>
    <row r="3047" spans="24:28" x14ac:dyDescent="0.35">
      <c r="X3047" t="str">
        <f t="shared" si="73"/>
        <v>NA_Administration publique et défense ; sécurité sociale obligatoire</v>
      </c>
      <c r="Y3047" t="str">
        <f>INDEX(PDC!$K$1:$L$89,MATCH(AA3047,PDC!$K:$K,0),MATCH(PDC!$L$1,PDC!$K$1:$L$1,0))</f>
        <v>Administration publique et défense ; sécurité sociale obligatoire</v>
      </c>
      <c r="Z3047" t="s">
        <v>361</v>
      </c>
      <c r="AA3047" t="s">
        <v>218</v>
      </c>
      <c r="AB3047">
        <v>1362.08919311201</v>
      </c>
    </row>
    <row r="3048" spans="24:28" x14ac:dyDescent="0.35">
      <c r="X3048" t="str">
        <f t="shared" si="73"/>
        <v>NA_Enseignement</v>
      </c>
      <c r="Y3048" t="str">
        <f>INDEX(PDC!$K$1:$L$89,MATCH(AA3048,PDC!$K:$K,0),MATCH(PDC!$L$1,PDC!$K$1:$L$1,0))</f>
        <v>Enseignement</v>
      </c>
      <c r="Z3048" t="s">
        <v>361</v>
      </c>
      <c r="AA3048" t="s">
        <v>222</v>
      </c>
      <c r="AB3048">
        <v>1325.3050738193599</v>
      </c>
    </row>
    <row r="3049" spans="24:28" x14ac:dyDescent="0.35">
      <c r="X3049" t="str">
        <f t="shared" si="73"/>
        <v>NA_Activités pour la santé humaine</v>
      </c>
      <c r="Y3049" t="str">
        <f>INDEX(PDC!$K$1:$L$89,MATCH(AA3049,PDC!$K:$K,0),MATCH(PDC!$L$1,PDC!$K$1:$L$1,0))</f>
        <v>Activités pour la santé humaine</v>
      </c>
      <c r="Z3049" t="s">
        <v>361</v>
      </c>
      <c r="AA3049" t="s">
        <v>207</v>
      </c>
      <c r="AB3049">
        <v>1146.8129078076199</v>
      </c>
    </row>
    <row r="3050" spans="24:28" x14ac:dyDescent="0.35">
      <c r="X3050" t="str">
        <f t="shared" si="73"/>
        <v>NA_Hébergement médico-social et social</v>
      </c>
      <c r="Y3050" t="str">
        <f>INDEX(PDC!$K$1:$L$89,MATCH(AA3050,PDC!$K:$K,0),MATCH(PDC!$L$1,PDC!$K$1:$L$1,0))</f>
        <v>Hébergement médico-social et social</v>
      </c>
      <c r="Z3050" t="s">
        <v>361</v>
      </c>
      <c r="AA3050" t="s">
        <v>202</v>
      </c>
      <c r="AB3050">
        <v>886.44666032777604</v>
      </c>
    </row>
    <row r="3051" spans="24:28" x14ac:dyDescent="0.35">
      <c r="X3051" t="str">
        <f t="shared" si="73"/>
        <v>NA_Action sociale sans hébergement</v>
      </c>
      <c r="Y3051" t="str">
        <f>INDEX(PDC!$K$1:$L$89,MATCH(AA3051,PDC!$K:$K,0),MATCH(PDC!$L$1,PDC!$K$1:$L$1,0))</f>
        <v>Action sociale sans hébergement</v>
      </c>
      <c r="Z3051" t="s">
        <v>361</v>
      </c>
      <c r="AA3051" t="s">
        <v>201</v>
      </c>
      <c r="AB3051">
        <v>2233.0329075529098</v>
      </c>
    </row>
    <row r="3052" spans="24:28" x14ac:dyDescent="0.35">
      <c r="X3052" t="str">
        <f t="shared" si="73"/>
        <v>NA_Activités créatives, artistiques et de spectacle</v>
      </c>
      <c r="Y3052" t="str">
        <f>INDEX(PDC!$K$1:$L$89,MATCH(AA3052,PDC!$K:$K,0),MATCH(PDC!$L$1,PDC!$K$1:$L$1,0))</f>
        <v>Activités créatives, artistiques et de spectacle</v>
      </c>
      <c r="Z3052" t="s">
        <v>361</v>
      </c>
      <c r="AA3052" t="s">
        <v>245</v>
      </c>
      <c r="AB3052">
        <v>104.740336309155</v>
      </c>
    </row>
    <row r="3053" spans="24:28" x14ac:dyDescent="0.35">
      <c r="X3053" t="str">
        <f t="shared" si="73"/>
        <v>NA_Bibliothèques, archives, musées et autres activités culturelles</v>
      </c>
      <c r="Y3053" t="str">
        <f>INDEX(PDC!$K$1:$L$89,MATCH(AA3053,PDC!$K:$K,0),MATCH(PDC!$L$1,PDC!$K$1:$L$1,0))</f>
        <v>Bibliothèques, archives, musées et autres activités culturelles</v>
      </c>
      <c r="Z3053" t="s">
        <v>361</v>
      </c>
      <c r="AA3053" t="s">
        <v>239</v>
      </c>
      <c r="AB3053">
        <v>45.478084532881503</v>
      </c>
    </row>
    <row r="3054" spans="24:28" x14ac:dyDescent="0.35">
      <c r="X3054" t="str">
        <f t="shared" si="73"/>
        <v>NA_Organisation de jeux de hasard et d'argent</v>
      </c>
      <c r="Y3054" t="str">
        <f>INDEX(PDC!$K$1:$L$89,MATCH(AA3054,PDC!$K:$K,0),MATCH(PDC!$L$1,PDC!$K$1:$L$1,0))</f>
        <v>Organisation de jeux de hasard et d'argent</v>
      </c>
      <c r="Z3054" t="s">
        <v>361</v>
      </c>
      <c r="AA3054" t="s">
        <v>247</v>
      </c>
      <c r="AB3054">
        <v>3.9209424360012601</v>
      </c>
    </row>
    <row r="3055" spans="24:28" x14ac:dyDescent="0.35">
      <c r="X3055" t="str">
        <f t="shared" si="73"/>
        <v>NA_Activités sportives, récréatives et de loisirs</v>
      </c>
      <c r="Y3055" t="str">
        <f>INDEX(PDC!$K$1:$L$89,MATCH(AA3055,PDC!$K:$K,0),MATCH(PDC!$L$1,PDC!$K$1:$L$1,0))</f>
        <v>Activités sportives, récréatives et de loisirs</v>
      </c>
      <c r="Z3055" t="s">
        <v>361</v>
      </c>
      <c r="AA3055" t="s">
        <v>241</v>
      </c>
      <c r="AB3055">
        <v>203.100676432482</v>
      </c>
    </row>
    <row r="3056" spans="24:28" x14ac:dyDescent="0.35">
      <c r="X3056" t="str">
        <f t="shared" si="73"/>
        <v>NA_Activités des organisations associatives</v>
      </c>
      <c r="Y3056" t="str">
        <f>INDEX(PDC!$K$1:$L$89,MATCH(AA3056,PDC!$K:$K,0),MATCH(PDC!$L$1,PDC!$K$1:$L$1,0))</f>
        <v>Activités des organisations associatives</v>
      </c>
      <c r="Z3056" t="s">
        <v>361</v>
      </c>
      <c r="AA3056" t="s">
        <v>209</v>
      </c>
      <c r="AB3056">
        <v>711.52653990771296</v>
      </c>
    </row>
    <row r="3057" spans="24:28" x14ac:dyDescent="0.35">
      <c r="X3057" t="str">
        <f t="shared" si="73"/>
        <v>NA_Réparation d'ordinateurs et de biens personnels et domestiques</v>
      </c>
      <c r="Y3057" t="str">
        <f>INDEX(PDC!$K$1:$L$89,MATCH(AA3057,PDC!$K:$K,0),MATCH(PDC!$L$1,PDC!$K$1:$L$1,0))</f>
        <v>Réparation d'ordinateurs et de biens personnels et domestiques</v>
      </c>
      <c r="Z3057" t="s">
        <v>361</v>
      </c>
      <c r="AA3057" t="s">
        <v>242</v>
      </c>
      <c r="AB3057">
        <v>71.612778665661594</v>
      </c>
    </row>
    <row r="3058" spans="24:28" x14ac:dyDescent="0.35">
      <c r="X3058" t="str">
        <f t="shared" si="73"/>
        <v>NA_Autres services personnels</v>
      </c>
      <c r="Y3058" t="str">
        <f>INDEX(PDC!$K$1:$L$89,MATCH(AA3058,PDC!$K:$K,0),MATCH(PDC!$L$1,PDC!$K$1:$L$1,0))</f>
        <v>Autres services personnels</v>
      </c>
      <c r="Z3058" t="s">
        <v>361</v>
      </c>
      <c r="AA3058" t="s">
        <v>216</v>
      </c>
      <c r="AB3058">
        <v>265.49784540336998</v>
      </c>
    </row>
    <row r="3059" spans="24:28" x14ac:dyDescent="0.35">
      <c r="X3059" t="str">
        <f t="shared" si="73"/>
        <v>NA_Activités des ménages en tant qu'employeurs de personnel domestique</v>
      </c>
      <c r="Y3059" t="str">
        <f>INDEX(PDC!$K$1:$L$89,MATCH(AA3059,PDC!$K:$K,0),MATCH(PDC!$L$1,PDC!$K$1:$L$1,0))</f>
        <v>Activités des ménages en tant qu'employeurs de personnel domestique</v>
      </c>
      <c r="Z3059" t="s">
        <v>361</v>
      </c>
      <c r="AA3059" t="s">
        <v>261</v>
      </c>
      <c r="AB3059">
        <v>181.59254668582099</v>
      </c>
    </row>
    <row r="3060" spans="24:28" x14ac:dyDescent="0.35">
      <c r="X3060" t="str">
        <f t="shared" si="73"/>
        <v>NA_Activités des organisations et organismes extraterritoriaux</v>
      </c>
      <c r="Y3060" t="str">
        <f>INDEX(PDC!$K$1:$L$89,MATCH(AA3060,PDC!$K:$K,0),MATCH(PDC!$L$1,PDC!$K$1:$L$1,0))</f>
        <v>Activités des organisations et organismes extraterritoriaux</v>
      </c>
      <c r="Z3060" t="s">
        <v>361</v>
      </c>
      <c r="AA3060" t="s">
        <v>260</v>
      </c>
      <c r="AB3060">
        <v>4.79575560596437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56"/>
  <sheetViews>
    <sheetView topLeftCell="AA1" workbookViewId="0">
      <selection activeCell="AN5" sqref="AN5"/>
    </sheetView>
  </sheetViews>
  <sheetFormatPr baseColWidth="10" defaultRowHeight="14.5" x14ac:dyDescent="0.35"/>
  <cols>
    <col min="2" max="2" width="37.54296875" customWidth="1"/>
    <col min="3" max="3" width="15.81640625" bestFit="1" customWidth="1"/>
    <col min="4" max="4" width="15.1796875" bestFit="1" customWidth="1"/>
    <col min="5" max="5" width="15.1796875" customWidth="1"/>
    <col min="6" max="7" width="9.453125" customWidth="1"/>
    <col min="8" max="8" width="7.81640625" customWidth="1"/>
    <col min="9" max="9" width="23.453125" style="17" customWidth="1"/>
    <col min="10" max="11" width="11.453125" style="17"/>
    <col min="12" max="14" width="12.81640625" style="18" bestFit="1" customWidth="1"/>
    <col min="16" max="16" width="11.453125" customWidth="1"/>
    <col min="26" max="26" width="21.453125" customWidth="1"/>
    <col min="29" max="29" width="13.81640625" customWidth="1"/>
  </cols>
  <sheetData>
    <row r="1" spans="1:36" ht="15" x14ac:dyDescent="0.25">
      <c r="A1" s="8" t="s">
        <v>135</v>
      </c>
      <c r="E1" s="20" t="s">
        <v>290</v>
      </c>
      <c r="Z1" s="23" t="s">
        <v>367</v>
      </c>
      <c r="AH1" s="23"/>
    </row>
    <row r="2" spans="1:36" ht="15" x14ac:dyDescent="0.25">
      <c r="A2" s="193" t="s">
        <v>186</v>
      </c>
      <c r="B2" s="193"/>
      <c r="C2" s="193"/>
      <c r="D2" s="193"/>
      <c r="E2" s="12"/>
      <c r="I2" s="13"/>
      <c r="J2" s="13"/>
      <c r="K2" s="13"/>
      <c r="L2" s="13"/>
      <c r="M2" s="13"/>
      <c r="N2" s="13"/>
      <c r="Q2" s="13"/>
      <c r="R2" s="13"/>
      <c r="S2" s="13"/>
      <c r="T2" s="13"/>
      <c r="U2" s="13"/>
      <c r="V2" s="13"/>
      <c r="W2" s="13"/>
      <c r="Y2" s="13" t="s">
        <v>268</v>
      </c>
      <c r="Z2" s="13"/>
      <c r="AA2" s="13"/>
      <c r="AB2" s="13"/>
      <c r="AC2" s="13"/>
      <c r="AF2" s="13" t="s">
        <v>274</v>
      </c>
      <c r="AG2" s="13"/>
      <c r="AH2" s="13"/>
      <c r="AI2" s="13"/>
      <c r="AJ2" s="13"/>
    </row>
    <row r="3" spans="1:36" ht="15" x14ac:dyDescent="0.25">
      <c r="A3" t="s">
        <v>52</v>
      </c>
      <c r="B3" t="s">
        <v>53</v>
      </c>
      <c r="C3" t="s">
        <v>102</v>
      </c>
      <c r="D3" t="s">
        <v>103</v>
      </c>
      <c r="E3" t="s">
        <v>136</v>
      </c>
      <c r="I3" s="17" t="s">
        <v>183</v>
      </c>
      <c r="J3" s="14" t="s">
        <v>357</v>
      </c>
      <c r="K3" s="17" t="s">
        <v>137</v>
      </c>
      <c r="L3" s="18" t="s">
        <v>358</v>
      </c>
      <c r="M3" s="18" t="s">
        <v>359</v>
      </c>
      <c r="N3" s="18" t="s">
        <v>136</v>
      </c>
      <c r="Q3" t="s">
        <v>190</v>
      </c>
      <c r="R3" t="s">
        <v>188</v>
      </c>
      <c r="S3" t="s">
        <v>137</v>
      </c>
      <c r="T3" s="18" t="s">
        <v>358</v>
      </c>
      <c r="U3" s="18" t="s">
        <v>359</v>
      </c>
      <c r="V3" t="s">
        <v>136</v>
      </c>
      <c r="Y3" t="s">
        <v>267</v>
      </c>
      <c r="Z3" t="s">
        <v>53</v>
      </c>
      <c r="AA3" t="s">
        <v>357</v>
      </c>
      <c r="AB3" t="s">
        <v>269</v>
      </c>
      <c r="AC3" t="s">
        <v>136</v>
      </c>
    </row>
    <row r="4" spans="1:36" x14ac:dyDescent="0.35">
      <c r="A4">
        <v>47</v>
      </c>
      <c r="B4" t="s">
        <v>16</v>
      </c>
      <c r="C4">
        <v>68994.259999999995</v>
      </c>
      <c r="D4">
        <v>119719.9</v>
      </c>
      <c r="E4">
        <v>188714.16</v>
      </c>
      <c r="F4">
        <v>1</v>
      </c>
      <c r="I4" s="17" t="str">
        <f>J4&amp;"_"&amp;K4</f>
        <v>0055_Agriculture</v>
      </c>
      <c r="J4" s="29" t="s">
        <v>294</v>
      </c>
      <c r="K4" s="17" t="s">
        <v>114</v>
      </c>
      <c r="L4" s="18">
        <v>293.14</v>
      </c>
      <c r="M4" s="18">
        <v>169.37</v>
      </c>
      <c r="N4" s="18">
        <v>462.51</v>
      </c>
      <c r="Q4" t="str">
        <f>R4&amp;"_"&amp;S4</f>
        <v>01_Tous secteurs</v>
      </c>
      <c r="R4" t="s">
        <v>94</v>
      </c>
      <c r="S4" t="s">
        <v>356</v>
      </c>
      <c r="T4">
        <v>87665.62999999999</v>
      </c>
      <c r="U4">
        <v>75428.12000000001</v>
      </c>
      <c r="V4">
        <v>163093.80000000002</v>
      </c>
      <c r="Y4" t="str">
        <f>AA4&amp;"_"&amp;Z4</f>
        <v>0055_Culture et production animale, chasse et services annexes</v>
      </c>
      <c r="Z4" t="str">
        <f>INDEX(PDC!$K$1:$L$89,MATCH('RP2016'!$AB4,PDC!$K:$K,0),MATCH($Z$3,PDC!$K$1:$L$1,0))</f>
        <v>Culture et production animale, chasse et services annexes</v>
      </c>
      <c r="AA4" t="s">
        <v>294</v>
      </c>
      <c r="AB4" t="s">
        <v>94</v>
      </c>
      <c r="AC4">
        <v>459.09695197000002</v>
      </c>
      <c r="AF4" t="s">
        <v>273</v>
      </c>
      <c r="AG4" t="s">
        <v>53</v>
      </c>
      <c r="AH4" t="s">
        <v>188</v>
      </c>
      <c r="AI4" t="s">
        <v>269</v>
      </c>
      <c r="AJ4" t="s">
        <v>136</v>
      </c>
    </row>
    <row r="5" spans="1:36" x14ac:dyDescent="0.35">
      <c r="A5">
        <v>88</v>
      </c>
      <c r="B5" t="s">
        <v>8</v>
      </c>
      <c r="C5">
        <v>20307.16</v>
      </c>
      <c r="D5">
        <v>119612.51</v>
      </c>
      <c r="E5">
        <v>139919.67000000001</v>
      </c>
      <c r="F5">
        <v>2</v>
      </c>
      <c r="I5" s="17" t="str">
        <f t="shared" ref="I5:I69" si="0">J5&amp;"_"&amp;K5</f>
        <v>0055_Commerce</v>
      </c>
      <c r="J5" s="29" t="s">
        <v>294</v>
      </c>
      <c r="K5" s="17" t="s">
        <v>138</v>
      </c>
      <c r="L5" s="18">
        <v>847.47</v>
      </c>
      <c r="M5" s="18">
        <v>747.76</v>
      </c>
      <c r="N5" s="18">
        <v>1595.23</v>
      </c>
      <c r="Q5" t="str">
        <f t="shared" ref="Q5:Q68" si="1">R5&amp;"_"&amp;S5</f>
        <v>03_Tous secteurs</v>
      </c>
      <c r="R5" t="s">
        <v>104</v>
      </c>
      <c r="S5" t="s">
        <v>356</v>
      </c>
      <c r="T5">
        <v>41588.54</v>
      </c>
      <c r="U5">
        <v>40242.320000000007</v>
      </c>
      <c r="V5">
        <v>81830.850000000006</v>
      </c>
      <c r="Y5" t="str">
        <f t="shared" ref="Y5:Y68" si="2">AA5&amp;"_"&amp;Z5</f>
        <v>0055_Sylviculture et exploitation forestière</v>
      </c>
      <c r="Z5" t="str">
        <f>INDEX(PDC!$K$1:$L$89,MATCH('RP2016'!$AB5,PDC!$K:$K,0),MATCH($Z$3,PDC!$K$1:$L$1,0))</f>
        <v>Sylviculture et exploitation forestière</v>
      </c>
      <c r="AA5" t="s">
        <v>294</v>
      </c>
      <c r="AB5" t="s">
        <v>95</v>
      </c>
      <c r="AC5">
        <v>3.4142897138000001</v>
      </c>
      <c r="AF5" t="str">
        <f t="shared" ref="AF5:AF68" si="3">AH5&amp;"_"&amp;AG5</f>
        <v>01_Culture et production animale, chasse et services annexes</v>
      </c>
      <c r="AG5" t="str">
        <f>INDEX(PDC!$K$1:$L$89,MATCH('RP2016'!$AI5,PDC!$K:$K,0),MATCH($AG$4,PDC!$K$1:SL$1,0))</f>
        <v>Culture et production animale, chasse et services annexes</v>
      </c>
      <c r="AH5" t="s">
        <v>94</v>
      </c>
      <c r="AI5" t="s">
        <v>94</v>
      </c>
      <c r="AJ5" s="10">
        <v>1723.4972895000001</v>
      </c>
    </row>
    <row r="6" spans="1:36" x14ac:dyDescent="0.35">
      <c r="A6">
        <v>43</v>
      </c>
      <c r="B6" t="s">
        <v>3</v>
      </c>
      <c r="C6">
        <v>118825.29</v>
      </c>
      <c r="D6">
        <v>16628.490000000002</v>
      </c>
      <c r="E6">
        <v>135453.78</v>
      </c>
      <c r="F6">
        <v>3</v>
      </c>
      <c r="I6" s="17" t="str">
        <f t="shared" si="0"/>
        <v>0055_Construction</v>
      </c>
      <c r="J6" s="29" t="s">
        <v>294</v>
      </c>
      <c r="K6" s="17" t="s">
        <v>115</v>
      </c>
      <c r="L6" s="18">
        <v>1291.99</v>
      </c>
      <c r="M6" s="18">
        <v>209.43</v>
      </c>
      <c r="N6" s="18">
        <v>1501.42</v>
      </c>
      <c r="Q6" t="str">
        <f t="shared" si="1"/>
        <v>07_Tous secteurs</v>
      </c>
      <c r="R6" t="s">
        <v>106</v>
      </c>
      <c r="S6" t="s">
        <v>356</v>
      </c>
      <c r="T6">
        <v>36493.279999999999</v>
      </c>
      <c r="U6">
        <v>34285.490000000005</v>
      </c>
      <c r="V6">
        <v>70778.77</v>
      </c>
      <c r="Y6" t="str">
        <f t="shared" si="2"/>
        <v>0055_Autres industries extractives</v>
      </c>
      <c r="Z6" t="str">
        <f>INDEX(PDC!$K$1:$L$89,MATCH('RP2016'!$AB6,PDC!$K:$K,0),MATCH($Z$3,PDC!$K$1:$L$1,0))</f>
        <v>Autres industries extractives</v>
      </c>
      <c r="AA6" t="s">
        <v>294</v>
      </c>
      <c r="AB6" t="s">
        <v>96</v>
      </c>
      <c r="AC6" s="10">
        <v>33.724199405999997</v>
      </c>
      <c r="AF6" t="str">
        <f t="shared" si="3"/>
        <v>01_Sylviculture et exploitation forestière</v>
      </c>
      <c r="AG6" t="str">
        <f>INDEX(PDC!$K$1:$L$89,MATCH('RP2016'!$AI6,PDC!$K:$K,0),MATCH($AG$4,PDC!$K$1:SL$1,0))</f>
        <v>Sylviculture et exploitation forestière</v>
      </c>
      <c r="AH6" t="s">
        <v>94</v>
      </c>
      <c r="AI6" t="s">
        <v>95</v>
      </c>
      <c r="AJ6" s="10">
        <v>198.76675681</v>
      </c>
    </row>
    <row r="7" spans="1:36" x14ac:dyDescent="0.35">
      <c r="A7">
        <v>46</v>
      </c>
      <c r="B7" t="s">
        <v>28</v>
      </c>
      <c r="C7">
        <v>73103.45</v>
      </c>
      <c r="D7">
        <v>39282.01</v>
      </c>
      <c r="E7">
        <v>112385.46</v>
      </c>
      <c r="F7">
        <v>4</v>
      </c>
      <c r="I7" s="17" t="str">
        <f t="shared" si="0"/>
        <v>0055_Industrie</v>
      </c>
      <c r="J7" s="29" t="s">
        <v>294</v>
      </c>
      <c r="K7" s="17" t="s">
        <v>116</v>
      </c>
      <c r="L7" s="18">
        <v>5473.77</v>
      </c>
      <c r="M7" s="18">
        <v>1479.6399999999999</v>
      </c>
      <c r="N7" s="18">
        <v>6953.41</v>
      </c>
      <c r="Q7" t="str">
        <f t="shared" si="1"/>
        <v>15_Tous secteurs</v>
      </c>
      <c r="R7" t="s">
        <v>143</v>
      </c>
      <c r="S7" t="s">
        <v>356</v>
      </c>
      <c r="T7">
        <v>17977.260000000002</v>
      </c>
      <c r="U7">
        <v>17048.5</v>
      </c>
      <c r="V7">
        <v>35025.769999999997</v>
      </c>
      <c r="Y7" t="str">
        <f t="shared" si="2"/>
        <v>0055_Industries alimentaires</v>
      </c>
      <c r="Z7" t="str">
        <f>INDEX(PDC!$K$1:$L$89,MATCH('RP2016'!$AB7,PDC!$K:$K,0),MATCH($Z$3,PDC!$K$1:$L$1,0))</f>
        <v>Industries alimentaires</v>
      </c>
      <c r="AA7" t="s">
        <v>294</v>
      </c>
      <c r="AB7" t="s">
        <v>199</v>
      </c>
      <c r="AC7" s="10">
        <v>343.01874261</v>
      </c>
      <c r="AF7" t="str">
        <f t="shared" si="3"/>
        <v>01_Pêche et aquaculture</v>
      </c>
      <c r="AG7" t="str">
        <f>INDEX(PDC!$K$1:$L$89,MATCH('RP2016'!$AI7,PDC!$K:$K,0),MATCH($AG$4,PDC!$K$1:SL$1,0))</f>
        <v>Pêche et aquaculture</v>
      </c>
      <c r="AH7" t="s">
        <v>94</v>
      </c>
      <c r="AI7" t="s">
        <v>104</v>
      </c>
      <c r="AJ7" s="10">
        <v>31.226866616999999</v>
      </c>
    </row>
    <row r="8" spans="1:36" x14ac:dyDescent="0.35">
      <c r="A8">
        <v>86</v>
      </c>
      <c r="B8" t="s">
        <v>27</v>
      </c>
      <c r="C8">
        <v>19731.57</v>
      </c>
      <c r="D8">
        <v>72265.89</v>
      </c>
      <c r="E8">
        <v>91997.46</v>
      </c>
      <c r="F8">
        <v>5</v>
      </c>
      <c r="I8" s="17" t="str">
        <f t="shared" si="0"/>
        <v>0055_Services</v>
      </c>
      <c r="J8" s="29" t="s">
        <v>294</v>
      </c>
      <c r="K8" s="17" t="s">
        <v>117</v>
      </c>
      <c r="L8" s="18">
        <v>3734.74</v>
      </c>
      <c r="M8" s="18">
        <v>4162.97</v>
      </c>
      <c r="N8" s="18">
        <v>7897.71</v>
      </c>
      <c r="Q8" t="str">
        <f t="shared" si="1"/>
        <v>26_Tous secteurs</v>
      </c>
      <c r="R8" t="s">
        <v>145</v>
      </c>
      <c r="S8" t="s">
        <v>356</v>
      </c>
      <c r="T8">
        <v>80792.959999999992</v>
      </c>
      <c r="U8">
        <v>69835.09</v>
      </c>
      <c r="V8">
        <v>150628.04</v>
      </c>
      <c r="Y8" t="str">
        <f t="shared" si="2"/>
        <v>0055_Fabrication de boissons</v>
      </c>
      <c r="Z8" t="str">
        <f>INDEX(PDC!$K$1:$L$89,MATCH('RP2016'!$AB8,PDC!$K:$K,0),MATCH($Z$3,PDC!$K$1:$L$1,0))</f>
        <v>Fabrication de boissons</v>
      </c>
      <c r="AA8" t="s">
        <v>294</v>
      </c>
      <c r="AB8" t="s">
        <v>252</v>
      </c>
      <c r="AC8" s="10">
        <v>59.244019102999999</v>
      </c>
      <c r="AF8" t="str">
        <f t="shared" si="3"/>
        <v>01_Autres industries extractives</v>
      </c>
      <c r="AG8" t="str">
        <f>INDEX(PDC!$K$1:$L$89,MATCH('RP2016'!$AI8,PDC!$K:$K,0),MATCH($AG$4,PDC!$K$1:SL$1,0))</f>
        <v>Autres industries extractives</v>
      </c>
      <c r="AH8" t="s">
        <v>94</v>
      </c>
      <c r="AI8" t="s">
        <v>96</v>
      </c>
      <c r="AJ8" s="10">
        <v>175.30833673999999</v>
      </c>
    </row>
    <row r="9" spans="1:36" x14ac:dyDescent="0.35">
      <c r="A9">
        <v>84</v>
      </c>
      <c r="B9" t="s">
        <v>36</v>
      </c>
      <c r="C9">
        <v>39781.99</v>
      </c>
      <c r="D9">
        <v>49679.25</v>
      </c>
      <c r="E9">
        <v>89461.23</v>
      </c>
      <c r="F9">
        <v>6</v>
      </c>
      <c r="I9" s="17" t="str">
        <f t="shared" si="0"/>
        <v>0059_Agriculture</v>
      </c>
      <c r="J9" s="29" t="s">
        <v>296</v>
      </c>
      <c r="K9" s="17" t="s">
        <v>114</v>
      </c>
      <c r="L9" s="18">
        <v>160.49</v>
      </c>
      <c r="M9" s="18">
        <v>100.32</v>
      </c>
      <c r="N9" s="18">
        <v>260.81</v>
      </c>
      <c r="Q9" t="str">
        <f t="shared" si="1"/>
        <v>38_Tous secteurs</v>
      </c>
      <c r="R9" t="s">
        <v>147</v>
      </c>
      <c r="S9" t="s">
        <v>356</v>
      </c>
      <c r="T9">
        <v>189889.52</v>
      </c>
      <c r="U9">
        <v>160438.17000000001</v>
      </c>
      <c r="V9">
        <v>350327.69</v>
      </c>
      <c r="Y9" t="str">
        <f t="shared" si="2"/>
        <v>0055_Fabrication de textiles</v>
      </c>
      <c r="Z9" t="str">
        <f>INDEX(PDC!$K$1:$L$89,MATCH('RP2016'!$AB9,PDC!$K:$K,0),MATCH($Z$3,PDC!$K$1:$L$1,0))</f>
        <v>Fabrication de textiles</v>
      </c>
      <c r="AA9" t="s">
        <v>294</v>
      </c>
      <c r="AB9" t="s">
        <v>250</v>
      </c>
      <c r="AC9" s="10">
        <v>9.0804390522999991</v>
      </c>
      <c r="AF9" t="str">
        <f t="shared" si="3"/>
        <v>01_Services de soutien aux industries extractives</v>
      </c>
      <c r="AG9" t="str">
        <f>INDEX(PDC!$K$1:$L$89,MATCH('RP2016'!$AI9,PDC!$K:$K,0),MATCH($AG$4,PDC!$K$1:SL$1,0))</f>
        <v>Services de soutien aux industries extractives</v>
      </c>
      <c r="AH9" t="s">
        <v>94</v>
      </c>
      <c r="AI9" t="s">
        <v>97</v>
      </c>
      <c r="AJ9" s="10">
        <v>5.0165528581999999</v>
      </c>
    </row>
    <row r="10" spans="1:36" ht="15" x14ac:dyDescent="0.25">
      <c r="A10">
        <v>49</v>
      </c>
      <c r="B10" t="s">
        <v>5</v>
      </c>
      <c r="C10">
        <v>68835.41</v>
      </c>
      <c r="D10">
        <v>17288.91</v>
      </c>
      <c r="E10">
        <v>86124.32</v>
      </c>
      <c r="F10">
        <v>7</v>
      </c>
      <c r="I10" s="17" t="str">
        <f t="shared" si="0"/>
        <v>0059_Commerce</v>
      </c>
      <c r="J10" s="29" t="s">
        <v>296</v>
      </c>
      <c r="K10" s="17" t="s">
        <v>138</v>
      </c>
      <c r="L10" s="18">
        <v>682.72</v>
      </c>
      <c r="M10" s="18">
        <v>692.18</v>
      </c>
      <c r="N10" s="18">
        <v>1374.9</v>
      </c>
      <c r="Q10" t="str">
        <f t="shared" si="1"/>
        <v>42_Tous secteurs</v>
      </c>
      <c r="R10" t="s">
        <v>149</v>
      </c>
      <c r="S10" t="s">
        <v>356</v>
      </c>
      <c r="T10">
        <v>104896.18999999999</v>
      </c>
      <c r="U10">
        <v>94651.66</v>
      </c>
      <c r="V10">
        <v>199547.84999999998</v>
      </c>
      <c r="Y10" t="str">
        <f t="shared" si="2"/>
        <v>0055_Travail du bois et fabrication d'articles en bois et en liège, à l'exception des meubles ; fabrication d'articles en vannerie et sparterie</v>
      </c>
      <c r="Z10" t="str">
        <f>INDEX(PDC!$K$1:$L$89,MATCH('RP2016'!$AB10,PDC!$K:$K,0),MATCH($Z$3,PDC!$K$1:$L$1,0))</f>
        <v>Travail du bois et fabrication d'articles en bois et en liège, à l'exception des meubles ; fabrication d'articles en vannerie et sparterie</v>
      </c>
      <c r="AA10" t="s">
        <v>294</v>
      </c>
      <c r="AB10" t="s">
        <v>196</v>
      </c>
      <c r="AC10" s="10">
        <v>18.090556544999998</v>
      </c>
      <c r="AF10" t="str">
        <f t="shared" si="3"/>
        <v>01_Industries alimentaires</v>
      </c>
      <c r="AG10" t="str">
        <f>INDEX(PDC!$K$1:$L$89,MATCH('RP2016'!$AI10,PDC!$K:$K,0),MATCH($AG$4,PDC!$K$1:SL$1,0))</f>
        <v>Industries alimentaires</v>
      </c>
      <c r="AH10" t="s">
        <v>94</v>
      </c>
      <c r="AI10" t="s">
        <v>199</v>
      </c>
      <c r="AJ10" s="10">
        <v>4702.3114842000005</v>
      </c>
    </row>
    <row r="11" spans="1:36" ht="15" x14ac:dyDescent="0.25">
      <c r="A11">
        <v>85</v>
      </c>
      <c r="B11" t="s">
        <v>34</v>
      </c>
      <c r="C11">
        <v>28020.83</v>
      </c>
      <c r="D11">
        <v>58017.72</v>
      </c>
      <c r="E11">
        <v>86038.55</v>
      </c>
      <c r="F11">
        <v>8</v>
      </c>
      <c r="I11" s="17" t="str">
        <f t="shared" si="0"/>
        <v>0059_Construction</v>
      </c>
      <c r="J11" s="29" t="s">
        <v>296</v>
      </c>
      <c r="K11" s="17" t="s">
        <v>115</v>
      </c>
      <c r="L11" s="18">
        <v>894.12</v>
      </c>
      <c r="M11" s="18">
        <v>67</v>
      </c>
      <c r="N11" s="18">
        <v>961.12</v>
      </c>
      <c r="Q11" t="str">
        <f t="shared" si="1"/>
        <v>43_Tous secteurs</v>
      </c>
      <c r="R11" t="s">
        <v>151</v>
      </c>
      <c r="S11" t="s">
        <v>356</v>
      </c>
      <c r="T11">
        <v>28634.959999999999</v>
      </c>
      <c r="U11">
        <v>26841.260000000002</v>
      </c>
      <c r="V11">
        <v>55476.220000000008</v>
      </c>
      <c r="Y11" t="str">
        <f t="shared" si="2"/>
        <v>0055_Industrie du papier et du carton</v>
      </c>
      <c r="Z11" t="str">
        <f>INDEX(PDC!$K$1:$L$89,MATCH('RP2016'!$AB11,PDC!$K:$K,0),MATCH($Z$3,PDC!$K$1:$L$1,0))</f>
        <v>Industrie du papier et du carton</v>
      </c>
      <c r="AA11" t="s">
        <v>294</v>
      </c>
      <c r="AB11" t="s">
        <v>248</v>
      </c>
      <c r="AC11" s="10">
        <v>110.82438807</v>
      </c>
      <c r="AF11" t="str">
        <f t="shared" si="3"/>
        <v>01_Fabrication de boissons</v>
      </c>
      <c r="AG11" t="str">
        <f>INDEX(PDC!$K$1:$L$89,MATCH('RP2016'!$AI11,PDC!$K:$K,0),MATCH($AG$4,PDC!$K$1:SL$1,0))</f>
        <v>Fabrication de boissons</v>
      </c>
      <c r="AH11" t="s">
        <v>94</v>
      </c>
      <c r="AI11" t="s">
        <v>252</v>
      </c>
      <c r="AJ11" s="10">
        <v>53.771796547999998</v>
      </c>
    </row>
    <row r="12" spans="1:36" ht="15" x14ac:dyDescent="0.25">
      <c r="A12">
        <v>56</v>
      </c>
      <c r="B12" t="s">
        <v>10</v>
      </c>
      <c r="C12">
        <v>35878.480000000003</v>
      </c>
      <c r="D12">
        <v>35543.730000000003</v>
      </c>
      <c r="E12">
        <v>71422.210000000006</v>
      </c>
      <c r="F12">
        <v>9</v>
      </c>
      <c r="I12" s="17" t="str">
        <f t="shared" si="0"/>
        <v>0059_Industrie</v>
      </c>
      <c r="J12" s="29" t="s">
        <v>296</v>
      </c>
      <c r="K12" s="17" t="s">
        <v>116</v>
      </c>
      <c r="L12" s="18">
        <v>2131.2200000000003</v>
      </c>
      <c r="M12" s="18">
        <v>806.05000000000007</v>
      </c>
      <c r="N12" s="18">
        <v>2937.27</v>
      </c>
      <c r="Q12" t="str">
        <f t="shared" si="1"/>
        <v>63_Tous secteurs</v>
      </c>
      <c r="R12" t="s">
        <v>153</v>
      </c>
      <c r="S12" t="s">
        <v>356</v>
      </c>
      <c r="T12">
        <v>100434.86</v>
      </c>
      <c r="U12">
        <v>84491.48</v>
      </c>
      <c r="V12">
        <v>184926.33</v>
      </c>
      <c r="Y12" t="str">
        <f t="shared" si="2"/>
        <v>0055_Imprimerie et reproduction d'enregistrements</v>
      </c>
      <c r="Z12" t="str">
        <f>INDEX(PDC!$K$1:$L$89,MATCH('RP2016'!$AB12,PDC!$K:$K,0),MATCH($Z$3,PDC!$K$1:$L$1,0))</f>
        <v>Imprimerie et reproduction d'enregistrements</v>
      </c>
      <c r="AA12" t="s">
        <v>294</v>
      </c>
      <c r="AB12" t="s">
        <v>221</v>
      </c>
      <c r="AC12" s="10">
        <v>33.547737482999999</v>
      </c>
      <c r="AF12" t="str">
        <f t="shared" si="3"/>
        <v>01_Fabrication de textiles</v>
      </c>
      <c r="AG12" t="str">
        <f>INDEX(PDC!$K$1:$L$89,MATCH('RP2016'!$AI12,PDC!$K:$K,0),MATCH($AG$4,PDC!$K$1:SL$1,0))</f>
        <v>Fabrication de textiles</v>
      </c>
      <c r="AH12" t="s">
        <v>94</v>
      </c>
      <c r="AI12" t="s">
        <v>250</v>
      </c>
      <c r="AJ12" s="10">
        <v>786.44524965999994</v>
      </c>
    </row>
    <row r="13" spans="1:36" x14ac:dyDescent="0.35">
      <c r="A13">
        <v>78</v>
      </c>
      <c r="B13" t="s">
        <v>6</v>
      </c>
      <c r="C13">
        <v>44065.09</v>
      </c>
      <c r="D13">
        <v>23658.6</v>
      </c>
      <c r="E13">
        <v>67723.69</v>
      </c>
      <c r="F13">
        <v>10</v>
      </c>
      <c r="I13" s="17" t="str">
        <f t="shared" si="0"/>
        <v>0059_Services</v>
      </c>
      <c r="J13" s="29" t="s">
        <v>296</v>
      </c>
      <c r="K13" s="17" t="s">
        <v>117</v>
      </c>
      <c r="L13" s="18">
        <v>1612.1200000000001</v>
      </c>
      <c r="M13" s="18">
        <v>2261.21</v>
      </c>
      <c r="N13" s="18">
        <v>3873.33</v>
      </c>
      <c r="Q13" t="str">
        <f t="shared" si="1"/>
        <v>69_Tous secteurs</v>
      </c>
      <c r="R13" t="s">
        <v>155</v>
      </c>
      <c r="S13" t="s">
        <v>356</v>
      </c>
      <c r="T13">
        <v>345968.93000000005</v>
      </c>
      <c r="U13">
        <v>307151.84000000008</v>
      </c>
      <c r="V13">
        <v>653120.75000000012</v>
      </c>
      <c r="Y13" t="str">
        <f t="shared" si="2"/>
        <v>0055_Industrie chimique</v>
      </c>
      <c r="Z13" t="str">
        <f>INDEX(PDC!$K$1:$L$89,MATCH('RP2016'!$AB13,PDC!$K:$K,0),MATCH($Z$3,PDC!$K$1:$L$1,0))</f>
        <v>Industrie chimique</v>
      </c>
      <c r="AA13" t="s">
        <v>294</v>
      </c>
      <c r="AB13" t="s">
        <v>211</v>
      </c>
      <c r="AC13" s="10">
        <v>1717.5553421</v>
      </c>
      <c r="AF13" t="str">
        <f t="shared" si="3"/>
        <v>01_Industrie de l'habillement</v>
      </c>
      <c r="AG13" t="str">
        <f>INDEX(PDC!$K$1:$L$89,MATCH('RP2016'!$AI13,PDC!$K:$K,0),MATCH($AG$4,PDC!$K$1:SL$1,0))</f>
        <v>Industrie de l'habillement</v>
      </c>
      <c r="AH13" t="s">
        <v>94</v>
      </c>
      <c r="AI13" t="s">
        <v>254</v>
      </c>
      <c r="AJ13" s="10">
        <v>178.93894598</v>
      </c>
    </row>
    <row r="14" spans="1:36" x14ac:dyDescent="0.35">
      <c r="A14">
        <v>87</v>
      </c>
      <c r="B14" t="s">
        <v>2</v>
      </c>
      <c r="C14">
        <v>13635.52</v>
      </c>
      <c r="D14">
        <v>52009.61</v>
      </c>
      <c r="E14">
        <v>65645.13</v>
      </c>
      <c r="F14">
        <v>11</v>
      </c>
      <c r="I14" s="17" t="str">
        <f t="shared" si="0"/>
        <v>0063_Agriculture</v>
      </c>
      <c r="J14" s="29" t="s">
        <v>298</v>
      </c>
      <c r="K14" s="17" t="s">
        <v>114</v>
      </c>
      <c r="L14" s="18">
        <v>250.96</v>
      </c>
      <c r="M14" s="18">
        <v>129.93</v>
      </c>
      <c r="N14" s="18">
        <v>380.89</v>
      </c>
      <c r="Q14" t="str">
        <f t="shared" si="1"/>
        <v>73_Tous secteurs</v>
      </c>
      <c r="R14" t="s">
        <v>157</v>
      </c>
      <c r="S14" t="s">
        <v>356</v>
      </c>
      <c r="T14">
        <v>70324.87000000001</v>
      </c>
      <c r="U14">
        <v>60776.81</v>
      </c>
      <c r="V14">
        <v>131101.69999999998</v>
      </c>
      <c r="Y14" t="str">
        <f t="shared" si="2"/>
        <v>0055_Industrie pharmaceutique</v>
      </c>
      <c r="Z14" t="str">
        <f>INDEX(PDC!$K$1:$L$89,MATCH('RP2016'!$AB14,PDC!$K:$K,0),MATCH($Z$3,PDC!$K$1:$L$1,0))</f>
        <v>Industrie pharmaceutique</v>
      </c>
      <c r="AA14" t="s">
        <v>294</v>
      </c>
      <c r="AB14" t="s">
        <v>259</v>
      </c>
      <c r="AC14" s="10">
        <v>5</v>
      </c>
      <c r="AF14" t="str">
        <f t="shared" si="3"/>
        <v>01_Industrie du cuir et de la chaussure</v>
      </c>
      <c r="AG14" t="str">
        <f>INDEX(PDC!$K$1:$L$89,MATCH('RP2016'!$AI14,PDC!$K:$K,0),MATCH($AG$4,PDC!$K$1:SL$1,0))</f>
        <v>Industrie du cuir et de la chaussure</v>
      </c>
      <c r="AH14" t="s">
        <v>94</v>
      </c>
      <c r="AI14" t="s">
        <v>143</v>
      </c>
      <c r="AJ14" s="10">
        <v>268.43184194999998</v>
      </c>
    </row>
    <row r="15" spans="1:36" x14ac:dyDescent="0.35">
      <c r="A15">
        <v>25</v>
      </c>
      <c r="B15" t="s">
        <v>11</v>
      </c>
      <c r="C15">
        <v>46473.47</v>
      </c>
      <c r="D15">
        <v>12145.87</v>
      </c>
      <c r="E15">
        <v>58619.34</v>
      </c>
      <c r="F15">
        <v>12</v>
      </c>
      <c r="I15" s="17" t="str">
        <f t="shared" si="0"/>
        <v>0063_Commerce</v>
      </c>
      <c r="J15" s="29" t="s">
        <v>298</v>
      </c>
      <c r="K15" s="17" t="s">
        <v>138</v>
      </c>
      <c r="L15" s="18">
        <v>483.99</v>
      </c>
      <c r="M15" s="18">
        <v>543.99</v>
      </c>
      <c r="N15" s="18">
        <v>1027.98</v>
      </c>
      <c r="Q15" t="str">
        <f t="shared" si="1"/>
        <v>74_Tous secteurs</v>
      </c>
      <c r="R15" t="s">
        <v>159</v>
      </c>
      <c r="S15" t="s">
        <v>356</v>
      </c>
      <c r="T15">
        <v>109967.29</v>
      </c>
      <c r="U15">
        <v>104250.51</v>
      </c>
      <c r="V15">
        <v>214217.77</v>
      </c>
      <c r="Y15" t="str">
        <f t="shared" si="2"/>
        <v>0055_Fabrication de produits en caoutchouc et en plastique</v>
      </c>
      <c r="Z15" t="str">
        <f>INDEX(PDC!$K$1:$L$89,MATCH('RP2016'!$AB15,PDC!$K:$K,0),MATCH($Z$3,PDC!$K$1:$L$1,0))</f>
        <v>Fabrication de produits en caoutchouc et en plastique</v>
      </c>
      <c r="AA15" t="s">
        <v>294</v>
      </c>
      <c r="AB15" t="s">
        <v>195</v>
      </c>
      <c r="AC15" s="10">
        <v>552.54081117999999</v>
      </c>
      <c r="AF15" t="str">
        <f t="shared" si="3"/>
        <v>01_Travail du bois et fabrication d'articles en bois et en liège, à l'exception des meubles ; fabrication d'articles en vannerie et sparterie</v>
      </c>
      <c r="AG15" t="str">
        <f>INDEX(PDC!$K$1:$L$89,MATCH('RP2016'!$AI15,PDC!$K:$K,0),MATCH($AG$4,PDC!$K$1:SL$1,0))</f>
        <v>Travail du bois et fabrication d'articles en bois et en liège, à l'exception des meubles ; fabrication d'articles en vannerie et sparterie</v>
      </c>
      <c r="AH15" t="s">
        <v>94</v>
      </c>
      <c r="AI15" t="s">
        <v>196</v>
      </c>
      <c r="AJ15" s="10">
        <v>880.79633878000004</v>
      </c>
    </row>
    <row r="16" spans="1:36" ht="15" x14ac:dyDescent="0.25">
      <c r="A16">
        <v>10</v>
      </c>
      <c r="B16" t="s">
        <v>14</v>
      </c>
      <c r="C16">
        <v>30006.13</v>
      </c>
      <c r="D16">
        <v>24455.68</v>
      </c>
      <c r="E16">
        <v>54461.81</v>
      </c>
      <c r="F16">
        <v>13</v>
      </c>
      <c r="I16" s="17" t="str">
        <f t="shared" si="0"/>
        <v>0063_Construction</v>
      </c>
      <c r="J16" s="29" t="s">
        <v>298</v>
      </c>
      <c r="K16" s="17" t="s">
        <v>115</v>
      </c>
      <c r="L16" s="18">
        <v>663.56</v>
      </c>
      <c r="M16" s="18">
        <v>65.150000000000006</v>
      </c>
      <c r="N16" s="18">
        <v>728.70999999999992</v>
      </c>
      <c r="Q16" t="str">
        <f t="shared" si="1"/>
        <v>ARA_Tous secteurs</v>
      </c>
      <c r="R16" t="s">
        <v>360</v>
      </c>
      <c r="S16" t="s">
        <v>356</v>
      </c>
      <c r="T16">
        <v>1214634.29</v>
      </c>
      <c r="U16">
        <v>1075441.2500000002</v>
      </c>
      <c r="V16">
        <v>2290075.54</v>
      </c>
      <c r="Y16" t="str">
        <f t="shared" si="2"/>
        <v>0055_Fabrication d'autres produits minéraux non métalliques</v>
      </c>
      <c r="Z16" t="str">
        <f>INDEX(PDC!$K$1:$L$89,MATCH('RP2016'!$AB16,PDC!$K:$K,0),MATCH($Z$3,PDC!$K$1:$L$1,0))</f>
        <v>Fabrication d'autres produits minéraux non métalliques</v>
      </c>
      <c r="AA16" t="s">
        <v>294</v>
      </c>
      <c r="AB16" t="s">
        <v>203</v>
      </c>
      <c r="AC16" s="10">
        <v>188.01859411999999</v>
      </c>
      <c r="AF16" t="str">
        <f t="shared" si="3"/>
        <v>01_Industrie du papier et du carton</v>
      </c>
      <c r="AG16" t="str">
        <f>INDEX(PDC!$K$1:$L$89,MATCH('RP2016'!$AI16,PDC!$K:$K,0),MATCH($AG$4,PDC!$K$1:SL$1,0))</f>
        <v>Industrie du papier et du carton</v>
      </c>
      <c r="AH16" t="s">
        <v>94</v>
      </c>
      <c r="AI16" t="s">
        <v>248</v>
      </c>
      <c r="AJ16" s="10">
        <v>744.32220427000004</v>
      </c>
    </row>
    <row r="17" spans="1:36" x14ac:dyDescent="0.35">
      <c r="A17">
        <v>64</v>
      </c>
      <c r="B17" t="s">
        <v>47</v>
      </c>
      <c r="C17">
        <v>22478.76</v>
      </c>
      <c r="D17">
        <v>28440.06</v>
      </c>
      <c r="E17">
        <v>50918.82</v>
      </c>
      <c r="F17">
        <v>14</v>
      </c>
      <c r="I17" s="17" t="str">
        <f t="shared" si="0"/>
        <v>0063_Industrie</v>
      </c>
      <c r="J17" s="29" t="s">
        <v>298</v>
      </c>
      <c r="K17" s="17" t="s">
        <v>116</v>
      </c>
      <c r="L17" s="18">
        <v>1081.4899999999998</v>
      </c>
      <c r="M17" s="18">
        <v>342.94</v>
      </c>
      <c r="N17" s="18">
        <v>1424.43</v>
      </c>
      <c r="Q17" t="str">
        <f t="shared" si="1"/>
        <v>01_Agriculture</v>
      </c>
      <c r="R17" t="s">
        <v>94</v>
      </c>
      <c r="S17" t="s">
        <v>114</v>
      </c>
      <c r="T17">
        <v>1418.16</v>
      </c>
      <c r="U17">
        <v>535.33000000000004</v>
      </c>
      <c r="V17">
        <v>1953.49</v>
      </c>
      <c r="Y17" t="str">
        <f t="shared" si="2"/>
        <v>0055_Métallurgie</v>
      </c>
      <c r="Z17" t="str">
        <f>INDEX(PDC!$K$1:$L$89,MATCH('RP2016'!$AB17,PDC!$K:$K,0),MATCH($Z$3,PDC!$K$1:$L$1,0))</f>
        <v>Métallurgie</v>
      </c>
      <c r="AA17" t="s">
        <v>294</v>
      </c>
      <c r="AB17" t="s">
        <v>225</v>
      </c>
      <c r="AC17" s="10">
        <v>373.40143279</v>
      </c>
      <c r="AF17" t="str">
        <f t="shared" si="3"/>
        <v>01_Imprimerie et reproduction d'enregistrements</v>
      </c>
      <c r="AG17" t="str">
        <f>INDEX(PDC!$K$1:$L$89,MATCH('RP2016'!$AI17,PDC!$K:$K,0),MATCH($AG$4,PDC!$K$1:SL$1,0))</f>
        <v>Imprimerie et reproduction d'enregistrements</v>
      </c>
      <c r="AH17" t="s">
        <v>94</v>
      </c>
      <c r="AI17" t="s">
        <v>221</v>
      </c>
      <c r="AJ17" s="10">
        <v>849.70417277000001</v>
      </c>
    </row>
    <row r="18" spans="1:36" x14ac:dyDescent="0.35">
      <c r="A18">
        <v>45</v>
      </c>
      <c r="B18" t="s">
        <v>21</v>
      </c>
      <c r="C18">
        <v>36814.58</v>
      </c>
      <c r="D18">
        <v>9790.18</v>
      </c>
      <c r="E18">
        <v>46604.76</v>
      </c>
      <c r="F18">
        <v>15</v>
      </c>
      <c r="I18" s="17" t="str">
        <f t="shared" si="0"/>
        <v>0063_Services</v>
      </c>
      <c r="J18" s="29" t="s">
        <v>298</v>
      </c>
      <c r="K18" s="17" t="s">
        <v>117</v>
      </c>
      <c r="L18" s="18">
        <v>1091.0899999999999</v>
      </c>
      <c r="M18" s="18">
        <v>2304.2499999999995</v>
      </c>
      <c r="N18" s="18">
        <v>3395.34</v>
      </c>
      <c r="Q18" t="str">
        <f t="shared" si="1"/>
        <v>01_Commerce</v>
      </c>
      <c r="R18" t="s">
        <v>94</v>
      </c>
      <c r="S18" t="s">
        <v>138</v>
      </c>
      <c r="T18">
        <v>12201.38</v>
      </c>
      <c r="U18">
        <v>12035.46</v>
      </c>
      <c r="V18">
        <v>24236.85</v>
      </c>
      <c r="Y18" t="str">
        <f t="shared" si="2"/>
        <v>0055_Fabrication de produits métalliques, à l'exception des machines et des équipements</v>
      </c>
      <c r="Z18" t="str">
        <f>INDEX(PDC!$K$1:$L$89,MATCH('RP2016'!$AB18,PDC!$K:$K,0),MATCH($Z$3,PDC!$K$1:$L$1,0))</f>
        <v>Fabrication de produits métalliques, à l'exception des machines et des équipements</v>
      </c>
      <c r="AA18" t="s">
        <v>294</v>
      </c>
      <c r="AB18" t="s">
        <v>204</v>
      </c>
      <c r="AC18" s="10">
        <v>191.05762797</v>
      </c>
      <c r="AF18" t="str">
        <f t="shared" si="3"/>
        <v>01_Cokéfaction et raffinage</v>
      </c>
      <c r="AG18" t="str">
        <f>INDEX(PDC!$K$1:$L$89,MATCH('RP2016'!$AI18,PDC!$K:$K,0),MATCH($AG$4,PDC!$K$1:SL$1,0))</f>
        <v>Cokéfaction et raffinage</v>
      </c>
      <c r="AH18" t="s">
        <v>94</v>
      </c>
      <c r="AI18" t="s">
        <v>262</v>
      </c>
      <c r="AJ18" s="10">
        <v>5.0068110567000002</v>
      </c>
    </row>
    <row r="19" spans="1:36" x14ac:dyDescent="0.35">
      <c r="A19">
        <v>71</v>
      </c>
      <c r="B19" t="s">
        <v>43</v>
      </c>
      <c r="C19">
        <v>30214.98</v>
      </c>
      <c r="D19">
        <v>14854.82</v>
      </c>
      <c r="E19">
        <v>45069.8</v>
      </c>
      <c r="F19">
        <v>16</v>
      </c>
      <c r="I19" s="17" t="str">
        <f t="shared" si="0"/>
        <v>0064_Agriculture</v>
      </c>
      <c r="J19" s="29" t="s">
        <v>300</v>
      </c>
      <c r="K19" s="17" t="s">
        <v>114</v>
      </c>
      <c r="L19" s="18">
        <v>310.45999999999998</v>
      </c>
      <c r="M19" s="18">
        <v>135.52000000000001</v>
      </c>
      <c r="N19" s="18">
        <v>445.98</v>
      </c>
      <c r="Q19" t="str">
        <f t="shared" si="1"/>
        <v>01_Construction</v>
      </c>
      <c r="R19" t="s">
        <v>94</v>
      </c>
      <c r="S19" t="s">
        <v>115</v>
      </c>
      <c r="T19">
        <v>11559.07</v>
      </c>
      <c r="U19">
        <v>1616.64</v>
      </c>
      <c r="V19">
        <v>13175.72</v>
      </c>
      <c r="Y19" t="str">
        <f t="shared" si="2"/>
        <v>0055_Fabrication de produits informatiques, électroniques et optiques</v>
      </c>
      <c r="Z19" t="str">
        <f>INDEX(PDC!$K$1:$L$89,MATCH('RP2016'!$AB19,PDC!$K:$K,0),MATCH($Z$3,PDC!$K$1:$L$1,0))</f>
        <v>Fabrication de produits informatiques, électroniques et optiques</v>
      </c>
      <c r="AA19" t="s">
        <v>294</v>
      </c>
      <c r="AB19" t="s">
        <v>145</v>
      </c>
      <c r="AC19" s="10">
        <v>13.594113339</v>
      </c>
      <c r="AF19" t="str">
        <f t="shared" si="3"/>
        <v>01_Industrie chimique</v>
      </c>
      <c r="AG19" t="str">
        <f>INDEX(PDC!$K$1:$L$89,MATCH('RP2016'!$AI19,PDC!$K:$K,0),MATCH($AG$4,PDC!$K$1:SL$1,0))</f>
        <v>Industrie chimique</v>
      </c>
      <c r="AH19" t="s">
        <v>94</v>
      </c>
      <c r="AI19" t="s">
        <v>211</v>
      </c>
      <c r="AJ19" s="10">
        <v>1538.8335281</v>
      </c>
    </row>
    <row r="20" spans="1:36" x14ac:dyDescent="0.35">
      <c r="A20">
        <v>94</v>
      </c>
      <c r="B20" t="s">
        <v>32</v>
      </c>
      <c r="C20">
        <v>17932.939999999999</v>
      </c>
      <c r="D20">
        <v>26128.080000000002</v>
      </c>
      <c r="E20">
        <v>44061.01</v>
      </c>
      <c r="F20">
        <v>17</v>
      </c>
      <c r="I20" s="17" t="str">
        <f t="shared" si="0"/>
        <v>0064_Commerce</v>
      </c>
      <c r="J20" s="29" t="s">
        <v>300</v>
      </c>
      <c r="K20" s="17" t="s">
        <v>138</v>
      </c>
      <c r="L20" s="18">
        <v>319.83999999999997</v>
      </c>
      <c r="M20" s="18">
        <v>543.89</v>
      </c>
      <c r="N20" s="18">
        <v>863.73</v>
      </c>
      <c r="Q20" t="str">
        <f t="shared" si="1"/>
        <v>01_Industrie</v>
      </c>
      <c r="R20" t="s">
        <v>94</v>
      </c>
      <c r="S20" t="s">
        <v>116</v>
      </c>
      <c r="T20">
        <v>29673.07</v>
      </c>
      <c r="U20">
        <v>13160.74</v>
      </c>
      <c r="V20">
        <v>42833.819999999992</v>
      </c>
      <c r="Y20" t="str">
        <f t="shared" si="2"/>
        <v>0055_Fabrication d'équipements électriques</v>
      </c>
      <c r="Z20" t="str">
        <f>INDEX(PDC!$K$1:$L$89,MATCH('RP2016'!$AB20,PDC!$K:$K,0),MATCH($Z$3,PDC!$K$1:$L$1,0))</f>
        <v>Fabrication d'équipements électriques</v>
      </c>
      <c r="AA20" t="s">
        <v>294</v>
      </c>
      <c r="AB20" t="s">
        <v>235</v>
      </c>
      <c r="AC20" s="10">
        <v>76.370662701000001</v>
      </c>
      <c r="AF20" t="str">
        <f t="shared" si="3"/>
        <v>01_Industrie pharmaceutique</v>
      </c>
      <c r="AG20" t="str">
        <f>INDEX(PDC!$K$1:$L$89,MATCH('RP2016'!$AI20,PDC!$K:$K,0),MATCH($AG$4,PDC!$K$1:SL$1,0))</f>
        <v>Industrie pharmaceutique</v>
      </c>
      <c r="AH20" t="s">
        <v>94</v>
      </c>
      <c r="AI20" t="s">
        <v>259</v>
      </c>
      <c r="AJ20" s="10">
        <v>702.18267449999996</v>
      </c>
    </row>
    <row r="21" spans="1:36" x14ac:dyDescent="0.35">
      <c r="A21">
        <v>81</v>
      </c>
      <c r="B21" t="s">
        <v>9</v>
      </c>
      <c r="C21">
        <v>18360.73</v>
      </c>
      <c r="D21">
        <v>21677.42</v>
      </c>
      <c r="E21">
        <v>40038.15</v>
      </c>
      <c r="F21">
        <v>18</v>
      </c>
      <c r="I21" s="17" t="str">
        <f t="shared" si="0"/>
        <v>0064_Construction</v>
      </c>
      <c r="J21" s="29" t="s">
        <v>300</v>
      </c>
      <c r="K21" s="17" t="s">
        <v>115</v>
      </c>
      <c r="L21" s="18">
        <v>384.83</v>
      </c>
      <c r="M21" s="18">
        <v>54.59</v>
      </c>
      <c r="N21" s="18">
        <v>439.41999999999996</v>
      </c>
      <c r="Q21" t="str">
        <f t="shared" si="1"/>
        <v>01_Services</v>
      </c>
      <c r="R21" t="s">
        <v>94</v>
      </c>
      <c r="S21" t="s">
        <v>117</v>
      </c>
      <c r="T21">
        <v>32813.949999999997</v>
      </c>
      <c r="U21">
        <v>48079.95</v>
      </c>
      <c r="V21">
        <v>80893.919999999998</v>
      </c>
      <c r="Y21" t="str">
        <f t="shared" si="2"/>
        <v>0055_Fabrication de machines et équipements n.c.a.</v>
      </c>
      <c r="Z21" t="str">
        <f>INDEX(PDC!$K$1:$L$89,MATCH('RP2016'!$AB21,PDC!$K:$K,0),MATCH($Z$3,PDC!$K$1:$L$1,0))</f>
        <v>Fabrication de machines et équipements n.c.a.</v>
      </c>
      <c r="AA21" t="s">
        <v>294</v>
      </c>
      <c r="AB21" t="s">
        <v>219</v>
      </c>
      <c r="AC21" s="10">
        <v>46.665111039999999</v>
      </c>
      <c r="AF21" t="str">
        <f t="shared" si="3"/>
        <v>01_Fabrication de produits en caoutchouc et en plastique</v>
      </c>
      <c r="AG21" t="str">
        <f>INDEX(PDC!$K$1:$L$89,MATCH('RP2016'!$AI21,PDC!$K:$K,0),MATCH($AG$4,PDC!$K$1:SL$1,0))</f>
        <v>Fabrication de produits en caoutchouc et en plastique</v>
      </c>
      <c r="AH21" t="s">
        <v>94</v>
      </c>
      <c r="AI21" t="s">
        <v>195</v>
      </c>
      <c r="AJ21" s="10">
        <v>6791.1675515999996</v>
      </c>
    </row>
    <row r="22" spans="1:36" x14ac:dyDescent="0.35">
      <c r="A22">
        <v>62</v>
      </c>
      <c r="B22" t="s">
        <v>50</v>
      </c>
      <c r="C22">
        <v>27132.57</v>
      </c>
      <c r="D22">
        <v>9219.3799999999992</v>
      </c>
      <c r="E22">
        <v>36351.94</v>
      </c>
      <c r="F22">
        <v>19</v>
      </c>
      <c r="I22" s="17" t="str">
        <f t="shared" si="0"/>
        <v>0064_Industrie</v>
      </c>
      <c r="J22" s="29" t="s">
        <v>300</v>
      </c>
      <c r="K22" s="17" t="s">
        <v>116</v>
      </c>
      <c r="L22" s="18">
        <v>380.22</v>
      </c>
      <c r="M22" s="18">
        <v>371.44999999999993</v>
      </c>
      <c r="N22" s="18">
        <v>751.67</v>
      </c>
      <c r="Q22" t="str">
        <f t="shared" si="1"/>
        <v>03_Agriculture</v>
      </c>
      <c r="R22" t="s">
        <v>104</v>
      </c>
      <c r="S22" t="s">
        <v>114</v>
      </c>
      <c r="T22">
        <v>1089.77</v>
      </c>
      <c r="U22">
        <v>367.9</v>
      </c>
      <c r="V22">
        <v>1457.67</v>
      </c>
      <c r="Y22" t="str">
        <f t="shared" si="2"/>
        <v>0055_Fabrication d'autres matériels de transport</v>
      </c>
      <c r="Z22" t="str">
        <f>INDEX(PDC!$K$1:$L$89,MATCH('RP2016'!$AB22,PDC!$K:$K,0),MATCH($Z$3,PDC!$K$1:$L$1,0))</f>
        <v>Fabrication d'autres matériels de transport</v>
      </c>
      <c r="AA22" t="s">
        <v>294</v>
      </c>
      <c r="AB22" t="s">
        <v>237</v>
      </c>
      <c r="AC22" s="10">
        <v>25.682276214000002</v>
      </c>
      <c r="AF22" t="str">
        <f t="shared" si="3"/>
        <v>01_Fabrication d'autres produits minéraux non métalliques</v>
      </c>
      <c r="AG22" t="str">
        <f>INDEX(PDC!$K$1:$L$89,MATCH('RP2016'!$AI22,PDC!$K:$K,0),MATCH($AG$4,PDC!$K$1:SL$1,0))</f>
        <v>Fabrication d'autres produits minéraux non métalliques</v>
      </c>
      <c r="AH22" t="s">
        <v>94</v>
      </c>
      <c r="AI22" t="s">
        <v>203</v>
      </c>
      <c r="AJ22" s="10">
        <v>1197.3100626999999</v>
      </c>
    </row>
    <row r="23" spans="1:36" ht="15" x14ac:dyDescent="0.25">
      <c r="A23">
        <v>22</v>
      </c>
      <c r="B23" t="s">
        <v>25</v>
      </c>
      <c r="C23">
        <v>24130.01</v>
      </c>
      <c r="D23">
        <v>10156.040000000001</v>
      </c>
      <c r="E23">
        <v>34286.050000000003</v>
      </c>
      <c r="F23">
        <v>20</v>
      </c>
      <c r="I23" s="17" t="str">
        <f t="shared" si="0"/>
        <v>0064_Services</v>
      </c>
      <c r="J23" s="29" t="s">
        <v>300</v>
      </c>
      <c r="K23" s="17" t="s">
        <v>117</v>
      </c>
      <c r="L23" s="18">
        <v>950.26</v>
      </c>
      <c r="M23" s="18">
        <v>2093.04</v>
      </c>
      <c r="N23" s="18">
        <v>3043.3</v>
      </c>
      <c r="Q23" t="str">
        <f t="shared" si="1"/>
        <v>03_Commerce</v>
      </c>
      <c r="R23" t="s">
        <v>104</v>
      </c>
      <c r="S23" t="s">
        <v>138</v>
      </c>
      <c r="T23">
        <v>6639.33</v>
      </c>
      <c r="U23">
        <v>7048.79</v>
      </c>
      <c r="V23">
        <v>13688.13</v>
      </c>
      <c r="Y23" t="str">
        <f t="shared" si="2"/>
        <v>0055_Fabrication de meubles</v>
      </c>
      <c r="Z23" t="str">
        <f>INDEX(PDC!$K$1:$L$89,MATCH('RP2016'!$AB23,PDC!$K:$K,0),MATCH($Z$3,PDC!$K$1:$L$1,0))</f>
        <v>Fabrication de meubles</v>
      </c>
      <c r="AA23" t="s">
        <v>294</v>
      </c>
      <c r="AB23" t="s">
        <v>231</v>
      </c>
      <c r="AC23" s="10">
        <v>15.924738034000001</v>
      </c>
      <c r="AF23" t="str">
        <f t="shared" si="3"/>
        <v>01_Métallurgie</v>
      </c>
      <c r="AG23" t="str">
        <f>INDEX(PDC!$K$1:$L$89,MATCH('RP2016'!$AI23,PDC!$K:$K,0),MATCH($AG$4,PDC!$K$1:SL$1,0))</f>
        <v>Métallurgie</v>
      </c>
      <c r="AH23" t="s">
        <v>94</v>
      </c>
      <c r="AI23" t="s">
        <v>225</v>
      </c>
      <c r="AJ23" s="10">
        <v>937.50328363000006</v>
      </c>
    </row>
    <row r="24" spans="1:36" x14ac:dyDescent="0.35">
      <c r="A24">
        <v>52</v>
      </c>
      <c r="B24" t="s">
        <v>7</v>
      </c>
      <c r="C24">
        <v>23231.68</v>
      </c>
      <c r="D24">
        <v>10498.22</v>
      </c>
      <c r="E24">
        <v>33729.89</v>
      </c>
      <c r="F24">
        <v>21</v>
      </c>
      <c r="I24" s="17" t="str">
        <f t="shared" si="0"/>
        <v>8401_Agriculture</v>
      </c>
      <c r="J24" t="s">
        <v>302</v>
      </c>
      <c r="K24" s="17" t="s">
        <v>114</v>
      </c>
      <c r="L24" s="18">
        <v>397.49</v>
      </c>
      <c r="M24" s="18">
        <v>185.41</v>
      </c>
      <c r="N24" s="18">
        <v>582.9</v>
      </c>
      <c r="Q24" t="str">
        <f t="shared" si="1"/>
        <v>03_Construction</v>
      </c>
      <c r="R24" t="s">
        <v>104</v>
      </c>
      <c r="S24" t="s">
        <v>115</v>
      </c>
      <c r="T24">
        <v>5586.51</v>
      </c>
      <c r="U24">
        <v>602.26</v>
      </c>
      <c r="V24">
        <v>6188.77</v>
      </c>
      <c r="Y24" t="str">
        <f t="shared" si="2"/>
        <v>0055_Autres industries manufacturières</v>
      </c>
      <c r="Z24" t="str">
        <f>INDEX(PDC!$K$1:$L$89,MATCH('RP2016'!$AB24,PDC!$K:$K,0),MATCH($Z$3,PDC!$K$1:$L$1,0))</f>
        <v>Autres industries manufacturières</v>
      </c>
      <c r="AA24" t="s">
        <v>294</v>
      </c>
      <c r="AB24" t="s">
        <v>244</v>
      </c>
      <c r="AC24" s="10">
        <v>37.122976903999998</v>
      </c>
      <c r="AF24" t="str">
        <f t="shared" si="3"/>
        <v>01_Fabrication de produits métalliques, à l'exception des machines et des équipements</v>
      </c>
      <c r="AG24" t="str">
        <f>INDEX(PDC!$K$1:$L$89,MATCH('RP2016'!$AI24,PDC!$K:$K,0),MATCH($AG$4,PDC!$K$1:SL$1,0))</f>
        <v>Fabrication de produits métalliques, à l'exception des machines et des équipements</v>
      </c>
      <c r="AH24" t="s">
        <v>94</v>
      </c>
      <c r="AI24" t="s">
        <v>204</v>
      </c>
      <c r="AJ24" s="10">
        <v>4334.7641159000004</v>
      </c>
    </row>
    <row r="25" spans="1:36" x14ac:dyDescent="0.35">
      <c r="A25">
        <v>28</v>
      </c>
      <c r="B25" t="s">
        <v>29</v>
      </c>
      <c r="C25">
        <v>26400.11</v>
      </c>
      <c r="D25">
        <v>7110.94</v>
      </c>
      <c r="E25">
        <v>33511.050000000003</v>
      </c>
      <c r="F25">
        <v>22</v>
      </c>
      <c r="I25" s="17" t="str">
        <f t="shared" si="0"/>
        <v>8401_Commerce</v>
      </c>
      <c r="J25" t="s">
        <v>302</v>
      </c>
      <c r="K25" s="17" t="s">
        <v>138</v>
      </c>
      <c r="L25" s="18">
        <v>8010.51</v>
      </c>
      <c r="M25" s="18">
        <v>7841.07</v>
      </c>
      <c r="N25" s="18">
        <v>15851.58</v>
      </c>
      <c r="Q25" t="str">
        <f t="shared" si="1"/>
        <v>03_Industrie</v>
      </c>
      <c r="R25" t="s">
        <v>104</v>
      </c>
      <c r="S25" t="s">
        <v>116</v>
      </c>
      <c r="T25">
        <v>11990.17</v>
      </c>
      <c r="U25">
        <v>4730.07</v>
      </c>
      <c r="V25">
        <v>16720.240000000002</v>
      </c>
      <c r="Y25" t="str">
        <f t="shared" si="2"/>
        <v>0055_Réparation et installation de machines et d'équipements</v>
      </c>
      <c r="Z25" t="str">
        <f>INDEX(PDC!$K$1:$L$89,MATCH('RP2016'!$AB25,PDC!$K:$K,0),MATCH($Z$3,PDC!$K$1:$L$1,0))</f>
        <v>Réparation et installation de machines et d'équipements</v>
      </c>
      <c r="AA25" t="s">
        <v>294</v>
      </c>
      <c r="AB25" t="s">
        <v>215</v>
      </c>
      <c r="AC25" s="10">
        <v>926.85783096</v>
      </c>
      <c r="AF25" t="str">
        <f t="shared" si="3"/>
        <v>01_Fabrication de produits informatiques, électroniques et optiques</v>
      </c>
      <c r="AG25" t="str">
        <f>INDEX(PDC!$K$1:$L$89,MATCH('RP2016'!$AI25,PDC!$K:$K,0),MATCH($AG$4,PDC!$K$1:SL$1,0))</f>
        <v>Fabrication de produits informatiques, électroniques et optiques</v>
      </c>
      <c r="AH25" t="s">
        <v>94</v>
      </c>
      <c r="AI25" t="s">
        <v>145</v>
      </c>
      <c r="AJ25" s="10">
        <v>994.19506810999997</v>
      </c>
    </row>
    <row r="26" spans="1:36" x14ac:dyDescent="0.35">
      <c r="A26">
        <v>68</v>
      </c>
      <c r="B26" t="s">
        <v>31</v>
      </c>
      <c r="C26">
        <v>12873.55</v>
      </c>
      <c r="D26">
        <v>19509.29</v>
      </c>
      <c r="E26">
        <v>32382.83</v>
      </c>
      <c r="F26">
        <v>23</v>
      </c>
      <c r="I26" s="17" t="str">
        <f t="shared" si="0"/>
        <v>8401_Construction</v>
      </c>
      <c r="J26" t="s">
        <v>302</v>
      </c>
      <c r="K26" s="17" t="s">
        <v>115</v>
      </c>
      <c r="L26" s="18">
        <v>6719.24</v>
      </c>
      <c r="M26" s="18">
        <v>1097.1300000000001</v>
      </c>
      <c r="N26" s="18">
        <v>7816.37</v>
      </c>
      <c r="Q26" t="str">
        <f t="shared" si="1"/>
        <v>03_Services</v>
      </c>
      <c r="R26" t="s">
        <v>104</v>
      </c>
      <c r="S26" t="s">
        <v>117</v>
      </c>
      <c r="T26">
        <v>16282.76</v>
      </c>
      <c r="U26">
        <v>27493.3</v>
      </c>
      <c r="V26">
        <v>43776.04</v>
      </c>
      <c r="Y26" t="str">
        <f t="shared" si="2"/>
        <v>0055_Production et distribution d'électricité, de gaz, de vapeur et d'air conditionné</v>
      </c>
      <c r="Z26" t="str">
        <f>INDEX(PDC!$K$1:$L$89,MATCH('RP2016'!$AB26,PDC!$K:$K,0),MATCH($Z$3,PDC!$K$1:$L$1,0))</f>
        <v>Production et distribution d'électricité, de gaz, de vapeur et d'air conditionné</v>
      </c>
      <c r="AA26" t="s">
        <v>294</v>
      </c>
      <c r="AB26" t="s">
        <v>253</v>
      </c>
      <c r="AC26" s="10">
        <v>1743.4536836</v>
      </c>
      <c r="AF26" t="str">
        <f t="shared" si="3"/>
        <v>01_Fabrication d'équipements électriques</v>
      </c>
      <c r="AG26" t="str">
        <f>INDEX(PDC!$K$1:$L$89,MATCH('RP2016'!$AI26,PDC!$K:$K,0),MATCH($AG$4,PDC!$K$1:SL$1,0))</f>
        <v>Fabrication d'équipements électriques</v>
      </c>
      <c r="AH26" t="s">
        <v>94</v>
      </c>
      <c r="AI26" t="s">
        <v>235</v>
      </c>
      <c r="AJ26" s="10">
        <v>1658.5170665000001</v>
      </c>
    </row>
    <row r="27" spans="1:36" x14ac:dyDescent="0.35">
      <c r="A27">
        <v>70</v>
      </c>
      <c r="B27" t="s">
        <v>44</v>
      </c>
      <c r="C27">
        <v>14364.83</v>
      </c>
      <c r="D27">
        <v>14693.55</v>
      </c>
      <c r="E27">
        <v>29058.38</v>
      </c>
      <c r="F27">
        <v>24</v>
      </c>
      <c r="I27" s="17" t="str">
        <f t="shared" si="0"/>
        <v>8401_Industrie</v>
      </c>
      <c r="J27" t="s">
        <v>302</v>
      </c>
      <c r="K27" s="17" t="s">
        <v>116</v>
      </c>
      <c r="L27" s="18">
        <v>12766.829999999998</v>
      </c>
      <c r="M27" s="18">
        <v>5776.1200000000008</v>
      </c>
      <c r="N27" s="18">
        <v>18542.95</v>
      </c>
      <c r="Q27" t="str">
        <f t="shared" si="1"/>
        <v>07_Agriculture</v>
      </c>
      <c r="R27" t="s">
        <v>106</v>
      </c>
      <c r="S27" t="s">
        <v>114</v>
      </c>
      <c r="T27">
        <v>860.14</v>
      </c>
      <c r="U27">
        <v>410.6</v>
      </c>
      <c r="V27">
        <v>1270.74</v>
      </c>
      <c r="Y27" t="str">
        <f t="shared" si="2"/>
        <v>0055_Captage, traitement et distribution d'eau</v>
      </c>
      <c r="Z27" t="str">
        <f>INDEX(PDC!$K$1:$L$89,MATCH('RP2016'!$AB27,PDC!$K:$K,0),MATCH($Z$3,PDC!$K$1:$L$1,0))</f>
        <v>Captage, traitement et distribution d'eau</v>
      </c>
      <c r="AA27" t="s">
        <v>294</v>
      </c>
      <c r="AB27" t="s">
        <v>230</v>
      </c>
      <c r="AC27" s="10">
        <v>59.037463469000002</v>
      </c>
      <c r="AF27" t="str">
        <f t="shared" si="3"/>
        <v>01_Fabrication de machines et équipements n.c.a.</v>
      </c>
      <c r="AG27" t="str">
        <f>INDEX(PDC!$K$1:$L$89,MATCH('RP2016'!$AI27,PDC!$K:$K,0),MATCH($AG$4,PDC!$K$1:SL$1,0))</f>
        <v>Fabrication de machines et équipements n.c.a.</v>
      </c>
      <c r="AH27" t="s">
        <v>94</v>
      </c>
      <c r="AI27" t="s">
        <v>219</v>
      </c>
      <c r="AJ27" s="10">
        <v>3813.2655043</v>
      </c>
    </row>
    <row r="28" spans="1:36" x14ac:dyDescent="0.35">
      <c r="A28">
        <v>69</v>
      </c>
      <c r="B28" t="s">
        <v>51</v>
      </c>
      <c r="C28">
        <v>6759.78</v>
      </c>
      <c r="D28">
        <v>22019.05</v>
      </c>
      <c r="E28">
        <v>28778.83</v>
      </c>
      <c r="F28">
        <v>25</v>
      </c>
      <c r="I28" s="17" t="str">
        <f t="shared" si="0"/>
        <v>8401_Services</v>
      </c>
      <c r="J28" t="s">
        <v>302</v>
      </c>
      <c r="K28" s="17" t="s">
        <v>117</v>
      </c>
      <c r="L28" s="18">
        <v>20847.199999999997</v>
      </c>
      <c r="M28" s="18">
        <v>29142.81</v>
      </c>
      <c r="N28" s="18">
        <v>49990.01</v>
      </c>
      <c r="Q28" t="str">
        <f t="shared" si="1"/>
        <v>07_Commerce</v>
      </c>
      <c r="R28" t="s">
        <v>106</v>
      </c>
      <c r="S28" t="s">
        <v>138</v>
      </c>
      <c r="T28">
        <v>4853.18</v>
      </c>
      <c r="U28">
        <v>5002.04</v>
      </c>
      <c r="V28">
        <v>9855.2199999999993</v>
      </c>
      <c r="Y28" t="str">
        <f t="shared" si="2"/>
        <v>0055_Collecte et traitement des eaux usées</v>
      </c>
      <c r="Z28" t="str">
        <f>INDEX(PDC!$K$1:$L$89,MATCH('RP2016'!$AB28,PDC!$K:$K,0),MATCH($Z$3,PDC!$K$1:$L$1,0))</f>
        <v>Collecte et traitement des eaux usées</v>
      </c>
      <c r="AA28" t="s">
        <v>294</v>
      </c>
      <c r="AB28" t="s">
        <v>197</v>
      </c>
      <c r="AC28" s="10">
        <v>11.843159179000001</v>
      </c>
      <c r="AF28" t="str">
        <f t="shared" si="3"/>
        <v>01_Industrie automobile</v>
      </c>
      <c r="AG28" t="str">
        <f>INDEX(PDC!$K$1:$L$89,MATCH('RP2016'!$AI28,PDC!$K:$K,0),MATCH($AG$4,PDC!$K$1:SL$1,0))</f>
        <v>Industrie automobile</v>
      </c>
      <c r="AH28" t="s">
        <v>94</v>
      </c>
      <c r="AI28" t="s">
        <v>208</v>
      </c>
      <c r="AJ28" s="10">
        <v>3824.7134707999999</v>
      </c>
    </row>
    <row r="29" spans="1:36" x14ac:dyDescent="0.35">
      <c r="A29">
        <v>35</v>
      </c>
      <c r="B29" t="s">
        <v>76</v>
      </c>
      <c r="C29">
        <v>21099.07</v>
      </c>
      <c r="D29">
        <v>7164.64</v>
      </c>
      <c r="E29">
        <v>28263.72</v>
      </c>
      <c r="F29">
        <v>26</v>
      </c>
      <c r="I29" s="17" t="str">
        <f t="shared" si="0"/>
        <v>8402_Agriculture</v>
      </c>
      <c r="J29" t="s">
        <v>303</v>
      </c>
      <c r="K29" s="17" t="s">
        <v>114</v>
      </c>
      <c r="L29" s="18">
        <v>331.95</v>
      </c>
      <c r="M29" s="18">
        <v>179.26</v>
      </c>
      <c r="N29" s="18">
        <v>511.21</v>
      </c>
      <c r="Q29" t="str">
        <f t="shared" si="1"/>
        <v>07_Construction</v>
      </c>
      <c r="R29" t="s">
        <v>106</v>
      </c>
      <c r="S29" t="s">
        <v>115</v>
      </c>
      <c r="T29">
        <v>5016.26</v>
      </c>
      <c r="U29">
        <v>680.45</v>
      </c>
      <c r="V29">
        <v>5696.71</v>
      </c>
      <c r="Y29" t="str">
        <f t="shared" si="2"/>
        <v>0055_Collecte, traitement et élimination des déchets ; récupération</v>
      </c>
      <c r="Z29" t="str">
        <f>INDEX(PDC!$K$1:$L$89,MATCH('RP2016'!$AB29,PDC!$K:$K,0),MATCH($Z$3,PDC!$K$1:$L$1,0))</f>
        <v>Collecte, traitement et élimination des déchets ; récupération</v>
      </c>
      <c r="AA29" t="s">
        <v>294</v>
      </c>
      <c r="AB29" t="s">
        <v>147</v>
      </c>
      <c r="AC29" s="10">
        <v>341.11447686000002</v>
      </c>
      <c r="AF29" t="str">
        <f t="shared" si="3"/>
        <v>01_Fabrication d'autres matériels de transport</v>
      </c>
      <c r="AG29" t="str">
        <f>INDEX(PDC!$K$1:$L$89,MATCH('RP2016'!$AI29,PDC!$K:$K,0),MATCH($AG$4,PDC!$K$1:SL$1,0))</f>
        <v>Fabrication d'autres matériels de transport</v>
      </c>
      <c r="AH29" t="s">
        <v>94</v>
      </c>
      <c r="AI29" t="s">
        <v>237</v>
      </c>
      <c r="AJ29" s="10">
        <v>154.76354794</v>
      </c>
    </row>
    <row r="30" spans="1:36" x14ac:dyDescent="0.35">
      <c r="A30">
        <v>55</v>
      </c>
      <c r="B30" t="s">
        <v>20</v>
      </c>
      <c r="C30">
        <v>11458.13</v>
      </c>
      <c r="D30">
        <v>16139.95</v>
      </c>
      <c r="E30">
        <v>27598.07</v>
      </c>
      <c r="F30">
        <v>27</v>
      </c>
      <c r="I30" s="17" t="str">
        <f t="shared" si="0"/>
        <v>8402_Commerce</v>
      </c>
      <c r="J30" t="s">
        <v>303</v>
      </c>
      <c r="K30" s="17" t="s">
        <v>138</v>
      </c>
      <c r="L30" s="18">
        <v>2247.25</v>
      </c>
      <c r="M30" s="18">
        <v>2069.8200000000002</v>
      </c>
      <c r="N30" s="18">
        <v>4317.07</v>
      </c>
      <c r="Q30" t="str">
        <f t="shared" si="1"/>
        <v>07_Industrie</v>
      </c>
      <c r="R30" t="s">
        <v>106</v>
      </c>
      <c r="S30" t="s">
        <v>116</v>
      </c>
      <c r="T30">
        <v>11966.66</v>
      </c>
      <c r="U30">
        <v>4865.12</v>
      </c>
      <c r="V30">
        <v>16831.79</v>
      </c>
      <c r="Y30" t="str">
        <f t="shared" si="2"/>
        <v>0055_Dépollution et autres services de gestion des déchets</v>
      </c>
      <c r="Z30" t="str">
        <f>INDEX(PDC!$K$1:$L$89,MATCH('RP2016'!$AB30,PDC!$K:$K,0),MATCH($Z$3,PDC!$K$1:$L$1,0))</f>
        <v>Dépollution et autres services de gestion des déchets</v>
      </c>
      <c r="AA30" t="s">
        <v>294</v>
      </c>
      <c r="AB30" t="s">
        <v>246</v>
      </c>
      <c r="AC30" s="10">
        <v>20.634498096000002</v>
      </c>
      <c r="AF30" t="str">
        <f t="shared" si="3"/>
        <v>01_Fabrication de meubles</v>
      </c>
      <c r="AG30" t="str">
        <f>INDEX(PDC!$K$1:$L$89,MATCH('RP2016'!$AI30,PDC!$K:$K,0),MATCH($AG$4,PDC!$K$1:SL$1,0))</f>
        <v>Fabrication de meubles</v>
      </c>
      <c r="AH30" t="s">
        <v>94</v>
      </c>
      <c r="AI30" t="s">
        <v>231</v>
      </c>
      <c r="AJ30" s="10">
        <v>1540.1995666</v>
      </c>
    </row>
    <row r="31" spans="1:36" x14ac:dyDescent="0.35">
      <c r="A31">
        <v>20</v>
      </c>
      <c r="B31" t="s">
        <v>40</v>
      </c>
      <c r="C31">
        <v>15515</v>
      </c>
      <c r="D31">
        <v>7641.79</v>
      </c>
      <c r="E31">
        <v>23156.79</v>
      </c>
      <c r="F31">
        <v>28</v>
      </c>
      <c r="I31" s="17" t="str">
        <f t="shared" si="0"/>
        <v>8402_Construction</v>
      </c>
      <c r="J31" t="s">
        <v>303</v>
      </c>
      <c r="K31" s="17" t="s">
        <v>115</v>
      </c>
      <c r="L31" s="18">
        <v>2396.13</v>
      </c>
      <c r="M31" s="18">
        <v>345.06</v>
      </c>
      <c r="N31" s="18">
        <v>2741.19</v>
      </c>
      <c r="Q31" t="str">
        <f t="shared" si="1"/>
        <v>07_Services</v>
      </c>
      <c r="R31" t="s">
        <v>106</v>
      </c>
      <c r="S31" t="s">
        <v>117</v>
      </c>
      <c r="T31">
        <v>13797.04</v>
      </c>
      <c r="U31">
        <v>23327.279999999999</v>
      </c>
      <c r="V31">
        <v>37124.310000000005</v>
      </c>
      <c r="Y31" t="str">
        <f t="shared" si="2"/>
        <v>0055_Construction de bâtiments</v>
      </c>
      <c r="Z31" t="str">
        <f>INDEX(PDC!$K$1:$L$89,MATCH('RP2016'!$AB31,PDC!$K:$K,0),MATCH($Z$3,PDC!$K$1:$L$1,0))</f>
        <v>Construction de bâtiments</v>
      </c>
      <c r="AA31" t="s">
        <v>294</v>
      </c>
      <c r="AB31" t="s">
        <v>193</v>
      </c>
      <c r="AC31" s="10">
        <v>43.858411844999999</v>
      </c>
      <c r="AF31" t="str">
        <f t="shared" si="3"/>
        <v>01_Autres industries manufacturières</v>
      </c>
      <c r="AG31" t="str">
        <f>INDEX(PDC!$K$1:$L$89,MATCH('RP2016'!$AI31,PDC!$K:$K,0),MATCH($AG$4,PDC!$K$1:SL$1,0))</f>
        <v>Autres industries manufacturières</v>
      </c>
      <c r="AH31" t="s">
        <v>94</v>
      </c>
      <c r="AI31" t="s">
        <v>244</v>
      </c>
      <c r="AJ31" s="10">
        <v>1291.0720787</v>
      </c>
    </row>
    <row r="32" spans="1:36" x14ac:dyDescent="0.35">
      <c r="A32">
        <v>96</v>
      </c>
      <c r="B32" t="s">
        <v>30</v>
      </c>
      <c r="C32">
        <v>4202.21</v>
      </c>
      <c r="D32">
        <v>18405.04</v>
      </c>
      <c r="E32">
        <v>22607.24</v>
      </c>
      <c r="F32">
        <v>29</v>
      </c>
      <c r="I32" s="17" t="str">
        <f t="shared" si="0"/>
        <v>8402_Industrie</v>
      </c>
      <c r="J32" t="s">
        <v>303</v>
      </c>
      <c r="K32" s="17" t="s">
        <v>116</v>
      </c>
      <c r="L32" s="18">
        <v>2628.22</v>
      </c>
      <c r="M32" s="18">
        <v>1282.95</v>
      </c>
      <c r="N32" s="18">
        <v>3911.17</v>
      </c>
      <c r="Q32" t="str">
        <f t="shared" si="1"/>
        <v>15_Agriculture</v>
      </c>
      <c r="R32" t="s">
        <v>143</v>
      </c>
      <c r="S32" t="s">
        <v>114</v>
      </c>
      <c r="T32">
        <v>791.77</v>
      </c>
      <c r="U32">
        <v>324.45999999999998</v>
      </c>
      <c r="V32">
        <v>1116.23</v>
      </c>
      <c r="Y32" t="str">
        <f t="shared" si="2"/>
        <v>0055_Génie civil</v>
      </c>
      <c r="Z32" t="str">
        <f>INDEX(PDC!$K$1:$L$89,MATCH('RP2016'!$AB32,PDC!$K:$K,0),MATCH($Z$3,PDC!$K$1:$L$1,0))</f>
        <v>Génie civil</v>
      </c>
      <c r="AA32" t="s">
        <v>294</v>
      </c>
      <c r="AB32" t="s">
        <v>149</v>
      </c>
      <c r="AC32" s="10">
        <v>132.01108404999999</v>
      </c>
      <c r="AF32" t="str">
        <f t="shared" si="3"/>
        <v>01_Réparation et installation de machines et d'équipements</v>
      </c>
      <c r="AG32" t="str">
        <f>INDEX(PDC!$K$1:$L$89,MATCH('RP2016'!$AI32,PDC!$K:$K,0),MATCH($AG$4,PDC!$K$1:SL$1,0))</f>
        <v>Réparation et installation de machines et d'équipements</v>
      </c>
      <c r="AH32" t="s">
        <v>94</v>
      </c>
      <c r="AI32" t="s">
        <v>215</v>
      </c>
      <c r="AJ32" s="10">
        <v>1062.1203447</v>
      </c>
    </row>
    <row r="33" spans="1:36" x14ac:dyDescent="0.35">
      <c r="A33">
        <v>82</v>
      </c>
      <c r="B33" t="s">
        <v>35</v>
      </c>
      <c r="C33">
        <v>8253.15</v>
      </c>
      <c r="D33">
        <v>13601.6</v>
      </c>
      <c r="E33">
        <v>21854.75</v>
      </c>
      <c r="F33">
        <v>30</v>
      </c>
      <c r="I33" s="17" t="str">
        <f t="shared" si="0"/>
        <v>8402_Services</v>
      </c>
      <c r="J33" t="s">
        <v>303</v>
      </c>
      <c r="K33" s="17" t="s">
        <v>117</v>
      </c>
      <c r="L33" s="18">
        <v>6512.16</v>
      </c>
      <c r="M33" s="18">
        <v>10254.740000000002</v>
      </c>
      <c r="N33" s="18">
        <v>16766.900000000001</v>
      </c>
      <c r="Q33" t="str">
        <f t="shared" si="1"/>
        <v>15_Commerce</v>
      </c>
      <c r="R33" t="s">
        <v>143</v>
      </c>
      <c r="S33" t="s">
        <v>138</v>
      </c>
      <c r="T33">
        <v>3131.96</v>
      </c>
      <c r="U33">
        <v>2798.43</v>
      </c>
      <c r="V33">
        <v>5930.39</v>
      </c>
      <c r="Y33" t="str">
        <f t="shared" si="2"/>
        <v>0055_Travaux de construction spécialisés</v>
      </c>
      <c r="Z33" t="str">
        <f>INDEX(PDC!$K$1:$L$89,MATCH('RP2016'!$AB33,PDC!$K:$K,0),MATCH($Z$3,PDC!$K$1:$L$1,0))</f>
        <v>Travaux de construction spécialisés</v>
      </c>
      <c r="AA33" t="s">
        <v>294</v>
      </c>
      <c r="AB33" t="s">
        <v>151</v>
      </c>
      <c r="AC33" s="10">
        <v>1325.5512163000001</v>
      </c>
      <c r="AF33" t="str">
        <f t="shared" si="3"/>
        <v>01_Production et distribution d'électricité, de gaz, de vapeur et d'air conditionné</v>
      </c>
      <c r="AG33" t="str">
        <f>INDEX(PDC!$K$1:$L$89,MATCH('RP2016'!$AI33,PDC!$K:$K,0),MATCH($AG$4,PDC!$K$1:SL$1,0))</f>
        <v>Production et distribution d'électricité, de gaz, de vapeur et d'air conditionné</v>
      </c>
      <c r="AH33" t="s">
        <v>94</v>
      </c>
      <c r="AI33" t="s">
        <v>253</v>
      </c>
      <c r="AJ33" s="10">
        <v>3041.0111351999999</v>
      </c>
    </row>
    <row r="34" spans="1:36" x14ac:dyDescent="0.35">
      <c r="A34">
        <v>29</v>
      </c>
      <c r="B34" t="s">
        <v>24</v>
      </c>
      <c r="C34">
        <v>16813.150000000001</v>
      </c>
      <c r="D34">
        <v>4900.8100000000004</v>
      </c>
      <c r="E34">
        <v>21713.96</v>
      </c>
      <c r="F34">
        <v>31</v>
      </c>
      <c r="I34" s="17" t="str">
        <f t="shared" si="0"/>
        <v>8403_Agriculture</v>
      </c>
      <c r="J34" t="s">
        <v>304</v>
      </c>
      <c r="K34" s="17" t="s">
        <v>114</v>
      </c>
      <c r="L34" s="18">
        <v>375.45</v>
      </c>
      <c r="M34" s="18">
        <v>105.11</v>
      </c>
      <c r="N34" s="18">
        <v>480.56</v>
      </c>
      <c r="Q34" t="str">
        <f t="shared" si="1"/>
        <v>15_Construction</v>
      </c>
      <c r="R34" t="s">
        <v>143</v>
      </c>
      <c r="S34" t="s">
        <v>115</v>
      </c>
      <c r="T34">
        <v>3159.37</v>
      </c>
      <c r="U34">
        <v>357.77</v>
      </c>
      <c r="V34">
        <v>3517.14</v>
      </c>
      <c r="Y34" t="str">
        <f t="shared" si="2"/>
        <v>0055_Commerce et réparation d'automobiles et de motocycles</v>
      </c>
      <c r="Z34" t="str">
        <f>INDEX(PDC!$K$1:$L$89,MATCH('RP2016'!$AB34,PDC!$K:$K,0),MATCH($Z$3,PDC!$K$1:$L$1,0))</f>
        <v>Commerce et réparation d'automobiles et de motocycles</v>
      </c>
      <c r="AA34" t="s">
        <v>294</v>
      </c>
      <c r="AB34" t="s">
        <v>223</v>
      </c>
      <c r="AC34" s="10">
        <v>217.25557832999999</v>
      </c>
      <c r="AF34" t="str">
        <f t="shared" si="3"/>
        <v>01_Captage, traitement et distribution d'eau</v>
      </c>
      <c r="AG34" t="str">
        <f>INDEX(PDC!$K$1:$L$89,MATCH('RP2016'!$AI34,PDC!$K:$K,0),MATCH($AG$4,PDC!$K$1:SL$1,0))</f>
        <v>Captage, traitement et distribution d'eau</v>
      </c>
      <c r="AH34" t="s">
        <v>94</v>
      </c>
      <c r="AI34" t="s">
        <v>230</v>
      </c>
      <c r="AJ34" s="10">
        <v>339.99781727999999</v>
      </c>
    </row>
    <row r="35" spans="1:36" x14ac:dyDescent="0.35">
      <c r="A35">
        <v>27</v>
      </c>
      <c r="B35" t="s">
        <v>38</v>
      </c>
      <c r="C35">
        <v>14673.83</v>
      </c>
      <c r="D35">
        <v>6795.84</v>
      </c>
      <c r="E35">
        <v>21469.67</v>
      </c>
      <c r="F35">
        <v>32</v>
      </c>
      <c r="I35" s="17" t="str">
        <f t="shared" si="0"/>
        <v>8403_Commerce</v>
      </c>
      <c r="J35" t="s">
        <v>304</v>
      </c>
      <c r="K35" s="17" t="s">
        <v>138</v>
      </c>
      <c r="L35" s="18">
        <v>2015.5</v>
      </c>
      <c r="M35" s="18">
        <v>1754.68</v>
      </c>
      <c r="N35" s="18">
        <v>3770.1800000000003</v>
      </c>
      <c r="Q35" t="str">
        <f t="shared" si="1"/>
        <v>15_Industrie</v>
      </c>
      <c r="R35" t="s">
        <v>143</v>
      </c>
      <c r="S35" t="s">
        <v>116</v>
      </c>
      <c r="T35">
        <v>3641.0600000000004</v>
      </c>
      <c r="U35">
        <v>1682.05</v>
      </c>
      <c r="V35">
        <v>5323.119999999999</v>
      </c>
      <c r="Y35" t="str">
        <f t="shared" si="2"/>
        <v>0055_Commerce de gros, à l'exception des automobiles et des motocycles</v>
      </c>
      <c r="Z35" t="str">
        <f>INDEX(PDC!$K$1:$L$89,MATCH('RP2016'!$AB35,PDC!$K:$K,0),MATCH($Z$3,PDC!$K$1:$L$1,0))</f>
        <v>Commerce de gros, à l'exception des automobiles et des motocycles</v>
      </c>
      <c r="AA35" t="s">
        <v>294</v>
      </c>
      <c r="AB35" t="s">
        <v>210</v>
      </c>
      <c r="AC35" s="10">
        <v>608.91217749999998</v>
      </c>
      <c r="AF35" t="str">
        <f t="shared" si="3"/>
        <v>01_Collecte et traitement des eaux usées</v>
      </c>
      <c r="AG35" t="str">
        <f>INDEX(PDC!$K$1:$L$89,MATCH('RP2016'!$AI35,PDC!$K:$K,0),MATCH($AG$4,PDC!$K$1:SL$1,0))</f>
        <v>Collecte et traitement des eaux usées</v>
      </c>
      <c r="AH35" t="s">
        <v>94</v>
      </c>
      <c r="AI35" t="s">
        <v>197</v>
      </c>
      <c r="AJ35" s="10">
        <v>118.21044842000001</v>
      </c>
    </row>
    <row r="36" spans="1:36" x14ac:dyDescent="0.35">
      <c r="A36">
        <v>26</v>
      </c>
      <c r="B36" t="s">
        <v>41</v>
      </c>
      <c r="C36">
        <v>13490.92</v>
      </c>
      <c r="D36">
        <v>6621.64</v>
      </c>
      <c r="E36">
        <v>20112.560000000001</v>
      </c>
      <c r="F36">
        <v>33</v>
      </c>
      <c r="I36" s="17" t="str">
        <f t="shared" si="0"/>
        <v>8403_Construction</v>
      </c>
      <c r="J36" t="s">
        <v>304</v>
      </c>
      <c r="K36" s="17" t="s">
        <v>115</v>
      </c>
      <c r="L36" s="18">
        <v>1806.02</v>
      </c>
      <c r="M36" s="18">
        <v>257.37</v>
      </c>
      <c r="N36" s="18">
        <v>2063.39</v>
      </c>
      <c r="Q36" t="str">
        <f t="shared" si="1"/>
        <v>15_Services</v>
      </c>
      <c r="R36" t="s">
        <v>143</v>
      </c>
      <c r="S36" t="s">
        <v>117</v>
      </c>
      <c r="T36">
        <v>7253.1</v>
      </c>
      <c r="U36">
        <v>11885.789999999999</v>
      </c>
      <c r="V36">
        <v>19138.89</v>
      </c>
      <c r="Y36" t="str">
        <f t="shared" si="2"/>
        <v>0055_Commerce de détail, à l'exception des automobiles et des motocycles</v>
      </c>
      <c r="Z36" t="str">
        <f>INDEX(PDC!$K$1:$L$89,MATCH('RP2016'!$AB36,PDC!$K:$K,0),MATCH($Z$3,PDC!$K$1:$L$1,0))</f>
        <v>Commerce de détail, à l'exception des automobiles et des motocycles</v>
      </c>
      <c r="AA36" t="s">
        <v>294</v>
      </c>
      <c r="AB36" t="s">
        <v>206</v>
      </c>
      <c r="AC36" s="10">
        <v>769.06318596000006</v>
      </c>
      <c r="AF36" t="str">
        <f t="shared" si="3"/>
        <v>01_Collecte, traitement et élimination des déchets ; récupération</v>
      </c>
      <c r="AG36" t="str">
        <f>INDEX(PDC!$K$1:$L$89,MATCH('RP2016'!$AI36,PDC!$K:$K,0),MATCH($AG$4,PDC!$K$1:SL$1,0))</f>
        <v>Collecte, traitement et élimination des déchets ; récupération</v>
      </c>
      <c r="AH36" t="s">
        <v>94</v>
      </c>
      <c r="AI36" t="s">
        <v>147</v>
      </c>
      <c r="AJ36" s="10">
        <v>826.11695571999996</v>
      </c>
    </row>
    <row r="37" spans="1:36" x14ac:dyDescent="0.35">
      <c r="A37">
        <v>42</v>
      </c>
      <c r="B37" t="s">
        <v>22</v>
      </c>
      <c r="C37">
        <v>17839.43</v>
      </c>
      <c r="D37">
        <v>2147.71</v>
      </c>
      <c r="E37">
        <v>19987.14</v>
      </c>
      <c r="F37">
        <v>34</v>
      </c>
      <c r="I37" s="17" t="str">
        <f t="shared" si="0"/>
        <v>8403_Industrie</v>
      </c>
      <c r="J37" t="s">
        <v>304</v>
      </c>
      <c r="K37" s="17" t="s">
        <v>116</v>
      </c>
      <c r="L37" s="18">
        <v>2053.63</v>
      </c>
      <c r="M37" s="18">
        <v>950.27</v>
      </c>
      <c r="N37" s="18">
        <v>3003.8999999999996</v>
      </c>
      <c r="Q37" t="str">
        <f t="shared" si="1"/>
        <v>26_Agriculture</v>
      </c>
      <c r="R37" t="s">
        <v>145</v>
      </c>
      <c r="S37" t="s">
        <v>114</v>
      </c>
      <c r="T37">
        <v>2418.75</v>
      </c>
      <c r="U37">
        <v>1286.49</v>
      </c>
      <c r="V37">
        <v>3705.25</v>
      </c>
      <c r="Y37" t="str">
        <f t="shared" si="2"/>
        <v>0055_Transports terrestres et transport par conduites</v>
      </c>
      <c r="Z37" t="str">
        <f>INDEX(PDC!$K$1:$L$89,MATCH('RP2016'!$AB37,PDC!$K:$K,0),MATCH($Z$3,PDC!$K$1:$L$1,0))</f>
        <v>Transports terrestres et transport par conduites</v>
      </c>
      <c r="AA37" t="s">
        <v>294</v>
      </c>
      <c r="AB37" t="s">
        <v>205</v>
      </c>
      <c r="AC37" s="10">
        <v>437.82796020000001</v>
      </c>
      <c r="AF37" t="str">
        <f t="shared" si="3"/>
        <v>01_Dépollution et autres services de gestion des déchets</v>
      </c>
      <c r="AG37" t="str">
        <f>INDEX(PDC!$K$1:$L$89,MATCH('RP2016'!$AI37,PDC!$K:$K,0),MATCH($AG$4,PDC!$K$1:SL$1,0))</f>
        <v>Dépollution et autres services de gestion des déchets</v>
      </c>
      <c r="AH37" t="s">
        <v>94</v>
      </c>
      <c r="AI37" t="s">
        <v>246</v>
      </c>
      <c r="AJ37" s="10">
        <v>17.823689284</v>
      </c>
    </row>
    <row r="38" spans="1:36" x14ac:dyDescent="0.35">
      <c r="A38">
        <v>33</v>
      </c>
      <c r="B38" t="s">
        <v>23</v>
      </c>
      <c r="C38">
        <v>16626.490000000002</v>
      </c>
      <c r="D38">
        <v>3327.53</v>
      </c>
      <c r="E38">
        <v>19954.02</v>
      </c>
      <c r="F38">
        <v>35</v>
      </c>
      <c r="I38" s="17" t="str">
        <f t="shared" si="0"/>
        <v>8403_Services</v>
      </c>
      <c r="J38" t="s">
        <v>304</v>
      </c>
      <c r="K38" s="17" t="s">
        <v>117</v>
      </c>
      <c r="L38" s="18">
        <v>4886.59</v>
      </c>
      <c r="M38" s="18">
        <v>7415.24</v>
      </c>
      <c r="N38" s="18">
        <v>12301.83</v>
      </c>
      <c r="Q38" t="str">
        <f t="shared" si="1"/>
        <v>26_Commerce</v>
      </c>
      <c r="R38" t="s">
        <v>145</v>
      </c>
      <c r="S38" t="s">
        <v>138</v>
      </c>
      <c r="T38">
        <v>12789.39</v>
      </c>
      <c r="U38">
        <v>11284.81</v>
      </c>
      <c r="V38">
        <v>24074.2</v>
      </c>
      <c r="Y38" t="str">
        <f t="shared" si="2"/>
        <v>0055_Transports par eau</v>
      </c>
      <c r="Z38" t="str">
        <f>INDEX(PDC!$K$1:$L$89,MATCH('RP2016'!$AB38,PDC!$K:$K,0),MATCH($Z$3,PDC!$K$1:$L$1,0))</f>
        <v>Transports par eau</v>
      </c>
      <c r="AA38" t="s">
        <v>294</v>
      </c>
      <c r="AB38" t="s">
        <v>256</v>
      </c>
      <c r="AC38" s="10">
        <v>6.0459242250000003</v>
      </c>
      <c r="AF38" t="str">
        <f t="shared" si="3"/>
        <v>01_Construction de bâtiments</v>
      </c>
      <c r="AG38" t="str">
        <f>INDEX(PDC!$K$1:$L$89,MATCH('RP2016'!$AI38,PDC!$K:$K,0),MATCH($AG$4,PDC!$K$1:SL$1,0))</f>
        <v>Construction de bâtiments</v>
      </c>
      <c r="AH38" t="s">
        <v>94</v>
      </c>
      <c r="AI38" t="s">
        <v>193</v>
      </c>
      <c r="AJ38" s="10">
        <v>817.90085976</v>
      </c>
    </row>
    <row r="39" spans="1:36" x14ac:dyDescent="0.35">
      <c r="A39" s="3" t="s">
        <v>94</v>
      </c>
      <c r="B39" t="s">
        <v>62</v>
      </c>
      <c r="C39">
        <v>12394.26</v>
      </c>
      <c r="D39">
        <v>6708.1</v>
      </c>
      <c r="E39">
        <v>19102.36</v>
      </c>
      <c r="F39">
        <v>36</v>
      </c>
      <c r="I39" s="17" t="str">
        <f t="shared" si="0"/>
        <v>8404_Agriculture</v>
      </c>
      <c r="J39" t="s">
        <v>305</v>
      </c>
      <c r="K39" s="17" t="s">
        <v>114</v>
      </c>
      <c r="L39" s="18">
        <v>151.29</v>
      </c>
      <c r="M39" s="18">
        <v>57.36</v>
      </c>
      <c r="N39" s="18">
        <v>208.64999999999998</v>
      </c>
      <c r="Q39" t="str">
        <f t="shared" si="1"/>
        <v>26_Construction</v>
      </c>
      <c r="R39" t="s">
        <v>145</v>
      </c>
      <c r="S39" t="s">
        <v>115</v>
      </c>
      <c r="T39">
        <v>9660.1299999999992</v>
      </c>
      <c r="U39">
        <v>1433.61</v>
      </c>
      <c r="V39">
        <v>11093.74</v>
      </c>
      <c r="Y39" t="str">
        <f t="shared" si="2"/>
        <v>0055_Entreposage et services auxiliaires des transports</v>
      </c>
      <c r="Z39" t="str">
        <f>INDEX(PDC!$K$1:$L$89,MATCH('RP2016'!$AB39,PDC!$K:$K,0),MATCH($Z$3,PDC!$K$1:$L$1,0))</f>
        <v>Entreposage et services auxiliaires des transports</v>
      </c>
      <c r="AA39" t="s">
        <v>294</v>
      </c>
      <c r="AB39" t="s">
        <v>200</v>
      </c>
      <c r="AC39" s="10">
        <v>227.54349017000001</v>
      </c>
      <c r="AF39" t="str">
        <f t="shared" si="3"/>
        <v>01_Génie civil</v>
      </c>
      <c r="AG39" t="str">
        <f>INDEX(PDC!$K$1:$L$89,MATCH('RP2016'!$AI39,PDC!$K:$K,0),MATCH($AG$4,PDC!$K$1:SL$1,0))</f>
        <v>Génie civil</v>
      </c>
      <c r="AH39" t="s">
        <v>94</v>
      </c>
      <c r="AI39" t="s">
        <v>149</v>
      </c>
      <c r="AJ39" s="10">
        <v>1298.2914945</v>
      </c>
    </row>
    <row r="40" spans="1:36" x14ac:dyDescent="0.35">
      <c r="A40">
        <v>97</v>
      </c>
      <c r="B40" t="s">
        <v>110</v>
      </c>
      <c r="C40">
        <v>907.05</v>
      </c>
      <c r="D40">
        <v>16970.12</v>
      </c>
      <c r="E40">
        <v>17877.16</v>
      </c>
      <c r="F40">
        <v>37</v>
      </c>
      <c r="I40" s="17" t="str">
        <f t="shared" si="0"/>
        <v>8404_Commerce</v>
      </c>
      <c r="J40" t="s">
        <v>305</v>
      </c>
      <c r="K40" s="17" t="s">
        <v>138</v>
      </c>
      <c r="L40" s="18">
        <v>641.21</v>
      </c>
      <c r="M40" s="18">
        <v>689.86</v>
      </c>
      <c r="N40" s="18">
        <v>1331.0700000000002</v>
      </c>
      <c r="Q40" t="str">
        <f t="shared" si="1"/>
        <v>26_Industrie</v>
      </c>
      <c r="R40" t="s">
        <v>145</v>
      </c>
      <c r="S40" t="s">
        <v>116</v>
      </c>
      <c r="T40">
        <v>23642.260000000002</v>
      </c>
      <c r="U40">
        <v>10834.48</v>
      </c>
      <c r="V40">
        <v>34476.74</v>
      </c>
      <c r="Y40" t="str">
        <f t="shared" si="2"/>
        <v>0055_Activités de poste et de courrier</v>
      </c>
      <c r="Z40" t="str">
        <f>INDEX(PDC!$K$1:$L$89,MATCH('RP2016'!$AB40,PDC!$K:$K,0),MATCH($Z$3,PDC!$K$1:$L$1,0))</f>
        <v>Activités de poste et de courrier</v>
      </c>
      <c r="AA40" t="s">
        <v>294</v>
      </c>
      <c r="AB40" t="s">
        <v>229</v>
      </c>
      <c r="AC40" s="10">
        <v>101.41879512</v>
      </c>
      <c r="AF40" t="str">
        <f t="shared" si="3"/>
        <v>01_Travaux de construction spécialisés</v>
      </c>
      <c r="AG40" t="str">
        <f>INDEX(PDC!$K$1:$L$89,MATCH('RP2016'!$AI40,PDC!$K:$K,0),MATCH($AG$4,PDC!$K$1:SL$1,0))</f>
        <v>Travaux de construction spécialisés</v>
      </c>
      <c r="AH40" t="s">
        <v>94</v>
      </c>
      <c r="AI40" t="s">
        <v>151</v>
      </c>
      <c r="AJ40" s="10">
        <v>11059.523816999999</v>
      </c>
    </row>
    <row r="41" spans="1:36" x14ac:dyDescent="0.35">
      <c r="A41">
        <v>72</v>
      </c>
      <c r="B41" t="s">
        <v>46</v>
      </c>
      <c r="C41">
        <v>11122.3</v>
      </c>
      <c r="D41">
        <v>6735.1</v>
      </c>
      <c r="E41">
        <v>17857.400000000001</v>
      </c>
      <c r="F41">
        <v>38</v>
      </c>
      <c r="I41" s="17" t="str">
        <f t="shared" si="0"/>
        <v>8404_Construction</v>
      </c>
      <c r="J41" t="s">
        <v>305</v>
      </c>
      <c r="K41" s="17" t="s">
        <v>115</v>
      </c>
      <c r="L41" s="18">
        <v>735.3</v>
      </c>
      <c r="M41" s="18">
        <v>94.03</v>
      </c>
      <c r="N41" s="18">
        <v>829.32999999999993</v>
      </c>
      <c r="Q41" t="str">
        <f t="shared" si="1"/>
        <v>26_Services</v>
      </c>
      <c r="R41" t="s">
        <v>145</v>
      </c>
      <c r="S41" t="s">
        <v>117</v>
      </c>
      <c r="T41">
        <v>32282.429999999997</v>
      </c>
      <c r="U41">
        <v>44995.7</v>
      </c>
      <c r="V41">
        <v>77278.11</v>
      </c>
      <c r="Y41" t="str">
        <f t="shared" si="2"/>
        <v>0055_Hébergement</v>
      </c>
      <c r="Z41" t="str">
        <f>INDEX(PDC!$K$1:$L$89,MATCH('RP2016'!$AB41,PDC!$K:$K,0),MATCH($Z$3,PDC!$K$1:$L$1,0))</f>
        <v>Hébergement</v>
      </c>
      <c r="AA41" t="s">
        <v>294</v>
      </c>
      <c r="AB41" t="s">
        <v>220</v>
      </c>
      <c r="AC41" s="10">
        <v>158.71118683</v>
      </c>
      <c r="AF41" t="str">
        <f t="shared" si="3"/>
        <v>01_Commerce et réparation d'automobiles et de motocycles</v>
      </c>
      <c r="AG41" t="str">
        <f>INDEX(PDC!$K$1:$L$89,MATCH('RP2016'!$AI41,PDC!$K:$K,0),MATCH($AG$4,PDC!$K$1:SL$1,0))</f>
        <v>Commerce et réparation d'automobiles et de motocycles</v>
      </c>
      <c r="AH41" t="s">
        <v>94</v>
      </c>
      <c r="AI41" t="s">
        <v>223</v>
      </c>
      <c r="AJ41" s="10">
        <v>3081.7167376000002</v>
      </c>
    </row>
    <row r="42" spans="1:36" x14ac:dyDescent="0.35">
      <c r="A42">
        <v>21</v>
      </c>
      <c r="B42" t="s">
        <v>39</v>
      </c>
      <c r="C42">
        <v>8311.91</v>
      </c>
      <c r="D42">
        <v>8425.4699999999993</v>
      </c>
      <c r="E42">
        <v>16737.38</v>
      </c>
      <c r="F42">
        <v>39</v>
      </c>
      <c r="I42" s="17" t="str">
        <f t="shared" si="0"/>
        <v>8404_Industrie</v>
      </c>
      <c r="J42" t="s">
        <v>305</v>
      </c>
      <c r="K42" s="17" t="s">
        <v>116</v>
      </c>
      <c r="L42" s="18">
        <v>2175.1600000000003</v>
      </c>
      <c r="M42" s="18">
        <v>1085.06</v>
      </c>
      <c r="N42" s="18">
        <v>3260.2200000000003</v>
      </c>
      <c r="Q42" t="str">
        <f t="shared" si="1"/>
        <v>38_Agriculture</v>
      </c>
      <c r="R42" t="s">
        <v>147</v>
      </c>
      <c r="S42" t="s">
        <v>114</v>
      </c>
      <c r="T42">
        <v>1148.78</v>
      </c>
      <c r="U42">
        <v>692.5</v>
      </c>
      <c r="V42">
        <v>1841.27</v>
      </c>
      <c r="Y42" t="str">
        <f t="shared" si="2"/>
        <v>0055_Restauration</v>
      </c>
      <c r="Z42" t="str">
        <f>INDEX(PDC!$K$1:$L$89,MATCH('RP2016'!$AB42,PDC!$K:$K,0),MATCH($Z$3,PDC!$K$1:$L$1,0))</f>
        <v>Restauration</v>
      </c>
      <c r="AA42" t="s">
        <v>294</v>
      </c>
      <c r="AB42" t="s">
        <v>214</v>
      </c>
      <c r="AC42" s="10">
        <v>332.61159275</v>
      </c>
      <c r="AF42" t="str">
        <f t="shared" si="3"/>
        <v>01_Commerce de gros, à l'exception des automobiles et des motocycles</v>
      </c>
      <c r="AG42" t="str">
        <f>INDEX(PDC!$K$1:$L$89,MATCH('RP2016'!$AI42,PDC!$K:$K,0),MATCH($AG$4,PDC!$K$1:SL$1,0))</f>
        <v>Commerce de gros, à l'exception des automobiles et des motocycles</v>
      </c>
      <c r="AH42" t="s">
        <v>94</v>
      </c>
      <c r="AI42" t="s">
        <v>210</v>
      </c>
      <c r="AJ42" s="10">
        <v>8345.2385642000008</v>
      </c>
    </row>
    <row r="43" spans="1:36" x14ac:dyDescent="0.35">
      <c r="A43">
        <v>93</v>
      </c>
      <c r="B43" t="s">
        <v>12</v>
      </c>
      <c r="C43">
        <v>8527.25</v>
      </c>
      <c r="D43">
        <v>6950.88</v>
      </c>
      <c r="E43">
        <v>15478.13</v>
      </c>
      <c r="F43">
        <v>40</v>
      </c>
      <c r="I43" s="17" t="str">
        <f t="shared" si="0"/>
        <v>8404_Services</v>
      </c>
      <c r="J43" t="s">
        <v>305</v>
      </c>
      <c r="K43" s="17" t="s">
        <v>117</v>
      </c>
      <c r="L43" s="18">
        <v>2419.1400000000003</v>
      </c>
      <c r="M43" s="18">
        <v>3785.7400000000002</v>
      </c>
      <c r="N43" s="18">
        <v>6204.88</v>
      </c>
      <c r="Q43" t="str">
        <f t="shared" si="1"/>
        <v>38_Commerce</v>
      </c>
      <c r="R43" t="s">
        <v>147</v>
      </c>
      <c r="S43" t="s">
        <v>138</v>
      </c>
      <c r="T43">
        <v>26090.06</v>
      </c>
      <c r="U43">
        <v>25197.38</v>
      </c>
      <c r="V43">
        <v>51287.44</v>
      </c>
      <c r="Y43" t="str">
        <f t="shared" si="2"/>
        <v>0055_Édition</v>
      </c>
      <c r="Z43" t="str">
        <f>INDEX(PDC!$K$1:$L$89,MATCH('RP2016'!$AB43,PDC!$K:$K,0),MATCH($Z$3,PDC!$K$1:$L$1,0))</f>
        <v>Édition</v>
      </c>
      <c r="AA43" t="s">
        <v>294</v>
      </c>
      <c r="AB43" t="s">
        <v>255</v>
      </c>
      <c r="AC43" s="10">
        <v>15.354356376</v>
      </c>
      <c r="AF43" t="str">
        <f t="shared" si="3"/>
        <v>01_Commerce de détail, à l'exception des automobiles et des motocycles</v>
      </c>
      <c r="AG43" t="str">
        <f>INDEX(PDC!$K$1:$L$89,MATCH('RP2016'!$AI43,PDC!$K:$K,0),MATCH($AG$4,PDC!$K$1:SL$1,0))</f>
        <v>Commerce de détail, à l'exception des automobiles et des motocycles</v>
      </c>
      <c r="AH43" t="s">
        <v>94</v>
      </c>
      <c r="AI43" t="s">
        <v>206</v>
      </c>
      <c r="AJ43" s="10">
        <v>12809.891549</v>
      </c>
    </row>
    <row r="44" spans="1:36" x14ac:dyDescent="0.35">
      <c r="A44">
        <v>66</v>
      </c>
      <c r="B44" t="s">
        <v>48</v>
      </c>
      <c r="C44">
        <v>4278.51</v>
      </c>
      <c r="D44">
        <v>10283.629999999999</v>
      </c>
      <c r="E44">
        <v>14562.14</v>
      </c>
      <c r="F44">
        <v>41</v>
      </c>
      <c r="I44" s="17" t="str">
        <f t="shared" si="0"/>
        <v>8405_Agriculture</v>
      </c>
      <c r="J44" t="s">
        <v>307</v>
      </c>
      <c r="K44" s="17" t="s">
        <v>114</v>
      </c>
      <c r="L44" s="18">
        <v>739.03</v>
      </c>
      <c r="M44" s="18">
        <v>265.99</v>
      </c>
      <c r="N44" s="18">
        <v>1005.02</v>
      </c>
      <c r="Q44" t="str">
        <f t="shared" si="1"/>
        <v>38_Construction</v>
      </c>
      <c r="R44" t="s">
        <v>147</v>
      </c>
      <c r="S44" t="s">
        <v>115</v>
      </c>
      <c r="T44">
        <v>21289.23</v>
      </c>
      <c r="U44">
        <v>3246.35</v>
      </c>
      <c r="V44">
        <v>24535.58</v>
      </c>
      <c r="Y44" t="str">
        <f t="shared" si="2"/>
        <v>0055_Production de films cinématographiques, de vidéo et de programmes de télévision ; enregistrement sonore et édition musicale</v>
      </c>
      <c r="Z44" t="str">
        <f>INDEX(PDC!$K$1:$L$89,MATCH('RP2016'!$AB44,PDC!$K:$K,0),MATCH($Z$3,PDC!$K$1:$L$1,0))</f>
        <v>Production de films cinématographiques, de vidéo et de programmes de télévision ; enregistrement sonore et édition musicale</v>
      </c>
      <c r="AA44" t="s">
        <v>294</v>
      </c>
      <c r="AB44" t="s">
        <v>228</v>
      </c>
      <c r="AC44" s="10">
        <v>3.4781760515000002</v>
      </c>
      <c r="AF44" t="str">
        <f t="shared" si="3"/>
        <v>01_Transports terrestres et transport par conduites</v>
      </c>
      <c r="AG44" t="str">
        <f>INDEX(PDC!$K$1:$L$89,MATCH('RP2016'!$AI44,PDC!$K:$K,0),MATCH($AG$4,PDC!$K$1:SL$1,0))</f>
        <v>Transports terrestres et transport par conduites</v>
      </c>
      <c r="AH44" t="s">
        <v>94</v>
      </c>
      <c r="AI44" t="s">
        <v>205</v>
      </c>
      <c r="AJ44" s="10">
        <v>5898.6589640000002</v>
      </c>
    </row>
    <row r="45" spans="1:36" x14ac:dyDescent="0.35">
      <c r="A45">
        <v>24</v>
      </c>
      <c r="B45" t="s">
        <v>26</v>
      </c>
      <c r="C45">
        <v>12278.45</v>
      </c>
      <c r="D45">
        <v>2210.56</v>
      </c>
      <c r="E45">
        <v>14489</v>
      </c>
      <c r="F45">
        <v>42</v>
      </c>
      <c r="I45" s="17" t="str">
        <f t="shared" si="0"/>
        <v>8405_Commerce</v>
      </c>
      <c r="J45" t="s">
        <v>307</v>
      </c>
      <c r="K45" s="17" t="s">
        <v>138</v>
      </c>
      <c r="L45" s="18">
        <v>5361.55</v>
      </c>
      <c r="M45" s="18">
        <v>5323.72</v>
      </c>
      <c r="N45" s="18">
        <v>10685.27</v>
      </c>
      <c r="Q45" t="str">
        <f t="shared" si="1"/>
        <v>38_Industrie</v>
      </c>
      <c r="R45" t="s">
        <v>147</v>
      </c>
      <c r="S45" t="s">
        <v>116</v>
      </c>
      <c r="T45">
        <v>52896.29</v>
      </c>
      <c r="U45">
        <v>21162.66</v>
      </c>
      <c r="V45">
        <v>74058.95</v>
      </c>
      <c r="Y45" t="str">
        <f t="shared" si="2"/>
        <v>0055_Programmation et diffusion</v>
      </c>
      <c r="Z45" t="str">
        <f>INDEX(PDC!$K$1:$L$89,MATCH('RP2016'!$AB45,PDC!$K:$K,0),MATCH($Z$3,PDC!$K$1:$L$1,0))</f>
        <v>Programmation et diffusion</v>
      </c>
      <c r="AA45" t="s">
        <v>294</v>
      </c>
      <c r="AB45" t="s">
        <v>257</v>
      </c>
      <c r="AC45" s="10">
        <v>3.1586278632</v>
      </c>
      <c r="AF45" t="str">
        <f t="shared" si="3"/>
        <v>01_Transports aériens</v>
      </c>
      <c r="AG45" t="str">
        <f>INDEX(PDC!$K$1:$L$89,MATCH('RP2016'!$AI45,PDC!$K:$K,0),MATCH($AG$4,PDC!$K$1:SL$1,0))</f>
        <v>Transports aériens</v>
      </c>
      <c r="AH45" t="s">
        <v>94</v>
      </c>
      <c r="AI45" t="s">
        <v>258</v>
      </c>
      <c r="AJ45" s="10">
        <v>68.658206307</v>
      </c>
    </row>
    <row r="46" spans="1:36" x14ac:dyDescent="0.35">
      <c r="A46">
        <v>32</v>
      </c>
      <c r="B46" t="s">
        <v>37</v>
      </c>
      <c r="C46">
        <v>7567.41</v>
      </c>
      <c r="D46">
        <v>6895.29</v>
      </c>
      <c r="E46">
        <v>14462.69</v>
      </c>
      <c r="F46">
        <v>43</v>
      </c>
      <c r="I46" s="17" t="str">
        <f t="shared" si="0"/>
        <v>8405_Construction</v>
      </c>
      <c r="J46" t="s">
        <v>307</v>
      </c>
      <c r="K46" s="17" t="s">
        <v>115</v>
      </c>
      <c r="L46" s="18">
        <v>5046.37</v>
      </c>
      <c r="M46" s="18">
        <v>747.34</v>
      </c>
      <c r="N46" s="18">
        <v>5793.71</v>
      </c>
      <c r="Q46" t="str">
        <f t="shared" si="1"/>
        <v>38_Services</v>
      </c>
      <c r="R46" t="s">
        <v>147</v>
      </c>
      <c r="S46" t="s">
        <v>117</v>
      </c>
      <c r="T46">
        <v>88465.159999999989</v>
      </c>
      <c r="U46">
        <v>110139.28</v>
      </c>
      <c r="V46">
        <v>198604.45</v>
      </c>
      <c r="Y46" t="str">
        <f t="shared" si="2"/>
        <v>0055_Télécommunications</v>
      </c>
      <c r="Z46" t="str">
        <f>INDEX(PDC!$K$1:$L$89,MATCH('RP2016'!$AB46,PDC!$K:$K,0),MATCH($Z$3,PDC!$K$1:$L$1,0))</f>
        <v>Télécommunications</v>
      </c>
      <c r="AA46" t="s">
        <v>294</v>
      </c>
      <c r="AB46" t="s">
        <v>249</v>
      </c>
      <c r="AC46" s="10">
        <v>9.7400987008000008</v>
      </c>
      <c r="AF46" t="str">
        <f t="shared" si="3"/>
        <v>01_Entreposage et services auxiliaires des transports</v>
      </c>
      <c r="AG46" t="str">
        <f>INDEX(PDC!$K$1:$L$89,MATCH('RP2016'!$AI46,PDC!$K:$K,0),MATCH($AG$4,PDC!$K$1:SL$1,0))</f>
        <v>Entreposage et services auxiliaires des transports</v>
      </c>
      <c r="AH46" t="s">
        <v>94</v>
      </c>
      <c r="AI46" t="s">
        <v>200</v>
      </c>
      <c r="AJ46" s="10">
        <v>3172.1897251</v>
      </c>
    </row>
    <row r="47" spans="1:36" x14ac:dyDescent="0.35">
      <c r="A47">
        <v>65</v>
      </c>
      <c r="B47" t="s">
        <v>45</v>
      </c>
      <c r="C47">
        <v>4328.47</v>
      </c>
      <c r="D47">
        <v>9800.42</v>
      </c>
      <c r="E47">
        <v>14128.88</v>
      </c>
      <c r="F47">
        <v>44</v>
      </c>
      <c r="I47" s="17" t="str">
        <f t="shared" si="0"/>
        <v>8405_Industrie</v>
      </c>
      <c r="J47" t="s">
        <v>307</v>
      </c>
      <c r="K47" s="17" t="s">
        <v>116</v>
      </c>
      <c r="L47" s="18">
        <v>11778.2</v>
      </c>
      <c r="M47" s="18">
        <v>4968.5700000000006</v>
      </c>
      <c r="N47" s="18">
        <v>16746.77</v>
      </c>
      <c r="Q47" t="str">
        <f t="shared" si="1"/>
        <v>42_Agriculture</v>
      </c>
      <c r="R47" t="s">
        <v>149</v>
      </c>
      <c r="S47" t="s">
        <v>114</v>
      </c>
      <c r="T47">
        <v>1088.22</v>
      </c>
      <c r="U47">
        <v>508.15</v>
      </c>
      <c r="V47">
        <v>1596.37</v>
      </c>
      <c r="Y47" t="str">
        <f t="shared" si="2"/>
        <v>0055_Programmation, conseil et autres activités informatiques</v>
      </c>
      <c r="Z47" t="str">
        <f>INDEX(PDC!$K$1:$L$89,MATCH('RP2016'!$AB47,PDC!$K:$K,0),MATCH($Z$3,PDC!$K$1:$L$1,0))</f>
        <v>Programmation, conseil et autres activités informatiques</v>
      </c>
      <c r="AA47" t="s">
        <v>294</v>
      </c>
      <c r="AB47" t="s">
        <v>233</v>
      </c>
      <c r="AC47" s="10">
        <v>75.355180734000001</v>
      </c>
      <c r="AF47" t="str">
        <f t="shared" si="3"/>
        <v>01_Activités de poste et de courrier</v>
      </c>
      <c r="AG47" t="str">
        <f>INDEX(PDC!$K$1:$L$89,MATCH('RP2016'!$AI47,PDC!$K:$K,0),MATCH($AG$4,PDC!$K$1:SL$1,0))</f>
        <v>Activités de poste et de courrier</v>
      </c>
      <c r="AH47" t="s">
        <v>94</v>
      </c>
      <c r="AI47" t="s">
        <v>229</v>
      </c>
      <c r="AJ47" s="10">
        <v>718.63238501000001</v>
      </c>
    </row>
    <row r="48" spans="1:36" x14ac:dyDescent="0.35">
      <c r="A48">
        <v>53</v>
      </c>
      <c r="B48" t="s">
        <v>13</v>
      </c>
      <c r="C48">
        <v>6116.62</v>
      </c>
      <c r="D48">
        <v>7779.38</v>
      </c>
      <c r="E48">
        <v>13896</v>
      </c>
      <c r="F48">
        <v>45</v>
      </c>
      <c r="I48" s="17" t="str">
        <f t="shared" si="0"/>
        <v>8405_Services</v>
      </c>
      <c r="J48" t="s">
        <v>307</v>
      </c>
      <c r="K48" s="17" t="s">
        <v>117</v>
      </c>
      <c r="L48" s="18">
        <v>14988.51</v>
      </c>
      <c r="M48" s="18">
        <v>23931.22</v>
      </c>
      <c r="N48" s="18">
        <v>38919.730000000003</v>
      </c>
      <c r="Q48" t="str">
        <f t="shared" si="1"/>
        <v>42_Commerce</v>
      </c>
      <c r="R48" t="s">
        <v>149</v>
      </c>
      <c r="S48" t="s">
        <v>138</v>
      </c>
      <c r="T48">
        <v>15989.82</v>
      </c>
      <c r="U48">
        <v>14515.07</v>
      </c>
      <c r="V48">
        <v>30504.89</v>
      </c>
      <c r="Y48" t="str">
        <f t="shared" si="2"/>
        <v>0055_Activités des services financiers, hors assurance et caisses de retraite</v>
      </c>
      <c r="Z48" t="str">
        <f>INDEX(PDC!$K$1:$L$89,MATCH('RP2016'!$AB48,PDC!$K:$K,0),MATCH($Z$3,PDC!$K$1:$L$1,0))</f>
        <v>Activités des services financiers, hors assurance et caisses de retraite</v>
      </c>
      <c r="AA48" t="s">
        <v>294</v>
      </c>
      <c r="AB48" t="s">
        <v>226</v>
      </c>
      <c r="AC48" s="10">
        <v>200.51459057</v>
      </c>
      <c r="AF48" t="str">
        <f t="shared" si="3"/>
        <v>01_Hébergement</v>
      </c>
      <c r="AG48" t="str">
        <f>INDEX(PDC!$K$1:$L$89,MATCH('RP2016'!$AI48,PDC!$K:$K,0),MATCH($AG$4,PDC!$K$1:SL$1,0))</f>
        <v>Hébergement</v>
      </c>
      <c r="AH48" t="s">
        <v>94</v>
      </c>
      <c r="AI48" t="s">
        <v>220</v>
      </c>
      <c r="AJ48" s="10">
        <v>1325.5015057999999</v>
      </c>
    </row>
    <row r="49" spans="1:36" x14ac:dyDescent="0.35">
      <c r="A49">
        <v>23</v>
      </c>
      <c r="B49" t="s">
        <v>18</v>
      </c>
      <c r="C49">
        <v>10316.82</v>
      </c>
      <c r="D49">
        <v>2091.11</v>
      </c>
      <c r="E49">
        <v>12407.93</v>
      </c>
      <c r="F49">
        <v>46</v>
      </c>
      <c r="I49" s="17" t="str">
        <f t="shared" si="0"/>
        <v>8406_Agriculture</v>
      </c>
      <c r="J49" t="s">
        <v>309</v>
      </c>
      <c r="K49" s="17" t="s">
        <v>114</v>
      </c>
      <c r="L49" s="18">
        <v>155.47</v>
      </c>
      <c r="M49" s="18">
        <v>139.80000000000001</v>
      </c>
      <c r="N49" s="18">
        <v>295.27</v>
      </c>
      <c r="Q49" t="str">
        <f t="shared" si="1"/>
        <v>42_Construction</v>
      </c>
      <c r="R49" t="s">
        <v>149</v>
      </c>
      <c r="S49" t="s">
        <v>115</v>
      </c>
      <c r="T49">
        <v>12867.24</v>
      </c>
      <c r="U49">
        <v>1721.93</v>
      </c>
      <c r="V49">
        <v>14589.17</v>
      </c>
      <c r="Y49" t="str">
        <f t="shared" si="2"/>
        <v>0055_Assurance</v>
      </c>
      <c r="Z49" t="str">
        <f>INDEX(PDC!$K$1:$L$89,MATCH('RP2016'!$AB49,PDC!$K:$K,0),MATCH($Z$3,PDC!$K$1:$L$1,0))</f>
        <v>Assurance</v>
      </c>
      <c r="AA49" t="s">
        <v>294</v>
      </c>
      <c r="AB49" t="s">
        <v>240</v>
      </c>
      <c r="AC49" s="10">
        <v>32.074283348000002</v>
      </c>
      <c r="AF49" t="str">
        <f t="shared" si="3"/>
        <v>01_Restauration</v>
      </c>
      <c r="AG49" t="str">
        <f>INDEX(PDC!$K$1:$L$89,MATCH('RP2016'!$AI49,PDC!$K:$K,0),MATCH($AG$4,PDC!$K$1:SL$1,0))</f>
        <v>Restauration</v>
      </c>
      <c r="AH49" t="s">
        <v>94</v>
      </c>
      <c r="AI49" t="s">
        <v>214</v>
      </c>
      <c r="AJ49" s="10">
        <v>4080.7269031000001</v>
      </c>
    </row>
    <row r="50" spans="1:36" x14ac:dyDescent="0.35">
      <c r="A50">
        <v>41</v>
      </c>
      <c r="B50" t="s">
        <v>17</v>
      </c>
      <c r="C50">
        <v>9265.6</v>
      </c>
      <c r="D50">
        <v>3027.23</v>
      </c>
      <c r="E50">
        <v>12292.83</v>
      </c>
      <c r="F50">
        <v>47</v>
      </c>
      <c r="I50" s="17" t="str">
        <f t="shared" si="0"/>
        <v>8406_Commerce</v>
      </c>
      <c r="J50" t="s">
        <v>309</v>
      </c>
      <c r="K50" s="17" t="s">
        <v>138</v>
      </c>
      <c r="L50" s="18">
        <v>5738.87</v>
      </c>
      <c r="M50" s="18">
        <v>5471.27</v>
      </c>
      <c r="N50" s="18">
        <v>11210.14</v>
      </c>
      <c r="Q50" t="str">
        <f t="shared" si="1"/>
        <v>42_Industrie</v>
      </c>
      <c r="R50" t="s">
        <v>149</v>
      </c>
      <c r="S50" t="s">
        <v>116</v>
      </c>
      <c r="T50">
        <v>33295.83</v>
      </c>
      <c r="U50">
        <v>12894.36</v>
      </c>
      <c r="V50">
        <v>46190.19</v>
      </c>
      <c r="Y50" t="str">
        <f t="shared" si="2"/>
        <v>0055_Activités auxiliaires de services financiers et d'assurance</v>
      </c>
      <c r="Z50" t="str">
        <f>INDEX(PDC!$K$1:$L$89,MATCH('RP2016'!$AB50,PDC!$K:$K,0),MATCH($Z$3,PDC!$K$1:$L$1,0))</f>
        <v>Activités auxiliaires de services financiers et d'assurance</v>
      </c>
      <c r="AA50" t="s">
        <v>294</v>
      </c>
      <c r="AB50" t="s">
        <v>232</v>
      </c>
      <c r="AC50" s="10">
        <v>44.288728777999999</v>
      </c>
      <c r="AF50" t="str">
        <f t="shared" si="3"/>
        <v>01_Édition</v>
      </c>
      <c r="AG50" t="str">
        <f>INDEX(PDC!$K$1:$L$89,MATCH('RP2016'!$AI50,PDC!$K:$K,0),MATCH($AG$4,PDC!$K$1:SL$1,0))</f>
        <v>Édition</v>
      </c>
      <c r="AH50" t="s">
        <v>94</v>
      </c>
      <c r="AI50" t="s">
        <v>255</v>
      </c>
      <c r="AJ50" s="10">
        <v>301.69655078</v>
      </c>
    </row>
    <row r="51" spans="1:36" x14ac:dyDescent="0.35">
      <c r="A51">
        <v>80</v>
      </c>
      <c r="B51" t="s">
        <v>15</v>
      </c>
      <c r="C51">
        <v>9733.36</v>
      </c>
      <c r="D51">
        <v>2026.2</v>
      </c>
      <c r="E51">
        <v>11759.55</v>
      </c>
      <c r="F51">
        <v>48</v>
      </c>
      <c r="I51" s="17" t="str">
        <f t="shared" si="0"/>
        <v>8406_Construction</v>
      </c>
      <c r="J51" t="s">
        <v>309</v>
      </c>
      <c r="K51" s="17" t="s">
        <v>115</v>
      </c>
      <c r="L51" s="18">
        <v>3517.86</v>
      </c>
      <c r="M51" s="18">
        <v>590.04999999999995</v>
      </c>
      <c r="N51" s="18">
        <v>4107.91</v>
      </c>
      <c r="Q51" t="str">
        <f t="shared" si="1"/>
        <v>42_Services</v>
      </c>
      <c r="R51" t="s">
        <v>149</v>
      </c>
      <c r="S51" t="s">
        <v>117</v>
      </c>
      <c r="T51">
        <v>41655.08</v>
      </c>
      <c r="U51">
        <v>65012.15</v>
      </c>
      <c r="V51">
        <v>106667.23000000001</v>
      </c>
      <c r="Y51" t="str">
        <f t="shared" si="2"/>
        <v>0055_Activités immobilières</v>
      </c>
      <c r="Z51" t="str">
        <f>INDEX(PDC!$K$1:$L$89,MATCH('RP2016'!$AB51,PDC!$K:$K,0),MATCH($Z$3,PDC!$K$1:$L$1,0))</f>
        <v>Activités immobilières</v>
      </c>
      <c r="AA51" t="s">
        <v>294</v>
      </c>
      <c r="AB51" t="s">
        <v>217</v>
      </c>
      <c r="AC51" s="10">
        <v>109.85255818</v>
      </c>
      <c r="AF51" t="str">
        <f t="shared" si="3"/>
        <v>01_Production de films cinématographiques, de vidéo et de programmes de télévision ; enregistrement sonore et édition musicale</v>
      </c>
      <c r="AG51" t="str">
        <f>INDEX(PDC!$K$1:$L$89,MATCH('RP2016'!$AI51,PDC!$K:$K,0),MATCH($AG$4,PDC!$K$1:SL$1,0))</f>
        <v>Production de films cinématographiques, de vidéo et de programmes de télévision ; enregistrement sonore et édition musicale</v>
      </c>
      <c r="AH51" t="s">
        <v>94</v>
      </c>
      <c r="AI51" t="s">
        <v>228</v>
      </c>
      <c r="AJ51" s="10">
        <v>38.871007327999997</v>
      </c>
    </row>
    <row r="52" spans="1:36" x14ac:dyDescent="0.35">
      <c r="A52">
        <v>13</v>
      </c>
      <c r="B52" t="s">
        <v>19</v>
      </c>
      <c r="C52">
        <v>5612.09</v>
      </c>
      <c r="D52">
        <v>5463.43</v>
      </c>
      <c r="E52">
        <v>11075.52</v>
      </c>
      <c r="F52">
        <v>49</v>
      </c>
      <c r="I52" s="17" t="str">
        <f t="shared" si="0"/>
        <v>8406_Industrie</v>
      </c>
      <c r="J52" t="s">
        <v>309</v>
      </c>
      <c r="K52" s="17" t="s">
        <v>116</v>
      </c>
      <c r="L52" s="18">
        <v>9474.2099999999991</v>
      </c>
      <c r="M52" s="18">
        <v>4669.7</v>
      </c>
      <c r="N52" s="18">
        <v>14143.91</v>
      </c>
      <c r="Q52" t="str">
        <f t="shared" si="1"/>
        <v>43_Agriculture</v>
      </c>
      <c r="R52" t="s">
        <v>151</v>
      </c>
      <c r="S52" t="s">
        <v>114</v>
      </c>
      <c r="T52">
        <v>783.44</v>
      </c>
      <c r="U52">
        <v>295.47000000000003</v>
      </c>
      <c r="V52">
        <v>1078.9100000000001</v>
      </c>
      <c r="Y52" t="str">
        <f t="shared" si="2"/>
        <v>0055_Activités juridiques et comptables</v>
      </c>
      <c r="Z52" t="str">
        <f>INDEX(PDC!$K$1:$L$89,MATCH('RP2016'!$AB52,PDC!$K:$K,0),MATCH($Z$3,PDC!$K$1:$L$1,0))</f>
        <v>Activités juridiques et comptables</v>
      </c>
      <c r="AA52" t="s">
        <v>294</v>
      </c>
      <c r="AB52" t="s">
        <v>155</v>
      </c>
      <c r="AC52" s="10">
        <v>96.491044016999993</v>
      </c>
      <c r="AF52" t="str">
        <f t="shared" si="3"/>
        <v>01_Programmation et diffusion</v>
      </c>
      <c r="AG52" t="str">
        <f>INDEX(PDC!$K$1:$L$89,MATCH('RP2016'!$AI52,PDC!$K:$K,0),MATCH($AG$4,PDC!$K$1:SL$1,0))</f>
        <v>Programmation et diffusion</v>
      </c>
      <c r="AH52" t="s">
        <v>94</v>
      </c>
      <c r="AI52" t="s">
        <v>257</v>
      </c>
      <c r="AJ52" s="10">
        <v>40.805245044000003</v>
      </c>
    </row>
    <row r="53" spans="1:36" x14ac:dyDescent="0.35">
      <c r="A53">
        <v>58</v>
      </c>
      <c r="B53" t="s">
        <v>49</v>
      </c>
      <c r="C53">
        <v>6831.53</v>
      </c>
      <c r="D53">
        <v>4079.64</v>
      </c>
      <c r="E53">
        <v>10911.17</v>
      </c>
      <c r="F53">
        <v>50</v>
      </c>
      <c r="I53" s="17" t="str">
        <f t="shared" si="0"/>
        <v>8406_Services</v>
      </c>
      <c r="J53" t="s">
        <v>309</v>
      </c>
      <c r="K53" s="17" t="s">
        <v>117</v>
      </c>
      <c r="L53" s="18">
        <v>13334.84</v>
      </c>
      <c r="M53" s="18">
        <v>19148.8</v>
      </c>
      <c r="N53" s="18">
        <v>32483.64</v>
      </c>
      <c r="Q53" t="str">
        <f t="shared" si="1"/>
        <v>43_Commerce</v>
      </c>
      <c r="R53" t="s">
        <v>151</v>
      </c>
      <c r="S53" t="s">
        <v>138</v>
      </c>
      <c r="T53">
        <v>3831</v>
      </c>
      <c r="U53">
        <v>3631.26</v>
      </c>
      <c r="V53">
        <v>7462.25</v>
      </c>
      <c r="Y53" t="str">
        <f t="shared" si="2"/>
        <v>0055_Activités des sièges sociaux ; conseil de gestion</v>
      </c>
      <c r="Z53" t="str">
        <f>INDEX(PDC!$K$1:$L$89,MATCH('RP2016'!$AB53,PDC!$K:$K,0),MATCH($Z$3,PDC!$K$1:$L$1,0))</f>
        <v>Activités des sièges sociaux ; conseil de gestion</v>
      </c>
      <c r="AA53" t="s">
        <v>294</v>
      </c>
      <c r="AB53" t="s">
        <v>234</v>
      </c>
      <c r="AC53" s="10">
        <v>135.54495610999999</v>
      </c>
      <c r="AF53" t="str">
        <f t="shared" si="3"/>
        <v>01_Télécommunications</v>
      </c>
      <c r="AG53" t="str">
        <f>INDEX(PDC!$K$1:$L$89,MATCH('RP2016'!$AI53,PDC!$K:$K,0),MATCH($AG$4,PDC!$K$1:SL$1,0))</f>
        <v>Télécommunications</v>
      </c>
      <c r="AH53" t="s">
        <v>94</v>
      </c>
      <c r="AI53" t="s">
        <v>249</v>
      </c>
      <c r="AJ53" s="10">
        <v>197.54071278000001</v>
      </c>
    </row>
    <row r="54" spans="1:36" x14ac:dyDescent="0.35">
      <c r="A54">
        <v>38</v>
      </c>
      <c r="B54" t="s">
        <v>4</v>
      </c>
      <c r="C54">
        <v>8137.8</v>
      </c>
      <c r="D54">
        <v>2183.4499999999998</v>
      </c>
      <c r="E54">
        <v>10321.26</v>
      </c>
      <c r="F54">
        <v>51</v>
      </c>
      <c r="I54" s="17" t="str">
        <f t="shared" si="0"/>
        <v>8407_Agriculture</v>
      </c>
      <c r="J54" t="s">
        <v>310</v>
      </c>
      <c r="K54" s="17" t="s">
        <v>114</v>
      </c>
      <c r="L54" s="18">
        <v>386.58</v>
      </c>
      <c r="M54" s="18">
        <v>272.52999999999997</v>
      </c>
      <c r="N54" s="18">
        <v>659.1099999999999</v>
      </c>
      <c r="Q54" t="str">
        <f t="shared" si="1"/>
        <v>43_Construction</v>
      </c>
      <c r="R54" t="s">
        <v>151</v>
      </c>
      <c r="S54" t="s">
        <v>115</v>
      </c>
      <c r="T54">
        <v>4005.57</v>
      </c>
      <c r="U54">
        <v>502.47</v>
      </c>
      <c r="V54">
        <v>4508.04</v>
      </c>
      <c r="Y54" t="str">
        <f t="shared" si="2"/>
        <v>0055_Activités d'architecture et d'ingénierie ; activités de contrôle et analyses techniques</v>
      </c>
      <c r="Z54" t="str">
        <f>INDEX(PDC!$K$1:$L$89,MATCH('RP2016'!$AB54,PDC!$K:$K,0),MATCH($Z$3,PDC!$K$1:$L$1,0))</f>
        <v>Activités d'architecture et d'ingénierie ; activités de contrôle et analyses techniques</v>
      </c>
      <c r="AA54" t="s">
        <v>294</v>
      </c>
      <c r="AB54" t="s">
        <v>243</v>
      </c>
      <c r="AC54" s="10">
        <v>1785.8346767</v>
      </c>
      <c r="AF54" t="str">
        <f t="shared" si="3"/>
        <v>01_Programmation, conseil et autres activités informatiques</v>
      </c>
      <c r="AG54" t="str">
        <f>INDEX(PDC!$K$1:$L$89,MATCH('RP2016'!$AI54,PDC!$K:$K,0),MATCH($AG$4,PDC!$K$1:SL$1,0))</f>
        <v>Programmation, conseil et autres activités informatiques</v>
      </c>
      <c r="AH54" t="s">
        <v>94</v>
      </c>
      <c r="AI54" t="s">
        <v>233</v>
      </c>
      <c r="AJ54" s="10">
        <v>515.73532534000003</v>
      </c>
    </row>
    <row r="55" spans="1:36" x14ac:dyDescent="0.35">
      <c r="A55">
        <v>90</v>
      </c>
      <c r="B55" t="s">
        <v>42</v>
      </c>
      <c r="C55">
        <v>4955.24</v>
      </c>
      <c r="D55">
        <v>4370.9799999999996</v>
      </c>
      <c r="E55">
        <v>9326.2199999999993</v>
      </c>
      <c r="F55">
        <v>52</v>
      </c>
      <c r="I55" s="17" t="str">
        <f t="shared" si="0"/>
        <v>8407_Commerce</v>
      </c>
      <c r="J55" t="s">
        <v>310</v>
      </c>
      <c r="K55" s="17" t="s">
        <v>138</v>
      </c>
      <c r="L55" s="18">
        <v>5659.63</v>
      </c>
      <c r="M55" s="18">
        <v>5433.77</v>
      </c>
      <c r="N55" s="18">
        <v>11093.400000000001</v>
      </c>
      <c r="Q55" t="str">
        <f t="shared" si="1"/>
        <v>43_Industrie</v>
      </c>
      <c r="R55" t="s">
        <v>151</v>
      </c>
      <c r="S55" t="s">
        <v>116</v>
      </c>
      <c r="T55">
        <v>10142.369999999999</v>
      </c>
      <c r="U55">
        <v>4659.7699999999995</v>
      </c>
      <c r="V55">
        <v>14802.150000000001</v>
      </c>
      <c r="Y55" t="str">
        <f t="shared" si="2"/>
        <v>0055_Recherche-développement scientifique</v>
      </c>
      <c r="Z55" t="str">
        <f>INDEX(PDC!$K$1:$L$89,MATCH('RP2016'!$AB55,PDC!$K:$K,0),MATCH($Z$3,PDC!$K$1:$L$1,0))</f>
        <v>Recherche-développement scientifique</v>
      </c>
      <c r="AA55" t="s">
        <v>294</v>
      </c>
      <c r="AB55" t="s">
        <v>251</v>
      </c>
      <c r="AC55" s="10">
        <v>72.161954254999998</v>
      </c>
      <c r="AF55" t="str">
        <f t="shared" si="3"/>
        <v>01_Services d'information</v>
      </c>
      <c r="AG55" t="str">
        <f>INDEX(PDC!$K$1:$L$89,MATCH('RP2016'!$AI55,PDC!$K:$K,0),MATCH($AG$4,PDC!$K$1:SL$1,0))</f>
        <v>Services d'information</v>
      </c>
      <c r="AH55" t="s">
        <v>94</v>
      </c>
      <c r="AI55" t="s">
        <v>153</v>
      </c>
      <c r="AJ55" s="10">
        <v>120.93093506</v>
      </c>
    </row>
    <row r="56" spans="1:36" x14ac:dyDescent="0.35">
      <c r="A56">
        <v>73</v>
      </c>
      <c r="B56" t="s">
        <v>33</v>
      </c>
      <c r="C56">
        <v>4525.6099999999997</v>
      </c>
      <c r="D56">
        <v>4767.49</v>
      </c>
      <c r="E56">
        <v>9293.1</v>
      </c>
      <c r="F56">
        <v>53</v>
      </c>
      <c r="I56" s="17" t="str">
        <f t="shared" si="0"/>
        <v>8407_Construction</v>
      </c>
      <c r="J56" t="s">
        <v>310</v>
      </c>
      <c r="K56" s="17" t="s">
        <v>115</v>
      </c>
      <c r="L56" s="18">
        <v>5185.3599999999997</v>
      </c>
      <c r="M56" s="18">
        <v>982.68</v>
      </c>
      <c r="N56" s="18">
        <v>6168.04</v>
      </c>
      <c r="Q56" t="str">
        <f t="shared" si="1"/>
        <v>43_Services</v>
      </c>
      <c r="R56" t="s">
        <v>151</v>
      </c>
      <c r="S56" t="s">
        <v>117</v>
      </c>
      <c r="T56">
        <v>9872.58</v>
      </c>
      <c r="U56">
        <v>17752.29</v>
      </c>
      <c r="V56">
        <v>27624.87</v>
      </c>
      <c r="Y56" t="str">
        <f t="shared" si="2"/>
        <v>0055_Publicité et études de marché</v>
      </c>
      <c r="Z56" t="str">
        <f>INDEX(PDC!$K$1:$L$89,MATCH('RP2016'!$AB56,PDC!$K:$K,0),MATCH($Z$3,PDC!$K$1:$L$1,0))</f>
        <v>Publicité et études de marché</v>
      </c>
      <c r="AA56" t="s">
        <v>294</v>
      </c>
      <c r="AB56" t="s">
        <v>157</v>
      </c>
      <c r="AC56" s="10">
        <v>25.302077783000001</v>
      </c>
      <c r="AF56" t="str">
        <f t="shared" si="3"/>
        <v>01_Activités des services financiers, hors assurance et caisses de retraite</v>
      </c>
      <c r="AG56" t="str">
        <f>INDEX(PDC!$K$1:$L$89,MATCH('RP2016'!$AI56,PDC!$K:$K,0),MATCH($AG$4,PDC!$K$1:SL$1,0))</f>
        <v>Activités des services financiers, hors assurance et caisses de retraite</v>
      </c>
      <c r="AH56" t="s">
        <v>94</v>
      </c>
      <c r="AI56" t="s">
        <v>226</v>
      </c>
      <c r="AJ56" s="10">
        <v>2396.4756272999998</v>
      </c>
    </row>
    <row r="57" spans="1:36" x14ac:dyDescent="0.35">
      <c r="A57">
        <v>77</v>
      </c>
      <c r="B57" t="s">
        <v>88</v>
      </c>
      <c r="C57">
        <v>6047.33</v>
      </c>
      <c r="D57">
        <v>3217.4</v>
      </c>
      <c r="E57">
        <v>9264.7199999999993</v>
      </c>
      <c r="F57">
        <v>54</v>
      </c>
      <c r="I57" s="17" t="str">
        <f t="shared" si="0"/>
        <v>8407_Industrie</v>
      </c>
      <c r="J57" t="s">
        <v>310</v>
      </c>
      <c r="K57" s="17" t="s">
        <v>116</v>
      </c>
      <c r="L57" s="18">
        <v>7854.02</v>
      </c>
      <c r="M57" s="18">
        <v>3130.7699999999995</v>
      </c>
      <c r="N57" s="18">
        <v>10984.79</v>
      </c>
      <c r="Q57" t="str">
        <f t="shared" si="1"/>
        <v>63_Agriculture</v>
      </c>
      <c r="R57" t="s">
        <v>153</v>
      </c>
      <c r="S57" t="s">
        <v>114</v>
      </c>
      <c r="T57">
        <v>1339</v>
      </c>
      <c r="U57">
        <v>811.09</v>
      </c>
      <c r="V57">
        <v>2150.09</v>
      </c>
      <c r="Y57" t="str">
        <f t="shared" si="2"/>
        <v>0055_Autres activités spécialisées, scientifiques et techniques</v>
      </c>
      <c r="Z57" t="str">
        <f>INDEX(PDC!$K$1:$L$89,MATCH('RP2016'!$AB57,PDC!$K:$K,0),MATCH($Z$3,PDC!$K$1:$L$1,0))</f>
        <v>Autres activités spécialisées, scientifiques et techniques</v>
      </c>
      <c r="AA57" t="s">
        <v>294</v>
      </c>
      <c r="AB57" t="s">
        <v>159</v>
      </c>
      <c r="AC57" s="10">
        <v>9.0708978266999996</v>
      </c>
      <c r="AF57" t="str">
        <f t="shared" si="3"/>
        <v>01_Assurance</v>
      </c>
      <c r="AG57" t="str">
        <f>INDEX(PDC!$K$1:$L$89,MATCH('RP2016'!$AI57,PDC!$K:$K,0),MATCH($AG$4,PDC!$K$1:SL$1,0))</f>
        <v>Assurance</v>
      </c>
      <c r="AH57" t="s">
        <v>94</v>
      </c>
      <c r="AI57" t="s">
        <v>240</v>
      </c>
      <c r="AJ57" s="10">
        <v>531.55504298000005</v>
      </c>
    </row>
    <row r="58" spans="1:36" x14ac:dyDescent="0.35">
      <c r="A58">
        <v>61</v>
      </c>
      <c r="B58" t="s">
        <v>84</v>
      </c>
      <c r="C58">
        <v>6295.07</v>
      </c>
      <c r="D58">
        <v>2762.17</v>
      </c>
      <c r="E58">
        <v>9057.24</v>
      </c>
      <c r="F58">
        <v>55</v>
      </c>
      <c r="I58" s="17" t="str">
        <f t="shared" si="0"/>
        <v>8407_Services</v>
      </c>
      <c r="J58" t="s">
        <v>310</v>
      </c>
      <c r="K58" s="17" t="s">
        <v>117</v>
      </c>
      <c r="L58" s="18">
        <v>19091.579999999998</v>
      </c>
      <c r="M58" s="18">
        <v>23717.67</v>
      </c>
      <c r="N58" s="18">
        <v>42809.25</v>
      </c>
      <c r="Q58" t="str">
        <f t="shared" si="1"/>
        <v>63_Commerce</v>
      </c>
      <c r="R58" t="s">
        <v>153</v>
      </c>
      <c r="S58" t="s">
        <v>138</v>
      </c>
      <c r="T58">
        <v>13650.66</v>
      </c>
      <c r="U58">
        <v>13023.81</v>
      </c>
      <c r="V58">
        <v>26674.47</v>
      </c>
      <c r="Y58" t="str">
        <f t="shared" si="2"/>
        <v>0055_Activités vétérinaires</v>
      </c>
      <c r="Z58" t="str">
        <f>INDEX(PDC!$K$1:$L$89,MATCH('RP2016'!$AB58,PDC!$K:$K,0),MATCH($Z$3,PDC!$K$1:$L$1,0))</f>
        <v>Activités vétérinaires</v>
      </c>
      <c r="AA58" t="s">
        <v>294</v>
      </c>
      <c r="AB58" t="s">
        <v>238</v>
      </c>
      <c r="AC58" s="10">
        <v>33.510667843999997</v>
      </c>
      <c r="AF58" t="str">
        <f t="shared" si="3"/>
        <v>01_Activités auxiliaires de services financiers et d'assurance</v>
      </c>
      <c r="AG58" t="str">
        <f>INDEX(PDC!$K$1:$L$89,MATCH('RP2016'!$AI58,PDC!$K:$K,0),MATCH($AG$4,PDC!$K$1:SL$1,0))</f>
        <v>Activités auxiliaires de services financiers et d'assurance</v>
      </c>
      <c r="AH58" t="s">
        <v>94</v>
      </c>
      <c r="AI58" t="s">
        <v>232</v>
      </c>
      <c r="AJ58" s="10">
        <v>741.46847649999995</v>
      </c>
    </row>
    <row r="59" spans="1:36" x14ac:dyDescent="0.35">
      <c r="A59">
        <v>17</v>
      </c>
      <c r="B59" t="s">
        <v>71</v>
      </c>
      <c r="C59">
        <v>6340.75</v>
      </c>
      <c r="D59">
        <v>2269.34</v>
      </c>
      <c r="E59">
        <v>8610.09</v>
      </c>
      <c r="F59">
        <v>56</v>
      </c>
      <c r="I59" s="17" t="str">
        <f t="shared" si="0"/>
        <v>8408_Agriculture</v>
      </c>
      <c r="J59" t="s">
        <v>311</v>
      </c>
      <c r="K59" s="17" t="s">
        <v>114</v>
      </c>
      <c r="L59" s="18">
        <v>919.07</v>
      </c>
      <c r="M59" s="18">
        <v>543.03</v>
      </c>
      <c r="N59" s="18">
        <v>1462.1</v>
      </c>
      <c r="Q59" t="str">
        <f t="shared" si="1"/>
        <v>63_Construction</v>
      </c>
      <c r="R59" t="s">
        <v>153</v>
      </c>
      <c r="S59" t="s">
        <v>115</v>
      </c>
      <c r="T59">
        <v>11578.51</v>
      </c>
      <c r="U59">
        <v>1435.53</v>
      </c>
      <c r="V59">
        <v>13014.04</v>
      </c>
      <c r="Y59" t="str">
        <f t="shared" si="2"/>
        <v>0055_Activités de location et location-bail</v>
      </c>
      <c r="Z59" t="str">
        <f>INDEX(PDC!$K$1:$L$89,MATCH('RP2016'!$AB59,PDC!$K:$K,0),MATCH($Z$3,PDC!$K$1:$L$1,0))</f>
        <v>Activités de location et location-bail</v>
      </c>
      <c r="AA59" t="s">
        <v>294</v>
      </c>
      <c r="AB59" t="s">
        <v>236</v>
      </c>
      <c r="AC59" s="10">
        <v>68.461780097000002</v>
      </c>
      <c r="AF59" t="str">
        <f t="shared" si="3"/>
        <v>01_Activités immobilières</v>
      </c>
      <c r="AG59" t="str">
        <f>INDEX(PDC!$K$1:$L$89,MATCH('RP2016'!$AI59,PDC!$K:$K,0),MATCH($AG$4,PDC!$K$1:SL$1,0))</f>
        <v>Activités immobilières</v>
      </c>
      <c r="AH59" t="s">
        <v>94</v>
      </c>
      <c r="AI59" t="s">
        <v>217</v>
      </c>
      <c r="AJ59" s="10">
        <v>2180.4171041</v>
      </c>
    </row>
    <row r="60" spans="1:36" x14ac:dyDescent="0.35">
      <c r="A60">
        <v>16</v>
      </c>
      <c r="B60" t="s">
        <v>70</v>
      </c>
      <c r="C60">
        <v>6535.85</v>
      </c>
      <c r="D60">
        <v>1224.27</v>
      </c>
      <c r="E60">
        <v>7760.12</v>
      </c>
      <c r="F60">
        <v>57</v>
      </c>
      <c r="I60" s="17" t="str">
        <f t="shared" si="0"/>
        <v>8408_Commerce</v>
      </c>
      <c r="J60" t="s">
        <v>311</v>
      </c>
      <c r="K60" s="17" t="s">
        <v>138</v>
      </c>
      <c r="L60" s="18">
        <v>11281.95</v>
      </c>
      <c r="M60" s="18">
        <v>10419.870000000001</v>
      </c>
      <c r="N60" s="18">
        <v>21701.82</v>
      </c>
      <c r="Q60" t="str">
        <f t="shared" si="1"/>
        <v>63_Industrie</v>
      </c>
      <c r="R60" t="s">
        <v>153</v>
      </c>
      <c r="S60" t="s">
        <v>116</v>
      </c>
      <c r="T60">
        <v>28193.230000000003</v>
      </c>
      <c r="U60">
        <v>10643.75</v>
      </c>
      <c r="V60">
        <v>38836.960000000006</v>
      </c>
      <c r="Y60" t="str">
        <f t="shared" si="2"/>
        <v>0055_Activités liées à l'emploi</v>
      </c>
      <c r="Z60" t="str">
        <f>INDEX(PDC!$K$1:$L$89,MATCH('RP2016'!$AB60,PDC!$K:$K,0),MATCH($Z$3,PDC!$K$1:$L$1,0))</f>
        <v>Activités liées à l'emploi</v>
      </c>
      <c r="AA60" t="s">
        <v>294</v>
      </c>
      <c r="AB60" t="s">
        <v>198</v>
      </c>
      <c r="AC60" s="10">
        <v>462.25562883999999</v>
      </c>
      <c r="AF60" t="str">
        <f t="shared" si="3"/>
        <v>01_Activités juridiques et comptables</v>
      </c>
      <c r="AG60" t="str">
        <f>INDEX(PDC!$K$1:$L$89,MATCH('RP2016'!$AI60,PDC!$K:$K,0),MATCH($AG$4,PDC!$K$1:SL$1,0))</f>
        <v>Activités juridiques et comptables</v>
      </c>
      <c r="AH60" t="s">
        <v>94</v>
      </c>
      <c r="AI60" t="s">
        <v>155</v>
      </c>
      <c r="AJ60" s="10">
        <v>1686.9046238000001</v>
      </c>
    </row>
    <row r="61" spans="1:36" x14ac:dyDescent="0.35">
      <c r="A61">
        <v>18</v>
      </c>
      <c r="B61" t="s">
        <v>72</v>
      </c>
      <c r="C61">
        <v>4873.0200000000004</v>
      </c>
      <c r="D61">
        <v>2814.62</v>
      </c>
      <c r="E61">
        <v>7687.64</v>
      </c>
      <c r="F61">
        <v>58</v>
      </c>
      <c r="I61" s="17" t="str">
        <f t="shared" si="0"/>
        <v>8408_Construction</v>
      </c>
      <c r="J61" t="s">
        <v>311</v>
      </c>
      <c r="K61" s="17" t="s">
        <v>115</v>
      </c>
      <c r="L61" s="18">
        <v>9327.2999999999993</v>
      </c>
      <c r="M61" s="18">
        <v>1122.22</v>
      </c>
      <c r="N61" s="18">
        <v>10449.519999999999</v>
      </c>
      <c r="Q61" t="str">
        <f t="shared" si="1"/>
        <v>63_Services</v>
      </c>
      <c r="R61" t="s">
        <v>153</v>
      </c>
      <c r="S61" t="s">
        <v>117</v>
      </c>
      <c r="T61">
        <v>45673.46</v>
      </c>
      <c r="U61">
        <v>58577.3</v>
      </c>
      <c r="V61">
        <v>104250.76999999999</v>
      </c>
      <c r="Y61" t="str">
        <f t="shared" si="2"/>
        <v>0055_Activités des agences de voyage, voyagistes, services de réservation et activités connexes</v>
      </c>
      <c r="Z61" t="str">
        <f>INDEX(PDC!$K$1:$L$89,MATCH('RP2016'!$AB61,PDC!$K:$K,0),MATCH($Z$3,PDC!$K$1:$L$1,0))</f>
        <v>Activités des agences de voyage, voyagistes, services de réservation et activités connexes</v>
      </c>
      <c r="AA61" t="s">
        <v>294</v>
      </c>
      <c r="AB61" t="s">
        <v>227</v>
      </c>
      <c r="AC61" s="10">
        <v>14.108023783</v>
      </c>
      <c r="AF61" t="str">
        <f t="shared" si="3"/>
        <v>01_Activités des sièges sociaux ; conseil de gestion</v>
      </c>
      <c r="AG61" t="str">
        <f>INDEX(PDC!$K$1:$L$89,MATCH('RP2016'!$AI61,PDC!$K:$K,0),MATCH($AG$4,PDC!$K$1:SL$1,0))</f>
        <v>Activités des sièges sociaux ; conseil de gestion</v>
      </c>
      <c r="AH61" t="s">
        <v>94</v>
      </c>
      <c r="AI61" t="s">
        <v>234</v>
      </c>
      <c r="AJ61" s="10">
        <v>1384.5080075999999</v>
      </c>
    </row>
    <row r="62" spans="1:36" x14ac:dyDescent="0.35">
      <c r="A62">
        <v>31</v>
      </c>
      <c r="B62" t="s">
        <v>75</v>
      </c>
      <c r="C62">
        <v>4783.5</v>
      </c>
      <c r="D62">
        <v>2155.16</v>
      </c>
      <c r="E62">
        <v>6938.66</v>
      </c>
      <c r="F62">
        <v>59</v>
      </c>
      <c r="I62" s="17" t="str">
        <f t="shared" si="0"/>
        <v>8408_Industrie</v>
      </c>
      <c r="J62" t="s">
        <v>311</v>
      </c>
      <c r="K62" s="17" t="s">
        <v>116</v>
      </c>
      <c r="L62" s="18">
        <v>18887.66</v>
      </c>
      <c r="M62" s="18">
        <v>7150.28</v>
      </c>
      <c r="N62" s="18">
        <v>26037.940000000002</v>
      </c>
      <c r="Q62" t="str">
        <f t="shared" si="1"/>
        <v>69_Agriculture</v>
      </c>
      <c r="R62" t="s">
        <v>155</v>
      </c>
      <c r="S62" t="s">
        <v>114</v>
      </c>
      <c r="T62">
        <v>1520.98</v>
      </c>
      <c r="U62">
        <v>828.8</v>
      </c>
      <c r="V62">
        <v>2349.7800000000002</v>
      </c>
      <c r="Y62" t="str">
        <f t="shared" si="2"/>
        <v>0055_Enquêtes et sécurité</v>
      </c>
      <c r="Z62" t="str">
        <f>INDEX(PDC!$K$1:$L$89,MATCH('RP2016'!$AB62,PDC!$K:$K,0),MATCH($Z$3,PDC!$K$1:$L$1,0))</f>
        <v>Enquêtes et sécurité</v>
      </c>
      <c r="AA62" t="s">
        <v>294</v>
      </c>
      <c r="AB62" t="s">
        <v>213</v>
      </c>
      <c r="AC62" s="10">
        <v>47.618690385000001</v>
      </c>
      <c r="AF62" t="str">
        <f t="shared" si="3"/>
        <v>01_Activités d'architecture et d'ingénierie ; activités de contrôle et analyses techniques</v>
      </c>
      <c r="AG62" t="str">
        <f>INDEX(PDC!$K$1:$L$89,MATCH('RP2016'!$AI62,PDC!$K:$K,0),MATCH($AG$4,PDC!$K$1:SL$1,0))</f>
        <v>Activités d'architecture et d'ingénierie ; activités de contrôle et analyses techniques</v>
      </c>
      <c r="AH62" t="s">
        <v>94</v>
      </c>
      <c r="AI62" t="s">
        <v>243</v>
      </c>
      <c r="AJ62" s="10">
        <v>2063.3610170000002</v>
      </c>
    </row>
    <row r="63" spans="1:36" x14ac:dyDescent="0.35">
      <c r="A63">
        <v>79</v>
      </c>
      <c r="B63" t="s">
        <v>89</v>
      </c>
      <c r="C63">
        <v>1837.7</v>
      </c>
      <c r="D63">
        <v>4988.68</v>
      </c>
      <c r="E63">
        <v>6826.38</v>
      </c>
      <c r="F63">
        <v>60</v>
      </c>
      <c r="I63" s="17" t="str">
        <f t="shared" si="0"/>
        <v>8408_Services</v>
      </c>
      <c r="J63" t="s">
        <v>311</v>
      </c>
      <c r="K63" s="17" t="s">
        <v>117</v>
      </c>
      <c r="L63" s="18">
        <v>38876.71</v>
      </c>
      <c r="M63" s="18">
        <v>48149.13</v>
      </c>
      <c r="N63" s="18">
        <v>87025.840000000011</v>
      </c>
      <c r="Q63" t="str">
        <f t="shared" si="1"/>
        <v>69_Commerce</v>
      </c>
      <c r="R63" t="s">
        <v>155</v>
      </c>
      <c r="S63" t="s">
        <v>138</v>
      </c>
      <c r="T63">
        <v>51405.69</v>
      </c>
      <c r="U63">
        <v>44806.36</v>
      </c>
      <c r="V63">
        <v>96212.05</v>
      </c>
      <c r="Y63" t="str">
        <f t="shared" si="2"/>
        <v>0055_Services relatifs aux bâtiments et aménagement paysager</v>
      </c>
      <c r="Z63" t="str">
        <f>INDEX(PDC!$K$1:$L$89,MATCH('RP2016'!$AB63,PDC!$K:$K,0),MATCH($Z$3,PDC!$K$1:$L$1,0))</f>
        <v>Services relatifs aux bâtiments et aménagement paysager</v>
      </c>
      <c r="AA63" t="s">
        <v>294</v>
      </c>
      <c r="AB63" t="s">
        <v>212</v>
      </c>
      <c r="AC63" s="10">
        <v>260.86846887000002</v>
      </c>
      <c r="AF63" t="str">
        <f t="shared" si="3"/>
        <v>01_Recherche-développement scientifique</v>
      </c>
      <c r="AG63" t="str">
        <f>INDEX(PDC!$K$1:$L$89,MATCH('RP2016'!$AI63,PDC!$K:$K,0),MATCH($AG$4,PDC!$K$1:SL$1,0))</f>
        <v>Recherche-développement scientifique</v>
      </c>
      <c r="AH63" t="s">
        <v>94</v>
      </c>
      <c r="AI63" t="s">
        <v>251</v>
      </c>
      <c r="AJ63" s="10">
        <v>336.34824430999998</v>
      </c>
    </row>
    <row r="64" spans="1:36" x14ac:dyDescent="0.35">
      <c r="A64">
        <v>15</v>
      </c>
      <c r="B64" t="s">
        <v>69</v>
      </c>
      <c r="C64">
        <v>1637.84</v>
      </c>
      <c r="D64">
        <v>4325.87</v>
      </c>
      <c r="E64">
        <v>5963.72</v>
      </c>
      <c r="F64">
        <v>61</v>
      </c>
      <c r="I64" s="17" t="str">
        <f t="shared" si="0"/>
        <v>8409_Agriculture</v>
      </c>
      <c r="J64" t="s">
        <v>312</v>
      </c>
      <c r="K64" s="17" t="s">
        <v>114</v>
      </c>
      <c r="L64" s="18">
        <v>356.71</v>
      </c>
      <c r="M64" s="18">
        <v>151.57</v>
      </c>
      <c r="N64" s="18">
        <v>508.28</v>
      </c>
      <c r="Q64" t="str">
        <f t="shared" si="1"/>
        <v>69_Construction</v>
      </c>
      <c r="R64" t="s">
        <v>155</v>
      </c>
      <c r="S64" t="s">
        <v>115</v>
      </c>
      <c r="T64">
        <v>35814.81</v>
      </c>
      <c r="U64">
        <v>6267.78</v>
      </c>
      <c r="V64">
        <v>42082.59</v>
      </c>
      <c r="Y64" t="str">
        <f t="shared" si="2"/>
        <v>0055_Activités administratives et autres activités de soutien aux entreprises</v>
      </c>
      <c r="Z64" t="str">
        <f>INDEX(PDC!$K$1:$L$89,MATCH('RP2016'!$AB64,PDC!$K:$K,0),MATCH($Z$3,PDC!$K$1:$L$1,0))</f>
        <v>Activités administratives et autres activités de soutien aux entreprises</v>
      </c>
      <c r="AA64" t="s">
        <v>294</v>
      </c>
      <c r="AB64" t="s">
        <v>224</v>
      </c>
      <c r="AC64" s="10">
        <v>27.637781094000001</v>
      </c>
      <c r="AF64" t="str">
        <f t="shared" si="3"/>
        <v>01_Publicité et études de marché</v>
      </c>
      <c r="AG64" t="str">
        <f>INDEX(PDC!$K$1:$L$89,MATCH('RP2016'!$AI64,PDC!$K:$K,0),MATCH($AG$4,PDC!$K$1:SL$1,0))</f>
        <v>Publicité et études de marché</v>
      </c>
      <c r="AH64" t="s">
        <v>94</v>
      </c>
      <c r="AI64" t="s">
        <v>157</v>
      </c>
      <c r="AJ64" s="10">
        <v>245.44954365000001</v>
      </c>
    </row>
    <row r="65" spans="1:36" x14ac:dyDescent="0.35">
      <c r="A65">
        <v>11</v>
      </c>
      <c r="B65" t="s">
        <v>66</v>
      </c>
      <c r="C65">
        <v>3823.65</v>
      </c>
      <c r="D65">
        <v>1494.16</v>
      </c>
      <c r="E65">
        <v>5317.81</v>
      </c>
      <c r="F65">
        <v>62</v>
      </c>
      <c r="I65" s="17" t="str">
        <f t="shared" si="0"/>
        <v>8409_Commerce</v>
      </c>
      <c r="J65" t="s">
        <v>312</v>
      </c>
      <c r="K65" s="17" t="s">
        <v>138</v>
      </c>
      <c r="L65" s="18">
        <v>13198.25</v>
      </c>
      <c r="M65" s="18">
        <v>12086.77</v>
      </c>
      <c r="N65" s="18">
        <v>25285.02</v>
      </c>
      <c r="Q65" t="str">
        <f t="shared" si="1"/>
        <v>69_Industrie</v>
      </c>
      <c r="R65" t="s">
        <v>155</v>
      </c>
      <c r="S65" t="s">
        <v>116</v>
      </c>
      <c r="T65">
        <v>68384.84</v>
      </c>
      <c r="U65">
        <v>33341.870000000003</v>
      </c>
      <c r="V65">
        <v>101726.71</v>
      </c>
      <c r="Y65" t="str">
        <f t="shared" si="2"/>
        <v>0055_Administration publique et défense ; sécurité sociale obligatoire</v>
      </c>
      <c r="Z65" t="str">
        <f>INDEX(PDC!$K$1:$L$89,MATCH('RP2016'!$AB65,PDC!$K:$K,0),MATCH($Z$3,PDC!$K$1:$L$1,0))</f>
        <v>Administration publique et défense ; sécurité sociale obligatoire</v>
      </c>
      <c r="AA65" t="s">
        <v>294</v>
      </c>
      <c r="AB65" t="s">
        <v>218</v>
      </c>
      <c r="AC65" s="10">
        <v>520.58727507000003</v>
      </c>
      <c r="AF65" t="str">
        <f t="shared" si="3"/>
        <v>01_Autres activités spécialisées, scientifiques et techniques</v>
      </c>
      <c r="AG65" t="str">
        <f>INDEX(PDC!$K$1:$L$89,MATCH('RP2016'!$AI65,PDC!$K:$K,0),MATCH($AG$4,PDC!$K$1:SL$1,0))</f>
        <v>Autres activités spécialisées, scientifiques et techniques</v>
      </c>
      <c r="AH65" t="s">
        <v>94</v>
      </c>
      <c r="AI65" t="s">
        <v>159</v>
      </c>
      <c r="AJ65" s="10">
        <v>207.86422492</v>
      </c>
    </row>
    <row r="66" spans="1:36" x14ac:dyDescent="0.35">
      <c r="A66">
        <v>63</v>
      </c>
      <c r="B66" t="s">
        <v>85</v>
      </c>
      <c r="C66">
        <v>3156.2</v>
      </c>
      <c r="D66">
        <v>1961.65</v>
      </c>
      <c r="E66">
        <v>5117.8500000000004</v>
      </c>
      <c r="F66">
        <v>63</v>
      </c>
      <c r="I66" s="17" t="str">
        <f t="shared" si="0"/>
        <v>8409_Construction</v>
      </c>
      <c r="J66" t="s">
        <v>312</v>
      </c>
      <c r="K66" s="17" t="s">
        <v>115</v>
      </c>
      <c r="L66" s="18">
        <v>10067.49</v>
      </c>
      <c r="M66" s="18">
        <v>1586.32</v>
      </c>
      <c r="N66" s="18">
        <v>11653.81</v>
      </c>
      <c r="Q66" t="str">
        <f t="shared" si="1"/>
        <v>69_Services</v>
      </c>
      <c r="R66" t="s">
        <v>155</v>
      </c>
      <c r="S66" t="s">
        <v>117</v>
      </c>
      <c r="T66">
        <v>188842.61</v>
      </c>
      <c r="U66">
        <v>221907.03</v>
      </c>
      <c r="V66">
        <v>410749.61999999994</v>
      </c>
      <c r="Y66" t="str">
        <f t="shared" si="2"/>
        <v>0055_Enseignement</v>
      </c>
      <c r="Z66" t="str">
        <f>INDEX(PDC!$K$1:$L$89,MATCH('RP2016'!$AB66,PDC!$K:$K,0),MATCH($Z$3,PDC!$K$1:$L$1,0))</f>
        <v>Enseignement</v>
      </c>
      <c r="AA66" t="s">
        <v>294</v>
      </c>
      <c r="AB66" t="s">
        <v>222</v>
      </c>
      <c r="AC66" s="10">
        <v>545.22169776999999</v>
      </c>
      <c r="AF66" t="str">
        <f t="shared" si="3"/>
        <v>01_Activités vétérinaires</v>
      </c>
      <c r="AG66" t="str">
        <f>INDEX(PDC!$K$1:$L$89,MATCH('RP2016'!$AI66,PDC!$K:$K,0),MATCH($AG$4,PDC!$K$1:SL$1,0))</f>
        <v>Activités vétérinaires</v>
      </c>
      <c r="AH66" t="s">
        <v>94</v>
      </c>
      <c r="AI66" t="s">
        <v>238</v>
      </c>
      <c r="AJ66" s="10">
        <v>199.23133879</v>
      </c>
    </row>
    <row r="67" spans="1:36" x14ac:dyDescent="0.35">
      <c r="A67">
        <v>74</v>
      </c>
      <c r="B67" t="s">
        <v>86</v>
      </c>
      <c r="C67">
        <v>2752.45</v>
      </c>
      <c r="D67">
        <v>2050.1999999999998</v>
      </c>
      <c r="E67">
        <v>4802.6499999999996</v>
      </c>
      <c r="F67">
        <v>64</v>
      </c>
      <c r="I67" s="17" t="str">
        <f t="shared" si="0"/>
        <v>8409_Industrie</v>
      </c>
      <c r="J67" t="s">
        <v>312</v>
      </c>
      <c r="K67" s="17" t="s">
        <v>116</v>
      </c>
      <c r="L67" s="18">
        <v>27165.97</v>
      </c>
      <c r="M67" s="18">
        <v>10211.61</v>
      </c>
      <c r="N67" s="18">
        <v>37377.58</v>
      </c>
      <c r="Q67" t="str">
        <f t="shared" si="1"/>
        <v>73_Agriculture</v>
      </c>
      <c r="R67" t="s">
        <v>157</v>
      </c>
      <c r="S67" t="s">
        <v>114</v>
      </c>
      <c r="T67">
        <v>735.96</v>
      </c>
      <c r="U67">
        <v>459.65</v>
      </c>
      <c r="V67">
        <v>1195.6199999999999</v>
      </c>
      <c r="Y67" t="str">
        <f t="shared" si="2"/>
        <v>0055_Activités pour la santé humaine</v>
      </c>
      <c r="Z67" t="str">
        <f>INDEX(PDC!$K$1:$L$89,MATCH('RP2016'!$AB67,PDC!$K:$K,0),MATCH($Z$3,PDC!$K$1:$L$1,0))</f>
        <v>Activités pour la santé humaine</v>
      </c>
      <c r="AA67" t="s">
        <v>294</v>
      </c>
      <c r="AB67" t="s">
        <v>207</v>
      </c>
      <c r="AC67" s="10">
        <v>151.52545363999999</v>
      </c>
      <c r="AF67" t="str">
        <f t="shared" si="3"/>
        <v>01_Activités de location et location-bail</v>
      </c>
      <c r="AG67" t="str">
        <f>INDEX(PDC!$K$1:$L$89,MATCH('RP2016'!$AI67,PDC!$K:$K,0),MATCH($AG$4,PDC!$K$1:SL$1,0))</f>
        <v>Activités de location et location-bail</v>
      </c>
      <c r="AH67" t="s">
        <v>94</v>
      </c>
      <c r="AI67" t="s">
        <v>236</v>
      </c>
      <c r="AJ67" s="10">
        <v>608.54706447000001</v>
      </c>
    </row>
    <row r="68" spans="1:36" x14ac:dyDescent="0.35">
      <c r="A68">
        <v>36</v>
      </c>
      <c r="B68" t="s">
        <v>77</v>
      </c>
      <c r="C68">
        <v>3228.76</v>
      </c>
      <c r="D68">
        <v>1187.99</v>
      </c>
      <c r="E68">
        <v>4416.75</v>
      </c>
      <c r="F68">
        <v>65</v>
      </c>
      <c r="I68" s="17" t="str">
        <f t="shared" si="0"/>
        <v>8409_Services</v>
      </c>
      <c r="J68" t="s">
        <v>312</v>
      </c>
      <c r="K68" s="17" t="s">
        <v>117</v>
      </c>
      <c r="L68" s="18">
        <v>58506.01999999999</v>
      </c>
      <c r="M68" s="18">
        <v>64322.869999999995</v>
      </c>
      <c r="N68" s="18">
        <v>122828.89</v>
      </c>
      <c r="Q68" t="str">
        <f t="shared" si="1"/>
        <v>73_Commerce</v>
      </c>
      <c r="R68" t="s">
        <v>157</v>
      </c>
      <c r="S68" t="s">
        <v>138</v>
      </c>
      <c r="T68">
        <v>9871.26</v>
      </c>
      <c r="U68">
        <v>10578.95</v>
      </c>
      <c r="V68">
        <v>20450.21</v>
      </c>
      <c r="Y68" t="str">
        <f t="shared" si="2"/>
        <v>0055_Hébergement médico-social et social</v>
      </c>
      <c r="Z68" t="str">
        <f>INDEX(PDC!$K$1:$L$89,MATCH('RP2016'!$AB68,PDC!$K:$K,0),MATCH($Z$3,PDC!$K$1:$L$1,0))</f>
        <v>Hébergement médico-social et social</v>
      </c>
      <c r="AA68" t="s">
        <v>294</v>
      </c>
      <c r="AB68" t="s">
        <v>202</v>
      </c>
      <c r="AC68" s="10">
        <v>460.7189644</v>
      </c>
      <c r="AF68" t="str">
        <f t="shared" si="3"/>
        <v>01_Activités liées à l'emploi</v>
      </c>
      <c r="AG68" t="str">
        <f>INDEX(PDC!$K$1:$L$89,MATCH('RP2016'!$AI68,PDC!$K:$K,0),MATCH($AG$4,PDC!$K$1:SL$1,0))</f>
        <v>Activités liées à l'emploi</v>
      </c>
      <c r="AH68" t="s">
        <v>94</v>
      </c>
      <c r="AI68" t="s">
        <v>198</v>
      </c>
      <c r="AJ68" s="10">
        <v>7008.0202196999999</v>
      </c>
    </row>
    <row r="69" spans="1:36" x14ac:dyDescent="0.35">
      <c r="A69">
        <v>30</v>
      </c>
      <c r="B69" t="s">
        <v>74</v>
      </c>
      <c r="C69">
        <v>2807.8</v>
      </c>
      <c r="D69">
        <v>878.92</v>
      </c>
      <c r="E69">
        <v>3686.72</v>
      </c>
      <c r="F69">
        <v>66</v>
      </c>
      <c r="I69" s="17" t="str">
        <f t="shared" si="0"/>
        <v>8410_Agriculture</v>
      </c>
      <c r="J69" t="s">
        <v>313</v>
      </c>
      <c r="K69" s="17" t="s">
        <v>114</v>
      </c>
      <c r="L69" s="18">
        <v>198.32</v>
      </c>
      <c r="M69" s="18">
        <v>149.09</v>
      </c>
      <c r="N69" s="18">
        <v>347.40999999999997</v>
      </c>
      <c r="Q69" t="str">
        <f t="shared" ref="Q69:Q81" si="4">R69&amp;"_"&amp;S69</f>
        <v>73_Construction</v>
      </c>
      <c r="R69" t="s">
        <v>157</v>
      </c>
      <c r="S69" t="s">
        <v>115</v>
      </c>
      <c r="T69">
        <v>10083.200000000001</v>
      </c>
      <c r="U69">
        <v>1633.27</v>
      </c>
      <c r="V69">
        <v>11716.47</v>
      </c>
      <c r="Y69" t="str">
        <f t="shared" ref="Y69:Y132" si="5">AA69&amp;"_"&amp;Z69</f>
        <v>0055_Action sociale sans hébergement</v>
      </c>
      <c r="Z69" t="str">
        <f>INDEX(PDC!$K$1:$L$89,MATCH('RP2016'!$AB69,PDC!$K:$K,0),MATCH($Z$3,PDC!$K$1:$L$1,0))</f>
        <v>Action sociale sans hébergement</v>
      </c>
      <c r="AA69" t="s">
        <v>294</v>
      </c>
      <c r="AB69" t="s">
        <v>201</v>
      </c>
      <c r="AC69" s="10">
        <v>872.41671492</v>
      </c>
      <c r="AF69" t="str">
        <f t="shared" ref="AF69:AF132" si="6">AH69&amp;"_"&amp;AG69</f>
        <v>01_Activités des agences de voyage, voyagistes, services de réservation et activités connexes</v>
      </c>
      <c r="AG69" t="str">
        <f>INDEX(PDC!$K$1:$L$89,MATCH('RP2016'!$AI69,PDC!$K:$K,0),MATCH($AG$4,PDC!$K$1:SL$1,0))</f>
        <v>Activités des agences de voyage, voyagistes, services de réservation et activités connexes</v>
      </c>
      <c r="AH69" t="s">
        <v>94</v>
      </c>
      <c r="AI69" t="s">
        <v>227</v>
      </c>
      <c r="AJ69" s="10">
        <v>175.41451579</v>
      </c>
    </row>
    <row r="70" spans="1:36" x14ac:dyDescent="0.35">
      <c r="A70">
        <v>95</v>
      </c>
      <c r="B70" t="s">
        <v>92</v>
      </c>
      <c r="C70">
        <v>2353.0100000000002</v>
      </c>
      <c r="D70">
        <v>1026.5899999999999</v>
      </c>
      <c r="E70">
        <v>3379.6</v>
      </c>
      <c r="F70">
        <v>67</v>
      </c>
      <c r="I70" s="17" t="str">
        <f t="shared" ref="I70:I133" si="7">J70&amp;"_"&amp;K70</f>
        <v>8410_Commerce</v>
      </c>
      <c r="J70" t="s">
        <v>313</v>
      </c>
      <c r="K70" s="17" t="s">
        <v>138</v>
      </c>
      <c r="L70" s="18">
        <v>1345.45</v>
      </c>
      <c r="M70" s="18">
        <v>1536.33</v>
      </c>
      <c r="N70" s="18">
        <v>2881.7799999999997</v>
      </c>
      <c r="Q70" t="str">
        <f t="shared" si="4"/>
        <v>73_Industrie</v>
      </c>
      <c r="R70" t="s">
        <v>157</v>
      </c>
      <c r="S70" t="s">
        <v>116</v>
      </c>
      <c r="T70">
        <v>15056.599999999999</v>
      </c>
      <c r="U70">
        <v>5349.65</v>
      </c>
      <c r="V70">
        <v>20406.259999999998</v>
      </c>
      <c r="Y70" t="str">
        <f t="shared" si="5"/>
        <v>0055_Activités créatives, artistiques et de spectacle</v>
      </c>
      <c r="Z70" t="str">
        <f>INDEX(PDC!$K$1:$L$89,MATCH('RP2016'!$AB70,PDC!$K:$K,0),MATCH($Z$3,PDC!$K$1:$L$1,0))</f>
        <v>Activités créatives, artistiques et de spectacle</v>
      </c>
      <c r="AA70" t="s">
        <v>294</v>
      </c>
      <c r="AB70" t="s">
        <v>245</v>
      </c>
      <c r="AC70" s="10">
        <v>42.896953615999998</v>
      </c>
      <c r="AF70" t="str">
        <f t="shared" si="6"/>
        <v>01_Enquêtes et sécurité</v>
      </c>
      <c r="AG70" t="str">
        <f>INDEX(PDC!$K$1:$L$89,MATCH('RP2016'!$AI70,PDC!$K:$K,0),MATCH($AG$4,PDC!$K$1:SL$1,0))</f>
        <v>Enquêtes et sécurité</v>
      </c>
      <c r="AH70" t="s">
        <v>94</v>
      </c>
      <c r="AI70" t="s">
        <v>213</v>
      </c>
      <c r="AJ70" s="10">
        <v>496.70839444000001</v>
      </c>
    </row>
    <row r="71" spans="1:36" x14ac:dyDescent="0.35">
      <c r="A71">
        <v>14</v>
      </c>
      <c r="B71" t="s">
        <v>68</v>
      </c>
      <c r="C71">
        <v>852.65</v>
      </c>
      <c r="D71">
        <v>2438.69</v>
      </c>
      <c r="E71">
        <v>3291.34</v>
      </c>
      <c r="F71">
        <v>68</v>
      </c>
      <c r="I71" s="17" t="str">
        <f t="shared" si="7"/>
        <v>8410_Construction</v>
      </c>
      <c r="J71" t="s">
        <v>313</v>
      </c>
      <c r="K71" s="17" t="s">
        <v>115</v>
      </c>
      <c r="L71" s="18">
        <v>1185.71</v>
      </c>
      <c r="M71" s="18">
        <v>134.9</v>
      </c>
      <c r="N71" s="18">
        <v>1320.6100000000001</v>
      </c>
      <c r="Q71" t="str">
        <f t="shared" si="4"/>
        <v>73_Services</v>
      </c>
      <c r="R71" t="s">
        <v>157</v>
      </c>
      <c r="S71" t="s">
        <v>117</v>
      </c>
      <c r="T71">
        <v>34577.85</v>
      </c>
      <c r="U71">
        <v>42755.290000000008</v>
      </c>
      <c r="V71">
        <v>77333.14</v>
      </c>
      <c r="Y71" t="str">
        <f t="shared" si="5"/>
        <v>0055_Bibliothèques, archives, musées et autres activités culturelles</v>
      </c>
      <c r="Z71" t="str">
        <f>INDEX(PDC!$K$1:$L$89,MATCH('RP2016'!$AB71,PDC!$K:$K,0),MATCH($Z$3,PDC!$K$1:$L$1,0))</f>
        <v>Bibliothèques, archives, musées et autres activités culturelles</v>
      </c>
      <c r="AA71" t="s">
        <v>294</v>
      </c>
      <c r="AB71" t="s">
        <v>239</v>
      </c>
      <c r="AC71" s="10">
        <v>38.339062161000001</v>
      </c>
      <c r="AF71" t="str">
        <f t="shared" si="6"/>
        <v>01_Services relatifs aux bâtiments et aménagement paysager</v>
      </c>
      <c r="AG71" t="str">
        <f>INDEX(PDC!$K$1:$L$89,MATCH('RP2016'!$AI71,PDC!$K:$K,0),MATCH($AG$4,PDC!$K$1:SL$1,0))</f>
        <v>Services relatifs aux bâtiments et aménagement paysager</v>
      </c>
      <c r="AH71" t="s">
        <v>94</v>
      </c>
      <c r="AI71" t="s">
        <v>212</v>
      </c>
      <c r="AJ71" s="10">
        <v>2745.1956894</v>
      </c>
    </row>
    <row r="72" spans="1:36" x14ac:dyDescent="0.35">
      <c r="A72">
        <v>59</v>
      </c>
      <c r="B72" t="s">
        <v>82</v>
      </c>
      <c r="C72">
        <v>1757.66</v>
      </c>
      <c r="D72">
        <v>1091.08</v>
      </c>
      <c r="E72">
        <v>2848.74</v>
      </c>
      <c r="F72">
        <v>69</v>
      </c>
      <c r="I72" s="17" t="str">
        <f t="shared" si="7"/>
        <v>8410_Industrie</v>
      </c>
      <c r="J72" t="s">
        <v>313</v>
      </c>
      <c r="K72" s="17" t="s">
        <v>116</v>
      </c>
      <c r="L72" s="18">
        <v>4684.78</v>
      </c>
      <c r="M72" s="18">
        <v>1634.61</v>
      </c>
      <c r="N72" s="18">
        <v>6319.3899999999994</v>
      </c>
      <c r="Q72" t="str">
        <f t="shared" si="4"/>
        <v>74_Agriculture</v>
      </c>
      <c r="R72" s="7" t="s">
        <v>159</v>
      </c>
      <c r="S72" t="s">
        <v>114</v>
      </c>
      <c r="T72">
        <v>937.05</v>
      </c>
      <c r="U72">
        <v>460.91</v>
      </c>
      <c r="V72">
        <v>1397.96</v>
      </c>
      <c r="Y72" t="str">
        <f t="shared" si="5"/>
        <v>0055_Activités sportives, récréatives et de loisirs</v>
      </c>
      <c r="Z72" t="str">
        <f>INDEX(PDC!$K$1:$L$89,MATCH('RP2016'!$AB72,PDC!$K:$K,0),MATCH($Z$3,PDC!$K$1:$L$1,0))</f>
        <v>Activités sportives, récréatives et de loisirs</v>
      </c>
      <c r="AA72" t="s">
        <v>294</v>
      </c>
      <c r="AB72" t="s">
        <v>241</v>
      </c>
      <c r="AC72" s="10">
        <v>53.64023795</v>
      </c>
      <c r="AF72" t="str">
        <f t="shared" si="6"/>
        <v>01_Activités administratives et autres activités de soutien aux entreprises</v>
      </c>
      <c r="AG72" t="str">
        <f>INDEX(PDC!$K$1:$L$89,MATCH('RP2016'!$AI72,PDC!$K:$K,0),MATCH($AG$4,PDC!$K$1:SL$1,0))</f>
        <v>Activités administratives et autres activités de soutien aux entreprises</v>
      </c>
      <c r="AH72" t="s">
        <v>94</v>
      </c>
      <c r="AI72" t="s">
        <v>224</v>
      </c>
      <c r="AJ72" s="10">
        <v>914.22152645000006</v>
      </c>
    </row>
    <row r="73" spans="1:36" x14ac:dyDescent="0.35">
      <c r="A73">
        <v>51</v>
      </c>
      <c r="B73" t="s">
        <v>81</v>
      </c>
      <c r="C73">
        <v>1601.69</v>
      </c>
      <c r="D73">
        <v>1125.6600000000001</v>
      </c>
      <c r="E73">
        <v>2727.35</v>
      </c>
      <c r="F73">
        <v>70</v>
      </c>
      <c r="I73" s="17" t="str">
        <f t="shared" si="7"/>
        <v>8410_Services</v>
      </c>
      <c r="J73" t="s">
        <v>313</v>
      </c>
      <c r="K73" s="17" t="s">
        <v>117</v>
      </c>
      <c r="L73" s="18">
        <v>4180.01</v>
      </c>
      <c r="M73" s="18">
        <v>5997.54</v>
      </c>
      <c r="N73" s="18">
        <v>10177.549999999999</v>
      </c>
      <c r="Q73" t="str">
        <f t="shared" si="4"/>
        <v>74_Commerce</v>
      </c>
      <c r="R73" s="7" t="s">
        <v>159</v>
      </c>
      <c r="S73" t="s">
        <v>138</v>
      </c>
      <c r="T73">
        <v>18458.57</v>
      </c>
      <c r="U73">
        <v>18869.73</v>
      </c>
      <c r="V73">
        <v>37328.300000000003</v>
      </c>
      <c r="Y73" t="str">
        <f t="shared" si="5"/>
        <v>0055_Activités des organisations associatives</v>
      </c>
      <c r="Z73" t="str">
        <f>INDEX(PDC!$K$1:$L$89,MATCH('RP2016'!$AB73,PDC!$K:$K,0),MATCH($Z$3,PDC!$K$1:$L$1,0))</f>
        <v>Activités des organisations associatives</v>
      </c>
      <c r="AA73" t="s">
        <v>294</v>
      </c>
      <c r="AB73" t="s">
        <v>209</v>
      </c>
      <c r="AC73" s="10">
        <v>168.19291084</v>
      </c>
      <c r="AF73" t="str">
        <f t="shared" si="6"/>
        <v>01_Administration publique et défense ; sécurité sociale obligatoire</v>
      </c>
      <c r="AG73" t="str">
        <f>INDEX(PDC!$K$1:$L$89,MATCH('RP2016'!$AI73,PDC!$K:$K,0),MATCH($AG$4,PDC!$K$1:SL$1,0))</f>
        <v>Administration publique et défense ; sécurité sociale obligatoire</v>
      </c>
      <c r="AH73" t="s">
        <v>94</v>
      </c>
      <c r="AI73" t="s">
        <v>218</v>
      </c>
      <c r="AJ73" s="10">
        <v>6162.8868142000001</v>
      </c>
    </row>
    <row r="74" spans="1:36" x14ac:dyDescent="0.35">
      <c r="A74">
        <v>75</v>
      </c>
      <c r="B74" t="s">
        <v>87</v>
      </c>
      <c r="C74">
        <v>229.36</v>
      </c>
      <c r="D74">
        <v>2033.49</v>
      </c>
      <c r="E74">
        <v>2262.84</v>
      </c>
      <c r="F74">
        <v>71</v>
      </c>
      <c r="I74" s="17" t="str">
        <f t="shared" si="7"/>
        <v>8411_Agriculture</v>
      </c>
      <c r="J74" t="s">
        <v>314</v>
      </c>
      <c r="K74" s="17" t="s">
        <v>114</v>
      </c>
      <c r="L74" s="18">
        <v>50.89</v>
      </c>
      <c r="M74" s="18">
        <v>20.05</v>
      </c>
      <c r="N74" s="18">
        <v>70.94</v>
      </c>
      <c r="Q74" t="str">
        <f t="shared" si="4"/>
        <v>74_Construction</v>
      </c>
      <c r="R74" s="7" t="s">
        <v>159</v>
      </c>
      <c r="S74" t="s">
        <v>115</v>
      </c>
      <c r="T74">
        <v>15310.43</v>
      </c>
      <c r="U74">
        <v>2305.36</v>
      </c>
      <c r="V74">
        <v>17615.79</v>
      </c>
      <c r="Y74" t="str">
        <f t="shared" si="5"/>
        <v>0055_Autres services personnels</v>
      </c>
      <c r="Z74" t="str">
        <f>INDEX(PDC!$K$1:$L$89,MATCH('RP2016'!$AB74,PDC!$K:$K,0),MATCH($Z$3,PDC!$K$1:$L$1,0))</f>
        <v>Autres services personnels</v>
      </c>
      <c r="AA74" t="s">
        <v>294</v>
      </c>
      <c r="AB74" t="s">
        <v>216</v>
      </c>
      <c r="AC74" s="10">
        <v>119.46589182</v>
      </c>
      <c r="AF74" t="str">
        <f t="shared" si="6"/>
        <v>01_Enseignement</v>
      </c>
      <c r="AG74" t="str">
        <f>INDEX(PDC!$K$1:$L$89,MATCH('RP2016'!$AI74,PDC!$K:$K,0),MATCH($AG$4,PDC!$K$1:SL$1,0))</f>
        <v>Enseignement</v>
      </c>
      <c r="AH74" t="s">
        <v>94</v>
      </c>
      <c r="AI74" t="s">
        <v>222</v>
      </c>
      <c r="AJ74" s="10">
        <v>4813.5982147000004</v>
      </c>
    </row>
    <row r="75" spans="1:36" x14ac:dyDescent="0.35">
      <c r="A75" s="3" t="s">
        <v>96</v>
      </c>
      <c r="B75" t="s">
        <v>64</v>
      </c>
      <c r="C75">
        <v>1799.18</v>
      </c>
      <c r="D75">
        <v>351</v>
      </c>
      <c r="E75">
        <v>2150.19</v>
      </c>
      <c r="F75">
        <v>72</v>
      </c>
      <c r="I75" s="17" t="str">
        <f t="shared" si="7"/>
        <v>8411_Commerce</v>
      </c>
      <c r="J75" t="s">
        <v>314</v>
      </c>
      <c r="K75" s="17" t="s">
        <v>138</v>
      </c>
      <c r="L75" s="18">
        <v>626.29999999999995</v>
      </c>
      <c r="M75" s="18">
        <v>1051.71</v>
      </c>
      <c r="N75" s="18">
        <v>1678.01</v>
      </c>
      <c r="Q75" t="str">
        <f t="shared" si="4"/>
        <v>74_Industrie</v>
      </c>
      <c r="R75" s="7" t="s">
        <v>159</v>
      </c>
      <c r="S75" t="s">
        <v>116</v>
      </c>
      <c r="T75">
        <v>28249.63</v>
      </c>
      <c r="U75">
        <v>14224.93</v>
      </c>
      <c r="V75">
        <v>42474.57</v>
      </c>
      <c r="Y75" t="str">
        <f t="shared" si="5"/>
        <v>0059_Activités des ménages en tant qu'employeurs de personnel domestique</v>
      </c>
      <c r="Z75" t="str">
        <f>INDEX(PDC!$K$1:$L$89,MATCH('RP2016'!$AB75,PDC!$K:$K,0),MATCH($Z$3,PDC!$K$1:$L$1,0))</f>
        <v>Activités des ménages en tant qu'employeurs de personnel domestique</v>
      </c>
      <c r="AA75" t="s">
        <v>296</v>
      </c>
      <c r="AB75" t="s">
        <v>261</v>
      </c>
      <c r="AC75" s="10">
        <v>127.84905558</v>
      </c>
      <c r="AF75" t="str">
        <f t="shared" si="6"/>
        <v>01_Activités pour la santé humaine</v>
      </c>
      <c r="AG75" t="str">
        <f>INDEX(PDC!$K$1:$L$89,MATCH('RP2016'!$AI75,PDC!$K:$K,0),MATCH($AG$4,PDC!$K$1:SL$1,0))</f>
        <v>Activités pour la santé humaine</v>
      </c>
      <c r="AH75" t="s">
        <v>94</v>
      </c>
      <c r="AI75" t="s">
        <v>207</v>
      </c>
      <c r="AJ75" s="10">
        <v>5573.3619379000002</v>
      </c>
    </row>
    <row r="76" spans="1:36" x14ac:dyDescent="0.35">
      <c r="A76">
        <v>60</v>
      </c>
      <c r="B76" t="s">
        <v>83</v>
      </c>
      <c r="C76">
        <v>1088.8800000000001</v>
      </c>
      <c r="D76">
        <v>718.83</v>
      </c>
      <c r="E76">
        <v>1807.71</v>
      </c>
      <c r="F76">
        <v>73</v>
      </c>
      <c r="I76" s="17" t="str">
        <f t="shared" si="7"/>
        <v>8411_Construction</v>
      </c>
      <c r="J76" t="s">
        <v>314</v>
      </c>
      <c r="K76" s="17" t="s">
        <v>115</v>
      </c>
      <c r="L76" s="18">
        <v>1140.27</v>
      </c>
      <c r="M76" s="18">
        <v>171.32</v>
      </c>
      <c r="N76" s="18">
        <v>1311.59</v>
      </c>
      <c r="Q76" t="str">
        <f t="shared" si="4"/>
        <v>74_Services</v>
      </c>
      <c r="R76" s="7" t="s">
        <v>159</v>
      </c>
      <c r="S76" t="s">
        <v>117</v>
      </c>
      <c r="T76">
        <v>47011.61</v>
      </c>
      <c r="U76">
        <v>68389.58</v>
      </c>
      <c r="V76">
        <v>115401.15</v>
      </c>
      <c r="Y76" t="str">
        <f t="shared" si="5"/>
        <v>0059_Culture et production animale, chasse et services annexes</v>
      </c>
      <c r="Z76" t="str">
        <f>INDEX(PDC!$K$1:$L$89,MATCH('RP2016'!$AB76,PDC!$K:$K,0),MATCH($Z$3,PDC!$K$1:$L$1,0))</f>
        <v>Culture et production animale, chasse et services annexes</v>
      </c>
      <c r="AA76" t="s">
        <v>296</v>
      </c>
      <c r="AB76" t="s">
        <v>94</v>
      </c>
      <c r="AC76" s="10">
        <v>260.80736366000002</v>
      </c>
      <c r="AF76" t="str">
        <f t="shared" si="6"/>
        <v>01_Hébergement médico-social et social</v>
      </c>
      <c r="AG76" t="str">
        <f>INDEX(PDC!$K$1:$L$89,MATCH('RP2016'!$AI76,PDC!$K:$K,0),MATCH($AG$4,PDC!$K$1:SL$1,0))</f>
        <v>Hébergement médico-social et social</v>
      </c>
      <c r="AH76" t="s">
        <v>94</v>
      </c>
      <c r="AI76" t="s">
        <v>202</v>
      </c>
      <c r="AJ76" s="10">
        <v>5305.1271005999997</v>
      </c>
    </row>
    <row r="77" spans="1:36" x14ac:dyDescent="0.35">
      <c r="A77">
        <v>92</v>
      </c>
      <c r="B77" t="s">
        <v>91</v>
      </c>
      <c r="C77">
        <v>1034.29</v>
      </c>
      <c r="D77">
        <v>771.81</v>
      </c>
      <c r="E77">
        <v>1806.09</v>
      </c>
      <c r="F77">
        <v>74</v>
      </c>
      <c r="I77" s="17" t="str">
        <f t="shared" si="7"/>
        <v>8411_Industrie</v>
      </c>
      <c r="J77" t="s">
        <v>314</v>
      </c>
      <c r="K77" s="17" t="s">
        <v>116</v>
      </c>
      <c r="L77" s="18">
        <v>1699.8300000000002</v>
      </c>
      <c r="M77" s="18">
        <v>508.70000000000005</v>
      </c>
      <c r="N77" s="18">
        <v>2208.5299999999997</v>
      </c>
      <c r="Q77" t="str">
        <f t="shared" si="4"/>
        <v>ARA_Agriculture</v>
      </c>
      <c r="R77" t="s">
        <v>360</v>
      </c>
      <c r="S77" t="s">
        <v>114</v>
      </c>
      <c r="V77">
        <v>21975.549999999996</v>
      </c>
      <c r="Y77" t="str">
        <f t="shared" si="5"/>
        <v>0059_Autres industries extractives</v>
      </c>
      <c r="Z77" t="str">
        <f>INDEX(PDC!$K$1:$L$89,MATCH('RP2016'!$AB77,PDC!$K:$K,0),MATCH($Z$3,PDC!$K$1:$L$1,0))</f>
        <v>Autres industries extractives</v>
      </c>
      <c r="AA77" t="s">
        <v>296</v>
      </c>
      <c r="AB77" t="s">
        <v>96</v>
      </c>
      <c r="AC77" s="10">
        <v>5.0719424460000004</v>
      </c>
      <c r="AF77" t="str">
        <f t="shared" si="6"/>
        <v>01_Action sociale sans hébergement</v>
      </c>
      <c r="AG77" t="str">
        <f>INDEX(PDC!$K$1:$L$89,MATCH('RP2016'!$AI77,PDC!$K:$K,0),MATCH($AG$4,PDC!$K$1:SL$1,0))</f>
        <v>Action sociale sans hébergement</v>
      </c>
      <c r="AH77" t="s">
        <v>94</v>
      </c>
      <c r="AI77" t="s">
        <v>201</v>
      </c>
      <c r="AJ77" s="10">
        <v>10960.970082</v>
      </c>
    </row>
    <row r="78" spans="1:36" x14ac:dyDescent="0.35">
      <c r="A78" s="3" t="s">
        <v>95</v>
      </c>
      <c r="B78" t="s">
        <v>63</v>
      </c>
      <c r="C78">
        <v>1575.77</v>
      </c>
      <c r="D78">
        <v>212.58</v>
      </c>
      <c r="E78">
        <v>1788.36</v>
      </c>
      <c r="F78">
        <v>75</v>
      </c>
      <c r="I78" s="17" t="str">
        <f t="shared" si="7"/>
        <v>8411_Services</v>
      </c>
      <c r="J78" t="s">
        <v>314</v>
      </c>
      <c r="K78" s="17" t="s">
        <v>117</v>
      </c>
      <c r="L78" s="18">
        <v>3273.96</v>
      </c>
      <c r="M78" s="18">
        <v>3859.5399999999995</v>
      </c>
      <c r="N78" s="18">
        <v>7133.5000000000009</v>
      </c>
      <c r="Q78" t="str">
        <f t="shared" si="4"/>
        <v>ARA_Commerce</v>
      </c>
      <c r="R78" t="s">
        <v>360</v>
      </c>
      <c r="S78" t="s">
        <v>138</v>
      </c>
      <c r="V78">
        <v>351870.16000000003</v>
      </c>
      <c r="Y78" t="str">
        <f t="shared" si="5"/>
        <v>0059_Industries alimentaires</v>
      </c>
      <c r="Z78" t="str">
        <f>INDEX(PDC!$K$1:$L$89,MATCH('RP2016'!$AB78,PDC!$K:$K,0),MATCH($Z$3,PDC!$K$1:$L$1,0))</f>
        <v>Industries alimentaires</v>
      </c>
      <c r="AA78" t="s">
        <v>296</v>
      </c>
      <c r="AB78" t="s">
        <v>199</v>
      </c>
      <c r="AC78" s="10">
        <v>912.58406773000002</v>
      </c>
      <c r="AF78" t="str">
        <f t="shared" si="6"/>
        <v>01_Activités créatives, artistiques et de spectacle</v>
      </c>
      <c r="AG78" t="str">
        <f>INDEX(PDC!$K$1:$L$89,MATCH('RP2016'!$AI78,PDC!$K:$K,0),MATCH($AG$4,PDC!$K$1:SL$1,0))</f>
        <v>Activités créatives, artistiques et de spectacle</v>
      </c>
      <c r="AH78" t="s">
        <v>94</v>
      </c>
      <c r="AI78" t="s">
        <v>245</v>
      </c>
      <c r="AJ78" s="10">
        <v>308.55009787</v>
      </c>
    </row>
    <row r="79" spans="1:36" x14ac:dyDescent="0.35">
      <c r="A79">
        <v>37</v>
      </c>
      <c r="B79" t="s">
        <v>78</v>
      </c>
      <c r="C79">
        <v>1380.6</v>
      </c>
      <c r="D79">
        <v>359.83</v>
      </c>
      <c r="E79">
        <v>1740.43</v>
      </c>
      <c r="F79">
        <v>76</v>
      </c>
      <c r="I79" s="17" t="str">
        <f t="shared" si="7"/>
        <v>8412_Agriculture</v>
      </c>
      <c r="J79" t="s">
        <v>315</v>
      </c>
      <c r="K79" s="17" t="s">
        <v>114</v>
      </c>
      <c r="L79" s="18">
        <v>236.4</v>
      </c>
      <c r="M79" s="18">
        <v>115.72</v>
      </c>
      <c r="N79" s="18">
        <v>352.12</v>
      </c>
      <c r="Q79" t="str">
        <f t="shared" si="4"/>
        <v>ARA_Construction</v>
      </c>
      <c r="R79" t="s">
        <v>360</v>
      </c>
      <c r="S79" t="s">
        <v>115</v>
      </c>
      <c r="V79">
        <v>168358.43</v>
      </c>
      <c r="Y79" t="str">
        <f t="shared" si="5"/>
        <v>0059_Travail du bois et fabrication d'articles en bois et en liège, à l'exception des meubles ; fabrication d'articles en vannerie et sparterie</v>
      </c>
      <c r="Z79" t="str">
        <f>INDEX(PDC!$K$1:$L$89,MATCH('RP2016'!$AB79,PDC!$K:$K,0),MATCH($Z$3,PDC!$K$1:$L$1,0))</f>
        <v>Travail du bois et fabrication d'articles en bois et en liège, à l'exception des meubles ; fabrication d'articles en vannerie et sparterie</v>
      </c>
      <c r="AA79" t="s">
        <v>296</v>
      </c>
      <c r="AB79" t="s">
        <v>196</v>
      </c>
      <c r="AC79" s="10">
        <v>73.109781049000006</v>
      </c>
      <c r="AF79" t="str">
        <f t="shared" si="6"/>
        <v>01_Bibliothèques, archives, musées et autres activités culturelles</v>
      </c>
      <c r="AG79" t="str">
        <f>INDEX(PDC!$K$1:$L$89,MATCH('RP2016'!$AI79,PDC!$K:$K,0),MATCH($AG$4,PDC!$K$1:SL$1,0))</f>
        <v>Bibliothèques, archives, musées et autres activités culturelles</v>
      </c>
      <c r="AH79" t="s">
        <v>94</v>
      </c>
      <c r="AI79" t="s">
        <v>239</v>
      </c>
      <c r="AJ79" s="10">
        <v>119.15291931</v>
      </c>
    </row>
    <row r="80" spans="1:36" x14ac:dyDescent="0.35">
      <c r="A80">
        <v>91</v>
      </c>
      <c r="B80" t="s">
        <v>90</v>
      </c>
      <c r="C80">
        <v>671.86</v>
      </c>
      <c r="D80">
        <v>853.75</v>
      </c>
      <c r="E80">
        <v>1525.61</v>
      </c>
      <c r="F80">
        <v>77</v>
      </c>
      <c r="I80" s="17" t="str">
        <f t="shared" si="7"/>
        <v>8412_Commerce</v>
      </c>
      <c r="J80" t="s">
        <v>315</v>
      </c>
      <c r="K80" s="17" t="s">
        <v>138</v>
      </c>
      <c r="L80" s="18">
        <v>1433.5</v>
      </c>
      <c r="M80" s="18">
        <v>1423.15</v>
      </c>
      <c r="N80" s="18">
        <v>2856.65</v>
      </c>
      <c r="Q80" t="str">
        <f t="shared" si="4"/>
        <v>ARA_Industrie</v>
      </c>
      <c r="R80" t="s">
        <v>360</v>
      </c>
      <c r="S80" t="s">
        <v>116</v>
      </c>
      <c r="V80">
        <v>459382.53000000009</v>
      </c>
      <c r="Y80" t="str">
        <f t="shared" si="5"/>
        <v>0059_Imprimerie et reproduction d'enregistrements</v>
      </c>
      <c r="Z80" t="str">
        <f>INDEX(PDC!$K$1:$L$89,MATCH('RP2016'!$AB80,PDC!$K:$K,0),MATCH($Z$3,PDC!$K$1:$L$1,0))</f>
        <v>Imprimerie et reproduction d'enregistrements</v>
      </c>
      <c r="AA80" t="s">
        <v>296</v>
      </c>
      <c r="AB80" t="s">
        <v>221</v>
      </c>
      <c r="AC80" s="10">
        <v>22.601506998000001</v>
      </c>
      <c r="AF80" t="str">
        <f t="shared" si="6"/>
        <v>01_Organisation de jeux de hasard et d'argent</v>
      </c>
      <c r="AG80" t="str">
        <f>INDEX(PDC!$K$1:$L$89,MATCH('RP2016'!$AI80,PDC!$K:$K,0),MATCH($AG$4,PDC!$K$1:SL$1,0))</f>
        <v>Organisation de jeux de hasard et d'argent</v>
      </c>
      <c r="AH80" t="s">
        <v>94</v>
      </c>
      <c r="AI80" t="s">
        <v>247</v>
      </c>
      <c r="AJ80" s="10">
        <v>162.33460052999999</v>
      </c>
    </row>
    <row r="81" spans="1:36" x14ac:dyDescent="0.35">
      <c r="A81">
        <v>99</v>
      </c>
      <c r="B81" t="s">
        <v>93</v>
      </c>
      <c r="C81">
        <v>584.77</v>
      </c>
      <c r="D81">
        <v>589.73</v>
      </c>
      <c r="E81">
        <v>1174.5</v>
      </c>
      <c r="F81">
        <v>78</v>
      </c>
      <c r="I81" s="17" t="str">
        <f t="shared" si="7"/>
        <v>8412_Construction</v>
      </c>
      <c r="J81" t="s">
        <v>315</v>
      </c>
      <c r="K81" s="17" t="s">
        <v>115</v>
      </c>
      <c r="L81" s="18">
        <v>1718.7</v>
      </c>
      <c r="M81" s="18">
        <v>212.71</v>
      </c>
      <c r="N81" s="18">
        <v>1931.41</v>
      </c>
      <c r="Q81" t="str">
        <f t="shared" si="4"/>
        <v>ARA_Services</v>
      </c>
      <c r="R81" t="s">
        <v>360</v>
      </c>
      <c r="S81" t="s">
        <v>117</v>
      </c>
      <c r="V81">
        <v>1781672.6000000006</v>
      </c>
      <c r="Y81" t="str">
        <f t="shared" si="5"/>
        <v>0059_Cokéfaction et raffinage</v>
      </c>
      <c r="Z81" t="str">
        <f>INDEX(PDC!$K$1:$L$89,MATCH('RP2016'!$AB81,PDC!$K:$K,0),MATCH($Z$3,PDC!$K$1:$L$1,0))</f>
        <v>Cokéfaction et raffinage</v>
      </c>
      <c r="AA81" t="s">
        <v>296</v>
      </c>
      <c r="AB81" t="s">
        <v>262</v>
      </c>
      <c r="AC81" s="10">
        <v>5.0068110567000002</v>
      </c>
      <c r="AF81" t="str">
        <f t="shared" si="6"/>
        <v>01_Activités sportives, récréatives et de loisirs</v>
      </c>
      <c r="AG81" t="str">
        <f>INDEX(PDC!$K$1:$L$89,MATCH('RP2016'!$AI81,PDC!$K:$K,0),MATCH($AG$4,PDC!$K$1:SL$1,0))</f>
        <v>Activités sportives, récréatives et de loisirs</v>
      </c>
      <c r="AH81" t="s">
        <v>94</v>
      </c>
      <c r="AI81" t="s">
        <v>241</v>
      </c>
      <c r="AJ81" s="10">
        <v>1037.4748198</v>
      </c>
    </row>
    <row r="82" spans="1:36" x14ac:dyDescent="0.35">
      <c r="A82">
        <v>19</v>
      </c>
      <c r="B82" t="s">
        <v>73</v>
      </c>
      <c r="C82">
        <v>855.44</v>
      </c>
      <c r="D82">
        <v>260.89</v>
      </c>
      <c r="E82">
        <v>1116.33</v>
      </c>
      <c r="F82">
        <v>79</v>
      </c>
      <c r="I82" s="17" t="str">
        <f t="shared" si="7"/>
        <v>8412_Industrie</v>
      </c>
      <c r="J82" t="s">
        <v>315</v>
      </c>
      <c r="K82" s="17" t="s">
        <v>116</v>
      </c>
      <c r="L82" s="18">
        <v>3991.75</v>
      </c>
      <c r="M82" s="18">
        <v>1475.87</v>
      </c>
      <c r="N82" s="18">
        <v>5467.619999999999</v>
      </c>
      <c r="Q82" t="str">
        <f t="shared" ref="Q82" si="8">R82&amp;"_"&amp;S82</f>
        <v>ARA_Tous secteurs</v>
      </c>
      <c r="R82" t="s">
        <v>360</v>
      </c>
      <c r="S82" t="s">
        <v>356</v>
      </c>
      <c r="V82">
        <v>2290075.54</v>
      </c>
      <c r="Y82" t="str">
        <f t="shared" si="5"/>
        <v>0059_Industrie chimique</v>
      </c>
      <c r="Z82" t="str">
        <f>INDEX(PDC!$K$1:$L$89,MATCH('RP2016'!$AB82,PDC!$K:$K,0),MATCH($Z$3,PDC!$K$1:$L$1,0))</f>
        <v>Industrie chimique</v>
      </c>
      <c r="AA82" t="s">
        <v>296</v>
      </c>
      <c r="AB82" t="s">
        <v>211</v>
      </c>
      <c r="AC82" s="10">
        <v>68.128625752000005</v>
      </c>
      <c r="AF82" t="str">
        <f t="shared" si="6"/>
        <v>01_Activités des organisations associatives</v>
      </c>
      <c r="AG82" t="str">
        <f>INDEX(PDC!$K$1:$L$89,MATCH('RP2016'!$AI82,PDC!$K:$K,0),MATCH($AG$4,PDC!$K$1:SL$1,0))</f>
        <v>Activités des organisations associatives</v>
      </c>
      <c r="AH82" t="s">
        <v>94</v>
      </c>
      <c r="AI82" t="s">
        <v>209</v>
      </c>
      <c r="AJ82" s="10">
        <v>2304.1770763999998</v>
      </c>
    </row>
    <row r="83" spans="1:36" x14ac:dyDescent="0.35">
      <c r="A83">
        <v>39</v>
      </c>
      <c r="B83" t="s">
        <v>79</v>
      </c>
      <c r="C83">
        <v>557.9</v>
      </c>
      <c r="D83">
        <v>136.38</v>
      </c>
      <c r="E83">
        <v>694.28</v>
      </c>
      <c r="F83">
        <v>80</v>
      </c>
      <c r="I83" s="17" t="str">
        <f t="shared" si="7"/>
        <v>8412_Services</v>
      </c>
      <c r="J83" t="s">
        <v>315</v>
      </c>
      <c r="K83" s="17" t="s">
        <v>117</v>
      </c>
      <c r="L83" s="18">
        <v>3302.4300000000003</v>
      </c>
      <c r="M83" s="18">
        <v>6310.48</v>
      </c>
      <c r="N83" s="18">
        <v>9612.91</v>
      </c>
      <c r="Y83" t="str">
        <f t="shared" si="5"/>
        <v>0059_Fabrication de produits en caoutchouc et en plastique</v>
      </c>
      <c r="Z83" t="str">
        <f>INDEX(PDC!$K$1:$L$89,MATCH('RP2016'!$AB83,PDC!$K:$K,0),MATCH($Z$3,PDC!$K$1:$L$1,0))</f>
        <v>Fabrication de produits en caoutchouc et en plastique</v>
      </c>
      <c r="AA83" t="s">
        <v>296</v>
      </c>
      <c r="AB83" t="s">
        <v>195</v>
      </c>
      <c r="AC83" s="10">
        <v>208.99679409999999</v>
      </c>
      <c r="AF83" t="str">
        <f t="shared" si="6"/>
        <v>01_Réparation d'ordinateurs et de biens personnels et domestiques</v>
      </c>
      <c r="AG83" t="str">
        <f>INDEX(PDC!$K$1:$L$89,MATCH('RP2016'!$AI83,PDC!$K:$K,0),MATCH($AG$4,PDC!$K$1:SL$1,0))</f>
        <v>Réparation d'ordinateurs et de biens personnels et domestiques</v>
      </c>
      <c r="AH83" t="s">
        <v>94</v>
      </c>
      <c r="AI83" t="s">
        <v>242</v>
      </c>
      <c r="AJ83" s="10">
        <v>78.936343007999994</v>
      </c>
    </row>
    <row r="84" spans="1:36" x14ac:dyDescent="0.35">
      <c r="A84">
        <v>50</v>
      </c>
      <c r="B84" t="s">
        <v>80</v>
      </c>
      <c r="C84">
        <v>266.07</v>
      </c>
      <c r="D84">
        <v>87.21</v>
      </c>
      <c r="E84">
        <v>353.27</v>
      </c>
      <c r="F84">
        <v>81</v>
      </c>
      <c r="I84" s="17" t="str">
        <f t="shared" si="7"/>
        <v>8413_Agriculture</v>
      </c>
      <c r="J84" t="s">
        <v>317</v>
      </c>
      <c r="K84" s="17" t="s">
        <v>114</v>
      </c>
      <c r="L84" s="18">
        <v>205.19</v>
      </c>
      <c r="M84" s="18">
        <v>103.19</v>
      </c>
      <c r="N84" s="18">
        <v>308.38</v>
      </c>
      <c r="Y84" t="str">
        <f t="shared" si="5"/>
        <v>0059_Fabrication d'autres produits minéraux non métalliques</v>
      </c>
      <c r="Z84" t="str">
        <f>INDEX(PDC!$K$1:$L$89,MATCH('RP2016'!$AB84,PDC!$K:$K,0),MATCH($Z$3,PDC!$K$1:$L$1,0))</f>
        <v>Fabrication d'autres produits minéraux non métalliques</v>
      </c>
      <c r="AA84" t="s">
        <v>296</v>
      </c>
      <c r="AB84" t="s">
        <v>203</v>
      </c>
      <c r="AC84" s="10">
        <v>158.63652636</v>
      </c>
      <c r="AF84" t="str">
        <f t="shared" si="6"/>
        <v>01_Autres services personnels</v>
      </c>
      <c r="AG84" t="str">
        <f>INDEX(PDC!$K$1:$L$89,MATCH('RP2016'!$AI84,PDC!$K:$K,0),MATCH($AG$4,PDC!$K$1:SL$1,0))</f>
        <v>Autres services personnels</v>
      </c>
      <c r="AH84" t="s">
        <v>94</v>
      </c>
      <c r="AI84" t="s">
        <v>216</v>
      </c>
      <c r="AJ84" s="10">
        <v>1696.6531397000001</v>
      </c>
    </row>
    <row r="85" spans="1:36" x14ac:dyDescent="0.35">
      <c r="A85" s="3" t="s">
        <v>104</v>
      </c>
      <c r="B85" t="s">
        <v>107</v>
      </c>
      <c r="C85">
        <v>161.97999999999999</v>
      </c>
      <c r="D85">
        <v>60.68</v>
      </c>
      <c r="E85">
        <v>222.66</v>
      </c>
      <c r="F85">
        <v>82</v>
      </c>
      <c r="I85" s="17" t="str">
        <f t="shared" si="7"/>
        <v>8413_Commerce</v>
      </c>
      <c r="J85" t="s">
        <v>317</v>
      </c>
      <c r="K85" s="17" t="s">
        <v>138</v>
      </c>
      <c r="L85" s="18">
        <v>2945.92</v>
      </c>
      <c r="M85" s="18">
        <v>3509.72</v>
      </c>
      <c r="N85" s="18">
        <v>6455.6399999999994</v>
      </c>
      <c r="Y85" t="str">
        <f t="shared" si="5"/>
        <v>0059_Métallurgie</v>
      </c>
      <c r="Z85" t="str">
        <f>INDEX(PDC!$K$1:$L$89,MATCH('RP2016'!$AB85,PDC!$K:$K,0),MATCH($Z$3,PDC!$K$1:$L$1,0))</f>
        <v>Métallurgie</v>
      </c>
      <c r="AA85" t="s">
        <v>296</v>
      </c>
      <c r="AB85" t="s">
        <v>225</v>
      </c>
      <c r="AC85" s="10">
        <v>89.579249224999998</v>
      </c>
      <c r="AF85" t="str">
        <f t="shared" si="6"/>
        <v>01_Activités des ménages en tant qu'employeurs de personnel domestique</v>
      </c>
      <c r="AG85" t="str">
        <f>INDEX(PDC!$K$1:$L$89,MATCH('RP2016'!$AI85,PDC!$K:$K,0),MATCH($AG$4,PDC!$K$1:SL$1,0))</f>
        <v>Activités des ménages en tant qu'employeurs de personnel domestique</v>
      </c>
      <c r="AH85" t="s">
        <v>94</v>
      </c>
      <c r="AI85" t="s">
        <v>261</v>
      </c>
      <c r="AJ85" s="10">
        <v>1577.7287042999999</v>
      </c>
    </row>
    <row r="86" spans="1:36" x14ac:dyDescent="0.35">
      <c r="A86">
        <v>12</v>
      </c>
      <c r="B86" t="s">
        <v>67</v>
      </c>
      <c r="C86">
        <v>170.36</v>
      </c>
      <c r="D86">
        <v>49.39</v>
      </c>
      <c r="E86">
        <v>219.75</v>
      </c>
      <c r="F86">
        <v>83</v>
      </c>
      <c r="I86" s="17" t="str">
        <f t="shared" si="7"/>
        <v>8413_Construction</v>
      </c>
      <c r="J86" t="s">
        <v>317</v>
      </c>
      <c r="K86" s="17" t="s">
        <v>115</v>
      </c>
      <c r="L86" s="18">
        <v>3059.4</v>
      </c>
      <c r="M86" s="18">
        <v>339.63</v>
      </c>
      <c r="N86" s="18">
        <v>3399.03</v>
      </c>
      <c r="Y86" t="str">
        <f t="shared" si="5"/>
        <v>0059_Fabrication de produits métalliques, à l'exception des machines et des équipements</v>
      </c>
      <c r="Z86" t="str">
        <f>INDEX(PDC!$K$1:$L$89,MATCH('RP2016'!$AB86,PDC!$K:$K,0),MATCH($Z$3,PDC!$K$1:$L$1,0))</f>
        <v>Fabrication de produits métalliques, à l'exception des machines et des équipements</v>
      </c>
      <c r="AA86" t="s">
        <v>296</v>
      </c>
      <c r="AB86" t="s">
        <v>204</v>
      </c>
      <c r="AC86" s="10">
        <v>479.65808972000002</v>
      </c>
      <c r="AF86" t="str">
        <f t="shared" si="6"/>
        <v>01_Activités indifférenciées des ménages en tant que producteurs de biens et services pour usage propre</v>
      </c>
      <c r="AG86" t="str">
        <f>INDEX(PDC!$K$1:$L$89,MATCH('RP2016'!$AI86,PDC!$K:$K,0),MATCH($AG$4,PDC!$K$1:SL$1,0))</f>
        <v>Activités indifférenciées des ménages en tant que producteurs de biens et services pour usage propre</v>
      </c>
      <c r="AH86" t="s">
        <v>94</v>
      </c>
      <c r="AI86" t="s">
        <v>270</v>
      </c>
      <c r="AJ86" s="10">
        <v>5.2237101403999997</v>
      </c>
    </row>
    <row r="87" spans="1:36" x14ac:dyDescent="0.35">
      <c r="A87" s="3" t="s">
        <v>97</v>
      </c>
      <c r="B87" t="s">
        <v>65</v>
      </c>
      <c r="C87">
        <v>16.04</v>
      </c>
      <c r="D87">
        <v>9.89</v>
      </c>
      <c r="E87">
        <v>25.93</v>
      </c>
      <c r="F87">
        <v>84</v>
      </c>
      <c r="I87" s="17" t="str">
        <f t="shared" si="7"/>
        <v>8413_Industrie</v>
      </c>
      <c r="J87" t="s">
        <v>317</v>
      </c>
      <c r="K87" s="17" t="s">
        <v>116</v>
      </c>
      <c r="L87" s="18">
        <v>4429.96</v>
      </c>
      <c r="M87" s="18">
        <v>1185.96</v>
      </c>
      <c r="N87" s="18">
        <v>5615.92</v>
      </c>
      <c r="Y87" t="str">
        <f t="shared" si="5"/>
        <v>0059_Fabrication d'équipements électriques</v>
      </c>
      <c r="Z87" t="str">
        <f>INDEX(PDC!$K$1:$L$89,MATCH('RP2016'!$AB87,PDC!$K:$K,0),MATCH($Z$3,PDC!$K$1:$L$1,0))</f>
        <v>Fabrication d'équipements électriques</v>
      </c>
      <c r="AA87" t="s">
        <v>296</v>
      </c>
      <c r="AB87" t="s">
        <v>235</v>
      </c>
      <c r="AC87" s="10">
        <v>33.164882677000001</v>
      </c>
      <c r="AF87" t="str">
        <f t="shared" si="6"/>
        <v>01_Activités des organisations et organismes extraterritoriaux</v>
      </c>
      <c r="AG87" t="str">
        <f>INDEX(PDC!$K$1:$L$89,MATCH('RP2016'!$AI87,PDC!$K:$K,0),MATCH($AG$4,PDC!$K$1:SL$1,0))</f>
        <v>Activités des organisations et organismes extraterritoriaux</v>
      </c>
      <c r="AH87" t="s">
        <v>94</v>
      </c>
      <c r="AI87" t="s">
        <v>260</v>
      </c>
      <c r="AJ87" s="10">
        <v>386.10476997000001</v>
      </c>
    </row>
    <row r="88" spans="1:36" x14ac:dyDescent="0.35">
      <c r="A88">
        <v>98</v>
      </c>
      <c r="B88" t="s">
        <v>111</v>
      </c>
      <c r="C88">
        <v>5.99</v>
      </c>
      <c r="D88">
        <v>10.220000000000001</v>
      </c>
      <c r="E88">
        <v>16.22</v>
      </c>
      <c r="F88">
        <v>85</v>
      </c>
      <c r="I88" s="17" t="str">
        <f t="shared" si="7"/>
        <v>8413_Services</v>
      </c>
      <c r="J88" t="s">
        <v>317</v>
      </c>
      <c r="K88" s="17" t="s">
        <v>117</v>
      </c>
      <c r="L88" s="18">
        <v>11021.669999999998</v>
      </c>
      <c r="M88" s="18">
        <v>13300.059999999998</v>
      </c>
      <c r="N88" s="18">
        <v>24321.73</v>
      </c>
      <c r="Y88" t="str">
        <f t="shared" si="5"/>
        <v>0059_Fabrication de machines et équipements n.c.a.</v>
      </c>
      <c r="Z88" t="str">
        <f>INDEX(PDC!$K$1:$L$89,MATCH('RP2016'!$AB88,PDC!$K:$K,0),MATCH($Z$3,PDC!$K$1:$L$1,0))</f>
        <v>Fabrication de machines et équipements n.c.a.</v>
      </c>
      <c r="AA88" t="s">
        <v>296</v>
      </c>
      <c r="AB88" t="s">
        <v>219</v>
      </c>
      <c r="AC88" s="10">
        <v>138.07578265000001</v>
      </c>
      <c r="AF88" t="str">
        <f t="shared" si="6"/>
        <v>03_Culture et production animale, chasse et services annexes</v>
      </c>
      <c r="AG88" t="str">
        <f>INDEX(PDC!$K$1:$L$89,MATCH('RP2016'!$AI88,PDC!$K:$K,0),MATCH($AG$4,PDC!$K$1:SL$1,0))</f>
        <v>Culture et production animale, chasse et services annexes</v>
      </c>
      <c r="AH88" t="s">
        <v>104</v>
      </c>
      <c r="AI88" t="s">
        <v>94</v>
      </c>
      <c r="AJ88" s="10">
        <v>1382.9552796</v>
      </c>
    </row>
    <row r="89" spans="1:36" x14ac:dyDescent="0.35">
      <c r="A89" s="3" t="s">
        <v>105</v>
      </c>
      <c r="B89" t="s">
        <v>108</v>
      </c>
      <c r="C89">
        <v>11.02</v>
      </c>
      <c r="E89">
        <v>11.02</v>
      </c>
      <c r="F89">
        <v>86</v>
      </c>
      <c r="I89" s="17" t="str">
        <f t="shared" si="7"/>
        <v>8414_Agriculture</v>
      </c>
      <c r="J89" t="s">
        <v>318</v>
      </c>
      <c r="K89" s="17" t="s">
        <v>114</v>
      </c>
      <c r="L89" s="18">
        <v>68.48</v>
      </c>
      <c r="M89" s="18">
        <v>24.93</v>
      </c>
      <c r="N89" s="18">
        <v>93.41</v>
      </c>
      <c r="Y89" t="str">
        <f t="shared" si="5"/>
        <v>0059_Industrie automobile</v>
      </c>
      <c r="Z89" t="str">
        <f>INDEX(PDC!$K$1:$L$89,MATCH('RP2016'!$AB89,PDC!$K:$K,0),MATCH($Z$3,PDC!$K$1:$L$1,0))</f>
        <v>Industrie automobile</v>
      </c>
      <c r="AA89" t="s">
        <v>296</v>
      </c>
      <c r="AB89" t="s">
        <v>208</v>
      </c>
      <c r="AC89" s="10">
        <v>606.93773843999998</v>
      </c>
      <c r="AF89" t="str">
        <f t="shared" si="6"/>
        <v>03_Sylviculture et exploitation forestière</v>
      </c>
      <c r="AG89" t="str">
        <f>INDEX(PDC!$K$1:$L$89,MATCH('RP2016'!$AI89,PDC!$K:$K,0),MATCH($AG$4,PDC!$K$1:SL$1,0))</f>
        <v>Sylviculture et exploitation forestière</v>
      </c>
      <c r="AH89" t="s">
        <v>104</v>
      </c>
      <c r="AI89" t="s">
        <v>95</v>
      </c>
      <c r="AJ89" s="10">
        <v>74.715759934000005</v>
      </c>
    </row>
    <row r="90" spans="1:36" ht="15" thickBot="1" x14ac:dyDescent="0.4">
      <c r="A90" s="3" t="s">
        <v>106</v>
      </c>
      <c r="B90" t="s">
        <v>109</v>
      </c>
      <c r="C90">
        <v>4.99</v>
      </c>
      <c r="D90">
        <v>2.95</v>
      </c>
      <c r="E90">
        <v>7.94</v>
      </c>
      <c r="F90">
        <v>87</v>
      </c>
      <c r="I90" s="17" t="str">
        <f t="shared" si="7"/>
        <v>8414_Commerce</v>
      </c>
      <c r="J90" t="s">
        <v>318</v>
      </c>
      <c r="K90" s="17" t="s">
        <v>138</v>
      </c>
      <c r="L90" s="18">
        <v>1603</v>
      </c>
      <c r="M90" s="18">
        <v>1766.09</v>
      </c>
      <c r="N90" s="18">
        <v>3369.09</v>
      </c>
      <c r="Y90" t="str">
        <f t="shared" si="5"/>
        <v>0059_Fabrication d'autres matériels de transport</v>
      </c>
      <c r="Z90" t="str">
        <f>INDEX(PDC!$K$1:$L$89,MATCH('RP2016'!$AB90,PDC!$K:$K,0),MATCH($Z$3,PDC!$K$1:$L$1,0))</f>
        <v>Fabrication d'autres matériels de transport</v>
      </c>
      <c r="AA90" t="s">
        <v>296</v>
      </c>
      <c r="AB90" t="s">
        <v>237</v>
      </c>
      <c r="AC90" s="10">
        <v>9.2572639854999998</v>
      </c>
      <c r="AF90" t="str">
        <f t="shared" si="6"/>
        <v>03_Autres industries extractives</v>
      </c>
      <c r="AG90" t="str">
        <f>INDEX(PDC!$K$1:$L$89,MATCH('RP2016'!$AI90,PDC!$K:$K,0),MATCH($AG$4,PDC!$K$1:SL$1,0))</f>
        <v>Autres industries extractives</v>
      </c>
      <c r="AH90" t="s">
        <v>104</v>
      </c>
      <c r="AI90" t="s">
        <v>96</v>
      </c>
      <c r="AJ90" s="10">
        <v>134.39653552999999</v>
      </c>
    </row>
    <row r="91" spans="1:36" ht="15" thickBot="1" x14ac:dyDescent="0.4">
      <c r="A91" s="28"/>
      <c r="B91" s="25" t="s">
        <v>354</v>
      </c>
      <c r="C91">
        <f>SUM(C4:C90)</f>
        <v>1214634.2600000007</v>
      </c>
      <c r="D91">
        <f>SUM(D4:D90)</f>
        <v>1075441.3099999996</v>
      </c>
      <c r="E91" s="21">
        <f t="shared" ref="E91" si="9">SUM(C91:D91)</f>
        <v>2290075.5700000003</v>
      </c>
      <c r="I91" s="17" t="str">
        <f t="shared" si="7"/>
        <v>8414_Construction</v>
      </c>
      <c r="J91" t="s">
        <v>318</v>
      </c>
      <c r="K91" s="17" t="s">
        <v>115</v>
      </c>
      <c r="L91" s="18">
        <v>1501.02</v>
      </c>
      <c r="M91" s="18">
        <v>230.72</v>
      </c>
      <c r="N91" s="18">
        <v>1731.74</v>
      </c>
      <c r="Y91" t="str">
        <f t="shared" si="5"/>
        <v>0059_Fabrication de meubles</v>
      </c>
      <c r="Z91" t="str">
        <f>INDEX(PDC!$K$1:$L$89,MATCH('RP2016'!$AB91,PDC!$K:$K,0),MATCH($Z$3,PDC!$K$1:$L$1,0))</f>
        <v>Fabrication de meubles</v>
      </c>
      <c r="AA91" t="s">
        <v>296</v>
      </c>
      <c r="AB91" t="s">
        <v>231</v>
      </c>
      <c r="AC91" s="10">
        <v>7.9784194901000003</v>
      </c>
      <c r="AF91" t="str">
        <f t="shared" si="6"/>
        <v>03_Services de soutien aux industries extractives</v>
      </c>
      <c r="AG91" t="str">
        <f>INDEX(PDC!$K$1:$L$89,MATCH('RP2016'!$AI91,PDC!$K:$K,0),MATCH($AG$4,PDC!$K$1:SL$1,0))</f>
        <v>Services de soutien aux industries extractives</v>
      </c>
      <c r="AH91" t="s">
        <v>104</v>
      </c>
      <c r="AI91" t="s">
        <v>97</v>
      </c>
      <c r="AJ91" s="10">
        <v>5.0177186967000003</v>
      </c>
    </row>
    <row r="92" spans="1:36" x14ac:dyDescent="0.35">
      <c r="E92" s="21"/>
      <c r="I92" s="17" t="str">
        <f t="shared" si="7"/>
        <v>8414_Industrie</v>
      </c>
      <c r="J92" t="s">
        <v>318</v>
      </c>
      <c r="K92" s="17" t="s">
        <v>116</v>
      </c>
      <c r="L92" s="18">
        <v>7098.92</v>
      </c>
      <c r="M92" s="18">
        <v>3739.7999999999997</v>
      </c>
      <c r="N92" s="18">
        <v>10838.720000000001</v>
      </c>
      <c r="Y92" t="str">
        <f t="shared" si="5"/>
        <v>0059_Réparation et installation de machines et d'équipements</v>
      </c>
      <c r="Z92" t="str">
        <f>INDEX(PDC!$K$1:$L$89,MATCH('RP2016'!$AB92,PDC!$K:$K,0),MATCH($Z$3,PDC!$K$1:$L$1,0))</f>
        <v>Réparation et installation de machines et d'équipements</v>
      </c>
      <c r="AA92" t="s">
        <v>296</v>
      </c>
      <c r="AB92" t="s">
        <v>215</v>
      </c>
      <c r="AC92" s="10">
        <v>56.103949401999998</v>
      </c>
      <c r="AF92" t="str">
        <f t="shared" si="6"/>
        <v>03_Industries alimentaires</v>
      </c>
      <c r="AG92" t="str">
        <f>INDEX(PDC!$K$1:$L$89,MATCH('RP2016'!$AI92,PDC!$K:$K,0),MATCH($AG$4,PDC!$K$1:SL$1,0))</f>
        <v>Industries alimentaires</v>
      </c>
      <c r="AH92" t="s">
        <v>104</v>
      </c>
      <c r="AI92" t="s">
        <v>199</v>
      </c>
      <c r="AJ92" s="10">
        <v>3001.4401068000002</v>
      </c>
    </row>
    <row r="93" spans="1:36" x14ac:dyDescent="0.35">
      <c r="C93">
        <f>C91-C26-C38-C42-C46-C49-C52-C71-C74-C79-C80</f>
        <v>1150191.5200000005</v>
      </c>
      <c r="D93">
        <f>D91-D26-D38-D42-D46-D49-D52-D71-D74-D79-D80</f>
        <v>1024043.4299999996</v>
      </c>
      <c r="E93">
        <f>E91-E26-E38-E42-E46-E49-E52-E71-E74-E79-E80</f>
        <v>2174234.9800000004</v>
      </c>
      <c r="I93" s="17" t="str">
        <f t="shared" si="7"/>
        <v>8414_Services</v>
      </c>
      <c r="J93" t="s">
        <v>318</v>
      </c>
      <c r="K93" s="17" t="s">
        <v>117</v>
      </c>
      <c r="L93" s="18">
        <v>5163.5700000000006</v>
      </c>
      <c r="M93" s="18">
        <v>7129.48</v>
      </c>
      <c r="N93" s="18">
        <v>12293.05</v>
      </c>
      <c r="Y93" t="str">
        <f t="shared" si="5"/>
        <v>0059_Production et distribution d'électricité, de gaz, de vapeur et d'air conditionné</v>
      </c>
      <c r="Z93" t="str">
        <f>INDEX(PDC!$K$1:$L$89,MATCH('RP2016'!$AB93,PDC!$K:$K,0),MATCH($Z$3,PDC!$K$1:$L$1,0))</f>
        <v>Production et distribution d'électricité, de gaz, de vapeur et d'air conditionné</v>
      </c>
      <c r="AA93" t="s">
        <v>296</v>
      </c>
      <c r="AB93" t="s">
        <v>253</v>
      </c>
      <c r="AC93" s="10">
        <v>5</v>
      </c>
      <c r="AF93" t="str">
        <f t="shared" si="6"/>
        <v>03_Fabrication de boissons</v>
      </c>
      <c r="AG93" t="str">
        <f>INDEX(PDC!$K$1:$L$89,MATCH('RP2016'!$AI93,PDC!$K:$K,0),MATCH($AG$4,PDC!$K$1:SL$1,0))</f>
        <v>Fabrication de boissons</v>
      </c>
      <c r="AH93" t="s">
        <v>104</v>
      </c>
      <c r="AI93" t="s">
        <v>252</v>
      </c>
      <c r="AJ93" s="10">
        <v>182.69320839</v>
      </c>
    </row>
    <row r="94" spans="1:36" x14ac:dyDescent="0.35">
      <c r="I94" s="17" t="str">
        <f t="shared" si="7"/>
        <v>8415_Agriculture</v>
      </c>
      <c r="J94" t="s">
        <v>320</v>
      </c>
      <c r="K94" s="17" t="s">
        <v>114</v>
      </c>
      <c r="L94" s="18">
        <v>112.31</v>
      </c>
      <c r="M94" s="18">
        <v>62.55</v>
      </c>
      <c r="N94" s="18">
        <v>174.86</v>
      </c>
      <c r="Y94" t="str">
        <f t="shared" si="5"/>
        <v>0059_Captage, traitement et distribution d'eau</v>
      </c>
      <c r="Z94" t="str">
        <f>INDEX(PDC!$K$1:$L$89,MATCH('RP2016'!$AB94,PDC!$K:$K,0),MATCH($Z$3,PDC!$K$1:$L$1,0))</f>
        <v>Captage, traitement et distribution d'eau</v>
      </c>
      <c r="AA94" t="s">
        <v>296</v>
      </c>
      <c r="AB94" t="s">
        <v>230</v>
      </c>
      <c r="AC94" s="10">
        <v>14.883720930000001</v>
      </c>
      <c r="AF94" t="str">
        <f t="shared" si="6"/>
        <v>03_Fabrication de produits à base de tabac</v>
      </c>
      <c r="AG94" t="str">
        <f>INDEX(PDC!$K$1:$L$89,MATCH('RP2016'!$AI94,PDC!$K:$K,0),MATCH($AG$4,PDC!$K$1:SL$1,0))</f>
        <v>Fabrication de produits à base de tabac</v>
      </c>
      <c r="AH94" t="s">
        <v>104</v>
      </c>
      <c r="AI94" t="s">
        <v>263</v>
      </c>
      <c r="AJ94" s="10">
        <v>5.0738552436999997</v>
      </c>
    </row>
    <row r="95" spans="1:36" x14ac:dyDescent="0.35">
      <c r="I95" s="17" t="str">
        <f t="shared" si="7"/>
        <v>8415_Commerce</v>
      </c>
      <c r="J95" t="s">
        <v>320</v>
      </c>
      <c r="K95" s="17" t="s">
        <v>138</v>
      </c>
      <c r="L95" s="18">
        <v>2240.59</v>
      </c>
      <c r="M95" s="18">
        <v>2650.87</v>
      </c>
      <c r="N95" s="18">
        <v>4891.46</v>
      </c>
      <c r="Y95" t="str">
        <f t="shared" si="5"/>
        <v>0059_Collecte et traitement des eaux usées</v>
      </c>
      <c r="Z95" t="str">
        <f>INDEX(PDC!$K$1:$L$89,MATCH('RP2016'!$AB95,PDC!$K:$K,0),MATCH($Z$3,PDC!$K$1:$L$1,0))</f>
        <v>Collecte et traitement des eaux usées</v>
      </c>
      <c r="AA95" t="s">
        <v>296</v>
      </c>
      <c r="AB95" t="s">
        <v>197</v>
      </c>
      <c r="AC95" s="10">
        <v>32.662311203000002</v>
      </c>
      <c r="AF95" t="str">
        <f t="shared" si="6"/>
        <v>03_Fabrication de textiles</v>
      </c>
      <c r="AG95" t="str">
        <f>INDEX(PDC!$K$1:$L$89,MATCH('RP2016'!$AI95,PDC!$K:$K,0),MATCH($AG$4,PDC!$K$1:SL$1,0))</f>
        <v>Fabrication de textiles</v>
      </c>
      <c r="AH95" t="s">
        <v>104</v>
      </c>
      <c r="AI95" t="s">
        <v>250</v>
      </c>
      <c r="AJ95" s="10">
        <v>21.988633747000002</v>
      </c>
    </row>
    <row r="96" spans="1:36" x14ac:dyDescent="0.35">
      <c r="I96" s="17" t="str">
        <f t="shared" si="7"/>
        <v>8415_Construction</v>
      </c>
      <c r="J96" t="s">
        <v>320</v>
      </c>
      <c r="K96" s="17" t="s">
        <v>115</v>
      </c>
      <c r="L96" s="18">
        <v>2208.92</v>
      </c>
      <c r="M96" s="18">
        <v>348.24</v>
      </c>
      <c r="N96" s="18">
        <v>2557.16</v>
      </c>
      <c r="Y96" t="str">
        <f t="shared" si="5"/>
        <v>0059_Collecte, traitement et élimination des déchets ; récupération</v>
      </c>
      <c r="Z96" t="str">
        <f>INDEX(PDC!$K$1:$L$89,MATCH('RP2016'!$AB96,PDC!$K:$K,0),MATCH($Z$3,PDC!$K$1:$L$1,0))</f>
        <v>Collecte, traitement et élimination des déchets ; récupération</v>
      </c>
      <c r="AA96" t="s">
        <v>296</v>
      </c>
      <c r="AB96" t="s">
        <v>147</v>
      </c>
      <c r="AC96" s="10">
        <v>9.8266768121000005</v>
      </c>
      <c r="AF96" t="str">
        <f t="shared" si="6"/>
        <v>03_Industrie de l'habillement</v>
      </c>
      <c r="AG96" t="str">
        <f>INDEX(PDC!$K$1:$L$89,MATCH('RP2016'!$AI96,PDC!$K:$K,0),MATCH($AG$4,PDC!$K$1:SL$1,0))</f>
        <v>Industrie de l'habillement</v>
      </c>
      <c r="AH96" t="s">
        <v>104</v>
      </c>
      <c r="AI96" t="s">
        <v>254</v>
      </c>
      <c r="AJ96" s="10">
        <v>48.897975291000002</v>
      </c>
    </row>
    <row r="97" spans="9:36" x14ac:dyDescent="0.35">
      <c r="I97" s="17" t="str">
        <f t="shared" si="7"/>
        <v>8415_Industrie</v>
      </c>
      <c r="J97" t="s">
        <v>320</v>
      </c>
      <c r="K97" s="17" t="s">
        <v>116</v>
      </c>
      <c r="L97" s="18">
        <v>2961.75</v>
      </c>
      <c r="M97" s="18">
        <v>1278.8599999999999</v>
      </c>
      <c r="N97" s="18">
        <v>4240.6099999999997</v>
      </c>
      <c r="Y97" t="str">
        <f t="shared" si="5"/>
        <v>0059_Construction de bâtiments</v>
      </c>
      <c r="Z97" t="str">
        <f>INDEX(PDC!$K$1:$L$89,MATCH('RP2016'!$AB97,PDC!$K:$K,0),MATCH($Z$3,PDC!$K$1:$L$1,0))</f>
        <v>Construction de bâtiments</v>
      </c>
      <c r="AA97" t="s">
        <v>296</v>
      </c>
      <c r="AB97" t="s">
        <v>193</v>
      </c>
      <c r="AC97" s="10">
        <v>92.752398831999997</v>
      </c>
      <c r="AF97" t="str">
        <f t="shared" si="6"/>
        <v>03_Industrie du cuir et de la chaussure</v>
      </c>
      <c r="AG97" t="str">
        <f>INDEX(PDC!$K$1:$L$89,MATCH('RP2016'!$AI97,PDC!$K:$K,0),MATCH($AG$4,PDC!$K$1:SL$1,0))</f>
        <v>Industrie du cuir et de la chaussure</v>
      </c>
      <c r="AH97" t="s">
        <v>104</v>
      </c>
      <c r="AI97" t="s">
        <v>143</v>
      </c>
      <c r="AJ97" s="10">
        <v>914.19051838999997</v>
      </c>
    </row>
    <row r="98" spans="9:36" x14ac:dyDescent="0.35">
      <c r="I98" s="17" t="str">
        <f t="shared" si="7"/>
        <v>8415_Services</v>
      </c>
      <c r="J98" t="s">
        <v>320</v>
      </c>
      <c r="K98" s="17" t="s">
        <v>117</v>
      </c>
      <c r="L98" s="18">
        <v>6301.3499999999995</v>
      </c>
      <c r="M98" s="18">
        <v>9777.0299999999988</v>
      </c>
      <c r="N98" s="18">
        <v>16078.38</v>
      </c>
      <c r="Y98" t="str">
        <f t="shared" si="5"/>
        <v>0059_Génie civil</v>
      </c>
      <c r="Z98" t="str">
        <f>INDEX(PDC!$K$1:$L$89,MATCH('RP2016'!$AB98,PDC!$K:$K,0),MATCH($Z$3,PDC!$K$1:$L$1,0))</f>
        <v>Génie civil</v>
      </c>
      <c r="AA98" t="s">
        <v>296</v>
      </c>
      <c r="AB98" t="s">
        <v>149</v>
      </c>
      <c r="AC98" s="10">
        <v>37.974637676999997</v>
      </c>
      <c r="AF98" t="str">
        <f t="shared" si="6"/>
        <v>03_Travail du bois et fabrication d'articles en bois et en liège, à l'exception des meubles ; fabrication d'articles en vannerie et sparterie</v>
      </c>
      <c r="AG98" t="str">
        <f>INDEX(PDC!$K$1:$L$89,MATCH('RP2016'!$AI98,PDC!$K:$K,0),MATCH($AG$4,PDC!$K$1:SL$1,0))</f>
        <v>Travail du bois et fabrication d'articles en bois et en liège, à l'exception des meubles ; fabrication d'articles en vannerie et sparterie</v>
      </c>
      <c r="AH98" t="s">
        <v>104</v>
      </c>
      <c r="AI98" t="s">
        <v>196</v>
      </c>
      <c r="AJ98" s="10">
        <v>473.08425285999999</v>
      </c>
    </row>
    <row r="99" spans="9:36" x14ac:dyDescent="0.35">
      <c r="I99" s="17" t="str">
        <f t="shared" si="7"/>
        <v>8416_Agriculture</v>
      </c>
      <c r="J99" t="s">
        <v>321</v>
      </c>
      <c r="K99" s="17" t="s">
        <v>114</v>
      </c>
      <c r="L99" s="18">
        <v>452.51</v>
      </c>
      <c r="M99" s="18">
        <v>237.35</v>
      </c>
      <c r="N99" s="18">
        <v>689.86</v>
      </c>
      <c r="Y99" t="str">
        <f t="shared" si="5"/>
        <v>0059_Travaux de construction spécialisés</v>
      </c>
      <c r="Z99" t="str">
        <f>INDEX(PDC!$K$1:$L$89,MATCH('RP2016'!$AB99,PDC!$K:$K,0),MATCH($Z$3,PDC!$K$1:$L$1,0))</f>
        <v>Travaux de construction spécialisés</v>
      </c>
      <c r="AA99" t="s">
        <v>296</v>
      </c>
      <c r="AB99" t="s">
        <v>151</v>
      </c>
      <c r="AC99" s="10">
        <v>830.39936262000003</v>
      </c>
      <c r="AF99" t="str">
        <f t="shared" si="6"/>
        <v>03_Industrie du papier et du carton</v>
      </c>
      <c r="AG99" t="str">
        <f>INDEX(PDC!$K$1:$L$89,MATCH('RP2016'!$AI99,PDC!$K:$K,0),MATCH($AG$4,PDC!$K$1:SL$1,0))</f>
        <v>Industrie du papier et du carton</v>
      </c>
      <c r="AH99" t="s">
        <v>104</v>
      </c>
      <c r="AI99" t="s">
        <v>248</v>
      </c>
      <c r="AJ99" s="10">
        <v>10.102566532999999</v>
      </c>
    </row>
    <row r="100" spans="9:36" x14ac:dyDescent="0.35">
      <c r="I100" s="17" t="str">
        <f t="shared" si="7"/>
        <v>8416_Commerce</v>
      </c>
      <c r="J100" t="s">
        <v>321</v>
      </c>
      <c r="K100" s="17" t="s">
        <v>138</v>
      </c>
      <c r="L100" s="18">
        <v>6990.69</v>
      </c>
      <c r="M100" s="18">
        <v>6863.38</v>
      </c>
      <c r="N100" s="18">
        <v>13854.07</v>
      </c>
      <c r="Y100" t="str">
        <f t="shared" si="5"/>
        <v>0059_Commerce et réparation d'automobiles et de motocycles</v>
      </c>
      <c r="Z100" t="str">
        <f>INDEX(PDC!$K$1:$L$89,MATCH('RP2016'!$AB100,PDC!$K:$K,0),MATCH($Z$3,PDC!$K$1:$L$1,0))</f>
        <v>Commerce et réparation d'automobiles et de motocycles</v>
      </c>
      <c r="AA100" t="s">
        <v>296</v>
      </c>
      <c r="AB100" t="s">
        <v>223</v>
      </c>
      <c r="AC100" s="10">
        <v>173.60405329</v>
      </c>
      <c r="AF100" t="str">
        <f t="shared" si="6"/>
        <v>03_Imprimerie et reproduction d'enregistrements</v>
      </c>
      <c r="AG100" t="str">
        <f>INDEX(PDC!$K$1:$L$89,MATCH('RP2016'!$AI100,PDC!$K:$K,0),MATCH($AG$4,PDC!$K$1:SL$1,0))</f>
        <v>Imprimerie et reproduction d'enregistrements</v>
      </c>
      <c r="AH100" t="s">
        <v>104</v>
      </c>
      <c r="AI100" t="s">
        <v>221</v>
      </c>
      <c r="AJ100" s="10">
        <v>190.51891498000001</v>
      </c>
    </row>
    <row r="101" spans="9:36" x14ac:dyDescent="0.35">
      <c r="I101" s="17" t="str">
        <f t="shared" si="7"/>
        <v>8416_Construction</v>
      </c>
      <c r="J101" t="s">
        <v>321</v>
      </c>
      <c r="K101" s="17" t="s">
        <v>115</v>
      </c>
      <c r="L101" s="18">
        <v>5269.98</v>
      </c>
      <c r="M101" s="18">
        <v>640.37</v>
      </c>
      <c r="N101" s="18">
        <v>5910.3499999999995</v>
      </c>
      <c r="Y101" t="str">
        <f t="shared" si="5"/>
        <v>0059_Commerce de gros, à l'exception des automobiles et des motocycles</v>
      </c>
      <c r="Z101" t="str">
        <f>INDEX(PDC!$K$1:$L$89,MATCH('RP2016'!$AB101,PDC!$K:$K,0),MATCH($Z$3,PDC!$K$1:$L$1,0))</f>
        <v>Commerce de gros, à l'exception des automobiles et des motocycles</v>
      </c>
      <c r="AA101" t="s">
        <v>296</v>
      </c>
      <c r="AB101" t="s">
        <v>210</v>
      </c>
      <c r="AC101" s="10">
        <v>668.19328962999998</v>
      </c>
      <c r="AF101" t="str">
        <f t="shared" si="6"/>
        <v>03_Cokéfaction et raffinage</v>
      </c>
      <c r="AG101" t="str">
        <f>INDEX(PDC!$K$1:$L$89,MATCH('RP2016'!$AI101,PDC!$K:$K,0),MATCH($AG$4,PDC!$K$1:SL$1,0))</f>
        <v>Cokéfaction et raffinage</v>
      </c>
      <c r="AH101" t="s">
        <v>104</v>
      </c>
      <c r="AI101" t="s">
        <v>262</v>
      </c>
      <c r="AJ101" s="10">
        <v>5.0921659564999997</v>
      </c>
    </row>
    <row r="102" spans="9:36" x14ac:dyDescent="0.35">
      <c r="I102" s="17" t="str">
        <f t="shared" si="7"/>
        <v>8416_Industrie</v>
      </c>
      <c r="J102" t="s">
        <v>321</v>
      </c>
      <c r="K102" s="17" t="s">
        <v>116</v>
      </c>
      <c r="L102" s="18">
        <v>6079.3</v>
      </c>
      <c r="M102" s="18">
        <v>3728.51</v>
      </c>
      <c r="N102" s="18">
        <v>9807.81</v>
      </c>
      <c r="Y102" t="str">
        <f t="shared" si="5"/>
        <v>0059_Commerce de détail, à l'exception des automobiles et des motocycles</v>
      </c>
      <c r="Z102" t="str">
        <f>INDEX(PDC!$K$1:$L$89,MATCH('RP2016'!$AB102,PDC!$K:$K,0),MATCH($Z$3,PDC!$K$1:$L$1,0))</f>
        <v>Commerce de détail, à l'exception des automobiles et des motocycles</v>
      </c>
      <c r="AA102" t="s">
        <v>296</v>
      </c>
      <c r="AB102" t="s">
        <v>206</v>
      </c>
      <c r="AC102" s="10">
        <v>533.10884202</v>
      </c>
      <c r="AF102" t="str">
        <f t="shared" si="6"/>
        <v>03_Industrie chimique</v>
      </c>
      <c r="AG102" t="str">
        <f>INDEX(PDC!$K$1:$L$89,MATCH('RP2016'!$AI102,PDC!$K:$K,0),MATCH($AG$4,PDC!$K$1:SL$1,0))</f>
        <v>Industrie chimique</v>
      </c>
      <c r="AH102" t="s">
        <v>104</v>
      </c>
      <c r="AI102" t="s">
        <v>211</v>
      </c>
      <c r="AJ102" s="10">
        <v>733.53173188000005</v>
      </c>
    </row>
    <row r="103" spans="9:36" x14ac:dyDescent="0.35">
      <c r="I103" s="17" t="str">
        <f t="shared" si="7"/>
        <v>8416_Services</v>
      </c>
      <c r="J103" t="s">
        <v>321</v>
      </c>
      <c r="K103" s="17" t="s">
        <v>117</v>
      </c>
      <c r="L103" s="18">
        <v>14990.75</v>
      </c>
      <c r="M103" s="18">
        <v>23237.16</v>
      </c>
      <c r="N103" s="18">
        <v>38227.910000000003</v>
      </c>
      <c r="Y103" t="str">
        <f t="shared" si="5"/>
        <v>0059_Transports terrestres et transport par conduites</v>
      </c>
      <c r="Z103" t="str">
        <f>INDEX(PDC!$K$1:$L$89,MATCH('RP2016'!$AB103,PDC!$K:$K,0),MATCH($Z$3,PDC!$K$1:$L$1,0))</f>
        <v>Transports terrestres et transport par conduites</v>
      </c>
      <c r="AA103" t="s">
        <v>296</v>
      </c>
      <c r="AB103" t="s">
        <v>205</v>
      </c>
      <c r="AC103" s="10">
        <v>610.87076829</v>
      </c>
      <c r="AF103" t="str">
        <f t="shared" si="6"/>
        <v>03_Industrie pharmaceutique</v>
      </c>
      <c r="AG103" t="str">
        <f>INDEX(PDC!$K$1:$L$89,MATCH('RP2016'!$AI103,PDC!$K:$K,0),MATCH($AG$4,PDC!$K$1:SL$1,0))</f>
        <v>Industrie pharmaceutique</v>
      </c>
      <c r="AH103" t="s">
        <v>104</v>
      </c>
      <c r="AI103" t="s">
        <v>259</v>
      </c>
      <c r="AJ103" s="10">
        <v>328.40274599000003</v>
      </c>
    </row>
    <row r="104" spans="9:36" x14ac:dyDescent="0.35">
      <c r="I104" s="17" t="str">
        <f t="shared" si="7"/>
        <v>8417_Agriculture</v>
      </c>
      <c r="J104" t="s">
        <v>322</v>
      </c>
      <c r="K104" s="17" t="s">
        <v>114</v>
      </c>
      <c r="L104" s="18">
        <v>163.35</v>
      </c>
      <c r="M104" s="18">
        <v>86.32</v>
      </c>
      <c r="N104" s="18">
        <v>249.67</v>
      </c>
      <c r="Y104" t="str">
        <f t="shared" si="5"/>
        <v>0059_Entreposage et services auxiliaires des transports</v>
      </c>
      <c r="Z104" t="str">
        <f>INDEX(PDC!$K$1:$L$89,MATCH('RP2016'!$AB104,PDC!$K:$K,0),MATCH($Z$3,PDC!$K$1:$L$1,0))</f>
        <v>Entreposage et services auxiliaires des transports</v>
      </c>
      <c r="AA104" t="s">
        <v>296</v>
      </c>
      <c r="AB104" t="s">
        <v>200</v>
      </c>
      <c r="AC104" s="10">
        <v>72.563604591000001</v>
      </c>
      <c r="AF104" t="str">
        <f t="shared" si="6"/>
        <v>03_Fabrication de produits en caoutchouc et en plastique</v>
      </c>
      <c r="AG104" t="str">
        <f>INDEX(PDC!$K$1:$L$89,MATCH('RP2016'!$AI104,PDC!$K:$K,0),MATCH($AG$4,PDC!$K$1:SL$1,0))</f>
        <v>Fabrication de produits en caoutchouc et en plastique</v>
      </c>
      <c r="AH104" t="s">
        <v>104</v>
      </c>
      <c r="AI104" t="s">
        <v>195</v>
      </c>
      <c r="AJ104" s="10">
        <v>1516.4313966</v>
      </c>
    </row>
    <row r="105" spans="9:36" x14ac:dyDescent="0.35">
      <c r="I105" s="17" t="str">
        <f t="shared" si="7"/>
        <v>8417_Commerce</v>
      </c>
      <c r="J105" t="s">
        <v>322</v>
      </c>
      <c r="K105" s="17" t="s">
        <v>138</v>
      </c>
      <c r="L105" s="18">
        <v>1195.48</v>
      </c>
      <c r="M105" s="18">
        <v>1310.54</v>
      </c>
      <c r="N105" s="18">
        <v>2506.02</v>
      </c>
      <c r="Y105" t="str">
        <f t="shared" si="5"/>
        <v>0059_Activités de poste et de courrier</v>
      </c>
      <c r="Z105" t="str">
        <f>INDEX(PDC!$K$1:$L$89,MATCH('RP2016'!$AB105,PDC!$K:$K,0),MATCH($Z$3,PDC!$K$1:$L$1,0))</f>
        <v>Activités de poste et de courrier</v>
      </c>
      <c r="AA105" t="s">
        <v>296</v>
      </c>
      <c r="AB105" t="s">
        <v>229</v>
      </c>
      <c r="AC105" s="10">
        <v>45.122695483000001</v>
      </c>
      <c r="AF105" t="str">
        <f t="shared" si="6"/>
        <v>03_Fabrication d'autres produits minéraux non métalliques</v>
      </c>
      <c r="AG105" t="str">
        <f>INDEX(PDC!$K$1:$L$89,MATCH('RP2016'!$AI105,PDC!$K:$K,0),MATCH($AG$4,PDC!$K$1:SL$1,0))</f>
        <v>Fabrication d'autres produits minéraux non métalliques</v>
      </c>
      <c r="AH105" t="s">
        <v>104</v>
      </c>
      <c r="AI105" t="s">
        <v>203</v>
      </c>
      <c r="AJ105" s="10">
        <v>385.44235866999998</v>
      </c>
    </row>
    <row r="106" spans="9:36" x14ac:dyDescent="0.35">
      <c r="I106" s="17" t="str">
        <f t="shared" si="7"/>
        <v>8417_Construction</v>
      </c>
      <c r="J106" t="s">
        <v>322</v>
      </c>
      <c r="K106" s="17" t="s">
        <v>115</v>
      </c>
      <c r="L106" s="18">
        <v>1169.58</v>
      </c>
      <c r="M106" s="18">
        <v>171.98</v>
      </c>
      <c r="N106" s="18">
        <v>1341.56</v>
      </c>
      <c r="Y106" t="str">
        <f t="shared" si="5"/>
        <v>0059_Hébergement</v>
      </c>
      <c r="Z106" t="str">
        <f>INDEX(PDC!$K$1:$L$89,MATCH('RP2016'!$AB106,PDC!$K:$K,0),MATCH($Z$3,PDC!$K$1:$L$1,0))</f>
        <v>Hébergement</v>
      </c>
      <c r="AA106" t="s">
        <v>296</v>
      </c>
      <c r="AB106" t="s">
        <v>220</v>
      </c>
      <c r="AC106" s="10">
        <v>45.308211819</v>
      </c>
      <c r="AF106" t="str">
        <f t="shared" si="6"/>
        <v>03_Métallurgie</v>
      </c>
      <c r="AG106" t="str">
        <f>INDEX(PDC!$K$1:$L$89,MATCH('RP2016'!$AI106,PDC!$K:$K,0),MATCH($AG$4,PDC!$K$1:SL$1,0))</f>
        <v>Métallurgie</v>
      </c>
      <c r="AH106" t="s">
        <v>104</v>
      </c>
      <c r="AI106" t="s">
        <v>225</v>
      </c>
      <c r="AJ106" s="10">
        <v>1200.5097066999999</v>
      </c>
    </row>
    <row r="107" spans="9:36" x14ac:dyDescent="0.35">
      <c r="I107" s="17" t="str">
        <f t="shared" si="7"/>
        <v>8417_Industrie</v>
      </c>
      <c r="J107" t="s">
        <v>322</v>
      </c>
      <c r="K107" s="17" t="s">
        <v>116</v>
      </c>
      <c r="L107" s="18">
        <v>5128.88</v>
      </c>
      <c r="M107" s="18">
        <v>2414.7800000000002</v>
      </c>
      <c r="N107" s="18">
        <v>7543.66</v>
      </c>
      <c r="Y107" t="str">
        <f t="shared" si="5"/>
        <v>0059_Restauration</v>
      </c>
      <c r="Z107" t="str">
        <f>INDEX(PDC!$K$1:$L$89,MATCH('RP2016'!$AB107,PDC!$K:$K,0),MATCH($Z$3,PDC!$K$1:$L$1,0))</f>
        <v>Restauration</v>
      </c>
      <c r="AA107" t="s">
        <v>296</v>
      </c>
      <c r="AB107" t="s">
        <v>214</v>
      </c>
      <c r="AC107" s="10">
        <v>280.76534950000001</v>
      </c>
      <c r="AF107" t="str">
        <f t="shared" si="6"/>
        <v>03_Fabrication de produits métalliques, à l'exception des machines et des équipements</v>
      </c>
      <c r="AG107" t="str">
        <f>INDEX(PDC!$K$1:$L$89,MATCH('RP2016'!$AI107,PDC!$K:$K,0),MATCH($AG$4,PDC!$K$1:SL$1,0))</f>
        <v>Fabrication de produits métalliques, à l'exception des machines et des équipements</v>
      </c>
      <c r="AH107" t="s">
        <v>104</v>
      </c>
      <c r="AI107" t="s">
        <v>204</v>
      </c>
      <c r="AJ107" s="10">
        <v>2197.2413424000001</v>
      </c>
    </row>
    <row r="108" spans="9:36" x14ac:dyDescent="0.35">
      <c r="I108" s="17" t="str">
        <f t="shared" si="7"/>
        <v>8417_Services</v>
      </c>
      <c r="J108" t="s">
        <v>322</v>
      </c>
      <c r="K108" s="17" t="s">
        <v>117</v>
      </c>
      <c r="L108" s="18">
        <v>3161.93</v>
      </c>
      <c r="M108" s="18">
        <v>5382.57</v>
      </c>
      <c r="N108" s="18">
        <v>8544.5</v>
      </c>
      <c r="Y108" t="str">
        <f t="shared" si="5"/>
        <v>0059_Édition</v>
      </c>
      <c r="Z108" t="str">
        <f>INDEX(PDC!$K$1:$L$89,MATCH('RP2016'!$AB108,PDC!$K:$K,0),MATCH($Z$3,PDC!$K$1:$L$1,0))</f>
        <v>Édition</v>
      </c>
      <c r="AA108" t="s">
        <v>296</v>
      </c>
      <c r="AB108" t="s">
        <v>255</v>
      </c>
      <c r="AC108" s="10">
        <v>9.9759542122999996</v>
      </c>
      <c r="AF108" t="str">
        <f t="shared" si="6"/>
        <v>03_Fabrication de produits informatiques, électroniques et optiques</v>
      </c>
      <c r="AG108" t="str">
        <f>INDEX(PDC!$K$1:$L$89,MATCH('RP2016'!$AI108,PDC!$K:$K,0),MATCH($AG$4,PDC!$K$1:SL$1,0))</f>
        <v>Fabrication de produits informatiques, électroniques et optiques</v>
      </c>
      <c r="AH108" t="s">
        <v>104</v>
      </c>
      <c r="AI108" t="s">
        <v>145</v>
      </c>
      <c r="AJ108" s="10">
        <v>1185.6574719</v>
      </c>
    </row>
    <row r="109" spans="9:36" x14ac:dyDescent="0.35">
      <c r="I109" s="17" t="str">
        <f t="shared" si="7"/>
        <v>8418_Agriculture</v>
      </c>
      <c r="J109" t="s">
        <v>324</v>
      </c>
      <c r="K109" s="17" t="s">
        <v>114</v>
      </c>
      <c r="L109" s="18">
        <v>42.57</v>
      </c>
      <c r="M109" s="18">
        <v>15.77</v>
      </c>
      <c r="N109" s="18">
        <v>58.34</v>
      </c>
      <c r="Y109" t="str">
        <f t="shared" si="5"/>
        <v>0059_Télécommunications</v>
      </c>
      <c r="Z109" t="str">
        <f>INDEX(PDC!$K$1:$L$89,MATCH('RP2016'!$AB109,PDC!$K:$K,0),MATCH($Z$3,PDC!$K$1:$L$1,0))</f>
        <v>Télécommunications</v>
      </c>
      <c r="AA109" t="s">
        <v>296</v>
      </c>
      <c r="AB109" t="s">
        <v>249</v>
      </c>
      <c r="AC109" s="10">
        <v>3.3583275227999998</v>
      </c>
      <c r="AF109" t="str">
        <f t="shared" si="6"/>
        <v>03_Fabrication d'équipements électriques</v>
      </c>
      <c r="AG109" t="str">
        <f>INDEX(PDC!$K$1:$L$89,MATCH('RP2016'!$AI109,PDC!$K:$K,0),MATCH($AG$4,PDC!$K$1:SL$1,0))</f>
        <v>Fabrication d'équipements électriques</v>
      </c>
      <c r="AH109" t="s">
        <v>104</v>
      </c>
      <c r="AI109" t="s">
        <v>235</v>
      </c>
      <c r="AJ109" s="10">
        <v>349.84696833999999</v>
      </c>
    </row>
    <row r="110" spans="9:36" x14ac:dyDescent="0.35">
      <c r="I110" s="17" t="str">
        <f t="shared" si="7"/>
        <v>8418_Commerce</v>
      </c>
      <c r="J110" t="s">
        <v>324</v>
      </c>
      <c r="K110" s="17" t="s">
        <v>138</v>
      </c>
      <c r="L110" s="18">
        <v>1695.19</v>
      </c>
      <c r="M110" s="18">
        <v>2026.08</v>
      </c>
      <c r="N110" s="18">
        <v>3721.27</v>
      </c>
      <c r="Y110" t="str">
        <f t="shared" si="5"/>
        <v>0059_Programmation, conseil et autres activités informatiques</v>
      </c>
      <c r="Z110" t="str">
        <f>INDEX(PDC!$K$1:$L$89,MATCH('RP2016'!$AB110,PDC!$K:$K,0),MATCH($Z$3,PDC!$K$1:$L$1,0))</f>
        <v>Programmation, conseil et autres activités informatiques</v>
      </c>
      <c r="AA110" t="s">
        <v>296</v>
      </c>
      <c r="AB110" t="s">
        <v>233</v>
      </c>
      <c r="AC110" s="10">
        <v>20.453430009000002</v>
      </c>
      <c r="AF110" t="str">
        <f t="shared" si="6"/>
        <v>03_Fabrication de machines et équipements n.c.a.</v>
      </c>
      <c r="AG110" t="str">
        <f>INDEX(PDC!$K$1:$L$89,MATCH('RP2016'!$AI110,PDC!$K:$K,0),MATCH($AG$4,PDC!$K$1:SL$1,0))</f>
        <v>Fabrication de machines et équipements n.c.a.</v>
      </c>
      <c r="AH110" t="s">
        <v>104</v>
      </c>
      <c r="AI110" t="s">
        <v>219</v>
      </c>
      <c r="AJ110" s="10">
        <v>700.62884211999994</v>
      </c>
    </row>
    <row r="111" spans="9:36" x14ac:dyDescent="0.35">
      <c r="I111" s="17" t="str">
        <f t="shared" si="7"/>
        <v>8418_Construction</v>
      </c>
      <c r="J111" t="s">
        <v>324</v>
      </c>
      <c r="K111" s="17" t="s">
        <v>115</v>
      </c>
      <c r="L111" s="18">
        <v>1629.37</v>
      </c>
      <c r="M111" s="18">
        <v>252.84</v>
      </c>
      <c r="N111" s="18">
        <v>1882.2099999999998</v>
      </c>
      <c r="Y111" t="str">
        <f t="shared" si="5"/>
        <v>0059_Activités des services financiers, hors assurance et caisses de retraite</v>
      </c>
      <c r="Z111" t="str">
        <f>INDEX(PDC!$K$1:$L$89,MATCH('RP2016'!$AB111,PDC!$K:$K,0),MATCH($Z$3,PDC!$K$1:$L$1,0))</f>
        <v>Activités des services financiers, hors assurance et caisses de retraite</v>
      </c>
      <c r="AA111" t="s">
        <v>296</v>
      </c>
      <c r="AB111" t="s">
        <v>226</v>
      </c>
      <c r="AC111" s="10">
        <v>125.1689425</v>
      </c>
      <c r="AF111" t="str">
        <f t="shared" si="6"/>
        <v>03_Industrie automobile</v>
      </c>
      <c r="AG111" t="str">
        <f>INDEX(PDC!$K$1:$L$89,MATCH('RP2016'!$AI111,PDC!$K:$K,0),MATCH($AG$4,PDC!$K$1:SL$1,0))</f>
        <v>Industrie automobile</v>
      </c>
      <c r="AH111" t="s">
        <v>104</v>
      </c>
      <c r="AI111" t="s">
        <v>208</v>
      </c>
      <c r="AJ111" s="10">
        <v>592.51340558000004</v>
      </c>
    </row>
    <row r="112" spans="9:36" x14ac:dyDescent="0.35">
      <c r="I112" s="17" t="str">
        <f t="shared" si="7"/>
        <v>8418_Industrie</v>
      </c>
      <c r="J112" t="s">
        <v>324</v>
      </c>
      <c r="K112" s="17" t="s">
        <v>116</v>
      </c>
      <c r="L112" s="18">
        <v>1241.01</v>
      </c>
      <c r="M112" s="18">
        <v>704.74</v>
      </c>
      <c r="N112" s="18">
        <v>1945.75</v>
      </c>
      <c r="Y112" t="str">
        <f t="shared" si="5"/>
        <v>0059_Assurance</v>
      </c>
      <c r="Z112" t="str">
        <f>INDEX(PDC!$K$1:$L$89,MATCH('RP2016'!$AB112,PDC!$K:$K,0),MATCH($Z$3,PDC!$K$1:$L$1,0))</f>
        <v>Assurance</v>
      </c>
      <c r="AA112" t="s">
        <v>296</v>
      </c>
      <c r="AB112" t="s">
        <v>240</v>
      </c>
      <c r="AC112" s="10">
        <v>35.088547693999999</v>
      </c>
      <c r="AF112" t="str">
        <f t="shared" si="6"/>
        <v>03_Fabrication d'autres matériels de transport</v>
      </c>
      <c r="AG112" t="str">
        <f>INDEX(PDC!$K$1:$L$89,MATCH('RP2016'!$AI112,PDC!$K:$K,0),MATCH($AG$4,PDC!$K$1:SL$1,0))</f>
        <v>Fabrication d'autres matériels de transport</v>
      </c>
      <c r="AH112" t="s">
        <v>104</v>
      </c>
      <c r="AI112" t="s">
        <v>237</v>
      </c>
      <c r="AJ112" s="10">
        <v>21.176082027</v>
      </c>
    </row>
    <row r="113" spans="9:36" x14ac:dyDescent="0.35">
      <c r="I113" s="17" t="str">
        <f t="shared" si="7"/>
        <v>8418_Services</v>
      </c>
      <c r="J113" t="s">
        <v>324</v>
      </c>
      <c r="K113" s="17" t="s">
        <v>117</v>
      </c>
      <c r="L113" s="18">
        <v>5157.6899999999996</v>
      </c>
      <c r="M113" s="18">
        <v>6829.73</v>
      </c>
      <c r="N113" s="18">
        <v>11987.42</v>
      </c>
      <c r="Y113" t="str">
        <f t="shared" si="5"/>
        <v>0059_Activités auxiliaires de services financiers et d'assurance</v>
      </c>
      <c r="Z113" t="str">
        <f>INDEX(PDC!$K$1:$L$89,MATCH('RP2016'!$AB113,PDC!$K:$K,0),MATCH($Z$3,PDC!$K$1:$L$1,0))</f>
        <v>Activités auxiliaires de services financiers et d'assurance</v>
      </c>
      <c r="AA113" t="s">
        <v>296</v>
      </c>
      <c r="AB113" t="s">
        <v>232</v>
      </c>
      <c r="AC113" s="10">
        <v>29.820111869000002</v>
      </c>
      <c r="AF113" t="str">
        <f t="shared" si="6"/>
        <v>03_Fabrication de meubles</v>
      </c>
      <c r="AG113" t="str">
        <f>INDEX(PDC!$K$1:$L$89,MATCH('RP2016'!$AI113,PDC!$K:$K,0),MATCH($AG$4,PDC!$K$1:SL$1,0))</f>
        <v>Fabrication de meubles</v>
      </c>
      <c r="AH113" t="s">
        <v>104</v>
      </c>
      <c r="AI113" t="s">
        <v>231</v>
      </c>
      <c r="AJ113" s="10">
        <v>120.31076367</v>
      </c>
    </row>
    <row r="114" spans="9:36" x14ac:dyDescent="0.35">
      <c r="I114" s="17" t="str">
        <f t="shared" si="7"/>
        <v>8419_Agriculture</v>
      </c>
      <c r="J114" t="s">
        <v>325</v>
      </c>
      <c r="K114" s="17" t="s">
        <v>114</v>
      </c>
      <c r="L114" s="18">
        <v>480.51</v>
      </c>
      <c r="M114" s="18">
        <v>217.66</v>
      </c>
      <c r="N114" s="18">
        <v>698.17</v>
      </c>
      <c r="Y114" t="str">
        <f t="shared" si="5"/>
        <v>0059_Activités immobilières</v>
      </c>
      <c r="Z114" t="str">
        <f>INDEX(PDC!$K$1:$L$89,MATCH('RP2016'!$AB114,PDC!$K:$K,0),MATCH($Z$3,PDC!$K$1:$L$1,0))</f>
        <v>Activités immobilières</v>
      </c>
      <c r="AA114" t="s">
        <v>296</v>
      </c>
      <c r="AB114" t="s">
        <v>217</v>
      </c>
      <c r="AC114" s="10">
        <v>47.713094658000003</v>
      </c>
      <c r="AF114" t="str">
        <f t="shared" si="6"/>
        <v>03_Autres industries manufacturières</v>
      </c>
      <c r="AG114" t="str">
        <f>INDEX(PDC!$K$1:$L$89,MATCH('RP2016'!$AI114,PDC!$K:$K,0),MATCH($AG$4,PDC!$K$1:SL$1,0))</f>
        <v>Autres industries manufacturières</v>
      </c>
      <c r="AH114" t="s">
        <v>104</v>
      </c>
      <c r="AI114" t="s">
        <v>244</v>
      </c>
      <c r="AJ114" s="10">
        <v>591.74421476999999</v>
      </c>
    </row>
    <row r="115" spans="9:36" x14ac:dyDescent="0.35">
      <c r="I115" s="17" t="str">
        <f t="shared" si="7"/>
        <v>8419_Commerce</v>
      </c>
      <c r="J115" t="s">
        <v>325</v>
      </c>
      <c r="K115" s="17" t="s">
        <v>138</v>
      </c>
      <c r="L115" s="18">
        <v>2364.61</v>
      </c>
      <c r="M115" s="18">
        <v>2045.75</v>
      </c>
      <c r="N115" s="18">
        <v>4410.3600000000006</v>
      </c>
      <c r="Y115" t="str">
        <f t="shared" si="5"/>
        <v>0059_Activités juridiques et comptables</v>
      </c>
      <c r="Z115" t="str">
        <f>INDEX(PDC!$K$1:$L$89,MATCH('RP2016'!$AB115,PDC!$K:$K,0),MATCH($Z$3,PDC!$K$1:$L$1,0))</f>
        <v>Activités juridiques et comptables</v>
      </c>
      <c r="AA115" t="s">
        <v>296</v>
      </c>
      <c r="AB115" t="s">
        <v>155</v>
      </c>
      <c r="AC115" s="10">
        <v>66.520250539000003</v>
      </c>
      <c r="AF115" t="str">
        <f t="shared" si="6"/>
        <v>03_Réparation et installation de machines et d'équipements</v>
      </c>
      <c r="AG115" t="str">
        <f>INDEX(PDC!$K$1:$L$89,MATCH('RP2016'!$AI115,PDC!$K:$K,0),MATCH($AG$4,PDC!$K$1:SL$1,0))</f>
        <v>Réparation et installation de machines et d'équipements</v>
      </c>
      <c r="AH115" t="s">
        <v>104</v>
      </c>
      <c r="AI115" t="s">
        <v>215</v>
      </c>
      <c r="AJ115" s="10">
        <v>527.42147749000003</v>
      </c>
    </row>
    <row r="116" spans="9:36" x14ac:dyDescent="0.35">
      <c r="I116" s="17" t="str">
        <f t="shared" si="7"/>
        <v>8419_Construction</v>
      </c>
      <c r="J116" t="s">
        <v>325</v>
      </c>
      <c r="K116" s="17" t="s">
        <v>115</v>
      </c>
      <c r="L116" s="18">
        <v>2181.88</v>
      </c>
      <c r="M116" s="18">
        <v>287.2</v>
      </c>
      <c r="N116" s="18">
        <v>2469.08</v>
      </c>
      <c r="Y116" t="str">
        <f t="shared" si="5"/>
        <v>0059_Activités des sièges sociaux ; conseil de gestion</v>
      </c>
      <c r="Z116" t="str">
        <f>INDEX(PDC!$K$1:$L$89,MATCH('RP2016'!$AB116,PDC!$K:$K,0),MATCH($Z$3,PDC!$K$1:$L$1,0))</f>
        <v>Activités des sièges sociaux ; conseil de gestion</v>
      </c>
      <c r="AA116" t="s">
        <v>296</v>
      </c>
      <c r="AB116" t="s">
        <v>234</v>
      </c>
      <c r="AC116" s="10">
        <v>18.042657229</v>
      </c>
      <c r="AF116" t="str">
        <f t="shared" si="6"/>
        <v>03_Production et distribution d'électricité, de gaz, de vapeur et d'air conditionné</v>
      </c>
      <c r="AG116" t="str">
        <f>INDEX(PDC!$K$1:$L$89,MATCH('RP2016'!$AI116,PDC!$K:$K,0),MATCH($AG$4,PDC!$K$1:SL$1,0))</f>
        <v>Production et distribution d'électricité, de gaz, de vapeur et d'air conditionné</v>
      </c>
      <c r="AH116" t="s">
        <v>104</v>
      </c>
      <c r="AI116" t="s">
        <v>253</v>
      </c>
      <c r="AJ116" s="10">
        <v>551.93168360000004</v>
      </c>
    </row>
    <row r="117" spans="9:36" x14ac:dyDescent="0.35">
      <c r="I117" s="17" t="str">
        <f t="shared" si="7"/>
        <v>8419_Industrie</v>
      </c>
      <c r="J117" t="s">
        <v>325</v>
      </c>
      <c r="K117" s="17" t="s">
        <v>116</v>
      </c>
      <c r="L117" s="18">
        <v>3930.6600000000003</v>
      </c>
      <c r="M117" s="18">
        <v>1588.6399999999999</v>
      </c>
      <c r="N117" s="18">
        <v>5519.3</v>
      </c>
      <c r="Y117" t="str">
        <f t="shared" si="5"/>
        <v>0059_Activités d'architecture et d'ingénierie ; activités de contrôle et analyses techniques</v>
      </c>
      <c r="Z117" t="str">
        <f>INDEX(PDC!$K$1:$L$89,MATCH('RP2016'!$AB117,PDC!$K:$K,0),MATCH($Z$3,PDC!$K$1:$L$1,0))</f>
        <v>Activités d'architecture et d'ingénierie ; activités de contrôle et analyses techniques</v>
      </c>
      <c r="AA117" t="s">
        <v>296</v>
      </c>
      <c r="AB117" t="s">
        <v>243</v>
      </c>
      <c r="AC117" s="10">
        <v>40.916512627000003</v>
      </c>
      <c r="AF117" t="str">
        <f t="shared" si="6"/>
        <v>03_Captage, traitement et distribution d'eau</v>
      </c>
      <c r="AG117" t="str">
        <f>INDEX(PDC!$K$1:$L$89,MATCH('RP2016'!$AI117,PDC!$K:$K,0),MATCH($AG$4,PDC!$K$1:SL$1,0))</f>
        <v>Captage, traitement et distribution d'eau</v>
      </c>
      <c r="AH117" t="s">
        <v>104</v>
      </c>
      <c r="AI117" t="s">
        <v>230</v>
      </c>
      <c r="AJ117" s="10">
        <v>73.861101767999997</v>
      </c>
    </row>
    <row r="118" spans="9:36" x14ac:dyDescent="0.35">
      <c r="I118" s="17" t="str">
        <f t="shared" si="7"/>
        <v>8419_Services</v>
      </c>
      <c r="J118" t="s">
        <v>325</v>
      </c>
      <c r="K118" s="17" t="s">
        <v>117</v>
      </c>
      <c r="L118" s="18">
        <v>5976.0599999999995</v>
      </c>
      <c r="M118" s="18">
        <v>10277.76</v>
      </c>
      <c r="N118" s="18">
        <v>16253.82</v>
      </c>
      <c r="Y118" t="str">
        <f t="shared" si="5"/>
        <v>0059_Recherche-développement scientifique</v>
      </c>
      <c r="Z118" t="str">
        <f>INDEX(PDC!$K$1:$L$89,MATCH('RP2016'!$AB118,PDC!$K:$K,0),MATCH($Z$3,PDC!$K$1:$L$1,0))</f>
        <v>Recherche-développement scientifique</v>
      </c>
      <c r="AA118" t="s">
        <v>296</v>
      </c>
      <c r="AB118" t="s">
        <v>251</v>
      </c>
      <c r="AC118" s="10">
        <v>5.0306762187</v>
      </c>
      <c r="AF118" t="str">
        <f t="shared" si="6"/>
        <v>03_Collecte et traitement des eaux usées</v>
      </c>
      <c r="AG118" t="str">
        <f>INDEX(PDC!$K$1:$L$89,MATCH('RP2016'!$AI118,PDC!$K:$K,0),MATCH($AG$4,PDC!$K$1:SL$1,0))</f>
        <v>Collecte et traitement des eaux usées</v>
      </c>
      <c r="AH118" t="s">
        <v>104</v>
      </c>
      <c r="AI118" t="s">
        <v>197</v>
      </c>
      <c r="AJ118" s="10">
        <v>89.440233832000004</v>
      </c>
    </row>
    <row r="119" spans="9:36" x14ac:dyDescent="0.35">
      <c r="I119" s="17" t="str">
        <f t="shared" si="7"/>
        <v>8420_Agriculture</v>
      </c>
      <c r="J119" t="s">
        <v>327</v>
      </c>
      <c r="K119" s="17" t="s">
        <v>114</v>
      </c>
      <c r="L119" s="18">
        <v>276.39999999999998</v>
      </c>
      <c r="M119" s="18">
        <v>90.14</v>
      </c>
      <c r="N119" s="18">
        <v>366.53999999999996</v>
      </c>
      <c r="Y119" t="str">
        <f t="shared" si="5"/>
        <v>0059_Publicité et études de marché</v>
      </c>
      <c r="Z119" t="str">
        <f>INDEX(PDC!$K$1:$L$89,MATCH('RP2016'!$AB119,PDC!$K:$K,0),MATCH($Z$3,PDC!$K$1:$L$1,0))</f>
        <v>Publicité et études de marché</v>
      </c>
      <c r="AA119" t="s">
        <v>296</v>
      </c>
      <c r="AB119" t="s">
        <v>157</v>
      </c>
      <c r="AC119" s="10">
        <v>7.6847751215000004</v>
      </c>
      <c r="AF119" t="str">
        <f t="shared" si="6"/>
        <v>03_Collecte, traitement et élimination des déchets ; récupération</v>
      </c>
      <c r="AG119" t="str">
        <f>INDEX(PDC!$K$1:$L$89,MATCH('RP2016'!$AI119,PDC!$K:$K,0),MATCH($AG$4,PDC!$K$1:SL$1,0))</f>
        <v>Collecte, traitement et élimination des déchets ; récupération</v>
      </c>
      <c r="AH119" t="s">
        <v>104</v>
      </c>
      <c r="AI119" t="s">
        <v>147</v>
      </c>
      <c r="AJ119" s="10">
        <v>561.65277760000004</v>
      </c>
    </row>
    <row r="120" spans="9:36" x14ac:dyDescent="0.35">
      <c r="I120" s="17" t="str">
        <f t="shared" si="7"/>
        <v>8420_Commerce</v>
      </c>
      <c r="J120" t="s">
        <v>327</v>
      </c>
      <c r="K120" s="17" t="s">
        <v>138</v>
      </c>
      <c r="L120" s="18">
        <v>1101.26</v>
      </c>
      <c r="M120" s="18">
        <v>1255.17</v>
      </c>
      <c r="N120" s="18">
        <v>2356.4300000000003</v>
      </c>
      <c r="Y120" t="str">
        <f t="shared" si="5"/>
        <v>0059_Autres activités spécialisées, scientifiques et techniques</v>
      </c>
      <c r="Z120" t="str">
        <f>INDEX(PDC!$K$1:$L$89,MATCH('RP2016'!$AB120,PDC!$K:$K,0),MATCH($Z$3,PDC!$K$1:$L$1,0))</f>
        <v>Autres activités spécialisées, scientifiques et techniques</v>
      </c>
      <c r="AA120" t="s">
        <v>296</v>
      </c>
      <c r="AB120" t="s">
        <v>159</v>
      </c>
      <c r="AC120" s="10">
        <v>2.6432153901</v>
      </c>
      <c r="AF120" t="str">
        <f t="shared" si="6"/>
        <v>03_Construction de bâtiments</v>
      </c>
      <c r="AG120" t="str">
        <f>INDEX(PDC!$K$1:$L$89,MATCH('RP2016'!$AI120,PDC!$K:$K,0),MATCH($AG$4,PDC!$K$1:SL$1,0))</f>
        <v>Construction de bâtiments</v>
      </c>
      <c r="AH120" t="s">
        <v>104</v>
      </c>
      <c r="AI120" t="s">
        <v>193</v>
      </c>
      <c r="AJ120" s="10">
        <v>253.50883284</v>
      </c>
    </row>
    <row r="121" spans="9:36" x14ac:dyDescent="0.35">
      <c r="I121" s="17" t="str">
        <f t="shared" si="7"/>
        <v>8420_Construction</v>
      </c>
      <c r="J121" t="s">
        <v>327</v>
      </c>
      <c r="K121" s="17" t="s">
        <v>115</v>
      </c>
      <c r="L121" s="18">
        <v>1618.79</v>
      </c>
      <c r="M121" s="18">
        <v>140.22</v>
      </c>
      <c r="N121" s="18">
        <v>1759.01</v>
      </c>
      <c r="Y121" t="str">
        <f t="shared" si="5"/>
        <v>0059_Activités vétérinaires</v>
      </c>
      <c r="Z121" t="str">
        <f>INDEX(PDC!$K$1:$L$89,MATCH('RP2016'!$AB121,PDC!$K:$K,0),MATCH($Z$3,PDC!$K$1:$L$1,0))</f>
        <v>Activités vétérinaires</v>
      </c>
      <c r="AA121" t="s">
        <v>296</v>
      </c>
      <c r="AB121" t="s">
        <v>238</v>
      </c>
      <c r="AC121" s="10">
        <v>15</v>
      </c>
      <c r="AF121" t="str">
        <f t="shared" si="6"/>
        <v>03_Génie civil</v>
      </c>
      <c r="AG121" t="str">
        <f>INDEX(PDC!$K$1:$L$89,MATCH('RP2016'!$AI121,PDC!$K:$K,0),MATCH($AG$4,PDC!$K$1:SL$1,0))</f>
        <v>Génie civil</v>
      </c>
      <c r="AH121" t="s">
        <v>104</v>
      </c>
      <c r="AI121" t="s">
        <v>149</v>
      </c>
      <c r="AJ121" s="10">
        <v>712.45327963</v>
      </c>
    </row>
    <row r="122" spans="9:36" x14ac:dyDescent="0.35">
      <c r="I122" s="17" t="str">
        <f t="shared" si="7"/>
        <v>8420_Industrie</v>
      </c>
      <c r="J122" t="s">
        <v>327</v>
      </c>
      <c r="K122" s="17" t="s">
        <v>116</v>
      </c>
      <c r="L122" s="18">
        <v>5055.38</v>
      </c>
      <c r="M122" s="18">
        <v>2244.62</v>
      </c>
      <c r="N122" s="18">
        <v>7300</v>
      </c>
      <c r="Y122" t="str">
        <f t="shared" si="5"/>
        <v>0059_Activités liées à l'emploi</v>
      </c>
      <c r="Z122" t="str">
        <f>INDEX(PDC!$K$1:$L$89,MATCH('RP2016'!$AB122,PDC!$K:$K,0),MATCH($Z$3,PDC!$K$1:$L$1,0))</f>
        <v>Activités liées à l'emploi</v>
      </c>
      <c r="AA122" t="s">
        <v>296</v>
      </c>
      <c r="AB122" t="s">
        <v>198</v>
      </c>
      <c r="AC122" s="10">
        <v>592.29584402</v>
      </c>
      <c r="AF122" t="str">
        <f t="shared" si="6"/>
        <v>03_Travaux de construction spécialisés</v>
      </c>
      <c r="AG122" t="str">
        <f>INDEX(PDC!$K$1:$L$89,MATCH('RP2016'!$AI122,PDC!$K:$K,0),MATCH($AG$4,PDC!$K$1:SL$1,0))</f>
        <v>Travaux de construction spécialisés</v>
      </c>
      <c r="AH122" t="s">
        <v>104</v>
      </c>
      <c r="AI122" t="s">
        <v>151</v>
      </c>
      <c r="AJ122" s="10">
        <v>5222.809158</v>
      </c>
    </row>
    <row r="123" spans="9:36" x14ac:dyDescent="0.35">
      <c r="I123" s="17" t="str">
        <f t="shared" si="7"/>
        <v>8420_Services</v>
      </c>
      <c r="J123" t="s">
        <v>327</v>
      </c>
      <c r="K123" s="17" t="s">
        <v>117</v>
      </c>
      <c r="L123" s="18">
        <v>2925.8500000000004</v>
      </c>
      <c r="M123" s="18">
        <v>5603.130000000001</v>
      </c>
      <c r="N123" s="18">
        <v>8528.9800000000014</v>
      </c>
      <c r="Y123" t="str">
        <f t="shared" si="5"/>
        <v>0059_Activités des agences de voyage, voyagistes, services de réservation et activités connexes</v>
      </c>
      <c r="Z123" t="str">
        <f>INDEX(PDC!$K$1:$L$89,MATCH('RP2016'!$AB123,PDC!$K:$K,0),MATCH($Z$3,PDC!$K$1:$L$1,0))</f>
        <v>Activités des agences de voyage, voyagistes, services de réservation et activités connexes</v>
      </c>
      <c r="AA123" t="s">
        <v>296</v>
      </c>
      <c r="AB123" t="s">
        <v>227</v>
      </c>
      <c r="AC123" s="10">
        <v>4.9853443564999997</v>
      </c>
      <c r="AF123" t="str">
        <f t="shared" si="6"/>
        <v>03_Commerce et réparation d'automobiles et de motocycles</v>
      </c>
      <c r="AG123" t="str">
        <f>INDEX(PDC!$K$1:$L$89,MATCH('RP2016'!$AI123,PDC!$K:$K,0),MATCH($AG$4,PDC!$K$1:SL$1,0))</f>
        <v>Commerce et réparation d'automobiles et de motocycles</v>
      </c>
      <c r="AH123" t="s">
        <v>104</v>
      </c>
      <c r="AI123" t="s">
        <v>223</v>
      </c>
      <c r="AJ123" s="10">
        <v>1967.5195575</v>
      </c>
    </row>
    <row r="124" spans="9:36" x14ac:dyDescent="0.35">
      <c r="I124" s="17" t="str">
        <f t="shared" si="7"/>
        <v>8421_Agriculture</v>
      </c>
      <c r="J124" t="s">
        <v>329</v>
      </c>
      <c r="K124" s="17" t="s">
        <v>114</v>
      </c>
      <c r="L124" s="18">
        <v>1025.1600000000001</v>
      </c>
      <c r="M124" s="18">
        <v>597.33000000000004</v>
      </c>
      <c r="N124" s="18">
        <v>1622.4900000000002</v>
      </c>
      <c r="Y124" t="str">
        <f t="shared" si="5"/>
        <v>0059_Enquêtes et sécurité</v>
      </c>
      <c r="Z124" t="str">
        <f>INDEX(PDC!$K$1:$L$89,MATCH('RP2016'!$AB124,PDC!$K:$K,0),MATCH($Z$3,PDC!$K$1:$L$1,0))</f>
        <v>Enquêtes et sécurité</v>
      </c>
      <c r="AA124" t="s">
        <v>296</v>
      </c>
      <c r="AB124" t="s">
        <v>213</v>
      </c>
      <c r="AC124" s="10">
        <v>5.8914255336999997</v>
      </c>
      <c r="AF124" t="str">
        <f t="shared" si="6"/>
        <v>03_Commerce de gros, à l'exception des automobiles et des motocycles</v>
      </c>
      <c r="AG124" t="str">
        <f>INDEX(PDC!$K$1:$L$89,MATCH('RP2016'!$AI124,PDC!$K:$K,0),MATCH($AG$4,PDC!$K$1:SL$1,0))</f>
        <v>Commerce de gros, à l'exception des automobiles et des motocycles</v>
      </c>
      <c r="AH124" t="s">
        <v>104</v>
      </c>
      <c r="AI124" t="s">
        <v>210</v>
      </c>
      <c r="AJ124" s="10">
        <v>3265.2591293999999</v>
      </c>
    </row>
    <row r="125" spans="9:36" x14ac:dyDescent="0.35">
      <c r="I125" s="17" t="str">
        <f t="shared" si="7"/>
        <v>8421_Commerce</v>
      </c>
      <c r="J125" t="s">
        <v>329</v>
      </c>
      <c r="K125" s="17" t="s">
        <v>138</v>
      </c>
      <c r="L125" s="18">
        <v>50934.61</v>
      </c>
      <c r="M125" s="18">
        <v>43575.71</v>
      </c>
      <c r="N125" s="18">
        <v>94510.32</v>
      </c>
      <c r="Y125" t="str">
        <f t="shared" si="5"/>
        <v>0059_Services relatifs aux bâtiments et aménagement paysager</v>
      </c>
      <c r="Z125" t="str">
        <f>INDEX(PDC!$K$1:$L$89,MATCH('RP2016'!$AB125,PDC!$K:$K,0),MATCH($Z$3,PDC!$K$1:$L$1,0))</f>
        <v>Services relatifs aux bâtiments et aménagement paysager</v>
      </c>
      <c r="AA125" t="s">
        <v>296</v>
      </c>
      <c r="AB125" t="s">
        <v>212</v>
      </c>
      <c r="AC125" s="10">
        <v>128.98580989999999</v>
      </c>
      <c r="AF125" t="str">
        <f t="shared" si="6"/>
        <v>03_Commerce de détail, à l'exception des automobiles et des motocycles</v>
      </c>
      <c r="AG125" t="str">
        <f>INDEX(PDC!$K$1:$L$89,MATCH('RP2016'!$AI125,PDC!$K:$K,0),MATCH($AG$4,PDC!$K$1:SL$1,0))</f>
        <v>Commerce de détail, à l'exception des automobiles et des motocycles</v>
      </c>
      <c r="AH125" t="s">
        <v>104</v>
      </c>
      <c r="AI125" t="s">
        <v>206</v>
      </c>
      <c r="AJ125" s="10">
        <v>8455.3463439000006</v>
      </c>
    </row>
    <row r="126" spans="9:36" x14ac:dyDescent="0.35">
      <c r="I126" s="17" t="str">
        <f t="shared" si="7"/>
        <v>8421_Construction</v>
      </c>
      <c r="J126" t="s">
        <v>329</v>
      </c>
      <c r="K126" s="17" t="s">
        <v>115</v>
      </c>
      <c r="L126" s="18">
        <v>35367.4</v>
      </c>
      <c r="M126" s="18">
        <v>6400.47</v>
      </c>
      <c r="N126" s="18">
        <v>41767.870000000003</v>
      </c>
      <c r="Y126" t="str">
        <f t="shared" si="5"/>
        <v>0059_Activités administratives et autres activités de soutien aux entreprises</v>
      </c>
      <c r="Z126" t="str">
        <f>INDEX(PDC!$K$1:$L$89,MATCH('RP2016'!$AB126,PDC!$K:$K,0),MATCH($Z$3,PDC!$K$1:$L$1,0))</f>
        <v>Activités administratives et autres activités de soutien aux entreprises</v>
      </c>
      <c r="AA126" t="s">
        <v>296</v>
      </c>
      <c r="AB126" t="s">
        <v>224</v>
      </c>
      <c r="AC126" s="10">
        <v>31.756300411000002</v>
      </c>
      <c r="AF126" t="str">
        <f t="shared" si="6"/>
        <v>03_Transports terrestres et transport par conduites</v>
      </c>
      <c r="AG126" t="str">
        <f>INDEX(PDC!$K$1:$L$89,MATCH('RP2016'!$AI126,PDC!$K:$K,0),MATCH($AG$4,PDC!$K$1:SL$1,0))</f>
        <v>Transports terrestres et transport par conduites</v>
      </c>
      <c r="AH126" t="s">
        <v>104</v>
      </c>
      <c r="AI126" t="s">
        <v>205</v>
      </c>
      <c r="AJ126" s="10">
        <v>2689.1326548000002</v>
      </c>
    </row>
    <row r="127" spans="9:36" x14ac:dyDescent="0.35">
      <c r="I127" s="17" t="str">
        <f t="shared" si="7"/>
        <v>8421_Industrie</v>
      </c>
      <c r="J127" t="s">
        <v>329</v>
      </c>
      <c r="K127" s="17" t="s">
        <v>116</v>
      </c>
      <c r="L127" s="18">
        <v>67299.03</v>
      </c>
      <c r="M127" s="18">
        <v>32184.050000000003</v>
      </c>
      <c r="N127" s="18">
        <v>99483.080000000016</v>
      </c>
      <c r="Y127" t="str">
        <f t="shared" si="5"/>
        <v>0059_Administration publique et défense ; sécurité sociale obligatoire</v>
      </c>
      <c r="Z127" t="str">
        <f>INDEX(PDC!$K$1:$L$89,MATCH('RP2016'!$AB127,PDC!$K:$K,0),MATCH($Z$3,PDC!$K$1:$L$1,0))</f>
        <v>Administration publique et défense ; sécurité sociale obligatoire</v>
      </c>
      <c r="AA127" t="s">
        <v>296</v>
      </c>
      <c r="AB127" t="s">
        <v>218</v>
      </c>
      <c r="AC127" s="10">
        <v>136.62112974999999</v>
      </c>
      <c r="AF127" t="str">
        <f t="shared" si="6"/>
        <v>03_Transports par eau</v>
      </c>
      <c r="AG127" t="str">
        <f>INDEX(PDC!$K$1:$L$89,MATCH('RP2016'!$AI127,PDC!$K:$K,0),MATCH($AG$4,PDC!$K$1:SL$1,0))</f>
        <v>Transports par eau</v>
      </c>
      <c r="AH127" t="s">
        <v>104</v>
      </c>
      <c r="AI127" t="s">
        <v>256</v>
      </c>
      <c r="AJ127" s="10">
        <v>12.800779446</v>
      </c>
    </row>
    <row r="128" spans="9:36" x14ac:dyDescent="0.35">
      <c r="I128" s="17" t="str">
        <f t="shared" si="7"/>
        <v>8421_Services</v>
      </c>
      <c r="J128" t="s">
        <v>329</v>
      </c>
      <c r="K128" s="17" t="s">
        <v>117</v>
      </c>
      <c r="L128" s="18">
        <v>186633.39</v>
      </c>
      <c r="M128" s="18">
        <v>215634.36</v>
      </c>
      <c r="N128" s="18">
        <v>402267.75</v>
      </c>
      <c r="Y128" t="str">
        <f t="shared" si="5"/>
        <v>0059_Enseignement</v>
      </c>
      <c r="Z128" t="str">
        <f>INDEX(PDC!$K$1:$L$89,MATCH('RP2016'!$AB128,PDC!$K:$K,0),MATCH($Z$3,PDC!$K$1:$L$1,0))</f>
        <v>Enseignement</v>
      </c>
      <c r="AA128" t="s">
        <v>296</v>
      </c>
      <c r="AB128" t="s">
        <v>222</v>
      </c>
      <c r="AC128" s="10">
        <v>237.24930404</v>
      </c>
      <c r="AF128" t="str">
        <f t="shared" si="6"/>
        <v>03_Transports aériens</v>
      </c>
      <c r="AG128" t="str">
        <f>INDEX(PDC!$K$1:$L$89,MATCH('RP2016'!$AI128,PDC!$K:$K,0),MATCH($AG$4,PDC!$K$1:SL$1,0))</f>
        <v>Transports aériens</v>
      </c>
      <c r="AH128" t="s">
        <v>104</v>
      </c>
      <c r="AI128" t="s">
        <v>258</v>
      </c>
      <c r="AJ128" s="10">
        <v>30.437739228000002</v>
      </c>
    </row>
    <row r="129" spans="9:36" x14ac:dyDescent="0.35">
      <c r="I129" s="17" t="str">
        <f t="shared" si="7"/>
        <v>8422_Agriculture</v>
      </c>
      <c r="J129" t="s">
        <v>330</v>
      </c>
      <c r="K129" s="17" t="s">
        <v>114</v>
      </c>
      <c r="L129" s="18">
        <v>339.69</v>
      </c>
      <c r="M129" s="18">
        <v>161.41</v>
      </c>
      <c r="N129" s="18">
        <v>501.1</v>
      </c>
      <c r="Y129" t="str">
        <f t="shared" si="5"/>
        <v>0059_Activités pour la santé humaine</v>
      </c>
      <c r="Z129" t="str">
        <f>INDEX(PDC!$K$1:$L$89,MATCH('RP2016'!$AB129,PDC!$K:$K,0),MATCH($Z$3,PDC!$K$1:$L$1,0))</f>
        <v>Activités pour la santé humaine</v>
      </c>
      <c r="AA129" t="s">
        <v>296</v>
      </c>
      <c r="AB129" t="s">
        <v>207</v>
      </c>
      <c r="AC129" s="10">
        <v>144.42025533</v>
      </c>
      <c r="AF129" t="str">
        <f t="shared" si="6"/>
        <v>03_Entreposage et services auxiliaires des transports</v>
      </c>
      <c r="AG129" t="str">
        <f>INDEX(PDC!$K$1:$L$89,MATCH('RP2016'!$AI129,PDC!$K:$K,0),MATCH($AG$4,PDC!$K$1:SL$1,0))</f>
        <v>Entreposage et services auxiliaires des transports</v>
      </c>
      <c r="AH129" t="s">
        <v>104</v>
      </c>
      <c r="AI129" t="s">
        <v>200</v>
      </c>
      <c r="AJ129" s="10">
        <v>740.84755545999997</v>
      </c>
    </row>
    <row r="130" spans="9:36" x14ac:dyDescent="0.35">
      <c r="I130" s="17" t="str">
        <f t="shared" si="7"/>
        <v>8422_Commerce</v>
      </c>
      <c r="J130" t="s">
        <v>330</v>
      </c>
      <c r="K130" s="17" t="s">
        <v>138</v>
      </c>
      <c r="L130" s="18">
        <v>2390.91</v>
      </c>
      <c r="M130" s="18">
        <v>2234.9899999999998</v>
      </c>
      <c r="N130" s="18">
        <v>4625.8999999999996</v>
      </c>
      <c r="Y130" t="str">
        <f t="shared" si="5"/>
        <v>0059_Hébergement médico-social et social</v>
      </c>
      <c r="Z130" t="str">
        <f>INDEX(PDC!$K$1:$L$89,MATCH('RP2016'!$AB130,PDC!$K:$K,0),MATCH($Z$3,PDC!$K$1:$L$1,0))</f>
        <v>Hébergement médico-social et social</v>
      </c>
      <c r="AA130" t="s">
        <v>296</v>
      </c>
      <c r="AB130" t="s">
        <v>202</v>
      </c>
      <c r="AC130" s="10">
        <v>96.874533327999998</v>
      </c>
      <c r="AF130" t="str">
        <f t="shared" si="6"/>
        <v>03_Activités de poste et de courrier</v>
      </c>
      <c r="AG130" t="str">
        <f>INDEX(PDC!$K$1:$L$89,MATCH('RP2016'!$AI130,PDC!$K:$K,0),MATCH($AG$4,PDC!$K$1:SL$1,0))</f>
        <v>Activités de poste et de courrier</v>
      </c>
      <c r="AH130" t="s">
        <v>104</v>
      </c>
      <c r="AI130" t="s">
        <v>229</v>
      </c>
      <c r="AJ130" s="10">
        <v>571.53623788000004</v>
      </c>
    </row>
    <row r="131" spans="9:36" x14ac:dyDescent="0.35">
      <c r="I131" s="17" t="str">
        <f t="shared" si="7"/>
        <v>8422_Construction</v>
      </c>
      <c r="J131" t="s">
        <v>330</v>
      </c>
      <c r="K131" s="17" t="s">
        <v>115</v>
      </c>
      <c r="L131" s="18">
        <v>2012.86</v>
      </c>
      <c r="M131" s="18">
        <v>260.99</v>
      </c>
      <c r="N131" s="18">
        <v>2273.85</v>
      </c>
      <c r="Y131" t="str">
        <f t="shared" si="5"/>
        <v>0059_Action sociale sans hébergement</v>
      </c>
      <c r="Z131" t="str">
        <f>INDEX(PDC!$K$1:$L$89,MATCH('RP2016'!$AB131,PDC!$K:$K,0),MATCH($Z$3,PDC!$K$1:$L$1,0))</f>
        <v>Action sociale sans hébergement</v>
      </c>
      <c r="AA131" t="s">
        <v>296</v>
      </c>
      <c r="AB131" t="s">
        <v>201</v>
      </c>
      <c r="AC131" s="10">
        <v>678.29925148999996</v>
      </c>
      <c r="AF131" t="str">
        <f t="shared" si="6"/>
        <v>03_Hébergement</v>
      </c>
      <c r="AG131" t="str">
        <f>INDEX(PDC!$K$1:$L$89,MATCH('RP2016'!$AI131,PDC!$K:$K,0),MATCH($AG$4,PDC!$K$1:SL$1,0))</f>
        <v>Hébergement</v>
      </c>
      <c r="AH131" t="s">
        <v>104</v>
      </c>
      <c r="AI131" t="s">
        <v>220</v>
      </c>
      <c r="AJ131" s="10">
        <v>1039.8729023000001</v>
      </c>
    </row>
    <row r="132" spans="9:36" x14ac:dyDescent="0.35">
      <c r="I132" s="17" t="str">
        <f t="shared" si="7"/>
        <v>8422_Industrie</v>
      </c>
      <c r="J132" t="s">
        <v>330</v>
      </c>
      <c r="K132" s="17" t="s">
        <v>116</v>
      </c>
      <c r="L132" s="18">
        <v>3827.3399999999997</v>
      </c>
      <c r="M132" s="18">
        <v>1412.82</v>
      </c>
      <c r="N132" s="18">
        <v>5240.16</v>
      </c>
      <c r="Y132" t="str">
        <f t="shared" si="5"/>
        <v>0059_Activités créatives, artistiques et de spectacle</v>
      </c>
      <c r="Z132" t="str">
        <f>INDEX(PDC!$K$1:$L$89,MATCH('RP2016'!$AB132,PDC!$K:$K,0),MATCH($Z$3,PDC!$K$1:$L$1,0))</f>
        <v>Activités créatives, artistiques et de spectacle</v>
      </c>
      <c r="AA132" t="s">
        <v>296</v>
      </c>
      <c r="AB132" t="s">
        <v>245</v>
      </c>
      <c r="AC132" s="10">
        <v>5.1429244364000004</v>
      </c>
      <c r="AF132" t="str">
        <f t="shared" si="6"/>
        <v>03_Restauration</v>
      </c>
      <c r="AG132" t="str">
        <f>INDEX(PDC!$K$1:$L$89,MATCH('RP2016'!$AI132,PDC!$K:$K,0),MATCH($AG$4,PDC!$K$1:SL$1,0))</f>
        <v>Restauration</v>
      </c>
      <c r="AH132" t="s">
        <v>104</v>
      </c>
      <c r="AI132" t="s">
        <v>214</v>
      </c>
      <c r="AJ132" s="10">
        <v>2390.9223483999999</v>
      </c>
    </row>
    <row r="133" spans="9:36" x14ac:dyDescent="0.35">
      <c r="I133" s="17" t="str">
        <f t="shared" si="7"/>
        <v>8422_Services</v>
      </c>
      <c r="J133" t="s">
        <v>330</v>
      </c>
      <c r="K133" s="17" t="s">
        <v>117</v>
      </c>
      <c r="L133" s="18">
        <v>6355.6399999999994</v>
      </c>
      <c r="M133" s="18">
        <v>8661.34</v>
      </c>
      <c r="N133" s="18">
        <v>15016.98</v>
      </c>
      <c r="Y133" t="str">
        <f t="shared" ref="Y133:Y196" si="10">AA133&amp;"_"&amp;Z133</f>
        <v>0059_Organisation de jeux de hasard et d'argent</v>
      </c>
      <c r="Z133" t="str">
        <f>INDEX(PDC!$K$1:$L$89,MATCH('RP2016'!$AB133,PDC!$K:$K,0),MATCH($Z$3,PDC!$K$1:$L$1,0))</f>
        <v>Organisation de jeux de hasard et d'argent</v>
      </c>
      <c r="AA133" t="s">
        <v>296</v>
      </c>
      <c r="AB133" t="s">
        <v>247</v>
      </c>
      <c r="AC133" s="10">
        <v>4.9752720079000001</v>
      </c>
      <c r="AF133" t="str">
        <f t="shared" ref="AF133:AF196" si="11">AH133&amp;"_"&amp;AG133</f>
        <v>03_Édition</v>
      </c>
      <c r="AG133" t="str">
        <f>INDEX(PDC!$K$1:$L$89,MATCH('RP2016'!$AI133,PDC!$K:$K,0),MATCH($AG$4,PDC!$K$1:SL$1,0))</f>
        <v>Édition</v>
      </c>
      <c r="AH133" t="s">
        <v>104</v>
      </c>
      <c r="AI133" t="s">
        <v>255</v>
      </c>
      <c r="AJ133" s="10">
        <v>147.81921016999999</v>
      </c>
    </row>
    <row r="134" spans="9:36" x14ac:dyDescent="0.35">
      <c r="I134" s="17" t="str">
        <f t="shared" ref="I134:I197" si="12">J134&amp;"_"&amp;K134</f>
        <v>8423_Agriculture</v>
      </c>
      <c r="J134" t="s">
        <v>331</v>
      </c>
      <c r="K134" s="17" t="s">
        <v>114</v>
      </c>
      <c r="L134" s="18">
        <v>269.83999999999997</v>
      </c>
      <c r="M134" s="18">
        <v>104.91</v>
      </c>
      <c r="N134" s="18">
        <v>374.75</v>
      </c>
      <c r="Y134" t="str">
        <f t="shared" si="10"/>
        <v>0059_Activités sportives, récréatives et de loisirs</v>
      </c>
      <c r="Z134" t="str">
        <f>INDEX(PDC!$K$1:$L$89,MATCH('RP2016'!$AB134,PDC!$K:$K,0),MATCH($Z$3,PDC!$K$1:$L$1,0))</f>
        <v>Activités sportives, récréatives et de loisirs</v>
      </c>
      <c r="AA134" t="s">
        <v>296</v>
      </c>
      <c r="AB134" t="s">
        <v>241</v>
      </c>
      <c r="AC134" s="10">
        <v>33.215051338000002</v>
      </c>
      <c r="AF134" t="str">
        <f t="shared" si="11"/>
        <v>03_Production de films cinématographiques, de vidéo et de programmes de télévision ; enregistrement sonore et édition musicale</v>
      </c>
      <c r="AG134" t="str">
        <f>INDEX(PDC!$K$1:$L$89,MATCH('RP2016'!$AI134,PDC!$K:$K,0),MATCH($AG$4,PDC!$K$1:SL$1,0))</f>
        <v>Production de films cinématographiques, de vidéo et de programmes de télévision ; enregistrement sonore et édition musicale</v>
      </c>
      <c r="AH134" t="s">
        <v>104</v>
      </c>
      <c r="AI134" t="s">
        <v>228</v>
      </c>
      <c r="AJ134" s="10">
        <v>32.899068669999998</v>
      </c>
    </row>
    <row r="135" spans="9:36" x14ac:dyDescent="0.35">
      <c r="I135" s="17" t="str">
        <f t="shared" si="12"/>
        <v>8423_Commerce</v>
      </c>
      <c r="J135" t="s">
        <v>331</v>
      </c>
      <c r="K135" s="17" t="s">
        <v>138</v>
      </c>
      <c r="L135" s="18">
        <v>2154.9299999999998</v>
      </c>
      <c r="M135" s="18">
        <v>2468.9499999999998</v>
      </c>
      <c r="N135" s="18">
        <v>4623.8799999999992</v>
      </c>
      <c r="Y135" t="str">
        <f t="shared" si="10"/>
        <v>0059_Activités des organisations associatives</v>
      </c>
      <c r="Z135" t="str">
        <f>INDEX(PDC!$K$1:$L$89,MATCH('RP2016'!$AB135,PDC!$K:$K,0),MATCH($Z$3,PDC!$K$1:$L$1,0))</f>
        <v>Activités des organisations associatives</v>
      </c>
      <c r="AA135" t="s">
        <v>296</v>
      </c>
      <c r="AB135" t="s">
        <v>209</v>
      </c>
      <c r="AC135" s="10">
        <v>24.307615811000002</v>
      </c>
      <c r="AF135" t="str">
        <f t="shared" si="11"/>
        <v>03_Programmation et diffusion</v>
      </c>
      <c r="AG135" t="str">
        <f>INDEX(PDC!$K$1:$L$89,MATCH('RP2016'!$AI135,PDC!$K:$K,0),MATCH($AG$4,PDC!$K$1:SL$1,0))</f>
        <v>Programmation et diffusion</v>
      </c>
      <c r="AH135" t="s">
        <v>104</v>
      </c>
      <c r="AI135" t="s">
        <v>257</v>
      </c>
      <c r="AJ135" s="10">
        <v>10.553099617999999</v>
      </c>
    </row>
    <row r="136" spans="9:36" x14ac:dyDescent="0.35">
      <c r="I136" s="17" t="str">
        <f t="shared" si="12"/>
        <v>8423_Construction</v>
      </c>
      <c r="J136" t="s">
        <v>331</v>
      </c>
      <c r="K136" s="17" t="s">
        <v>115</v>
      </c>
      <c r="L136" s="18">
        <v>1664.84</v>
      </c>
      <c r="M136" s="18">
        <v>195.78</v>
      </c>
      <c r="N136" s="18">
        <v>1860.62</v>
      </c>
      <c r="Y136" t="str">
        <f t="shared" si="10"/>
        <v>0059_Autres services personnels</v>
      </c>
      <c r="Z136" t="str">
        <f>INDEX(PDC!$K$1:$L$89,MATCH('RP2016'!$AB136,PDC!$K:$K,0),MATCH($Z$3,PDC!$K$1:$L$1,0))</f>
        <v>Autres services personnels</v>
      </c>
      <c r="AA136" t="s">
        <v>296</v>
      </c>
      <c r="AB136" t="s">
        <v>216</v>
      </c>
      <c r="AC136" s="10">
        <v>148.33029268000001</v>
      </c>
      <c r="AF136" t="str">
        <f t="shared" si="11"/>
        <v>03_Télécommunications</v>
      </c>
      <c r="AG136" t="str">
        <f>INDEX(PDC!$K$1:$L$89,MATCH('RP2016'!$AI136,PDC!$K:$K,0),MATCH($AG$4,PDC!$K$1:SL$1,0))</f>
        <v>Télécommunications</v>
      </c>
      <c r="AH136" t="s">
        <v>104</v>
      </c>
      <c r="AI136" t="s">
        <v>249</v>
      </c>
      <c r="AJ136" s="10">
        <v>125.18441663</v>
      </c>
    </row>
    <row r="137" spans="9:36" x14ac:dyDescent="0.35">
      <c r="I137" s="17" t="str">
        <f t="shared" si="12"/>
        <v>8423_Industrie</v>
      </c>
      <c r="J137" t="s">
        <v>331</v>
      </c>
      <c r="K137" s="17" t="s">
        <v>116</v>
      </c>
      <c r="L137" s="18">
        <v>5513.48</v>
      </c>
      <c r="M137" s="18">
        <v>1447.61</v>
      </c>
      <c r="N137" s="18">
        <v>6961.09</v>
      </c>
      <c r="Y137" t="str">
        <f t="shared" si="10"/>
        <v>0059_Activités des ménages en tant qu'employeurs de personnel domestique</v>
      </c>
      <c r="Z137" t="str">
        <f>INDEX(PDC!$K$1:$L$89,MATCH('RP2016'!$AB137,PDC!$K:$K,0),MATCH($Z$3,PDC!$K$1:$L$1,0))</f>
        <v>Activités des ménages en tant qu'employeurs de personnel domestique</v>
      </c>
      <c r="AA137" t="s">
        <v>296</v>
      </c>
      <c r="AB137" t="s">
        <v>261</v>
      </c>
      <c r="AC137" s="10">
        <v>117.94282271</v>
      </c>
      <c r="AF137" t="str">
        <f t="shared" si="11"/>
        <v>03_Programmation, conseil et autres activités informatiques</v>
      </c>
      <c r="AG137" t="str">
        <f>INDEX(PDC!$K$1:$L$89,MATCH('RP2016'!$AI137,PDC!$K:$K,0),MATCH($AG$4,PDC!$K$1:SL$1,0))</f>
        <v>Programmation, conseil et autres activités informatiques</v>
      </c>
      <c r="AH137" t="s">
        <v>104</v>
      </c>
      <c r="AI137" t="s">
        <v>233</v>
      </c>
      <c r="AJ137" s="10">
        <v>108.87436940000001</v>
      </c>
    </row>
    <row r="138" spans="9:36" x14ac:dyDescent="0.35">
      <c r="I138" s="17" t="str">
        <f t="shared" si="12"/>
        <v>8423_Services</v>
      </c>
      <c r="J138" t="s">
        <v>331</v>
      </c>
      <c r="K138" s="17" t="s">
        <v>117</v>
      </c>
      <c r="L138" s="18">
        <v>5602.29</v>
      </c>
      <c r="M138" s="18">
        <v>9257.7200000000012</v>
      </c>
      <c r="N138" s="18">
        <v>14860.01</v>
      </c>
      <c r="Y138" t="str">
        <f t="shared" si="10"/>
        <v>0063_Culture et production animale, chasse et services annexes</v>
      </c>
      <c r="Z138" t="str">
        <f>INDEX(PDC!$K$1:$L$89,MATCH('RP2016'!$AB138,PDC!$K:$K,0),MATCH($Z$3,PDC!$K$1:$L$1,0))</f>
        <v>Culture et production animale, chasse et services annexes</v>
      </c>
      <c r="AA138" t="s">
        <v>298</v>
      </c>
      <c r="AB138" t="s">
        <v>94</v>
      </c>
      <c r="AC138" s="10">
        <v>315.91540039</v>
      </c>
      <c r="AF138" t="str">
        <f t="shared" si="11"/>
        <v>03_Services d'information</v>
      </c>
      <c r="AG138" t="str">
        <f>INDEX(PDC!$K$1:$L$89,MATCH('RP2016'!$AI138,PDC!$K:$K,0),MATCH($AG$4,PDC!$K$1:SL$1,0))</f>
        <v>Services d'information</v>
      </c>
      <c r="AH138" t="s">
        <v>104</v>
      </c>
      <c r="AI138" t="s">
        <v>153</v>
      </c>
      <c r="AJ138" s="10">
        <v>41.993107704000003</v>
      </c>
    </row>
    <row r="139" spans="9:36" x14ac:dyDescent="0.35">
      <c r="I139" s="17" t="str">
        <f t="shared" si="12"/>
        <v>8424_Agriculture</v>
      </c>
      <c r="J139" t="s">
        <v>332</v>
      </c>
      <c r="K139" s="17" t="s">
        <v>114</v>
      </c>
      <c r="L139" s="18">
        <v>480.39</v>
      </c>
      <c r="M139" s="18">
        <v>169.12</v>
      </c>
      <c r="N139" s="18">
        <v>649.51</v>
      </c>
      <c r="Y139" t="str">
        <f t="shared" si="10"/>
        <v>0063_Sylviculture et exploitation forestière</v>
      </c>
      <c r="Z139" t="str">
        <f>INDEX(PDC!$K$1:$L$89,MATCH('RP2016'!$AB139,PDC!$K:$K,0),MATCH($Z$3,PDC!$K$1:$L$1,0))</f>
        <v>Sylviculture et exploitation forestière</v>
      </c>
      <c r="AA139" t="s">
        <v>298</v>
      </c>
      <c r="AB139" t="s">
        <v>95</v>
      </c>
      <c r="AC139" s="10">
        <v>64.979178982999997</v>
      </c>
      <c r="AF139" t="str">
        <f t="shared" si="11"/>
        <v>03_Activités des services financiers, hors assurance et caisses de retraite</v>
      </c>
      <c r="AG139" t="str">
        <f>INDEX(PDC!$K$1:$L$89,MATCH('RP2016'!$AI139,PDC!$K:$K,0),MATCH($AG$4,PDC!$K$1:SL$1,0))</f>
        <v>Activités des services financiers, hors assurance et caisses de retraite</v>
      </c>
      <c r="AH139" t="s">
        <v>104</v>
      </c>
      <c r="AI139" t="s">
        <v>226</v>
      </c>
      <c r="AJ139" s="10">
        <v>1456.2248159000001</v>
      </c>
    </row>
    <row r="140" spans="9:36" x14ac:dyDescent="0.35">
      <c r="I140" s="17" t="str">
        <f t="shared" si="12"/>
        <v>8424_Commerce</v>
      </c>
      <c r="J140" t="s">
        <v>332</v>
      </c>
      <c r="K140" s="17" t="s">
        <v>138</v>
      </c>
      <c r="L140" s="18">
        <v>2083.7600000000002</v>
      </c>
      <c r="M140" s="18">
        <v>1832.56</v>
      </c>
      <c r="N140" s="18">
        <v>3916.32</v>
      </c>
      <c r="Y140" t="str">
        <f t="shared" si="10"/>
        <v>0063_Autres industries extractives</v>
      </c>
      <c r="Z140" t="str">
        <f>INDEX(PDC!$K$1:$L$89,MATCH('RP2016'!$AB140,PDC!$K:$K,0),MATCH($Z$3,PDC!$K$1:$L$1,0))</f>
        <v>Autres industries extractives</v>
      </c>
      <c r="AA140" t="s">
        <v>298</v>
      </c>
      <c r="AB140" t="s">
        <v>96</v>
      </c>
      <c r="AC140" s="10">
        <v>5.0721479392999997</v>
      </c>
      <c r="AF140" t="str">
        <f t="shared" si="11"/>
        <v>03_Assurance</v>
      </c>
      <c r="AG140" t="str">
        <f>INDEX(PDC!$K$1:$L$89,MATCH('RP2016'!$AI140,PDC!$K:$K,0),MATCH($AG$4,PDC!$K$1:SL$1,0))</f>
        <v>Assurance</v>
      </c>
      <c r="AH140" t="s">
        <v>104</v>
      </c>
      <c r="AI140" t="s">
        <v>240</v>
      </c>
      <c r="AJ140" s="10">
        <v>506.97727827</v>
      </c>
    </row>
    <row r="141" spans="9:36" x14ac:dyDescent="0.35">
      <c r="I141" s="17" t="str">
        <f t="shared" si="12"/>
        <v>8424_Construction</v>
      </c>
      <c r="J141" t="s">
        <v>332</v>
      </c>
      <c r="K141" s="17" t="s">
        <v>115</v>
      </c>
      <c r="L141" s="18">
        <v>1973.21</v>
      </c>
      <c r="M141" s="18">
        <v>215.89</v>
      </c>
      <c r="N141" s="18">
        <v>2189.1</v>
      </c>
      <c r="Y141" t="str">
        <f t="shared" si="10"/>
        <v>0063_Industries alimentaires</v>
      </c>
      <c r="Z141" t="str">
        <f>INDEX(PDC!$K$1:$L$89,MATCH('RP2016'!$AB141,PDC!$K:$K,0),MATCH($Z$3,PDC!$K$1:$L$1,0))</f>
        <v>Industries alimentaires</v>
      </c>
      <c r="AA141" t="s">
        <v>298</v>
      </c>
      <c r="AB141" t="s">
        <v>199</v>
      </c>
      <c r="AC141" s="10">
        <v>653.75509473</v>
      </c>
      <c r="AF141" t="str">
        <f t="shared" si="11"/>
        <v>03_Activités auxiliaires de services financiers et d'assurance</v>
      </c>
      <c r="AG141" t="str">
        <f>INDEX(PDC!$K$1:$L$89,MATCH('RP2016'!$AI141,PDC!$K:$K,0),MATCH($AG$4,PDC!$K$1:SL$1,0))</f>
        <v>Activités auxiliaires de services financiers et d'assurance</v>
      </c>
      <c r="AH141" t="s">
        <v>104</v>
      </c>
      <c r="AI141" t="s">
        <v>232</v>
      </c>
      <c r="AJ141" s="10">
        <v>414.54022341000001</v>
      </c>
    </row>
    <row r="142" spans="9:36" x14ac:dyDescent="0.35">
      <c r="I142" s="17" t="str">
        <f t="shared" si="12"/>
        <v>8424_Industrie</v>
      </c>
      <c r="J142" t="s">
        <v>332</v>
      </c>
      <c r="K142" s="17" t="s">
        <v>116</v>
      </c>
      <c r="L142" s="18">
        <v>2772.63</v>
      </c>
      <c r="M142" s="18">
        <v>773.62000000000012</v>
      </c>
      <c r="N142" s="18">
        <v>3546.25</v>
      </c>
      <c r="Y142" t="str">
        <f t="shared" si="10"/>
        <v>0063_Fabrication de boissons</v>
      </c>
      <c r="Z142" t="str">
        <f>INDEX(PDC!$K$1:$L$89,MATCH('RP2016'!$AB142,PDC!$K:$K,0),MATCH($Z$3,PDC!$K$1:$L$1,0))</f>
        <v>Fabrication de boissons</v>
      </c>
      <c r="AA142" t="s">
        <v>298</v>
      </c>
      <c r="AB142" t="s">
        <v>252</v>
      </c>
      <c r="AC142" s="10">
        <v>5.0394793538</v>
      </c>
      <c r="AF142" t="str">
        <f t="shared" si="11"/>
        <v>03_Activités immobilières</v>
      </c>
      <c r="AG142" t="str">
        <f>INDEX(PDC!$K$1:$L$89,MATCH('RP2016'!$AI142,PDC!$K:$K,0),MATCH($AG$4,PDC!$K$1:SL$1,0))</f>
        <v>Activités immobilières</v>
      </c>
      <c r="AH142" t="s">
        <v>104</v>
      </c>
      <c r="AI142" t="s">
        <v>217</v>
      </c>
      <c r="AJ142" s="10">
        <v>1037.6496887999999</v>
      </c>
    </row>
    <row r="143" spans="9:36" x14ac:dyDescent="0.35">
      <c r="I143" s="17" t="str">
        <f t="shared" si="12"/>
        <v>8424_Services</v>
      </c>
      <c r="J143" t="s">
        <v>332</v>
      </c>
      <c r="K143" s="17" t="s">
        <v>117</v>
      </c>
      <c r="L143" s="18">
        <v>5230.33</v>
      </c>
      <c r="M143" s="18">
        <v>8789.02</v>
      </c>
      <c r="N143" s="18">
        <v>14019.349999999999</v>
      </c>
      <c r="Y143" t="str">
        <f t="shared" si="10"/>
        <v>0063_Industrie de l'habillement</v>
      </c>
      <c r="Z143" t="str">
        <f>INDEX(PDC!$K$1:$L$89,MATCH('RP2016'!$AB143,PDC!$K:$K,0),MATCH($Z$3,PDC!$K$1:$L$1,0))</f>
        <v>Industrie de l'habillement</v>
      </c>
      <c r="AA143" t="s">
        <v>298</v>
      </c>
      <c r="AB143" t="s">
        <v>254</v>
      </c>
      <c r="AC143" s="10">
        <v>5.1843317971999996</v>
      </c>
      <c r="AF143" t="str">
        <f t="shared" si="11"/>
        <v>03_Activités juridiques et comptables</v>
      </c>
      <c r="AG143" t="str">
        <f>INDEX(PDC!$K$1:$L$89,MATCH('RP2016'!$AI143,PDC!$K:$K,0),MATCH($AG$4,PDC!$K$1:SL$1,0))</f>
        <v>Activités juridiques et comptables</v>
      </c>
      <c r="AH143" t="s">
        <v>104</v>
      </c>
      <c r="AI143" t="s">
        <v>155</v>
      </c>
      <c r="AJ143" s="10">
        <v>1066.0152023999999</v>
      </c>
    </row>
    <row r="144" spans="9:36" x14ac:dyDescent="0.35">
      <c r="I144" s="17" t="str">
        <f t="shared" si="12"/>
        <v>8425_Agriculture</v>
      </c>
      <c r="J144" t="s">
        <v>333</v>
      </c>
      <c r="K144" s="17" t="s">
        <v>114</v>
      </c>
      <c r="L144" s="18">
        <v>108.26</v>
      </c>
      <c r="M144" s="18">
        <v>9.9700000000000006</v>
      </c>
      <c r="N144" s="18">
        <v>118.23</v>
      </c>
      <c r="Y144" t="str">
        <f t="shared" si="10"/>
        <v>0063_Industrie du cuir et de la chaussure</v>
      </c>
      <c r="Z144" t="str">
        <f>INDEX(PDC!$K$1:$L$89,MATCH('RP2016'!$AB144,PDC!$K:$K,0),MATCH($Z$3,PDC!$K$1:$L$1,0))</f>
        <v>Industrie du cuir et de la chaussure</v>
      </c>
      <c r="AA144" t="s">
        <v>298</v>
      </c>
      <c r="AB144" t="s">
        <v>143</v>
      </c>
      <c r="AC144" s="10">
        <v>20.500841750999999</v>
      </c>
      <c r="AF144" t="str">
        <f t="shared" si="11"/>
        <v>03_Activités des sièges sociaux ; conseil de gestion</v>
      </c>
      <c r="AG144" t="str">
        <f>INDEX(PDC!$K$1:$L$89,MATCH('RP2016'!$AI144,PDC!$K:$K,0),MATCH($AG$4,PDC!$K$1:SL$1,0))</f>
        <v>Activités des sièges sociaux ; conseil de gestion</v>
      </c>
      <c r="AH144" t="s">
        <v>104</v>
      </c>
      <c r="AI144" t="s">
        <v>234</v>
      </c>
      <c r="AJ144" s="10">
        <v>292.83491329999998</v>
      </c>
    </row>
    <row r="145" spans="9:36" x14ac:dyDescent="0.35">
      <c r="I145" s="17" t="str">
        <f t="shared" si="12"/>
        <v>8425_Commerce</v>
      </c>
      <c r="J145" t="s">
        <v>333</v>
      </c>
      <c r="K145" s="17" t="s">
        <v>138</v>
      </c>
      <c r="L145" s="18">
        <v>1241.8499999999999</v>
      </c>
      <c r="M145" s="18">
        <v>1261.0899999999999</v>
      </c>
      <c r="N145" s="18">
        <v>2502.9399999999996</v>
      </c>
      <c r="Y145" t="str">
        <f t="shared" si="10"/>
        <v>0063_Travail du bois et fabrication d'articles en bois et en liège, à l'exception des meubles ; fabrication d'articles en vannerie et sparterie</v>
      </c>
      <c r="Z145" t="str">
        <f>INDEX(PDC!$K$1:$L$89,MATCH('RP2016'!$AB145,PDC!$K:$K,0),MATCH($Z$3,PDC!$K$1:$L$1,0))</f>
        <v>Travail du bois et fabrication d'articles en bois et en liège, à l'exception des meubles ; fabrication d'articles en vannerie et sparterie</v>
      </c>
      <c r="AA145" t="s">
        <v>298</v>
      </c>
      <c r="AB145" t="s">
        <v>196</v>
      </c>
      <c r="AC145" s="10">
        <v>127.56788971</v>
      </c>
      <c r="AF145" t="str">
        <f t="shared" si="11"/>
        <v>03_Activités d'architecture et d'ingénierie ; activités de contrôle et analyses techniques</v>
      </c>
      <c r="AG145" t="str">
        <f>INDEX(PDC!$K$1:$L$89,MATCH('RP2016'!$AI145,PDC!$K:$K,0),MATCH($AG$4,PDC!$K$1:SL$1,0))</f>
        <v>Activités d'architecture et d'ingénierie ; activités de contrôle et analyses techniques</v>
      </c>
      <c r="AH145" t="s">
        <v>104</v>
      </c>
      <c r="AI145" t="s">
        <v>243</v>
      </c>
      <c r="AJ145" s="10">
        <v>486.04723152999998</v>
      </c>
    </row>
    <row r="146" spans="9:36" x14ac:dyDescent="0.35">
      <c r="I146" s="17" t="str">
        <f t="shared" si="12"/>
        <v>8425_Construction</v>
      </c>
      <c r="J146" t="s">
        <v>333</v>
      </c>
      <c r="K146" s="17" t="s">
        <v>115</v>
      </c>
      <c r="L146" s="18">
        <v>925.16</v>
      </c>
      <c r="M146" s="18">
        <v>94.4</v>
      </c>
      <c r="N146" s="18">
        <v>1019.56</v>
      </c>
      <c r="Y146" t="str">
        <f t="shared" si="10"/>
        <v>0063_Cokéfaction et raffinage</v>
      </c>
      <c r="Z146" t="str">
        <f>INDEX(PDC!$K$1:$L$89,MATCH('RP2016'!$AB146,PDC!$K:$K,0),MATCH($Z$3,PDC!$K$1:$L$1,0))</f>
        <v>Cokéfaction et raffinage</v>
      </c>
      <c r="AA146" t="s">
        <v>298</v>
      </c>
      <c r="AB146" t="s">
        <v>262</v>
      </c>
      <c r="AC146" s="10">
        <v>5</v>
      </c>
      <c r="AF146" t="str">
        <f t="shared" si="11"/>
        <v>03_Recherche-développement scientifique</v>
      </c>
      <c r="AG146" t="str">
        <f>INDEX(PDC!$K$1:$L$89,MATCH('RP2016'!$AI146,PDC!$K:$K,0),MATCH($AG$4,PDC!$K$1:SL$1,0))</f>
        <v>Recherche-développement scientifique</v>
      </c>
      <c r="AH146" t="s">
        <v>104</v>
      </c>
      <c r="AI146" t="s">
        <v>251</v>
      </c>
      <c r="AJ146" s="10">
        <v>37.443219771999999</v>
      </c>
    </row>
    <row r="147" spans="9:36" x14ac:dyDescent="0.35">
      <c r="I147" s="17" t="str">
        <f t="shared" si="12"/>
        <v>8425_Industrie</v>
      </c>
      <c r="J147" t="s">
        <v>333</v>
      </c>
      <c r="K147" s="17" t="s">
        <v>116</v>
      </c>
      <c r="L147" s="18">
        <v>5722.1799999999994</v>
      </c>
      <c r="M147" s="18">
        <v>3104.9999999999995</v>
      </c>
      <c r="N147" s="18">
        <v>8827.1799999999985</v>
      </c>
      <c r="Y147" t="str">
        <f t="shared" si="10"/>
        <v>0063_Industrie chimique</v>
      </c>
      <c r="Z147" t="str">
        <f>INDEX(PDC!$K$1:$L$89,MATCH('RP2016'!$AB147,PDC!$K:$K,0),MATCH($Z$3,PDC!$K$1:$L$1,0))</f>
        <v>Industrie chimique</v>
      </c>
      <c r="AA147" t="s">
        <v>298</v>
      </c>
      <c r="AB147" t="s">
        <v>211</v>
      </c>
      <c r="AC147" s="10">
        <v>15</v>
      </c>
      <c r="AF147" t="str">
        <f t="shared" si="11"/>
        <v>03_Publicité et études de marché</v>
      </c>
      <c r="AG147" t="str">
        <f>INDEX(PDC!$K$1:$L$89,MATCH('RP2016'!$AI147,PDC!$K:$K,0),MATCH($AG$4,PDC!$K$1:SL$1,0))</f>
        <v>Publicité et études de marché</v>
      </c>
      <c r="AH147" t="s">
        <v>104</v>
      </c>
      <c r="AI147" t="s">
        <v>157</v>
      </c>
      <c r="AJ147" s="10">
        <v>162.10750257999999</v>
      </c>
    </row>
    <row r="148" spans="9:36" x14ac:dyDescent="0.35">
      <c r="I148" s="17" t="str">
        <f t="shared" si="12"/>
        <v>8425_Services</v>
      </c>
      <c r="J148" t="s">
        <v>333</v>
      </c>
      <c r="K148" s="17" t="s">
        <v>117</v>
      </c>
      <c r="L148" s="18">
        <v>3149.72</v>
      </c>
      <c r="M148" s="18">
        <v>3875.56</v>
      </c>
      <c r="N148" s="18">
        <v>7025.28</v>
      </c>
      <c r="Y148" t="str">
        <f t="shared" si="10"/>
        <v>0063_Fabrication de produits en caoutchouc et en plastique</v>
      </c>
      <c r="Z148" t="str">
        <f>INDEX(PDC!$K$1:$L$89,MATCH('RP2016'!$AB148,PDC!$K:$K,0),MATCH($Z$3,PDC!$K$1:$L$1,0))</f>
        <v>Fabrication de produits en caoutchouc et en plastique</v>
      </c>
      <c r="AA148" t="s">
        <v>298</v>
      </c>
      <c r="AB148" t="s">
        <v>195</v>
      </c>
      <c r="AC148" s="10">
        <v>90.921885954000004</v>
      </c>
      <c r="AF148" t="str">
        <f t="shared" si="11"/>
        <v>03_Autres activités spécialisées, scientifiques et techniques</v>
      </c>
      <c r="AG148" t="str">
        <f>INDEX(PDC!$K$1:$L$89,MATCH('RP2016'!$AI148,PDC!$K:$K,0),MATCH($AG$4,PDC!$K$1:SL$1,0))</f>
        <v>Autres activités spécialisées, scientifiques et techniques</v>
      </c>
      <c r="AH148" t="s">
        <v>104</v>
      </c>
      <c r="AI148" t="s">
        <v>159</v>
      </c>
      <c r="AJ148" s="10">
        <v>116.73262171</v>
      </c>
    </row>
    <row r="149" spans="9:36" x14ac:dyDescent="0.35">
      <c r="I149" s="17" t="str">
        <f t="shared" si="12"/>
        <v>8426_Agriculture</v>
      </c>
      <c r="J149" t="s">
        <v>334</v>
      </c>
      <c r="K149" s="17" t="s">
        <v>114</v>
      </c>
      <c r="L149" s="18">
        <v>162.93</v>
      </c>
      <c r="M149" s="18">
        <v>91.64</v>
      </c>
      <c r="N149" s="18">
        <v>254.57</v>
      </c>
      <c r="Y149" t="str">
        <f t="shared" si="10"/>
        <v>0063_Fabrication d'autres produits minéraux non métalliques</v>
      </c>
      <c r="Z149" t="str">
        <f>INDEX(PDC!$K$1:$L$89,MATCH('RP2016'!$AB149,PDC!$K:$K,0),MATCH($Z$3,PDC!$K$1:$L$1,0))</f>
        <v>Fabrication d'autres produits minéraux non métalliques</v>
      </c>
      <c r="AA149" t="s">
        <v>298</v>
      </c>
      <c r="AB149" t="s">
        <v>203</v>
      </c>
      <c r="AC149" s="10">
        <v>30.127613858</v>
      </c>
      <c r="AF149" t="str">
        <f t="shared" si="11"/>
        <v>03_Activités vétérinaires</v>
      </c>
      <c r="AG149" t="str">
        <f>INDEX(PDC!$K$1:$L$89,MATCH('RP2016'!$AI149,PDC!$K:$K,0),MATCH($AG$4,PDC!$K$1:SL$1,0))</f>
        <v>Activités vétérinaires</v>
      </c>
      <c r="AH149" t="s">
        <v>104</v>
      </c>
      <c r="AI149" t="s">
        <v>238</v>
      </c>
      <c r="AJ149" s="10">
        <v>166.29036522000001</v>
      </c>
    </row>
    <row r="150" spans="9:36" x14ac:dyDescent="0.35">
      <c r="I150" s="17" t="str">
        <f t="shared" si="12"/>
        <v>8426_Commerce</v>
      </c>
      <c r="J150" t="s">
        <v>334</v>
      </c>
      <c r="K150" s="17" t="s">
        <v>138</v>
      </c>
      <c r="L150" s="18">
        <v>3330.08</v>
      </c>
      <c r="M150" s="18">
        <v>3070.74</v>
      </c>
      <c r="N150" s="18">
        <v>6400.82</v>
      </c>
      <c r="Y150" t="str">
        <f t="shared" si="10"/>
        <v>0063_Fabrication de produits métalliques, à l'exception des machines et des équipements</v>
      </c>
      <c r="Z150" t="str">
        <f>INDEX(PDC!$K$1:$L$89,MATCH('RP2016'!$AB150,PDC!$K:$K,0),MATCH($Z$3,PDC!$K$1:$L$1,0))</f>
        <v>Fabrication de produits métalliques, à l'exception des machines et des équipements</v>
      </c>
      <c r="AA150" t="s">
        <v>298</v>
      </c>
      <c r="AB150" t="s">
        <v>204</v>
      </c>
      <c r="AC150" s="10">
        <v>24.550630005999999</v>
      </c>
      <c r="AF150" t="str">
        <f t="shared" si="11"/>
        <v>03_Activités de location et location-bail</v>
      </c>
      <c r="AG150" t="str">
        <f>INDEX(PDC!$K$1:$L$89,MATCH('RP2016'!$AI150,PDC!$K:$K,0),MATCH($AG$4,PDC!$K$1:SL$1,0))</f>
        <v>Activités de location et location-bail</v>
      </c>
      <c r="AH150" t="s">
        <v>104</v>
      </c>
      <c r="AI150" t="s">
        <v>236</v>
      </c>
      <c r="AJ150" s="10">
        <v>137.02618691000001</v>
      </c>
    </row>
    <row r="151" spans="9:36" x14ac:dyDescent="0.35">
      <c r="I151" s="17" t="str">
        <f t="shared" si="12"/>
        <v>8426_Construction</v>
      </c>
      <c r="J151" t="s">
        <v>334</v>
      </c>
      <c r="K151" s="17" t="s">
        <v>115</v>
      </c>
      <c r="L151" s="18">
        <v>2172.23</v>
      </c>
      <c r="M151" s="18">
        <v>282.8</v>
      </c>
      <c r="N151" s="18">
        <v>2455.0300000000002</v>
      </c>
      <c r="Y151" t="str">
        <f t="shared" si="10"/>
        <v>0063_Fabrication d'équipements électriques</v>
      </c>
      <c r="Z151" t="str">
        <f>INDEX(PDC!$K$1:$L$89,MATCH('RP2016'!$AB151,PDC!$K:$K,0),MATCH($Z$3,PDC!$K$1:$L$1,0))</f>
        <v>Fabrication d'équipements électriques</v>
      </c>
      <c r="AA151" t="s">
        <v>298</v>
      </c>
      <c r="AB151" t="s">
        <v>235</v>
      </c>
      <c r="AC151" s="10">
        <v>4.7248034309999998</v>
      </c>
      <c r="AF151" t="str">
        <f t="shared" si="11"/>
        <v>03_Activités liées à l'emploi</v>
      </c>
      <c r="AG151" t="str">
        <f>INDEX(PDC!$K$1:$L$89,MATCH('RP2016'!$AI151,PDC!$K:$K,0),MATCH($AG$4,PDC!$K$1:SL$1,0))</f>
        <v>Activités liées à l'emploi</v>
      </c>
      <c r="AH151" t="s">
        <v>104</v>
      </c>
      <c r="AI151" t="s">
        <v>198</v>
      </c>
      <c r="AJ151" s="10">
        <v>2774.3391566</v>
      </c>
    </row>
    <row r="152" spans="9:36" x14ac:dyDescent="0.35">
      <c r="I152" s="17" t="str">
        <f t="shared" si="12"/>
        <v>8426_Industrie</v>
      </c>
      <c r="J152" t="s">
        <v>334</v>
      </c>
      <c r="K152" s="17" t="s">
        <v>116</v>
      </c>
      <c r="L152" s="18">
        <v>6147.2099999999991</v>
      </c>
      <c r="M152" s="18">
        <v>2642.0899999999997</v>
      </c>
      <c r="N152" s="18">
        <v>8789.3000000000011</v>
      </c>
      <c r="Y152" t="str">
        <f t="shared" si="10"/>
        <v>0063_Fabrication de machines et équipements n.c.a.</v>
      </c>
      <c r="Z152" t="str">
        <f>INDEX(PDC!$K$1:$L$89,MATCH('RP2016'!$AB152,PDC!$K:$K,0),MATCH($Z$3,PDC!$K$1:$L$1,0))</f>
        <v>Fabrication de machines et équipements n.c.a.</v>
      </c>
      <c r="AA152" t="s">
        <v>298</v>
      </c>
      <c r="AB152" t="s">
        <v>219</v>
      </c>
      <c r="AC152" s="10">
        <v>66.286762647000003</v>
      </c>
      <c r="AF152" t="str">
        <f t="shared" si="11"/>
        <v>03_Activités des agences de voyage, voyagistes, services de réservation et activités connexes</v>
      </c>
      <c r="AG152" t="str">
        <f>INDEX(PDC!$K$1:$L$89,MATCH('RP2016'!$AI152,PDC!$K:$K,0),MATCH($AG$4,PDC!$K$1:SL$1,0))</f>
        <v>Activités des agences de voyage, voyagistes, services de réservation et activités connexes</v>
      </c>
      <c r="AH152" t="s">
        <v>104</v>
      </c>
      <c r="AI152" t="s">
        <v>227</v>
      </c>
      <c r="AJ152" s="10">
        <v>143.43393688</v>
      </c>
    </row>
    <row r="153" spans="9:36" x14ac:dyDescent="0.35">
      <c r="I153" s="17" t="str">
        <f t="shared" si="12"/>
        <v>8426_Services</v>
      </c>
      <c r="J153" t="s">
        <v>334</v>
      </c>
      <c r="K153" s="17" t="s">
        <v>117</v>
      </c>
      <c r="L153" s="18">
        <v>6740.06</v>
      </c>
      <c r="M153" s="18">
        <v>11760.919999999998</v>
      </c>
      <c r="N153" s="18">
        <v>18500.98</v>
      </c>
      <c r="Y153" t="str">
        <f t="shared" si="10"/>
        <v>0063_Industrie automobile</v>
      </c>
      <c r="Z153" t="str">
        <f>INDEX(PDC!$K$1:$L$89,MATCH('RP2016'!$AB153,PDC!$K:$K,0),MATCH($Z$3,PDC!$K$1:$L$1,0))</f>
        <v>Industrie automobile</v>
      </c>
      <c r="AA153" t="s">
        <v>298</v>
      </c>
      <c r="AB153" t="s">
        <v>208</v>
      </c>
      <c r="AC153" s="10">
        <v>5.1106194690000004</v>
      </c>
      <c r="AF153" t="str">
        <f t="shared" si="11"/>
        <v>03_Enquêtes et sécurité</v>
      </c>
      <c r="AG153" t="str">
        <f>INDEX(PDC!$K$1:$L$89,MATCH('RP2016'!$AI153,PDC!$K:$K,0),MATCH($AG$4,PDC!$K$1:SL$1,0))</f>
        <v>Enquêtes et sécurité</v>
      </c>
      <c r="AH153" t="s">
        <v>104</v>
      </c>
      <c r="AI153" t="s">
        <v>213</v>
      </c>
      <c r="AJ153" s="10">
        <v>191.6057418</v>
      </c>
    </row>
    <row r="154" spans="9:36" x14ac:dyDescent="0.35">
      <c r="I154" s="17" t="str">
        <f t="shared" si="12"/>
        <v>8427_Agriculture</v>
      </c>
      <c r="J154" t="s">
        <v>335</v>
      </c>
      <c r="K154" s="17" t="s">
        <v>114</v>
      </c>
      <c r="L154" s="18">
        <v>280.82</v>
      </c>
      <c r="M154" s="18">
        <v>183.23</v>
      </c>
      <c r="N154" s="18">
        <v>464.04999999999995</v>
      </c>
      <c r="Y154" t="str">
        <f t="shared" si="10"/>
        <v>0063_Fabrication de meubles</v>
      </c>
      <c r="Z154" t="str">
        <f>INDEX(PDC!$K$1:$L$89,MATCH('RP2016'!$AB154,PDC!$K:$K,0),MATCH($Z$3,PDC!$K$1:$L$1,0))</f>
        <v>Fabrication de meubles</v>
      </c>
      <c r="AA154" t="s">
        <v>298</v>
      </c>
      <c r="AB154" t="s">
        <v>231</v>
      </c>
      <c r="AC154" s="10">
        <v>227.10178669000001</v>
      </c>
      <c r="AF154" t="str">
        <f t="shared" si="11"/>
        <v>03_Services relatifs aux bâtiments et aménagement paysager</v>
      </c>
      <c r="AG154" t="str">
        <f>INDEX(PDC!$K$1:$L$89,MATCH('RP2016'!$AI154,PDC!$K:$K,0),MATCH($AG$4,PDC!$K$1:SL$1,0))</f>
        <v>Services relatifs aux bâtiments et aménagement paysager</v>
      </c>
      <c r="AH154" t="s">
        <v>104</v>
      </c>
      <c r="AI154" t="s">
        <v>212</v>
      </c>
      <c r="AJ154" s="10">
        <v>1207.7775188000001</v>
      </c>
    </row>
    <row r="155" spans="9:36" x14ac:dyDescent="0.35">
      <c r="I155" s="17" t="str">
        <f t="shared" si="12"/>
        <v>8427_Commerce</v>
      </c>
      <c r="J155" t="s">
        <v>335</v>
      </c>
      <c r="K155" s="17" t="s">
        <v>138</v>
      </c>
      <c r="L155" s="18">
        <v>1869.7</v>
      </c>
      <c r="M155" s="18">
        <v>1811.61</v>
      </c>
      <c r="N155" s="18">
        <v>3681.31</v>
      </c>
      <c r="Y155" t="str">
        <f t="shared" si="10"/>
        <v>0063_Réparation et installation de machines et d'équipements</v>
      </c>
      <c r="Z155" t="str">
        <f>INDEX(PDC!$K$1:$L$89,MATCH('RP2016'!$AB155,PDC!$K:$K,0),MATCH($Z$3,PDC!$K$1:$L$1,0))</f>
        <v>Réparation et installation de machines et d'équipements</v>
      </c>
      <c r="AA155" t="s">
        <v>298</v>
      </c>
      <c r="AB155" t="s">
        <v>215</v>
      </c>
      <c r="AC155" s="10">
        <v>32.732100887000001</v>
      </c>
      <c r="AF155" t="str">
        <f t="shared" si="11"/>
        <v>03_Activités administratives et autres activités de soutien aux entreprises</v>
      </c>
      <c r="AG155" t="str">
        <f>INDEX(PDC!$K$1:$L$89,MATCH('RP2016'!$AI155,PDC!$K:$K,0),MATCH($AG$4,PDC!$K$1:SL$1,0))</f>
        <v>Activités administratives et autres activités de soutien aux entreprises</v>
      </c>
      <c r="AH155" t="s">
        <v>104</v>
      </c>
      <c r="AI155" t="s">
        <v>224</v>
      </c>
      <c r="AJ155" s="10">
        <v>820.38414568999997</v>
      </c>
    </row>
    <row r="156" spans="9:36" x14ac:dyDescent="0.35">
      <c r="I156" s="17" t="str">
        <f t="shared" si="12"/>
        <v>8427_Construction</v>
      </c>
      <c r="J156" t="s">
        <v>335</v>
      </c>
      <c r="K156" s="17" t="s">
        <v>115</v>
      </c>
      <c r="L156" s="18">
        <v>1539.4</v>
      </c>
      <c r="M156" s="18">
        <v>217.05</v>
      </c>
      <c r="N156" s="18">
        <v>1756.45</v>
      </c>
      <c r="Y156" t="str">
        <f t="shared" si="10"/>
        <v>0063_Production et distribution d'électricité, de gaz, de vapeur et d'air conditionné</v>
      </c>
      <c r="Z156" t="str">
        <f>INDEX(PDC!$K$1:$L$89,MATCH('RP2016'!$AB156,PDC!$K:$K,0),MATCH($Z$3,PDC!$K$1:$L$1,0))</f>
        <v>Production et distribution d'électricité, de gaz, de vapeur et d'air conditionné</v>
      </c>
      <c r="AA156" t="s">
        <v>298</v>
      </c>
      <c r="AB156" t="s">
        <v>253</v>
      </c>
      <c r="AC156" s="10">
        <v>30.043776997999998</v>
      </c>
      <c r="AF156" t="str">
        <f t="shared" si="11"/>
        <v>03_Administration publique et défense ; sécurité sociale obligatoire</v>
      </c>
      <c r="AG156" t="str">
        <f>INDEX(PDC!$K$1:$L$89,MATCH('RP2016'!$AI156,PDC!$K:$K,0),MATCH($AG$4,PDC!$K$1:SL$1,0))</f>
        <v>Administration publique et défense ; sécurité sociale obligatoire</v>
      </c>
      <c r="AH156" t="s">
        <v>104</v>
      </c>
      <c r="AI156" t="s">
        <v>218</v>
      </c>
      <c r="AJ156" s="10">
        <v>4120.9424222999996</v>
      </c>
    </row>
    <row r="157" spans="9:36" x14ac:dyDescent="0.35">
      <c r="I157" s="17" t="str">
        <f t="shared" si="12"/>
        <v>8427_Industrie</v>
      </c>
      <c r="J157" t="s">
        <v>335</v>
      </c>
      <c r="K157" s="17" t="s">
        <v>116</v>
      </c>
      <c r="L157" s="18">
        <v>4072.57</v>
      </c>
      <c r="M157" s="18">
        <v>2208.83</v>
      </c>
      <c r="N157" s="18">
        <v>6281.4000000000005</v>
      </c>
      <c r="Y157" t="str">
        <f t="shared" si="10"/>
        <v>0063_Captage, traitement et distribution d'eau</v>
      </c>
      <c r="Z157" t="str">
        <f>INDEX(PDC!$K$1:$L$89,MATCH('RP2016'!$AB157,PDC!$K:$K,0),MATCH($Z$3,PDC!$K$1:$L$1,0))</f>
        <v>Captage, traitement et distribution d'eau</v>
      </c>
      <c r="AA157" t="s">
        <v>298</v>
      </c>
      <c r="AB157" t="s">
        <v>230</v>
      </c>
      <c r="AC157" s="10">
        <v>30.926055066</v>
      </c>
      <c r="AF157" t="str">
        <f t="shared" si="11"/>
        <v>03_Enseignement</v>
      </c>
      <c r="AG157" t="str">
        <f>INDEX(PDC!$K$1:$L$89,MATCH('RP2016'!$AI157,PDC!$K:$K,0),MATCH($AG$4,PDC!$K$1:SL$1,0))</f>
        <v>Enseignement</v>
      </c>
      <c r="AH157" t="s">
        <v>104</v>
      </c>
      <c r="AI157" t="s">
        <v>222</v>
      </c>
      <c r="AJ157" s="10">
        <v>2704.4036848999999</v>
      </c>
    </row>
    <row r="158" spans="9:36" x14ac:dyDescent="0.35">
      <c r="I158" s="17" t="str">
        <f t="shared" si="12"/>
        <v>8427_Services</v>
      </c>
      <c r="J158" t="s">
        <v>335</v>
      </c>
      <c r="K158" s="17" t="s">
        <v>117</v>
      </c>
      <c r="L158" s="18">
        <v>4350.04</v>
      </c>
      <c r="M158" s="18">
        <v>7363.24</v>
      </c>
      <c r="N158" s="18">
        <v>11713.279999999999</v>
      </c>
      <c r="Y158" t="str">
        <f t="shared" si="10"/>
        <v>0063_Collecte, traitement et élimination des déchets ; récupération</v>
      </c>
      <c r="Z158" t="str">
        <f>INDEX(PDC!$K$1:$L$89,MATCH('RP2016'!$AB158,PDC!$K:$K,0),MATCH($Z$3,PDC!$K$1:$L$1,0))</f>
        <v>Collecte, traitement et élimination des déchets ; récupération</v>
      </c>
      <c r="AA158" t="s">
        <v>298</v>
      </c>
      <c r="AB158" t="s">
        <v>147</v>
      </c>
      <c r="AC158" s="10">
        <v>44.777192720999999</v>
      </c>
      <c r="AF158" t="str">
        <f t="shared" si="11"/>
        <v>03_Activités pour la santé humaine</v>
      </c>
      <c r="AG158" t="str">
        <f>INDEX(PDC!$K$1:$L$89,MATCH('RP2016'!$AI158,PDC!$K:$K,0),MATCH($AG$4,PDC!$K$1:SL$1,0))</f>
        <v>Activités pour la santé humaine</v>
      </c>
      <c r="AH158" t="s">
        <v>104</v>
      </c>
      <c r="AI158" t="s">
        <v>207</v>
      </c>
      <c r="AJ158" s="10">
        <v>3727.8832898999999</v>
      </c>
    </row>
    <row r="159" spans="9:36" x14ac:dyDescent="0.35">
      <c r="I159" s="17" t="str">
        <f t="shared" si="12"/>
        <v>8428_Agriculture</v>
      </c>
      <c r="J159" t="s">
        <v>337</v>
      </c>
      <c r="K159" s="17" t="s">
        <v>114</v>
      </c>
      <c r="L159" s="18">
        <v>574.77</v>
      </c>
      <c r="M159" s="18">
        <v>225.87</v>
      </c>
      <c r="N159" s="18">
        <v>800.64</v>
      </c>
      <c r="Y159" t="str">
        <f t="shared" si="10"/>
        <v>0063_Construction de bâtiments</v>
      </c>
      <c r="Z159" t="str">
        <f>INDEX(PDC!$K$1:$L$89,MATCH('RP2016'!$AB159,PDC!$K:$K,0),MATCH($Z$3,PDC!$K$1:$L$1,0))</f>
        <v>Construction de bâtiments</v>
      </c>
      <c r="AA159" t="s">
        <v>298</v>
      </c>
      <c r="AB159" t="s">
        <v>193</v>
      </c>
      <c r="AC159" s="10">
        <v>5</v>
      </c>
      <c r="AF159" t="str">
        <f t="shared" si="11"/>
        <v>03_Hébergement médico-social et social</v>
      </c>
      <c r="AG159" t="str">
        <f>INDEX(PDC!$K$1:$L$89,MATCH('RP2016'!$AI159,PDC!$K:$K,0),MATCH($AG$4,PDC!$K$1:SL$1,0))</f>
        <v>Hébergement médico-social et social</v>
      </c>
      <c r="AH159" t="s">
        <v>104</v>
      </c>
      <c r="AI159" t="s">
        <v>202</v>
      </c>
      <c r="AJ159" s="10">
        <v>3420.2225788999999</v>
      </c>
    </row>
    <row r="160" spans="9:36" x14ac:dyDescent="0.35">
      <c r="I160" s="17" t="str">
        <f t="shared" si="12"/>
        <v>8428_Commerce</v>
      </c>
      <c r="J160" t="s">
        <v>337</v>
      </c>
      <c r="K160" s="17" t="s">
        <v>138</v>
      </c>
      <c r="L160" s="18">
        <v>11229.96</v>
      </c>
      <c r="M160" s="18">
        <v>9979.2000000000007</v>
      </c>
      <c r="N160" s="18">
        <v>21209.16</v>
      </c>
      <c r="Y160" t="str">
        <f t="shared" si="10"/>
        <v>0063_Génie civil</v>
      </c>
      <c r="Z160" t="str">
        <f>INDEX(PDC!$K$1:$L$89,MATCH('RP2016'!$AB160,PDC!$K:$K,0),MATCH($Z$3,PDC!$K$1:$L$1,0))</f>
        <v>Génie civil</v>
      </c>
      <c r="AA160" t="s">
        <v>298</v>
      </c>
      <c r="AB160" t="s">
        <v>149</v>
      </c>
      <c r="AC160" s="10">
        <v>119.31765996999999</v>
      </c>
      <c r="AF160" t="str">
        <f t="shared" si="11"/>
        <v>03_Action sociale sans hébergement</v>
      </c>
      <c r="AG160" t="str">
        <f>INDEX(PDC!$K$1:$L$89,MATCH('RP2016'!$AI160,PDC!$K:$K,0),MATCH($AG$4,PDC!$K$1:SL$1,0))</f>
        <v>Action sociale sans hébergement</v>
      </c>
      <c r="AH160" t="s">
        <v>104</v>
      </c>
      <c r="AI160" t="s">
        <v>201</v>
      </c>
      <c r="AJ160" s="10">
        <v>5982.2966607999997</v>
      </c>
    </row>
    <row r="161" spans="9:36" x14ac:dyDescent="0.35">
      <c r="I161" s="17" t="str">
        <f t="shared" si="12"/>
        <v>8428_Construction</v>
      </c>
      <c r="J161" t="s">
        <v>337</v>
      </c>
      <c r="K161" s="17" t="s">
        <v>115</v>
      </c>
      <c r="L161" s="18">
        <v>9106.52</v>
      </c>
      <c r="M161" s="18">
        <v>1241.45</v>
      </c>
      <c r="N161" s="18">
        <v>10347.970000000001</v>
      </c>
      <c r="Y161" t="str">
        <f t="shared" si="10"/>
        <v>0063_Travaux de construction spécialisés</v>
      </c>
      <c r="Z161" t="str">
        <f>INDEX(PDC!$K$1:$L$89,MATCH('RP2016'!$AB161,PDC!$K:$K,0),MATCH($Z$3,PDC!$K$1:$L$1,0))</f>
        <v>Travaux de construction spécialisés</v>
      </c>
      <c r="AA161" t="s">
        <v>298</v>
      </c>
      <c r="AB161" t="s">
        <v>151</v>
      </c>
      <c r="AC161" s="10">
        <v>604.40013863000001</v>
      </c>
      <c r="AF161" t="str">
        <f t="shared" si="11"/>
        <v>03_Activités créatives, artistiques et de spectacle</v>
      </c>
      <c r="AG161" t="str">
        <f>INDEX(PDC!$K$1:$L$89,MATCH('RP2016'!$AI161,PDC!$K:$K,0),MATCH($AG$4,PDC!$K$1:SL$1,0))</f>
        <v>Activités créatives, artistiques et de spectacle</v>
      </c>
      <c r="AH161" t="s">
        <v>104</v>
      </c>
      <c r="AI161" t="s">
        <v>245</v>
      </c>
      <c r="AJ161" s="10">
        <v>254.21729693</v>
      </c>
    </row>
    <row r="162" spans="9:36" x14ac:dyDescent="0.35">
      <c r="I162" s="17" t="str">
        <f t="shared" si="12"/>
        <v>8428_Industrie</v>
      </c>
      <c r="J162" t="s">
        <v>337</v>
      </c>
      <c r="K162" s="17" t="s">
        <v>116</v>
      </c>
      <c r="L162" s="18">
        <v>23971.01</v>
      </c>
      <c r="M162" s="18">
        <v>9200.25</v>
      </c>
      <c r="N162" s="18">
        <v>33171.259999999995</v>
      </c>
      <c r="Y162" t="str">
        <f t="shared" si="10"/>
        <v>0063_Commerce et réparation d'automobiles et de motocycles</v>
      </c>
      <c r="Z162" t="str">
        <f>INDEX(PDC!$K$1:$L$89,MATCH('RP2016'!$AB162,PDC!$K:$K,0),MATCH($Z$3,PDC!$K$1:$L$1,0))</f>
        <v>Commerce et réparation d'automobiles et de motocycles</v>
      </c>
      <c r="AA162" t="s">
        <v>298</v>
      </c>
      <c r="AB162" t="s">
        <v>223</v>
      </c>
      <c r="AC162" s="10">
        <v>171.22590008</v>
      </c>
      <c r="AF162" t="str">
        <f t="shared" si="11"/>
        <v>03_Bibliothèques, archives, musées et autres activités culturelles</v>
      </c>
      <c r="AG162" t="str">
        <f>INDEX(PDC!$K$1:$L$89,MATCH('RP2016'!$AI162,PDC!$K:$K,0),MATCH($AG$4,PDC!$K$1:SL$1,0))</f>
        <v>Bibliothèques, archives, musées et autres activités culturelles</v>
      </c>
      <c r="AH162" t="s">
        <v>104</v>
      </c>
      <c r="AI162" t="s">
        <v>239</v>
      </c>
      <c r="AJ162" s="10">
        <v>84.768277470000001</v>
      </c>
    </row>
    <row r="163" spans="9:36" x14ac:dyDescent="0.35">
      <c r="I163" s="17" t="str">
        <f t="shared" si="12"/>
        <v>8428_Services</v>
      </c>
      <c r="J163" t="s">
        <v>337</v>
      </c>
      <c r="K163" s="17" t="s">
        <v>117</v>
      </c>
      <c r="L163" s="18">
        <v>31930.34</v>
      </c>
      <c r="M163" s="18">
        <v>47425.8</v>
      </c>
      <c r="N163" s="18">
        <v>79356.139999999985</v>
      </c>
      <c r="Y163" t="str">
        <f t="shared" si="10"/>
        <v>0063_Commerce de gros, à l'exception des automobiles et des motocycles</v>
      </c>
      <c r="Z163" t="str">
        <f>INDEX(PDC!$K$1:$L$89,MATCH('RP2016'!$AB163,PDC!$K:$K,0),MATCH($Z$3,PDC!$K$1:$L$1,0))</f>
        <v>Commerce de gros, à l'exception des automobiles et des motocycles</v>
      </c>
      <c r="AA163" t="s">
        <v>298</v>
      </c>
      <c r="AB163" t="s">
        <v>210</v>
      </c>
      <c r="AC163" s="10">
        <v>188.71033638</v>
      </c>
      <c r="AF163" t="str">
        <f t="shared" si="11"/>
        <v>03_Organisation de jeux de hasard et d'argent</v>
      </c>
      <c r="AG163" t="str">
        <f>INDEX(PDC!$K$1:$L$89,MATCH('RP2016'!$AI163,PDC!$K:$K,0),MATCH($AG$4,PDC!$K$1:SL$1,0))</f>
        <v>Organisation de jeux de hasard et d'argent</v>
      </c>
      <c r="AH163" t="s">
        <v>104</v>
      </c>
      <c r="AI163" t="s">
        <v>247</v>
      </c>
      <c r="AJ163" s="10">
        <v>181.02587689999999</v>
      </c>
    </row>
    <row r="164" spans="9:36" x14ac:dyDescent="0.35">
      <c r="I164" s="17" t="str">
        <f t="shared" si="12"/>
        <v>8429_Agriculture</v>
      </c>
      <c r="J164" t="s">
        <v>339</v>
      </c>
      <c r="K164" s="17" t="s">
        <v>114</v>
      </c>
      <c r="L164" s="18">
        <v>271.58999999999997</v>
      </c>
      <c r="M164" s="18">
        <v>144.33000000000001</v>
      </c>
      <c r="N164" s="18">
        <v>415.91999999999996</v>
      </c>
      <c r="Y164" t="str">
        <f t="shared" si="10"/>
        <v>0063_Commerce de détail, à l'exception des automobiles et des motocycles</v>
      </c>
      <c r="Z164" t="str">
        <f>INDEX(PDC!$K$1:$L$89,MATCH('RP2016'!$AB164,PDC!$K:$K,0),MATCH($Z$3,PDC!$K$1:$L$1,0))</f>
        <v>Commerce de détail, à l'exception des automobiles et des motocycles</v>
      </c>
      <c r="AA164" t="s">
        <v>298</v>
      </c>
      <c r="AB164" t="s">
        <v>206</v>
      </c>
      <c r="AC164" s="10">
        <v>668.03838165000002</v>
      </c>
      <c r="AF164" t="str">
        <f t="shared" si="11"/>
        <v>03_Activités sportives, récréatives et de loisirs</v>
      </c>
      <c r="AG164" t="str">
        <f>INDEX(PDC!$K$1:$L$89,MATCH('RP2016'!$AI164,PDC!$K:$K,0),MATCH($AG$4,PDC!$K$1:SL$1,0))</f>
        <v>Activités sportives, récréatives et de loisirs</v>
      </c>
      <c r="AH164" t="s">
        <v>104</v>
      </c>
      <c r="AI164" t="s">
        <v>241</v>
      </c>
      <c r="AJ164" s="10">
        <v>523.22728361999998</v>
      </c>
    </row>
    <row r="165" spans="9:36" x14ac:dyDescent="0.35">
      <c r="I165" s="17" t="str">
        <f t="shared" si="12"/>
        <v>8429_Commerce</v>
      </c>
      <c r="J165" t="s">
        <v>339</v>
      </c>
      <c r="K165" s="17" t="s">
        <v>138</v>
      </c>
      <c r="L165" s="18">
        <v>758.24</v>
      </c>
      <c r="M165" s="18">
        <v>649.62</v>
      </c>
      <c r="N165" s="18">
        <v>1407.8600000000001</v>
      </c>
      <c r="Y165" t="str">
        <f t="shared" si="10"/>
        <v>0063_Transports terrestres et transport par conduites</v>
      </c>
      <c r="Z165" t="str">
        <f>INDEX(PDC!$K$1:$L$89,MATCH('RP2016'!$AB165,PDC!$K:$K,0),MATCH($Z$3,PDC!$K$1:$L$1,0))</f>
        <v>Transports terrestres et transport par conduites</v>
      </c>
      <c r="AA165" t="s">
        <v>298</v>
      </c>
      <c r="AB165" t="s">
        <v>205</v>
      </c>
      <c r="AC165" s="10">
        <v>177.32102376</v>
      </c>
      <c r="AF165" t="str">
        <f t="shared" si="11"/>
        <v>03_Activités des organisations associatives</v>
      </c>
      <c r="AG165" t="str">
        <f>INDEX(PDC!$K$1:$L$89,MATCH('RP2016'!$AI165,PDC!$K:$K,0),MATCH($AG$4,PDC!$K$1:SL$1,0))</f>
        <v>Activités des organisations associatives</v>
      </c>
      <c r="AH165" t="s">
        <v>104</v>
      </c>
      <c r="AI165" t="s">
        <v>209</v>
      </c>
      <c r="AJ165" s="10">
        <v>1288.9945875000001</v>
      </c>
    </row>
    <row r="166" spans="9:36" x14ac:dyDescent="0.35">
      <c r="I166" s="17" t="str">
        <f t="shared" si="12"/>
        <v>8429_Construction</v>
      </c>
      <c r="J166" t="s">
        <v>339</v>
      </c>
      <c r="K166" s="17" t="s">
        <v>115</v>
      </c>
      <c r="L166" s="18">
        <v>865.95</v>
      </c>
      <c r="M166" s="18">
        <v>55.39</v>
      </c>
      <c r="N166" s="18">
        <v>921.34</v>
      </c>
      <c r="Y166" t="str">
        <f t="shared" si="10"/>
        <v>0063_Transports par eau</v>
      </c>
      <c r="Z166" t="str">
        <f>INDEX(PDC!$K$1:$L$89,MATCH('RP2016'!$AB166,PDC!$K:$K,0),MATCH($Z$3,PDC!$K$1:$L$1,0))</f>
        <v>Transports par eau</v>
      </c>
      <c r="AA166" t="s">
        <v>298</v>
      </c>
      <c r="AB166" t="s">
        <v>256</v>
      </c>
      <c r="AC166" s="10">
        <v>9.7543859649000009</v>
      </c>
      <c r="AF166" t="str">
        <f t="shared" si="11"/>
        <v>03_Réparation d'ordinateurs et de biens personnels et domestiques</v>
      </c>
      <c r="AG166" t="str">
        <f>INDEX(PDC!$K$1:$L$89,MATCH('RP2016'!$AI166,PDC!$K:$K,0),MATCH($AG$4,PDC!$K$1:SL$1,0))</f>
        <v>Réparation d'ordinateurs et de biens personnels et domestiques</v>
      </c>
      <c r="AH166" t="s">
        <v>104</v>
      </c>
      <c r="AI166" t="s">
        <v>242</v>
      </c>
      <c r="AJ166" s="10">
        <v>301.77155664999998</v>
      </c>
    </row>
    <row r="167" spans="9:36" x14ac:dyDescent="0.35">
      <c r="I167" s="17" t="str">
        <f t="shared" si="12"/>
        <v>8429_Industrie</v>
      </c>
      <c r="J167" t="s">
        <v>339</v>
      </c>
      <c r="K167" s="17" t="s">
        <v>116</v>
      </c>
      <c r="L167" s="18">
        <v>712.86</v>
      </c>
      <c r="M167" s="18">
        <v>433.75</v>
      </c>
      <c r="N167" s="18">
        <v>1146.6100000000001</v>
      </c>
      <c r="Y167" t="str">
        <f t="shared" si="10"/>
        <v>0063_Entreposage et services auxiliaires des transports</v>
      </c>
      <c r="Z167" t="str">
        <f>INDEX(PDC!$K$1:$L$89,MATCH('RP2016'!$AB167,PDC!$K:$K,0),MATCH($Z$3,PDC!$K$1:$L$1,0))</f>
        <v>Entreposage et services auxiliaires des transports</v>
      </c>
      <c r="AA167" t="s">
        <v>298</v>
      </c>
      <c r="AB167" t="s">
        <v>200</v>
      </c>
      <c r="AC167" s="10">
        <v>7.9037761901000003</v>
      </c>
      <c r="AF167" t="str">
        <f t="shared" si="11"/>
        <v>03_Autres services personnels</v>
      </c>
      <c r="AG167" t="str">
        <f>INDEX(PDC!$K$1:$L$89,MATCH('RP2016'!$AI167,PDC!$K:$K,0),MATCH($AG$4,PDC!$K$1:SL$1,0))</f>
        <v>Autres services personnels</v>
      </c>
      <c r="AH167" t="s">
        <v>104</v>
      </c>
      <c r="AI167" t="s">
        <v>216</v>
      </c>
      <c r="AJ167" s="10">
        <v>1191.4196363999999</v>
      </c>
    </row>
    <row r="168" spans="9:36" x14ac:dyDescent="0.35">
      <c r="I168" s="17" t="str">
        <f t="shared" si="12"/>
        <v>8429_Services</v>
      </c>
      <c r="J168" t="s">
        <v>339</v>
      </c>
      <c r="K168" s="17" t="s">
        <v>117</v>
      </c>
      <c r="L168" s="18">
        <v>1457.3600000000001</v>
      </c>
      <c r="M168" s="18">
        <v>2726.16</v>
      </c>
      <c r="N168" s="18">
        <v>4183.5199999999995</v>
      </c>
      <c r="Y168" t="str">
        <f t="shared" si="10"/>
        <v>0063_Activités de poste et de courrier</v>
      </c>
      <c r="Z168" t="str">
        <f>INDEX(PDC!$K$1:$L$89,MATCH('RP2016'!$AB168,PDC!$K:$K,0),MATCH($Z$3,PDC!$K$1:$L$1,0))</f>
        <v>Activités de poste et de courrier</v>
      </c>
      <c r="AA168" t="s">
        <v>298</v>
      </c>
      <c r="AB168" t="s">
        <v>229</v>
      </c>
      <c r="AC168" s="10">
        <v>133.59027172</v>
      </c>
      <c r="AF168" t="str">
        <f t="shared" si="11"/>
        <v>03_Activités des ménages en tant qu'employeurs de personnel domestique</v>
      </c>
      <c r="AG168" t="str">
        <f>INDEX(PDC!$K$1:$L$89,MATCH('RP2016'!$AI168,PDC!$K:$K,0),MATCH($AG$4,PDC!$K$1:SL$1,0))</f>
        <v>Activités des ménages en tant qu'employeurs de personnel domestique</v>
      </c>
      <c r="AH168" t="s">
        <v>104</v>
      </c>
      <c r="AI168" t="s">
        <v>261</v>
      </c>
      <c r="AJ168" s="10">
        <v>1034.5666795</v>
      </c>
    </row>
    <row r="169" spans="9:36" x14ac:dyDescent="0.35">
      <c r="I169" s="17" t="str">
        <f t="shared" si="12"/>
        <v>8430_Agriculture</v>
      </c>
      <c r="J169" t="s">
        <v>341</v>
      </c>
      <c r="K169" s="17" t="s">
        <v>114</v>
      </c>
      <c r="L169" s="18">
        <v>169.35</v>
      </c>
      <c r="M169" s="18">
        <v>80.91</v>
      </c>
      <c r="N169" s="18">
        <v>250.26</v>
      </c>
      <c r="Y169" t="str">
        <f t="shared" si="10"/>
        <v>0063_Hébergement</v>
      </c>
      <c r="Z169" t="str">
        <f>INDEX(PDC!$K$1:$L$89,MATCH('RP2016'!$AB169,PDC!$K:$K,0),MATCH($Z$3,PDC!$K$1:$L$1,0))</f>
        <v>Hébergement</v>
      </c>
      <c r="AA169" t="s">
        <v>298</v>
      </c>
      <c r="AB169" t="s">
        <v>220</v>
      </c>
      <c r="AC169" s="10">
        <v>119.81292606</v>
      </c>
      <c r="AF169" t="str">
        <f t="shared" si="11"/>
        <v>07_Culture et production animale, chasse et services annexes</v>
      </c>
      <c r="AG169" t="str">
        <f>INDEX(PDC!$K$1:$L$89,MATCH('RP2016'!$AI169,PDC!$K:$K,0),MATCH($AG$4,PDC!$K$1:SL$1,0))</f>
        <v>Culture et production animale, chasse et services annexes</v>
      </c>
      <c r="AH169" t="s">
        <v>106</v>
      </c>
      <c r="AI169" t="s">
        <v>94</v>
      </c>
      <c r="AJ169" s="10">
        <v>1164.3681117000001</v>
      </c>
    </row>
    <row r="170" spans="9:36" x14ac:dyDescent="0.35">
      <c r="I170" s="17" t="str">
        <f t="shared" si="12"/>
        <v>8430_Commerce</v>
      </c>
      <c r="J170" t="s">
        <v>341</v>
      </c>
      <c r="K170" s="17" t="s">
        <v>138</v>
      </c>
      <c r="L170" s="18">
        <v>719.72</v>
      </c>
      <c r="M170" s="18">
        <v>757.45</v>
      </c>
      <c r="N170" s="18">
        <v>1477.17</v>
      </c>
      <c r="Y170" t="str">
        <f t="shared" si="10"/>
        <v>0063_Restauration</v>
      </c>
      <c r="Z170" t="str">
        <f>INDEX(PDC!$K$1:$L$89,MATCH('RP2016'!$AB170,PDC!$K:$K,0),MATCH($Z$3,PDC!$K$1:$L$1,0))</f>
        <v>Restauration</v>
      </c>
      <c r="AA170" t="s">
        <v>298</v>
      </c>
      <c r="AB170" t="s">
        <v>214</v>
      </c>
      <c r="AC170" s="10">
        <v>115.03631446999999</v>
      </c>
      <c r="AF170" t="str">
        <f t="shared" si="11"/>
        <v>07_Sylviculture et exploitation forestière</v>
      </c>
      <c r="AG170" t="str">
        <f>INDEX(PDC!$K$1:$L$89,MATCH('RP2016'!$AI170,PDC!$K:$K,0),MATCH($AG$4,PDC!$K$1:SL$1,0))</f>
        <v>Sylviculture et exploitation forestière</v>
      </c>
      <c r="AH170" t="s">
        <v>106</v>
      </c>
      <c r="AI170" t="s">
        <v>95</v>
      </c>
      <c r="AJ170" s="10">
        <v>99.168518176000006</v>
      </c>
    </row>
    <row r="171" spans="9:36" x14ac:dyDescent="0.35">
      <c r="I171" s="17" t="str">
        <f t="shared" si="12"/>
        <v>8430_Construction</v>
      </c>
      <c r="J171" t="s">
        <v>341</v>
      </c>
      <c r="K171" s="17" t="s">
        <v>115</v>
      </c>
      <c r="L171" s="18">
        <v>1294.3</v>
      </c>
      <c r="M171" s="18">
        <v>150.13</v>
      </c>
      <c r="N171" s="18">
        <v>1444.4299999999998</v>
      </c>
      <c r="Y171" t="str">
        <f t="shared" si="10"/>
        <v>0063_Édition</v>
      </c>
      <c r="Z171" t="str">
        <f>INDEX(PDC!$K$1:$L$89,MATCH('RP2016'!$AB171,PDC!$K:$K,0),MATCH($Z$3,PDC!$K$1:$L$1,0))</f>
        <v>Édition</v>
      </c>
      <c r="AA171" t="s">
        <v>298</v>
      </c>
      <c r="AB171" t="s">
        <v>255</v>
      </c>
      <c r="AC171" s="10">
        <v>10.013203558000001</v>
      </c>
      <c r="AF171" t="str">
        <f t="shared" si="11"/>
        <v>07_Pêche et aquaculture</v>
      </c>
      <c r="AG171" t="str">
        <f>INDEX(PDC!$K$1:$L$89,MATCH('RP2016'!$AI171,PDC!$K:$K,0),MATCH($AG$4,PDC!$K$1:SL$1,0))</f>
        <v>Pêche et aquaculture</v>
      </c>
      <c r="AH171" t="s">
        <v>106</v>
      </c>
      <c r="AI171" t="s">
        <v>104</v>
      </c>
      <c r="AJ171" s="10">
        <v>7.2009512277000001</v>
      </c>
    </row>
    <row r="172" spans="9:36" x14ac:dyDescent="0.35">
      <c r="I172" s="17" t="str">
        <f t="shared" si="12"/>
        <v>8430_Industrie</v>
      </c>
      <c r="J172" t="s">
        <v>341</v>
      </c>
      <c r="K172" s="17" t="s">
        <v>116</v>
      </c>
      <c r="L172" s="18">
        <v>3246.3999999999996</v>
      </c>
      <c r="M172" s="18">
        <v>1405.23</v>
      </c>
      <c r="N172" s="18">
        <v>4651.63</v>
      </c>
      <c r="Y172" t="str">
        <f t="shared" si="10"/>
        <v>0063_Production de films cinématographiques, de vidéo et de programmes de télévision ; enregistrement sonore et édition musicale</v>
      </c>
      <c r="Z172" t="str">
        <f>INDEX(PDC!$K$1:$L$89,MATCH('RP2016'!$AB172,PDC!$K:$K,0),MATCH($Z$3,PDC!$K$1:$L$1,0))</f>
        <v>Production de films cinématographiques, de vidéo et de programmes de télévision ; enregistrement sonore et édition musicale</v>
      </c>
      <c r="AA172" t="s">
        <v>298</v>
      </c>
      <c r="AB172" t="s">
        <v>228</v>
      </c>
      <c r="AC172" s="10">
        <v>24.881162067000002</v>
      </c>
      <c r="AF172" t="str">
        <f t="shared" si="11"/>
        <v>07_Autres industries extractives</v>
      </c>
      <c r="AG172" t="str">
        <f>INDEX(PDC!$K$1:$L$89,MATCH('RP2016'!$AI172,PDC!$K:$K,0),MATCH($AG$4,PDC!$K$1:SL$1,0))</f>
        <v>Autres industries extractives</v>
      </c>
      <c r="AH172" t="s">
        <v>106</v>
      </c>
      <c r="AI172" t="s">
        <v>96</v>
      </c>
      <c r="AJ172" s="10">
        <v>68.749130711999996</v>
      </c>
    </row>
    <row r="173" spans="9:36" x14ac:dyDescent="0.35">
      <c r="I173" s="17" t="str">
        <f t="shared" si="12"/>
        <v>8430_Services</v>
      </c>
      <c r="J173" t="s">
        <v>341</v>
      </c>
      <c r="K173" s="17" t="s">
        <v>117</v>
      </c>
      <c r="L173" s="18">
        <v>2621.57</v>
      </c>
      <c r="M173" s="18">
        <v>4032.04</v>
      </c>
      <c r="N173" s="18">
        <v>6653.61</v>
      </c>
      <c r="Y173" t="str">
        <f t="shared" si="10"/>
        <v>0063_Programmation, conseil et autres activités informatiques</v>
      </c>
      <c r="Z173" t="str">
        <f>INDEX(PDC!$K$1:$L$89,MATCH('RP2016'!$AB173,PDC!$K:$K,0),MATCH($Z$3,PDC!$K$1:$L$1,0))</f>
        <v>Programmation, conseil et autres activités informatiques</v>
      </c>
      <c r="AA173" t="s">
        <v>298</v>
      </c>
      <c r="AB173" t="s">
        <v>233</v>
      </c>
      <c r="AC173" s="10">
        <v>17.668150105999999</v>
      </c>
      <c r="AF173" t="str">
        <f t="shared" si="11"/>
        <v>07_Industries alimentaires</v>
      </c>
      <c r="AG173" t="str">
        <f>INDEX(PDC!$K$1:$L$89,MATCH('RP2016'!$AI173,PDC!$K:$K,0),MATCH($AG$4,PDC!$K$1:SL$1,0))</f>
        <v>Industries alimentaires</v>
      </c>
      <c r="AH173" t="s">
        <v>106</v>
      </c>
      <c r="AI173" t="s">
        <v>199</v>
      </c>
      <c r="AJ173" s="10">
        <v>2207.4849748000001</v>
      </c>
    </row>
    <row r="174" spans="9:36" x14ac:dyDescent="0.35">
      <c r="I174" s="17" t="str">
        <f t="shared" si="12"/>
        <v>8431_Agriculture</v>
      </c>
      <c r="J174" t="s">
        <v>343</v>
      </c>
      <c r="K174" s="17" t="s">
        <v>114</v>
      </c>
      <c r="L174" s="18">
        <v>1385.47</v>
      </c>
      <c r="M174" s="18">
        <v>654.29999999999995</v>
      </c>
      <c r="N174" s="18">
        <v>2039.77</v>
      </c>
      <c r="Y174" t="str">
        <f t="shared" si="10"/>
        <v>0063_Services d'information</v>
      </c>
      <c r="Z174" t="str">
        <f>INDEX(PDC!$K$1:$L$89,MATCH('RP2016'!$AB174,PDC!$K:$K,0),MATCH($Z$3,PDC!$K$1:$L$1,0))</f>
        <v>Services d'information</v>
      </c>
      <c r="AA174" t="s">
        <v>298</v>
      </c>
      <c r="AB174" t="s">
        <v>153</v>
      </c>
      <c r="AC174" s="10">
        <v>1.0818757060999999</v>
      </c>
      <c r="AF174" t="str">
        <f t="shared" si="11"/>
        <v>07_Fabrication de boissons</v>
      </c>
      <c r="AG174" t="str">
        <f>INDEX(PDC!$K$1:$L$89,MATCH('RP2016'!$AI174,PDC!$K:$K,0),MATCH($AG$4,PDC!$K$1:SL$1,0))</f>
        <v>Fabrication de boissons</v>
      </c>
      <c r="AH174" t="s">
        <v>106</v>
      </c>
      <c r="AI174" t="s">
        <v>252</v>
      </c>
      <c r="AJ174" s="10">
        <v>238.98140981</v>
      </c>
    </row>
    <row r="175" spans="9:36" x14ac:dyDescent="0.35">
      <c r="I175" s="17" t="str">
        <f t="shared" si="12"/>
        <v>8431_Commerce</v>
      </c>
      <c r="J175" t="s">
        <v>343</v>
      </c>
      <c r="K175" s="17" t="s">
        <v>138</v>
      </c>
      <c r="L175" s="18">
        <v>8151.01</v>
      </c>
      <c r="M175" s="18">
        <v>6746.67</v>
      </c>
      <c r="N175" s="18">
        <v>14897.68</v>
      </c>
      <c r="Y175" t="str">
        <f t="shared" si="10"/>
        <v>0063_Activités des services financiers, hors assurance et caisses de retraite</v>
      </c>
      <c r="Z175" t="str">
        <f>INDEX(PDC!$K$1:$L$89,MATCH('RP2016'!$AB175,PDC!$K:$K,0),MATCH($Z$3,PDC!$K$1:$L$1,0))</f>
        <v>Activités des services financiers, hors assurance et caisses de retraite</v>
      </c>
      <c r="AA175" t="s">
        <v>298</v>
      </c>
      <c r="AB175" t="s">
        <v>226</v>
      </c>
      <c r="AC175" s="10">
        <v>87.148633965000002</v>
      </c>
      <c r="AF175" t="str">
        <f t="shared" si="11"/>
        <v>07_Fabrication de textiles</v>
      </c>
      <c r="AG175" t="str">
        <f>INDEX(PDC!$K$1:$L$89,MATCH('RP2016'!$AI175,PDC!$K:$K,0),MATCH($AG$4,PDC!$K$1:SL$1,0))</f>
        <v>Fabrication de textiles</v>
      </c>
      <c r="AH175" t="s">
        <v>106</v>
      </c>
      <c r="AI175" t="s">
        <v>250</v>
      </c>
      <c r="AJ175" s="10">
        <v>957.02102731000002</v>
      </c>
    </row>
    <row r="176" spans="9:36" x14ac:dyDescent="0.35">
      <c r="I176" s="17" t="str">
        <f t="shared" si="12"/>
        <v>8431_Construction</v>
      </c>
      <c r="J176" t="s">
        <v>343</v>
      </c>
      <c r="K176" s="17" t="s">
        <v>115</v>
      </c>
      <c r="L176" s="18">
        <v>5050.74</v>
      </c>
      <c r="M176" s="18">
        <v>740.32</v>
      </c>
      <c r="N176" s="18">
        <v>5791.0599999999995</v>
      </c>
      <c r="Y176" t="str">
        <f t="shared" si="10"/>
        <v>0063_Assurance</v>
      </c>
      <c r="Z176" t="str">
        <f>INDEX(PDC!$K$1:$L$89,MATCH('RP2016'!$AB176,PDC!$K:$K,0),MATCH($Z$3,PDC!$K$1:$L$1,0))</f>
        <v>Assurance</v>
      </c>
      <c r="AA176" t="s">
        <v>298</v>
      </c>
      <c r="AB176" t="s">
        <v>240</v>
      </c>
      <c r="AC176" s="10">
        <v>15.212473076</v>
      </c>
      <c r="AF176" t="str">
        <f t="shared" si="11"/>
        <v>07_Industrie de l'habillement</v>
      </c>
      <c r="AG176" t="str">
        <f>INDEX(PDC!$K$1:$L$89,MATCH('RP2016'!$AI176,PDC!$K:$K,0),MATCH($AG$4,PDC!$K$1:SL$1,0))</f>
        <v>Industrie de l'habillement</v>
      </c>
      <c r="AH176" t="s">
        <v>106</v>
      </c>
      <c r="AI176" t="s">
        <v>254</v>
      </c>
      <c r="AJ176" s="10">
        <v>26.016763821000001</v>
      </c>
    </row>
    <row r="177" spans="9:36" x14ac:dyDescent="0.35">
      <c r="I177" s="17" t="str">
        <f t="shared" si="12"/>
        <v>8431_Industrie</v>
      </c>
      <c r="J177" t="s">
        <v>343</v>
      </c>
      <c r="K177" s="17" t="s">
        <v>116</v>
      </c>
      <c r="L177" s="18">
        <v>12066.179999999998</v>
      </c>
      <c r="M177" s="18">
        <v>5618.2000000000007</v>
      </c>
      <c r="N177" s="18">
        <v>17684.38</v>
      </c>
      <c r="Y177" t="str">
        <f t="shared" si="10"/>
        <v>0063_Activités auxiliaires de services financiers et d'assurance</v>
      </c>
      <c r="Z177" t="str">
        <f>INDEX(PDC!$K$1:$L$89,MATCH('RP2016'!$AB177,PDC!$K:$K,0),MATCH($Z$3,PDC!$K$1:$L$1,0))</f>
        <v>Activités auxiliaires de services financiers et d'assurance</v>
      </c>
      <c r="AA177" t="s">
        <v>298</v>
      </c>
      <c r="AB177" t="s">
        <v>232</v>
      </c>
      <c r="AC177" s="10">
        <v>19.815850099999999</v>
      </c>
      <c r="AF177" t="str">
        <f t="shared" si="11"/>
        <v>07_Industrie du cuir et de la chaussure</v>
      </c>
      <c r="AG177" t="str">
        <f>INDEX(PDC!$K$1:$L$89,MATCH('RP2016'!$AI177,PDC!$K:$K,0),MATCH($AG$4,PDC!$K$1:SL$1,0))</f>
        <v>Industrie du cuir et de la chaussure</v>
      </c>
      <c r="AH177" t="s">
        <v>106</v>
      </c>
      <c r="AI177" t="s">
        <v>143</v>
      </c>
      <c r="AJ177" s="10">
        <v>340.30979151999998</v>
      </c>
    </row>
    <row r="178" spans="9:36" x14ac:dyDescent="0.35">
      <c r="I178" s="17" t="str">
        <f t="shared" si="12"/>
        <v>8431_Services</v>
      </c>
      <c r="J178" t="s">
        <v>343</v>
      </c>
      <c r="K178" s="17" t="s">
        <v>117</v>
      </c>
      <c r="L178" s="18">
        <v>18893.59</v>
      </c>
      <c r="M178" s="18">
        <v>26792.89</v>
      </c>
      <c r="N178" s="18">
        <v>45686.479999999996</v>
      </c>
      <c r="Y178" t="str">
        <f t="shared" si="10"/>
        <v>0063_Activités immobilières</v>
      </c>
      <c r="Z178" t="str">
        <f>INDEX(PDC!$K$1:$L$89,MATCH('RP2016'!$AB178,PDC!$K:$K,0),MATCH($Z$3,PDC!$K$1:$L$1,0))</f>
        <v>Activités immobilières</v>
      </c>
      <c r="AA178" t="s">
        <v>298</v>
      </c>
      <c r="AB178" t="s">
        <v>217</v>
      </c>
      <c r="AC178" s="10">
        <v>17.692698769</v>
      </c>
      <c r="AF178" t="str">
        <f t="shared" si="11"/>
        <v>07_Travail du bois et fabrication d'articles en bois et en liège, à l'exception des meubles ; fabrication d'articles en vannerie et sparterie</v>
      </c>
      <c r="AG178" t="str">
        <f>INDEX(PDC!$K$1:$L$89,MATCH('RP2016'!$AI178,PDC!$K:$K,0),MATCH($AG$4,PDC!$K$1:SL$1,0))</f>
        <v>Travail du bois et fabrication d'articles en bois et en liège, à l'exception des meubles ; fabrication d'articles en vannerie et sparterie</v>
      </c>
      <c r="AH178" t="s">
        <v>106</v>
      </c>
      <c r="AI178" t="s">
        <v>196</v>
      </c>
      <c r="AJ178" s="10">
        <v>232.04311643</v>
      </c>
    </row>
    <row r="179" spans="9:36" x14ac:dyDescent="0.35">
      <c r="I179" s="17" t="str">
        <f t="shared" si="12"/>
        <v>8432_Agriculture</v>
      </c>
      <c r="J179" t="s">
        <v>344</v>
      </c>
      <c r="K179" s="17" t="s">
        <v>114</v>
      </c>
      <c r="L179" s="18">
        <v>389.55</v>
      </c>
      <c r="M179" s="18">
        <v>128.71</v>
      </c>
      <c r="N179" s="18">
        <v>518.26</v>
      </c>
      <c r="Y179" t="str">
        <f t="shared" si="10"/>
        <v>0063_Activités juridiques et comptables</v>
      </c>
      <c r="Z179" t="str">
        <f>INDEX(PDC!$K$1:$L$89,MATCH('RP2016'!$AB179,PDC!$K:$K,0),MATCH($Z$3,PDC!$K$1:$L$1,0))</f>
        <v>Activités juridiques et comptables</v>
      </c>
      <c r="AA179" t="s">
        <v>298</v>
      </c>
      <c r="AB179" t="s">
        <v>155</v>
      </c>
      <c r="AC179" s="10">
        <v>88.437772617999997</v>
      </c>
      <c r="AF179" t="str">
        <f t="shared" si="11"/>
        <v>07_Industrie du papier et du carton</v>
      </c>
      <c r="AG179" t="str">
        <f>INDEX(PDC!$K$1:$L$89,MATCH('RP2016'!$AI179,PDC!$K:$K,0),MATCH($AG$4,PDC!$K$1:SL$1,0))</f>
        <v>Industrie du papier et du carton</v>
      </c>
      <c r="AH179" t="s">
        <v>106</v>
      </c>
      <c r="AI179" t="s">
        <v>248</v>
      </c>
      <c r="AJ179" s="10">
        <v>482.10978607999999</v>
      </c>
    </row>
    <row r="180" spans="9:36" x14ac:dyDescent="0.35">
      <c r="I180" s="17" t="str">
        <f t="shared" si="12"/>
        <v>8432_Commerce</v>
      </c>
      <c r="J180" t="s">
        <v>344</v>
      </c>
      <c r="K180" s="17" t="s">
        <v>138</v>
      </c>
      <c r="L180" s="18">
        <v>2618.56</v>
      </c>
      <c r="M180" s="18">
        <v>2975.76</v>
      </c>
      <c r="N180" s="18">
        <v>5594.32</v>
      </c>
      <c r="Y180" t="str">
        <f t="shared" si="10"/>
        <v>0063_Activités des sièges sociaux ; conseil de gestion</v>
      </c>
      <c r="Z180" t="str">
        <f>INDEX(PDC!$K$1:$L$89,MATCH('RP2016'!$AB180,PDC!$K:$K,0),MATCH($Z$3,PDC!$K$1:$L$1,0))</f>
        <v>Activités des sièges sociaux ; conseil de gestion</v>
      </c>
      <c r="AA180" t="s">
        <v>298</v>
      </c>
      <c r="AB180" t="s">
        <v>234</v>
      </c>
      <c r="AC180" s="10">
        <v>2.6793975952000002</v>
      </c>
      <c r="AF180" t="str">
        <f t="shared" si="11"/>
        <v>07_Imprimerie et reproduction d'enregistrements</v>
      </c>
      <c r="AG180" t="str">
        <f>INDEX(PDC!$K$1:$L$89,MATCH('RP2016'!$AI180,PDC!$K:$K,0),MATCH($AG$4,PDC!$K$1:SL$1,0))</f>
        <v>Imprimerie et reproduction d'enregistrements</v>
      </c>
      <c r="AH180" t="s">
        <v>106</v>
      </c>
      <c r="AI180" t="s">
        <v>221</v>
      </c>
      <c r="AJ180" s="10">
        <v>217.66763886999999</v>
      </c>
    </row>
    <row r="181" spans="9:36" x14ac:dyDescent="0.35">
      <c r="I181" s="17" t="str">
        <f t="shared" si="12"/>
        <v>8432_Construction</v>
      </c>
      <c r="J181" t="s">
        <v>344</v>
      </c>
      <c r="K181" s="17" t="s">
        <v>115</v>
      </c>
      <c r="L181" s="18">
        <v>2143.31</v>
      </c>
      <c r="M181" s="18">
        <v>222.1</v>
      </c>
      <c r="N181" s="18">
        <v>2365.41</v>
      </c>
      <c r="Y181" t="str">
        <f t="shared" si="10"/>
        <v>0063_Activités d'architecture et d'ingénierie ; activités de contrôle et analyses techniques</v>
      </c>
      <c r="Z181" t="str">
        <f>INDEX(PDC!$K$1:$L$89,MATCH('RP2016'!$AB181,PDC!$K:$K,0),MATCH($Z$3,PDC!$K$1:$L$1,0))</f>
        <v>Activités d'architecture et d'ingénierie ; activités de contrôle et analyses techniques</v>
      </c>
      <c r="AA181" t="s">
        <v>298</v>
      </c>
      <c r="AB181" t="s">
        <v>243</v>
      </c>
      <c r="AC181" s="10">
        <v>42.330749324999999</v>
      </c>
      <c r="AF181" t="str">
        <f t="shared" si="11"/>
        <v>07_Industrie chimique</v>
      </c>
      <c r="AG181" t="str">
        <f>INDEX(PDC!$K$1:$L$89,MATCH('RP2016'!$AI181,PDC!$K:$K,0),MATCH($AG$4,PDC!$K$1:SL$1,0))</f>
        <v>Industrie chimique</v>
      </c>
      <c r="AH181" t="s">
        <v>106</v>
      </c>
      <c r="AI181" t="s">
        <v>211</v>
      </c>
      <c r="AJ181" s="10">
        <v>1067.7232935</v>
      </c>
    </row>
    <row r="182" spans="9:36" x14ac:dyDescent="0.35">
      <c r="I182" s="17" t="str">
        <f t="shared" si="12"/>
        <v>8432_Industrie</v>
      </c>
      <c r="J182" t="s">
        <v>344</v>
      </c>
      <c r="K182" s="17" t="s">
        <v>116</v>
      </c>
      <c r="L182" s="18">
        <v>4411.4699999999993</v>
      </c>
      <c r="M182" s="18">
        <v>2673.65</v>
      </c>
      <c r="N182" s="18">
        <v>7085.1200000000008</v>
      </c>
      <c r="Y182" t="str">
        <f t="shared" si="10"/>
        <v>0063_Recherche-développement scientifique</v>
      </c>
      <c r="Z182" t="str">
        <f>INDEX(PDC!$K$1:$L$89,MATCH('RP2016'!$AB182,PDC!$K:$K,0),MATCH($Z$3,PDC!$K$1:$L$1,0))</f>
        <v>Recherche-développement scientifique</v>
      </c>
      <c r="AA182" t="s">
        <v>298</v>
      </c>
      <c r="AB182" t="s">
        <v>251</v>
      </c>
      <c r="AC182" s="10">
        <v>5.0828392163</v>
      </c>
      <c r="AF182" t="str">
        <f t="shared" si="11"/>
        <v>07_Industrie pharmaceutique</v>
      </c>
      <c r="AG182" t="str">
        <f>INDEX(PDC!$K$1:$L$89,MATCH('RP2016'!$AI182,PDC!$K:$K,0),MATCH($AG$4,PDC!$K$1:SL$1,0))</f>
        <v>Industrie pharmaceutique</v>
      </c>
      <c r="AH182" t="s">
        <v>106</v>
      </c>
      <c r="AI182" t="s">
        <v>259</v>
      </c>
      <c r="AJ182" s="10">
        <v>841.14547033999997</v>
      </c>
    </row>
    <row r="183" spans="9:36" x14ac:dyDescent="0.35">
      <c r="I183" s="17" t="str">
        <f t="shared" si="12"/>
        <v>8432_Services</v>
      </c>
      <c r="J183" t="s">
        <v>344</v>
      </c>
      <c r="K183" s="17" t="s">
        <v>117</v>
      </c>
      <c r="L183" s="18">
        <v>6253.3499999999995</v>
      </c>
      <c r="M183" s="18">
        <v>10672.51</v>
      </c>
      <c r="N183" s="18">
        <v>16925.86</v>
      </c>
      <c r="Y183" t="str">
        <f t="shared" si="10"/>
        <v>0063_Autres activités spécialisées, scientifiques et techniques</v>
      </c>
      <c r="Z183" t="str">
        <f>INDEX(PDC!$K$1:$L$89,MATCH('RP2016'!$AB183,PDC!$K:$K,0),MATCH($Z$3,PDC!$K$1:$L$1,0))</f>
        <v>Autres activités spécialisées, scientifiques et techniques</v>
      </c>
      <c r="AA183" t="s">
        <v>298</v>
      </c>
      <c r="AB183" t="s">
        <v>159</v>
      </c>
      <c r="AC183" s="10">
        <v>5.1380211857000004</v>
      </c>
      <c r="AF183" t="str">
        <f t="shared" si="11"/>
        <v>07_Fabrication de produits en caoutchouc et en plastique</v>
      </c>
      <c r="AG183" t="str">
        <f>INDEX(PDC!$K$1:$L$89,MATCH('RP2016'!$AI183,PDC!$K:$K,0),MATCH($AG$4,PDC!$K$1:SL$1,0))</f>
        <v>Fabrication de produits en caoutchouc et en plastique</v>
      </c>
      <c r="AH183" t="s">
        <v>106</v>
      </c>
      <c r="AI183" t="s">
        <v>195</v>
      </c>
      <c r="AJ183" s="10">
        <v>289.41971367999997</v>
      </c>
    </row>
    <row r="184" spans="9:36" x14ac:dyDescent="0.35">
      <c r="I184" s="17" t="str">
        <f t="shared" si="12"/>
        <v>8433_Agriculture</v>
      </c>
      <c r="J184" t="s">
        <v>345</v>
      </c>
      <c r="K184" s="17" t="s">
        <v>114</v>
      </c>
      <c r="L184" s="18">
        <v>677.06</v>
      </c>
      <c r="M184" s="18">
        <v>379.47</v>
      </c>
      <c r="N184" s="18">
        <v>1056.53</v>
      </c>
      <c r="Y184" t="str">
        <f t="shared" si="10"/>
        <v>0063_Activités vétérinaires</v>
      </c>
      <c r="Z184" t="str">
        <f>INDEX(PDC!$K$1:$L$89,MATCH('RP2016'!$AB184,PDC!$K:$K,0),MATCH($Z$3,PDC!$K$1:$L$1,0))</f>
        <v>Activités vétérinaires</v>
      </c>
      <c r="AA184" t="s">
        <v>298</v>
      </c>
      <c r="AB184" t="s">
        <v>238</v>
      </c>
      <c r="AC184" s="10">
        <v>50.317357921999999</v>
      </c>
      <c r="AF184" t="str">
        <f t="shared" si="11"/>
        <v>07_Fabrication d'autres produits minéraux non métalliques</v>
      </c>
      <c r="AG184" t="str">
        <f>INDEX(PDC!$K$1:$L$89,MATCH('RP2016'!$AI184,PDC!$K:$K,0),MATCH($AG$4,PDC!$K$1:SL$1,0))</f>
        <v>Fabrication d'autres produits minéraux non métalliques</v>
      </c>
      <c r="AH184" t="s">
        <v>106</v>
      </c>
      <c r="AI184" t="s">
        <v>203</v>
      </c>
      <c r="AJ184" s="10">
        <v>618.74315331000003</v>
      </c>
    </row>
    <row r="185" spans="9:36" x14ac:dyDescent="0.35">
      <c r="I185" s="17" t="str">
        <f t="shared" si="12"/>
        <v>8433_Commerce</v>
      </c>
      <c r="J185" t="s">
        <v>345</v>
      </c>
      <c r="K185" s="17" t="s">
        <v>138</v>
      </c>
      <c r="L185" s="18">
        <v>4211.5600000000004</v>
      </c>
      <c r="M185" s="18">
        <v>4932.32</v>
      </c>
      <c r="N185" s="18">
        <v>9143.880000000001</v>
      </c>
      <c r="Y185" t="str">
        <f t="shared" si="10"/>
        <v>0063_Activités liées à l'emploi</v>
      </c>
      <c r="Z185" t="str">
        <f>INDEX(PDC!$K$1:$L$89,MATCH('RP2016'!$AB185,PDC!$K:$K,0),MATCH($Z$3,PDC!$K$1:$L$1,0))</f>
        <v>Activités liées à l'emploi</v>
      </c>
      <c r="AA185" t="s">
        <v>298</v>
      </c>
      <c r="AB185" t="s">
        <v>198</v>
      </c>
      <c r="AC185" s="10">
        <v>146.23912985000001</v>
      </c>
      <c r="AF185" t="str">
        <f t="shared" si="11"/>
        <v>07_Métallurgie</v>
      </c>
      <c r="AG185" t="str">
        <f>INDEX(PDC!$K$1:$L$89,MATCH('RP2016'!$AI185,PDC!$K:$K,0),MATCH($AG$4,PDC!$K$1:SL$1,0))</f>
        <v>Métallurgie</v>
      </c>
      <c r="AH185" t="s">
        <v>106</v>
      </c>
      <c r="AI185" t="s">
        <v>225</v>
      </c>
      <c r="AJ185" s="10">
        <v>34.983850463000003</v>
      </c>
    </row>
    <row r="186" spans="9:36" x14ac:dyDescent="0.35">
      <c r="I186" s="17" t="str">
        <f t="shared" si="12"/>
        <v>8433_Construction</v>
      </c>
      <c r="J186" t="s">
        <v>345</v>
      </c>
      <c r="K186" s="17" t="s">
        <v>115</v>
      </c>
      <c r="L186" s="18">
        <v>4772.17</v>
      </c>
      <c r="M186" s="18">
        <v>774.15</v>
      </c>
      <c r="N186" s="18">
        <v>5546.32</v>
      </c>
      <c r="Y186" t="str">
        <f t="shared" si="10"/>
        <v>0063_Activités des agences de voyage, voyagistes, services de réservation et activités connexes</v>
      </c>
      <c r="Z186" t="str">
        <f>INDEX(PDC!$K$1:$L$89,MATCH('RP2016'!$AB186,PDC!$K:$K,0),MATCH($Z$3,PDC!$K$1:$L$1,0))</f>
        <v>Activités des agences de voyage, voyagistes, services de réservation et activités connexes</v>
      </c>
      <c r="AA186" t="s">
        <v>298</v>
      </c>
      <c r="AB186" t="s">
        <v>227</v>
      </c>
      <c r="AC186" s="10">
        <v>20.308600278</v>
      </c>
      <c r="AF186" t="str">
        <f t="shared" si="11"/>
        <v>07_Fabrication de produits métalliques, à l'exception des machines et des équipements</v>
      </c>
      <c r="AG186" t="str">
        <f>INDEX(PDC!$K$1:$L$89,MATCH('RP2016'!$AI186,PDC!$K:$K,0),MATCH($AG$4,PDC!$K$1:SL$1,0))</f>
        <v>Fabrication de produits métalliques, à l'exception des machines et des équipements</v>
      </c>
      <c r="AH186" t="s">
        <v>106</v>
      </c>
      <c r="AI186" t="s">
        <v>204</v>
      </c>
      <c r="AJ186" s="10">
        <v>707.97216936999996</v>
      </c>
    </row>
    <row r="187" spans="9:36" x14ac:dyDescent="0.35">
      <c r="I187" s="17" t="str">
        <f t="shared" si="12"/>
        <v>8433_Industrie</v>
      </c>
      <c r="J187" t="s">
        <v>345</v>
      </c>
      <c r="K187" s="17" t="s">
        <v>116</v>
      </c>
      <c r="L187" s="18">
        <v>12326.07</v>
      </c>
      <c r="M187" s="18">
        <v>5202.1099999999997</v>
      </c>
      <c r="N187" s="18">
        <v>17528.18</v>
      </c>
      <c r="Y187" t="str">
        <f t="shared" si="10"/>
        <v>0063_Services relatifs aux bâtiments et aménagement paysager</v>
      </c>
      <c r="Z187" t="str">
        <f>INDEX(PDC!$K$1:$L$89,MATCH('RP2016'!$AB187,PDC!$K:$K,0),MATCH($Z$3,PDC!$K$1:$L$1,0))</f>
        <v>Services relatifs aux bâtiments et aménagement paysager</v>
      </c>
      <c r="AA187" t="s">
        <v>298</v>
      </c>
      <c r="AB187" t="s">
        <v>212</v>
      </c>
      <c r="AC187" s="10">
        <v>90.304217668000007</v>
      </c>
      <c r="AF187" t="str">
        <f t="shared" si="11"/>
        <v>07_Fabrication de produits informatiques, électroniques et optiques</v>
      </c>
      <c r="AG187" t="str">
        <f>INDEX(PDC!$K$1:$L$89,MATCH('RP2016'!$AI187,PDC!$K:$K,0),MATCH($AG$4,PDC!$K$1:SL$1,0))</f>
        <v>Fabrication de produits informatiques, électroniques et optiques</v>
      </c>
      <c r="AH187" t="s">
        <v>106</v>
      </c>
      <c r="AI187" t="s">
        <v>145</v>
      </c>
      <c r="AJ187" s="10">
        <v>233.75338995999999</v>
      </c>
    </row>
    <row r="188" spans="9:36" x14ac:dyDescent="0.35">
      <c r="I188" s="17" t="str">
        <f t="shared" si="12"/>
        <v>8433_Services</v>
      </c>
      <c r="J188" t="s">
        <v>345</v>
      </c>
      <c r="K188" s="17" t="s">
        <v>117</v>
      </c>
      <c r="L188" s="18">
        <v>11325.16</v>
      </c>
      <c r="M188" s="18">
        <v>18682.22</v>
      </c>
      <c r="N188" s="18">
        <v>30007.380000000005</v>
      </c>
      <c r="Y188" t="str">
        <f t="shared" si="10"/>
        <v>0063_Activités administratives et autres activités de soutien aux entreprises</v>
      </c>
      <c r="Z188" t="str">
        <f>INDEX(PDC!$K$1:$L$89,MATCH('RP2016'!$AB188,PDC!$K:$K,0),MATCH($Z$3,PDC!$K$1:$L$1,0))</f>
        <v>Activités administratives et autres activités de soutien aux entreprises</v>
      </c>
      <c r="AA188" t="s">
        <v>298</v>
      </c>
      <c r="AB188" t="s">
        <v>224</v>
      </c>
      <c r="AC188" s="10">
        <v>25.146030463999999</v>
      </c>
      <c r="AF188" t="str">
        <f t="shared" si="11"/>
        <v>07_Fabrication d'équipements électriques</v>
      </c>
      <c r="AG188" t="str">
        <f>INDEX(PDC!$K$1:$L$89,MATCH('RP2016'!$AI188,PDC!$K:$K,0),MATCH($AG$4,PDC!$K$1:SL$1,0))</f>
        <v>Fabrication d'équipements électriques</v>
      </c>
      <c r="AH188" t="s">
        <v>106</v>
      </c>
      <c r="AI188" t="s">
        <v>235</v>
      </c>
      <c r="AJ188" s="10">
        <v>685.82975180000005</v>
      </c>
    </row>
    <row r="189" spans="9:36" x14ac:dyDescent="0.35">
      <c r="I189" s="17" t="str">
        <f t="shared" si="12"/>
        <v>8434_Agriculture</v>
      </c>
      <c r="J189" t="s">
        <v>347</v>
      </c>
      <c r="K189" s="17" t="s">
        <v>114</v>
      </c>
      <c r="L189" s="18">
        <v>512.75</v>
      </c>
      <c r="M189" s="18">
        <v>314.08999999999997</v>
      </c>
      <c r="N189" s="18">
        <v>826.83999999999992</v>
      </c>
      <c r="Y189" t="str">
        <f t="shared" si="10"/>
        <v>0063_Administration publique et défense ; sécurité sociale obligatoire</v>
      </c>
      <c r="Z189" t="str">
        <f>INDEX(PDC!$K$1:$L$89,MATCH('RP2016'!$AB189,PDC!$K:$K,0),MATCH($Z$3,PDC!$K$1:$L$1,0))</f>
        <v>Administration publique et défense ; sécurité sociale obligatoire</v>
      </c>
      <c r="AA189" t="s">
        <v>298</v>
      </c>
      <c r="AB189" t="s">
        <v>218</v>
      </c>
      <c r="AC189" s="10">
        <v>390.59905572999998</v>
      </c>
      <c r="AF189" t="str">
        <f t="shared" si="11"/>
        <v>07_Fabrication de machines et équipements n.c.a.</v>
      </c>
      <c r="AG189" t="str">
        <f>INDEX(PDC!$K$1:$L$89,MATCH('RP2016'!$AI189,PDC!$K:$K,0),MATCH($AG$4,PDC!$K$1:SL$1,0))</f>
        <v>Fabrication de machines et équipements n.c.a.</v>
      </c>
      <c r="AH189" t="s">
        <v>106</v>
      </c>
      <c r="AI189" t="s">
        <v>219</v>
      </c>
      <c r="AJ189" s="10">
        <v>640.81563774999995</v>
      </c>
    </row>
    <row r="190" spans="9:36" x14ac:dyDescent="0.35">
      <c r="I190" s="17" t="str">
        <f t="shared" si="12"/>
        <v>8434_Commerce</v>
      </c>
      <c r="J190" t="s">
        <v>347</v>
      </c>
      <c r="K190" s="17" t="s">
        <v>138</v>
      </c>
      <c r="L190" s="18">
        <v>3910.46</v>
      </c>
      <c r="M190" s="18">
        <v>3975.25</v>
      </c>
      <c r="N190" s="18">
        <v>7885.71</v>
      </c>
      <c r="Y190" t="str">
        <f t="shared" si="10"/>
        <v>0063_Enseignement</v>
      </c>
      <c r="Z190" t="str">
        <f>INDEX(PDC!$K$1:$L$89,MATCH('RP2016'!$AB190,PDC!$K:$K,0),MATCH($Z$3,PDC!$K$1:$L$1,0))</f>
        <v>Enseignement</v>
      </c>
      <c r="AA190" t="s">
        <v>298</v>
      </c>
      <c r="AB190" t="s">
        <v>222</v>
      </c>
      <c r="AC190" s="10">
        <v>242.72858585</v>
      </c>
      <c r="AF190" t="str">
        <f t="shared" si="11"/>
        <v>07_Industrie automobile</v>
      </c>
      <c r="AG190" t="str">
        <f>INDEX(PDC!$K$1:$L$89,MATCH('RP2016'!$AI190,PDC!$K:$K,0),MATCH($AG$4,PDC!$K$1:SL$1,0))</f>
        <v>Industrie automobile</v>
      </c>
      <c r="AH190" t="s">
        <v>106</v>
      </c>
      <c r="AI190" t="s">
        <v>208</v>
      </c>
      <c r="AJ190" s="10">
        <v>3204.1345729999998</v>
      </c>
    </row>
    <row r="191" spans="9:36" x14ac:dyDescent="0.35">
      <c r="I191" s="17" t="str">
        <f t="shared" si="12"/>
        <v>8434_Construction</v>
      </c>
      <c r="J191" t="s">
        <v>347</v>
      </c>
      <c r="K191" s="17" t="s">
        <v>115</v>
      </c>
      <c r="L191" s="18">
        <v>2892.33</v>
      </c>
      <c r="M191" s="18">
        <v>368.21</v>
      </c>
      <c r="N191" s="18">
        <v>3260.54</v>
      </c>
      <c r="Y191" t="str">
        <f t="shared" si="10"/>
        <v>0063_Activités pour la santé humaine</v>
      </c>
      <c r="Z191" t="str">
        <f>INDEX(PDC!$K$1:$L$89,MATCH('RP2016'!$AB191,PDC!$K:$K,0),MATCH($Z$3,PDC!$K$1:$L$1,0))</f>
        <v>Activités pour la santé humaine</v>
      </c>
      <c r="AA191" t="s">
        <v>298</v>
      </c>
      <c r="AB191" t="s">
        <v>207</v>
      </c>
      <c r="AC191" s="10">
        <v>320.81463446999999</v>
      </c>
      <c r="AF191" t="str">
        <f t="shared" si="11"/>
        <v>07_Fabrication d'autres matériels de transport</v>
      </c>
      <c r="AG191" t="str">
        <f>INDEX(PDC!$K$1:$L$89,MATCH('RP2016'!$AI191,PDC!$K:$K,0),MATCH($AG$4,PDC!$K$1:SL$1,0))</f>
        <v>Fabrication d'autres matériels de transport</v>
      </c>
      <c r="AH191" t="s">
        <v>106</v>
      </c>
      <c r="AI191" t="s">
        <v>237</v>
      </c>
      <c r="AJ191" s="10">
        <v>184.02074945000001</v>
      </c>
    </row>
    <row r="192" spans="9:36" x14ac:dyDescent="0.35">
      <c r="I192" s="17" t="str">
        <f t="shared" si="12"/>
        <v>8434_Industrie</v>
      </c>
      <c r="J192" t="s">
        <v>347</v>
      </c>
      <c r="K192" s="17" t="s">
        <v>116</v>
      </c>
      <c r="L192" s="18">
        <v>7018.56</v>
      </c>
      <c r="M192" s="18">
        <v>3298.8300000000004</v>
      </c>
      <c r="N192" s="18">
        <v>10317.39</v>
      </c>
      <c r="Y192" t="str">
        <f t="shared" si="10"/>
        <v>0063_Hébergement médico-social et social</v>
      </c>
      <c r="Z192" t="str">
        <f>INDEX(PDC!$K$1:$L$89,MATCH('RP2016'!$AB192,PDC!$K:$K,0),MATCH($Z$3,PDC!$K$1:$L$1,0))</f>
        <v>Hébergement médico-social et social</v>
      </c>
      <c r="AA192" t="s">
        <v>298</v>
      </c>
      <c r="AB192" t="s">
        <v>202</v>
      </c>
      <c r="AC192" s="10">
        <v>436.45499315000001</v>
      </c>
      <c r="AF192" t="str">
        <f t="shared" si="11"/>
        <v>07_Fabrication de meubles</v>
      </c>
      <c r="AG192" t="str">
        <f>INDEX(PDC!$K$1:$L$89,MATCH('RP2016'!$AI192,PDC!$K:$K,0),MATCH($AG$4,PDC!$K$1:SL$1,0))</f>
        <v>Fabrication de meubles</v>
      </c>
      <c r="AH192" t="s">
        <v>106</v>
      </c>
      <c r="AI192" t="s">
        <v>231</v>
      </c>
      <c r="AJ192" s="10">
        <v>107.99119829999999</v>
      </c>
    </row>
    <row r="193" spans="9:36" x14ac:dyDescent="0.35">
      <c r="I193" s="17" t="str">
        <f t="shared" si="12"/>
        <v>8434_Services</v>
      </c>
      <c r="J193" t="s">
        <v>347</v>
      </c>
      <c r="K193" s="17" t="s">
        <v>117</v>
      </c>
      <c r="L193" s="18">
        <v>8115.3700000000008</v>
      </c>
      <c r="M193" s="18">
        <v>13509.83</v>
      </c>
      <c r="N193" s="18">
        <v>21625.200000000001</v>
      </c>
      <c r="Y193" t="str">
        <f t="shared" si="10"/>
        <v>0063_Action sociale sans hébergement</v>
      </c>
      <c r="Z193" t="str">
        <f>INDEX(PDC!$K$1:$L$89,MATCH('RP2016'!$AB193,PDC!$K:$K,0),MATCH($Z$3,PDC!$K$1:$L$1,0))</f>
        <v>Action sociale sans hébergement</v>
      </c>
      <c r="AA193" t="s">
        <v>298</v>
      </c>
      <c r="AB193" t="s">
        <v>201</v>
      </c>
      <c r="AC193" s="10">
        <v>589.10204969999995</v>
      </c>
      <c r="AF193" t="str">
        <f t="shared" si="11"/>
        <v>07_Autres industries manufacturières</v>
      </c>
      <c r="AG193" t="str">
        <f>INDEX(PDC!$K$1:$L$89,MATCH('RP2016'!$AI193,PDC!$K:$K,0),MATCH($AG$4,PDC!$K$1:SL$1,0))</f>
        <v>Autres industries manufacturières</v>
      </c>
      <c r="AH193" t="s">
        <v>106</v>
      </c>
      <c r="AI193" t="s">
        <v>244</v>
      </c>
      <c r="AJ193" s="10">
        <v>601.27102772000001</v>
      </c>
    </row>
    <row r="194" spans="9:36" x14ac:dyDescent="0.35">
      <c r="I194" s="17" t="str">
        <f t="shared" si="12"/>
        <v>8435_Agriculture</v>
      </c>
      <c r="J194" t="s">
        <v>348</v>
      </c>
      <c r="K194" s="17" t="s">
        <v>114</v>
      </c>
      <c r="L194" s="18">
        <v>369.37</v>
      </c>
      <c r="M194" s="18">
        <v>178.1</v>
      </c>
      <c r="N194" s="18">
        <v>547.47</v>
      </c>
      <c r="Y194" t="str">
        <f t="shared" si="10"/>
        <v>0063_Activités sportives, récréatives et de loisirs</v>
      </c>
      <c r="Z194" t="str">
        <f>INDEX(PDC!$K$1:$L$89,MATCH('RP2016'!$AB194,PDC!$K:$K,0),MATCH($Z$3,PDC!$K$1:$L$1,0))</f>
        <v>Activités sportives, récréatives et de loisirs</v>
      </c>
      <c r="AA194" t="s">
        <v>298</v>
      </c>
      <c r="AB194" t="s">
        <v>241</v>
      </c>
      <c r="AC194" s="10">
        <v>37.767491456000002</v>
      </c>
      <c r="AF194" t="str">
        <f t="shared" si="11"/>
        <v>07_Réparation et installation de machines et d'équipements</v>
      </c>
      <c r="AG194" t="str">
        <f>INDEX(PDC!$K$1:$L$89,MATCH('RP2016'!$AI194,PDC!$K:$K,0),MATCH($AG$4,PDC!$K$1:SL$1,0))</f>
        <v>Réparation et installation de machines et d'équipements</v>
      </c>
      <c r="AH194" t="s">
        <v>106</v>
      </c>
      <c r="AI194" t="s">
        <v>215</v>
      </c>
      <c r="AJ194" s="10">
        <v>809.93991632999996</v>
      </c>
    </row>
    <row r="195" spans="9:36" x14ac:dyDescent="0.35">
      <c r="I195" s="17" t="str">
        <f t="shared" si="12"/>
        <v>8435_Commerce</v>
      </c>
      <c r="J195" t="s">
        <v>348</v>
      </c>
      <c r="K195" s="17" t="s">
        <v>138</v>
      </c>
      <c r="L195" s="18">
        <v>3276.24</v>
      </c>
      <c r="M195" s="18">
        <v>3462.74</v>
      </c>
      <c r="N195" s="18">
        <v>6738.98</v>
      </c>
      <c r="Y195" t="str">
        <f t="shared" si="10"/>
        <v>0063_Activités des organisations associatives</v>
      </c>
      <c r="Z195" t="str">
        <f>INDEX(PDC!$K$1:$L$89,MATCH('RP2016'!$AB195,PDC!$K:$K,0),MATCH($Z$3,PDC!$K$1:$L$1,0))</f>
        <v>Activités des organisations associatives</v>
      </c>
      <c r="AA195" t="s">
        <v>298</v>
      </c>
      <c r="AB195" t="s">
        <v>209</v>
      </c>
      <c r="AC195" s="10">
        <v>49.836031507999998</v>
      </c>
      <c r="AF195" t="str">
        <f t="shared" si="11"/>
        <v>07_Production et distribution d'électricité, de gaz, de vapeur et d'air conditionné</v>
      </c>
      <c r="AG195" t="str">
        <f>INDEX(PDC!$K$1:$L$89,MATCH('RP2016'!$AI195,PDC!$K:$K,0),MATCH($AG$4,PDC!$K$1:SL$1,0))</f>
        <v>Production et distribution d'électricité, de gaz, de vapeur et d'air conditionné</v>
      </c>
      <c r="AH195" t="s">
        <v>106</v>
      </c>
      <c r="AI195" t="s">
        <v>253</v>
      </c>
      <c r="AJ195" s="10">
        <v>1554.2825812999999</v>
      </c>
    </row>
    <row r="196" spans="9:36" x14ac:dyDescent="0.35">
      <c r="I196" s="17" t="str">
        <f t="shared" si="12"/>
        <v>8435_Construction</v>
      </c>
      <c r="J196" t="s">
        <v>348</v>
      </c>
      <c r="K196" s="17" t="s">
        <v>115</v>
      </c>
      <c r="L196" s="18">
        <v>3430.7</v>
      </c>
      <c r="M196" s="18">
        <v>435.78</v>
      </c>
      <c r="N196" s="18">
        <v>3866.4799999999996</v>
      </c>
      <c r="Y196" t="str">
        <f t="shared" si="10"/>
        <v>0063_Autres services personnels</v>
      </c>
      <c r="Z196" t="str">
        <f>INDEX(PDC!$K$1:$L$89,MATCH('RP2016'!$AB196,PDC!$K:$K,0),MATCH($Z$3,PDC!$K$1:$L$1,0))</f>
        <v>Autres services personnels</v>
      </c>
      <c r="AA196" t="s">
        <v>298</v>
      </c>
      <c r="AB196" t="s">
        <v>216</v>
      </c>
      <c r="AC196" s="10">
        <v>40.380864185999997</v>
      </c>
      <c r="AF196" t="str">
        <f t="shared" si="11"/>
        <v>07_Captage, traitement et distribution d'eau</v>
      </c>
      <c r="AG196" t="str">
        <f>INDEX(PDC!$K$1:$L$89,MATCH('RP2016'!$AI196,PDC!$K:$K,0),MATCH($AG$4,PDC!$K$1:SL$1,0))</f>
        <v>Captage, traitement et distribution d'eau</v>
      </c>
      <c r="AH196" t="s">
        <v>106</v>
      </c>
      <c r="AI196" t="s">
        <v>230</v>
      </c>
      <c r="AJ196" s="10">
        <v>200.60843815000001</v>
      </c>
    </row>
    <row r="197" spans="9:36" x14ac:dyDescent="0.35">
      <c r="I197" s="17" t="str">
        <f t="shared" si="12"/>
        <v>8435_Industrie</v>
      </c>
      <c r="J197" t="s">
        <v>348</v>
      </c>
      <c r="K197" s="17" t="s">
        <v>116</v>
      </c>
      <c r="L197" s="18">
        <v>7872.22</v>
      </c>
      <c r="M197" s="18">
        <v>3212.9500000000003</v>
      </c>
      <c r="N197" s="18">
        <v>11085.17</v>
      </c>
      <c r="Y197" t="str">
        <f t="shared" ref="Y197:Y260" si="13">AA197&amp;"_"&amp;Z197</f>
        <v>0063_Activités des ménages en tant qu'employeurs de personnel domestique</v>
      </c>
      <c r="Z197" t="str">
        <f>INDEX(PDC!$K$1:$L$89,MATCH('RP2016'!$AB197,PDC!$K:$K,0),MATCH($Z$3,PDC!$K$1:$L$1,0))</f>
        <v>Activités des ménages en tant qu'employeurs de personnel domestique</v>
      </c>
      <c r="AA197" t="s">
        <v>298</v>
      </c>
      <c r="AB197" t="s">
        <v>261</v>
      </c>
      <c r="AC197" s="10">
        <v>54.749131789000003</v>
      </c>
      <c r="AF197" t="str">
        <f t="shared" ref="AF197:AF260" si="14">AH197&amp;"_"&amp;AG197</f>
        <v>07_Collecte et traitement des eaux usées</v>
      </c>
      <c r="AG197" t="str">
        <f>INDEX(PDC!$K$1:$L$89,MATCH('RP2016'!$AI197,PDC!$K:$K,0),MATCH($AG$4,PDC!$K$1:SL$1,0))</f>
        <v>Collecte et traitement des eaux usées</v>
      </c>
      <c r="AH197" t="s">
        <v>106</v>
      </c>
      <c r="AI197" t="s">
        <v>197</v>
      </c>
      <c r="AJ197" s="10">
        <v>36.600101739999999</v>
      </c>
    </row>
    <row r="198" spans="9:36" x14ac:dyDescent="0.35">
      <c r="I198" s="17" t="str">
        <f t="shared" ref="I198:I238" si="15">J198&amp;"_"&amp;K198</f>
        <v>8435_Services</v>
      </c>
      <c r="J198" t="s">
        <v>348</v>
      </c>
      <c r="K198" s="17" t="s">
        <v>117</v>
      </c>
      <c r="L198" s="18">
        <v>7563.18</v>
      </c>
      <c r="M198" s="18">
        <v>12737.16</v>
      </c>
      <c r="N198" s="18">
        <v>20300.34</v>
      </c>
      <c r="Y198" t="str">
        <f t="shared" si="13"/>
        <v>0064_Culture et production animale, chasse et services annexes</v>
      </c>
      <c r="Z198" t="str">
        <f>INDEX(PDC!$K$1:$L$89,MATCH('RP2016'!$AB198,PDC!$K:$K,0),MATCH($Z$3,PDC!$K$1:$L$1,0))</f>
        <v>Culture et production animale, chasse et services annexes</v>
      </c>
      <c r="AA198" t="s">
        <v>300</v>
      </c>
      <c r="AB198" t="s">
        <v>94</v>
      </c>
      <c r="AC198" s="10">
        <v>441.04127268000002</v>
      </c>
      <c r="AF198" t="str">
        <f t="shared" si="14"/>
        <v>07_Collecte, traitement et élimination des déchets ; récupération</v>
      </c>
      <c r="AG198" t="str">
        <f>INDEX(PDC!$K$1:$L$89,MATCH('RP2016'!$AI198,PDC!$K:$K,0),MATCH($AG$4,PDC!$K$1:SL$1,0))</f>
        <v>Collecte, traitement et élimination des déchets ; récupération</v>
      </c>
      <c r="AH198" t="s">
        <v>106</v>
      </c>
      <c r="AI198" t="s">
        <v>147</v>
      </c>
      <c r="AJ198" s="10">
        <v>242.16223543000001</v>
      </c>
    </row>
    <row r="199" spans="9:36" x14ac:dyDescent="0.35">
      <c r="I199" s="19" t="str">
        <f t="shared" si="15"/>
        <v>0055_Tous secteurs</v>
      </c>
      <c r="J199" s="17" t="s">
        <v>294</v>
      </c>
      <c r="K199" s="17" t="s">
        <v>356</v>
      </c>
      <c r="L199" s="18">
        <v>11641.11</v>
      </c>
      <c r="M199" s="18">
        <v>6769.17</v>
      </c>
      <c r="N199" s="18">
        <f>L199+M199</f>
        <v>18410.28</v>
      </c>
      <c r="Y199" t="str">
        <f t="shared" si="13"/>
        <v>0064_Sylviculture et exploitation forestière</v>
      </c>
      <c r="Z199" t="str">
        <f>INDEX(PDC!$K$1:$L$89,MATCH('RP2016'!$AB199,PDC!$K:$K,0),MATCH($Z$3,PDC!$K$1:$L$1,0))</f>
        <v>Sylviculture et exploitation forestière</v>
      </c>
      <c r="AA199" t="s">
        <v>300</v>
      </c>
      <c r="AB199" t="s">
        <v>95</v>
      </c>
      <c r="AC199" s="10">
        <v>4.9338374290999996</v>
      </c>
      <c r="AF199" t="str">
        <f t="shared" si="14"/>
        <v>07_Construction de bâtiments</v>
      </c>
      <c r="AG199" t="str">
        <f>INDEX(PDC!$K$1:$L$89,MATCH('RP2016'!$AI199,PDC!$K:$K,0),MATCH($AG$4,PDC!$K$1:SL$1,0))</f>
        <v>Construction de bâtiments</v>
      </c>
      <c r="AH199" t="s">
        <v>106</v>
      </c>
      <c r="AI199" t="s">
        <v>193</v>
      </c>
      <c r="AJ199" s="10">
        <v>167.81745691</v>
      </c>
    </row>
    <row r="200" spans="9:36" x14ac:dyDescent="0.35">
      <c r="I200" s="19" t="str">
        <f t="shared" si="15"/>
        <v>0059_Tous secteurs</v>
      </c>
      <c r="J200" s="17" t="s">
        <v>296</v>
      </c>
      <c r="K200" s="17" t="s">
        <v>356</v>
      </c>
      <c r="L200" s="18">
        <v>5480.67</v>
      </c>
      <c r="M200" s="18">
        <v>3926.7599999999993</v>
      </c>
      <c r="N200" s="18">
        <f t="shared" ref="N200:N238" si="16">L200+M200</f>
        <v>9407.43</v>
      </c>
      <c r="Y200" t="str">
        <f t="shared" si="13"/>
        <v>0064_Autres industries extractives</v>
      </c>
      <c r="Z200" t="str">
        <f>INDEX(PDC!$K$1:$L$89,MATCH('RP2016'!$AB200,PDC!$K:$K,0),MATCH($Z$3,PDC!$K$1:$L$1,0))</f>
        <v>Autres industries extractives</v>
      </c>
      <c r="AA200" t="s">
        <v>300</v>
      </c>
      <c r="AB200" t="s">
        <v>96</v>
      </c>
      <c r="AC200" s="10">
        <v>5.0742104354000004</v>
      </c>
      <c r="AF200" t="str">
        <f t="shared" si="14"/>
        <v>07_Génie civil</v>
      </c>
      <c r="AG200" t="str">
        <f>INDEX(PDC!$K$1:$L$89,MATCH('RP2016'!$AI200,PDC!$K:$K,0),MATCH($AG$4,PDC!$K$1:SL$1,0))</f>
        <v>Génie civil</v>
      </c>
      <c r="AH200" t="s">
        <v>106</v>
      </c>
      <c r="AI200" t="s">
        <v>149</v>
      </c>
      <c r="AJ200" s="10">
        <v>904.00806573</v>
      </c>
    </row>
    <row r="201" spans="9:36" x14ac:dyDescent="0.35">
      <c r="I201" s="19" t="str">
        <f t="shared" si="15"/>
        <v>0063_Tous secteurs</v>
      </c>
      <c r="J201" s="17" t="s">
        <v>298</v>
      </c>
      <c r="K201" s="17" t="s">
        <v>356</v>
      </c>
      <c r="L201" s="18">
        <v>3571.0899999999997</v>
      </c>
      <c r="M201" s="18">
        <v>3386.2599999999998</v>
      </c>
      <c r="N201" s="18">
        <f t="shared" si="16"/>
        <v>6957.3499999999995</v>
      </c>
      <c r="Y201" t="str">
        <f t="shared" si="13"/>
        <v>0064_Industries alimentaires</v>
      </c>
      <c r="Z201" t="str">
        <f>INDEX(PDC!$K$1:$L$89,MATCH('RP2016'!$AB201,PDC!$K:$K,0),MATCH($Z$3,PDC!$K$1:$L$1,0))</f>
        <v>Industries alimentaires</v>
      </c>
      <c r="AA201" t="s">
        <v>300</v>
      </c>
      <c r="AB201" t="s">
        <v>199</v>
      </c>
      <c r="AC201" s="10">
        <v>261.65442460000003</v>
      </c>
      <c r="AF201" t="str">
        <f t="shared" si="14"/>
        <v>07_Travaux de construction spécialisés</v>
      </c>
      <c r="AG201" t="str">
        <f>INDEX(PDC!$K$1:$L$89,MATCH('RP2016'!$AI201,PDC!$K:$K,0),MATCH($AG$4,PDC!$K$1:SL$1,0))</f>
        <v>Travaux de construction spécialisés</v>
      </c>
      <c r="AH201" t="s">
        <v>106</v>
      </c>
      <c r="AI201" t="s">
        <v>151</v>
      </c>
      <c r="AJ201" s="10">
        <v>4624.886305</v>
      </c>
    </row>
    <row r="202" spans="9:36" x14ac:dyDescent="0.35">
      <c r="I202" s="19" t="str">
        <f t="shared" si="15"/>
        <v>0064_Tous secteurs</v>
      </c>
      <c r="J202" s="17" t="s">
        <v>300</v>
      </c>
      <c r="K202" s="17" t="s">
        <v>356</v>
      </c>
      <c r="L202" s="18">
        <v>2345.6099999999997</v>
      </c>
      <c r="M202" s="18">
        <v>3198.49</v>
      </c>
      <c r="N202" s="18">
        <f t="shared" si="16"/>
        <v>5544.0999999999995</v>
      </c>
      <c r="Y202" t="str">
        <f t="shared" si="13"/>
        <v>0064_Fabrication de boissons</v>
      </c>
      <c r="Z202" t="str">
        <f>INDEX(PDC!$K$1:$L$89,MATCH('RP2016'!$AB202,PDC!$K:$K,0),MATCH($Z$3,PDC!$K$1:$L$1,0))</f>
        <v>Fabrication de boissons</v>
      </c>
      <c r="AA202" t="s">
        <v>300</v>
      </c>
      <c r="AB202" t="s">
        <v>252</v>
      </c>
      <c r="AC202" s="10">
        <v>61.320500478</v>
      </c>
      <c r="AF202" t="str">
        <f t="shared" si="14"/>
        <v>07_Commerce et réparation d'automobiles et de motocycles</v>
      </c>
      <c r="AG202" t="str">
        <f>INDEX(PDC!$K$1:$L$89,MATCH('RP2016'!$AI202,PDC!$K:$K,0),MATCH($AG$4,PDC!$K$1:SL$1,0))</f>
        <v>Commerce et réparation d'automobiles et de motocycles</v>
      </c>
      <c r="AH202" t="s">
        <v>106</v>
      </c>
      <c r="AI202" t="s">
        <v>223</v>
      </c>
      <c r="AJ202" s="10">
        <v>1364.0050306999999</v>
      </c>
    </row>
    <row r="203" spans="9:36" x14ac:dyDescent="0.35">
      <c r="I203" s="19" t="str">
        <f t="shared" si="15"/>
        <v>8401_Tous secteurs</v>
      </c>
      <c r="J203" s="17" t="s">
        <v>302</v>
      </c>
      <c r="K203" s="17" t="s">
        <v>356</v>
      </c>
      <c r="L203" s="18">
        <v>48741.27</v>
      </c>
      <c r="M203" s="18">
        <v>44042.539999999994</v>
      </c>
      <c r="N203" s="18">
        <f t="shared" si="16"/>
        <v>92783.81</v>
      </c>
      <c r="Y203" t="str">
        <f t="shared" si="13"/>
        <v>0064_Travail du bois et fabrication d'articles en bois et en liège, à l'exception des meubles ; fabrication d'articles en vannerie et sparterie</v>
      </c>
      <c r="Z203" t="str">
        <f>INDEX(PDC!$K$1:$L$89,MATCH('RP2016'!$AB203,PDC!$K:$K,0),MATCH($Z$3,PDC!$K$1:$L$1,0))</f>
        <v>Travail du bois et fabrication d'articles en bois et en liège, à l'exception des meubles ; fabrication d'articles en vannerie et sparterie</v>
      </c>
      <c r="AA203" t="s">
        <v>300</v>
      </c>
      <c r="AB203" t="s">
        <v>196</v>
      </c>
      <c r="AC203" s="10">
        <v>10.394149208</v>
      </c>
      <c r="AF203" t="str">
        <f t="shared" si="14"/>
        <v>07_Commerce de gros, à l'exception des automobiles et des motocycles</v>
      </c>
      <c r="AG203" t="str">
        <f>INDEX(PDC!$K$1:$L$89,MATCH('RP2016'!$AI203,PDC!$K:$K,0),MATCH($AG$4,PDC!$K$1:SL$1,0))</f>
        <v>Commerce de gros, à l'exception des automobiles et des motocycles</v>
      </c>
      <c r="AH203" t="s">
        <v>106</v>
      </c>
      <c r="AI203" t="s">
        <v>210</v>
      </c>
      <c r="AJ203" s="10">
        <v>2390.6973982</v>
      </c>
    </row>
    <row r="204" spans="9:36" x14ac:dyDescent="0.35">
      <c r="I204" s="19" t="str">
        <f t="shared" si="15"/>
        <v>8402_Tous secteurs</v>
      </c>
      <c r="J204" s="17" t="s">
        <v>303</v>
      </c>
      <c r="K204" s="17" t="s">
        <v>356</v>
      </c>
      <c r="L204" s="18">
        <v>14115.71</v>
      </c>
      <c r="M204" s="18">
        <v>14131.830000000002</v>
      </c>
      <c r="N204" s="18">
        <f t="shared" si="16"/>
        <v>28247.54</v>
      </c>
      <c r="Y204" t="str">
        <f t="shared" si="13"/>
        <v>0064_Industrie du papier et du carton</v>
      </c>
      <c r="Z204" t="str">
        <f>INDEX(PDC!$K$1:$L$89,MATCH('RP2016'!$AB204,PDC!$K:$K,0),MATCH($Z$3,PDC!$K$1:$L$1,0))</f>
        <v>Industrie du papier et du carton</v>
      </c>
      <c r="AA204" t="s">
        <v>300</v>
      </c>
      <c r="AB204" t="s">
        <v>248</v>
      </c>
      <c r="AC204" s="10">
        <v>42.699271568</v>
      </c>
      <c r="AF204" t="str">
        <f t="shared" si="14"/>
        <v>07_Commerce de détail, à l'exception des automobiles et des motocycles</v>
      </c>
      <c r="AG204" t="str">
        <f>INDEX(PDC!$K$1:$L$89,MATCH('RP2016'!$AI204,PDC!$K:$K,0),MATCH($AG$4,PDC!$K$1:SL$1,0))</f>
        <v>Commerce de détail, à l'exception des automobiles et des motocycles</v>
      </c>
      <c r="AH204" t="s">
        <v>106</v>
      </c>
      <c r="AI204" t="s">
        <v>206</v>
      </c>
      <c r="AJ204" s="10">
        <v>6100.5155254000001</v>
      </c>
    </row>
    <row r="205" spans="9:36" x14ac:dyDescent="0.35">
      <c r="I205" s="19" t="str">
        <f t="shared" si="15"/>
        <v>8403_Tous secteurs</v>
      </c>
      <c r="J205" s="17" t="s">
        <v>304</v>
      </c>
      <c r="K205" s="17" t="s">
        <v>356</v>
      </c>
      <c r="L205" s="18">
        <v>11137.19</v>
      </c>
      <c r="M205" s="18">
        <v>10482.67</v>
      </c>
      <c r="N205" s="18">
        <f t="shared" si="16"/>
        <v>21619.86</v>
      </c>
      <c r="Y205" t="str">
        <f t="shared" si="13"/>
        <v>0064_Industrie chimique</v>
      </c>
      <c r="Z205" t="str">
        <f>INDEX(PDC!$K$1:$L$89,MATCH('RP2016'!$AB205,PDC!$K:$K,0),MATCH($Z$3,PDC!$K$1:$L$1,0))</f>
        <v>Industrie chimique</v>
      </c>
      <c r="AA205" t="s">
        <v>300</v>
      </c>
      <c r="AB205" t="s">
        <v>211</v>
      </c>
      <c r="AC205" s="10">
        <v>209.58910691</v>
      </c>
      <c r="AF205" t="str">
        <f t="shared" si="14"/>
        <v>07_Transports terrestres et transport par conduites</v>
      </c>
      <c r="AG205" t="str">
        <f>INDEX(PDC!$K$1:$L$89,MATCH('RP2016'!$AI205,PDC!$K:$K,0),MATCH($AG$4,PDC!$K$1:SL$1,0))</f>
        <v>Transports terrestres et transport par conduites</v>
      </c>
      <c r="AH205" t="s">
        <v>106</v>
      </c>
      <c r="AI205" t="s">
        <v>205</v>
      </c>
      <c r="AJ205" s="10">
        <v>1459.0710918</v>
      </c>
    </row>
    <row r="206" spans="9:36" x14ac:dyDescent="0.35">
      <c r="I206" s="19" t="str">
        <f t="shared" si="15"/>
        <v>8404_Tous secteurs</v>
      </c>
      <c r="J206" s="17" t="s">
        <v>305</v>
      </c>
      <c r="K206" s="17" t="s">
        <v>356</v>
      </c>
      <c r="L206" s="18">
        <v>6122.0999999999995</v>
      </c>
      <c r="M206" s="18">
        <v>5712.05</v>
      </c>
      <c r="N206" s="18">
        <f t="shared" si="16"/>
        <v>11834.15</v>
      </c>
      <c r="Y206" t="str">
        <f t="shared" si="13"/>
        <v>0064_Fabrication de produits en caoutchouc et en plastique</v>
      </c>
      <c r="Z206" t="str">
        <f>INDEX(PDC!$K$1:$L$89,MATCH('RP2016'!$AB206,PDC!$K:$K,0),MATCH($Z$3,PDC!$K$1:$L$1,0))</f>
        <v>Fabrication de produits en caoutchouc et en plastique</v>
      </c>
      <c r="AA206" t="s">
        <v>300</v>
      </c>
      <c r="AB206" t="s">
        <v>195</v>
      </c>
      <c r="AC206" s="10">
        <v>35.378605997999998</v>
      </c>
      <c r="AF206" t="str">
        <f t="shared" si="14"/>
        <v>07_Transports par eau</v>
      </c>
      <c r="AG206" t="str">
        <f>INDEX(PDC!$K$1:$L$89,MATCH('RP2016'!$AI206,PDC!$K:$K,0),MATCH($AG$4,PDC!$K$1:SL$1,0))</f>
        <v>Transports par eau</v>
      </c>
      <c r="AH206" t="s">
        <v>106</v>
      </c>
      <c r="AI206" t="s">
        <v>256</v>
      </c>
      <c r="AJ206" s="10">
        <v>6</v>
      </c>
    </row>
    <row r="207" spans="9:36" x14ac:dyDescent="0.35">
      <c r="I207" s="19" t="str">
        <f t="shared" si="15"/>
        <v>8405_Tous secteurs</v>
      </c>
      <c r="J207" s="17" t="s">
        <v>307</v>
      </c>
      <c r="K207" s="17" t="s">
        <v>356</v>
      </c>
      <c r="L207" s="18">
        <v>37913.659999999996</v>
      </c>
      <c r="M207" s="18">
        <v>35236.840000000004</v>
      </c>
      <c r="N207" s="18">
        <f t="shared" si="16"/>
        <v>73150.5</v>
      </c>
      <c r="Y207" t="str">
        <f t="shared" si="13"/>
        <v>0064_Fabrication d'autres produits minéraux non métalliques</v>
      </c>
      <c r="Z207" t="str">
        <f>INDEX(PDC!$K$1:$L$89,MATCH('RP2016'!$AB207,PDC!$K:$K,0),MATCH($Z$3,PDC!$K$1:$L$1,0))</f>
        <v>Fabrication d'autres produits minéraux non métalliques</v>
      </c>
      <c r="AA207" t="s">
        <v>300</v>
      </c>
      <c r="AB207" t="s">
        <v>203</v>
      </c>
      <c r="AC207" s="10">
        <v>10.142304276000001</v>
      </c>
      <c r="AF207" t="str">
        <f t="shared" si="14"/>
        <v>07_Transports aériens</v>
      </c>
      <c r="AG207" t="str">
        <f>INDEX(PDC!$K$1:$L$89,MATCH('RP2016'!$AI207,PDC!$K:$K,0),MATCH($AG$4,PDC!$K$1:SL$1,0))</f>
        <v>Transports aériens</v>
      </c>
      <c r="AH207" t="s">
        <v>106</v>
      </c>
      <c r="AI207" t="s">
        <v>258</v>
      </c>
      <c r="AJ207" s="10">
        <v>14.355078675</v>
      </c>
    </row>
    <row r="208" spans="9:36" x14ac:dyDescent="0.35">
      <c r="I208" s="19" t="str">
        <f t="shared" si="15"/>
        <v>8406_Tous secteurs</v>
      </c>
      <c r="J208" s="17" t="s">
        <v>309</v>
      </c>
      <c r="K208" s="17" t="s">
        <v>356</v>
      </c>
      <c r="L208" s="18">
        <v>32221.250000000004</v>
      </c>
      <c r="M208" s="18">
        <v>30019.620000000003</v>
      </c>
      <c r="N208" s="18">
        <f t="shared" si="16"/>
        <v>62240.87000000001</v>
      </c>
      <c r="Y208" t="str">
        <f t="shared" si="13"/>
        <v>0064_Fabrication de produits métalliques, à l'exception des machines et des équipements</v>
      </c>
      <c r="Z208" t="str">
        <f>INDEX(PDC!$K$1:$L$89,MATCH('RP2016'!$AB208,PDC!$K:$K,0),MATCH($Z$3,PDC!$K$1:$L$1,0))</f>
        <v>Fabrication de produits métalliques, à l'exception des machines et des équipements</v>
      </c>
      <c r="AA208" t="s">
        <v>300</v>
      </c>
      <c r="AB208" t="s">
        <v>204</v>
      </c>
      <c r="AC208" s="10">
        <v>15.076080294</v>
      </c>
      <c r="AF208" t="str">
        <f t="shared" si="14"/>
        <v>07_Entreposage et services auxiliaires des transports</v>
      </c>
      <c r="AG208" t="str">
        <f>INDEX(PDC!$K$1:$L$89,MATCH('RP2016'!$AI208,PDC!$K:$K,0),MATCH($AG$4,PDC!$K$1:SL$1,0))</f>
        <v>Entreposage et services auxiliaires des transports</v>
      </c>
      <c r="AH208" t="s">
        <v>106</v>
      </c>
      <c r="AI208" t="s">
        <v>200</v>
      </c>
      <c r="AJ208" s="10">
        <v>380.50273788999999</v>
      </c>
    </row>
    <row r="209" spans="9:36" x14ac:dyDescent="0.35">
      <c r="I209" s="19" t="str">
        <f t="shared" si="15"/>
        <v>8407_Tous secteurs</v>
      </c>
      <c r="J209" s="17" t="s">
        <v>310</v>
      </c>
      <c r="K209" s="17" t="s">
        <v>356</v>
      </c>
      <c r="L209" s="18">
        <v>38177.170000000006</v>
      </c>
      <c r="M209" s="18">
        <v>33537.42</v>
      </c>
      <c r="N209" s="18">
        <f t="shared" si="16"/>
        <v>71714.59</v>
      </c>
      <c r="Y209" t="str">
        <f t="shared" si="13"/>
        <v>0064_Fabrication de produits informatiques, électroniques et optiques</v>
      </c>
      <c r="Z209" t="str">
        <f>INDEX(PDC!$K$1:$L$89,MATCH('RP2016'!$AB209,PDC!$K:$K,0),MATCH($Z$3,PDC!$K$1:$L$1,0))</f>
        <v>Fabrication de produits informatiques, électroniques et optiques</v>
      </c>
      <c r="AA209" t="s">
        <v>300</v>
      </c>
      <c r="AB209" t="s">
        <v>145</v>
      </c>
      <c r="AC209" s="10">
        <v>9.9553129595000005</v>
      </c>
      <c r="AF209" t="str">
        <f t="shared" si="14"/>
        <v>07_Activités de poste et de courrier</v>
      </c>
      <c r="AG209" t="str">
        <f>INDEX(PDC!$K$1:$L$89,MATCH('RP2016'!$AI209,PDC!$K:$K,0),MATCH($AG$4,PDC!$K$1:SL$1,0))</f>
        <v>Activités de poste et de courrier</v>
      </c>
      <c r="AH209" t="s">
        <v>106</v>
      </c>
      <c r="AI209" t="s">
        <v>229</v>
      </c>
      <c r="AJ209" s="10">
        <v>497.94409074999999</v>
      </c>
    </row>
    <row r="210" spans="9:36" x14ac:dyDescent="0.35">
      <c r="I210" s="19" t="str">
        <f t="shared" si="15"/>
        <v>8408_Tous secteurs</v>
      </c>
      <c r="J210" s="17" t="s">
        <v>311</v>
      </c>
      <c r="K210" s="17" t="s">
        <v>356</v>
      </c>
      <c r="L210" s="18">
        <v>79292.69</v>
      </c>
      <c r="M210" s="18">
        <v>67384.53</v>
      </c>
      <c r="N210" s="18">
        <f t="shared" si="16"/>
        <v>146677.22</v>
      </c>
      <c r="Y210" t="str">
        <f t="shared" si="13"/>
        <v>0064_Fabrication d'équipements électriques</v>
      </c>
      <c r="Z210" t="str">
        <f>INDEX(PDC!$K$1:$L$89,MATCH('RP2016'!$AB210,PDC!$K:$K,0),MATCH($Z$3,PDC!$K$1:$L$1,0))</f>
        <v>Fabrication d'équipements électriques</v>
      </c>
      <c r="AA210" t="s">
        <v>300</v>
      </c>
      <c r="AB210" t="s">
        <v>235</v>
      </c>
      <c r="AC210" s="10">
        <v>5.4719065606999999</v>
      </c>
      <c r="AF210" t="str">
        <f t="shared" si="14"/>
        <v>07_Hébergement</v>
      </c>
      <c r="AG210" t="str">
        <f>INDEX(PDC!$K$1:$L$89,MATCH('RP2016'!$AI210,PDC!$K:$K,0),MATCH($AG$4,PDC!$K$1:SL$1,0))</f>
        <v>Hébergement</v>
      </c>
      <c r="AH210" t="s">
        <v>106</v>
      </c>
      <c r="AI210" t="s">
        <v>220</v>
      </c>
      <c r="AJ210" s="10">
        <v>904.27300871</v>
      </c>
    </row>
    <row r="211" spans="9:36" x14ac:dyDescent="0.35">
      <c r="I211" s="19" t="str">
        <f t="shared" si="15"/>
        <v>8409_Tous secteurs</v>
      </c>
      <c r="J211" s="17" t="s">
        <v>312</v>
      </c>
      <c r="K211" s="17" t="s">
        <v>356</v>
      </c>
      <c r="L211" s="18">
        <v>109294.43999999999</v>
      </c>
      <c r="M211" s="18">
        <v>88359.14</v>
      </c>
      <c r="N211" s="18">
        <f t="shared" si="16"/>
        <v>197653.58</v>
      </c>
      <c r="Y211" t="str">
        <f t="shared" si="13"/>
        <v>0064_Fabrication de machines et équipements n.c.a.</v>
      </c>
      <c r="Z211" t="str">
        <f>INDEX(PDC!$K$1:$L$89,MATCH('RP2016'!$AB211,PDC!$K:$K,0),MATCH($Z$3,PDC!$K$1:$L$1,0))</f>
        <v>Fabrication de machines et équipements n.c.a.</v>
      </c>
      <c r="AA211" t="s">
        <v>300</v>
      </c>
      <c r="AB211" t="s">
        <v>219</v>
      </c>
      <c r="AC211" s="10">
        <v>46.598856284</v>
      </c>
      <c r="AF211" t="str">
        <f t="shared" si="14"/>
        <v>07_Restauration</v>
      </c>
      <c r="AG211" t="str">
        <f>INDEX(PDC!$K$1:$L$89,MATCH('RP2016'!$AI211,PDC!$K:$K,0),MATCH($AG$4,PDC!$K$1:SL$1,0))</f>
        <v>Restauration</v>
      </c>
      <c r="AH211" t="s">
        <v>106</v>
      </c>
      <c r="AI211" t="s">
        <v>214</v>
      </c>
      <c r="AJ211" s="10">
        <v>1577.0575931999999</v>
      </c>
    </row>
    <row r="212" spans="9:36" x14ac:dyDescent="0.35">
      <c r="I212" s="19" t="str">
        <f t="shared" si="15"/>
        <v>8410_Tous secteurs</v>
      </c>
      <c r="J212" s="17" t="s">
        <v>313</v>
      </c>
      <c r="K212" s="17" t="s">
        <v>356</v>
      </c>
      <c r="L212" s="18">
        <v>11594.269999999999</v>
      </c>
      <c r="M212" s="18">
        <v>9452.4699999999993</v>
      </c>
      <c r="N212" s="18">
        <f t="shared" si="16"/>
        <v>21046.739999999998</v>
      </c>
      <c r="Y212" t="str">
        <f t="shared" si="13"/>
        <v>0064_Fabrication de meubles</v>
      </c>
      <c r="Z212" t="str">
        <f>INDEX(PDC!$K$1:$L$89,MATCH('RP2016'!$AB212,PDC!$K:$K,0),MATCH($Z$3,PDC!$K$1:$L$1,0))</f>
        <v>Fabrication de meubles</v>
      </c>
      <c r="AA212" t="s">
        <v>300</v>
      </c>
      <c r="AB212" t="s">
        <v>231</v>
      </c>
      <c r="AC212" s="10">
        <v>5.1079136691000002</v>
      </c>
      <c r="AF212" t="str">
        <f t="shared" si="14"/>
        <v>07_Édition</v>
      </c>
      <c r="AG212" t="str">
        <f>INDEX(PDC!$K$1:$L$89,MATCH('RP2016'!$AI212,PDC!$K:$K,0),MATCH($AG$4,PDC!$K$1:SL$1,0))</f>
        <v>Édition</v>
      </c>
      <c r="AH212" t="s">
        <v>106</v>
      </c>
      <c r="AI212" t="s">
        <v>255</v>
      </c>
      <c r="AJ212" s="10">
        <v>189.40191630000001</v>
      </c>
    </row>
    <row r="213" spans="9:36" x14ac:dyDescent="0.35">
      <c r="I213" s="19" t="str">
        <f t="shared" si="15"/>
        <v>8411_Tous secteurs</v>
      </c>
      <c r="J213" s="17" t="s">
        <v>314</v>
      </c>
      <c r="K213" s="17" t="s">
        <v>356</v>
      </c>
      <c r="L213" s="18">
        <v>6791.25</v>
      </c>
      <c r="M213" s="18">
        <v>5611.32</v>
      </c>
      <c r="N213" s="18">
        <f t="shared" si="16"/>
        <v>12402.57</v>
      </c>
      <c r="Y213" t="str">
        <f t="shared" si="13"/>
        <v>0064_Autres industries manufacturières</v>
      </c>
      <c r="Z213" t="str">
        <f>INDEX(PDC!$K$1:$L$89,MATCH('RP2016'!$AB213,PDC!$K:$K,0),MATCH($Z$3,PDC!$K$1:$L$1,0))</f>
        <v>Autres industries manufacturières</v>
      </c>
      <c r="AA213" t="s">
        <v>300</v>
      </c>
      <c r="AB213" t="s">
        <v>244</v>
      </c>
      <c r="AC213" s="10">
        <v>10.540540541</v>
      </c>
      <c r="AF213" t="str">
        <f t="shared" si="14"/>
        <v>07_Production de films cinématographiques, de vidéo et de programmes de télévision ; enregistrement sonore et édition musicale</v>
      </c>
      <c r="AG213" t="str">
        <f>INDEX(PDC!$K$1:$L$89,MATCH('RP2016'!$AI213,PDC!$K:$K,0),MATCH($AG$4,PDC!$K$1:SL$1,0))</f>
        <v>Production de films cinématographiques, de vidéo et de programmes de télévision ; enregistrement sonore et édition musicale</v>
      </c>
      <c r="AH213" t="s">
        <v>106</v>
      </c>
      <c r="AI213" t="s">
        <v>228</v>
      </c>
      <c r="AJ213" s="10">
        <v>50.403296877999999</v>
      </c>
    </row>
    <row r="214" spans="9:36" x14ac:dyDescent="0.35">
      <c r="I214" s="19" t="str">
        <f t="shared" si="15"/>
        <v>8412_Tous secteurs</v>
      </c>
      <c r="J214" s="17" t="s">
        <v>315</v>
      </c>
      <c r="K214" s="17" t="s">
        <v>356</v>
      </c>
      <c r="L214" s="18">
        <v>10682.779999999999</v>
      </c>
      <c r="M214" s="18">
        <v>9537.93</v>
      </c>
      <c r="N214" s="18">
        <f t="shared" si="16"/>
        <v>20220.71</v>
      </c>
      <c r="Y214" t="str">
        <f t="shared" si="13"/>
        <v>0064_Réparation et installation de machines et d'équipements</v>
      </c>
      <c r="Z214" t="str">
        <f>INDEX(PDC!$K$1:$L$89,MATCH('RP2016'!$AB214,PDC!$K:$K,0),MATCH($Z$3,PDC!$K$1:$L$1,0))</f>
        <v>Réparation et installation de machines et d'équipements</v>
      </c>
      <c r="AA214" t="s">
        <v>300</v>
      </c>
      <c r="AB214" t="s">
        <v>215</v>
      </c>
      <c r="AC214" s="10">
        <v>12.626954343</v>
      </c>
      <c r="AF214" t="str">
        <f t="shared" si="14"/>
        <v>07_Programmation et diffusion</v>
      </c>
      <c r="AG214" t="str">
        <f>INDEX(PDC!$K$1:$L$89,MATCH('RP2016'!$AI214,PDC!$K:$K,0),MATCH($AG$4,PDC!$K$1:SL$1,0))</f>
        <v>Programmation et diffusion</v>
      </c>
      <c r="AH214" t="s">
        <v>106</v>
      </c>
      <c r="AI214" t="s">
        <v>257</v>
      </c>
      <c r="AJ214" s="10">
        <v>32.046065339999998</v>
      </c>
    </row>
    <row r="215" spans="9:36" x14ac:dyDescent="0.35">
      <c r="I215" s="19" t="str">
        <f t="shared" si="15"/>
        <v>8413_Tous secteurs</v>
      </c>
      <c r="J215" s="17" t="s">
        <v>317</v>
      </c>
      <c r="K215" s="17" t="s">
        <v>356</v>
      </c>
      <c r="L215" s="18">
        <v>21662.14</v>
      </c>
      <c r="M215" s="18">
        <v>18438.559999999998</v>
      </c>
      <c r="N215" s="18">
        <f t="shared" si="16"/>
        <v>40100.699999999997</v>
      </c>
      <c r="Y215" t="str">
        <f t="shared" si="13"/>
        <v>0064_Captage, traitement et distribution d'eau</v>
      </c>
      <c r="Z215" t="str">
        <f>INDEX(PDC!$K$1:$L$89,MATCH('RP2016'!$AB215,PDC!$K:$K,0),MATCH($Z$3,PDC!$K$1:$L$1,0))</f>
        <v>Captage, traitement et distribution d'eau</v>
      </c>
      <c r="AA215" t="s">
        <v>300</v>
      </c>
      <c r="AB215" t="s">
        <v>230</v>
      </c>
      <c r="AC215" s="10">
        <v>10.045806925000001</v>
      </c>
      <c r="AF215" t="str">
        <f t="shared" si="14"/>
        <v>07_Télécommunications</v>
      </c>
      <c r="AG215" t="str">
        <f>INDEX(PDC!$K$1:$L$89,MATCH('RP2016'!$AI215,PDC!$K:$K,0),MATCH($AG$4,PDC!$K$1:SL$1,0))</f>
        <v>Télécommunications</v>
      </c>
      <c r="AH215" t="s">
        <v>106</v>
      </c>
      <c r="AI215" t="s">
        <v>249</v>
      </c>
      <c r="AJ215" s="10">
        <v>87.283334472000007</v>
      </c>
    </row>
    <row r="216" spans="9:36" x14ac:dyDescent="0.35">
      <c r="I216" s="19" t="str">
        <f t="shared" si="15"/>
        <v>8414_Tous secteurs</v>
      </c>
      <c r="J216" s="17" t="s">
        <v>318</v>
      </c>
      <c r="K216" s="17" t="s">
        <v>356</v>
      </c>
      <c r="L216" s="18">
        <v>15434.989999999996</v>
      </c>
      <c r="M216" s="18">
        <v>12891.02</v>
      </c>
      <c r="N216" s="18">
        <f t="shared" si="16"/>
        <v>28326.009999999995</v>
      </c>
      <c r="Y216" t="str">
        <f t="shared" si="13"/>
        <v>0064_Génie civil</v>
      </c>
      <c r="Z216" t="str">
        <f>INDEX(PDC!$K$1:$L$89,MATCH('RP2016'!$AB216,PDC!$K:$K,0),MATCH($Z$3,PDC!$K$1:$L$1,0))</f>
        <v>Génie civil</v>
      </c>
      <c r="AA216" t="s">
        <v>300</v>
      </c>
      <c r="AB216" t="s">
        <v>149</v>
      </c>
      <c r="AC216" s="10">
        <v>14.941514483000001</v>
      </c>
      <c r="AF216" t="str">
        <f t="shared" si="14"/>
        <v>07_Programmation, conseil et autres activités informatiques</v>
      </c>
      <c r="AG216" t="str">
        <f>INDEX(PDC!$K$1:$L$89,MATCH('RP2016'!$AI216,PDC!$K:$K,0),MATCH($AG$4,PDC!$K$1:SL$1,0))</f>
        <v>Programmation, conseil et autres activités informatiques</v>
      </c>
      <c r="AH216" t="s">
        <v>106</v>
      </c>
      <c r="AI216" t="s">
        <v>233</v>
      </c>
      <c r="AJ216" s="10">
        <v>299.00519875999998</v>
      </c>
    </row>
    <row r="217" spans="9:36" x14ac:dyDescent="0.35">
      <c r="I217" s="19" t="str">
        <f t="shared" si="15"/>
        <v>8415_Tous secteurs</v>
      </c>
      <c r="J217" s="17" t="s">
        <v>320</v>
      </c>
      <c r="K217" s="17" t="s">
        <v>356</v>
      </c>
      <c r="L217" s="18">
        <v>13824.92</v>
      </c>
      <c r="M217" s="18">
        <v>14117.55</v>
      </c>
      <c r="N217" s="18">
        <f t="shared" si="16"/>
        <v>27942.47</v>
      </c>
      <c r="Y217" t="str">
        <f t="shared" si="13"/>
        <v>0064_Travaux de construction spécialisés</v>
      </c>
      <c r="Z217" t="str">
        <f>INDEX(PDC!$K$1:$L$89,MATCH('RP2016'!$AB217,PDC!$K:$K,0),MATCH($Z$3,PDC!$K$1:$L$1,0))</f>
        <v>Travaux de construction spécialisés</v>
      </c>
      <c r="AA217" t="s">
        <v>300</v>
      </c>
      <c r="AB217" t="s">
        <v>151</v>
      </c>
      <c r="AC217" s="10">
        <v>424.47484386999997</v>
      </c>
      <c r="AF217" t="str">
        <f t="shared" si="14"/>
        <v>07_Services d'information</v>
      </c>
      <c r="AG217" t="str">
        <f>INDEX(PDC!$K$1:$L$89,MATCH('RP2016'!$AI217,PDC!$K:$K,0),MATCH($AG$4,PDC!$K$1:SL$1,0))</f>
        <v>Services d'information</v>
      </c>
      <c r="AH217" t="s">
        <v>106</v>
      </c>
      <c r="AI217" t="s">
        <v>153</v>
      </c>
      <c r="AJ217" s="10">
        <v>71.250146294999993</v>
      </c>
    </row>
    <row r="218" spans="9:36" x14ac:dyDescent="0.35">
      <c r="I218" s="19" t="str">
        <f t="shared" si="15"/>
        <v>8416_Tous secteurs</v>
      </c>
      <c r="J218" s="17" t="s">
        <v>321</v>
      </c>
      <c r="K218" s="17" t="s">
        <v>356</v>
      </c>
      <c r="L218" s="18">
        <v>33783.230000000003</v>
      </c>
      <c r="M218" s="18">
        <v>34706.770000000004</v>
      </c>
      <c r="N218" s="18">
        <f t="shared" si="16"/>
        <v>68490</v>
      </c>
      <c r="Y218" t="str">
        <f t="shared" si="13"/>
        <v>0064_Commerce et réparation d'automobiles et de motocycles</v>
      </c>
      <c r="Z218" t="str">
        <f>INDEX(PDC!$K$1:$L$89,MATCH('RP2016'!$AB218,PDC!$K:$K,0),MATCH($Z$3,PDC!$K$1:$L$1,0))</f>
        <v>Commerce et réparation d'automobiles et de motocycles</v>
      </c>
      <c r="AA218" t="s">
        <v>300</v>
      </c>
      <c r="AB218" t="s">
        <v>223</v>
      </c>
      <c r="AC218" s="10">
        <v>76.144916777000006</v>
      </c>
      <c r="AF218" t="str">
        <f t="shared" si="14"/>
        <v>07_Activités des services financiers, hors assurance et caisses de retraite</v>
      </c>
      <c r="AG218" t="str">
        <f>INDEX(PDC!$K$1:$L$89,MATCH('RP2016'!$AI218,PDC!$K:$K,0),MATCH($AG$4,PDC!$K$1:SL$1,0))</f>
        <v>Activités des services financiers, hors assurance et caisses de retraite</v>
      </c>
      <c r="AH218" t="s">
        <v>106</v>
      </c>
      <c r="AI218" t="s">
        <v>226</v>
      </c>
      <c r="AJ218" s="10">
        <v>1509.5663797</v>
      </c>
    </row>
    <row r="219" spans="9:36" x14ac:dyDescent="0.35">
      <c r="I219" s="19" t="str">
        <f t="shared" si="15"/>
        <v>8417_Tous secteurs</v>
      </c>
      <c r="J219" s="17" t="s">
        <v>322</v>
      </c>
      <c r="K219" s="17" t="s">
        <v>356</v>
      </c>
      <c r="L219" s="18">
        <v>10819.22</v>
      </c>
      <c r="M219" s="18">
        <v>9366.19</v>
      </c>
      <c r="N219" s="18">
        <f t="shared" si="16"/>
        <v>20185.41</v>
      </c>
      <c r="Y219" t="str">
        <f t="shared" si="13"/>
        <v>0064_Commerce de gros, à l'exception des automobiles et des motocycles</v>
      </c>
      <c r="Z219" t="str">
        <f>INDEX(PDC!$K$1:$L$89,MATCH('RP2016'!$AB219,PDC!$K:$K,0),MATCH($Z$3,PDC!$K$1:$L$1,0))</f>
        <v>Commerce de gros, à l'exception des automobiles et des motocycles</v>
      </c>
      <c r="AA219" t="s">
        <v>300</v>
      </c>
      <c r="AB219" t="s">
        <v>210</v>
      </c>
      <c r="AC219" s="10">
        <v>281.09798430000001</v>
      </c>
      <c r="AF219" t="str">
        <f t="shared" si="14"/>
        <v>07_Assurance</v>
      </c>
      <c r="AG219" t="str">
        <f>INDEX(PDC!$K$1:$L$89,MATCH('RP2016'!$AI219,PDC!$K:$K,0),MATCH($AG$4,PDC!$K$1:SL$1,0))</f>
        <v>Assurance</v>
      </c>
      <c r="AH219" t="s">
        <v>106</v>
      </c>
      <c r="AI219" t="s">
        <v>240</v>
      </c>
      <c r="AJ219" s="10">
        <v>343.33255974999997</v>
      </c>
    </row>
    <row r="220" spans="9:36" x14ac:dyDescent="0.35">
      <c r="I220" s="19" t="str">
        <f t="shared" si="15"/>
        <v>8418_Tous secteurs</v>
      </c>
      <c r="J220" s="17" t="s">
        <v>324</v>
      </c>
      <c r="K220" s="17" t="s">
        <v>356</v>
      </c>
      <c r="L220" s="18">
        <v>9765.8300000000017</v>
      </c>
      <c r="M220" s="18">
        <v>9829.16</v>
      </c>
      <c r="N220" s="18">
        <f t="shared" si="16"/>
        <v>19594.990000000002</v>
      </c>
      <c r="Y220" t="str">
        <f t="shared" si="13"/>
        <v>0064_Commerce de détail, à l'exception des automobiles et des motocycles</v>
      </c>
      <c r="Z220" t="str">
        <f>INDEX(PDC!$K$1:$L$89,MATCH('RP2016'!$AB220,PDC!$K:$K,0),MATCH($Z$3,PDC!$K$1:$L$1,0))</f>
        <v>Commerce de détail, à l'exception des automobiles et des motocycles</v>
      </c>
      <c r="AA220" t="s">
        <v>300</v>
      </c>
      <c r="AB220" t="s">
        <v>206</v>
      </c>
      <c r="AC220" s="10">
        <v>506.49187028</v>
      </c>
      <c r="AF220" t="str">
        <f t="shared" si="14"/>
        <v>07_Activités auxiliaires de services financiers et d'assurance</v>
      </c>
      <c r="AG220" t="str">
        <f>INDEX(PDC!$K$1:$L$89,MATCH('RP2016'!$AI220,PDC!$K:$K,0),MATCH($AG$4,PDC!$K$1:SL$1,0))</f>
        <v>Activités auxiliaires de services financiers et d'assurance</v>
      </c>
      <c r="AH220" t="s">
        <v>106</v>
      </c>
      <c r="AI220" t="s">
        <v>232</v>
      </c>
      <c r="AJ220" s="10">
        <v>243.24215814999999</v>
      </c>
    </row>
    <row r="221" spans="9:36" x14ac:dyDescent="0.35">
      <c r="I221" s="19" t="str">
        <f t="shared" si="15"/>
        <v>8419_Tous secteurs</v>
      </c>
      <c r="J221" s="17" t="s">
        <v>325</v>
      </c>
      <c r="K221" s="17" t="s">
        <v>356</v>
      </c>
      <c r="L221" s="18">
        <v>14933.719999999998</v>
      </c>
      <c r="M221" s="18">
        <v>14417.009999999998</v>
      </c>
      <c r="N221" s="18">
        <f t="shared" si="16"/>
        <v>29350.729999999996</v>
      </c>
      <c r="Y221" t="str">
        <f t="shared" si="13"/>
        <v>0064_Transports terrestres et transport par conduites</v>
      </c>
      <c r="Z221" t="str">
        <f>INDEX(PDC!$K$1:$L$89,MATCH('RP2016'!$AB221,PDC!$K:$K,0),MATCH($Z$3,PDC!$K$1:$L$1,0))</f>
        <v>Transports terrestres et transport par conduites</v>
      </c>
      <c r="AA221" t="s">
        <v>300</v>
      </c>
      <c r="AB221" t="s">
        <v>205</v>
      </c>
      <c r="AC221" s="10">
        <v>69.926511434000005</v>
      </c>
      <c r="AF221" t="str">
        <f t="shared" si="14"/>
        <v>07_Activités immobilières</v>
      </c>
      <c r="AG221" t="str">
        <f>INDEX(PDC!$K$1:$L$89,MATCH('RP2016'!$AI221,PDC!$K:$K,0),MATCH($AG$4,PDC!$K$1:SL$1,0))</f>
        <v>Activités immobilières</v>
      </c>
      <c r="AH221" t="s">
        <v>106</v>
      </c>
      <c r="AI221" t="s">
        <v>217</v>
      </c>
      <c r="AJ221" s="10">
        <v>522.85474779000003</v>
      </c>
    </row>
    <row r="222" spans="9:36" x14ac:dyDescent="0.35">
      <c r="I222" s="19" t="str">
        <f t="shared" si="15"/>
        <v>8420_Tous secteurs</v>
      </c>
      <c r="J222" s="17" t="s">
        <v>327</v>
      </c>
      <c r="K222" s="17" t="s">
        <v>356</v>
      </c>
      <c r="L222" s="18">
        <v>10977.68</v>
      </c>
      <c r="M222" s="18">
        <v>9333.2799999999988</v>
      </c>
      <c r="N222" s="18">
        <f t="shared" si="16"/>
        <v>20310.96</v>
      </c>
      <c r="Y222" t="str">
        <f t="shared" si="13"/>
        <v>0064_Entreposage et services auxiliaires des transports</v>
      </c>
      <c r="Z222" t="str">
        <f>INDEX(PDC!$K$1:$L$89,MATCH('RP2016'!$AB222,PDC!$K:$K,0),MATCH($Z$3,PDC!$K$1:$L$1,0))</f>
        <v>Entreposage et services auxiliaires des transports</v>
      </c>
      <c r="AA222" t="s">
        <v>300</v>
      </c>
      <c r="AB222" t="s">
        <v>200</v>
      </c>
      <c r="AC222" s="10">
        <v>0.98035003669999998</v>
      </c>
      <c r="AF222" t="str">
        <f t="shared" si="14"/>
        <v>07_Activités juridiques et comptables</v>
      </c>
      <c r="AG222" t="str">
        <f>INDEX(PDC!$K$1:$L$89,MATCH('RP2016'!$AI222,PDC!$K:$K,0),MATCH($AG$4,PDC!$K$1:SL$1,0))</f>
        <v>Activités juridiques et comptables</v>
      </c>
      <c r="AH222" t="s">
        <v>106</v>
      </c>
      <c r="AI222" t="s">
        <v>155</v>
      </c>
      <c r="AJ222" s="10">
        <v>589.13640163000002</v>
      </c>
    </row>
    <row r="223" spans="9:36" x14ac:dyDescent="0.35">
      <c r="I223" s="19" t="str">
        <f t="shared" si="15"/>
        <v>8421_Tous secteurs</v>
      </c>
      <c r="J223" s="17" t="s">
        <v>329</v>
      </c>
      <c r="K223" s="17" t="s">
        <v>356</v>
      </c>
      <c r="L223" s="18">
        <v>341259.59</v>
      </c>
      <c r="M223" s="18">
        <v>298391.92</v>
      </c>
      <c r="N223" s="18">
        <f t="shared" si="16"/>
        <v>639651.51</v>
      </c>
      <c r="Y223" t="str">
        <f t="shared" si="13"/>
        <v>0064_Activités de poste et de courrier</v>
      </c>
      <c r="Z223" t="str">
        <f>INDEX(PDC!$K$1:$L$89,MATCH('RP2016'!$AB223,PDC!$K:$K,0),MATCH($Z$3,PDC!$K$1:$L$1,0))</f>
        <v>Activités de poste et de courrier</v>
      </c>
      <c r="AA223" t="s">
        <v>300</v>
      </c>
      <c r="AB223" t="s">
        <v>229</v>
      </c>
      <c r="AC223" s="10">
        <v>75.241273394999993</v>
      </c>
      <c r="AF223" t="str">
        <f t="shared" si="14"/>
        <v>07_Activités des sièges sociaux ; conseil de gestion</v>
      </c>
      <c r="AG223" t="str">
        <f>INDEX(PDC!$K$1:$L$89,MATCH('RP2016'!$AI223,PDC!$K:$K,0),MATCH($AG$4,PDC!$K$1:SL$1,0))</f>
        <v>Activités des sièges sociaux ; conseil de gestion</v>
      </c>
      <c r="AH223" t="s">
        <v>106</v>
      </c>
      <c r="AI223" t="s">
        <v>234</v>
      </c>
      <c r="AJ223" s="10">
        <v>395.31775961</v>
      </c>
    </row>
    <row r="224" spans="9:36" x14ac:dyDescent="0.35">
      <c r="I224" s="19" t="str">
        <f t="shared" si="15"/>
        <v>8422_Tous secteurs</v>
      </c>
      <c r="J224" s="17" t="s">
        <v>330</v>
      </c>
      <c r="K224" s="17" t="s">
        <v>356</v>
      </c>
      <c r="L224" s="18">
        <v>14926.440000000002</v>
      </c>
      <c r="M224" s="18">
        <v>12731.550000000001</v>
      </c>
      <c r="N224" s="18">
        <f t="shared" si="16"/>
        <v>27657.990000000005</v>
      </c>
      <c r="Y224" t="str">
        <f t="shared" si="13"/>
        <v>0064_Hébergement</v>
      </c>
      <c r="Z224" t="str">
        <f>INDEX(PDC!$K$1:$L$89,MATCH('RP2016'!$AB224,PDC!$K:$K,0),MATCH($Z$3,PDC!$K$1:$L$1,0))</f>
        <v>Hébergement</v>
      </c>
      <c r="AA224" t="s">
        <v>300</v>
      </c>
      <c r="AB224" t="s">
        <v>220</v>
      </c>
      <c r="AC224" s="10">
        <v>83.239596438000007</v>
      </c>
      <c r="AF224" t="str">
        <f t="shared" si="14"/>
        <v>07_Activités d'architecture et d'ingénierie ; activités de contrôle et analyses techniques</v>
      </c>
      <c r="AG224" t="str">
        <f>INDEX(PDC!$K$1:$L$89,MATCH('RP2016'!$AI224,PDC!$K:$K,0),MATCH($AG$4,PDC!$K$1:SL$1,0))</f>
        <v>Activités d'architecture et d'ingénierie ; activités de contrôle et analyses techniques</v>
      </c>
      <c r="AH224" t="s">
        <v>106</v>
      </c>
      <c r="AI224" t="s">
        <v>243</v>
      </c>
      <c r="AJ224" s="10">
        <v>731.02997109</v>
      </c>
    </row>
    <row r="225" spans="9:36" x14ac:dyDescent="0.35">
      <c r="I225" s="19" t="str">
        <f t="shared" si="15"/>
        <v>8423_Tous secteurs</v>
      </c>
      <c r="J225" s="17" t="s">
        <v>331</v>
      </c>
      <c r="K225" s="17" t="s">
        <v>356</v>
      </c>
      <c r="L225" s="18">
        <v>15205.380000000001</v>
      </c>
      <c r="M225" s="18">
        <v>13474.97</v>
      </c>
      <c r="N225" s="18">
        <f t="shared" si="16"/>
        <v>28680.35</v>
      </c>
      <c r="Y225" t="str">
        <f t="shared" si="13"/>
        <v>0064_Restauration</v>
      </c>
      <c r="Z225" t="str">
        <f>INDEX(PDC!$K$1:$L$89,MATCH('RP2016'!$AB225,PDC!$K:$K,0),MATCH($Z$3,PDC!$K$1:$L$1,0))</f>
        <v>Restauration</v>
      </c>
      <c r="AA225" t="s">
        <v>300</v>
      </c>
      <c r="AB225" t="s">
        <v>214</v>
      </c>
      <c r="AC225" s="10">
        <v>262.51655022</v>
      </c>
      <c r="AF225" t="str">
        <f t="shared" si="14"/>
        <v>07_Recherche-développement scientifique</v>
      </c>
      <c r="AG225" t="str">
        <f>INDEX(PDC!$K$1:$L$89,MATCH('RP2016'!$AI225,PDC!$K:$K,0),MATCH($AG$4,PDC!$K$1:SL$1,0))</f>
        <v>Recherche-développement scientifique</v>
      </c>
      <c r="AH225" t="s">
        <v>106</v>
      </c>
      <c r="AI225" t="s">
        <v>251</v>
      </c>
      <c r="AJ225" s="10">
        <v>29.863863526999999</v>
      </c>
    </row>
    <row r="226" spans="9:36" x14ac:dyDescent="0.35">
      <c r="I226" s="19" t="str">
        <f t="shared" si="15"/>
        <v>8424_Tous secteurs</v>
      </c>
      <c r="J226" s="17" t="s">
        <v>332</v>
      </c>
      <c r="K226" s="17" t="s">
        <v>356</v>
      </c>
      <c r="L226" s="18">
        <v>12540.320000000003</v>
      </c>
      <c r="M226" s="18">
        <v>11780.21</v>
      </c>
      <c r="N226" s="18">
        <f t="shared" si="16"/>
        <v>24320.530000000002</v>
      </c>
      <c r="Y226" t="str">
        <f t="shared" si="13"/>
        <v>0064_Édition</v>
      </c>
      <c r="Z226" t="str">
        <f>INDEX(PDC!$K$1:$L$89,MATCH('RP2016'!$AB226,PDC!$K:$K,0),MATCH($Z$3,PDC!$K$1:$L$1,0))</f>
        <v>Édition</v>
      </c>
      <c r="AA226" t="s">
        <v>300</v>
      </c>
      <c r="AB226" t="s">
        <v>255</v>
      </c>
      <c r="AC226" s="10">
        <v>10.237798835</v>
      </c>
      <c r="AF226" t="str">
        <f t="shared" si="14"/>
        <v>07_Publicité et études de marché</v>
      </c>
      <c r="AG226" t="str">
        <f>INDEX(PDC!$K$1:$L$89,MATCH('RP2016'!$AI226,PDC!$K:$K,0),MATCH($AG$4,PDC!$K$1:SL$1,0))</f>
        <v>Publicité et études de marché</v>
      </c>
      <c r="AH226" t="s">
        <v>106</v>
      </c>
      <c r="AI226" t="s">
        <v>157</v>
      </c>
      <c r="AJ226" s="10">
        <v>101.94225659</v>
      </c>
    </row>
    <row r="227" spans="9:36" x14ac:dyDescent="0.35">
      <c r="I227" s="19" t="str">
        <f t="shared" si="15"/>
        <v>8425_Tous secteurs</v>
      </c>
      <c r="J227" s="17" t="s">
        <v>333</v>
      </c>
      <c r="K227" s="17" t="s">
        <v>356</v>
      </c>
      <c r="L227" s="18">
        <v>11147.169999999998</v>
      </c>
      <c r="M227" s="18">
        <v>8346.02</v>
      </c>
      <c r="N227" s="18">
        <f t="shared" si="16"/>
        <v>19493.189999999999</v>
      </c>
      <c r="Y227" t="str">
        <f t="shared" si="13"/>
        <v>0064_Production de films cinématographiques, de vidéo et de programmes de télévision ; enregistrement sonore et édition musicale</v>
      </c>
      <c r="Z227" t="str">
        <f>INDEX(PDC!$K$1:$L$89,MATCH('RP2016'!$AB227,PDC!$K:$K,0),MATCH($Z$3,PDC!$K$1:$L$1,0))</f>
        <v>Production de films cinématographiques, de vidéo et de programmes de télévision ; enregistrement sonore et édition musicale</v>
      </c>
      <c r="AA227" t="s">
        <v>300</v>
      </c>
      <c r="AB227" t="s">
        <v>228</v>
      </c>
      <c r="AC227" s="10">
        <v>4.9553129594999996</v>
      </c>
      <c r="AF227" t="str">
        <f t="shared" si="14"/>
        <v>07_Autres activités spécialisées, scientifiques et techniques</v>
      </c>
      <c r="AG227" t="str">
        <f>INDEX(PDC!$K$1:$L$89,MATCH('RP2016'!$AI227,PDC!$K:$K,0),MATCH($AG$4,PDC!$K$1:SL$1,0))</f>
        <v>Autres activités spécialisées, scientifiques et techniques</v>
      </c>
      <c r="AH227" t="s">
        <v>106</v>
      </c>
      <c r="AI227" t="s">
        <v>159</v>
      </c>
      <c r="AJ227" s="10">
        <v>73.820873719000005</v>
      </c>
    </row>
    <row r="228" spans="9:36" x14ac:dyDescent="0.35">
      <c r="I228" s="19" t="str">
        <f t="shared" si="15"/>
        <v>8426_Tous secteurs</v>
      </c>
      <c r="J228" s="17" t="s">
        <v>334</v>
      </c>
      <c r="K228" s="17" t="s">
        <v>356</v>
      </c>
      <c r="L228" s="18">
        <v>18552.509999999998</v>
      </c>
      <c r="M228" s="18">
        <v>17848.189999999999</v>
      </c>
      <c r="N228" s="18">
        <f t="shared" si="16"/>
        <v>36400.699999999997</v>
      </c>
      <c r="Y228" t="str">
        <f t="shared" si="13"/>
        <v>0064_Télécommunications</v>
      </c>
      <c r="Z228" t="str">
        <f>INDEX(PDC!$K$1:$L$89,MATCH('RP2016'!$AB228,PDC!$K:$K,0),MATCH($Z$3,PDC!$K$1:$L$1,0))</f>
        <v>Télécommunications</v>
      </c>
      <c r="AA228" t="s">
        <v>300</v>
      </c>
      <c r="AB228" t="s">
        <v>249</v>
      </c>
      <c r="AC228" s="10">
        <v>4.9553129594999996</v>
      </c>
      <c r="AF228" t="str">
        <f t="shared" si="14"/>
        <v>07_Activités vétérinaires</v>
      </c>
      <c r="AG228" t="str">
        <f>INDEX(PDC!$K$1:$L$89,MATCH('RP2016'!$AI228,PDC!$K:$K,0),MATCH($AG$4,PDC!$K$1:SL$1,0))</f>
        <v>Activités vétérinaires</v>
      </c>
      <c r="AH228" t="s">
        <v>106</v>
      </c>
      <c r="AI228" t="s">
        <v>238</v>
      </c>
      <c r="AJ228" s="10">
        <v>79.002905745999996</v>
      </c>
    </row>
    <row r="229" spans="9:36" x14ac:dyDescent="0.35">
      <c r="I229" s="19" t="str">
        <f t="shared" si="15"/>
        <v>8427_Tous secteurs</v>
      </c>
      <c r="J229" s="17" t="s">
        <v>335</v>
      </c>
      <c r="K229" s="17" t="s">
        <v>356</v>
      </c>
      <c r="L229" s="18">
        <v>12112.529999999999</v>
      </c>
      <c r="M229" s="18">
        <v>11783.960000000001</v>
      </c>
      <c r="N229" s="18">
        <f t="shared" si="16"/>
        <v>23896.489999999998</v>
      </c>
      <c r="Y229" t="str">
        <f t="shared" si="13"/>
        <v>0064_Programmation, conseil et autres activités informatiques</v>
      </c>
      <c r="Z229" t="str">
        <f>INDEX(PDC!$K$1:$L$89,MATCH('RP2016'!$AB229,PDC!$K:$K,0),MATCH($Z$3,PDC!$K$1:$L$1,0))</f>
        <v>Programmation, conseil et autres activités informatiques</v>
      </c>
      <c r="AA229" t="s">
        <v>300</v>
      </c>
      <c r="AB229" t="s">
        <v>233</v>
      </c>
      <c r="AC229" s="10">
        <v>10.120434754</v>
      </c>
      <c r="AF229" t="str">
        <f t="shared" si="14"/>
        <v>07_Activités de location et location-bail</v>
      </c>
      <c r="AG229" t="str">
        <f>INDEX(PDC!$K$1:$L$89,MATCH('RP2016'!$AI229,PDC!$K:$K,0),MATCH($AG$4,PDC!$K$1:SL$1,0))</f>
        <v>Activités de location et location-bail</v>
      </c>
      <c r="AH229" t="s">
        <v>106</v>
      </c>
      <c r="AI229" t="s">
        <v>236</v>
      </c>
      <c r="AJ229" s="10">
        <v>127.92000122</v>
      </c>
    </row>
    <row r="230" spans="9:36" x14ac:dyDescent="0.35">
      <c r="I230" s="19" t="str">
        <f t="shared" si="15"/>
        <v>8428_Tous secteurs</v>
      </c>
      <c r="J230" s="17" t="s">
        <v>337</v>
      </c>
      <c r="K230" s="17" t="s">
        <v>356</v>
      </c>
      <c r="L230" s="18">
        <v>76812.600000000006</v>
      </c>
      <c r="M230" s="18">
        <v>68072.570000000007</v>
      </c>
      <c r="N230" s="18">
        <f t="shared" si="16"/>
        <v>144885.17000000001</v>
      </c>
      <c r="Y230" t="str">
        <f t="shared" si="13"/>
        <v>0064_Activités des services financiers, hors assurance et caisses de retraite</v>
      </c>
      <c r="Z230" t="str">
        <f>INDEX(PDC!$K$1:$L$89,MATCH('RP2016'!$AB230,PDC!$K:$K,0),MATCH($Z$3,PDC!$K$1:$L$1,0))</f>
        <v>Activités des services financiers, hors assurance et caisses de retraite</v>
      </c>
      <c r="AA230" t="s">
        <v>300</v>
      </c>
      <c r="AB230" t="s">
        <v>226</v>
      </c>
      <c r="AC230" s="10">
        <v>69.293137954000002</v>
      </c>
      <c r="AF230" t="str">
        <f t="shared" si="14"/>
        <v>07_Activités liées à l'emploi</v>
      </c>
      <c r="AG230" t="str">
        <f>INDEX(PDC!$K$1:$L$89,MATCH('RP2016'!$AI230,PDC!$K:$K,0),MATCH($AG$4,PDC!$K$1:SL$1,0))</f>
        <v>Activités liées à l'emploi</v>
      </c>
      <c r="AH230" t="s">
        <v>106</v>
      </c>
      <c r="AI230" t="s">
        <v>198</v>
      </c>
      <c r="AJ230" s="10">
        <v>1971.483831</v>
      </c>
    </row>
    <row r="231" spans="9:36" x14ac:dyDescent="0.35">
      <c r="I231" s="19" t="str">
        <f t="shared" si="15"/>
        <v>8429_Tous secteurs</v>
      </c>
      <c r="J231" s="17" t="s">
        <v>339</v>
      </c>
      <c r="K231" s="17" t="s">
        <v>356</v>
      </c>
      <c r="L231" s="18">
        <v>4066.0000000000005</v>
      </c>
      <c r="M231" s="18">
        <v>4009.25</v>
      </c>
      <c r="N231" s="18">
        <f t="shared" si="16"/>
        <v>8075.25</v>
      </c>
      <c r="Y231" t="str">
        <f t="shared" si="13"/>
        <v>0064_Assurance</v>
      </c>
      <c r="Z231" t="str">
        <f>INDEX(PDC!$K$1:$L$89,MATCH('RP2016'!$AB231,PDC!$K:$K,0),MATCH($Z$3,PDC!$K$1:$L$1,0))</f>
        <v>Assurance</v>
      </c>
      <c r="AA231" t="s">
        <v>300</v>
      </c>
      <c r="AB231" t="s">
        <v>240</v>
      </c>
      <c r="AC231" s="10">
        <v>34.791883134999999</v>
      </c>
      <c r="AF231" t="str">
        <f t="shared" si="14"/>
        <v>07_Activités des agences de voyage, voyagistes, services de réservation et activités connexes</v>
      </c>
      <c r="AG231" t="str">
        <f>INDEX(PDC!$K$1:$L$89,MATCH('RP2016'!$AI231,PDC!$K:$K,0),MATCH($AG$4,PDC!$K$1:SL$1,0))</f>
        <v>Activités des agences de voyage, voyagistes, services de réservation et activités connexes</v>
      </c>
      <c r="AH231" t="s">
        <v>106</v>
      </c>
      <c r="AI231" t="s">
        <v>227</v>
      </c>
      <c r="AJ231" s="10">
        <v>219.14551091000001</v>
      </c>
    </row>
    <row r="232" spans="9:36" x14ac:dyDescent="0.35">
      <c r="I232" s="19" t="str">
        <f t="shared" si="15"/>
        <v>8430_Tous secteurs</v>
      </c>
      <c r="J232" s="17" t="s">
        <v>341</v>
      </c>
      <c r="K232" s="17" t="s">
        <v>356</v>
      </c>
      <c r="L232" s="18">
        <v>8051.3400000000011</v>
      </c>
      <c r="M232" s="18">
        <v>6425.76</v>
      </c>
      <c r="N232" s="18">
        <f t="shared" si="16"/>
        <v>14477.100000000002</v>
      </c>
      <c r="Y232" t="str">
        <f t="shared" si="13"/>
        <v>0064_Activités auxiliaires de services financiers et d'assurance</v>
      </c>
      <c r="Z232" t="str">
        <f>INDEX(PDC!$K$1:$L$89,MATCH('RP2016'!$AB232,PDC!$K:$K,0),MATCH($Z$3,PDC!$K$1:$L$1,0))</f>
        <v>Activités auxiliaires de services financiers et d'assurance</v>
      </c>
      <c r="AA232" t="s">
        <v>300</v>
      </c>
      <c r="AB232" t="s">
        <v>232</v>
      </c>
      <c r="AC232" s="10">
        <v>17.257443428999999</v>
      </c>
      <c r="AF232" t="str">
        <f t="shared" si="14"/>
        <v>07_Enquêtes et sécurité</v>
      </c>
      <c r="AG232" t="str">
        <f>INDEX(PDC!$K$1:$L$89,MATCH('RP2016'!$AI232,PDC!$K:$K,0),MATCH($AG$4,PDC!$K$1:SL$1,0))</f>
        <v>Enquêtes et sécurité</v>
      </c>
      <c r="AH232" t="s">
        <v>106</v>
      </c>
      <c r="AI232" t="s">
        <v>213</v>
      </c>
      <c r="AJ232" s="10">
        <v>186.89842261999999</v>
      </c>
    </row>
    <row r="233" spans="9:36" x14ac:dyDescent="0.35">
      <c r="I233" s="19" t="str">
        <f t="shared" si="15"/>
        <v>8431_Tous secteurs</v>
      </c>
      <c r="J233" s="17" t="s">
        <v>343</v>
      </c>
      <c r="K233" s="17" t="s">
        <v>356</v>
      </c>
      <c r="L233" s="18">
        <v>45546.990000000005</v>
      </c>
      <c r="M233" s="18">
        <v>40552.379999999997</v>
      </c>
      <c r="N233" s="18">
        <f t="shared" si="16"/>
        <v>86099.37</v>
      </c>
      <c r="Y233" t="str">
        <f t="shared" si="13"/>
        <v>0064_Activités immobilières</v>
      </c>
      <c r="Z233" t="str">
        <f>INDEX(PDC!$K$1:$L$89,MATCH('RP2016'!$AB233,PDC!$K:$K,0),MATCH($Z$3,PDC!$K$1:$L$1,0))</f>
        <v>Activités immobilières</v>
      </c>
      <c r="AA233" t="s">
        <v>300</v>
      </c>
      <c r="AB233" t="s">
        <v>217</v>
      </c>
      <c r="AC233" s="10">
        <v>45.250770568999997</v>
      </c>
      <c r="AF233" t="str">
        <f t="shared" si="14"/>
        <v>07_Services relatifs aux bâtiments et aménagement paysager</v>
      </c>
      <c r="AG233" t="str">
        <f>INDEX(PDC!$K$1:$L$89,MATCH('RP2016'!$AI233,PDC!$K:$K,0),MATCH($AG$4,PDC!$K$1:SL$1,0))</f>
        <v>Services relatifs aux bâtiments et aménagement paysager</v>
      </c>
      <c r="AH233" t="s">
        <v>106</v>
      </c>
      <c r="AI233" t="s">
        <v>212</v>
      </c>
      <c r="AJ233" s="10">
        <v>888.61651346999997</v>
      </c>
    </row>
    <row r="234" spans="9:36" x14ac:dyDescent="0.35">
      <c r="I234" s="19" t="str">
        <f t="shared" si="15"/>
        <v>8432_Tous secteurs</v>
      </c>
      <c r="J234" s="17" t="s">
        <v>344</v>
      </c>
      <c r="K234" s="17" t="s">
        <v>356</v>
      </c>
      <c r="L234" s="18">
        <v>15816.24</v>
      </c>
      <c r="M234" s="18">
        <v>16672.73</v>
      </c>
      <c r="N234" s="18">
        <f t="shared" si="16"/>
        <v>32488.97</v>
      </c>
      <c r="Y234" t="str">
        <f t="shared" si="13"/>
        <v>0064_Activités juridiques et comptables</v>
      </c>
      <c r="Z234" t="str">
        <f>INDEX(PDC!$K$1:$L$89,MATCH('RP2016'!$AB234,PDC!$K:$K,0),MATCH($Z$3,PDC!$K$1:$L$1,0))</f>
        <v>Activités juridiques et comptables</v>
      </c>
      <c r="AA234" t="s">
        <v>300</v>
      </c>
      <c r="AB234" t="s">
        <v>155</v>
      </c>
      <c r="AC234" s="10">
        <v>42.359998490999999</v>
      </c>
      <c r="AF234" t="str">
        <f t="shared" si="14"/>
        <v>07_Activités administratives et autres activités de soutien aux entreprises</v>
      </c>
      <c r="AG234" t="str">
        <f>INDEX(PDC!$K$1:$L$89,MATCH('RP2016'!$AI234,PDC!$K:$K,0),MATCH($AG$4,PDC!$K$1:SL$1,0))</f>
        <v>Activités administratives et autres activités de soutien aux entreprises</v>
      </c>
      <c r="AH234" t="s">
        <v>106</v>
      </c>
      <c r="AI234" t="s">
        <v>224</v>
      </c>
      <c r="AJ234" s="10">
        <v>348.93744536999998</v>
      </c>
    </row>
    <row r="235" spans="9:36" x14ac:dyDescent="0.35">
      <c r="I235" s="19" t="str">
        <f t="shared" si="15"/>
        <v>8433_Tous secteurs</v>
      </c>
      <c r="J235" s="17" t="s">
        <v>345</v>
      </c>
      <c r="K235" s="17" t="s">
        <v>356</v>
      </c>
      <c r="L235" s="18">
        <v>33312.020000000004</v>
      </c>
      <c r="M235" s="18">
        <v>29970.269999999997</v>
      </c>
      <c r="N235" s="18">
        <f t="shared" si="16"/>
        <v>63282.29</v>
      </c>
      <c r="Y235" t="str">
        <f t="shared" si="13"/>
        <v>0064_Activités des sièges sociaux ; conseil de gestion</v>
      </c>
      <c r="Z235" t="str">
        <f>INDEX(PDC!$K$1:$L$89,MATCH('RP2016'!$AB235,PDC!$K:$K,0),MATCH($Z$3,PDC!$K$1:$L$1,0))</f>
        <v>Activités des sièges sociaux ; conseil de gestion</v>
      </c>
      <c r="AA235" t="s">
        <v>300</v>
      </c>
      <c r="AB235" t="s">
        <v>234</v>
      </c>
      <c r="AC235" s="10">
        <v>30.823137554999999</v>
      </c>
      <c r="AF235" t="str">
        <f t="shared" si="14"/>
        <v>07_Administration publique et défense ; sécurité sociale obligatoire</v>
      </c>
      <c r="AG235" t="str">
        <f>INDEX(PDC!$K$1:$L$89,MATCH('RP2016'!$AI235,PDC!$K:$K,0),MATCH($AG$4,PDC!$K$1:SL$1,0))</f>
        <v>Administration publique et défense ; sécurité sociale obligatoire</v>
      </c>
      <c r="AH235" t="s">
        <v>106</v>
      </c>
      <c r="AI235" t="s">
        <v>218</v>
      </c>
      <c r="AJ235" s="10">
        <v>3472.7021353999999</v>
      </c>
    </row>
    <row r="236" spans="9:36" x14ac:dyDescent="0.35">
      <c r="I236" s="19" t="str">
        <f t="shared" si="15"/>
        <v>8434_Tous secteurs</v>
      </c>
      <c r="J236" s="17" t="s">
        <v>347</v>
      </c>
      <c r="K236" s="17" t="s">
        <v>356</v>
      </c>
      <c r="L236" s="18">
        <v>22449.469999999994</v>
      </c>
      <c r="M236" s="18">
        <v>21466.210000000003</v>
      </c>
      <c r="N236" s="18">
        <f t="shared" si="16"/>
        <v>43915.679999999993</v>
      </c>
      <c r="Y236" t="str">
        <f t="shared" si="13"/>
        <v>0064_Activités d'architecture et d'ingénierie ; activités de contrôle et analyses techniques</v>
      </c>
      <c r="Z236" t="str">
        <f>INDEX(PDC!$K$1:$L$89,MATCH('RP2016'!$AB236,PDC!$K:$K,0),MATCH($Z$3,PDC!$K$1:$L$1,0))</f>
        <v>Activités d'architecture et d'ingénierie ; activités de contrôle et analyses techniques</v>
      </c>
      <c r="AA236" t="s">
        <v>300</v>
      </c>
      <c r="AB236" t="s">
        <v>243</v>
      </c>
      <c r="AC236" s="10">
        <v>22.689666551999998</v>
      </c>
      <c r="AF236" t="str">
        <f t="shared" si="14"/>
        <v>07_Enseignement</v>
      </c>
      <c r="AG236" t="str">
        <f>INDEX(PDC!$K$1:$L$89,MATCH('RP2016'!$AI236,PDC!$K:$K,0),MATCH($AG$4,PDC!$K$1:SL$1,0))</f>
        <v>Enseignement</v>
      </c>
      <c r="AH236" t="s">
        <v>106</v>
      </c>
      <c r="AI236" t="s">
        <v>222</v>
      </c>
      <c r="AJ236" s="10">
        <v>2730.6957741000001</v>
      </c>
    </row>
    <row r="237" spans="9:36" x14ac:dyDescent="0.35">
      <c r="I237" s="19" t="str">
        <f t="shared" si="15"/>
        <v>8435_Tous secteurs</v>
      </c>
      <c r="J237" s="17" t="s">
        <v>348</v>
      </c>
      <c r="K237" s="17" t="s">
        <v>356</v>
      </c>
      <c r="L237" s="18">
        <v>22511.71</v>
      </c>
      <c r="M237" s="18">
        <v>20026.73</v>
      </c>
      <c r="N237" s="18">
        <f t="shared" si="16"/>
        <v>42538.44</v>
      </c>
      <c r="Y237" t="str">
        <f t="shared" si="13"/>
        <v>0064_Autres activités spécialisées, scientifiques et techniques</v>
      </c>
      <c r="Z237" t="str">
        <f>INDEX(PDC!$K$1:$L$89,MATCH('RP2016'!$AB237,PDC!$K:$K,0),MATCH($Z$3,PDC!$K$1:$L$1,0))</f>
        <v>Autres activités spécialisées, scientifiques et techniques</v>
      </c>
      <c r="AA237" t="s">
        <v>300</v>
      </c>
      <c r="AB237" t="s">
        <v>159</v>
      </c>
      <c r="AC237" s="10">
        <v>4.9553129594999996</v>
      </c>
      <c r="AF237" t="str">
        <f t="shared" si="14"/>
        <v>07_Activités pour la santé humaine</v>
      </c>
      <c r="AG237" t="str">
        <f>INDEX(PDC!$K$1:$L$89,MATCH('RP2016'!$AI237,PDC!$K:$K,0),MATCH($AG$4,PDC!$K$1:SL$1,0))</f>
        <v>Activités pour la santé humaine</v>
      </c>
      <c r="AH237" t="s">
        <v>106</v>
      </c>
      <c r="AI237" t="s">
        <v>207</v>
      </c>
      <c r="AJ237" s="10">
        <v>3611.0192333</v>
      </c>
    </row>
    <row r="238" spans="9:36" x14ac:dyDescent="0.35">
      <c r="I238" s="19" t="str">
        <f t="shared" si="15"/>
        <v>ARA_Tous secteurs</v>
      </c>
      <c r="J238" s="17" t="s">
        <v>360</v>
      </c>
      <c r="K238" s="17" t="s">
        <v>356</v>
      </c>
      <c r="L238" s="18">
        <v>1214634.3</v>
      </c>
      <c r="M238" s="18">
        <v>1075441.3</v>
      </c>
      <c r="N238" s="18">
        <f t="shared" si="16"/>
        <v>2290075.6</v>
      </c>
      <c r="Y238" t="str">
        <f t="shared" si="13"/>
        <v>0064_Activités vétérinaires</v>
      </c>
      <c r="Z238" t="str">
        <f>INDEX(PDC!$K$1:$L$89,MATCH('RP2016'!$AB238,PDC!$K:$K,0),MATCH($Z$3,PDC!$K$1:$L$1,0))</f>
        <v>Activités vétérinaires</v>
      </c>
      <c r="AA238" t="s">
        <v>300</v>
      </c>
      <c r="AB238" t="s">
        <v>238</v>
      </c>
      <c r="AC238" s="10">
        <v>4.9553129594999996</v>
      </c>
      <c r="AF238" t="str">
        <f t="shared" si="14"/>
        <v>07_Hébergement médico-social et social</v>
      </c>
      <c r="AG238" t="str">
        <f>INDEX(PDC!$K$1:$L$89,MATCH('RP2016'!$AI238,PDC!$K:$K,0),MATCH($AG$4,PDC!$K$1:SL$1,0))</f>
        <v>Hébergement médico-social et social</v>
      </c>
      <c r="AH238" t="s">
        <v>106</v>
      </c>
      <c r="AI238" t="s">
        <v>202</v>
      </c>
      <c r="AJ238" s="10">
        <v>3275.3388461</v>
      </c>
    </row>
    <row r="239" spans="9:36" x14ac:dyDescent="0.35">
      <c r="Y239" t="str">
        <f t="shared" si="13"/>
        <v>0064_Activités liées à l'emploi</v>
      </c>
      <c r="Z239" t="str">
        <f>INDEX(PDC!$K$1:$L$89,MATCH('RP2016'!$AB239,PDC!$K:$K,0),MATCH($Z$3,PDC!$K$1:$L$1,0))</f>
        <v>Activités liées à l'emploi</v>
      </c>
      <c r="AA239" t="s">
        <v>300</v>
      </c>
      <c r="AB239" t="s">
        <v>198</v>
      </c>
      <c r="AC239" s="10">
        <v>55.678941739999999</v>
      </c>
      <c r="AF239" t="str">
        <f t="shared" si="14"/>
        <v>07_Action sociale sans hébergement</v>
      </c>
      <c r="AG239" t="str">
        <f>INDEX(PDC!$K$1:$L$89,MATCH('RP2016'!$AI239,PDC!$K:$K,0),MATCH($AG$4,PDC!$K$1:SL$1,0))</f>
        <v>Action sociale sans hébergement</v>
      </c>
      <c r="AH239" t="s">
        <v>106</v>
      </c>
      <c r="AI239" t="s">
        <v>201</v>
      </c>
      <c r="AJ239" s="10">
        <v>5927.7345992999999</v>
      </c>
    </row>
    <row r="240" spans="9:36" x14ac:dyDescent="0.35">
      <c r="Y240" t="str">
        <f t="shared" si="13"/>
        <v>0064_Activités des agences de voyage, voyagistes, services de réservation et activités connexes</v>
      </c>
      <c r="Z240" t="str">
        <f>INDEX(PDC!$K$1:$L$89,MATCH('RP2016'!$AB240,PDC!$K:$K,0),MATCH($Z$3,PDC!$K$1:$L$1,0))</f>
        <v>Activités des agences de voyage, voyagistes, services de réservation et activités connexes</v>
      </c>
      <c r="AA240" t="s">
        <v>300</v>
      </c>
      <c r="AB240" t="s">
        <v>227</v>
      </c>
      <c r="AC240" s="10">
        <v>15.818981336</v>
      </c>
      <c r="AF240" t="str">
        <f t="shared" si="14"/>
        <v>07_Activités créatives, artistiques et de spectacle</v>
      </c>
      <c r="AG240" t="str">
        <f>INDEX(PDC!$K$1:$L$89,MATCH('RP2016'!$AI240,PDC!$K:$K,0),MATCH($AG$4,PDC!$K$1:SL$1,0))</f>
        <v>Activités créatives, artistiques et de spectacle</v>
      </c>
      <c r="AH240" t="s">
        <v>106</v>
      </c>
      <c r="AI240" t="s">
        <v>245</v>
      </c>
      <c r="AJ240" s="10">
        <v>315.51513396000001</v>
      </c>
    </row>
    <row r="241" spans="25:36" x14ac:dyDescent="0.35">
      <c r="Y241" t="str">
        <f t="shared" si="13"/>
        <v>0064_Enquêtes et sécurité</v>
      </c>
      <c r="Z241" t="str">
        <f>INDEX(PDC!$K$1:$L$89,MATCH('RP2016'!$AB241,PDC!$K:$K,0),MATCH($Z$3,PDC!$K$1:$L$1,0))</f>
        <v>Enquêtes et sécurité</v>
      </c>
      <c r="AA241" t="s">
        <v>300</v>
      </c>
      <c r="AB241" t="s">
        <v>213</v>
      </c>
      <c r="AC241" s="10">
        <v>4.9699792075999998</v>
      </c>
      <c r="AF241" t="str">
        <f t="shared" si="14"/>
        <v>07_Bibliothèques, archives, musées et autres activités culturelles</v>
      </c>
      <c r="AG241" t="str">
        <f>INDEX(PDC!$K$1:$L$89,MATCH('RP2016'!$AI241,PDC!$K:$K,0),MATCH($AG$4,PDC!$K$1:SL$1,0))</f>
        <v>Bibliothèques, archives, musées et autres activités culturelles</v>
      </c>
      <c r="AH241" t="s">
        <v>106</v>
      </c>
      <c r="AI241" t="s">
        <v>239</v>
      </c>
      <c r="AJ241" s="10">
        <v>80.360051059</v>
      </c>
    </row>
    <row r="242" spans="25:36" x14ac:dyDescent="0.35">
      <c r="Y242" t="str">
        <f t="shared" si="13"/>
        <v>0064_Services relatifs aux bâtiments et aménagement paysager</v>
      </c>
      <c r="Z242" t="str">
        <f>INDEX(PDC!$K$1:$L$89,MATCH('RP2016'!$AB242,PDC!$K:$K,0),MATCH($Z$3,PDC!$K$1:$L$1,0))</f>
        <v>Services relatifs aux bâtiments et aménagement paysager</v>
      </c>
      <c r="AA242" t="s">
        <v>300</v>
      </c>
      <c r="AB242" t="s">
        <v>212</v>
      </c>
      <c r="AC242" s="10">
        <v>46.293303074999997</v>
      </c>
      <c r="AF242" t="str">
        <f t="shared" si="14"/>
        <v>07_Organisation de jeux de hasard et d'argent</v>
      </c>
      <c r="AG242" t="str">
        <f>INDEX(PDC!$K$1:$L$89,MATCH('RP2016'!$AI242,PDC!$K:$K,0),MATCH($AG$4,PDC!$K$1:SL$1,0))</f>
        <v>Organisation de jeux de hasard et d'argent</v>
      </c>
      <c r="AH242" t="s">
        <v>106</v>
      </c>
      <c r="AI242" t="s">
        <v>247</v>
      </c>
      <c r="AJ242" s="10">
        <v>38.331840894000003</v>
      </c>
    </row>
    <row r="243" spans="25:36" x14ac:dyDescent="0.35">
      <c r="Y243" t="str">
        <f t="shared" si="13"/>
        <v>0064_Activités administratives et autres activités de soutien aux entreprises</v>
      </c>
      <c r="Z243" t="str">
        <f>INDEX(PDC!$K$1:$L$89,MATCH('RP2016'!$AB243,PDC!$K:$K,0),MATCH($Z$3,PDC!$K$1:$L$1,0))</f>
        <v>Activités administratives et autres activités de soutien aux entreprises</v>
      </c>
      <c r="AA243" t="s">
        <v>300</v>
      </c>
      <c r="AB243" t="s">
        <v>224</v>
      </c>
      <c r="AC243" s="10">
        <v>15.017248434000001</v>
      </c>
      <c r="AF243" t="str">
        <f t="shared" si="14"/>
        <v>07_Activités sportives, récréatives et de loisirs</v>
      </c>
      <c r="AG243" t="str">
        <f>INDEX(PDC!$K$1:$L$89,MATCH('RP2016'!$AI243,PDC!$K:$K,0),MATCH($AG$4,PDC!$K$1:SL$1,0))</f>
        <v>Activités sportives, récréatives et de loisirs</v>
      </c>
      <c r="AH243" t="s">
        <v>106</v>
      </c>
      <c r="AI243" t="s">
        <v>241</v>
      </c>
      <c r="AJ243" s="10">
        <v>489.48318301</v>
      </c>
    </row>
    <row r="244" spans="25:36" x14ac:dyDescent="0.35">
      <c r="Y244" t="str">
        <f t="shared" si="13"/>
        <v>0064_Administration publique et défense ; sécurité sociale obligatoire</v>
      </c>
      <c r="Z244" t="str">
        <f>INDEX(PDC!$K$1:$L$89,MATCH('RP2016'!$AB244,PDC!$K:$K,0),MATCH($Z$3,PDC!$K$1:$L$1,0))</f>
        <v>Administration publique et défense ; sécurité sociale obligatoire</v>
      </c>
      <c r="AA244" t="s">
        <v>300</v>
      </c>
      <c r="AB244" t="s">
        <v>218</v>
      </c>
      <c r="AC244" s="10">
        <v>323.74015988000002</v>
      </c>
      <c r="AF244" t="str">
        <f t="shared" si="14"/>
        <v>07_Activités des organisations associatives</v>
      </c>
      <c r="AG244" t="str">
        <f>INDEX(PDC!$K$1:$L$89,MATCH('RP2016'!$AI244,PDC!$K:$K,0),MATCH($AG$4,PDC!$K$1:SL$1,0))</f>
        <v>Activités des organisations associatives</v>
      </c>
      <c r="AH244" t="s">
        <v>106</v>
      </c>
      <c r="AI244" t="s">
        <v>209</v>
      </c>
      <c r="AJ244" s="10">
        <v>1835.8645257999999</v>
      </c>
    </row>
    <row r="245" spans="25:36" x14ac:dyDescent="0.35">
      <c r="Y245" t="str">
        <f t="shared" si="13"/>
        <v>0064_Enseignement</v>
      </c>
      <c r="Z245" t="str">
        <f>INDEX(PDC!$K$1:$L$89,MATCH('RP2016'!$AB245,PDC!$K:$K,0),MATCH($Z$3,PDC!$K$1:$L$1,0))</f>
        <v>Enseignement</v>
      </c>
      <c r="AA245" t="s">
        <v>300</v>
      </c>
      <c r="AB245" t="s">
        <v>222</v>
      </c>
      <c r="AC245" s="10">
        <v>115.33287525</v>
      </c>
      <c r="AF245" t="str">
        <f t="shared" si="14"/>
        <v>07_Réparation d'ordinateurs et de biens personnels et domestiques</v>
      </c>
      <c r="AG245" t="str">
        <f>INDEX(PDC!$K$1:$L$89,MATCH('RP2016'!$AI245,PDC!$K:$K,0),MATCH($AG$4,PDC!$K$1:SL$1,0))</f>
        <v>Réparation d'ordinateurs et de biens personnels et domestiques</v>
      </c>
      <c r="AH245" t="s">
        <v>106</v>
      </c>
      <c r="AI245" t="s">
        <v>242</v>
      </c>
      <c r="AJ245" s="10">
        <v>64.735460132</v>
      </c>
    </row>
    <row r="246" spans="25:36" x14ac:dyDescent="0.35">
      <c r="Y246" t="str">
        <f t="shared" si="13"/>
        <v>0064_Activités pour la santé humaine</v>
      </c>
      <c r="Z246" t="str">
        <f>INDEX(PDC!$K$1:$L$89,MATCH('RP2016'!$AB246,PDC!$K:$K,0),MATCH($Z$3,PDC!$K$1:$L$1,0))</f>
        <v>Activités pour la santé humaine</v>
      </c>
      <c r="AA246" t="s">
        <v>300</v>
      </c>
      <c r="AB246" t="s">
        <v>207</v>
      </c>
      <c r="AC246" s="10">
        <v>397.80375691</v>
      </c>
      <c r="AF246" t="str">
        <f t="shared" si="14"/>
        <v>07_Autres services personnels</v>
      </c>
      <c r="AG246" t="str">
        <f>INDEX(PDC!$K$1:$L$89,MATCH('RP2016'!$AI246,PDC!$K:$K,0),MATCH($AG$4,PDC!$K$1:SL$1,0))</f>
        <v>Autres services personnels</v>
      </c>
      <c r="AH246" t="s">
        <v>106</v>
      </c>
      <c r="AI246" t="s">
        <v>216</v>
      </c>
      <c r="AJ246" s="10">
        <v>719.38542342999995</v>
      </c>
    </row>
    <row r="247" spans="25:36" x14ac:dyDescent="0.35">
      <c r="Y247" t="str">
        <f t="shared" si="13"/>
        <v>0064_Hébergement médico-social et social</v>
      </c>
      <c r="Z247" t="str">
        <f>INDEX(PDC!$K$1:$L$89,MATCH('RP2016'!$AB247,PDC!$K:$K,0),MATCH($Z$3,PDC!$K$1:$L$1,0))</f>
        <v>Hébergement médico-social et social</v>
      </c>
      <c r="AA247" t="s">
        <v>300</v>
      </c>
      <c r="AB247" t="s">
        <v>202</v>
      </c>
      <c r="AC247" s="10">
        <v>405.06918192000001</v>
      </c>
      <c r="AF247" t="str">
        <f t="shared" si="14"/>
        <v>07_Activités des ménages en tant qu'employeurs de personnel domestique</v>
      </c>
      <c r="AG247" t="str">
        <f>INDEX(PDC!$K$1:$L$89,MATCH('RP2016'!$AI247,PDC!$K:$K,0),MATCH($AG$4,PDC!$K$1:SL$1,0))</f>
        <v>Activités des ménages en tant qu'employeurs de personnel domestique</v>
      </c>
      <c r="AH247" t="s">
        <v>106</v>
      </c>
      <c r="AI247" t="s">
        <v>261</v>
      </c>
      <c r="AJ247" s="10">
        <v>626.48025720999999</v>
      </c>
    </row>
    <row r="248" spans="25:36" x14ac:dyDescent="0.35">
      <c r="Y248" t="str">
        <f t="shared" si="13"/>
        <v>0064_Action sociale sans hébergement</v>
      </c>
      <c r="Z248" t="str">
        <f>INDEX(PDC!$K$1:$L$89,MATCH('RP2016'!$AB248,PDC!$K:$K,0),MATCH($Z$3,PDC!$K$1:$L$1,0))</f>
        <v>Action sociale sans hébergement</v>
      </c>
      <c r="AA248" t="s">
        <v>300</v>
      </c>
      <c r="AB248" t="s">
        <v>201</v>
      </c>
      <c r="AC248" s="10">
        <v>472.25743163999999</v>
      </c>
      <c r="AF248" t="str">
        <f t="shared" si="14"/>
        <v>07_Activités indifférenciées des ménages en tant que producteurs de biens et services pour usage propre</v>
      </c>
      <c r="AG248" t="str">
        <f>INDEX(PDC!$K$1:$L$89,MATCH('RP2016'!$AI248,PDC!$K:$K,0),MATCH($AG$4,PDC!$K$1:SL$1,0))</f>
        <v>Activités indifférenciées des ménages en tant que producteurs de biens et services pour usage propre</v>
      </c>
      <c r="AH248" t="s">
        <v>106</v>
      </c>
      <c r="AI248" t="s">
        <v>270</v>
      </c>
      <c r="AJ248" s="10">
        <v>0.97978184030000004</v>
      </c>
    </row>
    <row r="249" spans="25:36" x14ac:dyDescent="0.35">
      <c r="Y249" t="str">
        <f t="shared" si="13"/>
        <v>0064_Activités créatives, artistiques et de spectacle</v>
      </c>
      <c r="Z249" t="str">
        <f>INDEX(PDC!$K$1:$L$89,MATCH('RP2016'!$AB249,PDC!$K:$K,0),MATCH($Z$3,PDC!$K$1:$L$1,0))</f>
        <v>Activités créatives, artistiques et de spectacle</v>
      </c>
      <c r="AA249" t="s">
        <v>300</v>
      </c>
      <c r="AB249" t="s">
        <v>245</v>
      </c>
      <c r="AC249" s="10">
        <v>30.128068979999998</v>
      </c>
      <c r="AF249" t="str">
        <f t="shared" si="14"/>
        <v>07_Activités des organisations et organismes extraterritoriaux</v>
      </c>
      <c r="AG249" t="str">
        <f>INDEX(PDC!$K$1:$L$89,MATCH('RP2016'!$AI249,PDC!$K:$K,0),MATCH($AG$4,PDC!$K$1:SL$1,0))</f>
        <v>Activités des organisations et organismes extraterritoriaux</v>
      </c>
      <c r="AH249" t="s">
        <v>106</v>
      </c>
      <c r="AI249" t="s">
        <v>260</v>
      </c>
      <c r="AJ249" s="10">
        <v>4.9870702059000003</v>
      </c>
    </row>
    <row r="250" spans="25:36" x14ac:dyDescent="0.35">
      <c r="Y250" t="str">
        <f t="shared" si="13"/>
        <v>0064_Bibliothèques, archives, musées et autres activités culturelles</v>
      </c>
      <c r="Z250" t="str">
        <f>INDEX(PDC!$K$1:$L$89,MATCH('RP2016'!$AB250,PDC!$K:$K,0),MATCH($Z$3,PDC!$K$1:$L$1,0))</f>
        <v>Bibliothèques, archives, musées et autres activités culturelles</v>
      </c>
      <c r="AA250" t="s">
        <v>300</v>
      </c>
      <c r="AB250" t="s">
        <v>239</v>
      </c>
      <c r="AC250" s="10">
        <v>5</v>
      </c>
      <c r="AF250" t="str">
        <f t="shared" si="14"/>
        <v>15_Culture et production animale, chasse et services annexes</v>
      </c>
      <c r="AG250" t="str">
        <f>INDEX(PDC!$K$1:$L$89,MATCH('RP2016'!$AI250,PDC!$K:$K,0),MATCH($AG$4,PDC!$K$1:SL$1,0))</f>
        <v>Culture et production animale, chasse et services annexes</v>
      </c>
      <c r="AH250" t="s">
        <v>143</v>
      </c>
      <c r="AI250" t="s">
        <v>94</v>
      </c>
      <c r="AJ250" s="10">
        <v>960.04418304000001</v>
      </c>
    </row>
    <row r="251" spans="25:36" x14ac:dyDescent="0.35">
      <c r="Y251" t="str">
        <f t="shared" si="13"/>
        <v>0064_Activités sportives, récréatives et de loisirs</v>
      </c>
      <c r="Z251" t="str">
        <f>INDEX(PDC!$K$1:$L$89,MATCH('RP2016'!$AB251,PDC!$K:$K,0),MATCH($Z$3,PDC!$K$1:$L$1,0))</f>
        <v>Activités sportives, récréatives et de loisirs</v>
      </c>
      <c r="AA251" t="s">
        <v>300</v>
      </c>
      <c r="AB251" t="s">
        <v>241</v>
      </c>
      <c r="AC251" s="10">
        <v>30.149921304999999</v>
      </c>
      <c r="AF251" t="str">
        <f t="shared" si="14"/>
        <v>15_Sylviculture et exploitation forestière</v>
      </c>
      <c r="AG251" t="str">
        <f>INDEX(PDC!$K$1:$L$89,MATCH('RP2016'!$AI251,PDC!$K:$K,0),MATCH($AG$4,PDC!$K$1:SL$1,0))</f>
        <v>Sylviculture et exploitation forestière</v>
      </c>
      <c r="AH251" t="s">
        <v>143</v>
      </c>
      <c r="AI251" t="s">
        <v>95</v>
      </c>
      <c r="AJ251" s="10">
        <v>156.18130894000001</v>
      </c>
    </row>
    <row r="252" spans="25:36" x14ac:dyDescent="0.35">
      <c r="Y252" t="str">
        <f t="shared" si="13"/>
        <v>0064_Activités des organisations associatives</v>
      </c>
      <c r="Z252" t="str">
        <f>INDEX(PDC!$K$1:$L$89,MATCH('RP2016'!$AB252,PDC!$K:$K,0),MATCH($Z$3,PDC!$K$1:$L$1,0))</f>
        <v>Activités des organisations associatives</v>
      </c>
      <c r="AA252" t="s">
        <v>300</v>
      </c>
      <c r="AB252" t="s">
        <v>209</v>
      </c>
      <c r="AC252" s="10">
        <v>176.78810489</v>
      </c>
      <c r="AF252" t="str">
        <f t="shared" si="14"/>
        <v>15_Autres industries extractives</v>
      </c>
      <c r="AG252" t="str">
        <f>INDEX(PDC!$K$1:$L$89,MATCH('RP2016'!$AI252,PDC!$K:$K,0),MATCH($AG$4,PDC!$K$1:SL$1,0))</f>
        <v>Autres industries extractives</v>
      </c>
      <c r="AH252" t="s">
        <v>143</v>
      </c>
      <c r="AI252" t="s">
        <v>96</v>
      </c>
      <c r="AJ252" s="10">
        <v>54.109894361000002</v>
      </c>
    </row>
    <row r="253" spans="25:36" x14ac:dyDescent="0.35">
      <c r="Y253" t="str">
        <f t="shared" si="13"/>
        <v>0064_Réparation d'ordinateurs et de biens personnels et domestiques</v>
      </c>
      <c r="Z253" t="str">
        <f>INDEX(PDC!$K$1:$L$89,MATCH('RP2016'!$AB253,PDC!$K:$K,0),MATCH($Z$3,PDC!$K$1:$L$1,0))</f>
        <v>Réparation d'ordinateurs et de biens personnels et domestiques</v>
      </c>
      <c r="AA253" t="s">
        <v>300</v>
      </c>
      <c r="AB253" t="s">
        <v>242</v>
      </c>
      <c r="AC253" s="10">
        <v>19.714018575000001</v>
      </c>
      <c r="AF253" t="str">
        <f t="shared" si="14"/>
        <v>15_Industries alimentaires</v>
      </c>
      <c r="AG253" t="str">
        <f>INDEX(PDC!$K$1:$L$89,MATCH('RP2016'!$AI253,PDC!$K:$K,0),MATCH($AG$4,PDC!$K$1:SL$1,0))</f>
        <v>Industries alimentaires</v>
      </c>
      <c r="AH253" t="s">
        <v>143</v>
      </c>
      <c r="AI253" t="s">
        <v>199</v>
      </c>
      <c r="AJ253" s="10">
        <v>1892.5491115</v>
      </c>
    </row>
    <row r="254" spans="25:36" x14ac:dyDescent="0.35">
      <c r="Y254" t="str">
        <f t="shared" si="13"/>
        <v>0064_Autres services personnels</v>
      </c>
      <c r="Z254" t="str">
        <f>INDEX(PDC!$K$1:$L$89,MATCH('RP2016'!$AB254,PDC!$K:$K,0),MATCH($Z$3,PDC!$K$1:$L$1,0))</f>
        <v>Autres services personnels</v>
      </c>
      <c r="AA254" t="s">
        <v>300</v>
      </c>
      <c r="AB254" t="s">
        <v>216</v>
      </c>
      <c r="AC254" s="10">
        <v>64.518312574000007</v>
      </c>
      <c r="AF254" t="str">
        <f t="shared" si="14"/>
        <v>15_Fabrication de boissons</v>
      </c>
      <c r="AG254" t="str">
        <f>INDEX(PDC!$K$1:$L$89,MATCH('RP2016'!$AI254,PDC!$K:$K,0),MATCH($AG$4,PDC!$K$1:SL$1,0))</f>
        <v>Fabrication de boissons</v>
      </c>
      <c r="AH254" t="s">
        <v>143</v>
      </c>
      <c r="AI254" t="s">
        <v>252</v>
      </c>
      <c r="AJ254" s="10">
        <v>48.309462115000002</v>
      </c>
    </row>
    <row r="255" spans="25:36" x14ac:dyDescent="0.35">
      <c r="Y255" t="str">
        <f t="shared" si="13"/>
        <v>0064_Activités des ménages en tant qu'employeurs de personnel domestique</v>
      </c>
      <c r="Z255" t="str">
        <f>INDEX(PDC!$K$1:$L$89,MATCH('RP2016'!$AB255,PDC!$K:$K,0),MATCH($Z$3,PDC!$K$1:$L$1,0))</f>
        <v>Activités des ménages en tant qu'employeurs de personnel domestique</v>
      </c>
      <c r="AA255" t="s">
        <v>300</v>
      </c>
      <c r="AB255" t="s">
        <v>261</v>
      </c>
      <c r="AC255" s="10">
        <v>70.453120902999999</v>
      </c>
      <c r="AF255" t="str">
        <f t="shared" si="14"/>
        <v>15_Fabrication de textiles</v>
      </c>
      <c r="AG255" t="str">
        <f>INDEX(PDC!$K$1:$L$89,MATCH('RP2016'!$AI255,PDC!$K:$K,0),MATCH($AG$4,PDC!$K$1:SL$1,0))</f>
        <v>Fabrication de textiles</v>
      </c>
      <c r="AH255" t="s">
        <v>143</v>
      </c>
      <c r="AI255" t="s">
        <v>250</v>
      </c>
      <c r="AJ255" s="10">
        <v>102.72013312999999</v>
      </c>
    </row>
    <row r="256" spans="25:36" x14ac:dyDescent="0.35">
      <c r="Y256" t="str">
        <f t="shared" si="13"/>
        <v>8401_Culture et production animale, chasse et services annexes</v>
      </c>
      <c r="Z256" t="str">
        <f>INDEX(PDC!$K$1:$L$89,MATCH('RP2016'!$AB256,PDC!$K:$K,0),MATCH($Z$3,PDC!$K$1:$L$1,0))</f>
        <v>Culture et production animale, chasse et services annexes</v>
      </c>
      <c r="AA256">
        <v>8401</v>
      </c>
      <c r="AB256" t="s">
        <v>94</v>
      </c>
      <c r="AC256" s="10">
        <v>506.50473289000001</v>
      </c>
      <c r="AF256" t="str">
        <f t="shared" si="14"/>
        <v>15_Industrie de l'habillement</v>
      </c>
      <c r="AG256" t="str">
        <f>INDEX(PDC!$K$1:$L$89,MATCH('RP2016'!$AI256,PDC!$K:$K,0),MATCH($AG$4,PDC!$K$1:SL$1,0))</f>
        <v>Industrie de l'habillement</v>
      </c>
      <c r="AH256" t="s">
        <v>143</v>
      </c>
      <c r="AI256" t="s">
        <v>254</v>
      </c>
      <c r="AJ256" s="10">
        <v>10.030146775</v>
      </c>
    </row>
    <row r="257" spans="25:36" x14ac:dyDescent="0.35">
      <c r="Y257" t="str">
        <f t="shared" si="13"/>
        <v>8401_Sylviculture et exploitation forestière</v>
      </c>
      <c r="Z257" t="str">
        <f>INDEX(PDC!$K$1:$L$89,MATCH('RP2016'!$AB257,PDC!$K:$K,0),MATCH($Z$3,PDC!$K$1:$L$1,0))</f>
        <v>Sylviculture et exploitation forestière</v>
      </c>
      <c r="AA257">
        <v>8401</v>
      </c>
      <c r="AB257" t="s">
        <v>95</v>
      </c>
      <c r="AC257" s="10">
        <v>73.026964012999997</v>
      </c>
      <c r="AF257" t="str">
        <f t="shared" si="14"/>
        <v>15_Industrie du cuir et de la chaussure</v>
      </c>
      <c r="AG257" t="str">
        <f>INDEX(PDC!$K$1:$L$89,MATCH('RP2016'!$AI257,PDC!$K:$K,0),MATCH($AG$4,PDC!$K$1:SL$1,0))</f>
        <v>Industrie du cuir et de la chaussure</v>
      </c>
      <c r="AH257" t="s">
        <v>143</v>
      </c>
      <c r="AI257" t="s">
        <v>143</v>
      </c>
      <c r="AJ257" s="10">
        <v>242.33878246</v>
      </c>
    </row>
    <row r="258" spans="25:36" x14ac:dyDescent="0.35">
      <c r="Y258" t="str">
        <f t="shared" si="13"/>
        <v>8401_Pêche et aquaculture</v>
      </c>
      <c r="Z258" t="str">
        <f>INDEX(PDC!$K$1:$L$89,MATCH('RP2016'!$AB258,PDC!$K:$K,0),MATCH($Z$3,PDC!$K$1:$L$1,0))</f>
        <v>Pêche et aquaculture</v>
      </c>
      <c r="AA258">
        <v>8401</v>
      </c>
      <c r="AB258" t="s">
        <v>104</v>
      </c>
      <c r="AC258" s="10">
        <v>3.3742133741</v>
      </c>
      <c r="AF258" t="str">
        <f t="shared" si="14"/>
        <v>15_Travail du bois et fabrication d'articles en bois et en liège, à l'exception des meubles ; fabrication d'articles en vannerie et sparterie</v>
      </c>
      <c r="AG258" t="str">
        <f>INDEX(PDC!$K$1:$L$89,MATCH('RP2016'!$AI258,PDC!$K:$K,0),MATCH($AG$4,PDC!$K$1:SL$1,0))</f>
        <v>Travail du bois et fabrication d'articles en bois et en liège, à l'exception des meubles ; fabrication d'articles en vannerie et sparterie</v>
      </c>
      <c r="AH258" t="s">
        <v>143</v>
      </c>
      <c r="AI258" t="s">
        <v>196</v>
      </c>
      <c r="AJ258" s="10">
        <v>127.44157453</v>
      </c>
    </row>
    <row r="259" spans="25:36" x14ac:dyDescent="0.35">
      <c r="Y259" t="str">
        <f t="shared" si="13"/>
        <v>8401_Autres industries extractives</v>
      </c>
      <c r="Z259" t="str">
        <f>INDEX(PDC!$K$1:$L$89,MATCH('RP2016'!$AB259,PDC!$K:$K,0),MATCH($Z$3,PDC!$K$1:$L$1,0))</f>
        <v>Autres industries extractives</v>
      </c>
      <c r="AA259">
        <v>8401</v>
      </c>
      <c r="AB259" t="s">
        <v>96</v>
      </c>
      <c r="AC259" s="10">
        <v>86.052803526000005</v>
      </c>
      <c r="AF259" t="str">
        <f t="shared" si="14"/>
        <v>15_Industrie du papier et du carton</v>
      </c>
      <c r="AG259" t="str">
        <f>INDEX(PDC!$K$1:$L$89,MATCH('RP2016'!$AI259,PDC!$K:$K,0),MATCH($AG$4,PDC!$K$1:SL$1,0))</f>
        <v>Industrie du papier et du carton</v>
      </c>
      <c r="AH259" t="s">
        <v>143</v>
      </c>
      <c r="AI259" t="s">
        <v>248</v>
      </c>
      <c r="AJ259" s="10">
        <v>10.138541603</v>
      </c>
    </row>
    <row r="260" spans="25:36" x14ac:dyDescent="0.35">
      <c r="Y260" t="str">
        <f t="shared" si="13"/>
        <v>8401_Industries alimentaires</v>
      </c>
      <c r="Z260" t="str">
        <f>INDEX(PDC!$K$1:$L$89,MATCH('RP2016'!$AB260,PDC!$K:$K,0),MATCH($Z$3,PDC!$K$1:$L$1,0))</f>
        <v>Industries alimentaires</v>
      </c>
      <c r="AA260">
        <v>8401</v>
      </c>
      <c r="AB260" t="s">
        <v>199</v>
      </c>
      <c r="AC260" s="10">
        <v>2292.9953326999998</v>
      </c>
      <c r="AF260" t="str">
        <f t="shared" si="14"/>
        <v>15_Imprimerie et reproduction d'enregistrements</v>
      </c>
      <c r="AG260" t="str">
        <f>INDEX(PDC!$K$1:$L$89,MATCH('RP2016'!$AI260,PDC!$K:$K,0),MATCH($AG$4,PDC!$K$1:SL$1,0))</f>
        <v>Imprimerie et reproduction d'enregistrements</v>
      </c>
      <c r="AH260" t="s">
        <v>143</v>
      </c>
      <c r="AI260" t="s">
        <v>221</v>
      </c>
      <c r="AJ260" s="10">
        <v>111.78279083</v>
      </c>
    </row>
    <row r="261" spans="25:36" x14ac:dyDescent="0.35">
      <c r="Y261" t="str">
        <f t="shared" ref="Y261:Y324" si="17">AA261&amp;"_"&amp;Z261</f>
        <v>8401_Fabrication de boissons</v>
      </c>
      <c r="Z261" t="str">
        <f>INDEX(PDC!$K$1:$L$89,MATCH('RP2016'!$AB261,PDC!$K:$K,0),MATCH($Z$3,PDC!$K$1:$L$1,0))</f>
        <v>Fabrication de boissons</v>
      </c>
      <c r="AA261">
        <v>8401</v>
      </c>
      <c r="AB261" t="s">
        <v>252</v>
      </c>
      <c r="AC261" s="10">
        <v>21.784984711</v>
      </c>
      <c r="AF261" t="str">
        <f t="shared" ref="AF261:AF324" si="18">AH261&amp;"_"&amp;AG261</f>
        <v>15_Cokéfaction et raffinage</v>
      </c>
      <c r="AG261" t="str">
        <f>INDEX(PDC!$K$1:$L$89,MATCH('RP2016'!$AI261,PDC!$K:$K,0),MATCH($AG$4,PDC!$K$1:SL$1,0))</f>
        <v>Cokéfaction et raffinage</v>
      </c>
      <c r="AH261" t="s">
        <v>143</v>
      </c>
      <c r="AI261" t="s">
        <v>262</v>
      </c>
      <c r="AJ261" s="10">
        <v>5</v>
      </c>
    </row>
    <row r="262" spans="25:36" x14ac:dyDescent="0.35">
      <c r="Y262" t="str">
        <f t="shared" si="17"/>
        <v>8401_Fabrication de produits à base de tabac</v>
      </c>
      <c r="Z262" t="str">
        <f>INDEX(PDC!$K$1:$L$89,MATCH('RP2016'!$AB262,PDC!$K:$K,0),MATCH($Z$3,PDC!$K$1:$L$1,0))</f>
        <v>Fabrication de produits à base de tabac</v>
      </c>
      <c r="AA262">
        <v>8401</v>
      </c>
      <c r="AB262" t="s">
        <v>263</v>
      </c>
      <c r="AC262" s="10">
        <v>8.1049995918000004</v>
      </c>
      <c r="AF262" t="str">
        <f t="shared" si="18"/>
        <v>15_Industrie chimique</v>
      </c>
      <c r="AG262" t="str">
        <f>INDEX(PDC!$K$1:$L$89,MATCH('RP2016'!$AI262,PDC!$K:$K,0),MATCH($AG$4,PDC!$K$1:SL$1,0))</f>
        <v>Industrie chimique</v>
      </c>
      <c r="AH262" t="s">
        <v>143</v>
      </c>
      <c r="AI262" t="s">
        <v>211</v>
      </c>
      <c r="AJ262" s="10">
        <v>107.10398652000001</v>
      </c>
    </row>
    <row r="263" spans="25:36" x14ac:dyDescent="0.35">
      <c r="Y263" t="str">
        <f t="shared" si="17"/>
        <v>8401_Fabrication de textiles</v>
      </c>
      <c r="Z263" t="str">
        <f>INDEX(PDC!$K$1:$L$89,MATCH('RP2016'!$AB263,PDC!$K:$K,0),MATCH($Z$3,PDC!$K$1:$L$1,0))</f>
        <v>Fabrication de textiles</v>
      </c>
      <c r="AA263">
        <v>8401</v>
      </c>
      <c r="AB263" t="s">
        <v>250</v>
      </c>
      <c r="AC263" s="10">
        <v>40.674336894</v>
      </c>
      <c r="AF263" t="str">
        <f t="shared" si="18"/>
        <v>15_Industrie pharmaceutique</v>
      </c>
      <c r="AG263" t="str">
        <f>INDEX(PDC!$K$1:$L$89,MATCH('RP2016'!$AI263,PDC!$K:$K,0),MATCH($AG$4,PDC!$K$1:SL$1,0))</f>
        <v>Industrie pharmaceutique</v>
      </c>
      <c r="AH263" t="s">
        <v>143</v>
      </c>
      <c r="AI263" t="s">
        <v>259</v>
      </c>
      <c r="AJ263" s="10">
        <v>59.022953002999998</v>
      </c>
    </row>
    <row r="264" spans="25:36" x14ac:dyDescent="0.35">
      <c r="Y264" t="str">
        <f t="shared" si="17"/>
        <v>8401_Industrie de l'habillement</v>
      </c>
      <c r="Z264" t="str">
        <f>INDEX(PDC!$K$1:$L$89,MATCH('RP2016'!$AB264,PDC!$K:$K,0),MATCH($Z$3,PDC!$K$1:$L$1,0))</f>
        <v>Industrie de l'habillement</v>
      </c>
      <c r="AA264">
        <v>8401</v>
      </c>
      <c r="AB264" t="s">
        <v>254</v>
      </c>
      <c r="AC264" s="10">
        <v>83.575576355999999</v>
      </c>
      <c r="AF264" t="str">
        <f t="shared" si="18"/>
        <v>15_Fabrication de produits en caoutchouc et en plastique</v>
      </c>
      <c r="AG264" t="str">
        <f>INDEX(PDC!$K$1:$L$89,MATCH('RP2016'!$AI264,PDC!$K:$K,0),MATCH($AG$4,PDC!$K$1:SL$1,0))</f>
        <v>Fabrication de produits en caoutchouc et en plastique</v>
      </c>
      <c r="AH264" t="s">
        <v>143</v>
      </c>
      <c r="AI264" t="s">
        <v>195</v>
      </c>
      <c r="AJ264" s="10">
        <v>599.83438212999999</v>
      </c>
    </row>
    <row r="265" spans="25:36" x14ac:dyDescent="0.35">
      <c r="Y265" t="str">
        <f t="shared" si="17"/>
        <v>8401_Industrie du cuir et de la chaussure</v>
      </c>
      <c r="Z265" t="str">
        <f>INDEX(PDC!$K$1:$L$89,MATCH('RP2016'!$AB265,PDC!$K:$K,0),MATCH($Z$3,PDC!$K$1:$L$1,0))</f>
        <v>Industrie du cuir et de la chaussure</v>
      </c>
      <c r="AA265">
        <v>8401</v>
      </c>
      <c r="AB265" t="s">
        <v>143</v>
      </c>
      <c r="AC265" s="10">
        <v>48.759019922</v>
      </c>
      <c r="AF265" t="str">
        <f t="shared" si="18"/>
        <v>15_Fabrication d'autres produits minéraux non métalliques</v>
      </c>
      <c r="AG265" t="str">
        <f>INDEX(PDC!$K$1:$L$89,MATCH('RP2016'!$AI265,PDC!$K:$K,0),MATCH($AG$4,PDC!$K$1:SL$1,0))</f>
        <v>Fabrication d'autres produits minéraux non métalliques</v>
      </c>
      <c r="AH265" t="s">
        <v>143</v>
      </c>
      <c r="AI265" t="s">
        <v>203</v>
      </c>
      <c r="AJ265" s="10">
        <v>234.50078464000001</v>
      </c>
    </row>
    <row r="266" spans="25:36" x14ac:dyDescent="0.35">
      <c r="Y266" t="str">
        <f t="shared" si="17"/>
        <v>8401_Travail du bois et fabrication d'articles en bois et en liège, à l'exception des meubles ; fabrication d'articles en vannerie et sparterie</v>
      </c>
      <c r="Z266" t="str">
        <f>INDEX(PDC!$K$1:$L$89,MATCH('RP2016'!$AB266,PDC!$K:$K,0),MATCH($Z$3,PDC!$K$1:$L$1,0))</f>
        <v>Travail du bois et fabrication d'articles en bois et en liège, à l'exception des meubles ; fabrication d'articles en vannerie et sparterie</v>
      </c>
      <c r="AA266">
        <v>8401</v>
      </c>
      <c r="AB266" t="s">
        <v>196</v>
      </c>
      <c r="AC266" s="10">
        <v>426.77744497999998</v>
      </c>
      <c r="AF266" t="str">
        <f t="shared" si="18"/>
        <v>15_Métallurgie</v>
      </c>
      <c r="AG266" t="str">
        <f>INDEX(PDC!$K$1:$L$89,MATCH('RP2016'!$AI266,PDC!$K:$K,0),MATCH($AG$4,PDC!$K$1:SL$1,0))</f>
        <v>Métallurgie</v>
      </c>
      <c r="AH266" t="s">
        <v>143</v>
      </c>
      <c r="AI266" t="s">
        <v>225</v>
      </c>
      <c r="AJ266" s="10">
        <v>5.9359891615000002</v>
      </c>
    </row>
    <row r="267" spans="25:36" x14ac:dyDescent="0.35">
      <c r="Y267" t="str">
        <f t="shared" si="17"/>
        <v>8401_Industrie du papier et du carton</v>
      </c>
      <c r="Z267" t="str">
        <f>INDEX(PDC!$K$1:$L$89,MATCH('RP2016'!$AB267,PDC!$K:$K,0),MATCH($Z$3,PDC!$K$1:$L$1,0))</f>
        <v>Industrie du papier et du carton</v>
      </c>
      <c r="AA267">
        <v>8401</v>
      </c>
      <c r="AB267" t="s">
        <v>248</v>
      </c>
      <c r="AC267" s="10">
        <v>34.971807347999999</v>
      </c>
      <c r="AF267" t="str">
        <f t="shared" si="18"/>
        <v>15_Fabrication de produits métalliques, à l'exception des machines et des équipements</v>
      </c>
      <c r="AG267" t="str">
        <f>INDEX(PDC!$K$1:$L$89,MATCH('RP2016'!$AI267,PDC!$K:$K,0),MATCH($AG$4,PDC!$K$1:SL$1,0))</f>
        <v>Fabrication de produits métalliques, à l'exception des machines et des équipements</v>
      </c>
      <c r="AH267" t="s">
        <v>143</v>
      </c>
      <c r="AI267" t="s">
        <v>204</v>
      </c>
      <c r="AJ267" s="10">
        <v>222.13822092000001</v>
      </c>
    </row>
    <row r="268" spans="25:36" x14ac:dyDescent="0.35">
      <c r="Y268" t="str">
        <f t="shared" si="17"/>
        <v>8401_Imprimerie et reproduction d'enregistrements</v>
      </c>
      <c r="Z268" t="str">
        <f>INDEX(PDC!$K$1:$L$89,MATCH('RP2016'!$AB268,PDC!$K:$K,0),MATCH($Z$3,PDC!$K$1:$L$1,0))</f>
        <v>Imprimerie et reproduction d'enregistrements</v>
      </c>
      <c r="AA268">
        <v>8401</v>
      </c>
      <c r="AB268" t="s">
        <v>221</v>
      </c>
      <c r="AC268" s="10">
        <v>187.75541244999999</v>
      </c>
      <c r="AF268" t="str">
        <f t="shared" si="18"/>
        <v>15_Fabrication de produits informatiques, électroniques et optiques</v>
      </c>
      <c r="AG268" t="str">
        <f>INDEX(PDC!$K$1:$L$89,MATCH('RP2016'!$AI268,PDC!$K:$K,0),MATCH($AG$4,PDC!$K$1:SL$1,0))</f>
        <v>Fabrication de produits informatiques, électroniques et optiques</v>
      </c>
      <c r="AH268" t="s">
        <v>143</v>
      </c>
      <c r="AI268" t="s">
        <v>145</v>
      </c>
      <c r="AJ268" s="10">
        <v>45.922679209000002</v>
      </c>
    </row>
    <row r="269" spans="25:36" x14ac:dyDescent="0.35">
      <c r="Y269" t="str">
        <f t="shared" si="17"/>
        <v>8401_Industrie chimique</v>
      </c>
      <c r="Z269" t="str">
        <f>INDEX(PDC!$K$1:$L$89,MATCH('RP2016'!$AB269,PDC!$K:$K,0),MATCH($Z$3,PDC!$K$1:$L$1,0))</f>
        <v>Industrie chimique</v>
      </c>
      <c r="AA269">
        <v>8401</v>
      </c>
      <c r="AB269" t="s">
        <v>211</v>
      </c>
      <c r="AC269" s="10">
        <v>188.09191336999999</v>
      </c>
      <c r="AF269" t="str">
        <f t="shared" si="18"/>
        <v>15_Fabrication d'équipements électriques</v>
      </c>
      <c r="AG269" t="str">
        <f>INDEX(PDC!$K$1:$L$89,MATCH('RP2016'!$AI269,PDC!$K:$K,0),MATCH($AG$4,PDC!$K$1:SL$1,0))</f>
        <v>Fabrication d'équipements électriques</v>
      </c>
      <c r="AH269" t="s">
        <v>143</v>
      </c>
      <c r="AI269" t="s">
        <v>235</v>
      </c>
      <c r="AJ269" s="10">
        <v>16.301641062000002</v>
      </c>
    </row>
    <row r="270" spans="25:36" x14ac:dyDescent="0.35">
      <c r="Y270" t="str">
        <f t="shared" si="17"/>
        <v>8401_Industrie pharmaceutique</v>
      </c>
      <c r="Z270" t="str">
        <f>INDEX(PDC!$K$1:$L$89,MATCH('RP2016'!$AB270,PDC!$K:$K,0),MATCH($Z$3,PDC!$K$1:$L$1,0))</f>
        <v>Industrie pharmaceutique</v>
      </c>
      <c r="AA270">
        <v>8401</v>
      </c>
      <c r="AB270" t="s">
        <v>259</v>
      </c>
      <c r="AC270" s="10">
        <v>527.36577848000002</v>
      </c>
      <c r="AF270" t="str">
        <f t="shared" si="18"/>
        <v>15_Fabrication de machines et équipements n.c.a.</v>
      </c>
      <c r="AG270" t="str">
        <f>INDEX(PDC!$K$1:$L$89,MATCH('RP2016'!$AI270,PDC!$K:$K,0),MATCH($AG$4,PDC!$K$1:SL$1,0))</f>
        <v>Fabrication de machines et équipements n.c.a.</v>
      </c>
      <c r="AH270" t="s">
        <v>143</v>
      </c>
      <c r="AI270" t="s">
        <v>219</v>
      </c>
      <c r="AJ270" s="10">
        <v>111.37151482</v>
      </c>
    </row>
    <row r="271" spans="25:36" x14ac:dyDescent="0.35">
      <c r="Y271" t="str">
        <f t="shared" si="17"/>
        <v>8401_Fabrication de produits en caoutchouc et en plastique</v>
      </c>
      <c r="Z271" t="str">
        <f>INDEX(PDC!$K$1:$L$89,MATCH('RP2016'!$AB271,PDC!$K:$K,0),MATCH($Z$3,PDC!$K$1:$L$1,0))</f>
        <v>Fabrication de produits en caoutchouc et en plastique</v>
      </c>
      <c r="AA271">
        <v>8401</v>
      </c>
      <c r="AB271" t="s">
        <v>195</v>
      </c>
      <c r="AC271" s="10">
        <v>375.09689586000002</v>
      </c>
      <c r="AF271" t="str">
        <f t="shared" si="18"/>
        <v>15_Industrie automobile</v>
      </c>
      <c r="AG271" t="str">
        <f>INDEX(PDC!$K$1:$L$89,MATCH('RP2016'!$AI271,PDC!$K:$K,0),MATCH($AG$4,PDC!$K$1:SL$1,0))</f>
        <v>Industrie automobile</v>
      </c>
      <c r="AH271" t="s">
        <v>143</v>
      </c>
      <c r="AI271" t="s">
        <v>208</v>
      </c>
      <c r="AJ271" s="10">
        <v>18.057579521000001</v>
      </c>
    </row>
    <row r="272" spans="25:36" x14ac:dyDescent="0.35">
      <c r="Y272" t="str">
        <f t="shared" si="17"/>
        <v>8401_Fabrication d'autres produits minéraux non métalliques</v>
      </c>
      <c r="Z272" t="str">
        <f>INDEX(PDC!$K$1:$L$89,MATCH('RP2016'!$AB272,PDC!$K:$K,0),MATCH($Z$3,PDC!$K$1:$L$1,0))</f>
        <v>Fabrication d'autres produits minéraux non métalliques</v>
      </c>
      <c r="AA272">
        <v>8401</v>
      </c>
      <c r="AB272" t="s">
        <v>203</v>
      </c>
      <c r="AC272" s="10">
        <v>297.2814621</v>
      </c>
      <c r="AF272" t="str">
        <f t="shared" si="18"/>
        <v>15_Fabrication de meubles</v>
      </c>
      <c r="AG272" t="str">
        <f>INDEX(PDC!$K$1:$L$89,MATCH('RP2016'!$AI272,PDC!$K:$K,0),MATCH($AG$4,PDC!$K$1:SL$1,0))</f>
        <v>Fabrication de meubles</v>
      </c>
      <c r="AH272" t="s">
        <v>143</v>
      </c>
      <c r="AI272" t="s">
        <v>231</v>
      </c>
      <c r="AJ272" s="10">
        <v>674.03971894999995</v>
      </c>
    </row>
    <row r="273" spans="25:36" x14ac:dyDescent="0.35">
      <c r="Y273" t="str">
        <f t="shared" si="17"/>
        <v>8401_Métallurgie</v>
      </c>
      <c r="Z273" t="str">
        <f>INDEX(PDC!$K$1:$L$89,MATCH('RP2016'!$AB273,PDC!$K:$K,0),MATCH($Z$3,PDC!$K$1:$L$1,0))</f>
        <v>Métallurgie</v>
      </c>
      <c r="AA273">
        <v>8401</v>
      </c>
      <c r="AB273" t="s">
        <v>225</v>
      </c>
      <c r="AC273" s="10">
        <v>163.38800878000001</v>
      </c>
      <c r="AF273" t="str">
        <f t="shared" si="18"/>
        <v>15_Autres industries manufacturières</v>
      </c>
      <c r="AG273" t="str">
        <f>INDEX(PDC!$K$1:$L$89,MATCH('RP2016'!$AI273,PDC!$K:$K,0),MATCH($AG$4,PDC!$K$1:SL$1,0))</f>
        <v>Autres industries manufacturières</v>
      </c>
      <c r="AH273" t="s">
        <v>143</v>
      </c>
      <c r="AI273" t="s">
        <v>244</v>
      </c>
      <c r="AJ273" s="10">
        <v>74.918634667000006</v>
      </c>
    </row>
    <row r="274" spans="25:36" x14ac:dyDescent="0.35">
      <c r="Y274" t="str">
        <f t="shared" si="17"/>
        <v>8401_Fabrication de produits métalliques, à l'exception des machines et des équipements</v>
      </c>
      <c r="Z274" t="str">
        <f>INDEX(PDC!$K$1:$L$89,MATCH('RP2016'!$AB274,PDC!$K:$K,0),MATCH($Z$3,PDC!$K$1:$L$1,0))</f>
        <v>Fabrication de produits métalliques, à l'exception des machines et des équipements</v>
      </c>
      <c r="AA274">
        <v>8401</v>
      </c>
      <c r="AB274" t="s">
        <v>204</v>
      </c>
      <c r="AC274" s="10">
        <v>2976.5942104999999</v>
      </c>
      <c r="AF274" t="str">
        <f t="shared" si="18"/>
        <v>15_Réparation et installation de machines et d'équipements</v>
      </c>
      <c r="AG274" t="str">
        <f>INDEX(PDC!$K$1:$L$89,MATCH('RP2016'!$AI274,PDC!$K:$K,0),MATCH($AG$4,PDC!$K$1:SL$1,0))</f>
        <v>Réparation et installation de machines et d'équipements</v>
      </c>
      <c r="AH274" t="s">
        <v>143</v>
      </c>
      <c r="AI274" t="s">
        <v>215</v>
      </c>
      <c r="AJ274" s="10">
        <v>133.25364456</v>
      </c>
    </row>
    <row r="275" spans="25:36" x14ac:dyDescent="0.35">
      <c r="Y275" t="str">
        <f t="shared" si="17"/>
        <v>8401_Fabrication de produits informatiques, électroniques et optiques</v>
      </c>
      <c r="Z275" t="str">
        <f>INDEX(PDC!$K$1:$L$89,MATCH('RP2016'!$AB275,PDC!$K:$K,0),MATCH($Z$3,PDC!$K$1:$L$1,0))</f>
        <v>Fabrication de produits informatiques, électroniques et optiques</v>
      </c>
      <c r="AA275">
        <v>8401</v>
      </c>
      <c r="AB275" t="s">
        <v>145</v>
      </c>
      <c r="AC275" s="10">
        <v>322.87682461999998</v>
      </c>
      <c r="AF275" t="str">
        <f t="shared" si="18"/>
        <v>15_Production et distribution d'électricité, de gaz, de vapeur et d'air conditionné</v>
      </c>
      <c r="AG275" t="str">
        <f>INDEX(PDC!$K$1:$L$89,MATCH('RP2016'!$AI275,PDC!$K:$K,0),MATCH($AG$4,PDC!$K$1:SL$1,0))</f>
        <v>Production et distribution d'électricité, de gaz, de vapeur et d'air conditionné</v>
      </c>
      <c r="AH275" t="s">
        <v>143</v>
      </c>
      <c r="AI275" t="s">
        <v>253</v>
      </c>
      <c r="AJ275" s="10">
        <v>302.86981158999998</v>
      </c>
    </row>
    <row r="276" spans="25:36" x14ac:dyDescent="0.35">
      <c r="Y276" t="str">
        <f t="shared" si="17"/>
        <v>8401_Fabrication d'équipements électriques</v>
      </c>
      <c r="Z276" t="str">
        <f>INDEX(PDC!$K$1:$L$89,MATCH('RP2016'!$AB276,PDC!$K:$K,0),MATCH($Z$3,PDC!$K$1:$L$1,0))</f>
        <v>Fabrication d'équipements électriques</v>
      </c>
      <c r="AA276">
        <v>8401</v>
      </c>
      <c r="AB276" t="s">
        <v>235</v>
      </c>
      <c r="AC276" s="10">
        <v>395.81260844000002</v>
      </c>
      <c r="AF276" t="str">
        <f t="shared" si="18"/>
        <v>15_Captage, traitement et distribution d'eau</v>
      </c>
      <c r="AG276" t="str">
        <f>INDEX(PDC!$K$1:$L$89,MATCH('RP2016'!$AI276,PDC!$K:$K,0),MATCH($AG$4,PDC!$K$1:SL$1,0))</f>
        <v>Captage, traitement et distribution d'eau</v>
      </c>
      <c r="AH276" t="s">
        <v>143</v>
      </c>
      <c r="AI276" t="s">
        <v>230</v>
      </c>
      <c r="AJ276" s="10">
        <v>32.787032617000001</v>
      </c>
    </row>
    <row r="277" spans="25:36" x14ac:dyDescent="0.35">
      <c r="Y277" t="str">
        <f t="shared" si="17"/>
        <v>8401_Fabrication de machines et équipements n.c.a.</v>
      </c>
      <c r="Z277" t="str">
        <f>INDEX(PDC!$K$1:$L$89,MATCH('RP2016'!$AB277,PDC!$K:$K,0),MATCH($Z$3,PDC!$K$1:$L$1,0))</f>
        <v>Fabrication de machines et équipements n.c.a.</v>
      </c>
      <c r="AA277">
        <v>8401</v>
      </c>
      <c r="AB277" t="s">
        <v>219</v>
      </c>
      <c r="AC277" s="10">
        <v>4968.1493339999997</v>
      </c>
      <c r="AF277" t="str">
        <f t="shared" si="18"/>
        <v>15_Collecte et traitement des eaux usées</v>
      </c>
      <c r="AG277" t="str">
        <f>INDEX(PDC!$K$1:$L$89,MATCH('RP2016'!$AI277,PDC!$K:$K,0),MATCH($AG$4,PDC!$K$1:SL$1,0))</f>
        <v>Collecte et traitement des eaux usées</v>
      </c>
      <c r="AH277" t="s">
        <v>143</v>
      </c>
      <c r="AI277" t="s">
        <v>197</v>
      </c>
      <c r="AJ277" s="10">
        <v>12.191523946</v>
      </c>
    </row>
    <row r="278" spans="25:36" x14ac:dyDescent="0.35">
      <c r="Y278" t="str">
        <f t="shared" si="17"/>
        <v>8401_Industrie automobile</v>
      </c>
      <c r="Z278" t="str">
        <f>INDEX(PDC!$K$1:$L$89,MATCH('RP2016'!$AB278,PDC!$K:$K,0),MATCH($Z$3,PDC!$K$1:$L$1,0))</f>
        <v>Industrie automobile</v>
      </c>
      <c r="AA278">
        <v>8401</v>
      </c>
      <c r="AB278" t="s">
        <v>208</v>
      </c>
      <c r="AC278" s="10">
        <v>112.16800829</v>
      </c>
      <c r="AF278" t="str">
        <f t="shared" si="18"/>
        <v>15_Collecte, traitement et élimination des déchets ; récupération</v>
      </c>
      <c r="AG278" t="str">
        <f>INDEX(PDC!$K$1:$L$89,MATCH('RP2016'!$AI278,PDC!$K:$K,0),MATCH($AG$4,PDC!$K$1:SL$1,0))</f>
        <v>Collecte, traitement et élimination des déchets ; récupération</v>
      </c>
      <c r="AH278" t="s">
        <v>143</v>
      </c>
      <c r="AI278" t="s">
        <v>147</v>
      </c>
      <c r="AJ278" s="10">
        <v>68.436800571999996</v>
      </c>
    </row>
    <row r="279" spans="25:36" x14ac:dyDescent="0.35">
      <c r="Y279" t="str">
        <f t="shared" si="17"/>
        <v>8401_Fabrication d'autres matériels de transport</v>
      </c>
      <c r="Z279" t="str">
        <f>INDEX(PDC!$K$1:$L$89,MATCH('RP2016'!$AB279,PDC!$K:$K,0),MATCH($Z$3,PDC!$K$1:$L$1,0))</f>
        <v>Fabrication d'autres matériels de transport</v>
      </c>
      <c r="AA279">
        <v>8401</v>
      </c>
      <c r="AB279" t="s">
        <v>237</v>
      </c>
      <c r="AC279" s="10">
        <v>583.71094886000003</v>
      </c>
      <c r="AF279" t="str">
        <f t="shared" si="18"/>
        <v>15_Construction de bâtiments</v>
      </c>
      <c r="AG279" t="str">
        <f>INDEX(PDC!$K$1:$L$89,MATCH('RP2016'!$AI279,PDC!$K:$K,0),MATCH($AG$4,PDC!$K$1:SL$1,0))</f>
        <v>Construction de bâtiments</v>
      </c>
      <c r="AH279" t="s">
        <v>143</v>
      </c>
      <c r="AI279" t="s">
        <v>193</v>
      </c>
      <c r="AJ279" s="10">
        <v>139.36888755999999</v>
      </c>
    </row>
    <row r="280" spans="25:36" x14ac:dyDescent="0.35">
      <c r="Y280" t="str">
        <f t="shared" si="17"/>
        <v>8401_Fabrication de meubles</v>
      </c>
      <c r="Z280" t="str">
        <f>INDEX(PDC!$K$1:$L$89,MATCH('RP2016'!$AB280,PDC!$K:$K,0),MATCH($Z$3,PDC!$K$1:$L$1,0))</f>
        <v>Fabrication de meubles</v>
      </c>
      <c r="AA280">
        <v>8401</v>
      </c>
      <c r="AB280" t="s">
        <v>231</v>
      </c>
      <c r="AC280" s="10">
        <v>1267.5337076999999</v>
      </c>
      <c r="AF280" t="str">
        <f t="shared" si="18"/>
        <v>15_Génie civil</v>
      </c>
      <c r="AG280" t="str">
        <f>INDEX(PDC!$K$1:$L$89,MATCH('RP2016'!$AI280,PDC!$K:$K,0),MATCH($AG$4,PDC!$K$1:SL$1,0))</f>
        <v>Génie civil</v>
      </c>
      <c r="AH280" t="s">
        <v>143</v>
      </c>
      <c r="AI280" t="s">
        <v>149</v>
      </c>
      <c r="AJ280" s="10">
        <v>679.13105718999998</v>
      </c>
    </row>
    <row r="281" spans="25:36" x14ac:dyDescent="0.35">
      <c r="Y281" t="str">
        <f t="shared" si="17"/>
        <v>8401_Autres industries manufacturières</v>
      </c>
      <c r="Z281" t="str">
        <f>INDEX(PDC!$K$1:$L$89,MATCH('RP2016'!$AB281,PDC!$K:$K,0),MATCH($Z$3,PDC!$K$1:$L$1,0))</f>
        <v>Autres industries manufacturières</v>
      </c>
      <c r="AA281">
        <v>8401</v>
      </c>
      <c r="AB281" t="s">
        <v>244</v>
      </c>
      <c r="AC281" s="10">
        <v>1377.1939149</v>
      </c>
      <c r="AF281" t="str">
        <f t="shared" si="18"/>
        <v>15_Travaux de construction spécialisés</v>
      </c>
      <c r="AG281" t="str">
        <f>INDEX(PDC!$K$1:$L$89,MATCH('RP2016'!$AI281,PDC!$K:$K,0),MATCH($AG$4,PDC!$K$1:SL$1,0))</f>
        <v>Travaux de construction spécialisés</v>
      </c>
      <c r="AH281" t="s">
        <v>143</v>
      </c>
      <c r="AI281" t="s">
        <v>151</v>
      </c>
      <c r="AJ281" s="10">
        <v>2698.6424861</v>
      </c>
    </row>
    <row r="282" spans="25:36" x14ac:dyDescent="0.35">
      <c r="Y282" t="str">
        <f t="shared" si="17"/>
        <v>8401_Réparation et installation de machines et d'équipements</v>
      </c>
      <c r="Z282" t="str">
        <f>INDEX(PDC!$K$1:$L$89,MATCH('RP2016'!$AB282,PDC!$K:$K,0),MATCH($Z$3,PDC!$K$1:$L$1,0))</f>
        <v>Réparation et installation de machines et d'équipements</v>
      </c>
      <c r="AA282">
        <v>8401</v>
      </c>
      <c r="AB282" t="s">
        <v>215</v>
      </c>
      <c r="AC282" s="10">
        <v>595.88560329999996</v>
      </c>
      <c r="AF282" t="str">
        <f t="shared" si="18"/>
        <v>15_Commerce et réparation d'automobiles et de motocycles</v>
      </c>
      <c r="AG282" t="str">
        <f>INDEX(PDC!$K$1:$L$89,MATCH('RP2016'!$AI282,PDC!$K:$K,0),MATCH($AG$4,PDC!$K$1:SL$1,0))</f>
        <v>Commerce et réparation d'automobiles et de motocycles</v>
      </c>
      <c r="AH282" t="s">
        <v>143</v>
      </c>
      <c r="AI282" t="s">
        <v>223</v>
      </c>
      <c r="AJ282" s="10">
        <v>1113.7289651999999</v>
      </c>
    </row>
    <row r="283" spans="25:36" x14ac:dyDescent="0.35">
      <c r="Y283" t="str">
        <f t="shared" si="17"/>
        <v>8401_Production et distribution d'électricité, de gaz, de vapeur et d'air conditionné</v>
      </c>
      <c r="Z283" t="str">
        <f>INDEX(PDC!$K$1:$L$89,MATCH('RP2016'!$AB283,PDC!$K:$K,0),MATCH($Z$3,PDC!$K$1:$L$1,0))</f>
        <v>Production et distribution d'électricité, de gaz, de vapeur et d'air conditionné</v>
      </c>
      <c r="AA283">
        <v>8401</v>
      </c>
      <c r="AB283" t="s">
        <v>253</v>
      </c>
      <c r="AC283" s="10">
        <v>636.05736168999999</v>
      </c>
      <c r="AF283" t="str">
        <f t="shared" si="18"/>
        <v>15_Commerce de gros, à l'exception des automobiles et des motocycles</v>
      </c>
      <c r="AG283" t="str">
        <f>INDEX(PDC!$K$1:$L$89,MATCH('RP2016'!$AI283,PDC!$K:$K,0),MATCH($AG$4,PDC!$K$1:SL$1,0))</f>
        <v>Commerce de gros, à l'exception des automobiles et des motocycles</v>
      </c>
      <c r="AH283" t="s">
        <v>143</v>
      </c>
      <c r="AI283" t="s">
        <v>210</v>
      </c>
      <c r="AJ283" s="10">
        <v>1632.0868257</v>
      </c>
    </row>
    <row r="284" spans="25:36" x14ac:dyDescent="0.35">
      <c r="Y284" t="str">
        <f t="shared" si="17"/>
        <v>8401_Captage, traitement et distribution d'eau</v>
      </c>
      <c r="Z284" t="str">
        <f>INDEX(PDC!$K$1:$L$89,MATCH('RP2016'!$AB284,PDC!$K:$K,0),MATCH($Z$3,PDC!$K$1:$L$1,0))</f>
        <v>Captage, traitement et distribution d'eau</v>
      </c>
      <c r="AA284">
        <v>8401</v>
      </c>
      <c r="AB284" t="s">
        <v>230</v>
      </c>
      <c r="AC284" s="10">
        <v>62.257792920999997</v>
      </c>
      <c r="AF284" t="str">
        <f t="shared" si="18"/>
        <v>15_Commerce de détail, à l'exception des automobiles et des motocycles</v>
      </c>
      <c r="AG284" t="str">
        <f>INDEX(PDC!$K$1:$L$89,MATCH('RP2016'!$AI284,PDC!$K:$K,0),MATCH($AG$4,PDC!$K$1:SL$1,0))</f>
        <v>Commerce de détail, à l'exception des automobiles et des motocycles</v>
      </c>
      <c r="AH284" t="s">
        <v>143</v>
      </c>
      <c r="AI284" t="s">
        <v>206</v>
      </c>
      <c r="AJ284" s="10">
        <v>3184.5727538000001</v>
      </c>
    </row>
    <row r="285" spans="25:36" x14ac:dyDescent="0.35">
      <c r="Y285" t="str">
        <f t="shared" si="17"/>
        <v>8401_Collecte et traitement des eaux usées</v>
      </c>
      <c r="Z285" t="str">
        <f>INDEX(PDC!$K$1:$L$89,MATCH('RP2016'!$AB285,PDC!$K:$K,0),MATCH($Z$3,PDC!$K$1:$L$1,0))</f>
        <v>Collecte et traitement des eaux usées</v>
      </c>
      <c r="AA285">
        <v>8401</v>
      </c>
      <c r="AB285" t="s">
        <v>197</v>
      </c>
      <c r="AC285" s="10">
        <v>37.365432615000003</v>
      </c>
      <c r="AF285" t="str">
        <f t="shared" si="18"/>
        <v>15_Transports terrestres et transport par conduites</v>
      </c>
      <c r="AG285" t="str">
        <f>INDEX(PDC!$K$1:$L$89,MATCH('RP2016'!$AI285,PDC!$K:$K,0),MATCH($AG$4,PDC!$K$1:SL$1,0))</f>
        <v>Transports terrestres et transport par conduites</v>
      </c>
      <c r="AH285" t="s">
        <v>143</v>
      </c>
      <c r="AI285" t="s">
        <v>205</v>
      </c>
      <c r="AJ285" s="10">
        <v>1342.9808190000001</v>
      </c>
    </row>
    <row r="286" spans="25:36" x14ac:dyDescent="0.35">
      <c r="Y286" t="str">
        <f t="shared" si="17"/>
        <v>8401_Collecte, traitement et élimination des déchets ; récupération</v>
      </c>
      <c r="Z286" t="str">
        <f>INDEX(PDC!$K$1:$L$89,MATCH('RP2016'!$AB286,PDC!$K:$K,0),MATCH($Z$3,PDC!$K$1:$L$1,0))</f>
        <v>Collecte, traitement et élimination des déchets ; récupération</v>
      </c>
      <c r="AA286">
        <v>8401</v>
      </c>
      <c r="AB286" t="s">
        <v>147</v>
      </c>
      <c r="AC286" s="10">
        <v>412.55310471000001</v>
      </c>
      <c r="AF286" t="str">
        <f t="shared" si="18"/>
        <v>15_Transports par eau</v>
      </c>
      <c r="AG286" t="str">
        <f>INDEX(PDC!$K$1:$L$89,MATCH('RP2016'!$AI286,PDC!$K:$K,0),MATCH($AG$4,PDC!$K$1:SL$1,0))</f>
        <v>Transports par eau</v>
      </c>
      <c r="AH286" t="s">
        <v>143</v>
      </c>
      <c r="AI286" t="s">
        <v>256</v>
      </c>
      <c r="AJ286" s="10">
        <v>12.591456622000001</v>
      </c>
    </row>
    <row r="287" spans="25:36" x14ac:dyDescent="0.35">
      <c r="Y287" t="str">
        <f t="shared" si="17"/>
        <v>8401_Dépollution et autres services de gestion des déchets</v>
      </c>
      <c r="Z287" t="str">
        <f>INDEX(PDC!$K$1:$L$89,MATCH('RP2016'!$AB287,PDC!$K:$K,0),MATCH($Z$3,PDC!$K$1:$L$1,0))</f>
        <v>Dépollution et autres services de gestion des déchets</v>
      </c>
      <c r="AA287">
        <v>8401</v>
      </c>
      <c r="AB287" t="s">
        <v>246</v>
      </c>
      <c r="AC287" s="10">
        <v>12.116096987000001</v>
      </c>
      <c r="AF287" t="str">
        <f t="shared" si="18"/>
        <v>15_Transports aériens</v>
      </c>
      <c r="AG287" t="str">
        <f>INDEX(PDC!$K$1:$L$89,MATCH('RP2016'!$AI287,PDC!$K:$K,0),MATCH($AG$4,PDC!$K$1:SL$1,0))</f>
        <v>Transports aériens</v>
      </c>
      <c r="AH287" t="s">
        <v>143</v>
      </c>
      <c r="AI287" t="s">
        <v>258</v>
      </c>
      <c r="AJ287" s="10">
        <v>19.952813520999999</v>
      </c>
    </row>
    <row r="288" spans="25:36" x14ac:dyDescent="0.35">
      <c r="Y288" t="str">
        <f t="shared" si="17"/>
        <v>8401_Construction de bâtiments</v>
      </c>
      <c r="Z288" t="str">
        <f>INDEX(PDC!$K$1:$L$89,MATCH('RP2016'!$AB288,PDC!$K:$K,0),MATCH($Z$3,PDC!$K$1:$L$1,0))</f>
        <v>Construction de bâtiments</v>
      </c>
      <c r="AA288">
        <v>8401</v>
      </c>
      <c r="AB288" t="s">
        <v>193</v>
      </c>
      <c r="AC288" s="10">
        <v>893.41965630000004</v>
      </c>
      <c r="AF288" t="str">
        <f t="shared" si="18"/>
        <v>15_Entreposage et services auxiliaires des transports</v>
      </c>
      <c r="AG288" t="str">
        <f>INDEX(PDC!$K$1:$L$89,MATCH('RP2016'!$AI288,PDC!$K:$K,0),MATCH($AG$4,PDC!$K$1:SL$1,0))</f>
        <v>Entreposage et services auxiliaires des transports</v>
      </c>
      <c r="AH288" t="s">
        <v>143</v>
      </c>
      <c r="AI288" t="s">
        <v>200</v>
      </c>
      <c r="AJ288" s="10">
        <v>206.35888478000001</v>
      </c>
    </row>
    <row r="289" spans="25:36" x14ac:dyDescent="0.35">
      <c r="Y289" t="str">
        <f t="shared" si="17"/>
        <v>8401_Génie civil</v>
      </c>
      <c r="Z289" t="str">
        <f>INDEX(PDC!$K$1:$L$89,MATCH('RP2016'!$AB289,PDC!$K:$K,0),MATCH($Z$3,PDC!$K$1:$L$1,0))</f>
        <v>Génie civil</v>
      </c>
      <c r="AA289">
        <v>8401</v>
      </c>
      <c r="AB289" t="s">
        <v>149</v>
      </c>
      <c r="AC289" s="10">
        <v>576.20126366</v>
      </c>
      <c r="AF289" t="str">
        <f t="shared" si="18"/>
        <v>15_Activités de poste et de courrier</v>
      </c>
      <c r="AG289" t="str">
        <f>INDEX(PDC!$K$1:$L$89,MATCH('RP2016'!$AI289,PDC!$K:$K,0),MATCH($AG$4,PDC!$K$1:SL$1,0))</f>
        <v>Activités de poste et de courrier</v>
      </c>
      <c r="AH289" t="s">
        <v>143</v>
      </c>
      <c r="AI289" t="s">
        <v>229</v>
      </c>
      <c r="AJ289" s="10">
        <v>312.65752995999998</v>
      </c>
    </row>
    <row r="290" spans="25:36" x14ac:dyDescent="0.35">
      <c r="Y290" t="str">
        <f t="shared" si="17"/>
        <v>8401_Travaux de construction spécialisés</v>
      </c>
      <c r="Z290" t="str">
        <f>INDEX(PDC!$K$1:$L$89,MATCH('RP2016'!$AB290,PDC!$K:$K,0),MATCH($Z$3,PDC!$K$1:$L$1,0))</f>
        <v>Travaux de construction spécialisés</v>
      </c>
      <c r="AA290">
        <v>8401</v>
      </c>
      <c r="AB290" t="s">
        <v>151</v>
      </c>
      <c r="AC290" s="10">
        <v>6346.7507120999999</v>
      </c>
      <c r="AF290" t="str">
        <f t="shared" si="18"/>
        <v>15_Hébergement</v>
      </c>
      <c r="AG290" t="str">
        <f>INDEX(PDC!$K$1:$L$89,MATCH('RP2016'!$AI290,PDC!$K:$K,0),MATCH($AG$4,PDC!$K$1:SL$1,0))</f>
        <v>Hébergement</v>
      </c>
      <c r="AH290" t="s">
        <v>143</v>
      </c>
      <c r="AI290" t="s">
        <v>220</v>
      </c>
      <c r="AJ290" s="10">
        <v>634.44419405999997</v>
      </c>
    </row>
    <row r="291" spans="25:36" x14ac:dyDescent="0.35">
      <c r="Y291" t="str">
        <f t="shared" si="17"/>
        <v>8401_Commerce et réparation d'automobiles et de motocycles</v>
      </c>
      <c r="Z291" t="str">
        <f>INDEX(PDC!$K$1:$L$89,MATCH('RP2016'!$AB291,PDC!$K:$K,0),MATCH($Z$3,PDC!$K$1:$L$1,0))</f>
        <v>Commerce et réparation d'automobiles et de motocycles</v>
      </c>
      <c r="AA291">
        <v>8401</v>
      </c>
      <c r="AB291" t="s">
        <v>223</v>
      </c>
      <c r="AC291" s="10">
        <v>1854.2053131</v>
      </c>
      <c r="AF291" t="str">
        <f t="shared" si="18"/>
        <v>15_Restauration</v>
      </c>
      <c r="AG291" t="str">
        <f>INDEX(PDC!$K$1:$L$89,MATCH('RP2016'!$AI291,PDC!$K:$K,0),MATCH($AG$4,PDC!$K$1:SL$1,0))</f>
        <v>Restauration</v>
      </c>
      <c r="AH291" t="s">
        <v>143</v>
      </c>
      <c r="AI291" t="s">
        <v>214</v>
      </c>
      <c r="AJ291" s="10">
        <v>790.92316106999999</v>
      </c>
    </row>
    <row r="292" spans="25:36" x14ac:dyDescent="0.35">
      <c r="Y292" t="str">
        <f t="shared" si="17"/>
        <v>8401_Commerce de gros, à l'exception des automobiles et des motocycles</v>
      </c>
      <c r="Z292" t="str">
        <f>INDEX(PDC!$K$1:$L$89,MATCH('RP2016'!$AB292,PDC!$K:$K,0),MATCH($Z$3,PDC!$K$1:$L$1,0))</f>
        <v>Commerce de gros, à l'exception des automobiles et des motocycles</v>
      </c>
      <c r="AA292">
        <v>8401</v>
      </c>
      <c r="AB292" t="s">
        <v>210</v>
      </c>
      <c r="AC292" s="10">
        <v>5617.0051565000003</v>
      </c>
      <c r="AF292" t="str">
        <f t="shared" si="18"/>
        <v>15_Édition</v>
      </c>
      <c r="AG292" t="str">
        <f>INDEX(PDC!$K$1:$L$89,MATCH('RP2016'!$AI292,PDC!$K:$K,0),MATCH($AG$4,PDC!$K$1:SL$1,0))</f>
        <v>Édition</v>
      </c>
      <c r="AH292" t="s">
        <v>143</v>
      </c>
      <c r="AI292" t="s">
        <v>255</v>
      </c>
      <c r="AJ292" s="10">
        <v>176.76423111</v>
      </c>
    </row>
    <row r="293" spans="25:36" x14ac:dyDescent="0.35">
      <c r="Y293" t="str">
        <f t="shared" si="17"/>
        <v>8401_Commerce de détail, à l'exception des automobiles et des motocycles</v>
      </c>
      <c r="Z293" t="str">
        <f>INDEX(PDC!$K$1:$L$89,MATCH('RP2016'!$AB293,PDC!$K:$K,0),MATCH($Z$3,PDC!$K$1:$L$1,0))</f>
        <v>Commerce de détail, à l'exception des automobiles et des motocycles</v>
      </c>
      <c r="AA293">
        <v>8401</v>
      </c>
      <c r="AB293" t="s">
        <v>206</v>
      </c>
      <c r="AC293" s="10">
        <v>8380.3671345999992</v>
      </c>
      <c r="AF293" t="str">
        <f t="shared" si="18"/>
        <v>15_Production de films cinématographiques, de vidéo et de programmes de télévision ; enregistrement sonore et édition musicale</v>
      </c>
      <c r="AG293" t="str">
        <f>INDEX(PDC!$K$1:$L$89,MATCH('RP2016'!$AI293,PDC!$K:$K,0),MATCH($AG$4,PDC!$K$1:SL$1,0))</f>
        <v>Production de films cinématographiques, de vidéo et de programmes de télévision ; enregistrement sonore et édition musicale</v>
      </c>
      <c r="AH293" t="s">
        <v>143</v>
      </c>
      <c r="AI293" t="s">
        <v>228</v>
      </c>
      <c r="AJ293" s="10">
        <v>33.847304373999997</v>
      </c>
    </row>
    <row r="294" spans="25:36" x14ac:dyDescent="0.35">
      <c r="Y294" t="str">
        <f t="shared" si="17"/>
        <v>8401_Transports terrestres et transport par conduites</v>
      </c>
      <c r="Z294" t="str">
        <f>INDEX(PDC!$K$1:$L$89,MATCH('RP2016'!$AB294,PDC!$K:$K,0),MATCH($Z$3,PDC!$K$1:$L$1,0))</f>
        <v>Transports terrestres et transport par conduites</v>
      </c>
      <c r="AA294">
        <v>8401</v>
      </c>
      <c r="AB294" t="s">
        <v>205</v>
      </c>
      <c r="AC294" s="10">
        <v>2457.5210923999998</v>
      </c>
      <c r="AF294" t="str">
        <f t="shared" si="18"/>
        <v>15_Télécommunications</v>
      </c>
      <c r="AG294" t="str">
        <f>INDEX(PDC!$K$1:$L$89,MATCH('RP2016'!$AI294,PDC!$K:$K,0),MATCH($AG$4,PDC!$K$1:SL$1,0))</f>
        <v>Télécommunications</v>
      </c>
      <c r="AH294" t="s">
        <v>143</v>
      </c>
      <c r="AI294" t="s">
        <v>249</v>
      </c>
      <c r="AJ294" s="10">
        <v>71.010803228</v>
      </c>
    </row>
    <row r="295" spans="25:36" x14ac:dyDescent="0.35">
      <c r="Y295" t="str">
        <f t="shared" si="17"/>
        <v>8401_Transports par eau</v>
      </c>
      <c r="Z295" t="str">
        <f>INDEX(PDC!$K$1:$L$89,MATCH('RP2016'!$AB295,PDC!$K:$K,0),MATCH($Z$3,PDC!$K$1:$L$1,0))</f>
        <v>Transports par eau</v>
      </c>
      <c r="AA295">
        <v>8401</v>
      </c>
      <c r="AB295" t="s">
        <v>256</v>
      </c>
      <c r="AC295" s="10">
        <v>14.871844018000001</v>
      </c>
      <c r="AF295" t="str">
        <f t="shared" si="18"/>
        <v>15_Programmation, conseil et autres activités informatiques</v>
      </c>
      <c r="AG295" t="str">
        <f>INDEX(PDC!$K$1:$L$89,MATCH('RP2016'!$AI295,PDC!$K:$K,0),MATCH($AG$4,PDC!$K$1:SL$1,0))</f>
        <v>Programmation, conseil et autres activités informatiques</v>
      </c>
      <c r="AH295" t="s">
        <v>143</v>
      </c>
      <c r="AI295" t="s">
        <v>233</v>
      </c>
      <c r="AJ295" s="10">
        <v>78.845024453999997</v>
      </c>
    </row>
    <row r="296" spans="25:36" x14ac:dyDescent="0.35">
      <c r="Y296" t="str">
        <f t="shared" si="17"/>
        <v>8401_Transports aériens</v>
      </c>
      <c r="Z296" t="str">
        <f>INDEX(PDC!$K$1:$L$89,MATCH('RP2016'!$AB296,PDC!$K:$K,0),MATCH($Z$3,PDC!$K$1:$L$1,0))</f>
        <v>Transports aériens</v>
      </c>
      <c r="AA296">
        <v>8401</v>
      </c>
      <c r="AB296" t="s">
        <v>258</v>
      </c>
      <c r="AC296" s="10">
        <v>52.079248206000003</v>
      </c>
      <c r="AF296" t="str">
        <f t="shared" si="18"/>
        <v>15_Services d'information</v>
      </c>
      <c r="AG296" t="str">
        <f>INDEX(PDC!$K$1:$L$89,MATCH('RP2016'!$AI296,PDC!$K:$K,0),MATCH($AG$4,PDC!$K$1:SL$1,0))</f>
        <v>Services d'information</v>
      </c>
      <c r="AH296" t="s">
        <v>143</v>
      </c>
      <c r="AI296" t="s">
        <v>153</v>
      </c>
      <c r="AJ296" s="10">
        <v>40.208900649999997</v>
      </c>
    </row>
    <row r="297" spans="25:36" x14ac:dyDescent="0.35">
      <c r="Y297" t="str">
        <f t="shared" si="17"/>
        <v>8401_Entreposage et services auxiliaires des transports</v>
      </c>
      <c r="Z297" t="str">
        <f>INDEX(PDC!$K$1:$L$89,MATCH('RP2016'!$AB297,PDC!$K:$K,0),MATCH($Z$3,PDC!$K$1:$L$1,0))</f>
        <v>Entreposage et services auxiliaires des transports</v>
      </c>
      <c r="AA297">
        <v>8401</v>
      </c>
      <c r="AB297" t="s">
        <v>200</v>
      </c>
      <c r="AC297" s="10">
        <v>669.57335237999996</v>
      </c>
      <c r="AF297" t="str">
        <f t="shared" si="18"/>
        <v>15_Activités des services financiers, hors assurance et caisses de retraite</v>
      </c>
      <c r="AG297" t="str">
        <f>INDEX(PDC!$K$1:$L$89,MATCH('RP2016'!$AI297,PDC!$K:$K,0),MATCH($AG$4,PDC!$K$1:SL$1,0))</f>
        <v>Activités des services financiers, hors assurance et caisses de retraite</v>
      </c>
      <c r="AH297" t="s">
        <v>143</v>
      </c>
      <c r="AI297" t="s">
        <v>226</v>
      </c>
      <c r="AJ297" s="10">
        <v>542.99748652000005</v>
      </c>
    </row>
    <row r="298" spans="25:36" x14ac:dyDescent="0.35">
      <c r="Y298" t="str">
        <f t="shared" si="17"/>
        <v>8401_Activités de poste et de courrier</v>
      </c>
      <c r="Z298" t="str">
        <f>INDEX(PDC!$K$1:$L$89,MATCH('RP2016'!$AB298,PDC!$K:$K,0),MATCH($Z$3,PDC!$K$1:$L$1,0))</f>
        <v>Activités de poste et de courrier</v>
      </c>
      <c r="AA298">
        <v>8401</v>
      </c>
      <c r="AB298" t="s">
        <v>229</v>
      </c>
      <c r="AC298" s="10">
        <v>536.08668506000004</v>
      </c>
      <c r="AF298" t="str">
        <f t="shared" si="18"/>
        <v>15_Assurance</v>
      </c>
      <c r="AG298" t="str">
        <f>INDEX(PDC!$K$1:$L$89,MATCH('RP2016'!$AI298,PDC!$K:$K,0),MATCH($AG$4,PDC!$K$1:SL$1,0))</f>
        <v>Assurance</v>
      </c>
      <c r="AH298" t="s">
        <v>143</v>
      </c>
      <c r="AI298" t="s">
        <v>240</v>
      </c>
      <c r="AJ298" s="10">
        <v>203.26717271999999</v>
      </c>
    </row>
    <row r="299" spans="25:36" x14ac:dyDescent="0.35">
      <c r="Y299" t="str">
        <f t="shared" si="17"/>
        <v>8401_Hébergement</v>
      </c>
      <c r="Z299" t="str">
        <f>INDEX(PDC!$K$1:$L$89,MATCH('RP2016'!$AB299,PDC!$K:$K,0),MATCH($Z$3,PDC!$K$1:$L$1,0))</f>
        <v>Hébergement</v>
      </c>
      <c r="AA299">
        <v>8401</v>
      </c>
      <c r="AB299" t="s">
        <v>220</v>
      </c>
      <c r="AC299" s="10">
        <v>1548.4907602000001</v>
      </c>
      <c r="AF299" t="str">
        <f t="shared" si="18"/>
        <v>15_Activités auxiliaires de services financiers et d'assurance</v>
      </c>
      <c r="AG299" t="str">
        <f>INDEX(PDC!$K$1:$L$89,MATCH('RP2016'!$AI299,PDC!$K:$K,0),MATCH($AG$4,PDC!$K$1:SL$1,0))</f>
        <v>Activités auxiliaires de services financiers et d'assurance</v>
      </c>
      <c r="AH299" t="s">
        <v>143</v>
      </c>
      <c r="AI299" t="s">
        <v>232</v>
      </c>
      <c r="AJ299" s="10">
        <v>230.05811082</v>
      </c>
    </row>
    <row r="300" spans="25:36" x14ac:dyDescent="0.35">
      <c r="Y300" t="str">
        <f t="shared" si="17"/>
        <v>8401_Restauration</v>
      </c>
      <c r="Z300" t="str">
        <f>INDEX(PDC!$K$1:$L$89,MATCH('RP2016'!$AB300,PDC!$K:$K,0),MATCH($Z$3,PDC!$K$1:$L$1,0))</f>
        <v>Restauration</v>
      </c>
      <c r="AA300">
        <v>8401</v>
      </c>
      <c r="AB300" t="s">
        <v>214</v>
      </c>
      <c r="AC300" s="10">
        <v>3332.9840404000001</v>
      </c>
      <c r="AF300" t="str">
        <f t="shared" si="18"/>
        <v>15_Activités immobilières</v>
      </c>
      <c r="AG300" t="str">
        <f>INDEX(PDC!$K$1:$L$89,MATCH('RP2016'!$AI300,PDC!$K:$K,0),MATCH($AG$4,PDC!$K$1:SL$1,0))</f>
        <v>Activités immobilières</v>
      </c>
      <c r="AH300" t="s">
        <v>143</v>
      </c>
      <c r="AI300" t="s">
        <v>217</v>
      </c>
      <c r="AJ300" s="10">
        <v>239.66759157000001</v>
      </c>
    </row>
    <row r="301" spans="25:36" x14ac:dyDescent="0.35">
      <c r="Y301" t="str">
        <f t="shared" si="17"/>
        <v>8401_Édition</v>
      </c>
      <c r="Z301" t="str">
        <f>INDEX(PDC!$K$1:$L$89,MATCH('RP2016'!$AB301,PDC!$K:$K,0),MATCH($Z$3,PDC!$K$1:$L$1,0))</f>
        <v>Édition</v>
      </c>
      <c r="AA301">
        <v>8401</v>
      </c>
      <c r="AB301" t="s">
        <v>255</v>
      </c>
      <c r="AC301" s="10">
        <v>606.11316418000001</v>
      </c>
      <c r="AF301" t="str">
        <f t="shared" si="18"/>
        <v>15_Activités juridiques et comptables</v>
      </c>
      <c r="AG301" t="str">
        <f>INDEX(PDC!$K$1:$L$89,MATCH('RP2016'!$AI301,PDC!$K:$K,0),MATCH($AG$4,PDC!$K$1:SL$1,0))</f>
        <v>Activités juridiques et comptables</v>
      </c>
      <c r="AH301" t="s">
        <v>143</v>
      </c>
      <c r="AI301" t="s">
        <v>155</v>
      </c>
      <c r="AJ301" s="10">
        <v>510.65518757000001</v>
      </c>
    </row>
    <row r="302" spans="25:36" x14ac:dyDescent="0.35">
      <c r="Y302" t="str">
        <f t="shared" si="17"/>
        <v>8401_Production de films cinématographiques, de vidéo et de programmes de télévision ; enregistrement sonore et édition musicale</v>
      </c>
      <c r="Z302" t="str">
        <f>INDEX(PDC!$K$1:$L$89,MATCH('RP2016'!$AB302,PDC!$K:$K,0),MATCH($Z$3,PDC!$K$1:$L$1,0))</f>
        <v>Production de films cinématographiques, de vidéo et de programmes de télévision ; enregistrement sonore et édition musicale</v>
      </c>
      <c r="AA302">
        <v>8401</v>
      </c>
      <c r="AB302" t="s">
        <v>228</v>
      </c>
      <c r="AC302" s="10">
        <v>215.60170793</v>
      </c>
      <c r="AF302" t="str">
        <f t="shared" si="18"/>
        <v>15_Activités des sièges sociaux ; conseil de gestion</v>
      </c>
      <c r="AG302" t="str">
        <f>INDEX(PDC!$K$1:$L$89,MATCH('RP2016'!$AI302,PDC!$K:$K,0),MATCH($AG$4,PDC!$K$1:SL$1,0))</f>
        <v>Activités des sièges sociaux ; conseil de gestion</v>
      </c>
      <c r="AH302" t="s">
        <v>143</v>
      </c>
      <c r="AI302" t="s">
        <v>234</v>
      </c>
      <c r="AJ302" s="10">
        <v>79.763882565000003</v>
      </c>
    </row>
    <row r="303" spans="25:36" x14ac:dyDescent="0.35">
      <c r="Y303" t="str">
        <f t="shared" si="17"/>
        <v>8401_Programmation et diffusion</v>
      </c>
      <c r="Z303" t="str">
        <f>INDEX(PDC!$K$1:$L$89,MATCH('RP2016'!$AB303,PDC!$K:$K,0),MATCH($Z$3,PDC!$K$1:$L$1,0))</f>
        <v>Programmation et diffusion</v>
      </c>
      <c r="AA303">
        <v>8401</v>
      </c>
      <c r="AB303" t="s">
        <v>257</v>
      </c>
      <c r="AC303" s="10">
        <v>81.436743930000006</v>
      </c>
      <c r="AF303" t="str">
        <f t="shared" si="18"/>
        <v>15_Activités d'architecture et d'ingénierie ; activités de contrôle et analyses techniques</v>
      </c>
      <c r="AG303" t="str">
        <f>INDEX(PDC!$K$1:$L$89,MATCH('RP2016'!$AI303,PDC!$K:$K,0),MATCH($AG$4,PDC!$K$1:SL$1,0))</f>
        <v>Activités d'architecture et d'ingénierie ; activités de contrôle et analyses techniques</v>
      </c>
      <c r="AH303" t="s">
        <v>143</v>
      </c>
      <c r="AI303" t="s">
        <v>243</v>
      </c>
      <c r="AJ303" s="10">
        <v>323.60205612999999</v>
      </c>
    </row>
    <row r="304" spans="25:36" x14ac:dyDescent="0.35">
      <c r="Y304" t="str">
        <f t="shared" si="17"/>
        <v>8401_Télécommunications</v>
      </c>
      <c r="Z304" t="str">
        <f>INDEX(PDC!$K$1:$L$89,MATCH('RP2016'!$AB304,PDC!$K:$K,0),MATCH($Z$3,PDC!$K$1:$L$1,0))</f>
        <v>Télécommunications</v>
      </c>
      <c r="AA304">
        <v>8401</v>
      </c>
      <c r="AB304" t="s">
        <v>249</v>
      </c>
      <c r="AC304" s="10">
        <v>392.64605981</v>
      </c>
      <c r="AF304" t="str">
        <f t="shared" si="18"/>
        <v>15_Recherche-développement scientifique</v>
      </c>
      <c r="AG304" t="str">
        <f>INDEX(PDC!$K$1:$L$89,MATCH('RP2016'!$AI304,PDC!$K:$K,0),MATCH($AG$4,PDC!$K$1:SL$1,0))</f>
        <v>Recherche-développement scientifique</v>
      </c>
      <c r="AH304" t="s">
        <v>143</v>
      </c>
      <c r="AI304" t="s">
        <v>251</v>
      </c>
      <c r="AJ304" s="10">
        <v>37.601581695</v>
      </c>
    </row>
    <row r="305" spans="25:36" x14ac:dyDescent="0.35">
      <c r="Y305" t="str">
        <f t="shared" si="17"/>
        <v>8401_Programmation, conseil et autres activités informatiques</v>
      </c>
      <c r="Z305" t="str">
        <f>INDEX(PDC!$K$1:$L$89,MATCH('RP2016'!$AB305,PDC!$K:$K,0),MATCH($Z$3,PDC!$K$1:$L$1,0))</f>
        <v>Programmation, conseil et autres activités informatiques</v>
      </c>
      <c r="AA305">
        <v>8401</v>
      </c>
      <c r="AB305" t="s">
        <v>233</v>
      </c>
      <c r="AC305" s="10">
        <v>1043.5807964000001</v>
      </c>
      <c r="AF305" t="str">
        <f t="shared" si="18"/>
        <v>15_Publicité et études de marché</v>
      </c>
      <c r="AG305" t="str">
        <f>INDEX(PDC!$K$1:$L$89,MATCH('RP2016'!$AI305,PDC!$K:$K,0),MATCH($AG$4,PDC!$K$1:SL$1,0))</f>
        <v>Publicité et études de marché</v>
      </c>
      <c r="AH305" t="s">
        <v>143</v>
      </c>
      <c r="AI305" t="s">
        <v>157</v>
      </c>
      <c r="AJ305" s="10">
        <v>60.634731346999999</v>
      </c>
    </row>
    <row r="306" spans="25:36" x14ac:dyDescent="0.35">
      <c r="Y306" t="str">
        <f t="shared" si="17"/>
        <v>8401_Services d'information</v>
      </c>
      <c r="Z306" t="str">
        <f>INDEX(PDC!$K$1:$L$89,MATCH('RP2016'!$AB306,PDC!$K:$K,0),MATCH($Z$3,PDC!$K$1:$L$1,0))</f>
        <v>Services d'information</v>
      </c>
      <c r="AA306">
        <v>8401</v>
      </c>
      <c r="AB306" t="s">
        <v>153</v>
      </c>
      <c r="AC306" s="10">
        <v>346.04213614000003</v>
      </c>
      <c r="AF306" t="str">
        <f t="shared" si="18"/>
        <v>15_Autres activités spécialisées, scientifiques et techniques</v>
      </c>
      <c r="AG306" t="str">
        <f>INDEX(PDC!$K$1:$L$89,MATCH('RP2016'!$AI306,PDC!$K:$K,0),MATCH($AG$4,PDC!$K$1:SL$1,0))</f>
        <v>Autres activités spécialisées, scientifiques et techniques</v>
      </c>
      <c r="AH306" t="s">
        <v>143</v>
      </c>
      <c r="AI306" t="s">
        <v>159</v>
      </c>
      <c r="AJ306" s="10">
        <v>16.973281154999999</v>
      </c>
    </row>
    <row r="307" spans="25:36" x14ac:dyDescent="0.35">
      <c r="Y307" t="str">
        <f t="shared" si="17"/>
        <v>8401_Activités des services financiers, hors assurance et caisses de retraite</v>
      </c>
      <c r="Z307" t="str">
        <f>INDEX(PDC!$K$1:$L$89,MATCH('RP2016'!$AB307,PDC!$K:$K,0),MATCH($Z$3,PDC!$K$1:$L$1,0))</f>
        <v>Activités des services financiers, hors assurance et caisses de retraite</v>
      </c>
      <c r="AA307">
        <v>8401</v>
      </c>
      <c r="AB307" t="s">
        <v>226</v>
      </c>
      <c r="AC307" s="10">
        <v>2494.6955315999999</v>
      </c>
      <c r="AF307" t="str">
        <f t="shared" si="18"/>
        <v>15_Activités vétérinaires</v>
      </c>
      <c r="AG307" t="str">
        <f>INDEX(PDC!$K$1:$L$89,MATCH('RP2016'!$AI307,PDC!$K:$K,0),MATCH($AG$4,PDC!$K$1:SL$1,0))</f>
        <v>Activités vétérinaires</v>
      </c>
      <c r="AH307" t="s">
        <v>143</v>
      </c>
      <c r="AI307" t="s">
        <v>238</v>
      </c>
      <c r="AJ307" s="10">
        <v>114.15271941</v>
      </c>
    </row>
    <row r="308" spans="25:36" x14ac:dyDescent="0.35">
      <c r="Y308" t="str">
        <f t="shared" si="17"/>
        <v>8401_Assurance</v>
      </c>
      <c r="Z308" t="str">
        <f>INDEX(PDC!$K$1:$L$89,MATCH('RP2016'!$AB308,PDC!$K:$K,0),MATCH($Z$3,PDC!$K$1:$L$1,0))</f>
        <v>Assurance</v>
      </c>
      <c r="AA308">
        <v>8401</v>
      </c>
      <c r="AB308" t="s">
        <v>240</v>
      </c>
      <c r="AC308" s="10">
        <v>601.47284758000001</v>
      </c>
      <c r="AF308" t="str">
        <f t="shared" si="18"/>
        <v>15_Activités de location et location-bail</v>
      </c>
      <c r="AG308" t="str">
        <f>INDEX(PDC!$K$1:$L$89,MATCH('RP2016'!$AI308,PDC!$K:$K,0),MATCH($AG$4,PDC!$K$1:SL$1,0))</f>
        <v>Activités de location et location-bail</v>
      </c>
      <c r="AH308" t="s">
        <v>143</v>
      </c>
      <c r="AI308" t="s">
        <v>236</v>
      </c>
      <c r="AJ308" s="10">
        <v>36.790944826999997</v>
      </c>
    </row>
    <row r="309" spans="25:36" x14ac:dyDescent="0.35">
      <c r="Y309" t="str">
        <f t="shared" si="17"/>
        <v>8401_Activités auxiliaires de services financiers et d'assurance</v>
      </c>
      <c r="Z309" t="str">
        <f>INDEX(PDC!$K$1:$L$89,MATCH('RP2016'!$AB309,PDC!$K:$K,0),MATCH($Z$3,PDC!$K$1:$L$1,0))</f>
        <v>Activités auxiliaires de services financiers et d'assurance</v>
      </c>
      <c r="AA309">
        <v>8401</v>
      </c>
      <c r="AB309" t="s">
        <v>232</v>
      </c>
      <c r="AC309" s="10">
        <v>545.78832918000001</v>
      </c>
      <c r="AF309" t="str">
        <f t="shared" si="18"/>
        <v>15_Activités liées à l'emploi</v>
      </c>
      <c r="AG309" t="str">
        <f>INDEX(PDC!$K$1:$L$89,MATCH('RP2016'!$AI309,PDC!$K:$K,0),MATCH($AG$4,PDC!$K$1:SL$1,0))</f>
        <v>Activités liées à l'emploi</v>
      </c>
      <c r="AH309" t="s">
        <v>143</v>
      </c>
      <c r="AI309" t="s">
        <v>198</v>
      </c>
      <c r="AJ309" s="10">
        <v>696.20499814000004</v>
      </c>
    </row>
    <row r="310" spans="25:36" x14ac:dyDescent="0.35">
      <c r="Y310" t="str">
        <f t="shared" si="17"/>
        <v>8401_Activités immobilières</v>
      </c>
      <c r="Z310" t="str">
        <f>INDEX(PDC!$K$1:$L$89,MATCH('RP2016'!$AB310,PDC!$K:$K,0),MATCH($Z$3,PDC!$K$1:$L$1,0))</f>
        <v>Activités immobilières</v>
      </c>
      <c r="AA310">
        <v>8401</v>
      </c>
      <c r="AB310" t="s">
        <v>217</v>
      </c>
      <c r="AC310" s="10">
        <v>1379.3647834000001</v>
      </c>
      <c r="AF310" t="str">
        <f t="shared" si="18"/>
        <v>15_Activités des agences de voyage, voyagistes, services de réservation et activités connexes</v>
      </c>
      <c r="AG310" t="str">
        <f>INDEX(PDC!$K$1:$L$89,MATCH('RP2016'!$AI310,PDC!$K:$K,0),MATCH($AG$4,PDC!$K$1:SL$1,0))</f>
        <v>Activités des agences de voyage, voyagistes, services de réservation et activités connexes</v>
      </c>
      <c r="AH310" t="s">
        <v>143</v>
      </c>
      <c r="AI310" t="s">
        <v>227</v>
      </c>
      <c r="AJ310" s="10">
        <v>99.039836784000002</v>
      </c>
    </row>
    <row r="311" spans="25:36" x14ac:dyDescent="0.35">
      <c r="Y311" t="str">
        <f t="shared" si="17"/>
        <v>8401_Activités juridiques et comptables</v>
      </c>
      <c r="Z311" t="str">
        <f>INDEX(PDC!$K$1:$L$89,MATCH('RP2016'!$AB311,PDC!$K:$K,0),MATCH($Z$3,PDC!$K$1:$L$1,0))</f>
        <v>Activités juridiques et comptables</v>
      </c>
      <c r="AA311">
        <v>8401</v>
      </c>
      <c r="AB311" t="s">
        <v>155</v>
      </c>
      <c r="AC311" s="10">
        <v>1316.7153099</v>
      </c>
      <c r="AF311" t="str">
        <f t="shared" si="18"/>
        <v>15_Enquêtes et sécurité</v>
      </c>
      <c r="AG311" t="str">
        <f>INDEX(PDC!$K$1:$L$89,MATCH('RP2016'!$AI311,PDC!$K:$K,0),MATCH($AG$4,PDC!$K$1:SL$1,0))</f>
        <v>Enquêtes et sécurité</v>
      </c>
      <c r="AH311" t="s">
        <v>143</v>
      </c>
      <c r="AI311" t="s">
        <v>213</v>
      </c>
      <c r="AJ311" s="10">
        <v>50.508332174000003</v>
      </c>
    </row>
    <row r="312" spans="25:36" x14ac:dyDescent="0.35">
      <c r="Y312" t="str">
        <f t="shared" si="17"/>
        <v>8401_Activités des sièges sociaux ; conseil de gestion</v>
      </c>
      <c r="Z312" t="str">
        <f>INDEX(PDC!$K$1:$L$89,MATCH('RP2016'!$AB312,PDC!$K:$K,0),MATCH($Z$3,PDC!$K$1:$L$1,0))</f>
        <v>Activités des sièges sociaux ; conseil de gestion</v>
      </c>
      <c r="AA312">
        <v>8401</v>
      </c>
      <c r="AB312" t="s">
        <v>234</v>
      </c>
      <c r="AC312" s="10">
        <v>1101.7298834999999</v>
      </c>
      <c r="AF312" t="str">
        <f t="shared" si="18"/>
        <v>15_Services relatifs aux bâtiments et aménagement paysager</v>
      </c>
      <c r="AG312" t="str">
        <f>INDEX(PDC!$K$1:$L$89,MATCH('RP2016'!$AI312,PDC!$K:$K,0),MATCH($AG$4,PDC!$K$1:SL$1,0))</f>
        <v>Services relatifs aux bâtiments et aménagement paysager</v>
      </c>
      <c r="AH312" t="s">
        <v>143</v>
      </c>
      <c r="AI312" t="s">
        <v>212</v>
      </c>
      <c r="AJ312" s="10">
        <v>387.44667478999997</v>
      </c>
    </row>
    <row r="313" spans="25:36" x14ac:dyDescent="0.35">
      <c r="Y313" t="str">
        <f t="shared" si="17"/>
        <v>8401_Activités d'architecture et d'ingénierie ; activités de contrôle et analyses techniques</v>
      </c>
      <c r="Z313" t="str">
        <f>INDEX(PDC!$K$1:$L$89,MATCH('RP2016'!$AB313,PDC!$K:$K,0),MATCH($Z$3,PDC!$K$1:$L$1,0))</f>
        <v>Activités d'architecture et d'ingénierie ; activités de contrôle et analyses techniques</v>
      </c>
      <c r="AA313">
        <v>8401</v>
      </c>
      <c r="AB313" t="s">
        <v>243</v>
      </c>
      <c r="AC313" s="10">
        <v>2053.1750087999999</v>
      </c>
      <c r="AF313" t="str">
        <f t="shared" si="18"/>
        <v>15_Activités administratives et autres activités de soutien aux entreprises</v>
      </c>
      <c r="AG313" t="str">
        <f>INDEX(PDC!$K$1:$L$89,MATCH('RP2016'!$AI313,PDC!$K:$K,0),MATCH($AG$4,PDC!$K$1:SL$1,0))</f>
        <v>Activités administratives et autres activités de soutien aux entreprises</v>
      </c>
      <c r="AH313" t="s">
        <v>143</v>
      </c>
      <c r="AI313" t="s">
        <v>224</v>
      </c>
      <c r="AJ313" s="10">
        <v>176.13021479</v>
      </c>
    </row>
    <row r="314" spans="25:36" x14ac:dyDescent="0.35">
      <c r="Y314" t="str">
        <f t="shared" si="17"/>
        <v>8401_Recherche-développement scientifique</v>
      </c>
      <c r="Z314" t="str">
        <f>INDEX(PDC!$K$1:$L$89,MATCH('RP2016'!$AB314,PDC!$K:$K,0),MATCH($Z$3,PDC!$K$1:$L$1,0))</f>
        <v>Recherche-développement scientifique</v>
      </c>
      <c r="AA314">
        <v>8401</v>
      </c>
      <c r="AB314" t="s">
        <v>251</v>
      </c>
      <c r="AC314" s="10">
        <v>135.13288961999999</v>
      </c>
      <c r="AF314" t="str">
        <f t="shared" si="18"/>
        <v>15_Administration publique et défense ; sécurité sociale obligatoire</v>
      </c>
      <c r="AG314" t="str">
        <f>INDEX(PDC!$K$1:$L$89,MATCH('RP2016'!$AI314,PDC!$K:$K,0),MATCH($AG$4,PDC!$K$1:SL$1,0))</f>
        <v>Administration publique et défense ; sécurité sociale obligatoire</v>
      </c>
      <c r="AH314" t="s">
        <v>143</v>
      </c>
      <c r="AI314" t="s">
        <v>218</v>
      </c>
      <c r="AJ314" s="10">
        <v>1824.5222309999999</v>
      </c>
    </row>
    <row r="315" spans="25:36" x14ac:dyDescent="0.35">
      <c r="Y315" t="str">
        <f t="shared" si="17"/>
        <v>8401_Publicité et études de marché</v>
      </c>
      <c r="Z315" t="str">
        <f>INDEX(PDC!$K$1:$L$89,MATCH('RP2016'!$AB315,PDC!$K:$K,0),MATCH($Z$3,PDC!$K$1:$L$1,0))</f>
        <v>Publicité et études de marché</v>
      </c>
      <c r="AA315">
        <v>8401</v>
      </c>
      <c r="AB315" t="s">
        <v>157</v>
      </c>
      <c r="AC315" s="10">
        <v>539.89847090000001</v>
      </c>
      <c r="AF315" t="str">
        <f t="shared" si="18"/>
        <v>15_Enseignement</v>
      </c>
      <c r="AG315" t="str">
        <f>INDEX(PDC!$K$1:$L$89,MATCH('RP2016'!$AI315,PDC!$K:$K,0),MATCH($AG$4,PDC!$K$1:SL$1,0))</f>
        <v>Enseignement</v>
      </c>
      <c r="AH315" t="s">
        <v>143</v>
      </c>
      <c r="AI315" t="s">
        <v>222</v>
      </c>
      <c r="AJ315" s="10">
        <v>1421.3964218000001</v>
      </c>
    </row>
    <row r="316" spans="25:36" x14ac:dyDescent="0.35">
      <c r="Y316" t="str">
        <f t="shared" si="17"/>
        <v>8401_Autres activités spécialisées, scientifiques et techniques</v>
      </c>
      <c r="Z316" t="str">
        <f>INDEX(PDC!$K$1:$L$89,MATCH('RP2016'!$AB316,PDC!$K:$K,0),MATCH($Z$3,PDC!$K$1:$L$1,0))</f>
        <v>Autres activités spécialisées, scientifiques et techniques</v>
      </c>
      <c r="AA316">
        <v>8401</v>
      </c>
      <c r="AB316" t="s">
        <v>159</v>
      </c>
      <c r="AC316" s="10">
        <v>227.23200369</v>
      </c>
      <c r="AF316" t="str">
        <f t="shared" si="18"/>
        <v>15_Activités pour la santé humaine</v>
      </c>
      <c r="AG316" t="str">
        <f>INDEX(PDC!$K$1:$L$89,MATCH('RP2016'!$AI316,PDC!$K:$K,0),MATCH($AG$4,PDC!$K$1:SL$1,0))</f>
        <v>Activités pour la santé humaine</v>
      </c>
      <c r="AH316" t="s">
        <v>143</v>
      </c>
      <c r="AI316" t="s">
        <v>207</v>
      </c>
      <c r="AJ316" s="10">
        <v>1514.2703339</v>
      </c>
    </row>
    <row r="317" spans="25:36" x14ac:dyDescent="0.35">
      <c r="Y317" t="str">
        <f t="shared" si="17"/>
        <v>8401_Activités vétérinaires</v>
      </c>
      <c r="Z317" t="str">
        <f>INDEX(PDC!$K$1:$L$89,MATCH('RP2016'!$AB317,PDC!$K:$K,0),MATCH($Z$3,PDC!$K$1:$L$1,0))</f>
        <v>Activités vétérinaires</v>
      </c>
      <c r="AA317">
        <v>8401</v>
      </c>
      <c r="AB317" t="s">
        <v>238</v>
      </c>
      <c r="AC317" s="10">
        <v>125.49737958999999</v>
      </c>
      <c r="AF317" t="str">
        <f t="shared" si="18"/>
        <v>15_Hébergement médico-social et social</v>
      </c>
      <c r="AG317" t="str">
        <f>INDEX(PDC!$K$1:$L$89,MATCH('RP2016'!$AI317,PDC!$K:$K,0),MATCH($AG$4,PDC!$K$1:SL$1,0))</f>
        <v>Hébergement médico-social et social</v>
      </c>
      <c r="AH317" t="s">
        <v>143</v>
      </c>
      <c r="AI317" t="s">
        <v>202</v>
      </c>
      <c r="AJ317" s="10">
        <v>2027.5564242999999</v>
      </c>
    </row>
    <row r="318" spans="25:36" x14ac:dyDescent="0.35">
      <c r="Y318" t="str">
        <f t="shared" si="17"/>
        <v>8401_Activités de location et location-bail</v>
      </c>
      <c r="Z318" t="str">
        <f>INDEX(PDC!$K$1:$L$89,MATCH('RP2016'!$AB318,PDC!$K:$K,0),MATCH($Z$3,PDC!$K$1:$L$1,0))</f>
        <v>Activités de location et location-bail</v>
      </c>
      <c r="AA318">
        <v>8401</v>
      </c>
      <c r="AB318" t="s">
        <v>236</v>
      </c>
      <c r="AC318" s="10">
        <v>421.09581685000001</v>
      </c>
      <c r="AF318" t="str">
        <f t="shared" si="18"/>
        <v>15_Action sociale sans hébergement</v>
      </c>
      <c r="AG318" t="str">
        <f>INDEX(PDC!$K$1:$L$89,MATCH('RP2016'!$AI318,PDC!$K:$K,0),MATCH($AG$4,PDC!$K$1:SL$1,0))</f>
        <v>Action sociale sans hébergement</v>
      </c>
      <c r="AH318" t="s">
        <v>143</v>
      </c>
      <c r="AI318" t="s">
        <v>201</v>
      </c>
      <c r="AJ318" s="10">
        <v>3077.7774113</v>
      </c>
    </row>
    <row r="319" spans="25:36" x14ac:dyDescent="0.35">
      <c r="Y319" t="str">
        <f t="shared" si="17"/>
        <v>8401_Activités liées à l'emploi</v>
      </c>
      <c r="Z319" t="str">
        <f>INDEX(PDC!$K$1:$L$89,MATCH('RP2016'!$AB319,PDC!$K:$K,0),MATCH($Z$3,PDC!$K$1:$L$1,0))</f>
        <v>Activités liées à l'emploi</v>
      </c>
      <c r="AA319">
        <v>8401</v>
      </c>
      <c r="AB319" t="s">
        <v>198</v>
      </c>
      <c r="AC319" s="10">
        <v>2533.4594028000001</v>
      </c>
      <c r="AF319" t="str">
        <f t="shared" si="18"/>
        <v>15_Activités créatives, artistiques et de spectacle</v>
      </c>
      <c r="AG319" t="str">
        <f>INDEX(PDC!$K$1:$L$89,MATCH('RP2016'!$AI319,PDC!$K:$K,0),MATCH($AG$4,PDC!$K$1:SL$1,0))</f>
        <v>Activités créatives, artistiques et de spectacle</v>
      </c>
      <c r="AH319" t="s">
        <v>143</v>
      </c>
      <c r="AI319" t="s">
        <v>245</v>
      </c>
      <c r="AJ319" s="10">
        <v>60.910452462000002</v>
      </c>
    </row>
    <row r="320" spans="25:36" x14ac:dyDescent="0.35">
      <c r="Y320" t="str">
        <f t="shared" si="17"/>
        <v>8401_Activités des agences de voyage, voyagistes, services de réservation et activités connexes</v>
      </c>
      <c r="Z320" t="str">
        <f>INDEX(PDC!$K$1:$L$89,MATCH('RP2016'!$AB320,PDC!$K:$K,0),MATCH($Z$3,PDC!$K$1:$L$1,0))</f>
        <v>Activités des agences de voyage, voyagistes, services de réservation et activités connexes</v>
      </c>
      <c r="AA320">
        <v>8401</v>
      </c>
      <c r="AB320" t="s">
        <v>227</v>
      </c>
      <c r="AC320" s="10">
        <v>309.54283305000001</v>
      </c>
      <c r="AF320" t="str">
        <f t="shared" si="18"/>
        <v>15_Bibliothèques, archives, musées et autres activités culturelles</v>
      </c>
      <c r="AG320" t="str">
        <f>INDEX(PDC!$K$1:$L$89,MATCH('RP2016'!$AI320,PDC!$K:$K,0),MATCH($AG$4,PDC!$K$1:SL$1,0))</f>
        <v>Bibliothèques, archives, musées et autres activités culturelles</v>
      </c>
      <c r="AH320" t="s">
        <v>143</v>
      </c>
      <c r="AI320" t="s">
        <v>239</v>
      </c>
      <c r="AJ320" s="10">
        <v>9.8784070659999994</v>
      </c>
    </row>
    <row r="321" spans="25:36" x14ac:dyDescent="0.35">
      <c r="Y321" t="str">
        <f t="shared" si="17"/>
        <v>8401_Enquêtes et sécurité</v>
      </c>
      <c r="Z321" t="str">
        <f>INDEX(PDC!$K$1:$L$89,MATCH('RP2016'!$AB321,PDC!$K:$K,0),MATCH($Z$3,PDC!$K$1:$L$1,0))</f>
        <v>Enquêtes et sécurité</v>
      </c>
      <c r="AA321">
        <v>8401</v>
      </c>
      <c r="AB321" t="s">
        <v>213</v>
      </c>
      <c r="AC321" s="10">
        <v>270.19076245000002</v>
      </c>
      <c r="AF321" t="str">
        <f t="shared" si="18"/>
        <v>15_Organisation de jeux de hasard et d'argent</v>
      </c>
      <c r="AG321" t="str">
        <f>INDEX(PDC!$K$1:$L$89,MATCH('RP2016'!$AI321,PDC!$K:$K,0),MATCH($AG$4,PDC!$K$1:SL$1,0))</f>
        <v>Organisation de jeux de hasard et d'argent</v>
      </c>
      <c r="AH321" t="s">
        <v>143</v>
      </c>
      <c r="AI321" t="s">
        <v>247</v>
      </c>
      <c r="AJ321" s="10">
        <v>30.848700816000001</v>
      </c>
    </row>
    <row r="322" spans="25:36" x14ac:dyDescent="0.35">
      <c r="Y322" t="str">
        <f t="shared" si="17"/>
        <v>8401_Services relatifs aux bâtiments et aménagement paysager</v>
      </c>
      <c r="Z322" t="str">
        <f>INDEX(PDC!$K$1:$L$89,MATCH('RP2016'!$AB322,PDC!$K:$K,0),MATCH($Z$3,PDC!$K$1:$L$1,0))</f>
        <v>Services relatifs aux bâtiments et aménagement paysager</v>
      </c>
      <c r="AA322">
        <v>8401</v>
      </c>
      <c r="AB322" t="s">
        <v>212</v>
      </c>
      <c r="AC322" s="10">
        <v>1833.0289028</v>
      </c>
      <c r="AF322" t="str">
        <f t="shared" si="18"/>
        <v>15_Activités sportives, récréatives et de loisirs</v>
      </c>
      <c r="AG322" t="str">
        <f>INDEX(PDC!$K$1:$L$89,MATCH('RP2016'!$AI322,PDC!$K:$K,0),MATCH($AG$4,PDC!$K$1:SL$1,0))</f>
        <v>Activités sportives, récréatives et de loisirs</v>
      </c>
      <c r="AH322" t="s">
        <v>143</v>
      </c>
      <c r="AI322" t="s">
        <v>241</v>
      </c>
      <c r="AJ322" s="10">
        <v>182.63786603</v>
      </c>
    </row>
    <row r="323" spans="25:36" x14ac:dyDescent="0.35">
      <c r="Y323" t="str">
        <f t="shared" si="17"/>
        <v>8401_Activités administratives et autres activités de soutien aux entreprises</v>
      </c>
      <c r="Z323" t="str">
        <f>INDEX(PDC!$K$1:$L$89,MATCH('RP2016'!$AB323,PDC!$K:$K,0),MATCH($Z$3,PDC!$K$1:$L$1,0))</f>
        <v>Activités administratives et autres activités de soutien aux entreprises</v>
      </c>
      <c r="AA323">
        <v>8401</v>
      </c>
      <c r="AB323" t="s">
        <v>224</v>
      </c>
      <c r="AC323" s="10">
        <v>499.55840375999998</v>
      </c>
      <c r="AF323" t="str">
        <f t="shared" si="18"/>
        <v>15_Activités des organisations associatives</v>
      </c>
      <c r="AG323" t="str">
        <f>INDEX(PDC!$K$1:$L$89,MATCH('RP2016'!$AI323,PDC!$K:$K,0),MATCH($AG$4,PDC!$K$1:SL$1,0))</f>
        <v>Activités des organisations associatives</v>
      </c>
      <c r="AH323" t="s">
        <v>143</v>
      </c>
      <c r="AI323" t="s">
        <v>209</v>
      </c>
      <c r="AJ323" s="10">
        <v>729.74099316000002</v>
      </c>
    </row>
    <row r="324" spans="25:36" x14ac:dyDescent="0.35">
      <c r="Y324" t="str">
        <f t="shared" si="17"/>
        <v>8401_Administration publique et défense ; sécurité sociale obligatoire</v>
      </c>
      <c r="Z324" t="str">
        <f>INDEX(PDC!$K$1:$L$89,MATCH('RP2016'!$AB324,PDC!$K:$K,0),MATCH($Z$3,PDC!$K$1:$L$1,0))</f>
        <v>Administration publique et défense ; sécurité sociale obligatoire</v>
      </c>
      <c r="AA324">
        <v>8401</v>
      </c>
      <c r="AB324" t="s">
        <v>218</v>
      </c>
      <c r="AC324" s="10">
        <v>3813.6465836000002</v>
      </c>
      <c r="AF324" t="str">
        <f t="shared" si="18"/>
        <v>15_Réparation d'ordinateurs et de biens personnels et domestiques</v>
      </c>
      <c r="AG324" t="str">
        <f>INDEX(PDC!$K$1:$L$89,MATCH('RP2016'!$AI324,PDC!$K:$K,0),MATCH($AG$4,PDC!$K$1:SL$1,0))</f>
        <v>Réparation d'ordinateurs et de biens personnels et domestiques</v>
      </c>
      <c r="AH324" t="s">
        <v>143</v>
      </c>
      <c r="AI324" t="s">
        <v>242</v>
      </c>
      <c r="AJ324" s="10">
        <v>35.721446962000002</v>
      </c>
    </row>
    <row r="325" spans="25:36" x14ac:dyDescent="0.35">
      <c r="Y325" t="str">
        <f t="shared" ref="Y325:Y388" si="19">AA325&amp;"_"&amp;Z325</f>
        <v>8401_Enseignement</v>
      </c>
      <c r="Z325" t="str">
        <f>INDEX(PDC!$K$1:$L$89,MATCH('RP2016'!$AB325,PDC!$K:$K,0),MATCH($Z$3,PDC!$K$1:$L$1,0))</f>
        <v>Enseignement</v>
      </c>
      <c r="AA325">
        <v>8401</v>
      </c>
      <c r="AB325" t="s">
        <v>222</v>
      </c>
      <c r="AC325" s="10">
        <v>3236.1070074999998</v>
      </c>
      <c r="AF325" t="str">
        <f t="shared" ref="AF325:AF388" si="20">AH325&amp;"_"&amp;AG325</f>
        <v>15_Autres services personnels</v>
      </c>
      <c r="AG325" t="str">
        <f>INDEX(PDC!$K$1:$L$89,MATCH('RP2016'!$AI325,PDC!$K:$K,0),MATCH($AG$4,PDC!$K$1:SL$1,0))</f>
        <v>Autres services personnels</v>
      </c>
      <c r="AH325" t="s">
        <v>143</v>
      </c>
      <c r="AI325" t="s">
        <v>216</v>
      </c>
      <c r="AJ325" s="10">
        <v>391.46150774</v>
      </c>
    </row>
    <row r="326" spans="25:36" x14ac:dyDescent="0.35">
      <c r="Y326" t="str">
        <f t="shared" si="19"/>
        <v>8401_Activités pour la santé humaine</v>
      </c>
      <c r="Z326" t="str">
        <f>INDEX(PDC!$K$1:$L$89,MATCH('RP2016'!$AB326,PDC!$K:$K,0),MATCH($Z$3,PDC!$K$1:$L$1,0))</f>
        <v>Activités pour la santé humaine</v>
      </c>
      <c r="AA326">
        <v>8401</v>
      </c>
      <c r="AB326" t="s">
        <v>207</v>
      </c>
      <c r="AC326" s="10">
        <v>3304.1251355999998</v>
      </c>
      <c r="AF326" t="str">
        <f t="shared" si="20"/>
        <v>15_Activités des ménages en tant qu'employeurs de personnel domestique</v>
      </c>
      <c r="AG326" t="str">
        <f>INDEX(PDC!$K$1:$L$89,MATCH('RP2016'!$AI326,PDC!$K:$K,0),MATCH($AG$4,PDC!$K$1:SL$1,0))</f>
        <v>Activités des ménages en tant qu'employeurs de personnel domestique</v>
      </c>
      <c r="AH326" t="s">
        <v>143</v>
      </c>
      <c r="AI326" t="s">
        <v>261</v>
      </c>
      <c r="AJ326" s="10">
        <v>306.09287468000002</v>
      </c>
    </row>
    <row r="327" spans="25:36" x14ac:dyDescent="0.35">
      <c r="Y327" t="str">
        <f t="shared" si="19"/>
        <v>8401_Hébergement médico-social et social</v>
      </c>
      <c r="Z327" t="str">
        <f>INDEX(PDC!$K$1:$L$89,MATCH('RP2016'!$AB327,PDC!$K:$K,0),MATCH($Z$3,PDC!$K$1:$L$1,0))</f>
        <v>Hébergement médico-social et social</v>
      </c>
      <c r="AA327">
        <v>8401</v>
      </c>
      <c r="AB327" t="s">
        <v>202</v>
      </c>
      <c r="AC327" s="10">
        <v>1898.1718384999999</v>
      </c>
      <c r="AF327" t="str">
        <f t="shared" si="20"/>
        <v>26_Culture et production animale, chasse et services annexes</v>
      </c>
      <c r="AG327" t="str">
        <f>INDEX(PDC!$K$1:$L$89,MATCH('RP2016'!$AI327,PDC!$K:$K,0),MATCH($AG$4,PDC!$K$1:SL$1,0))</f>
        <v>Culture et production animale, chasse et services annexes</v>
      </c>
      <c r="AH327" t="s">
        <v>145</v>
      </c>
      <c r="AI327" t="s">
        <v>94</v>
      </c>
      <c r="AJ327" s="10">
        <v>3570.7274123000002</v>
      </c>
    </row>
    <row r="328" spans="25:36" x14ac:dyDescent="0.35">
      <c r="Y328" t="str">
        <f t="shared" si="19"/>
        <v>8401_Action sociale sans hébergement</v>
      </c>
      <c r="Z328" t="str">
        <f>INDEX(PDC!$K$1:$L$89,MATCH('RP2016'!$AB328,PDC!$K:$K,0),MATCH($Z$3,PDC!$K$1:$L$1,0))</f>
        <v>Action sociale sans hébergement</v>
      </c>
      <c r="AA328">
        <v>8401</v>
      </c>
      <c r="AB328" t="s">
        <v>201</v>
      </c>
      <c r="AC328" s="10">
        <v>4940.8860864999997</v>
      </c>
      <c r="AF328" t="str">
        <f t="shared" si="20"/>
        <v>26_Sylviculture et exploitation forestière</v>
      </c>
      <c r="AG328" t="str">
        <f>INDEX(PDC!$K$1:$L$89,MATCH('RP2016'!$AI328,PDC!$K:$K,0),MATCH($AG$4,PDC!$K$1:SL$1,0))</f>
        <v>Sylviculture et exploitation forestière</v>
      </c>
      <c r="AH328" t="s">
        <v>145</v>
      </c>
      <c r="AI328" t="s">
        <v>95</v>
      </c>
      <c r="AJ328" s="10">
        <v>87.132904362999994</v>
      </c>
    </row>
    <row r="329" spans="25:36" x14ac:dyDescent="0.35">
      <c r="Y329" t="str">
        <f t="shared" si="19"/>
        <v>8401_Activités créatives, artistiques et de spectacle</v>
      </c>
      <c r="Z329" t="str">
        <f>INDEX(PDC!$K$1:$L$89,MATCH('RP2016'!$AB329,PDC!$K:$K,0),MATCH($Z$3,PDC!$K$1:$L$1,0))</f>
        <v>Activités créatives, artistiques et de spectacle</v>
      </c>
      <c r="AA329">
        <v>8401</v>
      </c>
      <c r="AB329" t="s">
        <v>245</v>
      </c>
      <c r="AC329" s="10">
        <v>319.14059090000001</v>
      </c>
      <c r="AF329" t="str">
        <f t="shared" si="20"/>
        <v>26_Pêche et aquaculture</v>
      </c>
      <c r="AG329" t="str">
        <f>INDEX(PDC!$K$1:$L$89,MATCH('RP2016'!$AI329,PDC!$K:$K,0),MATCH($AG$4,PDC!$K$1:SL$1,0))</f>
        <v>Pêche et aquaculture</v>
      </c>
      <c r="AH329" t="s">
        <v>145</v>
      </c>
      <c r="AI329" t="s">
        <v>104</v>
      </c>
      <c r="AJ329" s="10">
        <v>47.386063679999999</v>
      </c>
    </row>
    <row r="330" spans="25:36" x14ac:dyDescent="0.35">
      <c r="Y330" t="str">
        <f t="shared" si="19"/>
        <v>8401_Bibliothèques, archives, musées et autres activités culturelles</v>
      </c>
      <c r="Z330" t="str">
        <f>INDEX(PDC!$K$1:$L$89,MATCH('RP2016'!$AB330,PDC!$K:$K,0),MATCH($Z$3,PDC!$K$1:$L$1,0))</f>
        <v>Bibliothèques, archives, musées et autres activités culturelles</v>
      </c>
      <c r="AA330">
        <v>8401</v>
      </c>
      <c r="AB330" t="s">
        <v>239</v>
      </c>
      <c r="AC330" s="10">
        <v>40.177603410000003</v>
      </c>
      <c r="AF330" t="str">
        <f t="shared" si="20"/>
        <v>26_Extraction de minerais métalliques</v>
      </c>
      <c r="AG330" t="str">
        <f>INDEX(PDC!$K$1:$L$89,MATCH('RP2016'!$AI330,PDC!$K:$K,0),MATCH($AG$4,PDC!$K$1:SL$1,0))</f>
        <v>Extraction de minerais métalliques</v>
      </c>
      <c r="AH330" t="s">
        <v>145</v>
      </c>
      <c r="AI330" t="s">
        <v>106</v>
      </c>
      <c r="AJ330" s="10">
        <v>4.9917491748999998</v>
      </c>
    </row>
    <row r="331" spans="25:36" x14ac:dyDescent="0.35">
      <c r="Y331" t="str">
        <f t="shared" si="19"/>
        <v>8401_Organisation de jeux de hasard et d'argent</v>
      </c>
      <c r="Z331" t="str">
        <f>INDEX(PDC!$K$1:$L$89,MATCH('RP2016'!$AB331,PDC!$K:$K,0),MATCH($Z$3,PDC!$K$1:$L$1,0))</f>
        <v>Organisation de jeux de hasard et d'argent</v>
      </c>
      <c r="AA331">
        <v>8401</v>
      </c>
      <c r="AB331" t="s">
        <v>247</v>
      </c>
      <c r="AC331" s="10">
        <v>10.969226952</v>
      </c>
      <c r="AF331" t="str">
        <f t="shared" si="20"/>
        <v>26_Autres industries extractives</v>
      </c>
      <c r="AG331" t="str">
        <f>INDEX(PDC!$K$1:$L$89,MATCH('RP2016'!$AI331,PDC!$K:$K,0),MATCH($AG$4,PDC!$K$1:SL$1,0))</f>
        <v>Autres industries extractives</v>
      </c>
      <c r="AH331" t="s">
        <v>145</v>
      </c>
      <c r="AI331" t="s">
        <v>96</v>
      </c>
      <c r="AJ331" s="10">
        <v>257.63454080999998</v>
      </c>
    </row>
    <row r="332" spans="25:36" x14ac:dyDescent="0.35">
      <c r="Y332" t="str">
        <f t="shared" si="19"/>
        <v>8401_Activités sportives, récréatives et de loisirs</v>
      </c>
      <c r="Z332" t="str">
        <f>INDEX(PDC!$K$1:$L$89,MATCH('RP2016'!$AB332,PDC!$K:$K,0),MATCH($Z$3,PDC!$K$1:$L$1,0))</f>
        <v>Activités sportives, récréatives et de loisirs</v>
      </c>
      <c r="AA332">
        <v>8401</v>
      </c>
      <c r="AB332" t="s">
        <v>241</v>
      </c>
      <c r="AC332" s="10">
        <v>624.90663281000002</v>
      </c>
      <c r="AF332" t="str">
        <f t="shared" si="20"/>
        <v>26_Industries alimentaires</v>
      </c>
      <c r="AG332" t="str">
        <f>INDEX(PDC!$K$1:$L$89,MATCH('RP2016'!$AI332,PDC!$K:$K,0),MATCH($AG$4,PDC!$K$1:SL$1,0))</f>
        <v>Industries alimentaires</v>
      </c>
      <c r="AH332" t="s">
        <v>145</v>
      </c>
      <c r="AI332" t="s">
        <v>199</v>
      </c>
      <c r="AJ332" s="10">
        <v>6175.8407036999997</v>
      </c>
    </row>
    <row r="333" spans="25:36" x14ac:dyDescent="0.35">
      <c r="Y333" t="str">
        <f t="shared" si="19"/>
        <v>8401_Activités des organisations associatives</v>
      </c>
      <c r="Z333" t="str">
        <f>INDEX(PDC!$K$1:$L$89,MATCH('RP2016'!$AB333,PDC!$K:$K,0),MATCH($Z$3,PDC!$K$1:$L$1,0))</f>
        <v>Activités des organisations associatives</v>
      </c>
      <c r="AA333">
        <v>8401</v>
      </c>
      <c r="AB333" t="s">
        <v>209</v>
      </c>
      <c r="AC333" s="10">
        <v>2380.6184524</v>
      </c>
      <c r="AF333" t="str">
        <f t="shared" si="20"/>
        <v>26_Fabrication de boissons</v>
      </c>
      <c r="AG333" t="str">
        <f>INDEX(PDC!$K$1:$L$89,MATCH('RP2016'!$AI333,PDC!$K:$K,0),MATCH($AG$4,PDC!$K$1:SL$1,0))</f>
        <v>Fabrication de boissons</v>
      </c>
      <c r="AH333" t="s">
        <v>145</v>
      </c>
      <c r="AI333" t="s">
        <v>252</v>
      </c>
      <c r="AJ333" s="10">
        <v>734.55351788999997</v>
      </c>
    </row>
    <row r="334" spans="25:36" x14ac:dyDescent="0.35">
      <c r="Y334" t="str">
        <f t="shared" si="19"/>
        <v>8401_Réparation d'ordinateurs et de biens personnels et domestiques</v>
      </c>
      <c r="Z334" t="str">
        <f>INDEX(PDC!$K$1:$L$89,MATCH('RP2016'!$AB334,PDC!$K:$K,0),MATCH($Z$3,PDC!$K$1:$L$1,0))</f>
        <v>Réparation d'ordinateurs et de biens personnels et domestiques</v>
      </c>
      <c r="AA334">
        <v>8401</v>
      </c>
      <c r="AB334" t="s">
        <v>242</v>
      </c>
      <c r="AC334" s="10">
        <v>112.97714849</v>
      </c>
      <c r="AF334" t="str">
        <f t="shared" si="20"/>
        <v>26_Fabrication de textiles</v>
      </c>
      <c r="AG334" t="str">
        <f>INDEX(PDC!$K$1:$L$89,MATCH('RP2016'!$AI334,PDC!$K:$K,0),MATCH($AG$4,PDC!$K$1:SL$1,0))</f>
        <v>Fabrication de textiles</v>
      </c>
      <c r="AH334" t="s">
        <v>145</v>
      </c>
      <c r="AI334" t="s">
        <v>250</v>
      </c>
      <c r="AJ334" s="10">
        <v>429.36272558000002</v>
      </c>
    </row>
    <row r="335" spans="25:36" x14ac:dyDescent="0.35">
      <c r="Y335" t="str">
        <f t="shared" si="19"/>
        <v>8401_Autres services personnels</v>
      </c>
      <c r="Z335" t="str">
        <f>INDEX(PDC!$K$1:$L$89,MATCH('RP2016'!$AB335,PDC!$K:$K,0),MATCH($Z$3,PDC!$K$1:$L$1,0))</f>
        <v>Autres services personnels</v>
      </c>
      <c r="AA335">
        <v>8401</v>
      </c>
      <c r="AB335" t="s">
        <v>216</v>
      </c>
      <c r="AC335" s="10">
        <v>914.32549053000002</v>
      </c>
      <c r="AF335" t="str">
        <f t="shared" si="20"/>
        <v>26_Industrie de l'habillement</v>
      </c>
      <c r="AG335" t="str">
        <f>INDEX(PDC!$K$1:$L$89,MATCH('RP2016'!$AI335,PDC!$K:$K,0),MATCH($AG$4,PDC!$K$1:SL$1,0))</f>
        <v>Industrie de l'habillement</v>
      </c>
      <c r="AH335" t="s">
        <v>145</v>
      </c>
      <c r="AI335" t="s">
        <v>254</v>
      </c>
      <c r="AJ335" s="10">
        <v>50.820702996000001</v>
      </c>
    </row>
    <row r="336" spans="25:36" x14ac:dyDescent="0.35">
      <c r="Y336" t="str">
        <f t="shared" si="19"/>
        <v>8401_Activités des ménages en tant qu'employeurs de personnel domestique</v>
      </c>
      <c r="Z336" t="str">
        <f>INDEX(PDC!$K$1:$L$89,MATCH('RP2016'!$AB336,PDC!$K:$K,0),MATCH($Z$3,PDC!$K$1:$L$1,0))</f>
        <v>Activités des ménages en tant qu'employeurs de personnel domestique</v>
      </c>
      <c r="AA336">
        <v>8401</v>
      </c>
      <c r="AB336" t="s">
        <v>261</v>
      </c>
      <c r="AC336" s="10">
        <v>680.11606506999999</v>
      </c>
      <c r="AF336" t="str">
        <f t="shared" si="20"/>
        <v>26_Industrie du cuir et de la chaussure</v>
      </c>
      <c r="AG336" t="str">
        <f>INDEX(PDC!$K$1:$L$89,MATCH('RP2016'!$AI336,PDC!$K:$K,0),MATCH($AG$4,PDC!$K$1:SL$1,0))</f>
        <v>Industrie du cuir et de la chaussure</v>
      </c>
      <c r="AH336" t="s">
        <v>145</v>
      </c>
      <c r="AI336" t="s">
        <v>143</v>
      </c>
      <c r="AJ336" s="10">
        <v>1359.0467292000001</v>
      </c>
    </row>
    <row r="337" spans="25:36" x14ac:dyDescent="0.35">
      <c r="Y337" t="str">
        <f t="shared" si="19"/>
        <v>8401_Activités des organisations et organismes extraterritoriaux</v>
      </c>
      <c r="Z337" t="str">
        <f>INDEX(PDC!$K$1:$L$89,MATCH('RP2016'!$AB337,PDC!$K:$K,0),MATCH($Z$3,PDC!$K$1:$L$1,0))</f>
        <v>Activités des organisations et organismes extraterritoriaux</v>
      </c>
      <c r="AA337">
        <v>8401</v>
      </c>
      <c r="AB337" t="s">
        <v>260</v>
      </c>
      <c r="AC337" s="10">
        <v>29.235904758</v>
      </c>
      <c r="AF337" t="str">
        <f t="shared" si="20"/>
        <v>26_Travail du bois et fabrication d'articles en bois et en liège, à l'exception des meubles ; fabrication d'articles en vannerie et sparterie</v>
      </c>
      <c r="AG337" t="str">
        <f>INDEX(PDC!$K$1:$L$89,MATCH('RP2016'!$AI337,PDC!$K:$K,0),MATCH($AG$4,PDC!$K$1:SL$1,0))</f>
        <v>Travail du bois et fabrication d'articles en bois et en liège, à l'exception des meubles ; fabrication d'articles en vannerie et sparterie</v>
      </c>
      <c r="AH337" t="s">
        <v>145</v>
      </c>
      <c r="AI337" t="s">
        <v>196</v>
      </c>
      <c r="AJ337" s="10">
        <v>588.50585349000005</v>
      </c>
    </row>
    <row r="338" spans="25:36" x14ac:dyDescent="0.35">
      <c r="Y338" t="str">
        <f t="shared" si="19"/>
        <v>8402_Culture et production animale, chasse et services annexes</v>
      </c>
      <c r="Z338" t="str">
        <f>INDEX(PDC!$K$1:$L$89,MATCH('RP2016'!$AB338,PDC!$K:$K,0),MATCH($Z$3,PDC!$K$1:$L$1,0))</f>
        <v>Culture et production animale, chasse et services annexes</v>
      </c>
      <c r="AA338">
        <v>8402</v>
      </c>
      <c r="AB338" t="s">
        <v>94</v>
      </c>
      <c r="AC338" s="10">
        <v>459.17133501000001</v>
      </c>
      <c r="AF338" t="str">
        <f t="shared" si="20"/>
        <v>26_Industrie du papier et du carton</v>
      </c>
      <c r="AG338" t="str">
        <f>INDEX(PDC!$K$1:$L$89,MATCH('RP2016'!$AI338,PDC!$K:$K,0),MATCH($AG$4,PDC!$K$1:SL$1,0))</f>
        <v>Industrie du papier et du carton</v>
      </c>
      <c r="AH338" t="s">
        <v>145</v>
      </c>
      <c r="AI338" t="s">
        <v>248</v>
      </c>
      <c r="AJ338" s="10">
        <v>1353.0987564</v>
      </c>
    </row>
    <row r="339" spans="25:36" x14ac:dyDescent="0.35">
      <c r="Y339" t="str">
        <f t="shared" si="19"/>
        <v>8402_Sylviculture et exploitation forestière</v>
      </c>
      <c r="Z339" t="str">
        <f>INDEX(PDC!$K$1:$L$89,MATCH('RP2016'!$AB339,PDC!$K:$K,0),MATCH($Z$3,PDC!$K$1:$L$1,0))</f>
        <v>Sylviculture et exploitation forestière</v>
      </c>
      <c r="AA339">
        <v>8402</v>
      </c>
      <c r="AB339" t="s">
        <v>95</v>
      </c>
      <c r="AC339" s="10">
        <v>44.828110858999999</v>
      </c>
      <c r="AF339" t="str">
        <f t="shared" si="20"/>
        <v>26_Imprimerie et reproduction d'enregistrements</v>
      </c>
      <c r="AG339" t="str">
        <f>INDEX(PDC!$K$1:$L$89,MATCH('RP2016'!$AI339,PDC!$K:$K,0),MATCH($AG$4,PDC!$K$1:SL$1,0))</f>
        <v>Imprimerie et reproduction d'enregistrements</v>
      </c>
      <c r="AH339" t="s">
        <v>145</v>
      </c>
      <c r="AI339" t="s">
        <v>221</v>
      </c>
      <c r="AJ339" s="10">
        <v>510.61528235999998</v>
      </c>
    </row>
    <row r="340" spans="25:36" x14ac:dyDescent="0.35">
      <c r="Y340" t="str">
        <f t="shared" si="19"/>
        <v>8402_Pêche et aquaculture</v>
      </c>
      <c r="Z340" t="str">
        <f>INDEX(PDC!$K$1:$L$89,MATCH('RP2016'!$AB340,PDC!$K:$K,0),MATCH($Z$3,PDC!$K$1:$L$1,0))</f>
        <v>Pêche et aquaculture</v>
      </c>
      <c r="AA340">
        <v>8402</v>
      </c>
      <c r="AB340" t="s">
        <v>104</v>
      </c>
      <c r="AC340" s="10">
        <v>7.2009512277000001</v>
      </c>
      <c r="AF340" t="str">
        <f t="shared" si="20"/>
        <v>26_Cokéfaction et raffinage</v>
      </c>
      <c r="AG340" t="str">
        <f>INDEX(PDC!$K$1:$L$89,MATCH('RP2016'!$AI340,PDC!$K:$K,0),MATCH($AG$4,PDC!$K$1:SL$1,0))</f>
        <v>Cokéfaction et raffinage</v>
      </c>
      <c r="AH340" t="s">
        <v>145</v>
      </c>
      <c r="AI340" t="s">
        <v>262</v>
      </c>
      <c r="AJ340" s="10">
        <v>6.0363583055000003</v>
      </c>
    </row>
    <row r="341" spans="25:36" x14ac:dyDescent="0.35">
      <c r="Y341" t="str">
        <f t="shared" si="19"/>
        <v>8402_Autres industries extractives</v>
      </c>
      <c r="Z341" t="str">
        <f>INDEX(PDC!$K$1:$L$89,MATCH('RP2016'!$AB341,PDC!$K:$K,0),MATCH($Z$3,PDC!$K$1:$L$1,0))</f>
        <v>Autres industries extractives</v>
      </c>
      <c r="AA341">
        <v>8402</v>
      </c>
      <c r="AB341" t="s">
        <v>96</v>
      </c>
      <c r="AC341" s="10">
        <v>63.873690822999997</v>
      </c>
      <c r="AF341" t="str">
        <f t="shared" si="20"/>
        <v>26_Industrie chimique</v>
      </c>
      <c r="AG341" t="str">
        <f>INDEX(PDC!$K$1:$L$89,MATCH('RP2016'!$AI341,PDC!$K:$K,0),MATCH($AG$4,PDC!$K$1:SL$1,0))</f>
        <v>Industrie chimique</v>
      </c>
      <c r="AH341" t="s">
        <v>145</v>
      </c>
      <c r="AI341" t="s">
        <v>211</v>
      </c>
      <c r="AJ341" s="10">
        <v>2759.5281295999998</v>
      </c>
    </row>
    <row r="342" spans="25:36" x14ac:dyDescent="0.35">
      <c r="Y342" t="str">
        <f t="shared" si="19"/>
        <v>8402_Industries alimentaires</v>
      </c>
      <c r="Z342" t="str">
        <f>INDEX(PDC!$K$1:$L$89,MATCH('RP2016'!$AB342,PDC!$K:$K,0),MATCH($Z$3,PDC!$K$1:$L$1,0))</f>
        <v>Industries alimentaires</v>
      </c>
      <c r="AA342">
        <v>8402</v>
      </c>
      <c r="AB342" t="s">
        <v>199</v>
      </c>
      <c r="AC342" s="10">
        <v>824.27920251</v>
      </c>
      <c r="AF342" t="str">
        <f t="shared" si="20"/>
        <v>26_Industrie pharmaceutique</v>
      </c>
      <c r="AG342" t="str">
        <f>INDEX(PDC!$K$1:$L$89,MATCH('RP2016'!$AI342,PDC!$K:$K,0),MATCH($AG$4,PDC!$K$1:SL$1,0))</f>
        <v>Industrie pharmaceutique</v>
      </c>
      <c r="AH342" t="s">
        <v>145</v>
      </c>
      <c r="AI342" t="s">
        <v>259</v>
      </c>
      <c r="AJ342" s="10">
        <v>420.05676562000002</v>
      </c>
    </row>
    <row r="343" spans="25:36" x14ac:dyDescent="0.35">
      <c r="Y343" t="str">
        <f t="shared" si="19"/>
        <v>8402_Fabrication de boissons</v>
      </c>
      <c r="Z343" t="str">
        <f>INDEX(PDC!$K$1:$L$89,MATCH('RP2016'!$AB343,PDC!$K:$K,0),MATCH($Z$3,PDC!$K$1:$L$1,0))</f>
        <v>Fabrication de boissons</v>
      </c>
      <c r="AA343">
        <v>8402</v>
      </c>
      <c r="AB343" t="s">
        <v>252</v>
      </c>
      <c r="AC343" s="10">
        <v>130.74523056000001</v>
      </c>
      <c r="AF343" t="str">
        <f t="shared" si="20"/>
        <v>26_Fabrication de produits en caoutchouc et en plastique</v>
      </c>
      <c r="AG343" t="str">
        <f>INDEX(PDC!$K$1:$L$89,MATCH('RP2016'!$AI343,PDC!$K:$K,0),MATCH($AG$4,PDC!$K$1:SL$1,0))</f>
        <v>Fabrication de produits en caoutchouc et en plastique</v>
      </c>
      <c r="AH343" t="s">
        <v>145</v>
      </c>
      <c r="AI343" t="s">
        <v>195</v>
      </c>
      <c r="AJ343" s="10">
        <v>2270.8999779000001</v>
      </c>
    </row>
    <row r="344" spans="25:36" x14ac:dyDescent="0.35">
      <c r="Y344" t="str">
        <f t="shared" si="19"/>
        <v>8402_Fabrication de textiles</v>
      </c>
      <c r="Z344" t="str">
        <f>INDEX(PDC!$K$1:$L$89,MATCH('RP2016'!$AB344,PDC!$K:$K,0),MATCH($Z$3,PDC!$K$1:$L$1,0))</f>
        <v>Fabrication de textiles</v>
      </c>
      <c r="AA344">
        <v>8402</v>
      </c>
      <c r="AB344" t="s">
        <v>250</v>
      </c>
      <c r="AC344" s="10">
        <v>306.30834089000001</v>
      </c>
      <c r="AF344" t="str">
        <f t="shared" si="20"/>
        <v>26_Fabrication d'autres produits minéraux non métalliques</v>
      </c>
      <c r="AG344" t="str">
        <f>INDEX(PDC!$K$1:$L$89,MATCH('RP2016'!$AI344,PDC!$K:$K,0),MATCH($AG$4,PDC!$K$1:SL$1,0))</f>
        <v>Fabrication d'autres produits minéraux non métalliques</v>
      </c>
      <c r="AH344" t="s">
        <v>145</v>
      </c>
      <c r="AI344" t="s">
        <v>203</v>
      </c>
      <c r="AJ344" s="10">
        <v>1261.0452416000001</v>
      </c>
    </row>
    <row r="345" spans="25:36" x14ac:dyDescent="0.35">
      <c r="Y345" t="str">
        <f t="shared" si="19"/>
        <v>8402_Industrie du cuir et de la chaussure</v>
      </c>
      <c r="Z345" t="str">
        <f>INDEX(PDC!$K$1:$L$89,MATCH('RP2016'!$AB345,PDC!$K:$K,0),MATCH($Z$3,PDC!$K$1:$L$1,0))</f>
        <v>Industrie du cuir et de la chaussure</v>
      </c>
      <c r="AA345">
        <v>8402</v>
      </c>
      <c r="AB345" t="s">
        <v>143</v>
      </c>
      <c r="AC345" s="10">
        <v>15.999554435</v>
      </c>
      <c r="AF345" t="str">
        <f t="shared" si="20"/>
        <v>26_Métallurgie</v>
      </c>
      <c r="AG345" t="str">
        <f>INDEX(PDC!$K$1:$L$89,MATCH('RP2016'!$AI345,PDC!$K:$K,0),MATCH($AG$4,PDC!$K$1:SL$1,0))</f>
        <v>Métallurgie</v>
      </c>
      <c r="AH345" t="s">
        <v>145</v>
      </c>
      <c r="AI345" t="s">
        <v>225</v>
      </c>
      <c r="AJ345" s="10">
        <v>1112.2261716999999</v>
      </c>
    </row>
    <row r="346" spans="25:36" x14ac:dyDescent="0.35">
      <c r="Y346" t="str">
        <f t="shared" si="19"/>
        <v>8402_Travail du bois et fabrication d'articles en bois et en liège, à l'exception des meubles ; fabrication d'articles en vannerie et sparterie</v>
      </c>
      <c r="Z346" t="str">
        <f>INDEX(PDC!$K$1:$L$89,MATCH('RP2016'!$AB346,PDC!$K:$K,0),MATCH($Z$3,PDC!$K$1:$L$1,0))</f>
        <v>Travail du bois et fabrication d'articles en bois et en liège, à l'exception des meubles ; fabrication d'articles en vannerie et sparterie</v>
      </c>
      <c r="AA346">
        <v>8402</v>
      </c>
      <c r="AB346" t="s">
        <v>196</v>
      </c>
      <c r="AC346" s="10">
        <v>66.937589320000001</v>
      </c>
      <c r="AF346" t="str">
        <f t="shared" si="20"/>
        <v>26_Fabrication de produits métalliques, à l'exception des machines et des équipements</v>
      </c>
      <c r="AG346" t="str">
        <f>INDEX(PDC!$K$1:$L$89,MATCH('RP2016'!$AI346,PDC!$K:$K,0),MATCH($AG$4,PDC!$K$1:SL$1,0))</f>
        <v>Fabrication de produits métalliques, à l'exception des machines et des équipements</v>
      </c>
      <c r="AH346" t="s">
        <v>145</v>
      </c>
      <c r="AI346" t="s">
        <v>204</v>
      </c>
      <c r="AJ346" s="10">
        <v>2933.6327965</v>
      </c>
    </row>
    <row r="347" spans="25:36" x14ac:dyDescent="0.35">
      <c r="Y347" t="str">
        <f t="shared" si="19"/>
        <v>8402_Industrie du papier et du carton</v>
      </c>
      <c r="Z347" t="str">
        <f>INDEX(PDC!$K$1:$L$89,MATCH('RP2016'!$AB347,PDC!$K:$K,0),MATCH($Z$3,PDC!$K$1:$L$1,0))</f>
        <v>Industrie du papier et du carton</v>
      </c>
      <c r="AA347">
        <v>8402</v>
      </c>
      <c r="AB347" t="s">
        <v>248</v>
      </c>
      <c r="AC347" s="10">
        <v>14.885233359000001</v>
      </c>
      <c r="AF347" t="str">
        <f t="shared" si="20"/>
        <v>26_Fabrication de produits informatiques, électroniques et optiques</v>
      </c>
      <c r="AG347" t="str">
        <f>INDEX(PDC!$K$1:$L$89,MATCH('RP2016'!$AI347,PDC!$K:$K,0),MATCH($AG$4,PDC!$K$1:SL$1,0))</f>
        <v>Fabrication de produits informatiques, électroniques et optiques</v>
      </c>
      <c r="AH347" t="s">
        <v>145</v>
      </c>
      <c r="AI347" t="s">
        <v>145</v>
      </c>
      <c r="AJ347" s="10">
        <v>1150.6455000000001</v>
      </c>
    </row>
    <row r="348" spans="25:36" x14ac:dyDescent="0.35">
      <c r="Y348" t="str">
        <f t="shared" si="19"/>
        <v>8402_Imprimerie et reproduction d'enregistrements</v>
      </c>
      <c r="Z348" t="str">
        <f>INDEX(PDC!$K$1:$L$89,MATCH('RP2016'!$AB348,PDC!$K:$K,0),MATCH($Z$3,PDC!$K$1:$L$1,0))</f>
        <v>Imprimerie et reproduction d'enregistrements</v>
      </c>
      <c r="AA348">
        <v>8402</v>
      </c>
      <c r="AB348" t="s">
        <v>221</v>
      </c>
      <c r="AC348" s="10">
        <v>95.190652736999994</v>
      </c>
      <c r="AF348" t="str">
        <f t="shared" si="20"/>
        <v>26_Fabrication d'équipements électriques</v>
      </c>
      <c r="AG348" t="str">
        <f>INDEX(PDC!$K$1:$L$89,MATCH('RP2016'!$AI348,PDC!$K:$K,0),MATCH($AG$4,PDC!$K$1:SL$1,0))</f>
        <v>Fabrication d'équipements électriques</v>
      </c>
      <c r="AH348" t="s">
        <v>145</v>
      </c>
      <c r="AI348" t="s">
        <v>235</v>
      </c>
      <c r="AJ348" s="10">
        <v>783.66506014000004</v>
      </c>
    </row>
    <row r="349" spans="25:36" x14ac:dyDescent="0.35">
      <c r="Y349" t="str">
        <f t="shared" si="19"/>
        <v>8402_Industrie chimique</v>
      </c>
      <c r="Z349" t="str">
        <f>INDEX(PDC!$K$1:$L$89,MATCH('RP2016'!$AB349,PDC!$K:$K,0),MATCH($Z$3,PDC!$K$1:$L$1,0))</f>
        <v>Industrie chimique</v>
      </c>
      <c r="AA349">
        <v>8402</v>
      </c>
      <c r="AB349" t="s">
        <v>211</v>
      </c>
      <c r="AC349" s="10">
        <v>345.84192089999999</v>
      </c>
      <c r="AF349" t="str">
        <f t="shared" si="20"/>
        <v>26_Fabrication de machines et équipements n.c.a.</v>
      </c>
      <c r="AG349" t="str">
        <f>INDEX(PDC!$K$1:$L$89,MATCH('RP2016'!$AI349,PDC!$K:$K,0),MATCH($AG$4,PDC!$K$1:SL$1,0))</f>
        <v>Fabrication de machines et équipements n.c.a.</v>
      </c>
      <c r="AH349" t="s">
        <v>145</v>
      </c>
      <c r="AI349" t="s">
        <v>219</v>
      </c>
      <c r="AJ349" s="10">
        <v>1962.8696230999999</v>
      </c>
    </row>
    <row r="350" spans="25:36" x14ac:dyDescent="0.35">
      <c r="Y350" t="str">
        <f t="shared" si="19"/>
        <v>8402_Industrie pharmaceutique</v>
      </c>
      <c r="Z350" t="str">
        <f>INDEX(PDC!$K$1:$L$89,MATCH('RP2016'!$AB350,PDC!$K:$K,0),MATCH($Z$3,PDC!$K$1:$L$1,0))</f>
        <v>Industrie pharmaceutique</v>
      </c>
      <c r="AA350">
        <v>8402</v>
      </c>
      <c r="AB350" t="s">
        <v>259</v>
      </c>
      <c r="AC350" s="10">
        <v>214.54853506000001</v>
      </c>
      <c r="AF350" t="str">
        <f t="shared" si="20"/>
        <v>26_Industrie automobile</v>
      </c>
      <c r="AG350" t="str">
        <f>INDEX(PDC!$K$1:$L$89,MATCH('RP2016'!$AI350,PDC!$K:$K,0),MATCH($AG$4,PDC!$K$1:SL$1,0))</f>
        <v>Industrie automobile</v>
      </c>
      <c r="AH350" t="s">
        <v>145</v>
      </c>
      <c r="AI350" t="s">
        <v>208</v>
      </c>
      <c r="AJ350" s="10">
        <v>704.72226795999995</v>
      </c>
    </row>
    <row r="351" spans="25:36" x14ac:dyDescent="0.35">
      <c r="Y351" t="str">
        <f t="shared" si="19"/>
        <v>8402_Fabrication de produits en caoutchouc et en plastique</v>
      </c>
      <c r="Z351" t="str">
        <f>INDEX(PDC!$K$1:$L$89,MATCH('RP2016'!$AB351,PDC!$K:$K,0),MATCH($Z$3,PDC!$K$1:$L$1,0))</f>
        <v>Fabrication de produits en caoutchouc et en plastique</v>
      </c>
      <c r="AA351">
        <v>8402</v>
      </c>
      <c r="AB351" t="s">
        <v>195</v>
      </c>
      <c r="AC351" s="10">
        <v>9.8674172519999992</v>
      </c>
      <c r="AF351" t="str">
        <f t="shared" si="20"/>
        <v>26_Fabrication d'autres matériels de transport</v>
      </c>
      <c r="AG351" t="str">
        <f>INDEX(PDC!$K$1:$L$89,MATCH('RP2016'!$AI351,PDC!$K:$K,0),MATCH($AG$4,PDC!$K$1:SL$1,0))</f>
        <v>Fabrication d'autres matériels de transport</v>
      </c>
      <c r="AH351" t="s">
        <v>145</v>
      </c>
      <c r="AI351" t="s">
        <v>237</v>
      </c>
      <c r="AJ351" s="10">
        <v>460.35736441</v>
      </c>
    </row>
    <row r="352" spans="25:36" x14ac:dyDescent="0.35">
      <c r="Y352" t="str">
        <f t="shared" si="19"/>
        <v>8402_Fabrication d'autres produits minéraux non métalliques</v>
      </c>
      <c r="Z352" t="str">
        <f>INDEX(PDC!$K$1:$L$89,MATCH('RP2016'!$AB352,PDC!$K:$K,0),MATCH($Z$3,PDC!$K$1:$L$1,0))</f>
        <v>Fabrication d'autres produits minéraux non métalliques</v>
      </c>
      <c r="AA352">
        <v>8402</v>
      </c>
      <c r="AB352" t="s">
        <v>203</v>
      </c>
      <c r="AC352" s="10">
        <v>290.96368447999998</v>
      </c>
      <c r="AF352" t="str">
        <f t="shared" si="20"/>
        <v>26_Fabrication de meubles</v>
      </c>
      <c r="AG352" t="str">
        <f>INDEX(PDC!$K$1:$L$89,MATCH('RP2016'!$AI352,PDC!$K:$K,0),MATCH($AG$4,PDC!$K$1:SL$1,0))</f>
        <v>Fabrication de meubles</v>
      </c>
      <c r="AH352" t="s">
        <v>145</v>
      </c>
      <c r="AI352" t="s">
        <v>231</v>
      </c>
      <c r="AJ352" s="10">
        <v>240.92243318999999</v>
      </c>
    </row>
    <row r="353" spans="25:36" x14ac:dyDescent="0.35">
      <c r="Y353" t="str">
        <f t="shared" si="19"/>
        <v>8402_Métallurgie</v>
      </c>
      <c r="Z353" t="str">
        <f>INDEX(PDC!$K$1:$L$89,MATCH('RP2016'!$AB353,PDC!$K:$K,0),MATCH($Z$3,PDC!$K$1:$L$1,0))</f>
        <v>Métallurgie</v>
      </c>
      <c r="AA353">
        <v>8402</v>
      </c>
      <c r="AB353" t="s">
        <v>225</v>
      </c>
      <c r="AC353" s="10">
        <v>5.2079009841000001</v>
      </c>
      <c r="AF353" t="str">
        <f t="shared" si="20"/>
        <v>26_Autres industries manufacturières</v>
      </c>
      <c r="AG353" t="str">
        <f>INDEX(PDC!$K$1:$L$89,MATCH('RP2016'!$AI353,PDC!$K:$K,0),MATCH($AG$4,PDC!$K$1:SL$1,0))</f>
        <v>Autres industries manufacturières</v>
      </c>
      <c r="AH353" t="s">
        <v>145</v>
      </c>
      <c r="AI353" t="s">
        <v>244</v>
      </c>
      <c r="AJ353" s="10">
        <v>637.33011515999999</v>
      </c>
    </row>
    <row r="354" spans="25:36" x14ac:dyDescent="0.35">
      <c r="Y354" t="str">
        <f t="shared" si="19"/>
        <v>8402_Fabrication de produits métalliques, à l'exception des machines et des équipements</v>
      </c>
      <c r="Z354" t="str">
        <f>INDEX(PDC!$K$1:$L$89,MATCH('RP2016'!$AB354,PDC!$K:$K,0),MATCH($Z$3,PDC!$K$1:$L$1,0))</f>
        <v>Fabrication de produits métalliques, à l'exception des machines et des équipements</v>
      </c>
      <c r="AA354">
        <v>8402</v>
      </c>
      <c r="AB354" t="s">
        <v>204</v>
      </c>
      <c r="AC354" s="10">
        <v>249.15607410000001</v>
      </c>
      <c r="AF354" t="str">
        <f t="shared" si="20"/>
        <v>26_Réparation et installation de machines et d'équipements</v>
      </c>
      <c r="AG354" t="str">
        <f>INDEX(PDC!$K$1:$L$89,MATCH('RP2016'!$AI354,PDC!$K:$K,0),MATCH($AG$4,PDC!$K$1:SL$1,0))</f>
        <v>Réparation et installation de machines et d'équipements</v>
      </c>
      <c r="AH354" t="s">
        <v>145</v>
      </c>
      <c r="AI354" t="s">
        <v>215</v>
      </c>
      <c r="AJ354" s="10">
        <v>1939.8318007</v>
      </c>
    </row>
    <row r="355" spans="25:36" x14ac:dyDescent="0.35">
      <c r="Y355" t="str">
        <f t="shared" si="19"/>
        <v>8402_Fabrication de produits informatiques, électroniques et optiques</v>
      </c>
      <c r="Z355" t="str">
        <f>INDEX(PDC!$K$1:$L$89,MATCH('RP2016'!$AB355,PDC!$K:$K,0),MATCH($Z$3,PDC!$K$1:$L$1,0))</f>
        <v>Fabrication de produits informatiques, électroniques et optiques</v>
      </c>
      <c r="AA355">
        <v>8402</v>
      </c>
      <c r="AB355" t="s">
        <v>145</v>
      </c>
      <c r="AC355" s="10">
        <v>9.7369107867999993</v>
      </c>
      <c r="AF355" t="str">
        <f t="shared" si="20"/>
        <v>26_Production et distribution d'électricité, de gaz, de vapeur et d'air conditionné</v>
      </c>
      <c r="AG355" t="str">
        <f>INDEX(PDC!$K$1:$L$89,MATCH('RP2016'!$AI355,PDC!$K:$K,0),MATCH($AG$4,PDC!$K$1:SL$1,0))</f>
        <v>Production et distribution d'électricité, de gaz, de vapeur et d'air conditionné</v>
      </c>
      <c r="AH355" t="s">
        <v>145</v>
      </c>
      <c r="AI355" t="s">
        <v>253</v>
      </c>
      <c r="AJ355" s="10">
        <v>2970.3064564000001</v>
      </c>
    </row>
    <row r="356" spans="25:36" x14ac:dyDescent="0.35">
      <c r="Y356" t="str">
        <f t="shared" si="19"/>
        <v>8402_Fabrication d'équipements électriques</v>
      </c>
      <c r="Z356" t="str">
        <f>INDEX(PDC!$K$1:$L$89,MATCH('RP2016'!$AB356,PDC!$K:$K,0),MATCH($Z$3,PDC!$K$1:$L$1,0))</f>
        <v>Fabrication d'équipements électriques</v>
      </c>
      <c r="AA356">
        <v>8402</v>
      </c>
      <c r="AB356" t="s">
        <v>235</v>
      </c>
      <c r="AC356" s="10">
        <v>356.27492401000001</v>
      </c>
      <c r="AF356" t="str">
        <f t="shared" si="20"/>
        <v>26_Captage, traitement et distribution d'eau</v>
      </c>
      <c r="AG356" t="str">
        <f>INDEX(PDC!$K$1:$L$89,MATCH('RP2016'!$AI356,PDC!$K:$K,0),MATCH($AG$4,PDC!$K$1:SL$1,0))</f>
        <v>Captage, traitement et distribution d'eau</v>
      </c>
      <c r="AH356" t="s">
        <v>145</v>
      </c>
      <c r="AI356" t="s">
        <v>230</v>
      </c>
      <c r="AJ356" s="10">
        <v>370.52472154999998</v>
      </c>
    </row>
    <row r="357" spans="25:36" x14ac:dyDescent="0.35">
      <c r="Y357" t="str">
        <f t="shared" si="19"/>
        <v>8402_Fabrication de machines et équipements n.c.a.</v>
      </c>
      <c r="Z357" t="str">
        <f>INDEX(PDC!$K$1:$L$89,MATCH('RP2016'!$AB357,PDC!$K:$K,0),MATCH($Z$3,PDC!$K$1:$L$1,0))</f>
        <v>Fabrication de machines et équipements n.c.a.</v>
      </c>
      <c r="AA357">
        <v>8402</v>
      </c>
      <c r="AB357" t="s">
        <v>219</v>
      </c>
      <c r="AC357" s="10">
        <v>324.26097335999998</v>
      </c>
      <c r="AF357" t="str">
        <f t="shared" si="20"/>
        <v>26_Collecte et traitement des eaux usées</v>
      </c>
      <c r="AG357" t="str">
        <f>INDEX(PDC!$K$1:$L$89,MATCH('RP2016'!$AI357,PDC!$K:$K,0),MATCH($AG$4,PDC!$K$1:SL$1,0))</f>
        <v>Collecte et traitement des eaux usées</v>
      </c>
      <c r="AH357" t="s">
        <v>145</v>
      </c>
      <c r="AI357" t="s">
        <v>197</v>
      </c>
      <c r="AJ357" s="10">
        <v>79.064475982000005</v>
      </c>
    </row>
    <row r="358" spans="25:36" x14ac:dyDescent="0.35">
      <c r="Y358" t="str">
        <f t="shared" si="19"/>
        <v>8402_Industrie automobile</v>
      </c>
      <c r="Z358" t="str">
        <f>INDEX(PDC!$K$1:$L$89,MATCH('RP2016'!$AB358,PDC!$K:$K,0),MATCH($Z$3,PDC!$K$1:$L$1,0))</f>
        <v>Industrie automobile</v>
      </c>
      <c r="AA358">
        <v>8402</v>
      </c>
      <c r="AB358" t="s">
        <v>208</v>
      </c>
      <c r="AC358" s="10">
        <v>35.398277643</v>
      </c>
      <c r="AF358" t="str">
        <f t="shared" si="20"/>
        <v>26_Collecte, traitement et élimination des déchets ; récupération</v>
      </c>
      <c r="AG358" t="str">
        <f>INDEX(PDC!$K$1:$L$89,MATCH('RP2016'!$AI358,PDC!$K:$K,0),MATCH($AG$4,PDC!$K$1:SL$1,0))</f>
        <v>Collecte, traitement et élimination des déchets ; récupération</v>
      </c>
      <c r="AH358" t="s">
        <v>145</v>
      </c>
      <c r="AI358" t="s">
        <v>147</v>
      </c>
      <c r="AJ358" s="10">
        <v>845.60390527000004</v>
      </c>
    </row>
    <row r="359" spans="25:36" x14ac:dyDescent="0.35">
      <c r="Y359" t="str">
        <f t="shared" si="19"/>
        <v>8402_Fabrication d'autres matériels de transport</v>
      </c>
      <c r="Z359" t="str">
        <f>INDEX(PDC!$K$1:$L$89,MATCH('RP2016'!$AB359,PDC!$K:$K,0),MATCH($Z$3,PDC!$K$1:$L$1,0))</f>
        <v>Fabrication d'autres matériels de transport</v>
      </c>
      <c r="AA359">
        <v>8402</v>
      </c>
      <c r="AB359" t="s">
        <v>237</v>
      </c>
      <c r="AC359" s="10">
        <v>33.718663128999999</v>
      </c>
      <c r="AF359" t="str">
        <f t="shared" si="20"/>
        <v>26_Dépollution et autres services de gestion des déchets</v>
      </c>
      <c r="AG359" t="str">
        <f>INDEX(PDC!$K$1:$L$89,MATCH('RP2016'!$AI359,PDC!$K:$K,0),MATCH($AG$4,PDC!$K$1:SL$1,0))</f>
        <v>Dépollution et autres services de gestion des déchets</v>
      </c>
      <c r="AH359" t="s">
        <v>145</v>
      </c>
      <c r="AI359" t="s">
        <v>246</v>
      </c>
      <c r="AJ359" s="10">
        <v>103.00266461</v>
      </c>
    </row>
    <row r="360" spans="25:36" x14ac:dyDescent="0.35">
      <c r="Y360" t="str">
        <f t="shared" si="19"/>
        <v>8402_Fabrication de meubles</v>
      </c>
      <c r="Z360" t="str">
        <f>INDEX(PDC!$K$1:$L$89,MATCH('RP2016'!$AB360,PDC!$K:$K,0),MATCH($Z$3,PDC!$K$1:$L$1,0))</f>
        <v>Fabrication de meubles</v>
      </c>
      <c r="AA360">
        <v>8402</v>
      </c>
      <c r="AB360" t="s">
        <v>231</v>
      </c>
      <c r="AC360" s="10">
        <v>24.988679235999999</v>
      </c>
      <c r="AF360" t="str">
        <f t="shared" si="20"/>
        <v>26_Construction de bâtiments</v>
      </c>
      <c r="AG360" t="str">
        <f>INDEX(PDC!$K$1:$L$89,MATCH('RP2016'!$AI360,PDC!$K:$K,0),MATCH($AG$4,PDC!$K$1:SL$1,0))</f>
        <v>Construction de bâtiments</v>
      </c>
      <c r="AH360" t="s">
        <v>145</v>
      </c>
      <c r="AI360" t="s">
        <v>193</v>
      </c>
      <c r="AJ360" s="10">
        <v>677.30529031000003</v>
      </c>
    </row>
    <row r="361" spans="25:36" x14ac:dyDescent="0.35">
      <c r="Y361" t="str">
        <f t="shared" si="19"/>
        <v>8402_Autres industries manufacturières</v>
      </c>
      <c r="Z361" t="str">
        <f>INDEX(PDC!$K$1:$L$89,MATCH('RP2016'!$AB361,PDC!$K:$K,0),MATCH($Z$3,PDC!$K$1:$L$1,0))</f>
        <v>Autres industries manufacturières</v>
      </c>
      <c r="AA361">
        <v>8402</v>
      </c>
      <c r="AB361" t="s">
        <v>244</v>
      </c>
      <c r="AC361" s="10">
        <v>79.008083893999995</v>
      </c>
      <c r="AF361" t="str">
        <f t="shared" si="20"/>
        <v>26_Génie civil</v>
      </c>
      <c r="AG361" t="str">
        <f>INDEX(PDC!$K$1:$L$89,MATCH('RP2016'!$AI361,PDC!$K:$K,0),MATCH($AG$4,PDC!$K$1:SL$1,0))</f>
        <v>Génie civil</v>
      </c>
      <c r="AH361" t="s">
        <v>145</v>
      </c>
      <c r="AI361" t="s">
        <v>149</v>
      </c>
      <c r="AJ361" s="10">
        <v>1215.5470697999999</v>
      </c>
    </row>
    <row r="362" spans="25:36" x14ac:dyDescent="0.35">
      <c r="Y362" t="str">
        <f t="shared" si="19"/>
        <v>8402_Réparation et installation de machines et d'équipements</v>
      </c>
      <c r="Z362" t="str">
        <f>INDEX(PDC!$K$1:$L$89,MATCH('RP2016'!$AB362,PDC!$K:$K,0),MATCH($Z$3,PDC!$K$1:$L$1,0))</f>
        <v>Réparation et installation de machines et d'équipements</v>
      </c>
      <c r="AA362">
        <v>8402</v>
      </c>
      <c r="AB362" t="s">
        <v>215</v>
      </c>
      <c r="AC362" s="10">
        <v>94.746158992000005</v>
      </c>
      <c r="AF362" t="str">
        <f t="shared" si="20"/>
        <v>26_Travaux de construction spécialisés</v>
      </c>
      <c r="AG362" t="str">
        <f>INDEX(PDC!$K$1:$L$89,MATCH('RP2016'!$AI362,PDC!$K:$K,0),MATCH($AG$4,PDC!$K$1:SL$1,0))</f>
        <v>Travaux de construction spécialisés</v>
      </c>
      <c r="AH362" t="s">
        <v>145</v>
      </c>
      <c r="AI362" t="s">
        <v>151</v>
      </c>
      <c r="AJ362" s="10">
        <v>9200.8849907000003</v>
      </c>
    </row>
    <row r="363" spans="25:36" x14ac:dyDescent="0.35">
      <c r="Y363" t="str">
        <f t="shared" si="19"/>
        <v>8402_Production et distribution d'électricité, de gaz, de vapeur et d'air conditionné</v>
      </c>
      <c r="Z363" t="str">
        <f>INDEX(PDC!$K$1:$L$89,MATCH('RP2016'!$AB363,PDC!$K:$K,0),MATCH($Z$3,PDC!$K$1:$L$1,0))</f>
        <v>Production et distribution d'électricité, de gaz, de vapeur et d'air conditionné</v>
      </c>
      <c r="AA363">
        <v>8402</v>
      </c>
      <c r="AB363" t="s">
        <v>253</v>
      </c>
      <c r="AC363" s="10">
        <v>64.098500625</v>
      </c>
      <c r="AF363" t="str">
        <f t="shared" si="20"/>
        <v>26_Commerce et réparation d'automobiles et de motocycles</v>
      </c>
      <c r="AG363" t="str">
        <f>INDEX(PDC!$K$1:$L$89,MATCH('RP2016'!$AI363,PDC!$K:$K,0),MATCH($AG$4,PDC!$K$1:SL$1,0))</f>
        <v>Commerce et réparation d'automobiles et de motocycles</v>
      </c>
      <c r="AH363" t="s">
        <v>145</v>
      </c>
      <c r="AI363" t="s">
        <v>223</v>
      </c>
      <c r="AJ363" s="10">
        <v>3537.3257619000001</v>
      </c>
    </row>
    <row r="364" spans="25:36" x14ac:dyDescent="0.35">
      <c r="Y364" t="str">
        <f t="shared" si="19"/>
        <v>8402_Captage, traitement et distribution d'eau</v>
      </c>
      <c r="Z364" t="str">
        <f>INDEX(PDC!$K$1:$L$89,MATCH('RP2016'!$AB364,PDC!$K:$K,0),MATCH($Z$3,PDC!$K$1:$L$1,0))</f>
        <v>Captage, traitement et distribution d'eau</v>
      </c>
      <c r="AA364">
        <v>8402</v>
      </c>
      <c r="AB364" t="s">
        <v>230</v>
      </c>
      <c r="AC364" s="10">
        <v>70.954101788000003</v>
      </c>
      <c r="AF364" t="str">
        <f t="shared" si="20"/>
        <v>26_Commerce de gros, à l'exception des automobiles et des motocycles</v>
      </c>
      <c r="AG364" t="str">
        <f>INDEX(PDC!$K$1:$L$89,MATCH('RP2016'!$AI364,PDC!$K:$K,0),MATCH($AG$4,PDC!$K$1:SL$1,0))</f>
        <v>Commerce de gros, à l'exception des automobiles et des motocycles</v>
      </c>
      <c r="AH364" t="s">
        <v>145</v>
      </c>
      <c r="AI364" t="s">
        <v>210</v>
      </c>
      <c r="AJ364" s="10">
        <v>7664.7762829000003</v>
      </c>
    </row>
    <row r="365" spans="25:36" x14ac:dyDescent="0.35">
      <c r="Y365" t="str">
        <f t="shared" si="19"/>
        <v>8402_Collecte et traitement des eaux usées</v>
      </c>
      <c r="Z365" t="str">
        <f>INDEX(PDC!$K$1:$L$89,MATCH('RP2016'!$AB365,PDC!$K:$K,0),MATCH($Z$3,PDC!$K$1:$L$1,0))</f>
        <v>Collecte et traitement des eaux usées</v>
      </c>
      <c r="AA365">
        <v>8402</v>
      </c>
      <c r="AB365" t="s">
        <v>197</v>
      </c>
      <c r="AC365" s="10">
        <v>13.859607429</v>
      </c>
      <c r="AF365" t="str">
        <f t="shared" si="20"/>
        <v>26_Commerce de détail, à l'exception des automobiles et des motocycles</v>
      </c>
      <c r="AG365" t="str">
        <f>INDEX(PDC!$K$1:$L$89,MATCH('RP2016'!$AI365,PDC!$K:$K,0),MATCH($AG$4,PDC!$K$1:SL$1,0))</f>
        <v>Commerce de détail, à l'exception des automobiles et des motocycles</v>
      </c>
      <c r="AH365" t="s">
        <v>145</v>
      </c>
      <c r="AI365" t="s">
        <v>206</v>
      </c>
      <c r="AJ365" s="10">
        <v>12872.100984999999</v>
      </c>
    </row>
    <row r="366" spans="25:36" x14ac:dyDescent="0.35">
      <c r="Y366" t="str">
        <f t="shared" si="19"/>
        <v>8402_Collecte, traitement et élimination des déchets ; récupération</v>
      </c>
      <c r="Z366" t="str">
        <f>INDEX(PDC!$K$1:$L$89,MATCH('RP2016'!$AB366,PDC!$K:$K,0),MATCH($Z$3,PDC!$K$1:$L$1,0))</f>
        <v>Collecte, traitement et élimination des déchets ; récupération</v>
      </c>
      <c r="AA366">
        <v>8402</v>
      </c>
      <c r="AB366" t="s">
        <v>147</v>
      </c>
      <c r="AC366" s="10">
        <v>170.33431279999999</v>
      </c>
      <c r="AF366" t="str">
        <f t="shared" si="20"/>
        <v>26_Transports terrestres et transport par conduites</v>
      </c>
      <c r="AG366" t="str">
        <f>INDEX(PDC!$K$1:$L$89,MATCH('RP2016'!$AI366,PDC!$K:$K,0),MATCH($AG$4,PDC!$K$1:SL$1,0))</f>
        <v>Transports terrestres et transport par conduites</v>
      </c>
      <c r="AH366" t="s">
        <v>145</v>
      </c>
      <c r="AI366" t="s">
        <v>205</v>
      </c>
      <c r="AJ366" s="10">
        <v>5980.6463954999999</v>
      </c>
    </row>
    <row r="367" spans="25:36" x14ac:dyDescent="0.35">
      <c r="Y367" t="str">
        <f t="shared" si="19"/>
        <v>8402_Construction de bâtiments</v>
      </c>
      <c r="Z367" t="str">
        <f>INDEX(PDC!$K$1:$L$89,MATCH('RP2016'!$AB367,PDC!$K:$K,0),MATCH($Z$3,PDC!$K$1:$L$1,0))</f>
        <v>Construction de bâtiments</v>
      </c>
      <c r="AA367">
        <v>8402</v>
      </c>
      <c r="AB367" t="s">
        <v>193</v>
      </c>
      <c r="AC367" s="10">
        <v>71.570505968999996</v>
      </c>
      <c r="AF367" t="str">
        <f t="shared" si="20"/>
        <v>26_Transports par eau</v>
      </c>
      <c r="AG367" t="str">
        <f>INDEX(PDC!$K$1:$L$89,MATCH('RP2016'!$AI367,PDC!$K:$K,0),MATCH($AG$4,PDC!$K$1:SL$1,0))</f>
        <v>Transports par eau</v>
      </c>
      <c r="AH367" t="s">
        <v>145</v>
      </c>
      <c r="AI367" t="s">
        <v>256</v>
      </c>
      <c r="AJ367" s="10">
        <v>11.08357925</v>
      </c>
    </row>
    <row r="368" spans="25:36" x14ac:dyDescent="0.35">
      <c r="Y368" t="str">
        <f t="shared" si="19"/>
        <v>8402_Génie civil</v>
      </c>
      <c r="Z368" t="str">
        <f>INDEX(PDC!$K$1:$L$89,MATCH('RP2016'!$AB368,PDC!$K:$K,0),MATCH($Z$3,PDC!$K$1:$L$1,0))</f>
        <v>Génie civil</v>
      </c>
      <c r="AA368">
        <v>8402</v>
      </c>
      <c r="AB368" t="s">
        <v>149</v>
      </c>
      <c r="AC368" s="10">
        <v>634.28286041000001</v>
      </c>
      <c r="AF368" t="str">
        <f t="shared" si="20"/>
        <v>26_Transports aériens</v>
      </c>
      <c r="AG368" t="str">
        <f>INDEX(PDC!$K$1:$L$89,MATCH('RP2016'!$AI368,PDC!$K:$K,0),MATCH($AG$4,PDC!$K$1:SL$1,0))</f>
        <v>Transports aériens</v>
      </c>
      <c r="AH368" t="s">
        <v>145</v>
      </c>
      <c r="AI368" t="s">
        <v>258</v>
      </c>
      <c r="AJ368" s="10">
        <v>46.346384552000004</v>
      </c>
    </row>
    <row r="369" spans="25:36" x14ac:dyDescent="0.35">
      <c r="Y369" t="str">
        <f t="shared" si="19"/>
        <v>8402_Travaux de construction spécialisés</v>
      </c>
      <c r="Z369" t="str">
        <f>INDEX(PDC!$K$1:$L$89,MATCH('RP2016'!$AB369,PDC!$K:$K,0),MATCH($Z$3,PDC!$K$1:$L$1,0))</f>
        <v>Travaux de construction spécialisés</v>
      </c>
      <c r="AA369">
        <v>8402</v>
      </c>
      <c r="AB369" t="s">
        <v>151</v>
      </c>
      <c r="AC369" s="10">
        <v>2035.3435055</v>
      </c>
      <c r="AF369" t="str">
        <f t="shared" si="20"/>
        <v>26_Entreposage et services auxiliaires des transports</v>
      </c>
      <c r="AG369" t="str">
        <f>INDEX(PDC!$K$1:$L$89,MATCH('RP2016'!$AI369,PDC!$K:$K,0),MATCH($AG$4,PDC!$K$1:SL$1,0))</f>
        <v>Entreposage et services auxiliaires des transports</v>
      </c>
      <c r="AH369" t="s">
        <v>145</v>
      </c>
      <c r="AI369" t="s">
        <v>200</v>
      </c>
      <c r="AJ369" s="10">
        <v>3172.2623233999998</v>
      </c>
    </row>
    <row r="370" spans="25:36" x14ac:dyDescent="0.35">
      <c r="Y370" t="str">
        <f t="shared" si="19"/>
        <v>8402_Commerce et réparation d'automobiles et de motocycles</v>
      </c>
      <c r="Z370" t="str">
        <f>INDEX(PDC!$K$1:$L$89,MATCH('RP2016'!$AB370,PDC!$K:$K,0),MATCH($Z$3,PDC!$K$1:$L$1,0))</f>
        <v>Commerce et réparation d'automobiles et de motocycles</v>
      </c>
      <c r="AA370">
        <v>8402</v>
      </c>
      <c r="AB370" t="s">
        <v>223</v>
      </c>
      <c r="AC370" s="10">
        <v>649.25343285999998</v>
      </c>
      <c r="AF370" t="str">
        <f t="shared" si="20"/>
        <v>26_Activités de poste et de courrier</v>
      </c>
      <c r="AG370" t="str">
        <f>INDEX(PDC!$K$1:$L$89,MATCH('RP2016'!$AI370,PDC!$K:$K,0),MATCH($AG$4,PDC!$K$1:SL$1,0))</f>
        <v>Activités de poste et de courrier</v>
      </c>
      <c r="AH370" t="s">
        <v>145</v>
      </c>
      <c r="AI370" t="s">
        <v>229</v>
      </c>
      <c r="AJ370" s="10">
        <v>723.95526367000002</v>
      </c>
    </row>
    <row r="371" spans="25:36" x14ac:dyDescent="0.35">
      <c r="Y371" t="str">
        <f t="shared" si="19"/>
        <v>8402_Commerce de gros, à l'exception des automobiles et des motocycles</v>
      </c>
      <c r="Z371" t="str">
        <f>INDEX(PDC!$K$1:$L$89,MATCH('RP2016'!$AB371,PDC!$K:$K,0),MATCH($Z$3,PDC!$K$1:$L$1,0))</f>
        <v>Commerce de gros, à l'exception des automobiles et des motocycles</v>
      </c>
      <c r="AA371">
        <v>8402</v>
      </c>
      <c r="AB371" t="s">
        <v>210</v>
      </c>
      <c r="AC371" s="10">
        <v>897.04792936000001</v>
      </c>
      <c r="AF371" t="str">
        <f t="shared" si="20"/>
        <v>26_Hébergement</v>
      </c>
      <c r="AG371" t="str">
        <f>INDEX(PDC!$K$1:$L$89,MATCH('RP2016'!$AI371,PDC!$K:$K,0),MATCH($AG$4,PDC!$K$1:SL$1,0))</f>
        <v>Hébergement</v>
      </c>
      <c r="AH371" t="s">
        <v>145</v>
      </c>
      <c r="AI371" t="s">
        <v>220</v>
      </c>
      <c r="AJ371" s="10">
        <v>1405.2535934</v>
      </c>
    </row>
    <row r="372" spans="25:36" x14ac:dyDescent="0.35">
      <c r="Y372" t="str">
        <f t="shared" si="19"/>
        <v>8402_Commerce de détail, à l'exception des automobiles et des motocycles</v>
      </c>
      <c r="Z372" t="str">
        <f>INDEX(PDC!$K$1:$L$89,MATCH('RP2016'!$AB372,PDC!$K:$K,0),MATCH($Z$3,PDC!$K$1:$L$1,0))</f>
        <v>Commerce de détail, à l'exception des automobiles et des motocycles</v>
      </c>
      <c r="AA372">
        <v>8402</v>
      </c>
      <c r="AB372" t="s">
        <v>206</v>
      </c>
      <c r="AC372" s="10">
        <v>2770.7649661999999</v>
      </c>
      <c r="AF372" t="str">
        <f t="shared" si="20"/>
        <v>26_Restauration</v>
      </c>
      <c r="AG372" t="str">
        <f>INDEX(PDC!$K$1:$L$89,MATCH('RP2016'!$AI372,PDC!$K:$K,0),MATCH($AG$4,PDC!$K$1:SL$1,0))</f>
        <v>Restauration</v>
      </c>
      <c r="AH372" t="s">
        <v>145</v>
      </c>
      <c r="AI372" t="s">
        <v>214</v>
      </c>
      <c r="AJ372" s="10">
        <v>4059.1649149999998</v>
      </c>
    </row>
    <row r="373" spans="25:36" x14ac:dyDescent="0.35">
      <c r="Y373" t="str">
        <f t="shared" si="19"/>
        <v>8402_Transports terrestres et transport par conduites</v>
      </c>
      <c r="Z373" t="str">
        <f>INDEX(PDC!$K$1:$L$89,MATCH('RP2016'!$AB373,PDC!$K:$K,0),MATCH($Z$3,PDC!$K$1:$L$1,0))</f>
        <v>Transports terrestres et transport par conduites</v>
      </c>
      <c r="AA373">
        <v>8402</v>
      </c>
      <c r="AB373" t="s">
        <v>205</v>
      </c>
      <c r="AC373" s="10">
        <v>725.94825791000005</v>
      </c>
      <c r="AF373" t="str">
        <f t="shared" si="20"/>
        <v>26_Édition</v>
      </c>
      <c r="AG373" t="str">
        <f>INDEX(PDC!$K$1:$L$89,MATCH('RP2016'!$AI373,PDC!$K:$K,0),MATCH($AG$4,PDC!$K$1:SL$1,0))</f>
        <v>Édition</v>
      </c>
      <c r="AH373" t="s">
        <v>145</v>
      </c>
      <c r="AI373" t="s">
        <v>255</v>
      </c>
      <c r="AJ373" s="10">
        <v>361.34409306999999</v>
      </c>
    </row>
    <row r="374" spans="25:36" x14ac:dyDescent="0.35">
      <c r="Y374" t="str">
        <f t="shared" si="19"/>
        <v>8402_Transports aériens</v>
      </c>
      <c r="Z374" t="str">
        <f>INDEX(PDC!$K$1:$L$89,MATCH('RP2016'!$AB374,PDC!$K:$K,0),MATCH($Z$3,PDC!$K$1:$L$1,0))</f>
        <v>Transports aériens</v>
      </c>
      <c r="AA374">
        <v>8402</v>
      </c>
      <c r="AB374" t="s">
        <v>258</v>
      </c>
      <c r="AC374" s="10">
        <v>3.5126708870000001</v>
      </c>
      <c r="AF374" t="str">
        <f t="shared" si="20"/>
        <v>26_Production de films cinématographiques, de vidéo et de programmes de télévision ; enregistrement sonore et édition musicale</v>
      </c>
      <c r="AG374" t="str">
        <f>INDEX(PDC!$K$1:$L$89,MATCH('RP2016'!$AI374,PDC!$K:$K,0),MATCH($AG$4,PDC!$K$1:SL$1,0))</f>
        <v>Production de films cinématographiques, de vidéo et de programmes de télévision ; enregistrement sonore et édition musicale</v>
      </c>
      <c r="AH374" t="s">
        <v>145</v>
      </c>
      <c r="AI374" t="s">
        <v>228</v>
      </c>
      <c r="AJ374" s="10">
        <v>324.16961240000001</v>
      </c>
    </row>
    <row r="375" spans="25:36" x14ac:dyDescent="0.35">
      <c r="Y375" t="str">
        <f t="shared" si="19"/>
        <v>8402_Entreposage et services auxiliaires des transports</v>
      </c>
      <c r="Z375" t="str">
        <f>INDEX(PDC!$K$1:$L$89,MATCH('RP2016'!$AB375,PDC!$K:$K,0),MATCH($Z$3,PDC!$K$1:$L$1,0))</f>
        <v>Entreposage et services auxiliaires des transports</v>
      </c>
      <c r="AA375">
        <v>8402</v>
      </c>
      <c r="AB375" t="s">
        <v>200</v>
      </c>
      <c r="AC375" s="10">
        <v>170.9620899</v>
      </c>
      <c r="AF375" t="str">
        <f t="shared" si="20"/>
        <v>26_Programmation et diffusion</v>
      </c>
      <c r="AG375" t="str">
        <f>INDEX(PDC!$K$1:$L$89,MATCH('RP2016'!$AI375,PDC!$K:$K,0),MATCH($AG$4,PDC!$K$1:SL$1,0))</f>
        <v>Programmation et diffusion</v>
      </c>
      <c r="AH375" t="s">
        <v>145</v>
      </c>
      <c r="AI375" t="s">
        <v>257</v>
      </c>
      <c r="AJ375" s="10">
        <v>40.98574739</v>
      </c>
    </row>
    <row r="376" spans="25:36" x14ac:dyDescent="0.35">
      <c r="Y376" t="str">
        <f t="shared" si="19"/>
        <v>8402_Activités de poste et de courrier</v>
      </c>
      <c r="Z376" t="str">
        <f>INDEX(PDC!$K$1:$L$89,MATCH('RP2016'!$AB376,PDC!$K:$K,0),MATCH($Z$3,PDC!$K$1:$L$1,0))</f>
        <v>Activités de poste et de courrier</v>
      </c>
      <c r="AA376">
        <v>8402</v>
      </c>
      <c r="AB376" t="s">
        <v>229</v>
      </c>
      <c r="AC376" s="10">
        <v>211.34030691999999</v>
      </c>
      <c r="AF376" t="str">
        <f t="shared" si="20"/>
        <v>26_Télécommunications</v>
      </c>
      <c r="AG376" t="str">
        <f>INDEX(PDC!$K$1:$L$89,MATCH('RP2016'!$AI376,PDC!$K:$K,0),MATCH($AG$4,PDC!$K$1:SL$1,0))</f>
        <v>Télécommunications</v>
      </c>
      <c r="AH376" t="s">
        <v>145</v>
      </c>
      <c r="AI376" t="s">
        <v>249</v>
      </c>
      <c r="AJ376" s="10">
        <v>399.10925061</v>
      </c>
    </row>
    <row r="377" spans="25:36" x14ac:dyDescent="0.35">
      <c r="Y377" t="str">
        <f t="shared" si="19"/>
        <v>8402_Hébergement</v>
      </c>
      <c r="Z377" t="str">
        <f>INDEX(PDC!$K$1:$L$89,MATCH('RP2016'!$AB377,PDC!$K:$K,0),MATCH($Z$3,PDC!$K$1:$L$1,0))</f>
        <v>Hébergement</v>
      </c>
      <c r="AA377">
        <v>8402</v>
      </c>
      <c r="AB377" t="s">
        <v>220</v>
      </c>
      <c r="AC377" s="10">
        <v>656.44493553999996</v>
      </c>
      <c r="AF377" t="str">
        <f t="shared" si="20"/>
        <v>26_Programmation, conseil et autres activités informatiques</v>
      </c>
      <c r="AG377" t="str">
        <f>INDEX(PDC!$K$1:$L$89,MATCH('RP2016'!$AI377,PDC!$K:$K,0),MATCH($AG$4,PDC!$K$1:SL$1,0))</f>
        <v>Programmation, conseil et autres activités informatiques</v>
      </c>
      <c r="AH377" t="s">
        <v>145</v>
      </c>
      <c r="AI377" t="s">
        <v>233</v>
      </c>
      <c r="AJ377" s="10">
        <v>1005.5895106</v>
      </c>
    </row>
    <row r="378" spans="25:36" x14ac:dyDescent="0.35">
      <c r="Y378" t="str">
        <f t="shared" si="19"/>
        <v>8402_Restauration</v>
      </c>
      <c r="Z378" t="str">
        <f>INDEX(PDC!$K$1:$L$89,MATCH('RP2016'!$AB378,PDC!$K:$K,0),MATCH($Z$3,PDC!$K$1:$L$1,0))</f>
        <v>Restauration</v>
      </c>
      <c r="AA378">
        <v>8402</v>
      </c>
      <c r="AB378" t="s">
        <v>214</v>
      </c>
      <c r="AC378" s="10">
        <v>697.77938989999996</v>
      </c>
      <c r="AF378" t="str">
        <f t="shared" si="20"/>
        <v>26_Services d'information</v>
      </c>
      <c r="AG378" t="str">
        <f>INDEX(PDC!$K$1:$L$89,MATCH('RP2016'!$AI378,PDC!$K:$K,0),MATCH($AG$4,PDC!$K$1:SL$1,0))</f>
        <v>Services d'information</v>
      </c>
      <c r="AH378" t="s">
        <v>145</v>
      </c>
      <c r="AI378" t="s">
        <v>153</v>
      </c>
      <c r="AJ378" s="10">
        <v>55.406420560000001</v>
      </c>
    </row>
    <row r="379" spans="25:36" x14ac:dyDescent="0.35">
      <c r="Y379" t="str">
        <f t="shared" si="19"/>
        <v>8402_Édition</v>
      </c>
      <c r="Z379" t="str">
        <f>INDEX(PDC!$K$1:$L$89,MATCH('RP2016'!$AB379,PDC!$K:$K,0),MATCH($Z$3,PDC!$K$1:$L$1,0))</f>
        <v>Édition</v>
      </c>
      <c r="AA379">
        <v>8402</v>
      </c>
      <c r="AB379" t="s">
        <v>255</v>
      </c>
      <c r="AC379" s="10">
        <v>42.991029810000001</v>
      </c>
      <c r="AF379" t="str">
        <f t="shared" si="20"/>
        <v>26_Activités des services financiers, hors assurance et caisses de retraite</v>
      </c>
      <c r="AG379" t="str">
        <f>INDEX(PDC!$K$1:$L$89,MATCH('RP2016'!$AI379,PDC!$K:$K,0),MATCH($AG$4,PDC!$K$1:SL$1,0))</f>
        <v>Activités des services financiers, hors assurance et caisses de retraite</v>
      </c>
      <c r="AH379" t="s">
        <v>145</v>
      </c>
      <c r="AI379" t="s">
        <v>226</v>
      </c>
      <c r="AJ379" s="10">
        <v>2932.2408209</v>
      </c>
    </row>
    <row r="380" spans="25:36" x14ac:dyDescent="0.35">
      <c r="Y380" t="str">
        <f t="shared" si="19"/>
        <v>8402_Production de films cinématographiques, de vidéo et de programmes de télévision ; enregistrement sonore et édition musicale</v>
      </c>
      <c r="Z380" t="str">
        <f>INDEX(PDC!$K$1:$L$89,MATCH('RP2016'!$AB380,PDC!$K:$K,0),MATCH($Z$3,PDC!$K$1:$L$1,0))</f>
        <v>Production de films cinématographiques, de vidéo et de programmes de télévision ; enregistrement sonore et édition musicale</v>
      </c>
      <c r="AA380">
        <v>8402</v>
      </c>
      <c r="AB380" t="s">
        <v>228</v>
      </c>
      <c r="AC380" s="10">
        <v>38.944112541999999</v>
      </c>
      <c r="AF380" t="str">
        <f t="shared" si="20"/>
        <v>26_Assurance</v>
      </c>
      <c r="AG380" t="str">
        <f>INDEX(PDC!$K$1:$L$89,MATCH('RP2016'!$AI380,PDC!$K:$K,0),MATCH($AG$4,PDC!$K$1:SL$1,0))</f>
        <v>Assurance</v>
      </c>
      <c r="AH380" t="s">
        <v>145</v>
      </c>
      <c r="AI380" t="s">
        <v>240</v>
      </c>
      <c r="AJ380" s="10">
        <v>1033.4836511999999</v>
      </c>
    </row>
    <row r="381" spans="25:36" x14ac:dyDescent="0.35">
      <c r="Y381" t="str">
        <f t="shared" si="19"/>
        <v>8402_Programmation et diffusion</v>
      </c>
      <c r="Z381" t="str">
        <f>INDEX(PDC!$K$1:$L$89,MATCH('RP2016'!$AB381,PDC!$K:$K,0),MATCH($Z$3,PDC!$K$1:$L$1,0))</f>
        <v>Programmation et diffusion</v>
      </c>
      <c r="AA381">
        <v>8402</v>
      </c>
      <c r="AB381" t="s">
        <v>257</v>
      </c>
      <c r="AC381" s="10">
        <v>12.556162630999999</v>
      </c>
      <c r="AF381" t="str">
        <f t="shared" si="20"/>
        <v>26_Activités auxiliaires de services financiers et d'assurance</v>
      </c>
      <c r="AG381" t="str">
        <f>INDEX(PDC!$K$1:$L$89,MATCH('RP2016'!$AI381,PDC!$K:$K,0),MATCH($AG$4,PDC!$K$1:SL$1,0))</f>
        <v>Activités auxiliaires de services financiers et d'assurance</v>
      </c>
      <c r="AH381" t="s">
        <v>145</v>
      </c>
      <c r="AI381" t="s">
        <v>232</v>
      </c>
      <c r="AJ381" s="10">
        <v>856.45896097000002</v>
      </c>
    </row>
    <row r="382" spans="25:36" x14ac:dyDescent="0.35">
      <c r="Y382" t="str">
        <f t="shared" si="19"/>
        <v>8402_Télécommunications</v>
      </c>
      <c r="Z382" t="str">
        <f>INDEX(PDC!$K$1:$L$89,MATCH('RP2016'!$AB382,PDC!$K:$K,0),MATCH($Z$3,PDC!$K$1:$L$1,0))</f>
        <v>Télécommunications</v>
      </c>
      <c r="AA382">
        <v>8402</v>
      </c>
      <c r="AB382" t="s">
        <v>249</v>
      </c>
      <c r="AC382" s="10">
        <v>59.611669266</v>
      </c>
      <c r="AF382" t="str">
        <f t="shared" si="20"/>
        <v>26_Activités immobilières</v>
      </c>
      <c r="AG382" t="str">
        <f>INDEX(PDC!$K$1:$L$89,MATCH('RP2016'!$AI382,PDC!$K:$K,0),MATCH($AG$4,PDC!$K$1:SL$1,0))</f>
        <v>Activités immobilières</v>
      </c>
      <c r="AH382" t="s">
        <v>145</v>
      </c>
      <c r="AI382" t="s">
        <v>217</v>
      </c>
      <c r="AJ382" s="10">
        <v>1513.8009764000001</v>
      </c>
    </row>
    <row r="383" spans="25:36" x14ac:dyDescent="0.35">
      <c r="Y383" t="str">
        <f t="shared" si="19"/>
        <v>8402_Programmation, conseil et autres activités informatiques</v>
      </c>
      <c r="Z383" t="str">
        <f>INDEX(PDC!$K$1:$L$89,MATCH('RP2016'!$AB383,PDC!$K:$K,0),MATCH($Z$3,PDC!$K$1:$L$1,0))</f>
        <v>Programmation, conseil et autres activités informatiques</v>
      </c>
      <c r="AA383">
        <v>8402</v>
      </c>
      <c r="AB383" t="s">
        <v>233</v>
      </c>
      <c r="AC383" s="10">
        <v>77.882978214000005</v>
      </c>
      <c r="AF383" t="str">
        <f t="shared" si="20"/>
        <v>26_Activités juridiques et comptables</v>
      </c>
      <c r="AG383" t="str">
        <f>INDEX(PDC!$K$1:$L$89,MATCH('RP2016'!$AI383,PDC!$K:$K,0),MATCH($AG$4,PDC!$K$1:SL$1,0))</f>
        <v>Activités juridiques et comptables</v>
      </c>
      <c r="AH383" t="s">
        <v>145</v>
      </c>
      <c r="AI383" t="s">
        <v>155</v>
      </c>
      <c r="AJ383" s="10">
        <v>1476.5538269000001</v>
      </c>
    </row>
    <row r="384" spans="25:36" x14ac:dyDescent="0.35">
      <c r="Y384" t="str">
        <f t="shared" si="19"/>
        <v>8402_Services d'information</v>
      </c>
      <c r="Z384" t="str">
        <f>INDEX(PDC!$K$1:$L$89,MATCH('RP2016'!$AB384,PDC!$K:$K,0),MATCH($Z$3,PDC!$K$1:$L$1,0))</f>
        <v>Services d'information</v>
      </c>
      <c r="AA384">
        <v>8402</v>
      </c>
      <c r="AB384" t="s">
        <v>153</v>
      </c>
      <c r="AC384" s="10">
        <v>55.703587255999999</v>
      </c>
      <c r="AF384" t="str">
        <f t="shared" si="20"/>
        <v>26_Activités des sièges sociaux ; conseil de gestion</v>
      </c>
      <c r="AG384" t="str">
        <f>INDEX(PDC!$K$1:$L$89,MATCH('RP2016'!$AI384,PDC!$K:$K,0),MATCH($AG$4,PDC!$K$1:SL$1,0))</f>
        <v>Activités des sièges sociaux ; conseil de gestion</v>
      </c>
      <c r="AH384" t="s">
        <v>145</v>
      </c>
      <c r="AI384" t="s">
        <v>234</v>
      </c>
      <c r="AJ384" s="10">
        <v>1269.3425084</v>
      </c>
    </row>
    <row r="385" spans="25:36" x14ac:dyDescent="0.35">
      <c r="Y385" t="str">
        <f t="shared" si="19"/>
        <v>8402_Activités des services financiers, hors assurance et caisses de retraite</v>
      </c>
      <c r="Z385" t="str">
        <f>INDEX(PDC!$K$1:$L$89,MATCH('RP2016'!$AB385,PDC!$K:$K,0),MATCH($Z$3,PDC!$K$1:$L$1,0))</f>
        <v>Activités des services financiers, hors assurance et caisses de retraite</v>
      </c>
      <c r="AA385">
        <v>8402</v>
      </c>
      <c r="AB385" t="s">
        <v>226</v>
      </c>
      <c r="AC385" s="10">
        <v>559.92650131000005</v>
      </c>
      <c r="AF385" t="str">
        <f t="shared" si="20"/>
        <v>26_Activités d'architecture et d'ingénierie ; activités de contrôle et analyses techniques</v>
      </c>
      <c r="AG385" t="str">
        <f>INDEX(PDC!$K$1:$L$89,MATCH('RP2016'!$AI385,PDC!$K:$K,0),MATCH($AG$4,PDC!$K$1:SL$1,0))</f>
        <v>Activités d'architecture et d'ingénierie ; activités de contrôle et analyses techniques</v>
      </c>
      <c r="AH385" t="s">
        <v>145</v>
      </c>
      <c r="AI385" t="s">
        <v>243</v>
      </c>
      <c r="AJ385" s="10">
        <v>3191.1477693000002</v>
      </c>
    </row>
    <row r="386" spans="25:36" x14ac:dyDescent="0.35">
      <c r="Y386" t="str">
        <f t="shared" si="19"/>
        <v>8402_Assurance</v>
      </c>
      <c r="Z386" t="str">
        <f>INDEX(PDC!$K$1:$L$89,MATCH('RP2016'!$AB386,PDC!$K:$K,0),MATCH($Z$3,PDC!$K$1:$L$1,0))</f>
        <v>Assurance</v>
      </c>
      <c r="AA386">
        <v>8402</v>
      </c>
      <c r="AB386" t="s">
        <v>240</v>
      </c>
      <c r="AC386" s="10">
        <v>158.16100248999999</v>
      </c>
      <c r="AF386" t="str">
        <f t="shared" si="20"/>
        <v>26_Recherche-développement scientifique</v>
      </c>
      <c r="AG386" t="str">
        <f>INDEX(PDC!$K$1:$L$89,MATCH('RP2016'!$AI386,PDC!$K:$K,0),MATCH($AG$4,PDC!$K$1:SL$1,0))</f>
        <v>Recherche-développement scientifique</v>
      </c>
      <c r="AH386" t="s">
        <v>145</v>
      </c>
      <c r="AI386" t="s">
        <v>251</v>
      </c>
      <c r="AJ386" s="10">
        <v>502.22019270999999</v>
      </c>
    </row>
    <row r="387" spans="25:36" x14ac:dyDescent="0.35">
      <c r="Y387" t="str">
        <f t="shared" si="19"/>
        <v>8402_Activités auxiliaires de services financiers et d'assurance</v>
      </c>
      <c r="Z387" t="str">
        <f>INDEX(PDC!$K$1:$L$89,MATCH('RP2016'!$AB387,PDC!$K:$K,0),MATCH($Z$3,PDC!$K$1:$L$1,0))</f>
        <v>Activités auxiliaires de services financiers et d'assurance</v>
      </c>
      <c r="AA387">
        <v>8402</v>
      </c>
      <c r="AB387" t="s">
        <v>232</v>
      </c>
      <c r="AC387" s="10">
        <v>132.90278355999999</v>
      </c>
      <c r="AF387" t="str">
        <f t="shared" si="20"/>
        <v>26_Publicité et études de marché</v>
      </c>
      <c r="AG387" t="str">
        <f>INDEX(PDC!$K$1:$L$89,MATCH('RP2016'!$AI387,PDC!$K:$K,0),MATCH($AG$4,PDC!$K$1:SL$1,0))</f>
        <v>Publicité et études de marché</v>
      </c>
      <c r="AH387" t="s">
        <v>145</v>
      </c>
      <c r="AI387" t="s">
        <v>157</v>
      </c>
      <c r="AJ387" s="10">
        <v>425.73862242000001</v>
      </c>
    </row>
    <row r="388" spans="25:36" x14ac:dyDescent="0.35">
      <c r="Y388" t="str">
        <f t="shared" si="19"/>
        <v>8402_Activités immobilières</v>
      </c>
      <c r="Z388" t="str">
        <f>INDEX(PDC!$K$1:$L$89,MATCH('RP2016'!$AB388,PDC!$K:$K,0),MATCH($Z$3,PDC!$K$1:$L$1,0))</f>
        <v>Activités immobilières</v>
      </c>
      <c r="AA388">
        <v>8402</v>
      </c>
      <c r="AB388" t="s">
        <v>217</v>
      </c>
      <c r="AC388" s="10">
        <v>227.97177589</v>
      </c>
      <c r="AF388" t="str">
        <f t="shared" si="20"/>
        <v>26_Autres activités spécialisées, scientifiques et techniques</v>
      </c>
      <c r="AG388" t="str">
        <f>INDEX(PDC!$K$1:$L$89,MATCH('RP2016'!$AI388,PDC!$K:$K,0),MATCH($AG$4,PDC!$K$1:SL$1,0))</f>
        <v>Autres activités spécialisées, scientifiques et techniques</v>
      </c>
      <c r="AH388" t="s">
        <v>145</v>
      </c>
      <c r="AI388" t="s">
        <v>159</v>
      </c>
      <c r="AJ388" s="10">
        <v>128.76273723</v>
      </c>
    </row>
    <row r="389" spans="25:36" x14ac:dyDescent="0.35">
      <c r="Y389" t="str">
        <f t="shared" ref="Y389:Y452" si="21">AA389&amp;"_"&amp;Z389</f>
        <v>8402_Activités juridiques et comptables</v>
      </c>
      <c r="Z389" t="str">
        <f>INDEX(PDC!$K$1:$L$89,MATCH('RP2016'!$AB389,PDC!$K:$K,0),MATCH($Z$3,PDC!$K$1:$L$1,0))</f>
        <v>Activités juridiques et comptables</v>
      </c>
      <c r="AA389">
        <v>8402</v>
      </c>
      <c r="AB389" t="s">
        <v>155</v>
      </c>
      <c r="AC389" s="10">
        <v>268.11156844999999</v>
      </c>
      <c r="AF389" t="str">
        <f t="shared" ref="AF389:AF452" si="22">AH389&amp;"_"&amp;AG389</f>
        <v>26_Activités vétérinaires</v>
      </c>
      <c r="AG389" t="str">
        <f>INDEX(PDC!$K$1:$L$89,MATCH('RP2016'!$AI389,PDC!$K:$K,0),MATCH($AG$4,PDC!$K$1:SL$1,0))</f>
        <v>Activités vétérinaires</v>
      </c>
      <c r="AH389" t="s">
        <v>145</v>
      </c>
      <c r="AI389" t="s">
        <v>238</v>
      </c>
      <c r="AJ389" s="10">
        <v>157.32097801</v>
      </c>
    </row>
    <row r="390" spans="25:36" x14ac:dyDescent="0.35">
      <c r="Y390" t="str">
        <f t="shared" si="21"/>
        <v>8402_Activités des sièges sociaux ; conseil de gestion</v>
      </c>
      <c r="Z390" t="str">
        <f>INDEX(PDC!$K$1:$L$89,MATCH('RP2016'!$AB390,PDC!$K:$K,0),MATCH($Z$3,PDC!$K$1:$L$1,0))</f>
        <v>Activités des sièges sociaux ; conseil de gestion</v>
      </c>
      <c r="AA390">
        <v>8402</v>
      </c>
      <c r="AB390" t="s">
        <v>234</v>
      </c>
      <c r="AC390" s="10">
        <v>87.172486860999996</v>
      </c>
      <c r="AF390" t="str">
        <f t="shared" si="22"/>
        <v>26_Activités de location et location-bail</v>
      </c>
      <c r="AG390" t="str">
        <f>INDEX(PDC!$K$1:$L$89,MATCH('RP2016'!$AI390,PDC!$K:$K,0),MATCH($AG$4,PDC!$K$1:SL$1,0))</f>
        <v>Activités de location et location-bail</v>
      </c>
      <c r="AH390" t="s">
        <v>145</v>
      </c>
      <c r="AI390" t="s">
        <v>236</v>
      </c>
      <c r="AJ390" s="10">
        <v>445.92112665000002</v>
      </c>
    </row>
    <row r="391" spans="25:36" x14ac:dyDescent="0.35">
      <c r="Y391" t="str">
        <f t="shared" si="21"/>
        <v>8402_Activités d'architecture et d'ingénierie ; activités de contrôle et analyses techniques</v>
      </c>
      <c r="Z391" t="str">
        <f>INDEX(PDC!$K$1:$L$89,MATCH('RP2016'!$AB391,PDC!$K:$K,0),MATCH($Z$3,PDC!$K$1:$L$1,0))</f>
        <v>Activités d'architecture et d'ingénierie ; activités de contrôle et analyses techniques</v>
      </c>
      <c r="AA391">
        <v>8402</v>
      </c>
      <c r="AB391" t="s">
        <v>243</v>
      </c>
      <c r="AC391" s="10">
        <v>267.06684078000001</v>
      </c>
      <c r="AF391" t="str">
        <f t="shared" si="22"/>
        <v>26_Activités liées à l'emploi</v>
      </c>
      <c r="AG391" t="str">
        <f>INDEX(PDC!$K$1:$L$89,MATCH('RP2016'!$AI391,PDC!$K:$K,0),MATCH($AG$4,PDC!$K$1:SL$1,0))</f>
        <v>Activités liées à l'emploi</v>
      </c>
      <c r="AH391" t="s">
        <v>145</v>
      </c>
      <c r="AI391" t="s">
        <v>198</v>
      </c>
      <c r="AJ391" s="10">
        <v>4656.0729478000003</v>
      </c>
    </row>
    <row r="392" spans="25:36" x14ac:dyDescent="0.35">
      <c r="Y392" t="str">
        <f t="shared" si="21"/>
        <v>8402_Publicité et études de marché</v>
      </c>
      <c r="Z392" t="str">
        <f>INDEX(PDC!$K$1:$L$89,MATCH('RP2016'!$AB392,PDC!$K:$K,0),MATCH($Z$3,PDC!$K$1:$L$1,0))</f>
        <v>Publicité et études de marché</v>
      </c>
      <c r="AA392">
        <v>8402</v>
      </c>
      <c r="AB392" t="s">
        <v>157</v>
      </c>
      <c r="AC392" s="10">
        <v>65.026173818000004</v>
      </c>
      <c r="AF392" t="str">
        <f t="shared" si="22"/>
        <v>26_Activités des agences de voyage, voyagistes, services de réservation et activités connexes</v>
      </c>
      <c r="AG392" t="str">
        <f>INDEX(PDC!$K$1:$L$89,MATCH('RP2016'!$AI392,PDC!$K:$K,0),MATCH($AG$4,PDC!$K$1:SL$1,0))</f>
        <v>Activités des agences de voyage, voyagistes, services de réservation et activités connexes</v>
      </c>
      <c r="AH392" t="s">
        <v>145</v>
      </c>
      <c r="AI392" t="s">
        <v>227</v>
      </c>
      <c r="AJ392" s="10">
        <v>246.1583847</v>
      </c>
    </row>
    <row r="393" spans="25:36" x14ac:dyDescent="0.35">
      <c r="Y393" t="str">
        <f t="shared" si="21"/>
        <v>8402_Autres activités spécialisées, scientifiques et techniques</v>
      </c>
      <c r="Z393" t="str">
        <f>INDEX(PDC!$K$1:$L$89,MATCH('RP2016'!$AB393,PDC!$K:$K,0),MATCH($Z$3,PDC!$K$1:$L$1,0))</f>
        <v>Autres activités spécialisées, scientifiques et techniques</v>
      </c>
      <c r="AA393">
        <v>8402</v>
      </c>
      <c r="AB393" t="s">
        <v>159</v>
      </c>
      <c r="AC393" s="10">
        <v>41.170892309000003</v>
      </c>
      <c r="AF393" t="str">
        <f t="shared" si="22"/>
        <v>26_Enquêtes et sécurité</v>
      </c>
      <c r="AG393" t="str">
        <f>INDEX(PDC!$K$1:$L$89,MATCH('RP2016'!$AI393,PDC!$K:$K,0),MATCH($AG$4,PDC!$K$1:SL$1,0))</f>
        <v>Enquêtes et sécurité</v>
      </c>
      <c r="AH393" t="s">
        <v>145</v>
      </c>
      <c r="AI393" t="s">
        <v>213</v>
      </c>
      <c r="AJ393" s="10">
        <v>662.28000234000001</v>
      </c>
    </row>
    <row r="394" spans="25:36" x14ac:dyDescent="0.35">
      <c r="Y394" t="str">
        <f t="shared" si="21"/>
        <v>8402_Activités vétérinaires</v>
      </c>
      <c r="Z394" t="str">
        <f>INDEX(PDC!$K$1:$L$89,MATCH('RP2016'!$AB394,PDC!$K:$K,0),MATCH($Z$3,PDC!$K$1:$L$1,0))</f>
        <v>Activités vétérinaires</v>
      </c>
      <c r="AA394">
        <v>8402</v>
      </c>
      <c r="AB394" t="s">
        <v>238</v>
      </c>
      <c r="AC394" s="10">
        <v>30.299597590000001</v>
      </c>
      <c r="AF394" t="str">
        <f t="shared" si="22"/>
        <v>26_Services relatifs aux bâtiments et aménagement paysager</v>
      </c>
      <c r="AG394" t="str">
        <f>INDEX(PDC!$K$1:$L$89,MATCH('RP2016'!$AI394,PDC!$K:$K,0),MATCH($AG$4,PDC!$K$1:SL$1,0))</f>
        <v>Services relatifs aux bâtiments et aménagement paysager</v>
      </c>
      <c r="AH394" t="s">
        <v>145</v>
      </c>
      <c r="AI394" t="s">
        <v>212</v>
      </c>
      <c r="AJ394" s="10">
        <v>2417.4782076000001</v>
      </c>
    </row>
    <row r="395" spans="25:36" x14ac:dyDescent="0.35">
      <c r="Y395" t="str">
        <f t="shared" si="21"/>
        <v>8402_Activités de location et location-bail</v>
      </c>
      <c r="Z395" t="str">
        <f>INDEX(PDC!$K$1:$L$89,MATCH('RP2016'!$AB395,PDC!$K:$K,0),MATCH($Z$3,PDC!$K$1:$L$1,0))</f>
        <v>Activités de location et location-bail</v>
      </c>
      <c r="AA395">
        <v>8402</v>
      </c>
      <c r="AB395" t="s">
        <v>236</v>
      </c>
      <c r="AC395" s="10">
        <v>47.765538106000001</v>
      </c>
      <c r="AF395" t="str">
        <f t="shared" si="22"/>
        <v>26_Activités administratives et autres activités de soutien aux entreprises</v>
      </c>
      <c r="AG395" t="str">
        <f>INDEX(PDC!$K$1:$L$89,MATCH('RP2016'!$AI395,PDC!$K:$K,0),MATCH($AG$4,PDC!$K$1:SL$1,0))</f>
        <v>Activités administratives et autres activités de soutien aux entreprises</v>
      </c>
      <c r="AH395" t="s">
        <v>145</v>
      </c>
      <c r="AI395" t="s">
        <v>224</v>
      </c>
      <c r="AJ395" s="10">
        <v>796.80120440999997</v>
      </c>
    </row>
    <row r="396" spans="25:36" x14ac:dyDescent="0.35">
      <c r="Y396" t="str">
        <f t="shared" si="21"/>
        <v>8402_Activités liées à l'emploi</v>
      </c>
      <c r="Z396" t="str">
        <f>INDEX(PDC!$K$1:$L$89,MATCH('RP2016'!$AB396,PDC!$K:$K,0),MATCH($Z$3,PDC!$K$1:$L$1,0))</f>
        <v>Activités liées à l'emploi</v>
      </c>
      <c r="AA396">
        <v>8402</v>
      </c>
      <c r="AB396" t="s">
        <v>198</v>
      </c>
      <c r="AC396" s="10">
        <v>520.51746457000002</v>
      </c>
      <c r="AF396" t="str">
        <f t="shared" si="22"/>
        <v>26_Administration publique et défense ; sécurité sociale obligatoire</v>
      </c>
      <c r="AG396" t="str">
        <f>INDEX(PDC!$K$1:$L$89,MATCH('RP2016'!$AI396,PDC!$K:$K,0),MATCH($AG$4,PDC!$K$1:SL$1,0))</f>
        <v>Administration publique et défense ; sécurité sociale obligatoire</v>
      </c>
      <c r="AH396" t="s">
        <v>145</v>
      </c>
      <c r="AI396" t="s">
        <v>218</v>
      </c>
      <c r="AJ396" s="10">
        <v>5315.9971360999998</v>
      </c>
    </row>
    <row r="397" spans="25:36" x14ac:dyDescent="0.35">
      <c r="Y397" t="str">
        <f t="shared" si="21"/>
        <v>8402_Activités des agences de voyage, voyagistes, services de réservation et activités connexes</v>
      </c>
      <c r="Z397" t="str">
        <f>INDEX(PDC!$K$1:$L$89,MATCH('RP2016'!$AB397,PDC!$K:$K,0),MATCH($Z$3,PDC!$K$1:$L$1,0))</f>
        <v>Activités des agences de voyage, voyagistes, services de réservation et activités connexes</v>
      </c>
      <c r="AA397">
        <v>8402</v>
      </c>
      <c r="AB397" t="s">
        <v>227</v>
      </c>
      <c r="AC397" s="10">
        <v>81.979423924000002</v>
      </c>
      <c r="AF397" t="str">
        <f t="shared" si="22"/>
        <v>26_Enseignement</v>
      </c>
      <c r="AG397" t="str">
        <f>INDEX(PDC!$K$1:$L$89,MATCH('RP2016'!$AI397,PDC!$K:$K,0),MATCH($AG$4,PDC!$K$1:SL$1,0))</f>
        <v>Enseignement</v>
      </c>
      <c r="AH397" t="s">
        <v>145</v>
      </c>
      <c r="AI397" t="s">
        <v>222</v>
      </c>
      <c r="AJ397" s="10">
        <v>4660.9920001999999</v>
      </c>
    </row>
    <row r="398" spans="25:36" x14ac:dyDescent="0.35">
      <c r="Y398" t="str">
        <f t="shared" si="21"/>
        <v>8402_Enquêtes et sécurité</v>
      </c>
      <c r="Z398" t="str">
        <f>INDEX(PDC!$K$1:$L$89,MATCH('RP2016'!$AB398,PDC!$K:$K,0),MATCH($Z$3,PDC!$K$1:$L$1,0))</f>
        <v>Enquêtes et sécurité</v>
      </c>
      <c r="AA398">
        <v>8402</v>
      </c>
      <c r="AB398" t="s">
        <v>213</v>
      </c>
      <c r="AC398" s="10">
        <v>50.754313344000003</v>
      </c>
      <c r="AF398" t="str">
        <f t="shared" si="22"/>
        <v>26_Activités pour la santé humaine</v>
      </c>
      <c r="AG398" t="str">
        <f>INDEX(PDC!$K$1:$L$89,MATCH('RP2016'!$AI398,PDC!$K:$K,0),MATCH($AG$4,PDC!$K$1:SL$1,0))</f>
        <v>Activités pour la santé humaine</v>
      </c>
      <c r="AH398" t="s">
        <v>145</v>
      </c>
      <c r="AI398" t="s">
        <v>207</v>
      </c>
      <c r="AJ398" s="10">
        <v>5298.0203804000002</v>
      </c>
    </row>
    <row r="399" spans="25:36" x14ac:dyDescent="0.35">
      <c r="Y399" t="str">
        <f t="shared" si="21"/>
        <v>8402_Services relatifs aux bâtiments et aménagement paysager</v>
      </c>
      <c r="Z399" t="str">
        <f>INDEX(PDC!$K$1:$L$89,MATCH('RP2016'!$AB399,PDC!$K:$K,0),MATCH($Z$3,PDC!$K$1:$L$1,0))</f>
        <v>Services relatifs aux bâtiments et aménagement paysager</v>
      </c>
      <c r="AA399">
        <v>8402</v>
      </c>
      <c r="AB399" t="s">
        <v>212</v>
      </c>
      <c r="AC399" s="10">
        <v>300.70862756999998</v>
      </c>
      <c r="AF399" t="str">
        <f t="shared" si="22"/>
        <v>26_Hébergement médico-social et social</v>
      </c>
      <c r="AG399" t="str">
        <f>INDEX(PDC!$K$1:$L$89,MATCH('RP2016'!$AI399,PDC!$K:$K,0),MATCH($AG$4,PDC!$K$1:SL$1,0))</f>
        <v>Hébergement médico-social et social</v>
      </c>
      <c r="AH399" t="s">
        <v>145</v>
      </c>
      <c r="AI399" t="s">
        <v>202</v>
      </c>
      <c r="AJ399" s="10">
        <v>5458.4397177999999</v>
      </c>
    </row>
    <row r="400" spans="25:36" x14ac:dyDescent="0.35">
      <c r="Y400" t="str">
        <f t="shared" si="21"/>
        <v>8402_Activités administratives et autres activités de soutien aux entreprises</v>
      </c>
      <c r="Z400" t="str">
        <f>INDEX(PDC!$K$1:$L$89,MATCH('RP2016'!$AB400,PDC!$K:$K,0),MATCH($Z$3,PDC!$K$1:$L$1,0))</f>
        <v>Activités administratives et autres activités de soutien aux entreprises</v>
      </c>
      <c r="AA400">
        <v>8402</v>
      </c>
      <c r="AB400" t="s">
        <v>224</v>
      </c>
      <c r="AC400" s="10">
        <v>160.77907257999999</v>
      </c>
      <c r="AF400" t="str">
        <f t="shared" si="22"/>
        <v>26_Action sociale sans hébergement</v>
      </c>
      <c r="AG400" t="str">
        <f>INDEX(PDC!$K$1:$L$89,MATCH('RP2016'!$AI400,PDC!$K:$K,0),MATCH($AG$4,PDC!$K$1:SL$1,0))</f>
        <v>Action sociale sans hébergement</v>
      </c>
      <c r="AH400" t="s">
        <v>145</v>
      </c>
      <c r="AI400" t="s">
        <v>201</v>
      </c>
      <c r="AJ400" s="10">
        <v>9550.5224600000001</v>
      </c>
    </row>
    <row r="401" spans="25:36" x14ac:dyDescent="0.35">
      <c r="Y401" t="str">
        <f t="shared" si="21"/>
        <v>8402_Administration publique et défense ; sécurité sociale obligatoire</v>
      </c>
      <c r="Z401" t="str">
        <f>INDEX(PDC!$K$1:$L$89,MATCH('RP2016'!$AB401,PDC!$K:$K,0),MATCH($Z$3,PDC!$K$1:$L$1,0))</f>
        <v>Administration publique et défense ; sécurité sociale obligatoire</v>
      </c>
      <c r="AA401">
        <v>8402</v>
      </c>
      <c r="AB401" t="s">
        <v>218</v>
      </c>
      <c r="AC401" s="10">
        <v>1894.1071225000001</v>
      </c>
      <c r="AF401" t="str">
        <f t="shared" si="22"/>
        <v>26_Activités créatives, artistiques et de spectacle</v>
      </c>
      <c r="AG401" t="str">
        <f>INDEX(PDC!$K$1:$L$89,MATCH('RP2016'!$AI401,PDC!$K:$K,0),MATCH($AG$4,PDC!$K$1:SL$1,0))</f>
        <v>Activités créatives, artistiques et de spectacle</v>
      </c>
      <c r="AH401" t="s">
        <v>145</v>
      </c>
      <c r="AI401" t="s">
        <v>245</v>
      </c>
      <c r="AJ401" s="10">
        <v>673.25721473999999</v>
      </c>
    </row>
    <row r="402" spans="25:36" x14ac:dyDescent="0.35">
      <c r="Y402" t="str">
        <f t="shared" si="21"/>
        <v>8402_Enseignement</v>
      </c>
      <c r="Z402" t="str">
        <f>INDEX(PDC!$K$1:$L$89,MATCH('RP2016'!$AB402,PDC!$K:$K,0),MATCH($Z$3,PDC!$K$1:$L$1,0))</f>
        <v>Enseignement</v>
      </c>
      <c r="AA402">
        <v>8402</v>
      </c>
      <c r="AB402" t="s">
        <v>222</v>
      </c>
      <c r="AC402" s="10">
        <v>1160.4490292999999</v>
      </c>
      <c r="AF402" t="str">
        <f t="shared" si="22"/>
        <v>26_Bibliothèques, archives, musées et autres activités culturelles</v>
      </c>
      <c r="AG402" t="str">
        <f>INDEX(PDC!$K$1:$L$89,MATCH('RP2016'!$AI402,PDC!$K:$K,0),MATCH($AG$4,PDC!$K$1:SL$1,0))</f>
        <v>Bibliothèques, archives, musées et autres activités culturelles</v>
      </c>
      <c r="AH402" t="s">
        <v>145</v>
      </c>
      <c r="AI402" t="s">
        <v>239</v>
      </c>
      <c r="AJ402" s="10">
        <v>127.61602212</v>
      </c>
    </row>
    <row r="403" spans="25:36" x14ac:dyDescent="0.35">
      <c r="Y403" t="str">
        <f t="shared" si="21"/>
        <v>8402_Activités pour la santé humaine</v>
      </c>
      <c r="Z403" t="str">
        <f>INDEX(PDC!$K$1:$L$89,MATCH('RP2016'!$AB403,PDC!$K:$K,0),MATCH($Z$3,PDC!$K$1:$L$1,0))</f>
        <v>Activités pour la santé humaine</v>
      </c>
      <c r="AA403">
        <v>8402</v>
      </c>
      <c r="AB403" t="s">
        <v>207</v>
      </c>
      <c r="AC403" s="10">
        <v>1743.5214507999999</v>
      </c>
      <c r="AF403" t="str">
        <f t="shared" si="22"/>
        <v>26_Organisation de jeux de hasard et d'argent</v>
      </c>
      <c r="AG403" t="str">
        <f>INDEX(PDC!$K$1:$L$89,MATCH('RP2016'!$AI403,PDC!$K:$K,0),MATCH($AG$4,PDC!$K$1:SL$1,0))</f>
        <v>Organisation de jeux de hasard et d'argent</v>
      </c>
      <c r="AH403" t="s">
        <v>145</v>
      </c>
      <c r="AI403" t="s">
        <v>247</v>
      </c>
      <c r="AJ403" s="10">
        <v>12.27672611</v>
      </c>
    </row>
    <row r="404" spans="25:36" x14ac:dyDescent="0.35">
      <c r="Y404" t="str">
        <f t="shared" si="21"/>
        <v>8402_Hébergement médico-social et social</v>
      </c>
      <c r="Z404" t="str">
        <f>INDEX(PDC!$K$1:$L$89,MATCH('RP2016'!$AB404,PDC!$K:$K,0),MATCH($Z$3,PDC!$K$1:$L$1,0))</f>
        <v>Hébergement médico-social et social</v>
      </c>
      <c r="AA404">
        <v>8402</v>
      </c>
      <c r="AB404" t="s">
        <v>202</v>
      </c>
      <c r="AC404" s="10">
        <v>1741.6555059</v>
      </c>
      <c r="AF404" t="str">
        <f t="shared" si="22"/>
        <v>26_Activités sportives, récréatives et de loisirs</v>
      </c>
      <c r="AG404" t="str">
        <f>INDEX(PDC!$K$1:$L$89,MATCH('RP2016'!$AI404,PDC!$K:$K,0),MATCH($AG$4,PDC!$K$1:SL$1,0))</f>
        <v>Activités sportives, récréatives et de loisirs</v>
      </c>
      <c r="AH404" t="s">
        <v>145</v>
      </c>
      <c r="AI404" t="s">
        <v>241</v>
      </c>
      <c r="AJ404" s="10">
        <v>848.21423537999999</v>
      </c>
    </row>
    <row r="405" spans="25:36" x14ac:dyDescent="0.35">
      <c r="Y405" t="str">
        <f t="shared" si="21"/>
        <v>8402_Action sociale sans hébergement</v>
      </c>
      <c r="Z405" t="str">
        <f>INDEX(PDC!$K$1:$L$89,MATCH('RP2016'!$AB405,PDC!$K:$K,0),MATCH($Z$3,PDC!$K$1:$L$1,0))</f>
        <v>Action sociale sans hébergement</v>
      </c>
      <c r="AA405">
        <v>8402</v>
      </c>
      <c r="AB405" t="s">
        <v>201</v>
      </c>
      <c r="AC405" s="10">
        <v>2489.3455463999999</v>
      </c>
      <c r="AF405" t="str">
        <f t="shared" si="22"/>
        <v>26_Activités des organisations associatives</v>
      </c>
      <c r="AG405" t="str">
        <f>INDEX(PDC!$K$1:$L$89,MATCH('RP2016'!$AI405,PDC!$K:$K,0),MATCH($AG$4,PDC!$K$1:SL$1,0))</f>
        <v>Activités des organisations associatives</v>
      </c>
      <c r="AH405" t="s">
        <v>145</v>
      </c>
      <c r="AI405" t="s">
        <v>209</v>
      </c>
      <c r="AJ405" s="10">
        <v>2653.3145841</v>
      </c>
    </row>
    <row r="406" spans="25:36" x14ac:dyDescent="0.35">
      <c r="Y406" t="str">
        <f t="shared" si="21"/>
        <v>8402_Activités créatives, artistiques et de spectacle</v>
      </c>
      <c r="Z406" t="str">
        <f>INDEX(PDC!$K$1:$L$89,MATCH('RP2016'!$AB406,PDC!$K:$K,0),MATCH($Z$3,PDC!$K$1:$L$1,0))</f>
        <v>Activités créatives, artistiques et de spectacle</v>
      </c>
      <c r="AA406">
        <v>8402</v>
      </c>
      <c r="AB406" t="s">
        <v>245</v>
      </c>
      <c r="AC406" s="10">
        <v>159.21674145</v>
      </c>
      <c r="AF406" t="str">
        <f t="shared" si="22"/>
        <v>26_Réparation d'ordinateurs et de biens personnels et domestiques</v>
      </c>
      <c r="AG406" t="str">
        <f>INDEX(PDC!$K$1:$L$89,MATCH('RP2016'!$AI406,PDC!$K:$K,0),MATCH($AG$4,PDC!$K$1:SL$1,0))</f>
        <v>Réparation d'ordinateurs et de biens personnels et domestiques</v>
      </c>
      <c r="AH406" t="s">
        <v>145</v>
      </c>
      <c r="AI406" t="s">
        <v>242</v>
      </c>
      <c r="AJ406" s="10">
        <v>171.67282116000001</v>
      </c>
    </row>
    <row r="407" spans="25:36" x14ac:dyDescent="0.35">
      <c r="Y407" t="str">
        <f t="shared" si="21"/>
        <v>8402_Bibliothèques, archives, musées et autres activités culturelles</v>
      </c>
      <c r="Z407" t="str">
        <f>INDEX(PDC!$K$1:$L$89,MATCH('RP2016'!$AB407,PDC!$K:$K,0),MATCH($Z$3,PDC!$K$1:$L$1,0))</f>
        <v>Bibliothèques, archives, musées et autres activités culturelles</v>
      </c>
      <c r="AA407">
        <v>8402</v>
      </c>
      <c r="AB407" t="s">
        <v>239</v>
      </c>
      <c r="AC407" s="10">
        <v>54.272746316000003</v>
      </c>
      <c r="AF407" t="str">
        <f t="shared" si="22"/>
        <v>26_Autres services personnels</v>
      </c>
      <c r="AG407" t="str">
        <f>INDEX(PDC!$K$1:$L$89,MATCH('RP2016'!$AI407,PDC!$K:$K,0),MATCH($AG$4,PDC!$K$1:SL$1,0))</f>
        <v>Autres services personnels</v>
      </c>
      <c r="AH407" t="s">
        <v>145</v>
      </c>
      <c r="AI407" t="s">
        <v>216</v>
      </c>
      <c r="AJ407" s="10">
        <v>1409.3916156</v>
      </c>
    </row>
    <row r="408" spans="25:36" x14ac:dyDescent="0.35">
      <c r="Y408" t="str">
        <f t="shared" si="21"/>
        <v>8402_Organisation de jeux de hasard et d'argent</v>
      </c>
      <c r="Z408" t="str">
        <f>INDEX(PDC!$K$1:$L$89,MATCH('RP2016'!$AB408,PDC!$K:$K,0),MATCH($Z$3,PDC!$K$1:$L$1,0))</f>
        <v>Organisation de jeux de hasard et d'argent</v>
      </c>
      <c r="AA408">
        <v>8402</v>
      </c>
      <c r="AB408" t="s">
        <v>247</v>
      </c>
      <c r="AC408" s="10">
        <v>38.331840894000003</v>
      </c>
      <c r="AF408" t="str">
        <f t="shared" si="22"/>
        <v>26_Activités des ménages en tant qu'employeurs de personnel domestique</v>
      </c>
      <c r="AG408" t="str">
        <f>INDEX(PDC!$K$1:$L$89,MATCH('RP2016'!$AI408,PDC!$K:$K,0),MATCH($AG$4,PDC!$K$1:SL$1,0))</f>
        <v>Activités des ménages en tant qu'employeurs de personnel domestique</v>
      </c>
      <c r="AH408" t="s">
        <v>145</v>
      </c>
      <c r="AI408" t="s">
        <v>261</v>
      </c>
      <c r="AJ408" s="10">
        <v>791.26458304000005</v>
      </c>
    </row>
    <row r="409" spans="25:36" x14ac:dyDescent="0.35">
      <c r="Y409" t="str">
        <f t="shared" si="21"/>
        <v>8402_Activités sportives, récréatives et de loisirs</v>
      </c>
      <c r="Z409" t="str">
        <f>INDEX(PDC!$K$1:$L$89,MATCH('RP2016'!$AB409,PDC!$K:$K,0),MATCH($Z$3,PDC!$K$1:$L$1,0))</f>
        <v>Activités sportives, récréatives et de loisirs</v>
      </c>
      <c r="AA409">
        <v>8402</v>
      </c>
      <c r="AB409" t="s">
        <v>241</v>
      </c>
      <c r="AC409" s="10">
        <v>298.46205477000001</v>
      </c>
      <c r="AF409" t="str">
        <f t="shared" si="22"/>
        <v>26_Activités indifférenciées des ménages en tant que producteurs de biens et services pour usage propre</v>
      </c>
      <c r="AG409" t="str">
        <f>INDEX(PDC!$K$1:$L$89,MATCH('RP2016'!$AI409,PDC!$K:$K,0),MATCH($AG$4,PDC!$K$1:SL$1,0))</f>
        <v>Activités indifférenciées des ménages en tant que producteurs de biens et services pour usage propre</v>
      </c>
      <c r="AH409" t="s">
        <v>145</v>
      </c>
      <c r="AI409" t="s">
        <v>270</v>
      </c>
      <c r="AJ409" s="10">
        <v>5</v>
      </c>
    </row>
    <row r="410" spans="25:36" x14ac:dyDescent="0.35">
      <c r="Y410" t="str">
        <f t="shared" si="21"/>
        <v>8402_Activités des organisations associatives</v>
      </c>
      <c r="Z410" t="str">
        <f>INDEX(PDC!$K$1:$L$89,MATCH('RP2016'!$AB410,PDC!$K:$K,0),MATCH($Z$3,PDC!$K$1:$L$1,0))</f>
        <v>Activités des organisations associatives</v>
      </c>
      <c r="AA410">
        <v>8402</v>
      </c>
      <c r="AB410" t="s">
        <v>209</v>
      </c>
      <c r="AC410" s="10">
        <v>850.76027489000001</v>
      </c>
      <c r="AF410" t="str">
        <f t="shared" si="22"/>
        <v>26_Activités des organisations et organismes extraterritoriaux</v>
      </c>
      <c r="AG410" t="str">
        <f>INDEX(PDC!$K$1:$L$89,MATCH('RP2016'!$AI410,PDC!$K:$K,0),MATCH($AG$4,PDC!$K$1:SL$1,0))</f>
        <v>Activités des organisations et organismes extraterritoriaux</v>
      </c>
      <c r="AH410" t="s">
        <v>145</v>
      </c>
      <c r="AI410" t="s">
        <v>260</v>
      </c>
      <c r="AJ410" s="10">
        <v>5.0422705313999998</v>
      </c>
    </row>
    <row r="411" spans="25:36" x14ac:dyDescent="0.35">
      <c r="Y411" t="str">
        <f t="shared" si="21"/>
        <v>8402_Réparation d'ordinateurs et de biens personnels et domestiques</v>
      </c>
      <c r="Z411" t="str">
        <f>INDEX(PDC!$K$1:$L$89,MATCH('RP2016'!$AB411,PDC!$K:$K,0),MATCH($Z$3,PDC!$K$1:$L$1,0))</f>
        <v>Réparation d'ordinateurs et de biens personnels et domestiques</v>
      </c>
      <c r="AA411">
        <v>8402</v>
      </c>
      <c r="AB411" t="s">
        <v>242</v>
      </c>
      <c r="AC411" s="10">
        <v>30.930818937000002</v>
      </c>
      <c r="AF411" t="str">
        <f t="shared" si="22"/>
        <v>38_Culture et production animale, chasse et services annexes</v>
      </c>
      <c r="AG411" t="str">
        <f>INDEX(PDC!$K$1:$L$89,MATCH('RP2016'!$AI411,PDC!$K:$K,0),MATCH($AG$4,PDC!$K$1:SL$1,0))</f>
        <v>Culture et production animale, chasse et services annexes</v>
      </c>
      <c r="AH411" t="s">
        <v>147</v>
      </c>
      <c r="AI411" t="s">
        <v>94</v>
      </c>
      <c r="AJ411" s="10">
        <v>1521.6021479999999</v>
      </c>
    </row>
    <row r="412" spans="25:36" x14ac:dyDescent="0.35">
      <c r="Y412" t="str">
        <f t="shared" si="21"/>
        <v>8402_Autres services personnels</v>
      </c>
      <c r="Z412" t="str">
        <f>INDEX(PDC!$K$1:$L$89,MATCH('RP2016'!$AB412,PDC!$K:$K,0),MATCH($Z$3,PDC!$K$1:$L$1,0))</f>
        <v>Autres services personnels</v>
      </c>
      <c r="AA412">
        <v>8402</v>
      </c>
      <c r="AB412" t="s">
        <v>216</v>
      </c>
      <c r="AC412" s="10">
        <v>331.00630947000002</v>
      </c>
      <c r="AF412" t="str">
        <f t="shared" si="22"/>
        <v>38_Sylviculture et exploitation forestière</v>
      </c>
      <c r="AG412" t="str">
        <f>INDEX(PDC!$K$1:$L$89,MATCH('RP2016'!$AI412,PDC!$K:$K,0),MATCH($AG$4,PDC!$K$1:SL$1,0))</f>
        <v>Sylviculture et exploitation forestière</v>
      </c>
      <c r="AH412" t="s">
        <v>147</v>
      </c>
      <c r="AI412" t="s">
        <v>95</v>
      </c>
      <c r="AJ412" s="10">
        <v>294.53560348000002</v>
      </c>
    </row>
    <row r="413" spans="25:36" x14ac:dyDescent="0.35">
      <c r="Y413" t="str">
        <f t="shared" si="21"/>
        <v>8402_Activités des ménages en tant qu'employeurs de personnel domestique</v>
      </c>
      <c r="Z413" t="str">
        <f>INDEX(PDC!$K$1:$L$89,MATCH('RP2016'!$AB413,PDC!$K:$K,0),MATCH($Z$3,PDC!$K$1:$L$1,0))</f>
        <v>Activités des ménages en tant qu'employeurs de personnel domestique</v>
      </c>
      <c r="AA413">
        <v>8402</v>
      </c>
      <c r="AB413" t="s">
        <v>261</v>
      </c>
      <c r="AC413" s="10">
        <v>215.85287176</v>
      </c>
      <c r="AF413" t="str">
        <f t="shared" si="22"/>
        <v>38_Pêche et aquaculture</v>
      </c>
      <c r="AG413" t="str">
        <f>INDEX(PDC!$K$1:$L$89,MATCH('RP2016'!$AI413,PDC!$K:$K,0),MATCH($AG$4,PDC!$K$1:SL$1,0))</f>
        <v>Pêche et aquaculture</v>
      </c>
      <c r="AH413" t="s">
        <v>147</v>
      </c>
      <c r="AI413" t="s">
        <v>104</v>
      </c>
      <c r="AJ413" s="10">
        <v>25.136652717</v>
      </c>
    </row>
    <row r="414" spans="25:36" x14ac:dyDescent="0.35">
      <c r="Y414" t="str">
        <f t="shared" si="21"/>
        <v>8402_Activités des organisations et organismes extraterritoriaux</v>
      </c>
      <c r="Z414" t="str">
        <f>INDEX(PDC!$K$1:$L$89,MATCH('RP2016'!$AB414,PDC!$K:$K,0),MATCH($Z$3,PDC!$K$1:$L$1,0))</f>
        <v>Activités des organisations et organismes extraterritoriaux</v>
      </c>
      <c r="AA414">
        <v>8402</v>
      </c>
      <c r="AB414" t="s">
        <v>260</v>
      </c>
      <c r="AC414" s="10">
        <v>4.9870702059000003</v>
      </c>
      <c r="AF414" t="str">
        <f t="shared" si="22"/>
        <v>38_Extraction d'hydrocarbures</v>
      </c>
      <c r="AG414" t="str">
        <f>INDEX(PDC!$K$1:$L$89,MATCH('RP2016'!$AI414,PDC!$K:$K,0),MATCH($AG$4,PDC!$K$1:SL$1,0))</f>
        <v>Extraction d'hydrocarbures</v>
      </c>
      <c r="AH414" t="s">
        <v>147</v>
      </c>
      <c r="AI414" t="s">
        <v>105</v>
      </c>
      <c r="AJ414" s="10">
        <v>5</v>
      </c>
    </row>
    <row r="415" spans="25:36" x14ac:dyDescent="0.35">
      <c r="Y415" t="str">
        <f t="shared" si="21"/>
        <v>8403_Culture et production animale, chasse et services annexes</v>
      </c>
      <c r="Z415" t="str">
        <f>INDEX(PDC!$K$1:$L$89,MATCH('RP2016'!$AB415,PDC!$K:$K,0),MATCH($Z$3,PDC!$K$1:$L$1,0))</f>
        <v>Culture et production animale, chasse et services annexes</v>
      </c>
      <c r="AA415">
        <v>8403</v>
      </c>
      <c r="AB415" t="s">
        <v>94</v>
      </c>
      <c r="AC415" s="10">
        <v>423.74943404999999</v>
      </c>
      <c r="AF415" t="str">
        <f t="shared" si="22"/>
        <v>38_Extraction de minerais métalliques</v>
      </c>
      <c r="AG415" t="str">
        <f>INDEX(PDC!$K$1:$L$89,MATCH('RP2016'!$AI415,PDC!$K:$K,0),MATCH($AG$4,PDC!$K$1:SL$1,0))</f>
        <v>Extraction de minerais métalliques</v>
      </c>
      <c r="AH415" t="s">
        <v>147</v>
      </c>
      <c r="AI415" t="s">
        <v>106</v>
      </c>
      <c r="AJ415" s="10">
        <v>2.9498279828</v>
      </c>
    </row>
    <row r="416" spans="25:36" x14ac:dyDescent="0.35">
      <c r="Y416" t="str">
        <f t="shared" si="21"/>
        <v>8403_Sylviculture et exploitation forestière</v>
      </c>
      <c r="Z416" t="str">
        <f>INDEX(PDC!$K$1:$L$89,MATCH('RP2016'!$AB416,PDC!$K:$K,0),MATCH($Z$3,PDC!$K$1:$L$1,0))</f>
        <v>Sylviculture et exploitation forestière</v>
      </c>
      <c r="AA416">
        <v>8403</v>
      </c>
      <c r="AB416" t="s">
        <v>95</v>
      </c>
      <c r="AC416" s="10">
        <v>56.809344033000002</v>
      </c>
      <c r="AF416" t="str">
        <f t="shared" si="22"/>
        <v>38_Autres industries extractives</v>
      </c>
      <c r="AG416" t="str">
        <f>INDEX(PDC!$K$1:$L$89,MATCH('RP2016'!$AI416,PDC!$K:$K,0),MATCH($AG$4,PDC!$K$1:SL$1,0))</f>
        <v>Autres industries extractives</v>
      </c>
      <c r="AH416" t="s">
        <v>147</v>
      </c>
      <c r="AI416" t="s">
        <v>96</v>
      </c>
      <c r="AJ416" s="10">
        <v>330.16121356000002</v>
      </c>
    </row>
    <row r="417" spans="25:36" x14ac:dyDescent="0.35">
      <c r="Y417" t="str">
        <f t="shared" si="21"/>
        <v>8403_Autres industries extractives</v>
      </c>
      <c r="Z417" t="str">
        <f>INDEX(PDC!$K$1:$L$89,MATCH('RP2016'!$AB417,PDC!$K:$K,0),MATCH($Z$3,PDC!$K$1:$L$1,0))</f>
        <v>Autres industries extractives</v>
      </c>
      <c r="AA417">
        <v>8403</v>
      </c>
      <c r="AB417" t="s">
        <v>96</v>
      </c>
      <c r="AC417" s="10">
        <v>23.927486519999999</v>
      </c>
      <c r="AF417" t="str">
        <f t="shared" si="22"/>
        <v>38_Services de soutien aux industries extractives</v>
      </c>
      <c r="AG417" t="str">
        <f>INDEX(PDC!$K$1:$L$89,MATCH('RP2016'!$AI417,PDC!$K:$K,0),MATCH($AG$4,PDC!$K$1:SL$1,0))</f>
        <v>Services de soutien aux industries extractives</v>
      </c>
      <c r="AH417" t="s">
        <v>147</v>
      </c>
      <c r="AI417" t="s">
        <v>97</v>
      </c>
      <c r="AJ417" s="10">
        <v>14.875745526999999</v>
      </c>
    </row>
    <row r="418" spans="25:36" x14ac:dyDescent="0.35">
      <c r="Y418" t="str">
        <f t="shared" si="21"/>
        <v>8403_Industries alimentaires</v>
      </c>
      <c r="Z418" t="str">
        <f>INDEX(PDC!$K$1:$L$89,MATCH('RP2016'!$AB418,PDC!$K:$K,0),MATCH($Z$3,PDC!$K$1:$L$1,0))</f>
        <v>Industries alimentaires</v>
      </c>
      <c r="AA418">
        <v>8403</v>
      </c>
      <c r="AB418" t="s">
        <v>199</v>
      </c>
      <c r="AC418" s="10">
        <v>846.36288229000002</v>
      </c>
      <c r="AF418" t="str">
        <f t="shared" si="22"/>
        <v>38_Industries alimentaires</v>
      </c>
      <c r="AG418" t="str">
        <f>INDEX(PDC!$K$1:$L$89,MATCH('RP2016'!$AI418,PDC!$K:$K,0),MATCH($AG$4,PDC!$K$1:SL$1,0))</f>
        <v>Industries alimentaires</v>
      </c>
      <c r="AH418" t="s">
        <v>147</v>
      </c>
      <c r="AI418" t="s">
        <v>199</v>
      </c>
      <c r="AJ418" s="10">
        <v>5751.1532303000004</v>
      </c>
    </row>
    <row r="419" spans="25:36" x14ac:dyDescent="0.35">
      <c r="Y419" t="str">
        <f t="shared" si="21"/>
        <v>8403_Fabrication de boissons</v>
      </c>
      <c r="Z419" t="str">
        <f>INDEX(PDC!$K$1:$L$89,MATCH('RP2016'!$AB419,PDC!$K:$K,0),MATCH($Z$3,PDC!$K$1:$L$1,0))</f>
        <v>Fabrication de boissons</v>
      </c>
      <c r="AA419">
        <v>8403</v>
      </c>
      <c r="AB419" t="s">
        <v>252</v>
      </c>
      <c r="AC419" s="10">
        <v>43.150174208000003</v>
      </c>
      <c r="AF419" t="str">
        <f t="shared" si="22"/>
        <v>38_Fabrication de boissons</v>
      </c>
      <c r="AG419" t="str">
        <f>INDEX(PDC!$K$1:$L$89,MATCH('RP2016'!$AI419,PDC!$K:$K,0),MATCH($AG$4,PDC!$K$1:SL$1,0))</f>
        <v>Fabrication de boissons</v>
      </c>
      <c r="AH419" t="s">
        <v>147</v>
      </c>
      <c r="AI419" t="s">
        <v>252</v>
      </c>
      <c r="AJ419" s="10">
        <v>444.54265207999998</v>
      </c>
    </row>
    <row r="420" spans="25:36" x14ac:dyDescent="0.35">
      <c r="Y420" t="str">
        <f t="shared" si="21"/>
        <v>8403_Fabrication de textiles</v>
      </c>
      <c r="Z420" t="str">
        <f>INDEX(PDC!$K$1:$L$89,MATCH('RP2016'!$AB420,PDC!$K:$K,0),MATCH($Z$3,PDC!$K$1:$L$1,0))</f>
        <v>Fabrication de textiles</v>
      </c>
      <c r="AA420">
        <v>8403</v>
      </c>
      <c r="AB420" t="s">
        <v>250</v>
      </c>
      <c r="AC420" s="10">
        <v>102.72013312999999</v>
      </c>
      <c r="AF420" t="str">
        <f t="shared" si="22"/>
        <v>38_Fabrication de produits à base de tabac</v>
      </c>
      <c r="AG420" t="str">
        <f>INDEX(PDC!$K$1:$L$89,MATCH('RP2016'!$AI420,PDC!$K:$K,0),MATCH($AG$4,PDC!$K$1:SL$1,0))</f>
        <v>Fabrication de produits à base de tabac</v>
      </c>
      <c r="AH420" t="s">
        <v>147</v>
      </c>
      <c r="AI420" t="s">
        <v>263</v>
      </c>
      <c r="AJ420" s="10">
        <v>6.1383334914000001</v>
      </c>
    </row>
    <row r="421" spans="25:36" x14ac:dyDescent="0.35">
      <c r="Y421" t="str">
        <f t="shared" si="21"/>
        <v>8403_Industrie de l'habillement</v>
      </c>
      <c r="Z421" t="str">
        <f>INDEX(PDC!$K$1:$L$89,MATCH('RP2016'!$AB421,PDC!$K:$K,0),MATCH($Z$3,PDC!$K$1:$L$1,0))</f>
        <v>Industrie de l'habillement</v>
      </c>
      <c r="AA421">
        <v>8403</v>
      </c>
      <c r="AB421" t="s">
        <v>254</v>
      </c>
      <c r="AC421" s="10">
        <v>4.8458149779999999</v>
      </c>
      <c r="AF421" t="str">
        <f t="shared" si="22"/>
        <v>38_Fabrication de textiles</v>
      </c>
      <c r="AG421" t="str">
        <f>INDEX(PDC!$K$1:$L$89,MATCH('RP2016'!$AI421,PDC!$K:$K,0),MATCH($AG$4,PDC!$K$1:SL$1,0))</f>
        <v>Fabrication de textiles</v>
      </c>
      <c r="AH421" t="s">
        <v>147</v>
      </c>
      <c r="AI421" t="s">
        <v>250</v>
      </c>
      <c r="AJ421" s="10">
        <v>2419.0836912999998</v>
      </c>
    </row>
    <row r="422" spans="25:36" x14ac:dyDescent="0.35">
      <c r="Y422" t="str">
        <f t="shared" si="21"/>
        <v>8403_Travail du bois et fabrication d'articles en bois et en liège, à l'exception des meubles ; fabrication d'articles en vannerie et sparterie</v>
      </c>
      <c r="Z422" t="str">
        <f>INDEX(PDC!$K$1:$L$89,MATCH('RP2016'!$AB422,PDC!$K:$K,0),MATCH($Z$3,PDC!$K$1:$L$1,0))</f>
        <v>Travail du bois et fabrication d'articles en bois et en liège, à l'exception des meubles ; fabrication d'articles en vannerie et sparterie</v>
      </c>
      <c r="AA422">
        <v>8403</v>
      </c>
      <c r="AB422" t="s">
        <v>196</v>
      </c>
      <c r="AC422" s="10">
        <v>85.355629992000004</v>
      </c>
      <c r="AF422" t="str">
        <f t="shared" si="22"/>
        <v>38_Industrie de l'habillement</v>
      </c>
      <c r="AG422" t="str">
        <f>INDEX(PDC!$K$1:$L$89,MATCH('RP2016'!$AI422,PDC!$K:$K,0),MATCH($AG$4,PDC!$K$1:SL$1,0))</f>
        <v>Industrie de l'habillement</v>
      </c>
      <c r="AH422" t="s">
        <v>147</v>
      </c>
      <c r="AI422" t="s">
        <v>254</v>
      </c>
      <c r="AJ422" s="10">
        <v>217.64004585999999</v>
      </c>
    </row>
    <row r="423" spans="25:36" x14ac:dyDescent="0.35">
      <c r="Y423" t="str">
        <f t="shared" si="21"/>
        <v>8403_Imprimerie et reproduction d'enregistrements</v>
      </c>
      <c r="Z423" t="str">
        <f>INDEX(PDC!$K$1:$L$89,MATCH('RP2016'!$AB423,PDC!$K:$K,0),MATCH($Z$3,PDC!$K$1:$L$1,0))</f>
        <v>Imprimerie et reproduction d'enregistrements</v>
      </c>
      <c r="AA423">
        <v>8403</v>
      </c>
      <c r="AB423" t="s">
        <v>221</v>
      </c>
      <c r="AC423" s="10">
        <v>106.78279083</v>
      </c>
      <c r="AF423" t="str">
        <f t="shared" si="22"/>
        <v>38_Industrie du cuir et de la chaussure</v>
      </c>
      <c r="AG423" t="str">
        <f>INDEX(PDC!$K$1:$L$89,MATCH('RP2016'!$AI423,PDC!$K:$K,0),MATCH($AG$4,PDC!$K$1:SL$1,0))</f>
        <v>Industrie du cuir et de la chaussure</v>
      </c>
      <c r="AH423" t="s">
        <v>147</v>
      </c>
      <c r="AI423" t="s">
        <v>143</v>
      </c>
      <c r="AJ423" s="10">
        <v>424.61517934</v>
      </c>
    </row>
    <row r="424" spans="25:36" x14ac:dyDescent="0.35">
      <c r="Y424" t="str">
        <f t="shared" si="21"/>
        <v>8403_Industrie chimique</v>
      </c>
      <c r="Z424" t="str">
        <f>INDEX(PDC!$K$1:$L$89,MATCH('RP2016'!$AB424,PDC!$K:$K,0),MATCH($Z$3,PDC!$K$1:$L$1,0))</f>
        <v>Industrie chimique</v>
      </c>
      <c r="AA424">
        <v>8403</v>
      </c>
      <c r="AB424" t="s">
        <v>211</v>
      </c>
      <c r="AC424" s="10">
        <v>37.401400135000003</v>
      </c>
      <c r="AF424" t="str">
        <f t="shared" si="22"/>
        <v>38_Travail du bois et fabrication d'articles en bois et en liège, à l'exception des meubles ; fabrication d'articles en vannerie et sparterie</v>
      </c>
      <c r="AG424" t="str">
        <f>INDEX(PDC!$K$1:$L$89,MATCH('RP2016'!$AI424,PDC!$K:$K,0),MATCH($AG$4,PDC!$K$1:SL$1,0))</f>
        <v>Travail du bois et fabrication d'articles en bois et en liège, à l'exception des meubles ; fabrication d'articles en vannerie et sparterie</v>
      </c>
      <c r="AH424" t="s">
        <v>147</v>
      </c>
      <c r="AI424" t="s">
        <v>196</v>
      </c>
      <c r="AJ424" s="10">
        <v>952.48250651000001</v>
      </c>
    </row>
    <row r="425" spans="25:36" x14ac:dyDescent="0.35">
      <c r="Y425" t="str">
        <f t="shared" si="21"/>
        <v>8403_Industrie pharmaceutique</v>
      </c>
      <c r="Z425" t="str">
        <f>INDEX(PDC!$K$1:$L$89,MATCH('RP2016'!$AB425,PDC!$K:$K,0),MATCH($Z$3,PDC!$K$1:$L$1,0))</f>
        <v>Industrie pharmaceutique</v>
      </c>
      <c r="AA425">
        <v>8403</v>
      </c>
      <c r="AB425" t="s">
        <v>259</v>
      </c>
      <c r="AC425" s="10">
        <v>59.022953002999998</v>
      </c>
      <c r="AF425" t="str">
        <f t="shared" si="22"/>
        <v>38_Industrie du papier et du carton</v>
      </c>
      <c r="AG425" t="str">
        <f>INDEX(PDC!$K$1:$L$89,MATCH('RP2016'!$AI425,PDC!$K:$K,0),MATCH($AG$4,PDC!$K$1:SL$1,0))</f>
        <v>Industrie du papier et du carton</v>
      </c>
      <c r="AH425" t="s">
        <v>147</v>
      </c>
      <c r="AI425" t="s">
        <v>248</v>
      </c>
      <c r="AJ425" s="10">
        <v>2061.1878947999999</v>
      </c>
    </row>
    <row r="426" spans="25:36" x14ac:dyDescent="0.35">
      <c r="Y426" t="str">
        <f t="shared" si="21"/>
        <v>8403_Fabrication de produits en caoutchouc et en plastique</v>
      </c>
      <c r="Z426" t="str">
        <f>INDEX(PDC!$K$1:$L$89,MATCH('RP2016'!$AB426,PDC!$K:$K,0),MATCH($Z$3,PDC!$K$1:$L$1,0))</f>
        <v>Fabrication de produits en caoutchouc et en plastique</v>
      </c>
      <c r="AA426">
        <v>8403</v>
      </c>
      <c r="AB426" t="s">
        <v>195</v>
      </c>
      <c r="AC426" s="10">
        <v>483.64087968000001</v>
      </c>
      <c r="AF426" t="str">
        <f t="shared" si="22"/>
        <v>38_Imprimerie et reproduction d'enregistrements</v>
      </c>
      <c r="AG426" t="str">
        <f>INDEX(PDC!$K$1:$L$89,MATCH('RP2016'!$AI426,PDC!$K:$K,0),MATCH($AG$4,PDC!$K$1:SL$1,0))</f>
        <v>Imprimerie et reproduction d'enregistrements</v>
      </c>
      <c r="AH426" t="s">
        <v>147</v>
      </c>
      <c r="AI426" t="s">
        <v>221</v>
      </c>
      <c r="AJ426" s="10">
        <v>1088.970384</v>
      </c>
    </row>
    <row r="427" spans="25:36" x14ac:dyDescent="0.35">
      <c r="Y427" t="str">
        <f t="shared" si="21"/>
        <v>8403_Fabrication d'autres produits minéraux non métalliques</v>
      </c>
      <c r="Z427" t="str">
        <f>INDEX(PDC!$K$1:$L$89,MATCH('RP2016'!$AB427,PDC!$K:$K,0),MATCH($Z$3,PDC!$K$1:$L$1,0))</f>
        <v>Fabrication d'autres produits minéraux non métalliques</v>
      </c>
      <c r="AA427">
        <v>8403</v>
      </c>
      <c r="AB427" t="s">
        <v>203</v>
      </c>
      <c r="AC427" s="10">
        <v>118.85853499</v>
      </c>
      <c r="AF427" t="str">
        <f t="shared" si="22"/>
        <v>38_Cokéfaction et raffinage</v>
      </c>
      <c r="AG427" t="str">
        <f>INDEX(PDC!$K$1:$L$89,MATCH('RP2016'!$AI427,PDC!$K:$K,0),MATCH($AG$4,PDC!$K$1:SL$1,0))</f>
        <v>Cokéfaction et raffinage</v>
      </c>
      <c r="AH427" t="s">
        <v>147</v>
      </c>
      <c r="AI427" t="s">
        <v>262</v>
      </c>
      <c r="AJ427" s="10">
        <v>184.01950676000001</v>
      </c>
    </row>
    <row r="428" spans="25:36" x14ac:dyDescent="0.35">
      <c r="Y428" t="str">
        <f t="shared" si="21"/>
        <v>8403_Métallurgie</v>
      </c>
      <c r="Z428" t="str">
        <f>INDEX(PDC!$K$1:$L$89,MATCH('RP2016'!$AB428,PDC!$K:$K,0),MATCH($Z$3,PDC!$K$1:$L$1,0))</f>
        <v>Métallurgie</v>
      </c>
      <c r="AA428">
        <v>8403</v>
      </c>
      <c r="AB428" t="s">
        <v>225</v>
      </c>
      <c r="AC428" s="10">
        <v>5.9359891615000002</v>
      </c>
      <c r="AF428" t="str">
        <f t="shared" si="22"/>
        <v>38_Industrie chimique</v>
      </c>
      <c r="AG428" t="str">
        <f>INDEX(PDC!$K$1:$L$89,MATCH('RP2016'!$AI428,PDC!$K:$K,0),MATCH($AG$4,PDC!$K$1:SL$1,0))</f>
        <v>Industrie chimique</v>
      </c>
      <c r="AH428" t="s">
        <v>147</v>
      </c>
      <c r="AI428" t="s">
        <v>211</v>
      </c>
      <c r="AJ428" s="10">
        <v>3495.8699683999998</v>
      </c>
    </row>
    <row r="429" spans="25:36" x14ac:dyDescent="0.35">
      <c r="Y429" t="str">
        <f t="shared" si="21"/>
        <v>8403_Fabrication de produits métalliques, à l'exception des machines et des équipements</v>
      </c>
      <c r="Z429" t="str">
        <f>INDEX(PDC!$K$1:$L$89,MATCH('RP2016'!$AB429,PDC!$K:$K,0),MATCH($Z$3,PDC!$K$1:$L$1,0))</f>
        <v>Fabrication de produits métalliques, à l'exception des machines et des équipements</v>
      </c>
      <c r="AA429">
        <v>8403</v>
      </c>
      <c r="AB429" t="s">
        <v>204</v>
      </c>
      <c r="AC429" s="10">
        <v>126.18338378</v>
      </c>
      <c r="AF429" t="str">
        <f t="shared" si="22"/>
        <v>38_Industrie pharmaceutique</v>
      </c>
      <c r="AG429" t="str">
        <f>INDEX(PDC!$K$1:$L$89,MATCH('RP2016'!$AI429,PDC!$K:$K,0),MATCH($AG$4,PDC!$K$1:SL$1,0))</f>
        <v>Industrie pharmaceutique</v>
      </c>
      <c r="AH429" t="s">
        <v>147</v>
      </c>
      <c r="AI429" t="s">
        <v>259</v>
      </c>
      <c r="AJ429" s="10">
        <v>1300.9126749</v>
      </c>
    </row>
    <row r="430" spans="25:36" x14ac:dyDescent="0.35">
      <c r="Y430" t="str">
        <f t="shared" si="21"/>
        <v>8403_Fabrication de produits informatiques, électroniques et optiques</v>
      </c>
      <c r="Z430" t="str">
        <f>INDEX(PDC!$K$1:$L$89,MATCH('RP2016'!$AB430,PDC!$K:$K,0),MATCH($Z$3,PDC!$K$1:$L$1,0))</f>
        <v>Fabrication de produits informatiques, électroniques et optiques</v>
      </c>
      <c r="AA430">
        <v>8403</v>
      </c>
      <c r="AB430" t="s">
        <v>145</v>
      </c>
      <c r="AC430" s="10">
        <v>45.922679209000002</v>
      </c>
      <c r="AF430" t="str">
        <f t="shared" si="22"/>
        <v>38_Fabrication de produits en caoutchouc et en plastique</v>
      </c>
      <c r="AG430" t="str">
        <f>INDEX(PDC!$K$1:$L$89,MATCH('RP2016'!$AI430,PDC!$K:$K,0),MATCH($AG$4,PDC!$K$1:SL$1,0))</f>
        <v>Fabrication de produits en caoutchouc et en plastique</v>
      </c>
      <c r="AH430" t="s">
        <v>147</v>
      </c>
      <c r="AI430" t="s">
        <v>195</v>
      </c>
      <c r="AJ430" s="10">
        <v>2795.0382327000002</v>
      </c>
    </row>
    <row r="431" spans="25:36" x14ac:dyDescent="0.35">
      <c r="Y431" t="str">
        <f t="shared" si="21"/>
        <v>8403_Fabrication d'équipements électriques</v>
      </c>
      <c r="Z431" t="str">
        <f>INDEX(PDC!$K$1:$L$89,MATCH('RP2016'!$AB431,PDC!$K:$K,0),MATCH($Z$3,PDC!$K$1:$L$1,0))</f>
        <v>Fabrication d'équipements électriques</v>
      </c>
      <c r="AA431">
        <v>8403</v>
      </c>
      <c r="AB431" t="s">
        <v>235</v>
      </c>
      <c r="AC431" s="10">
        <v>5.3560600157999998</v>
      </c>
      <c r="AF431" t="str">
        <f t="shared" si="22"/>
        <v>38_Fabrication d'autres produits minéraux non métalliques</v>
      </c>
      <c r="AG431" t="str">
        <f>INDEX(PDC!$K$1:$L$89,MATCH('RP2016'!$AI431,PDC!$K:$K,0),MATCH($AG$4,PDC!$K$1:SL$1,0))</f>
        <v>Fabrication d'autres produits minéraux non métalliques</v>
      </c>
      <c r="AH431" t="s">
        <v>147</v>
      </c>
      <c r="AI431" t="s">
        <v>203</v>
      </c>
      <c r="AJ431" s="10">
        <v>1991.0377986000001</v>
      </c>
    </row>
    <row r="432" spans="25:36" x14ac:dyDescent="0.35">
      <c r="Y432" t="str">
        <f t="shared" si="21"/>
        <v>8403_Fabrication de machines et équipements n.c.a.</v>
      </c>
      <c r="Z432" t="str">
        <f>INDEX(PDC!$K$1:$L$89,MATCH('RP2016'!$AB432,PDC!$K:$K,0),MATCH($Z$3,PDC!$K$1:$L$1,0))</f>
        <v>Fabrication de machines et équipements n.c.a.</v>
      </c>
      <c r="AA432">
        <v>8403</v>
      </c>
      <c r="AB432" t="s">
        <v>219</v>
      </c>
      <c r="AC432" s="10">
        <v>42.728100161</v>
      </c>
      <c r="AF432" t="str">
        <f t="shared" si="22"/>
        <v>38_Métallurgie</v>
      </c>
      <c r="AG432" t="str">
        <f>INDEX(PDC!$K$1:$L$89,MATCH('RP2016'!$AI432,PDC!$K:$K,0),MATCH($AG$4,PDC!$K$1:SL$1,0))</f>
        <v>Métallurgie</v>
      </c>
      <c r="AH432" t="s">
        <v>147</v>
      </c>
      <c r="AI432" t="s">
        <v>225</v>
      </c>
      <c r="AJ432" s="10">
        <v>2532.2378953000002</v>
      </c>
    </row>
    <row r="433" spans="25:36" x14ac:dyDescent="0.35">
      <c r="Y433" t="str">
        <f t="shared" si="21"/>
        <v>8403_Industrie automobile</v>
      </c>
      <c r="Z433" t="str">
        <f>INDEX(PDC!$K$1:$L$89,MATCH('RP2016'!$AB433,PDC!$K:$K,0),MATCH($Z$3,PDC!$K$1:$L$1,0))</f>
        <v>Industrie automobile</v>
      </c>
      <c r="AA433">
        <v>8403</v>
      </c>
      <c r="AB433" t="s">
        <v>208</v>
      </c>
      <c r="AC433" s="10">
        <v>12.946960052</v>
      </c>
      <c r="AF433" t="str">
        <f t="shared" si="22"/>
        <v>38_Fabrication de produits métalliques, à l'exception des machines et des équipements</v>
      </c>
      <c r="AG433" t="str">
        <f>INDEX(PDC!$K$1:$L$89,MATCH('RP2016'!$AI433,PDC!$K:$K,0),MATCH($AG$4,PDC!$K$1:SL$1,0))</f>
        <v>Fabrication de produits métalliques, à l'exception des machines et des équipements</v>
      </c>
      <c r="AH433" t="s">
        <v>147</v>
      </c>
      <c r="AI433" t="s">
        <v>204</v>
      </c>
      <c r="AJ433" s="10">
        <v>7478.5226904000001</v>
      </c>
    </row>
    <row r="434" spans="25:36" x14ac:dyDescent="0.35">
      <c r="Y434" t="str">
        <f t="shared" si="21"/>
        <v>8403_Fabrication de meubles</v>
      </c>
      <c r="Z434" t="str">
        <f>INDEX(PDC!$K$1:$L$89,MATCH('RP2016'!$AB434,PDC!$K:$K,0),MATCH($Z$3,PDC!$K$1:$L$1,0))</f>
        <v>Fabrication de meubles</v>
      </c>
      <c r="AA434">
        <v>8403</v>
      </c>
      <c r="AB434" t="s">
        <v>231</v>
      </c>
      <c r="AC434" s="10">
        <v>436.54863187000001</v>
      </c>
      <c r="AF434" t="str">
        <f t="shared" si="22"/>
        <v>38_Fabrication de produits informatiques, électroniques et optiques</v>
      </c>
      <c r="AG434" t="str">
        <f>INDEX(PDC!$K$1:$L$89,MATCH('RP2016'!$AI434,PDC!$K:$K,0),MATCH($AG$4,PDC!$K$1:SL$1,0))</f>
        <v>Fabrication de produits informatiques, électroniques et optiques</v>
      </c>
      <c r="AH434" t="s">
        <v>147</v>
      </c>
      <c r="AI434" t="s">
        <v>145</v>
      </c>
      <c r="AJ434" s="10">
        <v>10481.728348000001</v>
      </c>
    </row>
    <row r="435" spans="25:36" x14ac:dyDescent="0.35">
      <c r="Y435" t="str">
        <f t="shared" si="21"/>
        <v>8403_Autres industries manufacturières</v>
      </c>
      <c r="Z435" t="str">
        <f>INDEX(PDC!$K$1:$L$89,MATCH('RP2016'!$AB435,PDC!$K:$K,0),MATCH($Z$3,PDC!$K$1:$L$1,0))</f>
        <v>Autres industries manufacturières</v>
      </c>
      <c r="AA435">
        <v>8403</v>
      </c>
      <c r="AB435" t="s">
        <v>244</v>
      </c>
      <c r="AC435" s="10">
        <v>69.831960777000006</v>
      </c>
      <c r="AF435" t="str">
        <f t="shared" si="22"/>
        <v>38_Fabrication d'équipements électriques</v>
      </c>
      <c r="AG435" t="str">
        <f>INDEX(PDC!$K$1:$L$89,MATCH('RP2016'!$AI435,PDC!$K:$K,0),MATCH($AG$4,PDC!$K$1:SL$1,0))</f>
        <v>Fabrication d'équipements électriques</v>
      </c>
      <c r="AH435" t="s">
        <v>147</v>
      </c>
      <c r="AI435" t="s">
        <v>235</v>
      </c>
      <c r="AJ435" s="10">
        <v>8351.0295597000004</v>
      </c>
    </row>
    <row r="436" spans="25:36" x14ac:dyDescent="0.35">
      <c r="Y436" t="str">
        <f t="shared" si="21"/>
        <v>8403_Réparation et installation de machines et d'équipements</v>
      </c>
      <c r="Z436" t="str">
        <f>INDEX(PDC!$K$1:$L$89,MATCH('RP2016'!$AB436,PDC!$K:$K,0),MATCH($Z$3,PDC!$K$1:$L$1,0))</f>
        <v>Réparation et installation de machines et d'équipements</v>
      </c>
      <c r="AA436">
        <v>8403</v>
      </c>
      <c r="AB436" t="s">
        <v>215</v>
      </c>
      <c r="AC436" s="10">
        <v>93.299354707000006</v>
      </c>
      <c r="AF436" t="str">
        <f t="shared" si="22"/>
        <v>38_Fabrication de machines et équipements n.c.a.</v>
      </c>
      <c r="AG436" t="str">
        <f>INDEX(PDC!$K$1:$L$89,MATCH('RP2016'!$AI436,PDC!$K:$K,0),MATCH($AG$4,PDC!$K$1:SL$1,0))</f>
        <v>Fabrication de machines et équipements n.c.a.</v>
      </c>
      <c r="AH436" t="s">
        <v>147</v>
      </c>
      <c r="AI436" t="s">
        <v>219</v>
      </c>
      <c r="AJ436" s="10">
        <v>5858.7366636999996</v>
      </c>
    </row>
    <row r="437" spans="25:36" x14ac:dyDescent="0.35">
      <c r="Y437" t="str">
        <f t="shared" si="21"/>
        <v>8403_Production et distribution d'électricité, de gaz, de vapeur et d'air conditionné</v>
      </c>
      <c r="Z437" t="str">
        <f>INDEX(PDC!$K$1:$L$89,MATCH('RP2016'!$AB437,PDC!$K:$K,0),MATCH($Z$3,PDC!$K$1:$L$1,0))</f>
        <v>Production et distribution d'électricité, de gaz, de vapeur et d'air conditionné</v>
      </c>
      <c r="AA437">
        <v>8403</v>
      </c>
      <c r="AB437" t="s">
        <v>253</v>
      </c>
      <c r="AC437" s="10">
        <v>217.49346195000001</v>
      </c>
      <c r="AF437" t="str">
        <f t="shared" si="22"/>
        <v>38_Industrie automobile</v>
      </c>
      <c r="AG437" t="str">
        <f>INDEX(PDC!$K$1:$L$89,MATCH('RP2016'!$AI437,PDC!$K:$K,0),MATCH($AG$4,PDC!$K$1:SL$1,0))</f>
        <v>Industrie automobile</v>
      </c>
      <c r="AH437" t="s">
        <v>147</v>
      </c>
      <c r="AI437" t="s">
        <v>208</v>
      </c>
      <c r="AJ437" s="10">
        <v>1019.4866701</v>
      </c>
    </row>
    <row r="438" spans="25:36" x14ac:dyDescent="0.35">
      <c r="Y438" t="str">
        <f t="shared" si="21"/>
        <v>8403_Captage, traitement et distribution d'eau</v>
      </c>
      <c r="Z438" t="str">
        <f>INDEX(PDC!$K$1:$L$89,MATCH('RP2016'!$AB438,PDC!$K:$K,0),MATCH($Z$3,PDC!$K$1:$L$1,0))</f>
        <v>Captage, traitement et distribution d'eau</v>
      </c>
      <c r="AA438">
        <v>8403</v>
      </c>
      <c r="AB438" t="s">
        <v>230</v>
      </c>
      <c r="AC438" s="10">
        <v>4.9905227923000002</v>
      </c>
      <c r="AF438" t="str">
        <f t="shared" si="22"/>
        <v>38_Fabrication d'autres matériels de transport</v>
      </c>
      <c r="AG438" t="str">
        <f>INDEX(PDC!$K$1:$L$89,MATCH('RP2016'!$AI438,PDC!$K:$K,0),MATCH($AG$4,PDC!$K$1:SL$1,0))</f>
        <v>Fabrication d'autres matériels de transport</v>
      </c>
      <c r="AH438" t="s">
        <v>147</v>
      </c>
      <c r="AI438" t="s">
        <v>237</v>
      </c>
      <c r="AJ438" s="10">
        <v>99.200102117</v>
      </c>
    </row>
    <row r="439" spans="25:36" x14ac:dyDescent="0.35">
      <c r="Y439" t="str">
        <f t="shared" si="21"/>
        <v>8403_Collecte et traitement des eaux usées</v>
      </c>
      <c r="Z439" t="str">
        <f>INDEX(PDC!$K$1:$L$89,MATCH('RP2016'!$AB439,PDC!$K:$K,0),MATCH($Z$3,PDC!$K$1:$L$1,0))</f>
        <v>Collecte et traitement des eaux usées</v>
      </c>
      <c r="AA439">
        <v>8403</v>
      </c>
      <c r="AB439" t="s">
        <v>197</v>
      </c>
      <c r="AC439" s="10">
        <v>12.191523946</v>
      </c>
      <c r="AF439" t="str">
        <f t="shared" si="22"/>
        <v>38_Fabrication de meubles</v>
      </c>
      <c r="AG439" t="str">
        <f>INDEX(PDC!$K$1:$L$89,MATCH('RP2016'!$AI439,PDC!$K:$K,0),MATCH($AG$4,PDC!$K$1:SL$1,0))</f>
        <v>Fabrication de meubles</v>
      </c>
      <c r="AH439" t="s">
        <v>147</v>
      </c>
      <c r="AI439" t="s">
        <v>231</v>
      </c>
      <c r="AJ439" s="10">
        <v>725.23222749000001</v>
      </c>
    </row>
    <row r="440" spans="25:36" x14ac:dyDescent="0.35">
      <c r="Y440" t="str">
        <f t="shared" si="21"/>
        <v>8403_Collecte, traitement et élimination des déchets ; récupération</v>
      </c>
      <c r="Z440" t="str">
        <f>INDEX(PDC!$K$1:$L$89,MATCH('RP2016'!$AB440,PDC!$K:$K,0),MATCH($Z$3,PDC!$K$1:$L$1,0))</f>
        <v>Collecte, traitement et élimination des déchets ; récupération</v>
      </c>
      <c r="AA440">
        <v>8403</v>
      </c>
      <c r="AB440" t="s">
        <v>147</v>
      </c>
      <c r="AC440" s="10">
        <v>18.403157554</v>
      </c>
      <c r="AF440" t="str">
        <f t="shared" si="22"/>
        <v>38_Autres industries manufacturières</v>
      </c>
      <c r="AG440" t="str">
        <f>INDEX(PDC!$K$1:$L$89,MATCH('RP2016'!$AI440,PDC!$K:$K,0),MATCH($AG$4,PDC!$K$1:SL$1,0))</f>
        <v>Autres industries manufacturières</v>
      </c>
      <c r="AH440" t="s">
        <v>147</v>
      </c>
      <c r="AI440" t="s">
        <v>244</v>
      </c>
      <c r="AJ440" s="10">
        <v>2751.4860607000001</v>
      </c>
    </row>
    <row r="441" spans="25:36" x14ac:dyDescent="0.35">
      <c r="Y441" t="str">
        <f t="shared" si="21"/>
        <v>8403_Construction de bâtiments</v>
      </c>
      <c r="Z441" t="str">
        <f>INDEX(PDC!$K$1:$L$89,MATCH('RP2016'!$AB441,PDC!$K:$K,0),MATCH($Z$3,PDC!$K$1:$L$1,0))</f>
        <v>Construction de bâtiments</v>
      </c>
      <c r="AA441">
        <v>8403</v>
      </c>
      <c r="AB441" t="s">
        <v>193</v>
      </c>
      <c r="AC441" s="10">
        <v>104.00006102</v>
      </c>
      <c r="AF441" t="str">
        <f t="shared" si="22"/>
        <v>38_Réparation et installation de machines et d'équipements</v>
      </c>
      <c r="AG441" t="str">
        <f>INDEX(PDC!$K$1:$L$89,MATCH('RP2016'!$AI441,PDC!$K:$K,0),MATCH($AG$4,PDC!$K$1:SL$1,0))</f>
        <v>Réparation et installation de machines et d'équipements</v>
      </c>
      <c r="AH441" t="s">
        <v>147</v>
      </c>
      <c r="AI441" t="s">
        <v>215</v>
      </c>
      <c r="AJ441" s="10">
        <v>3954.7699655000001</v>
      </c>
    </row>
    <row r="442" spans="25:36" x14ac:dyDescent="0.35">
      <c r="Y442" t="str">
        <f t="shared" si="21"/>
        <v>8403_Génie civil</v>
      </c>
      <c r="Z442" t="str">
        <f>INDEX(PDC!$K$1:$L$89,MATCH('RP2016'!$AB442,PDC!$K:$K,0),MATCH($Z$3,PDC!$K$1:$L$1,0))</f>
        <v>Génie civil</v>
      </c>
      <c r="AA442">
        <v>8403</v>
      </c>
      <c r="AB442" t="s">
        <v>149</v>
      </c>
      <c r="AC442" s="10">
        <v>297.94274505999999</v>
      </c>
      <c r="AF442" t="str">
        <f t="shared" si="22"/>
        <v>38_Production et distribution d'électricité, de gaz, de vapeur et d'air conditionné</v>
      </c>
      <c r="AG442" t="str">
        <f>INDEX(PDC!$K$1:$L$89,MATCH('RP2016'!$AI442,PDC!$K:$K,0),MATCH($AG$4,PDC!$K$1:SL$1,0))</f>
        <v>Production et distribution d'électricité, de gaz, de vapeur et d'air conditionné</v>
      </c>
      <c r="AH442" t="s">
        <v>147</v>
      </c>
      <c r="AI442" t="s">
        <v>253</v>
      </c>
      <c r="AJ442" s="10">
        <v>4690.3342103000004</v>
      </c>
    </row>
    <row r="443" spans="25:36" x14ac:dyDescent="0.35">
      <c r="Y443" t="str">
        <f t="shared" si="21"/>
        <v>8403_Travaux de construction spécialisés</v>
      </c>
      <c r="Z443" t="str">
        <f>INDEX(PDC!$K$1:$L$89,MATCH('RP2016'!$AB443,PDC!$K:$K,0),MATCH($Z$3,PDC!$K$1:$L$1,0))</f>
        <v>Travaux de construction spécialisés</v>
      </c>
      <c r="AA443">
        <v>8403</v>
      </c>
      <c r="AB443" t="s">
        <v>151</v>
      </c>
      <c r="AC443" s="10">
        <v>1661.4493809999999</v>
      </c>
      <c r="AF443" t="str">
        <f t="shared" si="22"/>
        <v>38_Captage, traitement et distribution d'eau</v>
      </c>
      <c r="AG443" t="str">
        <f>INDEX(PDC!$K$1:$L$89,MATCH('RP2016'!$AI443,PDC!$K:$K,0),MATCH($AG$4,PDC!$K$1:SL$1,0))</f>
        <v>Captage, traitement et distribution d'eau</v>
      </c>
      <c r="AH443" t="s">
        <v>147</v>
      </c>
      <c r="AI443" t="s">
        <v>230</v>
      </c>
      <c r="AJ443" s="10">
        <v>524.42412965999995</v>
      </c>
    </row>
    <row r="444" spans="25:36" x14ac:dyDescent="0.35">
      <c r="Y444" t="str">
        <f t="shared" si="21"/>
        <v>8403_Commerce et réparation d'automobiles et de motocycles</v>
      </c>
      <c r="Z444" t="str">
        <f>INDEX(PDC!$K$1:$L$89,MATCH('RP2016'!$AB444,PDC!$K:$K,0),MATCH($Z$3,PDC!$K$1:$L$1,0))</f>
        <v>Commerce et réparation d'automobiles et de motocycles</v>
      </c>
      <c r="AA444">
        <v>8403</v>
      </c>
      <c r="AB444" t="s">
        <v>223</v>
      </c>
      <c r="AC444" s="10">
        <v>747.58853415999999</v>
      </c>
      <c r="AF444" t="str">
        <f t="shared" si="22"/>
        <v>38_Collecte et traitement des eaux usées</v>
      </c>
      <c r="AG444" t="str">
        <f>INDEX(PDC!$K$1:$L$89,MATCH('RP2016'!$AI444,PDC!$K:$K,0),MATCH($AG$4,PDC!$K$1:SL$1,0))</f>
        <v>Collecte et traitement des eaux usées</v>
      </c>
      <c r="AH444" t="s">
        <v>147</v>
      </c>
      <c r="AI444" t="s">
        <v>197</v>
      </c>
      <c r="AJ444" s="10">
        <v>236.45251647000001</v>
      </c>
    </row>
    <row r="445" spans="25:36" x14ac:dyDescent="0.35">
      <c r="Y445" t="str">
        <f t="shared" si="21"/>
        <v>8403_Commerce de gros, à l'exception des automobiles et des motocycles</v>
      </c>
      <c r="Z445" t="str">
        <f>INDEX(PDC!$K$1:$L$89,MATCH('RP2016'!$AB445,PDC!$K:$K,0),MATCH($Z$3,PDC!$K$1:$L$1,0))</f>
        <v>Commerce de gros, à l'exception des automobiles et des motocycles</v>
      </c>
      <c r="AA445">
        <v>8403</v>
      </c>
      <c r="AB445" t="s">
        <v>210</v>
      </c>
      <c r="AC445" s="10">
        <v>1160.4275138</v>
      </c>
      <c r="AF445" t="str">
        <f t="shared" si="22"/>
        <v>38_Collecte, traitement et élimination des déchets ; récupération</v>
      </c>
      <c r="AG445" t="str">
        <f>INDEX(PDC!$K$1:$L$89,MATCH('RP2016'!$AI445,PDC!$K:$K,0),MATCH($AG$4,PDC!$K$1:SL$1,0))</f>
        <v>Collecte, traitement et élimination des déchets ; récupération</v>
      </c>
      <c r="AH445" t="s">
        <v>147</v>
      </c>
      <c r="AI445" t="s">
        <v>147</v>
      </c>
      <c r="AJ445" s="10">
        <v>1780.8362073999999</v>
      </c>
    </row>
    <row r="446" spans="25:36" x14ac:dyDescent="0.35">
      <c r="Y446" t="str">
        <f t="shared" si="21"/>
        <v>8403_Commerce de détail, à l'exception des automobiles et des motocycles</v>
      </c>
      <c r="Z446" t="str">
        <f>INDEX(PDC!$K$1:$L$89,MATCH('RP2016'!$AB446,PDC!$K:$K,0),MATCH($Z$3,PDC!$K$1:$L$1,0))</f>
        <v>Commerce de détail, à l'exception des automobiles et des motocycles</v>
      </c>
      <c r="AA446">
        <v>8403</v>
      </c>
      <c r="AB446" t="s">
        <v>206</v>
      </c>
      <c r="AC446" s="10">
        <v>1862.1569729</v>
      </c>
      <c r="AF446" t="str">
        <f t="shared" si="22"/>
        <v>38_Dépollution et autres services de gestion des déchets</v>
      </c>
      <c r="AG446" t="str">
        <f>INDEX(PDC!$K$1:$L$89,MATCH('RP2016'!$AI446,PDC!$K:$K,0),MATCH($AG$4,PDC!$K$1:SL$1,0))</f>
        <v>Dépollution et autres services de gestion des déchets</v>
      </c>
      <c r="AH446" t="s">
        <v>147</v>
      </c>
      <c r="AI446" t="s">
        <v>246</v>
      </c>
      <c r="AJ446" s="10">
        <v>88.796076049999996</v>
      </c>
    </row>
    <row r="447" spans="25:36" x14ac:dyDescent="0.35">
      <c r="Y447" t="str">
        <f t="shared" si="21"/>
        <v>8403_Transports terrestres et transport par conduites</v>
      </c>
      <c r="Z447" t="str">
        <f>INDEX(PDC!$K$1:$L$89,MATCH('RP2016'!$AB447,PDC!$K:$K,0),MATCH($Z$3,PDC!$K$1:$L$1,0))</f>
        <v>Transports terrestres et transport par conduites</v>
      </c>
      <c r="AA447">
        <v>8403</v>
      </c>
      <c r="AB447" t="s">
        <v>205</v>
      </c>
      <c r="AC447" s="10">
        <v>883.55566374</v>
      </c>
      <c r="AF447" t="str">
        <f t="shared" si="22"/>
        <v>38_Construction de bâtiments</v>
      </c>
      <c r="AG447" t="str">
        <f>INDEX(PDC!$K$1:$L$89,MATCH('RP2016'!$AI447,PDC!$K:$K,0),MATCH($AG$4,PDC!$K$1:SL$1,0))</f>
        <v>Construction de bâtiments</v>
      </c>
      <c r="AH447" t="s">
        <v>147</v>
      </c>
      <c r="AI447" t="s">
        <v>193</v>
      </c>
      <c r="AJ447" s="10">
        <v>1747.0757728000001</v>
      </c>
    </row>
    <row r="448" spans="25:36" x14ac:dyDescent="0.35">
      <c r="Y448" t="str">
        <f t="shared" si="21"/>
        <v>8403_Transports par eau</v>
      </c>
      <c r="Z448" t="str">
        <f>INDEX(PDC!$K$1:$L$89,MATCH('RP2016'!$AB448,PDC!$K:$K,0),MATCH($Z$3,PDC!$K$1:$L$1,0))</f>
        <v>Transports par eau</v>
      </c>
      <c r="AA448">
        <v>8403</v>
      </c>
      <c r="AB448" t="s">
        <v>256</v>
      </c>
      <c r="AC448" s="10">
        <v>2.8370706566999999</v>
      </c>
      <c r="AF448" t="str">
        <f t="shared" si="22"/>
        <v>38_Génie civil</v>
      </c>
      <c r="AG448" t="str">
        <f>INDEX(PDC!$K$1:$L$89,MATCH('RP2016'!$AI448,PDC!$K:$K,0),MATCH($AG$4,PDC!$K$1:SL$1,0))</f>
        <v>Génie civil</v>
      </c>
      <c r="AH448" t="s">
        <v>147</v>
      </c>
      <c r="AI448" t="s">
        <v>149</v>
      </c>
      <c r="AJ448" s="10">
        <v>2601.693968</v>
      </c>
    </row>
    <row r="449" spans="25:36" x14ac:dyDescent="0.35">
      <c r="Y449" t="str">
        <f t="shared" si="21"/>
        <v>8403_Transports aériens</v>
      </c>
      <c r="Z449" t="str">
        <f>INDEX(PDC!$K$1:$L$89,MATCH('RP2016'!$AB449,PDC!$K:$K,0),MATCH($Z$3,PDC!$K$1:$L$1,0))</f>
        <v>Transports aériens</v>
      </c>
      <c r="AA449">
        <v>8403</v>
      </c>
      <c r="AB449" t="s">
        <v>258</v>
      </c>
      <c r="AC449" s="10">
        <v>19.952813520999999</v>
      </c>
      <c r="AF449" t="str">
        <f t="shared" si="22"/>
        <v>38_Travaux de construction spécialisés</v>
      </c>
      <c r="AG449" t="str">
        <f>INDEX(PDC!$K$1:$L$89,MATCH('RP2016'!$AI449,PDC!$K:$K,0),MATCH($AG$4,PDC!$K$1:SL$1,0))</f>
        <v>Travaux de construction spécialisés</v>
      </c>
      <c r="AH449" t="s">
        <v>147</v>
      </c>
      <c r="AI449" t="s">
        <v>151</v>
      </c>
      <c r="AJ449" s="10">
        <v>20186.809162000001</v>
      </c>
    </row>
    <row r="450" spans="25:36" x14ac:dyDescent="0.35">
      <c r="Y450" t="str">
        <f t="shared" si="21"/>
        <v>8403_Entreposage et services auxiliaires des transports</v>
      </c>
      <c r="Z450" t="str">
        <f>INDEX(PDC!$K$1:$L$89,MATCH('RP2016'!$AB450,PDC!$K:$K,0),MATCH($Z$3,PDC!$K$1:$L$1,0))</f>
        <v>Entreposage et services auxiliaires des transports</v>
      </c>
      <c r="AA450">
        <v>8403</v>
      </c>
      <c r="AB450" t="s">
        <v>200</v>
      </c>
      <c r="AC450" s="10">
        <v>175.35187282000001</v>
      </c>
      <c r="AF450" t="str">
        <f t="shared" si="22"/>
        <v>38_Commerce et réparation d'automobiles et de motocycles</v>
      </c>
      <c r="AG450" t="str">
        <f>INDEX(PDC!$K$1:$L$89,MATCH('RP2016'!$AI450,PDC!$K:$K,0),MATCH($AG$4,PDC!$K$1:SL$1,0))</f>
        <v>Commerce et réparation d'automobiles et de motocycles</v>
      </c>
      <c r="AH450" t="s">
        <v>147</v>
      </c>
      <c r="AI450" t="s">
        <v>223</v>
      </c>
      <c r="AJ450" s="10">
        <v>6682.5327749999997</v>
      </c>
    </row>
    <row r="451" spans="25:36" x14ac:dyDescent="0.35">
      <c r="Y451" t="str">
        <f t="shared" si="21"/>
        <v>8403_Activités de poste et de courrier</v>
      </c>
      <c r="Z451" t="str">
        <f>INDEX(PDC!$K$1:$L$89,MATCH('RP2016'!$AB451,PDC!$K:$K,0),MATCH($Z$3,PDC!$K$1:$L$1,0))</f>
        <v>Activités de poste et de courrier</v>
      </c>
      <c r="AA451">
        <v>8403</v>
      </c>
      <c r="AB451" t="s">
        <v>229</v>
      </c>
      <c r="AC451" s="10">
        <v>170.07209986999999</v>
      </c>
      <c r="AF451" t="str">
        <f t="shared" si="22"/>
        <v>38_Commerce de gros, à l'exception des automobiles et des motocycles</v>
      </c>
      <c r="AG451" t="str">
        <f>INDEX(PDC!$K$1:$L$89,MATCH('RP2016'!$AI451,PDC!$K:$K,0),MATCH($AG$4,PDC!$K$1:SL$1,0))</f>
        <v>Commerce de gros, à l'exception des automobiles et des motocycles</v>
      </c>
      <c r="AH451" t="s">
        <v>147</v>
      </c>
      <c r="AI451" t="s">
        <v>210</v>
      </c>
      <c r="AJ451" s="10">
        <v>16625.132457</v>
      </c>
    </row>
    <row r="452" spans="25:36" x14ac:dyDescent="0.35">
      <c r="Y452" t="str">
        <f t="shared" si="21"/>
        <v>8403_Hébergement</v>
      </c>
      <c r="Z452" t="str">
        <f>INDEX(PDC!$K$1:$L$89,MATCH('RP2016'!$AB452,PDC!$K:$K,0),MATCH($Z$3,PDC!$K$1:$L$1,0))</f>
        <v>Hébergement</v>
      </c>
      <c r="AA452">
        <v>8403</v>
      </c>
      <c r="AB452" t="s">
        <v>220</v>
      </c>
      <c r="AC452" s="10">
        <v>335.68567982000002</v>
      </c>
      <c r="AF452" t="str">
        <f t="shared" si="22"/>
        <v>38_Commerce de détail, à l'exception des automobiles et des motocycles</v>
      </c>
      <c r="AG452" t="str">
        <f>INDEX(PDC!$K$1:$L$89,MATCH('RP2016'!$AI452,PDC!$K:$K,0),MATCH($AG$4,PDC!$K$1:SL$1,0))</f>
        <v>Commerce de détail, à l'exception des automobiles et des motocycles</v>
      </c>
      <c r="AH452" t="s">
        <v>147</v>
      </c>
      <c r="AI452" t="s">
        <v>206</v>
      </c>
      <c r="AJ452" s="10">
        <v>27979.770461</v>
      </c>
    </row>
    <row r="453" spans="25:36" x14ac:dyDescent="0.35">
      <c r="Y453" t="str">
        <f t="shared" ref="Y453:Y516" si="23">AA453&amp;"_"&amp;Z453</f>
        <v>8403_Restauration</v>
      </c>
      <c r="Z453" t="str">
        <f>INDEX(PDC!$K$1:$L$89,MATCH('RP2016'!$AB453,PDC!$K:$K,0),MATCH($Z$3,PDC!$K$1:$L$1,0))</f>
        <v>Restauration</v>
      </c>
      <c r="AA453">
        <v>8403</v>
      </c>
      <c r="AB453" t="s">
        <v>214</v>
      </c>
      <c r="AC453" s="10">
        <v>487.06826900999999</v>
      </c>
      <c r="AF453" t="str">
        <f t="shared" ref="AF453:AF516" si="24">AH453&amp;"_"&amp;AG453</f>
        <v>38_Transports terrestres et transport par conduites</v>
      </c>
      <c r="AG453" t="str">
        <f>INDEX(PDC!$K$1:$L$89,MATCH('RP2016'!$AI453,PDC!$K:$K,0),MATCH($AG$4,PDC!$K$1:SL$1,0))</f>
        <v>Transports terrestres et transport par conduites</v>
      </c>
      <c r="AH453" t="s">
        <v>147</v>
      </c>
      <c r="AI453" t="s">
        <v>205</v>
      </c>
      <c r="AJ453" s="10">
        <v>11251.002689999999</v>
      </c>
    </row>
    <row r="454" spans="25:36" x14ac:dyDescent="0.35">
      <c r="Y454" t="str">
        <f t="shared" si="23"/>
        <v>8403_Édition</v>
      </c>
      <c r="Z454" t="str">
        <f>INDEX(PDC!$K$1:$L$89,MATCH('RP2016'!$AB454,PDC!$K:$K,0),MATCH($Z$3,PDC!$K$1:$L$1,0))</f>
        <v>Édition</v>
      </c>
      <c r="AA454">
        <v>8403</v>
      </c>
      <c r="AB454" t="s">
        <v>255</v>
      </c>
      <c r="AC454" s="10">
        <v>156.55967645999999</v>
      </c>
      <c r="AF454" t="str">
        <f t="shared" si="24"/>
        <v>38_Transports par eau</v>
      </c>
      <c r="AG454" t="str">
        <f>INDEX(PDC!$K$1:$L$89,MATCH('RP2016'!$AI454,PDC!$K:$K,0),MATCH($AG$4,PDC!$K$1:SL$1,0))</f>
        <v>Transports par eau</v>
      </c>
      <c r="AH454" t="s">
        <v>147</v>
      </c>
      <c r="AI454" t="s">
        <v>256</v>
      </c>
      <c r="AJ454" s="10">
        <v>26.560269768000001</v>
      </c>
    </row>
    <row r="455" spans="25:36" x14ac:dyDescent="0.35">
      <c r="Y455" t="str">
        <f t="shared" si="23"/>
        <v>8403_Production de films cinématographiques, de vidéo et de programmes de télévision ; enregistrement sonore et édition musicale</v>
      </c>
      <c r="Z455" t="str">
        <f>INDEX(PDC!$K$1:$L$89,MATCH('RP2016'!$AB455,PDC!$K:$K,0),MATCH($Z$3,PDC!$K$1:$L$1,0))</f>
        <v>Production de films cinématographiques, de vidéo et de programmes de télévision ; enregistrement sonore et édition musicale</v>
      </c>
      <c r="AA455">
        <v>8403</v>
      </c>
      <c r="AB455" t="s">
        <v>228</v>
      </c>
      <c r="AC455" s="10">
        <v>13.966142307</v>
      </c>
      <c r="AF455" t="str">
        <f t="shared" si="24"/>
        <v>38_Transports aériens</v>
      </c>
      <c r="AG455" t="str">
        <f>INDEX(PDC!$K$1:$L$89,MATCH('RP2016'!$AI455,PDC!$K:$K,0),MATCH($AG$4,PDC!$K$1:SL$1,0))</f>
        <v>Transports aériens</v>
      </c>
      <c r="AH455" t="s">
        <v>147</v>
      </c>
      <c r="AI455" t="s">
        <v>258</v>
      </c>
      <c r="AJ455" s="10">
        <v>186.69768995999999</v>
      </c>
    </row>
    <row r="456" spans="25:36" x14ac:dyDescent="0.35">
      <c r="Y456" t="str">
        <f t="shared" si="23"/>
        <v>8403_Télécommunications</v>
      </c>
      <c r="Z456" t="str">
        <f>INDEX(PDC!$K$1:$L$89,MATCH('RP2016'!$AB456,PDC!$K:$K,0),MATCH($Z$3,PDC!$K$1:$L$1,0))</f>
        <v>Télécommunications</v>
      </c>
      <c r="AA456">
        <v>8403</v>
      </c>
      <c r="AB456" t="s">
        <v>249</v>
      </c>
      <c r="AC456" s="10">
        <v>61.173536679000001</v>
      </c>
      <c r="AF456" t="str">
        <f t="shared" si="24"/>
        <v>38_Entreposage et services auxiliaires des transports</v>
      </c>
      <c r="AG456" t="str">
        <f>INDEX(PDC!$K$1:$L$89,MATCH('RP2016'!$AI456,PDC!$K:$K,0),MATCH($AG$4,PDC!$K$1:SL$1,0))</f>
        <v>Entreposage et services auxiliaires des transports</v>
      </c>
      <c r="AH456" t="s">
        <v>147</v>
      </c>
      <c r="AI456" t="s">
        <v>200</v>
      </c>
      <c r="AJ456" s="10">
        <v>5705.6714003999996</v>
      </c>
    </row>
    <row r="457" spans="25:36" x14ac:dyDescent="0.35">
      <c r="Y457" t="str">
        <f t="shared" si="23"/>
        <v>8403_Programmation, conseil et autres activités informatiques</v>
      </c>
      <c r="Z457" t="str">
        <f>INDEX(PDC!$K$1:$L$89,MATCH('RP2016'!$AB457,PDC!$K:$K,0),MATCH($Z$3,PDC!$K$1:$L$1,0))</f>
        <v>Programmation, conseil et autres activités informatiques</v>
      </c>
      <c r="AA457">
        <v>8403</v>
      </c>
      <c r="AB457" t="s">
        <v>233</v>
      </c>
      <c r="AC457" s="10">
        <v>56.287168465999997</v>
      </c>
      <c r="AF457" t="str">
        <f t="shared" si="24"/>
        <v>38_Activités de poste et de courrier</v>
      </c>
      <c r="AG457" t="str">
        <f>INDEX(PDC!$K$1:$L$89,MATCH('RP2016'!$AI457,PDC!$K:$K,0),MATCH($AG$4,PDC!$K$1:SL$1,0))</f>
        <v>Activités de poste et de courrier</v>
      </c>
      <c r="AH457" t="s">
        <v>147</v>
      </c>
      <c r="AI457" t="s">
        <v>229</v>
      </c>
      <c r="AJ457" s="10">
        <v>2244.6430095999999</v>
      </c>
    </row>
    <row r="458" spans="25:36" x14ac:dyDescent="0.35">
      <c r="Y458" t="str">
        <f t="shared" si="23"/>
        <v>8403_Services d'information</v>
      </c>
      <c r="Z458" t="str">
        <f>INDEX(PDC!$K$1:$L$89,MATCH('RP2016'!$AB458,PDC!$K:$K,0),MATCH($Z$3,PDC!$K$1:$L$1,0))</f>
        <v>Services d'information</v>
      </c>
      <c r="AA458">
        <v>8403</v>
      </c>
      <c r="AB458" t="s">
        <v>153</v>
      </c>
      <c r="AC458" s="10">
        <v>39.127024943999999</v>
      </c>
      <c r="AF458" t="str">
        <f t="shared" si="24"/>
        <v>38_Hébergement</v>
      </c>
      <c r="AG458" t="str">
        <f>INDEX(PDC!$K$1:$L$89,MATCH('RP2016'!$AI458,PDC!$K:$K,0),MATCH($AG$4,PDC!$K$1:SL$1,0))</f>
        <v>Hébergement</v>
      </c>
      <c r="AH458" t="s">
        <v>147</v>
      </c>
      <c r="AI458" t="s">
        <v>220</v>
      </c>
      <c r="AJ458" s="10">
        <v>2871.6996714000002</v>
      </c>
    </row>
    <row r="459" spans="25:36" x14ac:dyDescent="0.35">
      <c r="Y459" t="str">
        <f t="shared" si="23"/>
        <v>8403_Activités des services financiers, hors assurance et caisses de retraite</v>
      </c>
      <c r="Z459" t="str">
        <f>INDEX(PDC!$K$1:$L$89,MATCH('RP2016'!$AB459,PDC!$K:$K,0),MATCH($Z$3,PDC!$K$1:$L$1,0))</f>
        <v>Activités des services financiers, hors assurance et caisses de retraite</v>
      </c>
      <c r="AA459">
        <v>8403</v>
      </c>
      <c r="AB459" t="s">
        <v>226</v>
      </c>
      <c r="AC459" s="10">
        <v>353.48987800999998</v>
      </c>
      <c r="AF459" t="str">
        <f t="shared" si="24"/>
        <v>38_Restauration</v>
      </c>
      <c r="AG459" t="str">
        <f>INDEX(PDC!$K$1:$L$89,MATCH('RP2016'!$AI459,PDC!$K:$K,0),MATCH($AG$4,PDC!$K$1:SL$1,0))</f>
        <v>Restauration</v>
      </c>
      <c r="AH459" t="s">
        <v>147</v>
      </c>
      <c r="AI459" t="s">
        <v>214</v>
      </c>
      <c r="AJ459" s="10">
        <v>10031.909506</v>
      </c>
    </row>
    <row r="460" spans="25:36" x14ac:dyDescent="0.35">
      <c r="Y460" t="str">
        <f t="shared" si="23"/>
        <v>8403_Assurance</v>
      </c>
      <c r="Z460" t="str">
        <f>INDEX(PDC!$K$1:$L$89,MATCH('RP2016'!$AB460,PDC!$K:$K,0),MATCH($Z$3,PDC!$K$1:$L$1,0))</f>
        <v>Assurance</v>
      </c>
      <c r="AA460">
        <v>8403</v>
      </c>
      <c r="AB460" t="s">
        <v>240</v>
      </c>
      <c r="AC460" s="10">
        <v>162.59359512</v>
      </c>
      <c r="AF460" t="str">
        <f t="shared" si="24"/>
        <v>38_Édition</v>
      </c>
      <c r="AG460" t="str">
        <f>INDEX(PDC!$K$1:$L$89,MATCH('RP2016'!$AI460,PDC!$K:$K,0),MATCH($AG$4,PDC!$K$1:SL$1,0))</f>
        <v>Édition</v>
      </c>
      <c r="AH460" t="s">
        <v>147</v>
      </c>
      <c r="AI460" t="s">
        <v>255</v>
      </c>
      <c r="AJ460" s="10">
        <v>2251.1466869999999</v>
      </c>
    </row>
    <row r="461" spans="25:36" x14ac:dyDescent="0.35">
      <c r="Y461" t="str">
        <f t="shared" si="23"/>
        <v>8403_Activités auxiliaires de services financiers et d'assurance</v>
      </c>
      <c r="Z461" t="str">
        <f>INDEX(PDC!$K$1:$L$89,MATCH('RP2016'!$AB461,PDC!$K:$K,0),MATCH($Z$3,PDC!$K$1:$L$1,0))</f>
        <v>Activités auxiliaires de services financiers et d'assurance</v>
      </c>
      <c r="AA461">
        <v>8403</v>
      </c>
      <c r="AB461" t="s">
        <v>232</v>
      </c>
      <c r="AC461" s="10">
        <v>159.12230417999999</v>
      </c>
      <c r="AF461" t="str">
        <f t="shared" si="24"/>
        <v>38_Production de films cinématographiques, de vidéo et de programmes de télévision ; enregistrement sonore et édition musicale</v>
      </c>
      <c r="AG461" t="str">
        <f>INDEX(PDC!$K$1:$L$89,MATCH('RP2016'!$AI461,PDC!$K:$K,0),MATCH($AG$4,PDC!$K$1:SL$1,0))</f>
        <v>Production de films cinématographiques, de vidéo et de programmes de télévision ; enregistrement sonore et édition musicale</v>
      </c>
      <c r="AH461" t="s">
        <v>147</v>
      </c>
      <c r="AI461" t="s">
        <v>228</v>
      </c>
      <c r="AJ461" s="10">
        <v>252.48779690999999</v>
      </c>
    </row>
    <row r="462" spans="25:36" x14ac:dyDescent="0.35">
      <c r="Y462" t="str">
        <f t="shared" si="23"/>
        <v>8403_Activités immobilières</v>
      </c>
      <c r="Z462" t="str">
        <f>INDEX(PDC!$K$1:$L$89,MATCH('RP2016'!$AB462,PDC!$K:$K,0),MATCH($Z$3,PDC!$K$1:$L$1,0))</f>
        <v>Activités immobilières</v>
      </c>
      <c r="AA462">
        <v>8403</v>
      </c>
      <c r="AB462" t="s">
        <v>217</v>
      </c>
      <c r="AC462" s="10">
        <v>181.64297192999999</v>
      </c>
      <c r="AF462" t="str">
        <f t="shared" si="24"/>
        <v>38_Programmation et diffusion</v>
      </c>
      <c r="AG462" t="str">
        <f>INDEX(PDC!$K$1:$L$89,MATCH('RP2016'!$AI462,PDC!$K:$K,0),MATCH($AG$4,PDC!$K$1:SL$1,0))</f>
        <v>Programmation et diffusion</v>
      </c>
      <c r="AH462" t="s">
        <v>147</v>
      </c>
      <c r="AI462" t="s">
        <v>257</v>
      </c>
      <c r="AJ462" s="10">
        <v>227.13762369</v>
      </c>
    </row>
    <row r="463" spans="25:36" x14ac:dyDescent="0.35">
      <c r="Y463" t="str">
        <f t="shared" si="23"/>
        <v>8403_Activités juridiques et comptables</v>
      </c>
      <c r="Z463" t="str">
        <f>INDEX(PDC!$K$1:$L$89,MATCH('RP2016'!$AB463,PDC!$K:$K,0),MATCH($Z$3,PDC!$K$1:$L$1,0))</f>
        <v>Activités juridiques et comptables</v>
      </c>
      <c r="AA463">
        <v>8403</v>
      </c>
      <c r="AB463" t="s">
        <v>155</v>
      </c>
      <c r="AC463" s="10">
        <v>310.07392951000003</v>
      </c>
      <c r="AF463" t="str">
        <f t="shared" si="24"/>
        <v>38_Télécommunications</v>
      </c>
      <c r="AG463" t="str">
        <f>INDEX(PDC!$K$1:$L$89,MATCH('RP2016'!$AI463,PDC!$K:$K,0),MATCH($AG$4,PDC!$K$1:SL$1,0))</f>
        <v>Télécommunications</v>
      </c>
      <c r="AH463" t="s">
        <v>147</v>
      </c>
      <c r="AI463" t="s">
        <v>249</v>
      </c>
      <c r="AJ463" s="10">
        <v>1613.0135327999999</v>
      </c>
    </row>
    <row r="464" spans="25:36" x14ac:dyDescent="0.35">
      <c r="Y464" t="str">
        <f t="shared" si="23"/>
        <v>8403_Activités des sièges sociaux ; conseil de gestion</v>
      </c>
      <c r="Z464" t="str">
        <f>INDEX(PDC!$K$1:$L$89,MATCH('RP2016'!$AB464,PDC!$K:$K,0),MATCH($Z$3,PDC!$K$1:$L$1,0))</f>
        <v>Activités des sièges sociaux ; conseil de gestion</v>
      </c>
      <c r="AA464">
        <v>8403</v>
      </c>
      <c r="AB464" t="s">
        <v>234</v>
      </c>
      <c r="AC464" s="10">
        <v>46.685439719999998</v>
      </c>
      <c r="AF464" t="str">
        <f t="shared" si="24"/>
        <v>38_Programmation, conseil et autres activités informatiques</v>
      </c>
      <c r="AG464" t="str">
        <f>INDEX(PDC!$K$1:$L$89,MATCH('RP2016'!$AI464,PDC!$K:$K,0),MATCH($AG$4,PDC!$K$1:SL$1,0))</f>
        <v>Programmation, conseil et autres activités informatiques</v>
      </c>
      <c r="AH464" t="s">
        <v>147</v>
      </c>
      <c r="AI464" t="s">
        <v>233</v>
      </c>
      <c r="AJ464" s="10">
        <v>7495.1852220999999</v>
      </c>
    </row>
    <row r="465" spans="25:36" x14ac:dyDescent="0.35">
      <c r="Y465" t="str">
        <f t="shared" si="23"/>
        <v>8403_Activités d'architecture et d'ingénierie ; activités de contrôle et analyses techniques</v>
      </c>
      <c r="Z465" t="str">
        <f>INDEX(PDC!$K$1:$L$89,MATCH('RP2016'!$AB465,PDC!$K:$K,0),MATCH($Z$3,PDC!$K$1:$L$1,0))</f>
        <v>Activités d'architecture et d'ingénierie ; activités de contrôle et analyses techniques</v>
      </c>
      <c r="AA465">
        <v>8403</v>
      </c>
      <c r="AB465" t="s">
        <v>243</v>
      </c>
      <c r="AC465" s="10">
        <v>227.72645438999999</v>
      </c>
      <c r="AF465" t="str">
        <f t="shared" si="24"/>
        <v>38_Services d'information</v>
      </c>
      <c r="AG465" t="str">
        <f>INDEX(PDC!$K$1:$L$89,MATCH('RP2016'!$AI465,PDC!$K:$K,0),MATCH($AG$4,PDC!$K$1:SL$1,0))</f>
        <v>Services d'information</v>
      </c>
      <c r="AH465" t="s">
        <v>147</v>
      </c>
      <c r="AI465" t="s">
        <v>153</v>
      </c>
      <c r="AJ465" s="10">
        <v>646.15582737</v>
      </c>
    </row>
    <row r="466" spans="25:36" x14ac:dyDescent="0.35">
      <c r="Y466" t="str">
        <f t="shared" si="23"/>
        <v>8403_Recherche-développement scientifique</v>
      </c>
      <c r="Z466" t="str">
        <f>INDEX(PDC!$K$1:$L$89,MATCH('RP2016'!$AB466,PDC!$K:$K,0),MATCH($Z$3,PDC!$K$1:$L$1,0))</f>
        <v>Recherche-développement scientifique</v>
      </c>
      <c r="AA466">
        <v>8403</v>
      </c>
      <c r="AB466" t="s">
        <v>251</v>
      </c>
      <c r="AC466" s="10">
        <v>7.7264485445000002</v>
      </c>
      <c r="AF466" t="str">
        <f t="shared" si="24"/>
        <v>38_Activités des services financiers, hors assurance et caisses de retraite</v>
      </c>
      <c r="AG466" t="str">
        <f>INDEX(PDC!$K$1:$L$89,MATCH('RP2016'!$AI466,PDC!$K:$K,0),MATCH($AG$4,PDC!$K$1:SL$1,0))</f>
        <v>Activités des services financiers, hors assurance et caisses de retraite</v>
      </c>
      <c r="AH466" t="s">
        <v>147</v>
      </c>
      <c r="AI466" t="s">
        <v>226</v>
      </c>
      <c r="AJ466" s="10">
        <v>7811.0388935999999</v>
      </c>
    </row>
    <row r="467" spans="25:36" x14ac:dyDescent="0.35">
      <c r="Y467" t="str">
        <f t="shared" si="23"/>
        <v>8403_Publicité et études de marché</v>
      </c>
      <c r="Z467" t="str">
        <f>INDEX(PDC!$K$1:$L$89,MATCH('RP2016'!$AB467,PDC!$K:$K,0),MATCH($Z$3,PDC!$K$1:$L$1,0))</f>
        <v>Publicité et études de marché</v>
      </c>
      <c r="AA467">
        <v>8403</v>
      </c>
      <c r="AB467" t="s">
        <v>157</v>
      </c>
      <c r="AC467" s="10">
        <v>52.671052887999998</v>
      </c>
      <c r="AF467" t="str">
        <f t="shared" si="24"/>
        <v>38_Assurance</v>
      </c>
      <c r="AG467" t="str">
        <f>INDEX(PDC!$K$1:$L$89,MATCH('RP2016'!$AI467,PDC!$K:$K,0),MATCH($AG$4,PDC!$K$1:SL$1,0))</f>
        <v>Assurance</v>
      </c>
      <c r="AH467" t="s">
        <v>147</v>
      </c>
      <c r="AI467" t="s">
        <v>240</v>
      </c>
      <c r="AJ467" s="10">
        <v>1415.3038681999999</v>
      </c>
    </row>
    <row r="468" spans="25:36" x14ac:dyDescent="0.35">
      <c r="Y468" t="str">
        <f t="shared" si="23"/>
        <v>8403_Autres activités spécialisées, scientifiques et techniques</v>
      </c>
      <c r="Z468" t="str">
        <f>INDEX(PDC!$K$1:$L$89,MATCH('RP2016'!$AB468,PDC!$K:$K,0),MATCH($Z$3,PDC!$K$1:$L$1,0))</f>
        <v>Autres activités spécialisées, scientifiques et techniques</v>
      </c>
      <c r="AA468">
        <v>8403</v>
      </c>
      <c r="AB468" t="s">
        <v>159</v>
      </c>
      <c r="AC468" s="10">
        <v>16.973281154999999</v>
      </c>
      <c r="AF468" t="str">
        <f t="shared" si="24"/>
        <v>38_Activités auxiliaires de services financiers et d'assurance</v>
      </c>
      <c r="AG468" t="str">
        <f>INDEX(PDC!$K$1:$L$89,MATCH('RP2016'!$AI468,PDC!$K:$K,0),MATCH($AG$4,PDC!$K$1:SL$1,0))</f>
        <v>Activités auxiliaires de services financiers et d'assurance</v>
      </c>
      <c r="AH468" t="s">
        <v>147</v>
      </c>
      <c r="AI468" t="s">
        <v>232</v>
      </c>
      <c r="AJ468" s="10">
        <v>1671.0268397</v>
      </c>
    </row>
    <row r="469" spans="25:36" x14ac:dyDescent="0.35">
      <c r="Y469" t="str">
        <f t="shared" si="23"/>
        <v>8403_Activités vétérinaires</v>
      </c>
      <c r="Z469" t="str">
        <f>INDEX(PDC!$K$1:$L$89,MATCH('RP2016'!$AB469,PDC!$K:$K,0),MATCH($Z$3,PDC!$K$1:$L$1,0))</f>
        <v>Activités vétérinaires</v>
      </c>
      <c r="AA469">
        <v>8403</v>
      </c>
      <c r="AB469" t="s">
        <v>238</v>
      </c>
      <c r="AC469" s="10">
        <v>58.922821405999997</v>
      </c>
      <c r="AF469" t="str">
        <f t="shared" si="24"/>
        <v>38_Activités immobilières</v>
      </c>
      <c r="AG469" t="str">
        <f>INDEX(PDC!$K$1:$L$89,MATCH('RP2016'!$AI469,PDC!$K:$K,0),MATCH($AG$4,PDC!$K$1:SL$1,0))</f>
        <v>Activités immobilières</v>
      </c>
      <c r="AH469" t="s">
        <v>147</v>
      </c>
      <c r="AI469" t="s">
        <v>217</v>
      </c>
      <c r="AJ469" s="10">
        <v>4615.8907651</v>
      </c>
    </row>
    <row r="470" spans="25:36" x14ac:dyDescent="0.35">
      <c r="Y470" t="str">
        <f t="shared" si="23"/>
        <v>8403_Activités de location et location-bail</v>
      </c>
      <c r="Z470" t="str">
        <f>INDEX(PDC!$K$1:$L$89,MATCH('RP2016'!$AB470,PDC!$K:$K,0),MATCH($Z$3,PDC!$K$1:$L$1,0))</f>
        <v>Activités de location et location-bail</v>
      </c>
      <c r="AA470">
        <v>8403</v>
      </c>
      <c r="AB470" t="s">
        <v>236</v>
      </c>
      <c r="AC470" s="10">
        <v>21.697848363999999</v>
      </c>
      <c r="AF470" t="str">
        <f t="shared" si="24"/>
        <v>38_Activités juridiques et comptables</v>
      </c>
      <c r="AG470" t="str">
        <f>INDEX(PDC!$K$1:$L$89,MATCH('RP2016'!$AI470,PDC!$K:$K,0),MATCH($AG$4,PDC!$K$1:SL$1,0))</f>
        <v>Activités juridiques et comptables</v>
      </c>
      <c r="AH470" t="s">
        <v>147</v>
      </c>
      <c r="AI470" t="s">
        <v>155</v>
      </c>
      <c r="AJ470" s="10">
        <v>3858.4048558999998</v>
      </c>
    </row>
    <row r="471" spans="25:36" x14ac:dyDescent="0.35">
      <c r="Y471" t="str">
        <f t="shared" si="23"/>
        <v>8403_Activités liées à l'emploi</v>
      </c>
      <c r="Z471" t="str">
        <f>INDEX(PDC!$K$1:$L$89,MATCH('RP2016'!$AB471,PDC!$K:$K,0),MATCH($Z$3,PDC!$K$1:$L$1,0))</f>
        <v>Activités liées à l'emploi</v>
      </c>
      <c r="AA471">
        <v>8403</v>
      </c>
      <c r="AB471" t="s">
        <v>198</v>
      </c>
      <c r="AC471" s="10">
        <v>428.19612456999999</v>
      </c>
      <c r="AF471" t="str">
        <f t="shared" si="24"/>
        <v>38_Activités des sièges sociaux ; conseil de gestion</v>
      </c>
      <c r="AG471" t="str">
        <f>INDEX(PDC!$K$1:$L$89,MATCH('RP2016'!$AI471,PDC!$K:$K,0),MATCH($AG$4,PDC!$K$1:SL$1,0))</f>
        <v>Activités des sièges sociaux ; conseil de gestion</v>
      </c>
      <c r="AH471" t="s">
        <v>147</v>
      </c>
      <c r="AI471" t="s">
        <v>234</v>
      </c>
      <c r="AJ471" s="10">
        <v>4189.3679861000001</v>
      </c>
    </row>
    <row r="472" spans="25:36" x14ac:dyDescent="0.35">
      <c r="Y472" t="str">
        <f t="shared" si="23"/>
        <v>8403_Activités des agences de voyage, voyagistes, services de réservation et activités connexes</v>
      </c>
      <c r="Z472" t="str">
        <f>INDEX(PDC!$K$1:$L$89,MATCH('RP2016'!$AB472,PDC!$K:$K,0),MATCH($Z$3,PDC!$K$1:$L$1,0))</f>
        <v>Activités des agences de voyage, voyagistes, services de réservation et activités connexes</v>
      </c>
      <c r="AA472">
        <v>8403</v>
      </c>
      <c r="AB472" t="s">
        <v>227</v>
      </c>
      <c r="AC472" s="10">
        <v>63.472920461999998</v>
      </c>
      <c r="AF472" t="str">
        <f t="shared" si="24"/>
        <v>38_Activités d'architecture et d'ingénierie ; activités de contrôle et analyses techniques</v>
      </c>
      <c r="AG472" t="str">
        <f>INDEX(PDC!$K$1:$L$89,MATCH('RP2016'!$AI472,PDC!$K:$K,0),MATCH($AG$4,PDC!$K$1:SL$1,0))</f>
        <v>Activités d'architecture et d'ingénierie ; activités de contrôle et analyses techniques</v>
      </c>
      <c r="AH472" t="s">
        <v>147</v>
      </c>
      <c r="AI472" t="s">
        <v>243</v>
      </c>
      <c r="AJ472" s="10">
        <v>8088.7447556999996</v>
      </c>
    </row>
    <row r="473" spans="25:36" x14ac:dyDescent="0.35">
      <c r="Y473" t="str">
        <f t="shared" si="23"/>
        <v>8403_Enquêtes et sécurité</v>
      </c>
      <c r="Z473" t="str">
        <f>INDEX(PDC!$K$1:$L$89,MATCH('RP2016'!$AB473,PDC!$K:$K,0),MATCH($Z$3,PDC!$K$1:$L$1,0))</f>
        <v>Enquêtes et sécurité</v>
      </c>
      <c r="AA473">
        <v>8403</v>
      </c>
      <c r="AB473" t="s">
        <v>213</v>
      </c>
      <c r="AC473" s="10">
        <v>50.508332174000003</v>
      </c>
      <c r="AF473" t="str">
        <f t="shared" si="24"/>
        <v>38_Recherche-développement scientifique</v>
      </c>
      <c r="AG473" t="str">
        <f>INDEX(PDC!$K$1:$L$89,MATCH('RP2016'!$AI473,PDC!$K:$K,0),MATCH($AG$4,PDC!$K$1:SL$1,0))</f>
        <v>Recherche-développement scientifique</v>
      </c>
      <c r="AH473" t="s">
        <v>147</v>
      </c>
      <c r="AI473" t="s">
        <v>251</v>
      </c>
      <c r="AJ473" s="10">
        <v>6912.2306060000001</v>
      </c>
    </row>
    <row r="474" spans="25:36" x14ac:dyDescent="0.35">
      <c r="Y474" t="str">
        <f t="shared" si="23"/>
        <v>8403_Services relatifs aux bâtiments et aménagement paysager</v>
      </c>
      <c r="Z474" t="str">
        <f>INDEX(PDC!$K$1:$L$89,MATCH('RP2016'!$AB474,PDC!$K:$K,0),MATCH($Z$3,PDC!$K$1:$L$1,0))</f>
        <v>Services relatifs aux bâtiments et aménagement paysager</v>
      </c>
      <c r="AA474">
        <v>8403</v>
      </c>
      <c r="AB474" t="s">
        <v>212</v>
      </c>
      <c r="AC474" s="10">
        <v>271.50567431000002</v>
      </c>
      <c r="AF474" t="str">
        <f t="shared" si="24"/>
        <v>38_Publicité et études de marché</v>
      </c>
      <c r="AG474" t="str">
        <f>INDEX(PDC!$K$1:$L$89,MATCH('RP2016'!$AI474,PDC!$K:$K,0),MATCH($AG$4,PDC!$K$1:SL$1,0))</f>
        <v>Publicité et études de marché</v>
      </c>
      <c r="AH474" t="s">
        <v>147</v>
      </c>
      <c r="AI474" t="s">
        <v>157</v>
      </c>
      <c r="AJ474" s="10">
        <v>928.99589388000004</v>
      </c>
    </row>
    <row r="475" spans="25:36" x14ac:dyDescent="0.35">
      <c r="Y475" t="str">
        <f t="shared" si="23"/>
        <v>8403_Activités administratives et autres activités de soutien aux entreprises</v>
      </c>
      <c r="Z475" t="str">
        <f>INDEX(PDC!$K$1:$L$89,MATCH('RP2016'!$AB475,PDC!$K:$K,0),MATCH($Z$3,PDC!$K$1:$L$1,0))</f>
        <v>Activités administratives et autres activités de soutien aux entreprises</v>
      </c>
      <c r="AA475">
        <v>8403</v>
      </c>
      <c r="AB475" t="s">
        <v>224</v>
      </c>
      <c r="AC475" s="10">
        <v>135.90266473</v>
      </c>
      <c r="AF475" t="str">
        <f t="shared" si="24"/>
        <v>38_Autres activités spécialisées, scientifiques et techniques</v>
      </c>
      <c r="AG475" t="str">
        <f>INDEX(PDC!$K$1:$L$89,MATCH('RP2016'!$AI475,PDC!$K:$K,0),MATCH($AG$4,PDC!$K$1:SL$1,0))</f>
        <v>Autres activités spécialisées, scientifiques et techniques</v>
      </c>
      <c r="AH475" t="s">
        <v>147</v>
      </c>
      <c r="AI475" t="s">
        <v>159</v>
      </c>
      <c r="AJ475" s="10">
        <v>790.56092447000003</v>
      </c>
    </row>
    <row r="476" spans="25:36" x14ac:dyDescent="0.35">
      <c r="Y476" t="str">
        <f t="shared" si="23"/>
        <v>8403_Administration publique et défense ; sécurité sociale obligatoire</v>
      </c>
      <c r="Z476" t="str">
        <f>INDEX(PDC!$K$1:$L$89,MATCH('RP2016'!$AB476,PDC!$K:$K,0),MATCH($Z$3,PDC!$K$1:$L$1,0))</f>
        <v>Administration publique et défense ; sécurité sociale obligatoire</v>
      </c>
      <c r="AA476">
        <v>8403</v>
      </c>
      <c r="AB476" t="s">
        <v>218</v>
      </c>
      <c r="AC476" s="10">
        <v>1207.9922753999999</v>
      </c>
      <c r="AF476" t="str">
        <f t="shared" si="24"/>
        <v>38_Activités vétérinaires</v>
      </c>
      <c r="AG476" t="str">
        <f>INDEX(PDC!$K$1:$L$89,MATCH('RP2016'!$AI476,PDC!$K:$K,0),MATCH($AG$4,PDC!$K$1:SL$1,0))</f>
        <v>Activités vétérinaires</v>
      </c>
      <c r="AH476" t="s">
        <v>147</v>
      </c>
      <c r="AI476" t="s">
        <v>238</v>
      </c>
      <c r="AJ476" s="10">
        <v>337.55063798999998</v>
      </c>
    </row>
    <row r="477" spans="25:36" x14ac:dyDescent="0.35">
      <c r="Y477" t="str">
        <f t="shared" si="23"/>
        <v>8403_Enseignement</v>
      </c>
      <c r="Z477" t="str">
        <f>INDEX(PDC!$K$1:$L$89,MATCH('RP2016'!$AB477,PDC!$K:$K,0),MATCH($Z$3,PDC!$K$1:$L$1,0))</f>
        <v>Enseignement</v>
      </c>
      <c r="AA477">
        <v>8403</v>
      </c>
      <c r="AB477" t="s">
        <v>222</v>
      </c>
      <c r="AC477" s="10">
        <v>821.44149746999994</v>
      </c>
      <c r="AF477" t="str">
        <f t="shared" si="24"/>
        <v>38_Activités de location et location-bail</v>
      </c>
      <c r="AG477" t="str">
        <f>INDEX(PDC!$K$1:$L$89,MATCH('RP2016'!$AI477,PDC!$K:$K,0),MATCH($AG$4,PDC!$K$1:SL$1,0))</f>
        <v>Activités de location et location-bail</v>
      </c>
      <c r="AH477" t="s">
        <v>147</v>
      </c>
      <c r="AI477" t="s">
        <v>236</v>
      </c>
      <c r="AJ477" s="10">
        <v>1396.5672629999999</v>
      </c>
    </row>
    <row r="478" spans="25:36" x14ac:dyDescent="0.35">
      <c r="Y478" t="str">
        <f t="shared" si="23"/>
        <v>8403_Activités pour la santé humaine</v>
      </c>
      <c r="Z478" t="str">
        <f>INDEX(PDC!$K$1:$L$89,MATCH('RP2016'!$AB478,PDC!$K:$K,0),MATCH($Z$3,PDC!$K$1:$L$1,0))</f>
        <v>Activités pour la santé humaine</v>
      </c>
      <c r="AA478">
        <v>8403</v>
      </c>
      <c r="AB478" t="s">
        <v>207</v>
      </c>
      <c r="AC478" s="10">
        <v>881.70512047</v>
      </c>
      <c r="AF478" t="str">
        <f t="shared" si="24"/>
        <v>38_Activités liées à l'emploi</v>
      </c>
      <c r="AG478" t="str">
        <f>INDEX(PDC!$K$1:$L$89,MATCH('RP2016'!$AI478,PDC!$K:$K,0),MATCH($AG$4,PDC!$K$1:SL$1,0))</f>
        <v>Activités liées à l'emploi</v>
      </c>
      <c r="AH478" t="s">
        <v>147</v>
      </c>
      <c r="AI478" t="s">
        <v>198</v>
      </c>
      <c r="AJ478" s="10">
        <v>10694.316505999999</v>
      </c>
    </row>
    <row r="479" spans="25:36" x14ac:dyDescent="0.35">
      <c r="Y479" t="str">
        <f t="shared" si="23"/>
        <v>8403_Hébergement médico-social et social</v>
      </c>
      <c r="Z479" t="str">
        <f>INDEX(PDC!$K$1:$L$89,MATCH('RP2016'!$AB479,PDC!$K:$K,0),MATCH($Z$3,PDC!$K$1:$L$1,0))</f>
        <v>Hébergement médico-social et social</v>
      </c>
      <c r="AA479">
        <v>8403</v>
      </c>
      <c r="AB479" t="s">
        <v>202</v>
      </c>
      <c r="AC479" s="10">
        <v>1253.9481641</v>
      </c>
      <c r="AF479" t="str">
        <f t="shared" si="24"/>
        <v>38_Activités des agences de voyage, voyagistes, services de réservation et activités connexes</v>
      </c>
      <c r="AG479" t="str">
        <f>INDEX(PDC!$K$1:$L$89,MATCH('RP2016'!$AI479,PDC!$K:$K,0),MATCH($AG$4,PDC!$K$1:SL$1,0))</f>
        <v>Activités des agences de voyage, voyagistes, services de réservation et activités connexes</v>
      </c>
      <c r="AH479" t="s">
        <v>147</v>
      </c>
      <c r="AI479" t="s">
        <v>227</v>
      </c>
      <c r="AJ479" s="10">
        <v>1067.7109243</v>
      </c>
    </row>
    <row r="480" spans="25:36" x14ac:dyDescent="0.35">
      <c r="Y480" t="str">
        <f t="shared" si="23"/>
        <v>8403_Action sociale sans hébergement</v>
      </c>
      <c r="Z480" t="str">
        <f>INDEX(PDC!$K$1:$L$89,MATCH('RP2016'!$AB480,PDC!$K:$K,0),MATCH($Z$3,PDC!$K$1:$L$1,0))</f>
        <v>Action sociale sans hébergement</v>
      </c>
      <c r="AA480">
        <v>8403</v>
      </c>
      <c r="AB480" t="s">
        <v>201</v>
      </c>
      <c r="AC480" s="10">
        <v>2010.6971818</v>
      </c>
      <c r="AF480" t="str">
        <f t="shared" si="24"/>
        <v>38_Enquêtes et sécurité</v>
      </c>
      <c r="AG480" t="str">
        <f>INDEX(PDC!$K$1:$L$89,MATCH('RP2016'!$AI480,PDC!$K:$K,0),MATCH($AG$4,PDC!$K$1:SL$1,0))</f>
        <v>Enquêtes et sécurité</v>
      </c>
      <c r="AH480" t="s">
        <v>147</v>
      </c>
      <c r="AI480" t="s">
        <v>213</v>
      </c>
      <c r="AJ480" s="10">
        <v>1737.0792262</v>
      </c>
    </row>
    <row r="481" spans="25:36" x14ac:dyDescent="0.35">
      <c r="Y481" t="str">
        <f t="shared" si="23"/>
        <v>8403_Activités créatives, artistiques et de spectacle</v>
      </c>
      <c r="Z481" t="str">
        <f>INDEX(PDC!$K$1:$L$89,MATCH('RP2016'!$AB481,PDC!$K:$K,0),MATCH($Z$3,PDC!$K$1:$L$1,0))</f>
        <v>Activités créatives, artistiques et de spectacle</v>
      </c>
      <c r="AA481">
        <v>8403</v>
      </c>
      <c r="AB481" t="s">
        <v>245</v>
      </c>
      <c r="AC481" s="10">
        <v>60.910452462000002</v>
      </c>
      <c r="AF481" t="str">
        <f t="shared" si="24"/>
        <v>38_Services relatifs aux bâtiments et aménagement paysager</v>
      </c>
      <c r="AG481" t="str">
        <f>INDEX(PDC!$K$1:$L$89,MATCH('RP2016'!$AI481,PDC!$K:$K,0),MATCH($AG$4,PDC!$K$1:SL$1,0))</f>
        <v>Services relatifs aux bâtiments et aménagement paysager</v>
      </c>
      <c r="AH481" t="s">
        <v>147</v>
      </c>
      <c r="AI481" t="s">
        <v>212</v>
      </c>
      <c r="AJ481" s="10">
        <v>6346.8487181999999</v>
      </c>
    </row>
    <row r="482" spans="25:36" x14ac:dyDescent="0.35">
      <c r="Y482" t="str">
        <f t="shared" si="23"/>
        <v>8403_Bibliothèques, archives, musées et autres activités culturelles</v>
      </c>
      <c r="Z482" t="str">
        <f>INDEX(PDC!$K$1:$L$89,MATCH('RP2016'!$AB482,PDC!$K:$K,0),MATCH($Z$3,PDC!$K$1:$L$1,0))</f>
        <v>Bibliothèques, archives, musées et autres activités culturelles</v>
      </c>
      <c r="AA482">
        <v>8403</v>
      </c>
      <c r="AB482" t="s">
        <v>239</v>
      </c>
      <c r="AC482" s="10">
        <v>5.0114334569999999</v>
      </c>
      <c r="AF482" t="str">
        <f t="shared" si="24"/>
        <v>38_Activités administratives et autres activités de soutien aux entreprises</v>
      </c>
      <c r="AG482" t="str">
        <f>INDEX(PDC!$K$1:$L$89,MATCH('RP2016'!$AI482,PDC!$K:$K,0),MATCH($AG$4,PDC!$K$1:SL$1,0))</f>
        <v>Activités administratives et autres activités de soutien aux entreprises</v>
      </c>
      <c r="AH482" t="s">
        <v>147</v>
      </c>
      <c r="AI482" t="s">
        <v>224</v>
      </c>
      <c r="AJ482" s="10">
        <v>3234.1847487</v>
      </c>
    </row>
    <row r="483" spans="25:36" x14ac:dyDescent="0.35">
      <c r="Y483" t="str">
        <f t="shared" si="23"/>
        <v>8403_Organisation de jeux de hasard et d'argent</v>
      </c>
      <c r="Z483" t="str">
        <f>INDEX(PDC!$K$1:$L$89,MATCH('RP2016'!$AB483,PDC!$K:$K,0),MATCH($Z$3,PDC!$K$1:$L$1,0))</f>
        <v>Organisation de jeux de hasard et d'argent</v>
      </c>
      <c r="AA483">
        <v>8403</v>
      </c>
      <c r="AB483" t="s">
        <v>247</v>
      </c>
      <c r="AC483" s="10">
        <v>20.823978713999999</v>
      </c>
      <c r="AF483" t="str">
        <f t="shared" si="24"/>
        <v>38_Administration publique et défense ; sécurité sociale obligatoire</v>
      </c>
      <c r="AG483" t="str">
        <f>INDEX(PDC!$K$1:$L$89,MATCH('RP2016'!$AI483,PDC!$K:$K,0),MATCH($AG$4,PDC!$K$1:SL$1,0))</f>
        <v>Administration publique et défense ; sécurité sociale obligatoire</v>
      </c>
      <c r="AH483" t="s">
        <v>147</v>
      </c>
      <c r="AI483" t="s">
        <v>218</v>
      </c>
      <c r="AJ483" s="10">
        <v>14094.062173</v>
      </c>
    </row>
    <row r="484" spans="25:36" x14ac:dyDescent="0.35">
      <c r="Y484" t="str">
        <f t="shared" si="23"/>
        <v>8403_Activités sportives, récréatives et de loisirs</v>
      </c>
      <c r="Z484" t="str">
        <f>INDEX(PDC!$K$1:$L$89,MATCH('RP2016'!$AB484,PDC!$K:$K,0),MATCH($Z$3,PDC!$K$1:$L$1,0))</f>
        <v>Activités sportives, récréatives et de loisirs</v>
      </c>
      <c r="AA484">
        <v>8403</v>
      </c>
      <c r="AB484" t="s">
        <v>241</v>
      </c>
      <c r="AC484" s="10">
        <v>119.37027469</v>
      </c>
      <c r="AF484" t="str">
        <f t="shared" si="24"/>
        <v>38_Enseignement</v>
      </c>
      <c r="AG484" t="str">
        <f>INDEX(PDC!$K$1:$L$89,MATCH('RP2016'!$AI484,PDC!$K:$K,0),MATCH($AG$4,PDC!$K$1:SL$1,0))</f>
        <v>Enseignement</v>
      </c>
      <c r="AH484" t="s">
        <v>147</v>
      </c>
      <c r="AI484" t="s">
        <v>222</v>
      </c>
      <c r="AJ484" s="10">
        <v>13455.992886</v>
      </c>
    </row>
    <row r="485" spans="25:36" x14ac:dyDescent="0.35">
      <c r="Y485" t="str">
        <f t="shared" si="23"/>
        <v>8403_Activités des organisations associatives</v>
      </c>
      <c r="Z485" t="str">
        <f>INDEX(PDC!$K$1:$L$89,MATCH('RP2016'!$AB485,PDC!$K:$K,0),MATCH($Z$3,PDC!$K$1:$L$1,0))</f>
        <v>Activités des organisations associatives</v>
      </c>
      <c r="AA485">
        <v>8403</v>
      </c>
      <c r="AB485" t="s">
        <v>209</v>
      </c>
      <c r="AC485" s="10">
        <v>531.14204036000001</v>
      </c>
      <c r="AF485" t="str">
        <f t="shared" si="24"/>
        <v>38_Activités pour la santé humaine</v>
      </c>
      <c r="AG485" t="str">
        <f>INDEX(PDC!$K$1:$L$89,MATCH('RP2016'!$AI485,PDC!$K:$K,0),MATCH($AG$4,PDC!$K$1:SL$1,0))</f>
        <v>Activités pour la santé humaine</v>
      </c>
      <c r="AH485" t="s">
        <v>147</v>
      </c>
      <c r="AI485" t="s">
        <v>207</v>
      </c>
      <c r="AJ485" s="10">
        <v>12427.031916</v>
      </c>
    </row>
    <row r="486" spans="25:36" x14ac:dyDescent="0.35">
      <c r="Y486" t="str">
        <f t="shared" si="23"/>
        <v>8403_Réparation d'ordinateurs et de biens personnels et domestiques</v>
      </c>
      <c r="Z486" t="str">
        <f>INDEX(PDC!$K$1:$L$89,MATCH('RP2016'!$AB486,PDC!$K:$K,0),MATCH($Z$3,PDC!$K$1:$L$1,0))</f>
        <v>Réparation d'ordinateurs et de biens personnels et domestiques</v>
      </c>
      <c r="AA486">
        <v>8403</v>
      </c>
      <c r="AB486" t="s">
        <v>242</v>
      </c>
      <c r="AC486" s="10">
        <v>35.721446962000002</v>
      </c>
      <c r="AF486" t="str">
        <f t="shared" si="24"/>
        <v>38_Hébergement médico-social et social</v>
      </c>
      <c r="AG486" t="str">
        <f>INDEX(PDC!$K$1:$L$89,MATCH('RP2016'!$AI486,PDC!$K:$K,0),MATCH($AG$4,PDC!$K$1:SL$1,0))</f>
        <v>Hébergement médico-social et social</v>
      </c>
      <c r="AH486" t="s">
        <v>147</v>
      </c>
      <c r="AI486" t="s">
        <v>202</v>
      </c>
      <c r="AJ486" s="10">
        <v>8165.0349035999998</v>
      </c>
    </row>
    <row r="487" spans="25:36" x14ac:dyDescent="0.35">
      <c r="Y487" t="str">
        <f t="shared" si="23"/>
        <v>8403_Autres services personnels</v>
      </c>
      <c r="Z487" t="str">
        <f>INDEX(PDC!$K$1:$L$89,MATCH('RP2016'!$AB487,PDC!$K:$K,0),MATCH($Z$3,PDC!$K$1:$L$1,0))</f>
        <v>Autres services personnels</v>
      </c>
      <c r="AA487">
        <v>8403</v>
      </c>
      <c r="AB487" t="s">
        <v>216</v>
      </c>
      <c r="AC487" s="10">
        <v>216.89654647</v>
      </c>
      <c r="AF487" t="str">
        <f t="shared" si="24"/>
        <v>38_Action sociale sans hébergement</v>
      </c>
      <c r="AG487" t="str">
        <f>INDEX(PDC!$K$1:$L$89,MATCH('RP2016'!$AI487,PDC!$K:$K,0),MATCH($AG$4,PDC!$K$1:SL$1,0))</f>
        <v>Action sociale sans hébergement</v>
      </c>
      <c r="AH487" t="s">
        <v>147</v>
      </c>
      <c r="AI487" t="s">
        <v>201</v>
      </c>
      <c r="AJ487" s="10">
        <v>21090.817902999999</v>
      </c>
    </row>
    <row r="488" spans="25:36" x14ac:dyDescent="0.35">
      <c r="Y488" t="str">
        <f t="shared" si="23"/>
        <v>8403_Activités des ménages en tant qu'employeurs de personnel domestique</v>
      </c>
      <c r="Z488" t="str">
        <f>INDEX(PDC!$K$1:$L$89,MATCH('RP2016'!$AB488,PDC!$K:$K,0),MATCH($Z$3,PDC!$K$1:$L$1,0))</f>
        <v>Activités des ménages en tant qu'employeurs de personnel domestique</v>
      </c>
      <c r="AA488">
        <v>8403</v>
      </c>
      <c r="AB488" t="s">
        <v>261</v>
      </c>
      <c r="AC488" s="10">
        <v>185.61318396999999</v>
      </c>
      <c r="AF488" t="str">
        <f t="shared" si="24"/>
        <v>38_Activités créatives, artistiques et de spectacle</v>
      </c>
      <c r="AG488" t="str">
        <f>INDEX(PDC!$K$1:$L$89,MATCH('RP2016'!$AI488,PDC!$K:$K,0),MATCH($AG$4,PDC!$K$1:SL$1,0))</f>
        <v>Activités créatives, artistiques et de spectacle</v>
      </c>
      <c r="AH488" t="s">
        <v>147</v>
      </c>
      <c r="AI488" t="s">
        <v>245</v>
      </c>
      <c r="AJ488" s="10">
        <v>1341.581512</v>
      </c>
    </row>
    <row r="489" spans="25:36" x14ac:dyDescent="0.35">
      <c r="Y489" t="str">
        <f t="shared" si="23"/>
        <v>8404_Culture et production animale, chasse et services annexes</v>
      </c>
      <c r="Z489" t="str">
        <f>INDEX(PDC!$K$1:$L$89,MATCH('RP2016'!$AB489,PDC!$K:$K,0),MATCH($Z$3,PDC!$K$1:$L$1,0))</f>
        <v>Culture et production animale, chasse et services annexes</v>
      </c>
      <c r="AA489">
        <v>8404</v>
      </c>
      <c r="AB489" t="s">
        <v>94</v>
      </c>
      <c r="AC489" s="10">
        <v>153.71062484999999</v>
      </c>
      <c r="AF489" t="str">
        <f t="shared" si="24"/>
        <v>38_Bibliothèques, archives, musées et autres activités culturelles</v>
      </c>
      <c r="AG489" t="str">
        <f>INDEX(PDC!$K$1:$L$89,MATCH('RP2016'!$AI489,PDC!$K:$K,0),MATCH($AG$4,PDC!$K$1:SL$1,0))</f>
        <v>Bibliothèques, archives, musées et autres activités culturelles</v>
      </c>
      <c r="AH489" t="s">
        <v>147</v>
      </c>
      <c r="AI489" t="s">
        <v>239</v>
      </c>
      <c r="AJ489" s="10">
        <v>127.78059951</v>
      </c>
    </row>
    <row r="490" spans="25:36" x14ac:dyDescent="0.35">
      <c r="Y490" t="str">
        <f t="shared" si="23"/>
        <v>8404_Sylviculture et exploitation forestière</v>
      </c>
      <c r="Z490" t="str">
        <f>INDEX(PDC!$K$1:$L$89,MATCH('RP2016'!$AB490,PDC!$K:$K,0),MATCH($Z$3,PDC!$K$1:$L$1,0))</f>
        <v>Sylviculture et exploitation forestière</v>
      </c>
      <c r="AA490">
        <v>8404</v>
      </c>
      <c r="AB490" t="s">
        <v>95</v>
      </c>
      <c r="AC490" s="10">
        <v>49.948427316</v>
      </c>
      <c r="AF490" t="str">
        <f t="shared" si="24"/>
        <v>38_Organisation de jeux de hasard et d'argent</v>
      </c>
      <c r="AG490" t="str">
        <f>INDEX(PDC!$K$1:$L$89,MATCH('RP2016'!$AI490,PDC!$K:$K,0),MATCH($AG$4,PDC!$K$1:SL$1,0))</f>
        <v>Organisation de jeux de hasard et d'argent</v>
      </c>
      <c r="AH490" t="s">
        <v>147</v>
      </c>
      <c r="AI490" t="s">
        <v>247</v>
      </c>
      <c r="AJ490" s="10">
        <v>145.72498286000001</v>
      </c>
    </row>
    <row r="491" spans="25:36" x14ac:dyDescent="0.35">
      <c r="Y491" t="str">
        <f t="shared" si="23"/>
        <v>8404_Pêche et aquaculture</v>
      </c>
      <c r="Z491" t="str">
        <f>INDEX(PDC!$K$1:$L$89,MATCH('RP2016'!$AB491,PDC!$K:$K,0),MATCH($Z$3,PDC!$K$1:$L$1,0))</f>
        <v>Pêche et aquaculture</v>
      </c>
      <c r="AA491">
        <v>8404</v>
      </c>
      <c r="AB491" t="s">
        <v>104</v>
      </c>
      <c r="AC491" s="10">
        <v>5</v>
      </c>
      <c r="AF491" t="str">
        <f t="shared" si="24"/>
        <v>38_Activités sportives, récréatives et de loisirs</v>
      </c>
      <c r="AG491" t="str">
        <f>INDEX(PDC!$K$1:$L$89,MATCH('RP2016'!$AI491,PDC!$K:$K,0),MATCH($AG$4,PDC!$K$1:SL$1,0))</f>
        <v>Activités sportives, récréatives et de loisirs</v>
      </c>
      <c r="AH491" t="s">
        <v>147</v>
      </c>
      <c r="AI491" t="s">
        <v>241</v>
      </c>
      <c r="AJ491" s="10">
        <v>2278.7359654000002</v>
      </c>
    </row>
    <row r="492" spans="25:36" x14ac:dyDescent="0.35">
      <c r="Y492" t="str">
        <f t="shared" si="23"/>
        <v>8404_Autres industries extractives</v>
      </c>
      <c r="Z492" t="str">
        <f>INDEX(PDC!$K$1:$L$89,MATCH('RP2016'!$AB492,PDC!$K:$K,0),MATCH($Z$3,PDC!$K$1:$L$1,0))</f>
        <v>Autres industries extractives</v>
      </c>
      <c r="AA492">
        <v>8404</v>
      </c>
      <c r="AB492" t="s">
        <v>96</v>
      </c>
      <c r="AC492" s="10">
        <v>25.177348769000002</v>
      </c>
      <c r="AF492" t="str">
        <f t="shared" si="24"/>
        <v>38_Activités des organisations associatives</v>
      </c>
      <c r="AG492" t="str">
        <f>INDEX(PDC!$K$1:$L$89,MATCH('RP2016'!$AI492,PDC!$K:$K,0),MATCH($AG$4,PDC!$K$1:SL$1,0))</f>
        <v>Activités des organisations associatives</v>
      </c>
      <c r="AH492" t="s">
        <v>147</v>
      </c>
      <c r="AI492" t="s">
        <v>209</v>
      </c>
      <c r="AJ492" s="10">
        <v>8773.3126928999991</v>
      </c>
    </row>
    <row r="493" spans="25:36" x14ac:dyDescent="0.35">
      <c r="Y493" t="str">
        <f t="shared" si="23"/>
        <v>8404_Industries alimentaires</v>
      </c>
      <c r="Z493" t="str">
        <f>INDEX(PDC!$K$1:$L$89,MATCH('RP2016'!$AB493,PDC!$K:$K,0),MATCH($Z$3,PDC!$K$1:$L$1,0))</f>
        <v>Industries alimentaires</v>
      </c>
      <c r="AA493">
        <v>8404</v>
      </c>
      <c r="AB493" t="s">
        <v>199</v>
      </c>
      <c r="AC493" s="10">
        <v>336.42937449999999</v>
      </c>
      <c r="AF493" t="str">
        <f t="shared" si="24"/>
        <v>38_Réparation d'ordinateurs et de biens personnels et domestiques</v>
      </c>
      <c r="AG493" t="str">
        <f>INDEX(PDC!$K$1:$L$89,MATCH('RP2016'!$AI493,PDC!$K:$K,0),MATCH($AG$4,PDC!$K$1:SL$1,0))</f>
        <v>Réparation d'ordinateurs et de biens personnels et domestiques</v>
      </c>
      <c r="AH493" t="s">
        <v>147</v>
      </c>
      <c r="AI493" t="s">
        <v>242</v>
      </c>
      <c r="AJ493" s="10">
        <v>684.99300974000005</v>
      </c>
    </row>
    <row r="494" spans="25:36" x14ac:dyDescent="0.35">
      <c r="Y494" t="str">
        <f t="shared" si="23"/>
        <v>8404_Fabrication de boissons</v>
      </c>
      <c r="Z494" t="str">
        <f>INDEX(PDC!$K$1:$L$89,MATCH('RP2016'!$AB494,PDC!$K:$K,0),MATCH($Z$3,PDC!$K$1:$L$1,0))</f>
        <v>Fabrication de boissons</v>
      </c>
      <c r="AA494">
        <v>8404</v>
      </c>
      <c r="AB494" t="s">
        <v>252</v>
      </c>
      <c r="AC494" s="10">
        <v>19.198360192999999</v>
      </c>
      <c r="AF494" t="str">
        <f t="shared" si="24"/>
        <v>38_Autres services personnels</v>
      </c>
      <c r="AG494" t="str">
        <f>INDEX(PDC!$K$1:$L$89,MATCH('RP2016'!$AI494,PDC!$K:$K,0),MATCH($AG$4,PDC!$K$1:SL$1,0))</f>
        <v>Autres services personnels</v>
      </c>
      <c r="AH494" t="s">
        <v>147</v>
      </c>
      <c r="AI494" t="s">
        <v>216</v>
      </c>
      <c r="AJ494" s="10">
        <v>3204.6493590999999</v>
      </c>
    </row>
    <row r="495" spans="25:36" x14ac:dyDescent="0.35">
      <c r="Y495" t="str">
        <f t="shared" si="23"/>
        <v>8404_Fabrication de textiles</v>
      </c>
      <c r="Z495" t="str">
        <f>INDEX(PDC!$K$1:$L$89,MATCH('RP2016'!$AB495,PDC!$K:$K,0),MATCH($Z$3,PDC!$K$1:$L$1,0))</f>
        <v>Fabrication de textiles</v>
      </c>
      <c r="AA495">
        <v>8404</v>
      </c>
      <c r="AB495" t="s">
        <v>250</v>
      </c>
      <c r="AC495" s="10">
        <v>5</v>
      </c>
      <c r="AF495" t="str">
        <f t="shared" si="24"/>
        <v>38_Activités des ménages en tant qu'employeurs de personnel domestique</v>
      </c>
      <c r="AG495" t="str">
        <f>INDEX(PDC!$K$1:$L$89,MATCH('RP2016'!$AI495,PDC!$K:$K,0),MATCH($AG$4,PDC!$K$1:SL$1,0))</f>
        <v>Activités des ménages en tant qu'employeurs de personnel domestique</v>
      </c>
      <c r="AH495" t="s">
        <v>147</v>
      </c>
      <c r="AI495" t="s">
        <v>261</v>
      </c>
      <c r="AJ495" s="10">
        <v>2865.0804813999998</v>
      </c>
    </row>
    <row r="496" spans="25:36" x14ac:dyDescent="0.35">
      <c r="Y496" t="str">
        <f t="shared" si="23"/>
        <v>8404_Industrie du cuir et de la chaussure</v>
      </c>
      <c r="Z496" t="str">
        <f>INDEX(PDC!$K$1:$L$89,MATCH('RP2016'!$AB496,PDC!$K:$K,0),MATCH($Z$3,PDC!$K$1:$L$1,0))</f>
        <v>Industrie du cuir et de la chaussure</v>
      </c>
      <c r="AA496">
        <v>8404</v>
      </c>
      <c r="AB496" t="s">
        <v>143</v>
      </c>
      <c r="AC496" s="10">
        <v>252.97509209</v>
      </c>
      <c r="AF496" t="str">
        <f t="shared" si="24"/>
        <v>38_Activités des organisations et organismes extraterritoriaux</v>
      </c>
      <c r="AG496" t="str">
        <f>INDEX(PDC!$K$1:$L$89,MATCH('RP2016'!$AI496,PDC!$K:$K,0),MATCH($AG$4,PDC!$K$1:SL$1,0))</f>
        <v>Activités des organisations et organismes extraterritoriaux</v>
      </c>
      <c r="AH496" t="s">
        <v>147</v>
      </c>
      <c r="AI496" t="s">
        <v>260</v>
      </c>
      <c r="AJ496" s="10">
        <v>50.511096062</v>
      </c>
    </row>
    <row r="497" spans="25:36" x14ac:dyDescent="0.35">
      <c r="Y497" t="str">
        <f t="shared" si="23"/>
        <v>8404_Travail du bois et fabrication d'articles en bois et en liège, à l'exception des meubles ; fabrication d'articles en vannerie et sparterie</v>
      </c>
      <c r="Z497" t="str">
        <f>INDEX(PDC!$K$1:$L$89,MATCH('RP2016'!$AB497,PDC!$K:$K,0),MATCH($Z$3,PDC!$K$1:$L$1,0))</f>
        <v>Travail du bois et fabrication d'articles en bois et en liège, à l'exception des meubles ; fabrication d'articles en vannerie et sparterie</v>
      </c>
      <c r="AA497">
        <v>8404</v>
      </c>
      <c r="AB497" t="s">
        <v>196</v>
      </c>
      <c r="AC497" s="10">
        <v>78.088422652999995</v>
      </c>
      <c r="AF497" t="str">
        <f t="shared" si="24"/>
        <v>42_Culture et production animale, chasse et services annexes</v>
      </c>
      <c r="AG497" t="str">
        <f>INDEX(PDC!$K$1:$L$89,MATCH('RP2016'!$AI497,PDC!$K:$K,0),MATCH($AG$4,PDC!$K$1:SL$1,0))</f>
        <v>Culture et production animale, chasse et services annexes</v>
      </c>
      <c r="AH497" t="s">
        <v>149</v>
      </c>
      <c r="AI497" t="s">
        <v>94</v>
      </c>
      <c r="AJ497" s="10">
        <v>1469.1272741</v>
      </c>
    </row>
    <row r="498" spans="25:36" x14ac:dyDescent="0.35">
      <c r="Y498" t="str">
        <f t="shared" si="23"/>
        <v>8404_Imprimerie et reproduction d'enregistrements</v>
      </c>
      <c r="Z498" t="str">
        <f>INDEX(PDC!$K$1:$L$89,MATCH('RP2016'!$AB498,PDC!$K:$K,0),MATCH($Z$3,PDC!$K$1:$L$1,0))</f>
        <v>Imprimerie et reproduction d'enregistrements</v>
      </c>
      <c r="AA498">
        <v>8404</v>
      </c>
      <c r="AB498" t="s">
        <v>221</v>
      </c>
      <c r="AC498" s="10">
        <v>20.096695158999999</v>
      </c>
      <c r="AF498" t="str">
        <f t="shared" si="24"/>
        <v>42_Sylviculture et exploitation forestière</v>
      </c>
      <c r="AG498" t="str">
        <f>INDEX(PDC!$K$1:$L$89,MATCH('RP2016'!$AI498,PDC!$K:$K,0),MATCH($AG$4,PDC!$K$1:SL$1,0))</f>
        <v>Sylviculture et exploitation forestière</v>
      </c>
      <c r="AH498" t="s">
        <v>149</v>
      </c>
      <c r="AI498" t="s">
        <v>95</v>
      </c>
      <c r="AJ498" s="10">
        <v>122.41662816</v>
      </c>
    </row>
    <row r="499" spans="25:36" x14ac:dyDescent="0.35">
      <c r="Y499" t="str">
        <f t="shared" si="23"/>
        <v>8404_Industrie chimique</v>
      </c>
      <c r="Z499" t="str">
        <f>INDEX(PDC!$K$1:$L$89,MATCH('RP2016'!$AB499,PDC!$K:$K,0),MATCH($Z$3,PDC!$K$1:$L$1,0))</f>
        <v>Industrie chimique</v>
      </c>
      <c r="AA499">
        <v>8404</v>
      </c>
      <c r="AB499" t="s">
        <v>211</v>
      </c>
      <c r="AC499" s="10">
        <v>18.218636243999999</v>
      </c>
      <c r="AF499" t="str">
        <f t="shared" si="24"/>
        <v>42_Pêche et aquaculture</v>
      </c>
      <c r="AG499" t="str">
        <f>INDEX(PDC!$K$1:$L$89,MATCH('RP2016'!$AI499,PDC!$K:$K,0),MATCH($AG$4,PDC!$K$1:SL$1,0))</f>
        <v>Pêche et aquaculture</v>
      </c>
      <c r="AH499" t="s">
        <v>149</v>
      </c>
      <c r="AI499" t="s">
        <v>104</v>
      </c>
      <c r="AJ499" s="10">
        <v>4.8264692271999996</v>
      </c>
    </row>
    <row r="500" spans="25:36" x14ac:dyDescent="0.35">
      <c r="Y500" t="str">
        <f t="shared" si="23"/>
        <v>8404_Fabrication de produits en caoutchouc et en plastique</v>
      </c>
      <c r="Z500" t="str">
        <f>INDEX(PDC!$K$1:$L$89,MATCH('RP2016'!$AB500,PDC!$K:$K,0),MATCH($Z$3,PDC!$K$1:$L$1,0))</f>
        <v>Fabrication de produits en caoutchouc et en plastique</v>
      </c>
      <c r="AA500">
        <v>8404</v>
      </c>
      <c r="AB500" t="s">
        <v>195</v>
      </c>
      <c r="AC500" s="10">
        <v>78.583834328999998</v>
      </c>
      <c r="AF500" t="str">
        <f t="shared" si="24"/>
        <v>42_Extraction d'hydrocarbures</v>
      </c>
      <c r="AG500" t="str">
        <f>INDEX(PDC!$K$1:$L$89,MATCH('RP2016'!$AI500,PDC!$K:$K,0),MATCH($AG$4,PDC!$K$1:SL$1,0))</f>
        <v>Extraction d'hydrocarbures</v>
      </c>
      <c r="AH500" t="s">
        <v>149</v>
      </c>
      <c r="AI500" t="s">
        <v>105</v>
      </c>
      <c r="AJ500" s="10">
        <v>0.92279537680000001</v>
      </c>
    </row>
    <row r="501" spans="25:36" x14ac:dyDescent="0.35">
      <c r="Y501" t="str">
        <f t="shared" si="23"/>
        <v>8404_Fabrication d'autres produits minéraux non métalliques</v>
      </c>
      <c r="Z501" t="str">
        <f>INDEX(PDC!$K$1:$L$89,MATCH('RP2016'!$AB501,PDC!$K:$K,0),MATCH($Z$3,PDC!$K$1:$L$1,0))</f>
        <v>Fabrication d'autres produits minéraux non métalliques</v>
      </c>
      <c r="AA501">
        <v>8404</v>
      </c>
      <c r="AB501" t="s">
        <v>203</v>
      </c>
      <c r="AC501" s="10">
        <v>115.93688090000001</v>
      </c>
      <c r="AF501" t="str">
        <f t="shared" si="24"/>
        <v>42_Autres industries extractives</v>
      </c>
      <c r="AG501" t="str">
        <f>INDEX(PDC!$K$1:$L$89,MATCH('RP2016'!$AI501,PDC!$K:$K,0),MATCH($AG$4,PDC!$K$1:SL$1,0))</f>
        <v>Autres industries extractives</v>
      </c>
      <c r="AH501" t="s">
        <v>149</v>
      </c>
      <c r="AI501" t="s">
        <v>96</v>
      </c>
      <c r="AJ501" s="10">
        <v>172.23016604</v>
      </c>
    </row>
    <row r="502" spans="25:36" x14ac:dyDescent="0.35">
      <c r="Y502" t="str">
        <f t="shared" si="23"/>
        <v>8404_Métallurgie</v>
      </c>
      <c r="Z502" t="str">
        <f>INDEX(PDC!$K$1:$L$89,MATCH('RP2016'!$AB502,PDC!$K:$K,0),MATCH($Z$3,PDC!$K$1:$L$1,0))</f>
        <v>Métallurgie</v>
      </c>
      <c r="AA502">
        <v>8404</v>
      </c>
      <c r="AB502" t="s">
        <v>225</v>
      </c>
      <c r="AC502" s="10">
        <v>9.9700843083000006</v>
      </c>
      <c r="AF502" t="str">
        <f t="shared" si="24"/>
        <v>42_Industries alimentaires</v>
      </c>
      <c r="AG502" t="str">
        <f>INDEX(PDC!$K$1:$L$89,MATCH('RP2016'!$AI502,PDC!$K:$K,0),MATCH($AG$4,PDC!$K$1:SL$1,0))</f>
        <v>Industries alimentaires</v>
      </c>
      <c r="AH502" t="s">
        <v>149</v>
      </c>
      <c r="AI502" t="s">
        <v>199</v>
      </c>
      <c r="AJ502" s="10">
        <v>6920.6893909999999</v>
      </c>
    </row>
    <row r="503" spans="25:36" x14ac:dyDescent="0.35">
      <c r="Y503" t="str">
        <f t="shared" si="23"/>
        <v>8404_Fabrication de produits métalliques, à l'exception des machines et des équipements</v>
      </c>
      <c r="Z503" t="str">
        <f>INDEX(PDC!$K$1:$L$89,MATCH('RP2016'!$AB503,PDC!$K:$K,0),MATCH($Z$3,PDC!$K$1:$L$1,0))</f>
        <v>Fabrication de produits métalliques, à l'exception des machines et des équipements</v>
      </c>
      <c r="AA503">
        <v>8404</v>
      </c>
      <c r="AB503" t="s">
        <v>204</v>
      </c>
      <c r="AC503" s="10">
        <v>215.17336473</v>
      </c>
      <c r="AF503" t="str">
        <f t="shared" si="24"/>
        <v>42_Fabrication de boissons</v>
      </c>
      <c r="AG503" t="str">
        <f>INDEX(PDC!$K$1:$L$89,MATCH('RP2016'!$AI503,PDC!$K:$K,0),MATCH($AG$4,PDC!$K$1:SL$1,0))</f>
        <v>Fabrication de boissons</v>
      </c>
      <c r="AH503" t="s">
        <v>149</v>
      </c>
      <c r="AI503" t="s">
        <v>252</v>
      </c>
      <c r="AJ503" s="10">
        <v>529.00413422999998</v>
      </c>
    </row>
    <row r="504" spans="25:36" x14ac:dyDescent="0.35">
      <c r="Y504" t="str">
        <f t="shared" si="23"/>
        <v>8404_Fabrication de produits informatiques, électroniques et optiques</v>
      </c>
      <c r="Z504" t="str">
        <f>INDEX(PDC!$K$1:$L$89,MATCH('RP2016'!$AB504,PDC!$K:$K,0),MATCH($Z$3,PDC!$K$1:$L$1,0))</f>
        <v>Fabrication de produits informatiques, électroniques et optiques</v>
      </c>
      <c r="AA504">
        <v>8404</v>
      </c>
      <c r="AB504" t="s">
        <v>145</v>
      </c>
      <c r="AC504" s="10">
        <v>187.31006653</v>
      </c>
      <c r="AF504" t="str">
        <f t="shared" si="24"/>
        <v>42_Fabrication de textiles</v>
      </c>
      <c r="AG504" t="str">
        <f>INDEX(PDC!$K$1:$L$89,MATCH('RP2016'!$AI504,PDC!$K:$K,0),MATCH($AG$4,PDC!$K$1:SL$1,0))</f>
        <v>Fabrication de textiles</v>
      </c>
      <c r="AH504" t="s">
        <v>149</v>
      </c>
      <c r="AI504" t="s">
        <v>250</v>
      </c>
      <c r="AJ504" s="10">
        <v>3238.0137023000002</v>
      </c>
    </row>
    <row r="505" spans="25:36" x14ac:dyDescent="0.35">
      <c r="Y505" t="str">
        <f t="shared" si="23"/>
        <v>8404_Fabrication d'équipements électriques</v>
      </c>
      <c r="Z505" t="str">
        <f>INDEX(PDC!$K$1:$L$89,MATCH('RP2016'!$AB505,PDC!$K:$K,0),MATCH($Z$3,PDC!$K$1:$L$1,0))</f>
        <v>Fabrication d'équipements électriques</v>
      </c>
      <c r="AA505">
        <v>8404</v>
      </c>
      <c r="AB505" t="s">
        <v>235</v>
      </c>
      <c r="AC505" s="10">
        <v>261.08165037999999</v>
      </c>
      <c r="AF505" t="str">
        <f t="shared" si="24"/>
        <v>42_Industrie de l'habillement</v>
      </c>
      <c r="AG505" t="str">
        <f>INDEX(PDC!$K$1:$L$89,MATCH('RP2016'!$AI505,PDC!$K:$K,0),MATCH($AG$4,PDC!$K$1:SL$1,0))</f>
        <v>Industrie de l'habillement</v>
      </c>
      <c r="AH505" t="s">
        <v>149</v>
      </c>
      <c r="AI505" t="s">
        <v>254</v>
      </c>
      <c r="AJ505" s="10">
        <v>1001.2265353</v>
      </c>
    </row>
    <row r="506" spans="25:36" x14ac:dyDescent="0.35">
      <c r="Y506" t="str">
        <f t="shared" si="23"/>
        <v>8404_Fabrication de machines et équipements n.c.a.</v>
      </c>
      <c r="Z506" t="str">
        <f>INDEX(PDC!$K$1:$L$89,MATCH('RP2016'!$AB506,PDC!$K:$K,0),MATCH($Z$3,PDC!$K$1:$L$1,0))</f>
        <v>Fabrication de machines et équipements n.c.a.</v>
      </c>
      <c r="AA506">
        <v>8404</v>
      </c>
      <c r="AB506" t="s">
        <v>219</v>
      </c>
      <c r="AC506" s="10">
        <v>1208.1511995999999</v>
      </c>
      <c r="AF506" t="str">
        <f t="shared" si="24"/>
        <v>42_Industrie du cuir et de la chaussure</v>
      </c>
      <c r="AG506" t="str">
        <f>INDEX(PDC!$K$1:$L$89,MATCH('RP2016'!$AI506,PDC!$K:$K,0),MATCH($AG$4,PDC!$K$1:SL$1,0))</f>
        <v>Industrie du cuir et de la chaussure</v>
      </c>
      <c r="AH506" t="s">
        <v>149</v>
      </c>
      <c r="AI506" t="s">
        <v>143</v>
      </c>
      <c r="AJ506" s="10">
        <v>309.08961274000001</v>
      </c>
    </row>
    <row r="507" spans="25:36" x14ac:dyDescent="0.35">
      <c r="Y507" t="str">
        <f t="shared" si="23"/>
        <v>8404_Industrie automobile</v>
      </c>
      <c r="Z507" t="str">
        <f>INDEX(PDC!$K$1:$L$89,MATCH('RP2016'!$AB507,PDC!$K:$K,0),MATCH($Z$3,PDC!$K$1:$L$1,0))</f>
        <v>Industrie automobile</v>
      </c>
      <c r="AA507">
        <v>8404</v>
      </c>
      <c r="AB507" t="s">
        <v>208</v>
      </c>
      <c r="AC507" s="10">
        <v>69.928919093000005</v>
      </c>
      <c r="AF507" t="str">
        <f t="shared" si="24"/>
        <v>42_Travail du bois et fabrication d'articles en bois et en liège, à l'exception des meubles ; fabrication d'articles en vannerie et sparterie</v>
      </c>
      <c r="AG507" t="str">
        <f>INDEX(PDC!$K$1:$L$89,MATCH('RP2016'!$AI507,PDC!$K:$K,0),MATCH($AG$4,PDC!$K$1:SL$1,0))</f>
        <v>Travail du bois et fabrication d'articles en bois et en liège, à l'exception des meubles ; fabrication d'articles en vannerie et sparterie</v>
      </c>
      <c r="AH507" t="s">
        <v>149</v>
      </c>
      <c r="AI507" t="s">
        <v>196</v>
      </c>
      <c r="AJ507" s="10">
        <v>1038.7898989</v>
      </c>
    </row>
    <row r="508" spans="25:36" x14ac:dyDescent="0.35">
      <c r="Y508" t="str">
        <f t="shared" si="23"/>
        <v>8404_Fabrication d'autres matériels de transport</v>
      </c>
      <c r="Z508" t="str">
        <f>INDEX(PDC!$K$1:$L$89,MATCH('RP2016'!$AB508,PDC!$K:$K,0),MATCH($Z$3,PDC!$K$1:$L$1,0))</f>
        <v>Fabrication d'autres matériels de transport</v>
      </c>
      <c r="AA508">
        <v>8404</v>
      </c>
      <c r="AB508" t="s">
        <v>237</v>
      </c>
      <c r="AC508" s="10">
        <v>9.9960096491999995</v>
      </c>
      <c r="AF508" t="str">
        <f t="shared" si="24"/>
        <v>42_Industrie du papier et du carton</v>
      </c>
      <c r="AG508" t="str">
        <f>INDEX(PDC!$K$1:$L$89,MATCH('RP2016'!$AI508,PDC!$K:$K,0),MATCH($AG$4,PDC!$K$1:SL$1,0))</f>
        <v>Industrie du papier et du carton</v>
      </c>
      <c r="AH508" t="s">
        <v>149</v>
      </c>
      <c r="AI508" t="s">
        <v>248</v>
      </c>
      <c r="AJ508" s="10">
        <v>990.35887405000005</v>
      </c>
    </row>
    <row r="509" spans="25:36" x14ac:dyDescent="0.35">
      <c r="Y509" t="str">
        <f t="shared" si="23"/>
        <v>8404_Fabrication de meubles</v>
      </c>
      <c r="Z509" t="str">
        <f>INDEX(PDC!$K$1:$L$89,MATCH('RP2016'!$AB509,PDC!$K:$K,0),MATCH($Z$3,PDC!$K$1:$L$1,0))</f>
        <v>Fabrication de meubles</v>
      </c>
      <c r="AA509">
        <v>8404</v>
      </c>
      <c r="AB509" t="s">
        <v>231</v>
      </c>
      <c r="AC509" s="10">
        <v>24.821970947000001</v>
      </c>
      <c r="AF509" t="str">
        <f t="shared" si="24"/>
        <v>42_Imprimerie et reproduction d'enregistrements</v>
      </c>
      <c r="AG509" t="str">
        <f>INDEX(PDC!$K$1:$L$89,MATCH('RP2016'!$AI509,PDC!$K:$K,0),MATCH($AG$4,PDC!$K$1:SL$1,0))</f>
        <v>Imprimerie et reproduction d'enregistrements</v>
      </c>
      <c r="AH509" t="s">
        <v>149</v>
      </c>
      <c r="AI509" t="s">
        <v>221</v>
      </c>
      <c r="AJ509" s="10">
        <v>897.20192039000005</v>
      </c>
    </row>
    <row r="510" spans="25:36" x14ac:dyDescent="0.35">
      <c r="Y510" t="str">
        <f t="shared" si="23"/>
        <v>8404_Autres industries manufacturières</v>
      </c>
      <c r="Z510" t="str">
        <f>INDEX(PDC!$K$1:$L$89,MATCH('RP2016'!$AB510,PDC!$K:$K,0),MATCH($Z$3,PDC!$K$1:$L$1,0))</f>
        <v>Autres industries manufacturières</v>
      </c>
      <c r="AA510">
        <v>8404</v>
      </c>
      <c r="AB510" t="s">
        <v>244</v>
      </c>
      <c r="AC510" s="10">
        <v>10.070147006999999</v>
      </c>
      <c r="AF510" t="str">
        <f t="shared" si="24"/>
        <v>42_Cokéfaction et raffinage</v>
      </c>
      <c r="AG510" t="str">
        <f>INDEX(PDC!$K$1:$L$89,MATCH('RP2016'!$AI510,PDC!$K:$K,0),MATCH($AG$4,PDC!$K$1:SL$1,0))</f>
        <v>Cokéfaction et raffinage</v>
      </c>
      <c r="AH510" t="s">
        <v>149</v>
      </c>
      <c r="AI510" t="s">
        <v>262</v>
      </c>
      <c r="AJ510" s="10">
        <v>2.9006305541000001</v>
      </c>
    </row>
    <row r="511" spans="25:36" x14ac:dyDescent="0.35">
      <c r="Y511" t="str">
        <f t="shared" si="23"/>
        <v>8404_Réparation et installation de machines et d'équipements</v>
      </c>
      <c r="Z511" t="str">
        <f>INDEX(PDC!$K$1:$L$89,MATCH('RP2016'!$AB511,PDC!$K:$K,0),MATCH($Z$3,PDC!$K$1:$L$1,0))</f>
        <v>Réparation et installation de machines et d'équipements</v>
      </c>
      <c r="AA511">
        <v>8404</v>
      </c>
      <c r="AB511" t="s">
        <v>215</v>
      </c>
      <c r="AC511" s="10">
        <v>89.319951384999996</v>
      </c>
      <c r="AF511" t="str">
        <f t="shared" si="24"/>
        <v>42_Industrie chimique</v>
      </c>
      <c r="AG511" t="str">
        <f>INDEX(PDC!$K$1:$L$89,MATCH('RP2016'!$AI511,PDC!$K:$K,0),MATCH($AG$4,PDC!$K$1:SL$1,0))</f>
        <v>Industrie chimique</v>
      </c>
      <c r="AH511" t="s">
        <v>149</v>
      </c>
      <c r="AI511" t="s">
        <v>211</v>
      </c>
      <c r="AJ511" s="10">
        <v>1828.1573756</v>
      </c>
    </row>
    <row r="512" spans="25:36" x14ac:dyDescent="0.35">
      <c r="Y512" t="str">
        <f t="shared" si="23"/>
        <v>8404_Production et distribution d'électricité, de gaz, de vapeur et d'air conditionné</v>
      </c>
      <c r="Z512" t="str">
        <f>INDEX(PDC!$K$1:$L$89,MATCH('RP2016'!$AB512,PDC!$K:$K,0),MATCH($Z$3,PDC!$K$1:$L$1,0))</f>
        <v>Production et distribution d'électricité, de gaz, de vapeur et d'air conditionné</v>
      </c>
      <c r="AA512">
        <v>8404</v>
      </c>
      <c r="AB512" t="s">
        <v>253</v>
      </c>
      <c r="AC512" s="10">
        <v>112.2615844</v>
      </c>
      <c r="AF512" t="str">
        <f t="shared" si="24"/>
        <v>42_Industrie pharmaceutique</v>
      </c>
      <c r="AG512" t="str">
        <f>INDEX(PDC!$K$1:$L$89,MATCH('RP2016'!$AI512,PDC!$K:$K,0),MATCH($AG$4,PDC!$K$1:SL$1,0))</f>
        <v>Industrie pharmaceutique</v>
      </c>
      <c r="AH512" t="s">
        <v>149</v>
      </c>
      <c r="AI512" t="s">
        <v>259</v>
      </c>
      <c r="AJ512" s="10">
        <v>191.67890052000001</v>
      </c>
    </row>
    <row r="513" spans="25:36" x14ac:dyDescent="0.35">
      <c r="Y513" t="str">
        <f t="shared" si="23"/>
        <v>8404_Captage, traitement et distribution d'eau</v>
      </c>
      <c r="Z513" t="str">
        <f>INDEX(PDC!$K$1:$L$89,MATCH('RP2016'!$AB513,PDC!$K:$K,0),MATCH($Z$3,PDC!$K$1:$L$1,0))</f>
        <v>Captage, traitement et distribution d'eau</v>
      </c>
      <c r="AA513">
        <v>8404</v>
      </c>
      <c r="AB513" t="s">
        <v>230</v>
      </c>
      <c r="AC513" s="10">
        <v>27.953388625999999</v>
      </c>
      <c r="AF513" t="str">
        <f t="shared" si="24"/>
        <v>42_Fabrication de produits en caoutchouc et en plastique</v>
      </c>
      <c r="AG513" t="str">
        <f>INDEX(PDC!$K$1:$L$89,MATCH('RP2016'!$AI513,PDC!$K:$K,0),MATCH($AG$4,PDC!$K$1:SL$1,0))</f>
        <v>Fabrication de produits en caoutchouc et en plastique</v>
      </c>
      <c r="AH513" t="s">
        <v>149</v>
      </c>
      <c r="AI513" t="s">
        <v>195</v>
      </c>
      <c r="AJ513" s="10">
        <v>2047.8140470000001</v>
      </c>
    </row>
    <row r="514" spans="25:36" x14ac:dyDescent="0.35">
      <c r="Y514" t="str">
        <f t="shared" si="23"/>
        <v>8404_Collecte, traitement et élimination des déchets ; récupération</v>
      </c>
      <c r="Z514" t="str">
        <f>INDEX(PDC!$K$1:$L$89,MATCH('RP2016'!$AB514,PDC!$K:$K,0),MATCH($Z$3,PDC!$K$1:$L$1,0))</f>
        <v>Collecte, traitement et élimination des déchets ; récupération</v>
      </c>
      <c r="AA514">
        <v>8404</v>
      </c>
      <c r="AB514" t="s">
        <v>147</v>
      </c>
      <c r="AC514" s="10">
        <v>84.485031892999999</v>
      </c>
      <c r="AF514" t="str">
        <f t="shared" si="24"/>
        <v>42_Fabrication d'autres produits minéraux non métalliques</v>
      </c>
      <c r="AG514" t="str">
        <f>INDEX(PDC!$K$1:$L$89,MATCH('RP2016'!$AI514,PDC!$K:$K,0),MATCH($AG$4,PDC!$K$1:SL$1,0))</f>
        <v>Fabrication d'autres produits minéraux non métalliques</v>
      </c>
      <c r="AH514" t="s">
        <v>149</v>
      </c>
      <c r="AI514" t="s">
        <v>203</v>
      </c>
      <c r="AJ514" s="10">
        <v>1561.4980063</v>
      </c>
    </row>
    <row r="515" spans="25:36" x14ac:dyDescent="0.35">
      <c r="Y515" t="str">
        <f t="shared" si="23"/>
        <v>8404_Construction de bâtiments</v>
      </c>
      <c r="Z515" t="str">
        <f>INDEX(PDC!$K$1:$L$89,MATCH('RP2016'!$AB515,PDC!$K:$K,0),MATCH($Z$3,PDC!$K$1:$L$1,0))</f>
        <v>Construction de bâtiments</v>
      </c>
      <c r="AA515">
        <v>8404</v>
      </c>
      <c r="AB515" t="s">
        <v>193</v>
      </c>
      <c r="AC515" s="10">
        <v>5</v>
      </c>
      <c r="AF515" t="str">
        <f t="shared" si="24"/>
        <v>42_Métallurgie</v>
      </c>
      <c r="AG515" t="str">
        <f>INDEX(PDC!$K$1:$L$89,MATCH('RP2016'!$AI515,PDC!$K:$K,0),MATCH($AG$4,PDC!$K$1:SL$1,0))</f>
        <v>Métallurgie</v>
      </c>
      <c r="AH515" t="s">
        <v>149</v>
      </c>
      <c r="AI515" t="s">
        <v>225</v>
      </c>
      <c r="AJ515" s="10">
        <v>876.20917234000001</v>
      </c>
    </row>
    <row r="516" spans="25:36" x14ac:dyDescent="0.35">
      <c r="Y516" t="str">
        <f t="shared" si="23"/>
        <v>8404_Génie civil</v>
      </c>
      <c r="Z516" t="str">
        <f>INDEX(PDC!$K$1:$L$89,MATCH('RP2016'!$AB516,PDC!$K:$K,0),MATCH($Z$3,PDC!$K$1:$L$1,0))</f>
        <v>Génie civil</v>
      </c>
      <c r="AA516">
        <v>8404</v>
      </c>
      <c r="AB516" t="s">
        <v>149</v>
      </c>
      <c r="AC516" s="10">
        <v>43.544337024999997</v>
      </c>
      <c r="AF516" t="str">
        <f t="shared" si="24"/>
        <v>42_Fabrication de produits métalliques, à l'exception des machines et des équipements</v>
      </c>
      <c r="AG516" t="str">
        <f>INDEX(PDC!$K$1:$L$89,MATCH('RP2016'!$AI516,PDC!$K:$K,0),MATCH($AG$4,PDC!$K$1:SL$1,0))</f>
        <v>Fabrication de produits métalliques, à l'exception des machines et des équipements</v>
      </c>
      <c r="AH516" t="s">
        <v>149</v>
      </c>
      <c r="AI516" t="s">
        <v>204</v>
      </c>
      <c r="AJ516" s="10">
        <v>9456.7137215000002</v>
      </c>
    </row>
    <row r="517" spans="25:36" x14ac:dyDescent="0.35">
      <c r="Y517" t="str">
        <f t="shared" ref="Y517:Y580" si="25">AA517&amp;"_"&amp;Z517</f>
        <v>8404_Travaux de construction spécialisés</v>
      </c>
      <c r="Z517" t="str">
        <f>INDEX(PDC!$K$1:$L$89,MATCH('RP2016'!$AB517,PDC!$K:$K,0),MATCH($Z$3,PDC!$K$1:$L$1,0))</f>
        <v>Travaux de construction spécialisés</v>
      </c>
      <c r="AA517">
        <v>8404</v>
      </c>
      <c r="AB517" t="s">
        <v>151</v>
      </c>
      <c r="AC517" s="10">
        <v>780.78881780999995</v>
      </c>
      <c r="AF517" t="str">
        <f t="shared" ref="AF517:AF580" si="26">AH517&amp;"_"&amp;AG517</f>
        <v>42_Fabrication de produits informatiques, électroniques et optiques</v>
      </c>
      <c r="AG517" t="str">
        <f>INDEX(PDC!$K$1:$L$89,MATCH('RP2016'!$AI517,PDC!$K:$K,0),MATCH($AG$4,PDC!$K$1:SL$1,0))</f>
        <v>Fabrication de produits informatiques, électroniques et optiques</v>
      </c>
      <c r="AH517" t="s">
        <v>149</v>
      </c>
      <c r="AI517" t="s">
        <v>145</v>
      </c>
      <c r="AJ517" s="10">
        <v>1456.9773384</v>
      </c>
    </row>
    <row r="518" spans="25:36" x14ac:dyDescent="0.35">
      <c r="Y518" t="str">
        <f t="shared" si="25"/>
        <v>8404_Commerce et réparation d'automobiles et de motocycles</v>
      </c>
      <c r="Z518" t="str">
        <f>INDEX(PDC!$K$1:$L$89,MATCH('RP2016'!$AB518,PDC!$K:$K,0),MATCH($Z$3,PDC!$K$1:$L$1,0))</f>
        <v>Commerce et réparation d'automobiles et de motocycles</v>
      </c>
      <c r="AA518">
        <v>8404</v>
      </c>
      <c r="AB518" t="s">
        <v>223</v>
      </c>
      <c r="AC518" s="10">
        <v>200.06120727000001</v>
      </c>
      <c r="AF518" t="str">
        <f t="shared" si="26"/>
        <v>42_Fabrication d'équipements électriques</v>
      </c>
      <c r="AG518" t="str">
        <f>INDEX(PDC!$K$1:$L$89,MATCH('RP2016'!$AI518,PDC!$K:$K,0),MATCH($AG$4,PDC!$K$1:SL$1,0))</f>
        <v>Fabrication d'équipements électriques</v>
      </c>
      <c r="AH518" t="s">
        <v>149</v>
      </c>
      <c r="AI518" t="s">
        <v>235</v>
      </c>
      <c r="AJ518" s="10">
        <v>1172.1188064</v>
      </c>
    </row>
    <row r="519" spans="25:36" x14ac:dyDescent="0.35">
      <c r="Y519" t="str">
        <f t="shared" si="25"/>
        <v>8404_Commerce de gros, à l'exception des automobiles et des motocycles</v>
      </c>
      <c r="Z519" t="str">
        <f>INDEX(PDC!$K$1:$L$89,MATCH('RP2016'!$AB519,PDC!$K:$K,0),MATCH($Z$3,PDC!$K$1:$L$1,0))</f>
        <v>Commerce de gros, à l'exception des automobiles et des motocycles</v>
      </c>
      <c r="AA519">
        <v>8404</v>
      </c>
      <c r="AB519" t="s">
        <v>210</v>
      </c>
      <c r="AC519" s="10">
        <v>414.15200850999997</v>
      </c>
      <c r="AF519" t="str">
        <f t="shared" si="26"/>
        <v>42_Fabrication de machines et équipements n.c.a.</v>
      </c>
      <c r="AG519" t="str">
        <f>INDEX(PDC!$K$1:$L$89,MATCH('RP2016'!$AI519,PDC!$K:$K,0),MATCH($AG$4,PDC!$K$1:SL$1,0))</f>
        <v>Fabrication de machines et équipements n.c.a.</v>
      </c>
      <c r="AH519" t="s">
        <v>149</v>
      </c>
      <c r="AI519" t="s">
        <v>219</v>
      </c>
      <c r="AJ519" s="10">
        <v>3597.9936186</v>
      </c>
    </row>
    <row r="520" spans="25:36" x14ac:dyDescent="0.35">
      <c r="Y520" t="str">
        <f t="shared" si="25"/>
        <v>8404_Commerce de détail, à l'exception des automobiles et des motocycles</v>
      </c>
      <c r="Z520" t="str">
        <f>INDEX(PDC!$K$1:$L$89,MATCH('RP2016'!$AB520,PDC!$K:$K,0),MATCH($Z$3,PDC!$K$1:$L$1,0))</f>
        <v>Commerce de détail, à l'exception des automobiles et des motocycles</v>
      </c>
      <c r="AA520">
        <v>8404</v>
      </c>
      <c r="AB520" t="s">
        <v>206</v>
      </c>
      <c r="AC520" s="10">
        <v>716.86121119999996</v>
      </c>
      <c r="AF520" t="str">
        <f t="shared" si="26"/>
        <v>42_Industrie automobile</v>
      </c>
      <c r="AG520" t="str">
        <f>INDEX(PDC!$K$1:$L$89,MATCH('RP2016'!$AI520,PDC!$K:$K,0),MATCH($AG$4,PDC!$K$1:SL$1,0))</f>
        <v>Industrie automobile</v>
      </c>
      <c r="AH520" t="s">
        <v>149</v>
      </c>
      <c r="AI520" t="s">
        <v>208</v>
      </c>
      <c r="AJ520" s="10">
        <v>2486.2931521999999</v>
      </c>
    </row>
    <row r="521" spans="25:36" x14ac:dyDescent="0.35">
      <c r="Y521" t="str">
        <f t="shared" si="25"/>
        <v>8404_Transports terrestres et transport par conduites</v>
      </c>
      <c r="Z521" t="str">
        <f>INDEX(PDC!$K$1:$L$89,MATCH('RP2016'!$AB521,PDC!$K:$K,0),MATCH($Z$3,PDC!$K$1:$L$1,0))</f>
        <v>Transports terrestres et transport par conduites</v>
      </c>
      <c r="AA521">
        <v>8404</v>
      </c>
      <c r="AB521" t="s">
        <v>205</v>
      </c>
      <c r="AC521" s="10">
        <v>332.64288575</v>
      </c>
      <c r="AF521" t="str">
        <f t="shared" si="26"/>
        <v>42_Fabrication d'autres matériels de transport</v>
      </c>
      <c r="AG521" t="str">
        <f>INDEX(PDC!$K$1:$L$89,MATCH('RP2016'!$AI521,PDC!$K:$K,0),MATCH($AG$4,PDC!$K$1:SL$1,0))</f>
        <v>Fabrication d'autres matériels de transport</v>
      </c>
      <c r="AH521" t="s">
        <v>149</v>
      </c>
      <c r="AI521" t="s">
        <v>237</v>
      </c>
      <c r="AJ521" s="10">
        <v>399.84407232000001</v>
      </c>
    </row>
    <row r="522" spans="25:36" x14ac:dyDescent="0.35">
      <c r="Y522" t="str">
        <f t="shared" si="25"/>
        <v>8404_Entreposage et services auxiliaires des transports</v>
      </c>
      <c r="Z522" t="str">
        <f>INDEX(PDC!$K$1:$L$89,MATCH('RP2016'!$AB522,PDC!$K:$K,0),MATCH($Z$3,PDC!$K$1:$L$1,0))</f>
        <v>Entreposage et services auxiliaires des transports</v>
      </c>
      <c r="AA522">
        <v>8404</v>
      </c>
      <c r="AB522" t="s">
        <v>200</v>
      </c>
      <c r="AC522" s="10">
        <v>35.022899485000003</v>
      </c>
      <c r="AF522" t="str">
        <f t="shared" si="26"/>
        <v>42_Fabrication de meubles</v>
      </c>
      <c r="AG522" t="str">
        <f>INDEX(PDC!$K$1:$L$89,MATCH('RP2016'!$AI522,PDC!$K:$K,0),MATCH($AG$4,PDC!$K$1:SL$1,0))</f>
        <v>Fabrication de meubles</v>
      </c>
      <c r="AH522" t="s">
        <v>149</v>
      </c>
      <c r="AI522" t="s">
        <v>231</v>
      </c>
      <c r="AJ522" s="10">
        <v>649.91596407999998</v>
      </c>
    </row>
    <row r="523" spans="25:36" x14ac:dyDescent="0.35">
      <c r="Y523" t="str">
        <f t="shared" si="25"/>
        <v>8404_Activités de poste et de courrier</v>
      </c>
      <c r="Z523" t="str">
        <f>INDEX(PDC!$K$1:$L$89,MATCH('RP2016'!$AB523,PDC!$K:$K,0),MATCH($Z$3,PDC!$K$1:$L$1,0))</f>
        <v>Activités de poste et de courrier</v>
      </c>
      <c r="AA523">
        <v>8404</v>
      </c>
      <c r="AB523" t="s">
        <v>229</v>
      </c>
      <c r="AC523" s="10">
        <v>105.42182687</v>
      </c>
      <c r="AF523" t="str">
        <f t="shared" si="26"/>
        <v>42_Autres industries manufacturières</v>
      </c>
      <c r="AG523" t="str">
        <f>INDEX(PDC!$K$1:$L$89,MATCH('RP2016'!$AI523,PDC!$K:$K,0),MATCH($AG$4,PDC!$K$1:SL$1,0))</f>
        <v>Autres industries manufacturières</v>
      </c>
      <c r="AH523" t="s">
        <v>149</v>
      </c>
      <c r="AI523" t="s">
        <v>244</v>
      </c>
      <c r="AJ523" s="10">
        <v>1025.4826111</v>
      </c>
    </row>
    <row r="524" spans="25:36" x14ac:dyDescent="0.35">
      <c r="Y524" t="str">
        <f t="shared" si="25"/>
        <v>8404_Hébergement</v>
      </c>
      <c r="Z524" t="str">
        <f>INDEX(PDC!$K$1:$L$89,MATCH('RP2016'!$AB524,PDC!$K:$K,0),MATCH($Z$3,PDC!$K$1:$L$1,0))</f>
        <v>Hébergement</v>
      </c>
      <c r="AA524">
        <v>8404</v>
      </c>
      <c r="AB524" t="s">
        <v>220</v>
      </c>
      <c r="AC524" s="10">
        <v>86.703458628999996</v>
      </c>
      <c r="AF524" t="str">
        <f t="shared" si="26"/>
        <v>42_Réparation et installation de machines et d'équipements</v>
      </c>
      <c r="AG524" t="str">
        <f>INDEX(PDC!$K$1:$L$89,MATCH('RP2016'!$AI524,PDC!$K:$K,0),MATCH($AG$4,PDC!$K$1:SL$1,0))</f>
        <v>Réparation et installation de machines et d'équipements</v>
      </c>
      <c r="AH524" t="s">
        <v>149</v>
      </c>
      <c r="AI524" t="s">
        <v>215</v>
      </c>
      <c r="AJ524" s="10">
        <v>1666.2819803</v>
      </c>
    </row>
    <row r="525" spans="25:36" x14ac:dyDescent="0.35">
      <c r="Y525" t="str">
        <f t="shared" si="25"/>
        <v>8404_Restauration</v>
      </c>
      <c r="Z525" t="str">
        <f>INDEX(PDC!$K$1:$L$89,MATCH('RP2016'!$AB525,PDC!$K:$K,0),MATCH($Z$3,PDC!$K$1:$L$1,0))</f>
        <v>Restauration</v>
      </c>
      <c r="AA525">
        <v>8404</v>
      </c>
      <c r="AB525" t="s">
        <v>214</v>
      </c>
      <c r="AC525" s="10">
        <v>257.10591636999999</v>
      </c>
      <c r="AF525" t="str">
        <f t="shared" si="26"/>
        <v>42_Production et distribution d'électricité, de gaz, de vapeur et d'air conditionné</v>
      </c>
      <c r="AG525" t="str">
        <f>INDEX(PDC!$K$1:$L$89,MATCH('RP2016'!$AI525,PDC!$K:$K,0),MATCH($AG$4,PDC!$K$1:SL$1,0))</f>
        <v>Production et distribution d'électricité, de gaz, de vapeur et d'air conditionné</v>
      </c>
      <c r="AH525" t="s">
        <v>149</v>
      </c>
      <c r="AI525" t="s">
        <v>253</v>
      </c>
      <c r="AJ525" s="10">
        <v>1210.0344141</v>
      </c>
    </row>
    <row r="526" spans="25:36" x14ac:dyDescent="0.35">
      <c r="Y526" t="str">
        <f t="shared" si="25"/>
        <v>8404_Production de films cinématographiques, de vidéo et de programmes de télévision ; enregistrement sonore et édition musicale</v>
      </c>
      <c r="Z526" t="str">
        <f>INDEX(PDC!$K$1:$L$89,MATCH('RP2016'!$AB526,PDC!$K:$K,0),MATCH($Z$3,PDC!$K$1:$L$1,0))</f>
        <v>Production de films cinématographiques, de vidéo et de programmes de télévision ; enregistrement sonore et édition musicale</v>
      </c>
      <c r="AA526">
        <v>8404</v>
      </c>
      <c r="AB526" t="s">
        <v>228</v>
      </c>
      <c r="AC526" s="10">
        <v>5.0392851716999996</v>
      </c>
      <c r="AF526" t="str">
        <f t="shared" si="26"/>
        <v>42_Captage, traitement et distribution d'eau</v>
      </c>
      <c r="AG526" t="str">
        <f>INDEX(PDC!$K$1:$L$89,MATCH('RP2016'!$AI526,PDC!$K:$K,0),MATCH($AG$4,PDC!$K$1:SL$1,0))</f>
        <v>Captage, traitement et distribution d'eau</v>
      </c>
      <c r="AH526" t="s">
        <v>149</v>
      </c>
      <c r="AI526" t="s">
        <v>230</v>
      </c>
      <c r="AJ526" s="10">
        <v>453.26471776</v>
      </c>
    </row>
    <row r="527" spans="25:36" x14ac:dyDescent="0.35">
      <c r="Y527" t="str">
        <f t="shared" si="25"/>
        <v>8404_Télécommunications</v>
      </c>
      <c r="Z527" t="str">
        <f>INDEX(PDC!$K$1:$L$89,MATCH('RP2016'!$AB527,PDC!$K:$K,0),MATCH($Z$3,PDC!$K$1:$L$1,0))</f>
        <v>Télécommunications</v>
      </c>
      <c r="AA527">
        <v>8404</v>
      </c>
      <c r="AB527" t="s">
        <v>249</v>
      </c>
      <c r="AC527" s="10">
        <v>9.7159090909000003</v>
      </c>
      <c r="AF527" t="str">
        <f t="shared" si="26"/>
        <v>42_Collecte et traitement des eaux usées</v>
      </c>
      <c r="AG527" t="str">
        <f>INDEX(PDC!$K$1:$L$89,MATCH('RP2016'!$AI527,PDC!$K:$K,0),MATCH($AG$4,PDC!$K$1:SL$1,0))</f>
        <v>Collecte et traitement des eaux usées</v>
      </c>
      <c r="AH527" t="s">
        <v>149</v>
      </c>
      <c r="AI527" t="s">
        <v>197</v>
      </c>
      <c r="AJ527" s="10">
        <v>81.983000051999994</v>
      </c>
    </row>
    <row r="528" spans="25:36" x14ac:dyDescent="0.35">
      <c r="Y528" t="str">
        <f t="shared" si="25"/>
        <v>8404_Programmation, conseil et autres activités informatiques</v>
      </c>
      <c r="Z528" t="str">
        <f>INDEX(PDC!$K$1:$L$89,MATCH('RP2016'!$AB528,PDC!$K:$K,0),MATCH($Z$3,PDC!$K$1:$L$1,0))</f>
        <v>Programmation, conseil et autres activités informatiques</v>
      </c>
      <c r="AA528">
        <v>8404</v>
      </c>
      <c r="AB528" t="s">
        <v>233</v>
      </c>
      <c r="AC528" s="10">
        <v>31.251763229000002</v>
      </c>
      <c r="AF528" t="str">
        <f t="shared" si="26"/>
        <v>42_Collecte, traitement et élimination des déchets ; récupération</v>
      </c>
      <c r="AG528" t="str">
        <f>INDEX(PDC!$K$1:$L$89,MATCH('RP2016'!$AI528,PDC!$K:$K,0),MATCH($AG$4,PDC!$K$1:SL$1,0))</f>
        <v>Collecte, traitement et élimination des déchets ; récupération</v>
      </c>
      <c r="AH528" t="s">
        <v>149</v>
      </c>
      <c r="AI528" t="s">
        <v>147</v>
      </c>
      <c r="AJ528" s="10">
        <v>906.69113305999997</v>
      </c>
    </row>
    <row r="529" spans="25:36" x14ac:dyDescent="0.35">
      <c r="Y529" t="str">
        <f t="shared" si="25"/>
        <v>8404_Services d'information</v>
      </c>
      <c r="Z529" t="str">
        <f>INDEX(PDC!$K$1:$L$89,MATCH('RP2016'!$AB529,PDC!$K:$K,0),MATCH($Z$3,PDC!$K$1:$L$1,0))</f>
        <v>Services d'information</v>
      </c>
      <c r="AA529">
        <v>8404</v>
      </c>
      <c r="AB529" t="s">
        <v>153</v>
      </c>
      <c r="AC529" s="10">
        <v>5.0134770889000002</v>
      </c>
      <c r="AF529" t="str">
        <f t="shared" si="26"/>
        <v>42_Dépollution et autres services de gestion des déchets</v>
      </c>
      <c r="AG529" t="str">
        <f>INDEX(PDC!$K$1:$L$89,MATCH('RP2016'!$AI529,PDC!$K:$K,0),MATCH($AG$4,PDC!$K$1:SL$1,0))</f>
        <v>Dépollution et autres services de gestion des déchets</v>
      </c>
      <c r="AH529" t="s">
        <v>149</v>
      </c>
      <c r="AI529" t="s">
        <v>246</v>
      </c>
      <c r="AJ529" s="10">
        <v>20.817659642999999</v>
      </c>
    </row>
    <row r="530" spans="25:36" x14ac:dyDescent="0.35">
      <c r="Y530" t="str">
        <f t="shared" si="25"/>
        <v>8404_Activités des services financiers, hors assurance et caisses de retraite</v>
      </c>
      <c r="Z530" t="str">
        <f>INDEX(PDC!$K$1:$L$89,MATCH('RP2016'!$AB530,PDC!$K:$K,0),MATCH($Z$3,PDC!$K$1:$L$1,0))</f>
        <v>Activités des services financiers, hors assurance et caisses de retraite</v>
      </c>
      <c r="AA530">
        <v>8404</v>
      </c>
      <c r="AB530" t="s">
        <v>226</v>
      </c>
      <c r="AC530" s="10">
        <v>153.53472947</v>
      </c>
      <c r="AF530" t="str">
        <f t="shared" si="26"/>
        <v>42_Construction de bâtiments</v>
      </c>
      <c r="AG530" t="str">
        <f>INDEX(PDC!$K$1:$L$89,MATCH('RP2016'!$AI530,PDC!$K:$K,0),MATCH($AG$4,PDC!$K$1:SL$1,0))</f>
        <v>Construction de bâtiments</v>
      </c>
      <c r="AH530" t="s">
        <v>149</v>
      </c>
      <c r="AI530" t="s">
        <v>193</v>
      </c>
      <c r="AJ530" s="10">
        <v>596.49977563000004</v>
      </c>
    </row>
    <row r="531" spans="25:36" x14ac:dyDescent="0.35">
      <c r="Y531" t="str">
        <f t="shared" si="25"/>
        <v>8404_Assurance</v>
      </c>
      <c r="Z531" t="str">
        <f>INDEX(PDC!$K$1:$L$89,MATCH('RP2016'!$AB531,PDC!$K:$K,0),MATCH($Z$3,PDC!$K$1:$L$1,0))</f>
        <v>Assurance</v>
      </c>
      <c r="AA531">
        <v>8404</v>
      </c>
      <c r="AB531" t="s">
        <v>240</v>
      </c>
      <c r="AC531" s="10">
        <v>9.7159090909000003</v>
      </c>
      <c r="AF531" t="str">
        <f t="shared" si="26"/>
        <v>42_Génie civil</v>
      </c>
      <c r="AG531" t="str">
        <f>INDEX(PDC!$K$1:$L$89,MATCH('RP2016'!$AI531,PDC!$K:$K,0),MATCH($AG$4,PDC!$K$1:SL$1,0))</f>
        <v>Génie civil</v>
      </c>
      <c r="AH531" t="s">
        <v>149</v>
      </c>
      <c r="AI531" t="s">
        <v>149</v>
      </c>
      <c r="AJ531" s="10">
        <v>1448.1041233999999</v>
      </c>
    </row>
    <row r="532" spans="25:36" x14ac:dyDescent="0.35">
      <c r="Y532" t="str">
        <f t="shared" si="25"/>
        <v>8404_Activités auxiliaires de services financiers et d'assurance</v>
      </c>
      <c r="Z532" t="str">
        <f>INDEX(PDC!$K$1:$L$89,MATCH('RP2016'!$AB532,PDC!$K:$K,0),MATCH($Z$3,PDC!$K$1:$L$1,0))</f>
        <v>Activités auxiliaires de services financiers et d'assurance</v>
      </c>
      <c r="AA532">
        <v>8404</v>
      </c>
      <c r="AB532" t="s">
        <v>232</v>
      </c>
      <c r="AC532" s="10">
        <v>15.231268134</v>
      </c>
      <c r="AF532" t="str">
        <f t="shared" si="26"/>
        <v>42_Travaux de construction spécialisés</v>
      </c>
      <c r="AG532" t="str">
        <f>INDEX(PDC!$K$1:$L$89,MATCH('RP2016'!$AI532,PDC!$K:$K,0),MATCH($AG$4,PDC!$K$1:SL$1,0))</f>
        <v>Travaux de construction spécialisés</v>
      </c>
      <c r="AH532" t="s">
        <v>149</v>
      </c>
      <c r="AI532" t="s">
        <v>151</v>
      </c>
      <c r="AJ532" s="10">
        <v>12544.565038999999</v>
      </c>
    </row>
    <row r="533" spans="25:36" x14ac:dyDescent="0.35">
      <c r="Y533" t="str">
        <f t="shared" si="25"/>
        <v>8404_Activités immobilières</v>
      </c>
      <c r="Z533" t="str">
        <f>INDEX(PDC!$K$1:$L$89,MATCH('RP2016'!$AB533,PDC!$K:$K,0),MATCH($Z$3,PDC!$K$1:$L$1,0))</f>
        <v>Activités immobilières</v>
      </c>
      <c r="AA533">
        <v>8404</v>
      </c>
      <c r="AB533" t="s">
        <v>217</v>
      </c>
      <c r="AC533" s="10">
        <v>66.669212053999999</v>
      </c>
      <c r="AF533" t="str">
        <f t="shared" si="26"/>
        <v>42_Commerce et réparation d'automobiles et de motocycles</v>
      </c>
      <c r="AG533" t="str">
        <f>INDEX(PDC!$K$1:$L$89,MATCH('RP2016'!$AI533,PDC!$K:$K,0),MATCH($AG$4,PDC!$K$1:SL$1,0))</f>
        <v>Commerce et réparation d'automobiles et de motocycles</v>
      </c>
      <c r="AH533" t="s">
        <v>149</v>
      </c>
      <c r="AI533" t="s">
        <v>223</v>
      </c>
      <c r="AJ533" s="10">
        <v>4455.3160184999997</v>
      </c>
    </row>
    <row r="534" spans="25:36" x14ac:dyDescent="0.35">
      <c r="Y534" t="str">
        <f t="shared" si="25"/>
        <v>8404_Activités juridiques et comptables</v>
      </c>
      <c r="Z534" t="str">
        <f>INDEX(PDC!$K$1:$L$89,MATCH('RP2016'!$AB534,PDC!$K:$K,0),MATCH($Z$3,PDC!$K$1:$L$1,0))</f>
        <v>Activités juridiques et comptables</v>
      </c>
      <c r="AA534">
        <v>8404</v>
      </c>
      <c r="AB534" t="s">
        <v>155</v>
      </c>
      <c r="AC534" s="10">
        <v>125.02958489</v>
      </c>
      <c r="AF534" t="str">
        <f t="shared" si="26"/>
        <v>42_Commerce de gros, à l'exception des automobiles et des motocycles</v>
      </c>
      <c r="AG534" t="str">
        <f>INDEX(PDC!$K$1:$L$89,MATCH('RP2016'!$AI534,PDC!$K:$K,0),MATCH($AG$4,PDC!$K$1:SL$1,0))</f>
        <v>Commerce de gros, à l'exception des automobiles et des motocycles</v>
      </c>
      <c r="AH534" t="s">
        <v>149</v>
      </c>
      <c r="AI534" t="s">
        <v>210</v>
      </c>
      <c r="AJ534" s="10">
        <v>8610.0436002999995</v>
      </c>
    </row>
    <row r="535" spans="25:36" x14ac:dyDescent="0.35">
      <c r="Y535" t="str">
        <f t="shared" si="25"/>
        <v>8404_Activités des sièges sociaux ; conseil de gestion</v>
      </c>
      <c r="Z535" t="str">
        <f>INDEX(PDC!$K$1:$L$89,MATCH('RP2016'!$AB535,PDC!$K:$K,0),MATCH($Z$3,PDC!$K$1:$L$1,0))</f>
        <v>Activités des sièges sociaux ; conseil de gestion</v>
      </c>
      <c r="AA535">
        <v>8404</v>
      </c>
      <c r="AB535" t="s">
        <v>234</v>
      </c>
      <c r="AC535" s="10">
        <v>90.401162189000004</v>
      </c>
      <c r="AF535" t="str">
        <f t="shared" si="26"/>
        <v>42_Commerce de détail, à l'exception des automobiles et des motocycles</v>
      </c>
      <c r="AG535" t="str">
        <f>INDEX(PDC!$K$1:$L$89,MATCH('RP2016'!$AI535,PDC!$K:$K,0),MATCH($AG$4,PDC!$K$1:SL$1,0))</f>
        <v>Commerce de détail, à l'exception des automobiles et des motocycles</v>
      </c>
      <c r="AH535" t="s">
        <v>149</v>
      </c>
      <c r="AI535" t="s">
        <v>206</v>
      </c>
      <c r="AJ535" s="10">
        <v>17439.531254000001</v>
      </c>
    </row>
    <row r="536" spans="25:36" x14ac:dyDescent="0.35">
      <c r="Y536" t="str">
        <f t="shared" si="25"/>
        <v>8404_Activités d'architecture et d'ingénierie ; activités de contrôle et analyses techniques</v>
      </c>
      <c r="Z536" t="str">
        <f>INDEX(PDC!$K$1:$L$89,MATCH('RP2016'!$AB536,PDC!$K:$K,0),MATCH($Z$3,PDC!$K$1:$L$1,0))</f>
        <v>Activités d'architecture et d'ingénierie ; activités de contrôle et analyses techniques</v>
      </c>
      <c r="AA536">
        <v>8404</v>
      </c>
      <c r="AB536" t="s">
        <v>243</v>
      </c>
      <c r="AC536" s="10">
        <v>66.257987829000001</v>
      </c>
      <c r="AF536" t="str">
        <f t="shared" si="26"/>
        <v>42_Transports terrestres et transport par conduites</v>
      </c>
      <c r="AG536" t="str">
        <f>INDEX(PDC!$K$1:$L$89,MATCH('RP2016'!$AI536,PDC!$K:$K,0),MATCH($AG$4,PDC!$K$1:SL$1,0))</f>
        <v>Transports terrestres et transport par conduites</v>
      </c>
      <c r="AH536" t="s">
        <v>149</v>
      </c>
      <c r="AI536" t="s">
        <v>205</v>
      </c>
      <c r="AJ536" s="10">
        <v>6562.5092192000002</v>
      </c>
    </row>
    <row r="537" spans="25:36" x14ac:dyDescent="0.35">
      <c r="Y537" t="str">
        <f t="shared" si="25"/>
        <v>8404_Recherche-développement scientifique</v>
      </c>
      <c r="Z537" t="str">
        <f>INDEX(PDC!$K$1:$L$89,MATCH('RP2016'!$AB537,PDC!$K:$K,0),MATCH($Z$3,PDC!$K$1:$L$1,0))</f>
        <v>Recherche-développement scientifique</v>
      </c>
      <c r="AA537">
        <v>8404</v>
      </c>
      <c r="AB537" t="s">
        <v>251</v>
      </c>
      <c r="AC537" s="10">
        <v>4.9999987030000002</v>
      </c>
      <c r="AF537" t="str">
        <f t="shared" si="26"/>
        <v>42_Transports par eau</v>
      </c>
      <c r="AG537" t="str">
        <f>INDEX(PDC!$K$1:$L$89,MATCH('RP2016'!$AI537,PDC!$K:$K,0),MATCH($AG$4,PDC!$K$1:SL$1,0))</f>
        <v>Transports par eau</v>
      </c>
      <c r="AH537" t="s">
        <v>149</v>
      </c>
      <c r="AI537" t="s">
        <v>256</v>
      </c>
      <c r="AJ537" s="10">
        <v>7.9444748607999998</v>
      </c>
    </row>
    <row r="538" spans="25:36" x14ac:dyDescent="0.35">
      <c r="Y538" t="str">
        <f t="shared" si="25"/>
        <v>8404_Publicité et études de marché</v>
      </c>
      <c r="Z538" t="str">
        <f>INDEX(PDC!$K$1:$L$89,MATCH('RP2016'!$AB538,PDC!$K:$K,0),MATCH($Z$3,PDC!$K$1:$L$1,0))</f>
        <v>Publicité et études de marché</v>
      </c>
      <c r="AA538">
        <v>8404</v>
      </c>
      <c r="AB538" t="s">
        <v>157</v>
      </c>
      <c r="AC538" s="10">
        <v>25.190565615000001</v>
      </c>
      <c r="AF538" t="str">
        <f t="shared" si="26"/>
        <v>42_Transports aériens</v>
      </c>
      <c r="AG538" t="str">
        <f>INDEX(PDC!$K$1:$L$89,MATCH('RP2016'!$AI538,PDC!$K:$K,0),MATCH($AG$4,PDC!$K$1:SL$1,0))</f>
        <v>Transports aériens</v>
      </c>
      <c r="AH538" t="s">
        <v>149</v>
      </c>
      <c r="AI538" t="s">
        <v>258</v>
      </c>
      <c r="AJ538" s="10">
        <v>31.252253706000001</v>
      </c>
    </row>
    <row r="539" spans="25:36" x14ac:dyDescent="0.35">
      <c r="Y539" t="str">
        <f t="shared" si="25"/>
        <v>8404_Autres activités spécialisées, scientifiques et techniques</v>
      </c>
      <c r="Z539" t="str">
        <f>INDEX(PDC!$K$1:$L$89,MATCH('RP2016'!$AB539,PDC!$K:$K,0),MATCH($Z$3,PDC!$K$1:$L$1,0))</f>
        <v>Autres activités spécialisées, scientifiques et techniques</v>
      </c>
      <c r="AA539">
        <v>8404</v>
      </c>
      <c r="AB539" t="s">
        <v>159</v>
      </c>
      <c r="AC539" s="10">
        <v>15.073665029000001</v>
      </c>
      <c r="AF539" t="str">
        <f t="shared" si="26"/>
        <v>42_Entreposage et services auxiliaires des transports</v>
      </c>
      <c r="AG539" t="str">
        <f>INDEX(PDC!$K$1:$L$89,MATCH('RP2016'!$AI539,PDC!$K:$K,0),MATCH($AG$4,PDC!$K$1:SL$1,0))</f>
        <v>Entreposage et services auxiliaires des transports</v>
      </c>
      <c r="AH539" t="s">
        <v>149</v>
      </c>
      <c r="AI539" t="s">
        <v>200</v>
      </c>
      <c r="AJ539" s="10">
        <v>1942.6349986</v>
      </c>
    </row>
    <row r="540" spans="25:36" x14ac:dyDescent="0.35">
      <c r="Y540" t="str">
        <f t="shared" si="25"/>
        <v>8404_Activités vétérinaires</v>
      </c>
      <c r="Z540" t="str">
        <f>INDEX(PDC!$K$1:$L$89,MATCH('RP2016'!$AB540,PDC!$K:$K,0),MATCH($Z$3,PDC!$K$1:$L$1,0))</f>
        <v>Activités vétérinaires</v>
      </c>
      <c r="AA540">
        <v>8404</v>
      </c>
      <c r="AB540" t="s">
        <v>238</v>
      </c>
      <c r="AC540" s="10">
        <v>4.9911660777</v>
      </c>
      <c r="AF540" t="str">
        <f t="shared" si="26"/>
        <v>42_Activités de poste et de courrier</v>
      </c>
      <c r="AG540" t="str">
        <f>INDEX(PDC!$K$1:$L$89,MATCH('RP2016'!$AI540,PDC!$K:$K,0),MATCH($AG$4,PDC!$K$1:SL$1,0))</f>
        <v>Activités de poste et de courrier</v>
      </c>
      <c r="AH540" t="s">
        <v>149</v>
      </c>
      <c r="AI540" t="s">
        <v>229</v>
      </c>
      <c r="AJ540" s="10">
        <v>1150.3632312</v>
      </c>
    </row>
    <row r="541" spans="25:36" x14ac:dyDescent="0.35">
      <c r="Y541" t="str">
        <f t="shared" si="25"/>
        <v>8404_Activités de location et location-bail</v>
      </c>
      <c r="Z541" t="str">
        <f>INDEX(PDC!$K$1:$L$89,MATCH('RP2016'!$AB541,PDC!$K:$K,0),MATCH($Z$3,PDC!$K$1:$L$1,0))</f>
        <v>Activités de location et location-bail</v>
      </c>
      <c r="AA541">
        <v>8404</v>
      </c>
      <c r="AB541" t="s">
        <v>236</v>
      </c>
      <c r="AC541" s="10">
        <v>10.187666039</v>
      </c>
      <c r="AF541" t="str">
        <f t="shared" si="26"/>
        <v>42_Hébergement</v>
      </c>
      <c r="AG541" t="str">
        <f>INDEX(PDC!$K$1:$L$89,MATCH('RP2016'!$AI541,PDC!$K:$K,0),MATCH($AG$4,PDC!$K$1:SL$1,0))</f>
        <v>Hébergement</v>
      </c>
      <c r="AH541" t="s">
        <v>149</v>
      </c>
      <c r="AI541" t="s">
        <v>220</v>
      </c>
      <c r="AJ541" s="10">
        <v>830.48923126</v>
      </c>
    </row>
    <row r="542" spans="25:36" x14ac:dyDescent="0.35">
      <c r="Y542" t="str">
        <f t="shared" si="25"/>
        <v>8404_Activités liées à l'emploi</v>
      </c>
      <c r="Z542" t="str">
        <f>INDEX(PDC!$K$1:$L$89,MATCH('RP2016'!$AB542,PDC!$K:$K,0),MATCH($Z$3,PDC!$K$1:$L$1,0))</f>
        <v>Activités liées à l'emploi</v>
      </c>
      <c r="AA542">
        <v>8404</v>
      </c>
      <c r="AB542" t="s">
        <v>198</v>
      </c>
      <c r="AC542" s="10">
        <v>423.82956160999998</v>
      </c>
      <c r="AF542" t="str">
        <f t="shared" si="26"/>
        <v>42_Restauration</v>
      </c>
      <c r="AG542" t="str">
        <f>INDEX(PDC!$K$1:$L$89,MATCH('RP2016'!$AI542,PDC!$K:$K,0),MATCH($AG$4,PDC!$K$1:SL$1,0))</f>
        <v>Restauration</v>
      </c>
      <c r="AH542" t="s">
        <v>149</v>
      </c>
      <c r="AI542" t="s">
        <v>214</v>
      </c>
      <c r="AJ542" s="10">
        <v>5463.0651405999997</v>
      </c>
    </row>
    <row r="543" spans="25:36" x14ac:dyDescent="0.35">
      <c r="Y543" t="str">
        <f t="shared" si="25"/>
        <v>8404_Activités des agences de voyage, voyagistes, services de réservation et activités connexes</v>
      </c>
      <c r="Z543" t="str">
        <f>INDEX(PDC!$K$1:$L$89,MATCH('RP2016'!$AB543,PDC!$K:$K,0),MATCH($Z$3,PDC!$K$1:$L$1,0))</f>
        <v>Activités des agences de voyage, voyagistes, services de réservation et activités connexes</v>
      </c>
      <c r="AA543">
        <v>8404</v>
      </c>
      <c r="AB543" t="s">
        <v>227</v>
      </c>
      <c r="AC543" s="10">
        <v>19.865972191000001</v>
      </c>
      <c r="AF543" t="str">
        <f t="shared" si="26"/>
        <v>42_Édition</v>
      </c>
      <c r="AG543" t="str">
        <f>INDEX(PDC!$K$1:$L$89,MATCH('RP2016'!$AI543,PDC!$K:$K,0),MATCH($AG$4,PDC!$K$1:SL$1,0))</f>
        <v>Édition</v>
      </c>
      <c r="AH543" t="s">
        <v>149</v>
      </c>
      <c r="AI543" t="s">
        <v>255</v>
      </c>
      <c r="AJ543" s="10">
        <v>472.80165189000002</v>
      </c>
    </row>
    <row r="544" spans="25:36" x14ac:dyDescent="0.35">
      <c r="Y544" t="str">
        <f t="shared" si="25"/>
        <v>8404_Enquêtes et sécurité</v>
      </c>
      <c r="Z544" t="str">
        <f>INDEX(PDC!$K$1:$L$89,MATCH('RP2016'!$AB544,PDC!$K:$K,0),MATCH($Z$3,PDC!$K$1:$L$1,0))</f>
        <v>Enquêtes et sécurité</v>
      </c>
      <c r="AA544">
        <v>8404</v>
      </c>
      <c r="AB544" t="s">
        <v>213</v>
      </c>
      <c r="AC544" s="10">
        <v>18.766047106999999</v>
      </c>
      <c r="AF544" t="str">
        <f t="shared" si="26"/>
        <v>42_Production de films cinématographiques, de vidéo et de programmes de télévision ; enregistrement sonore et édition musicale</v>
      </c>
      <c r="AG544" t="str">
        <f>INDEX(PDC!$K$1:$L$89,MATCH('RP2016'!$AI544,PDC!$K:$K,0),MATCH($AG$4,PDC!$K$1:SL$1,0))</f>
        <v>Production de films cinématographiques, de vidéo et de programmes de télévision ; enregistrement sonore et édition musicale</v>
      </c>
      <c r="AH544" t="s">
        <v>149</v>
      </c>
      <c r="AI544" t="s">
        <v>228</v>
      </c>
      <c r="AJ544" s="10">
        <v>138.97094937</v>
      </c>
    </row>
    <row r="545" spans="25:36" x14ac:dyDescent="0.35">
      <c r="Y545" t="str">
        <f t="shared" si="25"/>
        <v>8404_Services relatifs aux bâtiments et aménagement paysager</v>
      </c>
      <c r="Z545" t="str">
        <f>INDEX(PDC!$K$1:$L$89,MATCH('RP2016'!$AB545,PDC!$K:$K,0),MATCH($Z$3,PDC!$K$1:$L$1,0))</f>
        <v>Services relatifs aux bâtiments et aménagement paysager</v>
      </c>
      <c r="AA545">
        <v>8404</v>
      </c>
      <c r="AB545" t="s">
        <v>212</v>
      </c>
      <c r="AC545" s="10">
        <v>210.12426786</v>
      </c>
      <c r="AF545" t="str">
        <f t="shared" si="26"/>
        <v>42_Programmation et diffusion</v>
      </c>
      <c r="AG545" t="str">
        <f>INDEX(PDC!$K$1:$L$89,MATCH('RP2016'!$AI545,PDC!$K:$K,0),MATCH($AG$4,PDC!$K$1:SL$1,0))</f>
        <v>Programmation et diffusion</v>
      </c>
      <c r="AH545" t="s">
        <v>149</v>
      </c>
      <c r="AI545" t="s">
        <v>257</v>
      </c>
      <c r="AJ545" s="10">
        <v>57.812475997</v>
      </c>
    </row>
    <row r="546" spans="25:36" x14ac:dyDescent="0.35">
      <c r="Y546" t="str">
        <f t="shared" si="25"/>
        <v>8404_Activités administratives et autres activités de soutien aux entreprises</v>
      </c>
      <c r="Z546" t="str">
        <f>INDEX(PDC!$K$1:$L$89,MATCH('RP2016'!$AB546,PDC!$K:$K,0),MATCH($Z$3,PDC!$K$1:$L$1,0))</f>
        <v>Activités administratives et autres activités de soutien aux entreprises</v>
      </c>
      <c r="AA546">
        <v>8404</v>
      </c>
      <c r="AB546" t="s">
        <v>224</v>
      </c>
      <c r="AC546" s="10">
        <v>24.970084308000001</v>
      </c>
      <c r="AF546" t="str">
        <f t="shared" si="26"/>
        <v>42_Télécommunications</v>
      </c>
      <c r="AG546" t="str">
        <f>INDEX(PDC!$K$1:$L$89,MATCH('RP2016'!$AI546,PDC!$K:$K,0),MATCH($AG$4,PDC!$K$1:SL$1,0))</f>
        <v>Télécommunications</v>
      </c>
      <c r="AH546" t="s">
        <v>149</v>
      </c>
      <c r="AI546" t="s">
        <v>249</v>
      </c>
      <c r="AJ546" s="10">
        <v>419.14294788000001</v>
      </c>
    </row>
    <row r="547" spans="25:36" x14ac:dyDescent="0.35">
      <c r="Y547" t="str">
        <f t="shared" si="25"/>
        <v>8404_Administration publique et défense ; sécurité sociale obligatoire</v>
      </c>
      <c r="Z547" t="str">
        <f>INDEX(PDC!$K$1:$L$89,MATCH('RP2016'!$AB547,PDC!$K:$K,0),MATCH($Z$3,PDC!$K$1:$L$1,0))</f>
        <v>Administration publique et défense ; sécurité sociale obligatoire</v>
      </c>
      <c r="AA547">
        <v>8404</v>
      </c>
      <c r="AB547" t="s">
        <v>218</v>
      </c>
      <c r="AC547" s="10">
        <v>455.65330548999998</v>
      </c>
      <c r="AF547" t="str">
        <f t="shared" si="26"/>
        <v>42_Programmation, conseil et autres activités informatiques</v>
      </c>
      <c r="AG547" t="str">
        <f>INDEX(PDC!$K$1:$L$89,MATCH('RP2016'!$AI547,PDC!$K:$K,0),MATCH($AG$4,PDC!$K$1:SL$1,0))</f>
        <v>Programmation, conseil et autres activités informatiques</v>
      </c>
      <c r="AH547" t="s">
        <v>149</v>
      </c>
      <c r="AI547" t="s">
        <v>233</v>
      </c>
      <c r="AJ547" s="10">
        <v>1197.3652069</v>
      </c>
    </row>
    <row r="548" spans="25:36" x14ac:dyDescent="0.35">
      <c r="Y548" t="str">
        <f t="shared" si="25"/>
        <v>8404_Enseignement</v>
      </c>
      <c r="Z548" t="str">
        <f>INDEX(PDC!$K$1:$L$89,MATCH('RP2016'!$AB548,PDC!$K:$K,0),MATCH($Z$3,PDC!$K$1:$L$1,0))</f>
        <v>Enseignement</v>
      </c>
      <c r="AA548">
        <v>8404</v>
      </c>
      <c r="AB548" t="s">
        <v>222</v>
      </c>
      <c r="AC548" s="10">
        <v>438.03722544999999</v>
      </c>
      <c r="AF548" t="str">
        <f t="shared" si="26"/>
        <v>42_Services d'information</v>
      </c>
      <c r="AG548" t="str">
        <f>INDEX(PDC!$K$1:$L$89,MATCH('RP2016'!$AI548,PDC!$K:$K,0),MATCH($AG$4,PDC!$K$1:SL$1,0))</f>
        <v>Services d'information</v>
      </c>
      <c r="AH548" t="s">
        <v>149</v>
      </c>
      <c r="AI548" t="s">
        <v>153</v>
      </c>
      <c r="AJ548" s="10">
        <v>235.35891934</v>
      </c>
    </row>
    <row r="549" spans="25:36" x14ac:dyDescent="0.35">
      <c r="Y549" t="str">
        <f t="shared" si="25"/>
        <v>8404_Activités pour la santé humaine</v>
      </c>
      <c r="Z549" t="str">
        <f>INDEX(PDC!$K$1:$L$89,MATCH('RP2016'!$AB549,PDC!$K:$K,0),MATCH($Z$3,PDC!$K$1:$L$1,0))</f>
        <v>Activités pour la santé humaine</v>
      </c>
      <c r="AA549">
        <v>8404</v>
      </c>
      <c r="AB549" t="s">
        <v>207</v>
      </c>
      <c r="AC549" s="10">
        <v>811.03998565999996</v>
      </c>
      <c r="AF549" t="str">
        <f t="shared" si="26"/>
        <v>42_Activités des services financiers, hors assurance et caisses de retraite</v>
      </c>
      <c r="AG549" t="str">
        <f>INDEX(PDC!$K$1:$L$89,MATCH('RP2016'!$AI549,PDC!$K:$K,0),MATCH($AG$4,PDC!$K$1:SL$1,0))</f>
        <v>Activités des services financiers, hors assurance et caisses de retraite</v>
      </c>
      <c r="AH549" t="s">
        <v>149</v>
      </c>
      <c r="AI549" t="s">
        <v>226</v>
      </c>
      <c r="AJ549" s="10">
        <v>4943.1414787000003</v>
      </c>
    </row>
    <row r="550" spans="25:36" x14ac:dyDescent="0.35">
      <c r="Y550" t="str">
        <f t="shared" si="25"/>
        <v>8404_Hébergement médico-social et social</v>
      </c>
      <c r="Z550" t="str">
        <f>INDEX(PDC!$K$1:$L$89,MATCH('RP2016'!$AB550,PDC!$K:$K,0),MATCH($Z$3,PDC!$K$1:$L$1,0))</f>
        <v>Hébergement médico-social et social</v>
      </c>
      <c r="AA550">
        <v>8404</v>
      </c>
      <c r="AB550" t="s">
        <v>202</v>
      </c>
      <c r="AC550" s="10">
        <v>901.07057134000001</v>
      </c>
      <c r="AF550" t="str">
        <f t="shared" si="26"/>
        <v>42_Assurance</v>
      </c>
      <c r="AG550" t="str">
        <f>INDEX(PDC!$K$1:$L$89,MATCH('RP2016'!$AI550,PDC!$K:$K,0),MATCH($AG$4,PDC!$K$1:SL$1,0))</f>
        <v>Assurance</v>
      </c>
      <c r="AH550" t="s">
        <v>149</v>
      </c>
      <c r="AI550" t="s">
        <v>240</v>
      </c>
      <c r="AJ550" s="10">
        <v>1141.5880835999999</v>
      </c>
    </row>
    <row r="551" spans="25:36" x14ac:dyDescent="0.35">
      <c r="Y551" t="str">
        <f t="shared" si="25"/>
        <v>8404_Action sociale sans hébergement</v>
      </c>
      <c r="Z551" t="str">
        <f>INDEX(PDC!$K$1:$L$89,MATCH('RP2016'!$AB551,PDC!$K:$K,0),MATCH($Z$3,PDC!$K$1:$L$1,0))</f>
        <v>Action sociale sans hébergement</v>
      </c>
      <c r="AA551">
        <v>8404</v>
      </c>
      <c r="AB551" t="s">
        <v>201</v>
      </c>
      <c r="AC551" s="10">
        <v>902.09402840999996</v>
      </c>
      <c r="AF551" t="str">
        <f t="shared" si="26"/>
        <v>42_Activités auxiliaires de services financiers et d'assurance</v>
      </c>
      <c r="AG551" t="str">
        <f>INDEX(PDC!$K$1:$L$89,MATCH('RP2016'!$AI551,PDC!$K:$K,0),MATCH($AG$4,PDC!$K$1:SL$1,0))</f>
        <v>Activités auxiliaires de services financiers et d'assurance</v>
      </c>
      <c r="AH551" t="s">
        <v>149</v>
      </c>
      <c r="AI551" t="s">
        <v>232</v>
      </c>
      <c r="AJ551" s="10">
        <v>1182.2214833</v>
      </c>
    </row>
    <row r="552" spans="25:36" x14ac:dyDescent="0.35">
      <c r="Y552" t="str">
        <f t="shared" si="25"/>
        <v>8404_Activités créatives, artistiques et de spectacle</v>
      </c>
      <c r="Z552" t="str">
        <f>INDEX(PDC!$K$1:$L$89,MATCH('RP2016'!$AB552,PDC!$K:$K,0),MATCH($Z$3,PDC!$K$1:$L$1,0))</f>
        <v>Activités créatives, artistiques et de spectacle</v>
      </c>
      <c r="AA552">
        <v>8404</v>
      </c>
      <c r="AB552" t="s">
        <v>245</v>
      </c>
      <c r="AC552" s="10">
        <v>43.923251424</v>
      </c>
      <c r="AF552" t="str">
        <f t="shared" si="26"/>
        <v>42_Activités immobilières</v>
      </c>
      <c r="AG552" t="str">
        <f>INDEX(PDC!$K$1:$L$89,MATCH('RP2016'!$AI552,PDC!$K:$K,0),MATCH($AG$4,PDC!$K$1:SL$1,0))</f>
        <v>Activités immobilières</v>
      </c>
      <c r="AH552" t="s">
        <v>149</v>
      </c>
      <c r="AI552" t="s">
        <v>217</v>
      </c>
      <c r="AJ552" s="10">
        <v>2760.7982194000001</v>
      </c>
    </row>
    <row r="553" spans="25:36" x14ac:dyDescent="0.35">
      <c r="Y553" t="str">
        <f t="shared" si="25"/>
        <v>8404_Bibliothèques, archives, musées et autres activités culturelles</v>
      </c>
      <c r="Z553" t="str">
        <f>INDEX(PDC!$K$1:$L$89,MATCH('RP2016'!$AB553,PDC!$K:$K,0),MATCH($Z$3,PDC!$K$1:$L$1,0))</f>
        <v>Bibliothèques, archives, musées et autres activités culturelles</v>
      </c>
      <c r="AA553">
        <v>8404</v>
      </c>
      <c r="AB553" t="s">
        <v>239</v>
      </c>
      <c r="AC553" s="10">
        <v>5.0421071492999996</v>
      </c>
      <c r="AF553" t="str">
        <f t="shared" si="26"/>
        <v>42_Activités juridiques et comptables</v>
      </c>
      <c r="AG553" t="str">
        <f>INDEX(PDC!$K$1:$L$89,MATCH('RP2016'!$AI553,PDC!$K:$K,0),MATCH($AG$4,PDC!$K$1:SL$1,0))</f>
        <v>Activités juridiques et comptables</v>
      </c>
      <c r="AH553" t="s">
        <v>149</v>
      </c>
      <c r="AI553" t="s">
        <v>155</v>
      </c>
      <c r="AJ553" s="10">
        <v>2279.8370190000001</v>
      </c>
    </row>
    <row r="554" spans="25:36" x14ac:dyDescent="0.35">
      <c r="Y554" t="str">
        <f t="shared" si="25"/>
        <v>8404_Organisation de jeux de hasard et d'argent</v>
      </c>
      <c r="Z554" t="str">
        <f>INDEX(PDC!$K$1:$L$89,MATCH('RP2016'!$AB554,PDC!$K:$K,0),MATCH($Z$3,PDC!$K$1:$L$1,0))</f>
        <v>Organisation de jeux de hasard et d'argent</v>
      </c>
      <c r="AA554">
        <v>8404</v>
      </c>
      <c r="AB554" t="s">
        <v>247</v>
      </c>
      <c r="AC554" s="10">
        <v>38.217214499999997</v>
      </c>
      <c r="AF554" t="str">
        <f t="shared" si="26"/>
        <v>42_Activités des sièges sociaux ; conseil de gestion</v>
      </c>
      <c r="AG554" t="str">
        <f>INDEX(PDC!$K$1:$L$89,MATCH('RP2016'!$AI554,PDC!$K:$K,0),MATCH($AG$4,PDC!$K$1:SL$1,0))</f>
        <v>Activités des sièges sociaux ; conseil de gestion</v>
      </c>
      <c r="AH554" t="s">
        <v>149</v>
      </c>
      <c r="AI554" t="s">
        <v>234</v>
      </c>
      <c r="AJ554" s="10">
        <v>2485.6168916000001</v>
      </c>
    </row>
    <row r="555" spans="25:36" x14ac:dyDescent="0.35">
      <c r="Y555" t="str">
        <f t="shared" si="25"/>
        <v>8404_Activités sportives, récréatives et de loisirs</v>
      </c>
      <c r="Z555" t="str">
        <f>INDEX(PDC!$K$1:$L$89,MATCH('RP2016'!$AB555,PDC!$K:$K,0),MATCH($Z$3,PDC!$K$1:$L$1,0))</f>
        <v>Activités sportives, récréatives et de loisirs</v>
      </c>
      <c r="AA555">
        <v>8404</v>
      </c>
      <c r="AB555" t="s">
        <v>241</v>
      </c>
      <c r="AC555" s="10">
        <v>63.978721057000001</v>
      </c>
      <c r="AF555" t="str">
        <f t="shared" si="26"/>
        <v>42_Activités d'architecture et d'ingénierie ; activités de contrôle et analyses techniques</v>
      </c>
      <c r="AG555" t="str">
        <f>INDEX(PDC!$K$1:$L$89,MATCH('RP2016'!$AI555,PDC!$K:$K,0),MATCH($AG$4,PDC!$K$1:SL$1,0))</f>
        <v>Activités d'architecture et d'ingénierie ; activités de contrôle et analyses techniques</v>
      </c>
      <c r="AH555" t="s">
        <v>149</v>
      </c>
      <c r="AI555" t="s">
        <v>243</v>
      </c>
      <c r="AJ555" s="10">
        <v>2583.4379119</v>
      </c>
    </row>
    <row r="556" spans="25:36" x14ac:dyDescent="0.35">
      <c r="Y556" t="str">
        <f t="shared" si="25"/>
        <v>8404_Activités des organisations associatives</v>
      </c>
      <c r="Z556" t="str">
        <f>INDEX(PDC!$K$1:$L$89,MATCH('RP2016'!$AB556,PDC!$K:$K,0),MATCH($Z$3,PDC!$K$1:$L$1,0))</f>
        <v>Activités des organisations associatives</v>
      </c>
      <c r="AA556">
        <v>8404</v>
      </c>
      <c r="AB556" t="s">
        <v>209</v>
      </c>
      <c r="AC556" s="10">
        <v>142.93071394</v>
      </c>
      <c r="AF556" t="str">
        <f t="shared" si="26"/>
        <v>42_Recherche-développement scientifique</v>
      </c>
      <c r="AG556" t="str">
        <f>INDEX(PDC!$K$1:$L$89,MATCH('RP2016'!$AI556,PDC!$K:$K,0),MATCH($AG$4,PDC!$K$1:SL$1,0))</f>
        <v>Recherche-développement scientifique</v>
      </c>
      <c r="AH556" t="s">
        <v>149</v>
      </c>
      <c r="AI556" t="s">
        <v>251</v>
      </c>
      <c r="AJ556" s="10">
        <v>340.34966967999998</v>
      </c>
    </row>
    <row r="557" spans="25:36" x14ac:dyDescent="0.35">
      <c r="Y557" t="str">
        <f t="shared" si="25"/>
        <v>8404_Réparation d'ordinateurs et de biens personnels et domestiques</v>
      </c>
      <c r="Z557" t="str">
        <f>INDEX(PDC!$K$1:$L$89,MATCH('RP2016'!$AB557,PDC!$K:$K,0),MATCH($Z$3,PDC!$K$1:$L$1,0))</f>
        <v>Réparation d'ordinateurs et de biens personnels et domestiques</v>
      </c>
      <c r="AA557">
        <v>8404</v>
      </c>
      <c r="AB557" t="s">
        <v>242</v>
      </c>
      <c r="AC557" s="10">
        <v>5</v>
      </c>
      <c r="AF557" t="str">
        <f t="shared" si="26"/>
        <v>42_Publicité et études de marché</v>
      </c>
      <c r="AG557" t="str">
        <f>INDEX(PDC!$K$1:$L$89,MATCH('RP2016'!$AI557,PDC!$K:$K,0),MATCH($AG$4,PDC!$K$1:SL$1,0))</f>
        <v>Publicité et études de marché</v>
      </c>
      <c r="AH557" t="s">
        <v>149</v>
      </c>
      <c r="AI557" t="s">
        <v>157</v>
      </c>
      <c r="AJ557" s="10">
        <v>863.45828401000006</v>
      </c>
    </row>
    <row r="558" spans="25:36" x14ac:dyDescent="0.35">
      <c r="Y558" t="str">
        <f t="shared" si="25"/>
        <v>8404_Autres services personnels</v>
      </c>
      <c r="Z558" t="str">
        <f>INDEX(PDC!$K$1:$L$89,MATCH('RP2016'!$AB558,PDC!$K:$K,0),MATCH($Z$3,PDC!$K$1:$L$1,0))</f>
        <v>Autres services personnels</v>
      </c>
      <c r="AA558">
        <v>8404</v>
      </c>
      <c r="AB558" t="s">
        <v>216</v>
      </c>
      <c r="AC558" s="10">
        <v>120.39011211</v>
      </c>
      <c r="AF558" t="str">
        <f t="shared" si="26"/>
        <v>42_Autres activités spécialisées, scientifiques et techniques</v>
      </c>
      <c r="AG558" t="str">
        <f>INDEX(PDC!$K$1:$L$89,MATCH('RP2016'!$AI558,PDC!$K:$K,0),MATCH($AG$4,PDC!$K$1:SL$1,0))</f>
        <v>Autres activités spécialisées, scientifiques et techniques</v>
      </c>
      <c r="AH558" t="s">
        <v>149</v>
      </c>
      <c r="AI558" t="s">
        <v>159</v>
      </c>
      <c r="AJ558" s="10">
        <v>361.82231834999999</v>
      </c>
    </row>
    <row r="559" spans="25:36" x14ac:dyDescent="0.35">
      <c r="Y559" t="str">
        <f t="shared" si="25"/>
        <v>8404_Activités des ménages en tant qu'employeurs de personnel domestique</v>
      </c>
      <c r="Z559" t="str">
        <f>INDEX(PDC!$K$1:$L$89,MATCH('RP2016'!$AB559,PDC!$K:$K,0),MATCH($Z$3,PDC!$K$1:$L$1,0))</f>
        <v>Activités des ménages en tant qu'employeurs de personnel domestique</v>
      </c>
      <c r="AA559">
        <v>8404</v>
      </c>
      <c r="AB559" t="s">
        <v>261</v>
      </c>
      <c r="AC559" s="10">
        <v>124.75156977</v>
      </c>
      <c r="AF559" t="str">
        <f t="shared" si="26"/>
        <v>42_Activités vétérinaires</v>
      </c>
      <c r="AG559" t="str">
        <f>INDEX(PDC!$K$1:$L$89,MATCH('RP2016'!$AI559,PDC!$K:$K,0),MATCH($AG$4,PDC!$K$1:SL$1,0))</f>
        <v>Activités vétérinaires</v>
      </c>
      <c r="AH559" t="s">
        <v>149</v>
      </c>
      <c r="AI559" t="s">
        <v>238</v>
      </c>
      <c r="AJ559" s="10">
        <v>216.93887888</v>
      </c>
    </row>
    <row r="560" spans="25:36" x14ac:dyDescent="0.35">
      <c r="Y560" t="str">
        <f t="shared" si="25"/>
        <v>8405_Culture et production animale, chasse et services annexes</v>
      </c>
      <c r="Z560" t="str">
        <f>INDEX(PDC!$K$1:$L$89,MATCH('RP2016'!$AB560,PDC!$K:$K,0),MATCH($Z$3,PDC!$K$1:$L$1,0))</f>
        <v>Culture et production animale, chasse et services annexes</v>
      </c>
      <c r="AA560">
        <v>8405</v>
      </c>
      <c r="AB560" t="s">
        <v>94</v>
      </c>
      <c r="AC560" s="10">
        <v>953.06002354999998</v>
      </c>
      <c r="AF560" t="str">
        <f t="shared" si="26"/>
        <v>42_Activités de location et location-bail</v>
      </c>
      <c r="AG560" t="str">
        <f>INDEX(PDC!$K$1:$L$89,MATCH('RP2016'!$AI560,PDC!$K:$K,0),MATCH($AG$4,PDC!$K$1:SL$1,0))</f>
        <v>Activités de location et location-bail</v>
      </c>
      <c r="AH560" t="s">
        <v>149</v>
      </c>
      <c r="AI560" t="s">
        <v>236</v>
      </c>
      <c r="AJ560" s="10">
        <v>723.17639016999999</v>
      </c>
    </row>
    <row r="561" spans="25:36" x14ac:dyDescent="0.35">
      <c r="Y561" t="str">
        <f t="shared" si="25"/>
        <v>8405_Sylviculture et exploitation forestière</v>
      </c>
      <c r="Z561" t="str">
        <f>INDEX(PDC!$K$1:$L$89,MATCH('RP2016'!$AB561,PDC!$K:$K,0),MATCH($Z$3,PDC!$K$1:$L$1,0))</f>
        <v>Sylviculture et exploitation forestière</v>
      </c>
      <c r="AA561">
        <v>8405</v>
      </c>
      <c r="AB561" t="s">
        <v>95</v>
      </c>
      <c r="AC561" s="10">
        <v>48.48257143</v>
      </c>
      <c r="AF561" t="str">
        <f t="shared" si="26"/>
        <v>42_Activités liées à l'emploi</v>
      </c>
      <c r="AG561" t="str">
        <f>INDEX(PDC!$K$1:$L$89,MATCH('RP2016'!$AI561,PDC!$K:$K,0),MATCH($AG$4,PDC!$K$1:SL$1,0))</f>
        <v>Activités liées à l'emploi</v>
      </c>
      <c r="AH561" t="s">
        <v>149</v>
      </c>
      <c r="AI561" t="s">
        <v>198</v>
      </c>
      <c r="AJ561" s="10">
        <v>6004.4079891000001</v>
      </c>
    </row>
    <row r="562" spans="25:36" x14ac:dyDescent="0.35">
      <c r="Y562" t="str">
        <f t="shared" si="25"/>
        <v>8405_Pêche et aquaculture</v>
      </c>
      <c r="Z562" t="str">
        <f>INDEX(PDC!$K$1:$L$89,MATCH('RP2016'!$AB562,PDC!$K:$K,0),MATCH($Z$3,PDC!$K$1:$L$1,0))</f>
        <v>Pêche et aquaculture</v>
      </c>
      <c r="AA562">
        <v>8405</v>
      </c>
      <c r="AB562" t="s">
        <v>104</v>
      </c>
      <c r="AC562" s="10">
        <v>3.4724466805</v>
      </c>
      <c r="AF562" t="str">
        <f t="shared" si="26"/>
        <v>42_Activités des agences de voyage, voyagistes, services de réservation et activités connexes</v>
      </c>
      <c r="AG562" t="str">
        <f>INDEX(PDC!$K$1:$L$89,MATCH('RP2016'!$AI562,PDC!$K:$K,0),MATCH($AG$4,PDC!$K$1:SL$1,0))</f>
        <v>Activités des agences de voyage, voyagistes, services de réservation et activités connexes</v>
      </c>
      <c r="AH562" t="s">
        <v>149</v>
      </c>
      <c r="AI562" t="s">
        <v>227</v>
      </c>
      <c r="AJ562" s="10">
        <v>568.60536482999998</v>
      </c>
    </row>
    <row r="563" spans="25:36" x14ac:dyDescent="0.35">
      <c r="Y563" t="str">
        <f t="shared" si="25"/>
        <v>8405_Autres industries extractives</v>
      </c>
      <c r="Z563" t="str">
        <f>INDEX(PDC!$K$1:$L$89,MATCH('RP2016'!$AB563,PDC!$K:$K,0),MATCH($Z$3,PDC!$K$1:$L$1,0))</f>
        <v>Autres industries extractives</v>
      </c>
      <c r="AA563">
        <v>8405</v>
      </c>
      <c r="AB563" t="s">
        <v>96</v>
      </c>
      <c r="AC563" s="10">
        <v>93.329582833000003</v>
      </c>
      <c r="AF563" t="str">
        <f t="shared" si="26"/>
        <v>42_Enquêtes et sécurité</v>
      </c>
      <c r="AG563" t="str">
        <f>INDEX(PDC!$K$1:$L$89,MATCH('RP2016'!$AI563,PDC!$K:$K,0),MATCH($AG$4,PDC!$K$1:SL$1,0))</f>
        <v>Enquêtes et sécurité</v>
      </c>
      <c r="AH563" t="s">
        <v>149</v>
      </c>
      <c r="AI563" t="s">
        <v>213</v>
      </c>
      <c r="AJ563" s="10">
        <v>1012.8666231</v>
      </c>
    </row>
    <row r="564" spans="25:36" x14ac:dyDescent="0.35">
      <c r="Y564" t="str">
        <f t="shared" si="25"/>
        <v>8405_Industries alimentaires</v>
      </c>
      <c r="Z564" t="str">
        <f>INDEX(PDC!$K$1:$L$89,MATCH('RP2016'!$AB564,PDC!$K:$K,0),MATCH($Z$3,PDC!$K$1:$L$1,0))</f>
        <v>Industries alimentaires</v>
      </c>
      <c r="AA564">
        <v>8405</v>
      </c>
      <c r="AB564" t="s">
        <v>199</v>
      </c>
      <c r="AC564" s="10">
        <v>2348.9302750000002</v>
      </c>
      <c r="AF564" t="str">
        <f t="shared" si="26"/>
        <v>42_Services relatifs aux bâtiments et aménagement paysager</v>
      </c>
      <c r="AG564" t="str">
        <f>INDEX(PDC!$K$1:$L$89,MATCH('RP2016'!$AI564,PDC!$K:$K,0),MATCH($AG$4,PDC!$K$1:SL$1,0))</f>
        <v>Services relatifs aux bâtiments et aménagement paysager</v>
      </c>
      <c r="AH564" t="s">
        <v>149</v>
      </c>
      <c r="AI564" t="s">
        <v>212</v>
      </c>
      <c r="AJ564" s="10">
        <v>3464.9526451000002</v>
      </c>
    </row>
    <row r="565" spans="25:36" x14ac:dyDescent="0.35">
      <c r="Y565" t="str">
        <f t="shared" si="25"/>
        <v>8405_Fabrication de boissons</v>
      </c>
      <c r="Z565" t="str">
        <f>INDEX(PDC!$K$1:$L$89,MATCH('RP2016'!$AB565,PDC!$K:$K,0),MATCH($Z$3,PDC!$K$1:$L$1,0))</f>
        <v>Fabrication de boissons</v>
      </c>
      <c r="AA565">
        <v>8405</v>
      </c>
      <c r="AB565" t="s">
        <v>252</v>
      </c>
      <c r="AC565" s="10">
        <v>7.6371009758000001</v>
      </c>
      <c r="AF565" t="str">
        <f t="shared" si="26"/>
        <v>42_Activités administratives et autres activités de soutien aux entreprises</v>
      </c>
      <c r="AG565" t="str">
        <f>INDEX(PDC!$K$1:$L$89,MATCH('RP2016'!$AI565,PDC!$K:$K,0),MATCH($AG$4,PDC!$K$1:SL$1,0))</f>
        <v>Activités administratives et autres activités de soutien aux entreprises</v>
      </c>
      <c r="AH565" t="s">
        <v>149</v>
      </c>
      <c r="AI565" t="s">
        <v>224</v>
      </c>
      <c r="AJ565" s="10">
        <v>1870.7276709</v>
      </c>
    </row>
    <row r="566" spans="25:36" x14ac:dyDescent="0.35">
      <c r="Y566" t="str">
        <f t="shared" si="25"/>
        <v>8405_Fabrication de textiles</v>
      </c>
      <c r="Z566" t="str">
        <f>INDEX(PDC!$K$1:$L$89,MATCH('RP2016'!$AB566,PDC!$K:$K,0),MATCH($Z$3,PDC!$K$1:$L$1,0))</f>
        <v>Fabrication de textiles</v>
      </c>
      <c r="AA566">
        <v>8405</v>
      </c>
      <c r="AB566" t="s">
        <v>250</v>
      </c>
      <c r="AC566" s="10">
        <v>80.876998631999996</v>
      </c>
      <c r="AF566" t="str">
        <f t="shared" si="26"/>
        <v>42_Administration publique et défense ; sécurité sociale obligatoire</v>
      </c>
      <c r="AG566" t="str">
        <f>INDEX(PDC!$K$1:$L$89,MATCH('RP2016'!$AI566,PDC!$K:$K,0),MATCH($AG$4,PDC!$K$1:SL$1,0))</f>
        <v>Administration publique et défense ; sécurité sociale obligatoire</v>
      </c>
      <c r="AH566" t="s">
        <v>149</v>
      </c>
      <c r="AI566" t="s">
        <v>218</v>
      </c>
      <c r="AJ566" s="10">
        <v>7672.0297479000001</v>
      </c>
    </row>
    <row r="567" spans="25:36" x14ac:dyDescent="0.35">
      <c r="Y567" t="str">
        <f t="shared" si="25"/>
        <v>8405_Industrie de l'habillement</v>
      </c>
      <c r="Z567" t="str">
        <f>INDEX(PDC!$K$1:$L$89,MATCH('RP2016'!$AB567,PDC!$K:$K,0),MATCH($Z$3,PDC!$K$1:$L$1,0))</f>
        <v>Industrie de l'habillement</v>
      </c>
      <c r="AA567">
        <v>8405</v>
      </c>
      <c r="AB567" t="s">
        <v>254</v>
      </c>
      <c r="AC567" s="10">
        <v>120.77315854</v>
      </c>
      <c r="AF567" t="str">
        <f t="shared" si="26"/>
        <v>42_Enseignement</v>
      </c>
      <c r="AG567" t="str">
        <f>INDEX(PDC!$K$1:$L$89,MATCH('RP2016'!$AI567,PDC!$K:$K,0),MATCH($AG$4,PDC!$K$1:SL$1,0))</f>
        <v>Enseignement</v>
      </c>
      <c r="AH567" t="s">
        <v>149</v>
      </c>
      <c r="AI567" t="s">
        <v>222</v>
      </c>
      <c r="AJ567" s="10">
        <v>8154.2166170999999</v>
      </c>
    </row>
    <row r="568" spans="25:36" x14ac:dyDescent="0.35">
      <c r="Y568" t="str">
        <f t="shared" si="25"/>
        <v>8405_Industrie du cuir et de la chaussure</v>
      </c>
      <c r="Z568" t="str">
        <f>INDEX(PDC!$K$1:$L$89,MATCH('RP2016'!$AB568,PDC!$K:$K,0),MATCH($Z$3,PDC!$K$1:$L$1,0))</f>
        <v>Industrie du cuir et de la chaussure</v>
      </c>
      <c r="AA568">
        <v>8405</v>
      </c>
      <c r="AB568" t="s">
        <v>143</v>
      </c>
      <c r="AC568" s="10">
        <v>8.1904401313000008</v>
      </c>
      <c r="AF568" t="str">
        <f t="shared" si="26"/>
        <v>42_Activités pour la santé humaine</v>
      </c>
      <c r="AG568" t="str">
        <f>INDEX(PDC!$K$1:$L$89,MATCH('RP2016'!$AI568,PDC!$K:$K,0),MATCH($AG$4,PDC!$K$1:SL$1,0))</f>
        <v>Activités pour la santé humaine</v>
      </c>
      <c r="AH568" t="s">
        <v>149</v>
      </c>
      <c r="AI568" t="s">
        <v>207</v>
      </c>
      <c r="AJ568" s="10">
        <v>9028.4034365999996</v>
      </c>
    </row>
    <row r="569" spans="25:36" x14ac:dyDescent="0.35">
      <c r="Y569" t="str">
        <f t="shared" si="25"/>
        <v>8405_Travail du bois et fabrication d'articles en bois et en liège, à l'exception des meubles ; fabrication d'articles en vannerie et sparterie</v>
      </c>
      <c r="Z569" t="str">
        <f>INDEX(PDC!$K$1:$L$89,MATCH('RP2016'!$AB569,PDC!$K:$K,0),MATCH($Z$3,PDC!$K$1:$L$1,0))</f>
        <v>Travail du bois et fabrication d'articles en bois et en liège, à l'exception des meubles ; fabrication d'articles en vannerie et sparterie</v>
      </c>
      <c r="AA569">
        <v>8405</v>
      </c>
      <c r="AB569" t="s">
        <v>196</v>
      </c>
      <c r="AC569" s="10">
        <v>302.44905955000002</v>
      </c>
      <c r="AF569" t="str">
        <f t="shared" si="26"/>
        <v>42_Hébergement médico-social et social</v>
      </c>
      <c r="AG569" t="str">
        <f>INDEX(PDC!$K$1:$L$89,MATCH('RP2016'!$AI569,PDC!$K:$K,0),MATCH($AG$4,PDC!$K$1:SL$1,0))</f>
        <v>Hébergement médico-social et social</v>
      </c>
      <c r="AH569" t="s">
        <v>149</v>
      </c>
      <c r="AI569" t="s">
        <v>202</v>
      </c>
      <c r="AJ569" s="10">
        <v>7132.8051836000004</v>
      </c>
    </row>
    <row r="570" spans="25:36" x14ac:dyDescent="0.35">
      <c r="Y570" t="str">
        <f t="shared" si="25"/>
        <v>8405_Industrie du papier et du carton</v>
      </c>
      <c r="Z570" t="str">
        <f>INDEX(PDC!$K$1:$L$89,MATCH('RP2016'!$AB570,PDC!$K:$K,0),MATCH($Z$3,PDC!$K$1:$L$1,0))</f>
        <v>Industrie du papier et du carton</v>
      </c>
      <c r="AA570">
        <v>8405</v>
      </c>
      <c r="AB570" t="s">
        <v>248</v>
      </c>
      <c r="AC570" s="10">
        <v>133.80614115</v>
      </c>
      <c r="AF570" t="str">
        <f t="shared" si="26"/>
        <v>42_Action sociale sans hébergement</v>
      </c>
      <c r="AG570" t="str">
        <f>INDEX(PDC!$K$1:$L$89,MATCH('RP2016'!$AI570,PDC!$K:$K,0),MATCH($AG$4,PDC!$K$1:SL$1,0))</f>
        <v>Action sociale sans hébergement</v>
      </c>
      <c r="AH570" t="s">
        <v>149</v>
      </c>
      <c r="AI570" t="s">
        <v>201</v>
      </c>
      <c r="AJ570" s="10">
        <v>14204.195100999999</v>
      </c>
    </row>
    <row r="571" spans="25:36" x14ac:dyDescent="0.35">
      <c r="Y571" t="str">
        <f t="shared" si="25"/>
        <v>8405_Imprimerie et reproduction d'enregistrements</v>
      </c>
      <c r="Z571" t="str">
        <f>INDEX(PDC!$K$1:$L$89,MATCH('RP2016'!$AB571,PDC!$K:$K,0),MATCH($Z$3,PDC!$K$1:$L$1,0))</f>
        <v>Imprimerie et reproduction d'enregistrements</v>
      </c>
      <c r="AA571">
        <v>8405</v>
      </c>
      <c r="AB571" t="s">
        <v>221</v>
      </c>
      <c r="AC571" s="10">
        <v>237.36798102</v>
      </c>
      <c r="AF571" t="str">
        <f t="shared" si="26"/>
        <v>42_Activités créatives, artistiques et de spectacle</v>
      </c>
      <c r="AG571" t="str">
        <f>INDEX(PDC!$K$1:$L$89,MATCH('RP2016'!$AI571,PDC!$K:$K,0),MATCH($AG$4,PDC!$K$1:SL$1,0))</f>
        <v>Activités créatives, artistiques et de spectacle</v>
      </c>
      <c r="AH571" t="s">
        <v>149</v>
      </c>
      <c r="AI571" t="s">
        <v>245</v>
      </c>
      <c r="AJ571" s="10">
        <v>677.68178463000004</v>
      </c>
    </row>
    <row r="572" spans="25:36" x14ac:dyDescent="0.35">
      <c r="Y572" t="str">
        <f t="shared" si="25"/>
        <v>8405_Industrie chimique</v>
      </c>
      <c r="Z572" t="str">
        <f>INDEX(PDC!$K$1:$L$89,MATCH('RP2016'!$AB572,PDC!$K:$K,0),MATCH($Z$3,PDC!$K$1:$L$1,0))</f>
        <v>Industrie chimique</v>
      </c>
      <c r="AA572">
        <v>8405</v>
      </c>
      <c r="AB572" t="s">
        <v>211</v>
      </c>
      <c r="AC572" s="10">
        <v>1156.551498</v>
      </c>
      <c r="AF572" t="str">
        <f t="shared" si="26"/>
        <v>42_Bibliothèques, archives, musées et autres activités culturelles</v>
      </c>
      <c r="AG572" t="str">
        <f>INDEX(PDC!$K$1:$L$89,MATCH('RP2016'!$AI572,PDC!$K:$K,0),MATCH($AG$4,PDC!$K$1:SL$1,0))</f>
        <v>Bibliothèques, archives, musées et autres activités culturelles</v>
      </c>
      <c r="AH572" t="s">
        <v>149</v>
      </c>
      <c r="AI572" t="s">
        <v>239</v>
      </c>
      <c r="AJ572" s="10">
        <v>115.90819766</v>
      </c>
    </row>
    <row r="573" spans="25:36" x14ac:dyDescent="0.35">
      <c r="Y573" t="str">
        <f t="shared" si="25"/>
        <v>8405_Industrie pharmaceutique</v>
      </c>
      <c r="Z573" t="str">
        <f>INDEX(PDC!$K$1:$L$89,MATCH('RP2016'!$AB573,PDC!$K:$K,0),MATCH($Z$3,PDC!$K$1:$L$1,0))</f>
        <v>Industrie pharmaceutique</v>
      </c>
      <c r="AA573">
        <v>8405</v>
      </c>
      <c r="AB573" t="s">
        <v>259</v>
      </c>
      <c r="AC573" s="10">
        <v>486.4126152</v>
      </c>
      <c r="AF573" t="str">
        <f t="shared" si="26"/>
        <v>42_Organisation de jeux de hasard et d'argent</v>
      </c>
      <c r="AG573" t="str">
        <f>INDEX(PDC!$K$1:$L$89,MATCH('RP2016'!$AI573,PDC!$K:$K,0),MATCH($AG$4,PDC!$K$1:SL$1,0))</f>
        <v>Organisation de jeux de hasard et d'argent</v>
      </c>
      <c r="AH573" t="s">
        <v>149</v>
      </c>
      <c r="AI573" t="s">
        <v>247</v>
      </c>
      <c r="AJ573" s="10">
        <v>193.09959692999999</v>
      </c>
    </row>
    <row r="574" spans="25:36" x14ac:dyDescent="0.35">
      <c r="Y574" t="str">
        <f t="shared" si="25"/>
        <v>8405_Fabrication de produits en caoutchouc et en plastique</v>
      </c>
      <c r="Z574" t="str">
        <f>INDEX(PDC!$K$1:$L$89,MATCH('RP2016'!$AB574,PDC!$K:$K,0),MATCH($Z$3,PDC!$K$1:$L$1,0))</f>
        <v>Fabrication de produits en caoutchouc et en plastique</v>
      </c>
      <c r="AA574">
        <v>8405</v>
      </c>
      <c r="AB574" t="s">
        <v>195</v>
      </c>
      <c r="AC574" s="10">
        <v>1182.1955032000001</v>
      </c>
      <c r="AF574" t="str">
        <f t="shared" si="26"/>
        <v>42_Activités sportives, récréatives et de loisirs</v>
      </c>
      <c r="AG574" t="str">
        <f>INDEX(PDC!$K$1:$L$89,MATCH('RP2016'!$AI574,PDC!$K:$K,0),MATCH($AG$4,PDC!$K$1:SL$1,0))</f>
        <v>Activités sportives, récréatives et de loisirs</v>
      </c>
      <c r="AH574" t="s">
        <v>149</v>
      </c>
      <c r="AI574" t="s">
        <v>241</v>
      </c>
      <c r="AJ574" s="10">
        <v>1233.6316274000001</v>
      </c>
    </row>
    <row r="575" spans="25:36" x14ac:dyDescent="0.35">
      <c r="Y575" t="str">
        <f t="shared" si="25"/>
        <v>8405_Fabrication d'autres produits minéraux non métalliques</v>
      </c>
      <c r="Z575" t="str">
        <f>INDEX(PDC!$K$1:$L$89,MATCH('RP2016'!$AB575,PDC!$K:$K,0),MATCH($Z$3,PDC!$K$1:$L$1,0))</f>
        <v>Fabrication d'autres produits minéraux non métalliques</v>
      </c>
      <c r="AA575">
        <v>8405</v>
      </c>
      <c r="AB575" t="s">
        <v>203</v>
      </c>
      <c r="AC575" s="10">
        <v>889.10832301000005</v>
      </c>
      <c r="AF575" t="str">
        <f t="shared" si="26"/>
        <v>42_Activités des organisations associatives</v>
      </c>
      <c r="AG575" t="str">
        <f>INDEX(PDC!$K$1:$L$89,MATCH('RP2016'!$AI575,PDC!$K:$K,0),MATCH($AG$4,PDC!$K$1:SL$1,0))</f>
        <v>Activités des organisations associatives</v>
      </c>
      <c r="AH575" t="s">
        <v>149</v>
      </c>
      <c r="AI575" t="s">
        <v>209</v>
      </c>
      <c r="AJ575" s="10">
        <v>3122.1526847999999</v>
      </c>
    </row>
    <row r="576" spans="25:36" x14ac:dyDescent="0.35">
      <c r="Y576" t="str">
        <f t="shared" si="25"/>
        <v>8405_Métallurgie</v>
      </c>
      <c r="Z576" t="str">
        <f>INDEX(PDC!$K$1:$L$89,MATCH('RP2016'!$AB576,PDC!$K:$K,0),MATCH($Z$3,PDC!$K$1:$L$1,0))</f>
        <v>Métallurgie</v>
      </c>
      <c r="AA576">
        <v>8405</v>
      </c>
      <c r="AB576" t="s">
        <v>225</v>
      </c>
      <c r="AC576" s="10">
        <v>349.76663830000001</v>
      </c>
      <c r="AF576" t="str">
        <f t="shared" si="26"/>
        <v>42_Réparation d'ordinateurs et de biens personnels et domestiques</v>
      </c>
      <c r="AG576" t="str">
        <f>INDEX(PDC!$K$1:$L$89,MATCH('RP2016'!$AI576,PDC!$K:$K,0),MATCH($AG$4,PDC!$K$1:SL$1,0))</f>
        <v>Réparation d'ordinateurs et de biens personnels et domestiques</v>
      </c>
      <c r="AH576" t="s">
        <v>149</v>
      </c>
      <c r="AI576" t="s">
        <v>242</v>
      </c>
      <c r="AJ576" s="10">
        <v>211.50756135</v>
      </c>
    </row>
    <row r="577" spans="25:36" x14ac:dyDescent="0.35">
      <c r="Y577" t="str">
        <f t="shared" si="25"/>
        <v>8405_Fabrication de produits métalliques, à l'exception des machines et des équipements</v>
      </c>
      <c r="Z577" t="str">
        <f>INDEX(PDC!$K$1:$L$89,MATCH('RP2016'!$AB577,PDC!$K:$K,0),MATCH($Z$3,PDC!$K$1:$L$1,0))</f>
        <v>Fabrication de produits métalliques, à l'exception des machines et des équipements</v>
      </c>
      <c r="AA577">
        <v>8405</v>
      </c>
      <c r="AB577" t="s">
        <v>204</v>
      </c>
      <c r="AC577" s="10">
        <v>1213.3677227000001</v>
      </c>
      <c r="AF577" t="str">
        <f t="shared" si="26"/>
        <v>42_Autres services personnels</v>
      </c>
      <c r="AG577" t="str">
        <f>INDEX(PDC!$K$1:$L$89,MATCH('RP2016'!$AI577,PDC!$K:$K,0),MATCH($AG$4,PDC!$K$1:SL$1,0))</f>
        <v>Autres services personnels</v>
      </c>
      <c r="AH577" t="s">
        <v>149</v>
      </c>
      <c r="AI577" t="s">
        <v>216</v>
      </c>
      <c r="AJ577" s="10">
        <v>1874.9916834999999</v>
      </c>
    </row>
    <row r="578" spans="25:36" x14ac:dyDescent="0.35">
      <c r="Y578" t="str">
        <f t="shared" si="25"/>
        <v>8405_Fabrication de produits informatiques, électroniques et optiques</v>
      </c>
      <c r="Z578" t="str">
        <f>INDEX(PDC!$K$1:$L$89,MATCH('RP2016'!$AB578,PDC!$K:$K,0),MATCH($Z$3,PDC!$K$1:$L$1,0))</f>
        <v>Fabrication de produits informatiques, électroniques et optiques</v>
      </c>
      <c r="AA578">
        <v>8405</v>
      </c>
      <c r="AB578" t="s">
        <v>145</v>
      </c>
      <c r="AC578" s="10">
        <v>53.810232788</v>
      </c>
      <c r="AF578" t="str">
        <f t="shared" si="26"/>
        <v>42_Activités des ménages en tant qu'employeurs de personnel domestique</v>
      </c>
      <c r="AG578" t="str">
        <f>INDEX(PDC!$K$1:$L$89,MATCH('RP2016'!$AI578,PDC!$K:$K,0),MATCH($AG$4,PDC!$K$1:SL$1,0))</f>
        <v>Activités des ménages en tant qu'employeurs de personnel domestique</v>
      </c>
      <c r="AH578" t="s">
        <v>149</v>
      </c>
      <c r="AI578" t="s">
        <v>261</v>
      </c>
      <c r="AJ578" s="10">
        <v>1715.9489231</v>
      </c>
    </row>
    <row r="579" spans="25:36" x14ac:dyDescent="0.35">
      <c r="Y579" t="str">
        <f t="shared" si="25"/>
        <v>8405_Fabrication d'équipements électriques</v>
      </c>
      <c r="Z579" t="str">
        <f>INDEX(PDC!$K$1:$L$89,MATCH('RP2016'!$AB579,PDC!$K:$K,0),MATCH($Z$3,PDC!$K$1:$L$1,0))</f>
        <v>Fabrication d'équipements électriques</v>
      </c>
      <c r="AA579">
        <v>8405</v>
      </c>
      <c r="AB579" t="s">
        <v>235</v>
      </c>
      <c r="AC579" s="10">
        <v>504.51611856</v>
      </c>
      <c r="AF579" t="str">
        <f t="shared" si="26"/>
        <v>42_Activités des organisations et organismes extraterritoriaux</v>
      </c>
      <c r="AG579" t="str">
        <f>INDEX(PDC!$K$1:$L$89,MATCH('RP2016'!$AI579,PDC!$K:$K,0),MATCH($AG$4,PDC!$K$1:SL$1,0))</f>
        <v>Activités des organisations et organismes extraterritoriaux</v>
      </c>
      <c r="AH579" t="s">
        <v>149</v>
      </c>
      <c r="AI579" t="s">
        <v>260</v>
      </c>
      <c r="AJ579" s="10">
        <v>17.007575798000001</v>
      </c>
    </row>
    <row r="580" spans="25:36" x14ac:dyDescent="0.35">
      <c r="Y580" t="str">
        <f t="shared" si="25"/>
        <v>8405_Fabrication de machines et équipements n.c.a.</v>
      </c>
      <c r="Z580" t="str">
        <f>INDEX(PDC!$K$1:$L$89,MATCH('RP2016'!$AB580,PDC!$K:$K,0),MATCH($Z$3,PDC!$K$1:$L$1,0))</f>
        <v>Fabrication de machines et équipements n.c.a.</v>
      </c>
      <c r="AA580">
        <v>8405</v>
      </c>
      <c r="AB580" t="s">
        <v>219</v>
      </c>
      <c r="AC580" s="10">
        <v>466.27075464000001</v>
      </c>
      <c r="AF580" t="str">
        <f t="shared" si="26"/>
        <v>43_Culture et production animale, chasse et services annexes</v>
      </c>
      <c r="AG580" t="str">
        <f>INDEX(PDC!$K$1:$L$89,MATCH('RP2016'!$AI580,PDC!$K:$K,0),MATCH($AG$4,PDC!$K$1:SL$1,0))</f>
        <v>Culture et production animale, chasse et services annexes</v>
      </c>
      <c r="AH580" t="s">
        <v>151</v>
      </c>
      <c r="AI580" t="s">
        <v>94</v>
      </c>
      <c r="AJ580" s="10">
        <v>904.63073066000004</v>
      </c>
    </row>
    <row r="581" spans="25:36" x14ac:dyDescent="0.35">
      <c r="Y581" t="str">
        <f t="shared" ref="Y581:Y644" si="27">AA581&amp;"_"&amp;Z581</f>
        <v>8405_Industrie automobile</v>
      </c>
      <c r="Z581" t="str">
        <f>INDEX(PDC!$K$1:$L$89,MATCH('RP2016'!$AB581,PDC!$K:$K,0),MATCH($Z$3,PDC!$K$1:$L$1,0))</f>
        <v>Industrie automobile</v>
      </c>
      <c r="AA581">
        <v>8405</v>
      </c>
      <c r="AB581" t="s">
        <v>208</v>
      </c>
      <c r="AC581" s="10">
        <v>2121.8197694999999</v>
      </c>
      <c r="AF581" t="str">
        <f t="shared" ref="AF581:AF644" si="28">AH581&amp;"_"&amp;AG581</f>
        <v>43_Sylviculture et exploitation forestière</v>
      </c>
      <c r="AG581" t="str">
        <f>INDEX(PDC!$K$1:$L$89,MATCH('RP2016'!$AI581,PDC!$K:$K,0),MATCH($AG$4,PDC!$K$1:SL$1,0))</f>
        <v>Sylviculture et exploitation forestière</v>
      </c>
      <c r="AH581" t="s">
        <v>151</v>
      </c>
      <c r="AI581" t="s">
        <v>95</v>
      </c>
      <c r="AJ581" s="10">
        <v>149.20676603999999</v>
      </c>
    </row>
    <row r="582" spans="25:36" x14ac:dyDescent="0.35">
      <c r="Y582" t="str">
        <f t="shared" si="27"/>
        <v>8405_Fabrication d'autres matériels de transport</v>
      </c>
      <c r="Z582" t="str">
        <f>INDEX(PDC!$K$1:$L$89,MATCH('RP2016'!$AB582,PDC!$K:$K,0),MATCH($Z$3,PDC!$K$1:$L$1,0))</f>
        <v>Fabrication d'autres matériels de transport</v>
      </c>
      <c r="AA582">
        <v>8405</v>
      </c>
      <c r="AB582" t="s">
        <v>237</v>
      </c>
      <c r="AC582" s="10">
        <v>11.147081024</v>
      </c>
      <c r="AF582" t="str">
        <f t="shared" si="28"/>
        <v>43_Pêche et aquaculture</v>
      </c>
      <c r="AG582" t="str">
        <f>INDEX(PDC!$K$1:$L$89,MATCH('RP2016'!$AI582,PDC!$K:$K,0),MATCH($AG$4,PDC!$K$1:SL$1,0))</f>
        <v>Pêche et aquaculture</v>
      </c>
      <c r="AH582" t="s">
        <v>151</v>
      </c>
      <c r="AI582" t="s">
        <v>104</v>
      </c>
      <c r="AJ582" s="10">
        <v>25.072778276000001</v>
      </c>
    </row>
    <row r="583" spans="25:36" x14ac:dyDescent="0.35">
      <c r="Y583" t="str">
        <f t="shared" si="27"/>
        <v>8405_Fabrication de meubles</v>
      </c>
      <c r="Z583" t="str">
        <f>INDEX(PDC!$K$1:$L$89,MATCH('RP2016'!$AB583,PDC!$K:$K,0),MATCH($Z$3,PDC!$K$1:$L$1,0))</f>
        <v>Fabrication de meubles</v>
      </c>
      <c r="AA583">
        <v>8405</v>
      </c>
      <c r="AB583" t="s">
        <v>231</v>
      </c>
      <c r="AC583" s="10">
        <v>783.07110623000005</v>
      </c>
      <c r="AF583" t="str">
        <f t="shared" si="28"/>
        <v>43_Autres industries extractives</v>
      </c>
      <c r="AG583" t="str">
        <f>INDEX(PDC!$K$1:$L$89,MATCH('RP2016'!$AI583,PDC!$K:$K,0),MATCH($AG$4,PDC!$K$1:SL$1,0))</f>
        <v>Autres industries extractives</v>
      </c>
      <c r="AH583" t="s">
        <v>151</v>
      </c>
      <c r="AI583" t="s">
        <v>96</v>
      </c>
      <c r="AJ583" s="10">
        <v>89.778935914000002</v>
      </c>
    </row>
    <row r="584" spans="25:36" x14ac:dyDescent="0.35">
      <c r="Y584" t="str">
        <f t="shared" si="27"/>
        <v>8405_Autres industries manufacturières</v>
      </c>
      <c r="Z584" t="str">
        <f>INDEX(PDC!$K$1:$L$89,MATCH('RP2016'!$AB584,PDC!$K:$K,0),MATCH($Z$3,PDC!$K$1:$L$1,0))</f>
        <v>Autres industries manufacturières</v>
      </c>
      <c r="AA584">
        <v>8405</v>
      </c>
      <c r="AB584" t="s">
        <v>244</v>
      </c>
      <c r="AC584" s="10">
        <v>428.73706112999997</v>
      </c>
      <c r="AF584" t="str">
        <f t="shared" si="28"/>
        <v>43_Industries alimentaires</v>
      </c>
      <c r="AG584" t="str">
        <f>INDEX(PDC!$K$1:$L$89,MATCH('RP2016'!$AI584,PDC!$K:$K,0),MATCH($AG$4,PDC!$K$1:SL$1,0))</f>
        <v>Industries alimentaires</v>
      </c>
      <c r="AH584" t="s">
        <v>151</v>
      </c>
      <c r="AI584" t="s">
        <v>199</v>
      </c>
      <c r="AJ584" s="10">
        <v>2910.5743895000001</v>
      </c>
    </row>
    <row r="585" spans="25:36" x14ac:dyDescent="0.35">
      <c r="Y585" t="str">
        <f t="shared" si="27"/>
        <v>8405_Réparation et installation de machines et d'équipements</v>
      </c>
      <c r="Z585" t="str">
        <f>INDEX(PDC!$K$1:$L$89,MATCH('RP2016'!$AB585,PDC!$K:$K,0),MATCH($Z$3,PDC!$K$1:$L$1,0))</f>
        <v>Réparation et installation de machines et d'équipements</v>
      </c>
      <c r="AA585">
        <v>8405</v>
      </c>
      <c r="AB585" t="s">
        <v>215</v>
      </c>
      <c r="AC585" s="10">
        <v>465.72562701999999</v>
      </c>
      <c r="AF585" t="str">
        <f t="shared" si="28"/>
        <v>43_Fabrication de boissons</v>
      </c>
      <c r="AG585" t="str">
        <f>INDEX(PDC!$K$1:$L$89,MATCH('RP2016'!$AI585,PDC!$K:$K,0),MATCH($AG$4,PDC!$K$1:SL$1,0))</f>
        <v>Fabrication de boissons</v>
      </c>
      <c r="AH585" t="s">
        <v>151</v>
      </c>
      <c r="AI585" t="s">
        <v>252</v>
      </c>
      <c r="AJ585" s="10">
        <v>14.210123059000001</v>
      </c>
    </row>
    <row r="586" spans="25:36" x14ac:dyDescent="0.35">
      <c r="Y586" t="str">
        <f t="shared" si="27"/>
        <v>8405_Production et distribution d'électricité, de gaz, de vapeur et d'air conditionné</v>
      </c>
      <c r="Z586" t="str">
        <f>INDEX(PDC!$K$1:$L$89,MATCH('RP2016'!$AB586,PDC!$K:$K,0),MATCH($Z$3,PDC!$K$1:$L$1,0))</f>
        <v>Production et distribution d'électricité, de gaz, de vapeur et d'air conditionné</v>
      </c>
      <c r="AA586">
        <v>8405</v>
      </c>
      <c r="AB586" t="s">
        <v>253</v>
      </c>
      <c r="AC586" s="10">
        <v>2604.9235600000002</v>
      </c>
      <c r="AF586" t="str">
        <f t="shared" si="28"/>
        <v>43_Fabrication de produits à base de tabac</v>
      </c>
      <c r="AG586" t="str">
        <f>INDEX(PDC!$K$1:$L$89,MATCH('RP2016'!$AI586,PDC!$K:$K,0),MATCH($AG$4,PDC!$K$1:SL$1,0))</f>
        <v>Fabrication de produits à base de tabac</v>
      </c>
      <c r="AH586" t="s">
        <v>151</v>
      </c>
      <c r="AI586" t="s">
        <v>263</v>
      </c>
      <c r="AJ586" s="10">
        <v>4.9954117916999996</v>
      </c>
    </row>
    <row r="587" spans="25:36" x14ac:dyDescent="0.35">
      <c r="Y587" t="str">
        <f t="shared" si="27"/>
        <v>8405_Captage, traitement et distribution d'eau</v>
      </c>
      <c r="Z587" t="str">
        <f>INDEX(PDC!$K$1:$L$89,MATCH('RP2016'!$AB587,PDC!$K:$K,0),MATCH($Z$3,PDC!$K$1:$L$1,0))</f>
        <v>Captage, traitement et distribution d'eau</v>
      </c>
      <c r="AA587">
        <v>8405</v>
      </c>
      <c r="AB587" t="s">
        <v>230</v>
      </c>
      <c r="AC587" s="10">
        <v>142.87328729000001</v>
      </c>
      <c r="AF587" t="str">
        <f t="shared" si="28"/>
        <v>43_Fabrication de textiles</v>
      </c>
      <c r="AG587" t="str">
        <f>INDEX(PDC!$K$1:$L$89,MATCH('RP2016'!$AI587,PDC!$K:$K,0),MATCH($AG$4,PDC!$K$1:SL$1,0))</f>
        <v>Fabrication de textiles</v>
      </c>
      <c r="AH587" t="s">
        <v>151</v>
      </c>
      <c r="AI587" t="s">
        <v>250</v>
      </c>
      <c r="AJ587" s="10">
        <v>893.45093897000004</v>
      </c>
    </row>
    <row r="588" spans="25:36" x14ac:dyDescent="0.35">
      <c r="Y588" t="str">
        <f t="shared" si="27"/>
        <v>8405_Collecte et traitement des eaux usées</v>
      </c>
      <c r="Z588" t="str">
        <f>INDEX(PDC!$K$1:$L$89,MATCH('RP2016'!$AB588,PDC!$K:$K,0),MATCH($Z$3,PDC!$K$1:$L$1,0))</f>
        <v>Collecte et traitement des eaux usées</v>
      </c>
      <c r="AA588">
        <v>8405</v>
      </c>
      <c r="AB588" t="s">
        <v>197</v>
      </c>
      <c r="AC588" s="10">
        <v>23.954870936999999</v>
      </c>
      <c r="AF588" t="str">
        <f t="shared" si="28"/>
        <v>43_Industrie de l'habillement</v>
      </c>
      <c r="AG588" t="str">
        <f>INDEX(PDC!$K$1:$L$89,MATCH('RP2016'!$AI588,PDC!$K:$K,0),MATCH($AG$4,PDC!$K$1:SL$1,0))</f>
        <v>Industrie de l'habillement</v>
      </c>
      <c r="AH588" t="s">
        <v>151</v>
      </c>
      <c r="AI588" t="s">
        <v>254</v>
      </c>
      <c r="AJ588" s="10">
        <v>149.83375136000001</v>
      </c>
    </row>
    <row r="589" spans="25:36" x14ac:dyDescent="0.35">
      <c r="Y589" t="str">
        <f t="shared" si="27"/>
        <v>8405_Collecte, traitement et élimination des déchets ; récupération</v>
      </c>
      <c r="Z589" t="str">
        <f>INDEX(PDC!$K$1:$L$89,MATCH('RP2016'!$AB589,PDC!$K:$K,0),MATCH($Z$3,PDC!$K$1:$L$1,0))</f>
        <v>Collecte, traitement et élimination des déchets ; récupération</v>
      </c>
      <c r="AA589">
        <v>8405</v>
      </c>
      <c r="AB589" t="s">
        <v>147</v>
      </c>
      <c r="AC589" s="10">
        <v>514.28296677000003</v>
      </c>
      <c r="AF589" t="str">
        <f t="shared" si="28"/>
        <v>43_Industrie du cuir et de la chaussure</v>
      </c>
      <c r="AG589" t="str">
        <f>INDEX(PDC!$K$1:$L$89,MATCH('RP2016'!$AI589,PDC!$K:$K,0),MATCH($AG$4,PDC!$K$1:SL$1,0))</f>
        <v>Industrie du cuir et de la chaussure</v>
      </c>
      <c r="AH589" t="s">
        <v>151</v>
      </c>
      <c r="AI589" t="s">
        <v>143</v>
      </c>
      <c r="AJ589" s="10">
        <v>577.13184308999996</v>
      </c>
    </row>
    <row r="590" spans="25:36" x14ac:dyDescent="0.35">
      <c r="Y590" t="str">
        <f t="shared" si="27"/>
        <v>8405_Dépollution et autres services de gestion des déchets</v>
      </c>
      <c r="Z590" t="str">
        <f>INDEX(PDC!$K$1:$L$89,MATCH('RP2016'!$AB590,PDC!$K:$K,0),MATCH($Z$3,PDC!$K$1:$L$1,0))</f>
        <v>Dépollution et autres services de gestion des déchets</v>
      </c>
      <c r="AA590">
        <v>8405</v>
      </c>
      <c r="AB590" t="s">
        <v>246</v>
      </c>
      <c r="AC590" s="10">
        <v>14.871309407</v>
      </c>
      <c r="AF590" t="str">
        <f t="shared" si="28"/>
        <v>43_Travail du bois et fabrication d'articles en bois et en liège, à l'exception des meubles ; fabrication d'articles en vannerie et sparterie</v>
      </c>
      <c r="AG590" t="str">
        <f>INDEX(PDC!$K$1:$L$89,MATCH('RP2016'!$AI590,PDC!$K:$K,0),MATCH($AG$4,PDC!$K$1:SL$1,0))</f>
        <v>Travail du bois et fabrication d'articles en bois et en liège, à l'exception des meubles ; fabrication d'articles en vannerie et sparterie</v>
      </c>
      <c r="AH590" t="s">
        <v>151</v>
      </c>
      <c r="AI590" t="s">
        <v>196</v>
      </c>
      <c r="AJ590" s="10">
        <v>519.75297749000003</v>
      </c>
    </row>
    <row r="591" spans="25:36" x14ac:dyDescent="0.35">
      <c r="Y591" t="str">
        <f t="shared" si="27"/>
        <v>8405_Construction de bâtiments</v>
      </c>
      <c r="Z591" t="str">
        <f>INDEX(PDC!$K$1:$L$89,MATCH('RP2016'!$AB591,PDC!$K:$K,0),MATCH($Z$3,PDC!$K$1:$L$1,0))</f>
        <v>Construction de bâtiments</v>
      </c>
      <c r="AA591">
        <v>8405</v>
      </c>
      <c r="AB591" t="s">
        <v>193</v>
      </c>
      <c r="AC591" s="10">
        <v>442.28541278</v>
      </c>
      <c r="AF591" t="str">
        <f t="shared" si="28"/>
        <v>43_Industrie du papier et du carton</v>
      </c>
      <c r="AG591" t="str">
        <f>INDEX(PDC!$K$1:$L$89,MATCH('RP2016'!$AI591,PDC!$K:$K,0),MATCH($AG$4,PDC!$K$1:SL$1,0))</f>
        <v>Industrie du papier et du carton</v>
      </c>
      <c r="AH591" t="s">
        <v>151</v>
      </c>
      <c r="AI591" t="s">
        <v>248</v>
      </c>
      <c r="AJ591" s="10">
        <v>341.51157029000001</v>
      </c>
    </row>
    <row r="592" spans="25:36" x14ac:dyDescent="0.35">
      <c r="Y592" t="str">
        <f t="shared" si="27"/>
        <v>8405_Génie civil</v>
      </c>
      <c r="Z592" t="str">
        <f>INDEX(PDC!$K$1:$L$89,MATCH('RP2016'!$AB592,PDC!$K:$K,0),MATCH($Z$3,PDC!$K$1:$L$1,0))</f>
        <v>Génie civil</v>
      </c>
      <c r="AA592">
        <v>8405</v>
      </c>
      <c r="AB592" t="s">
        <v>149</v>
      </c>
      <c r="AC592" s="10">
        <v>760.89994305000005</v>
      </c>
      <c r="AF592" t="str">
        <f t="shared" si="28"/>
        <v>43_Imprimerie et reproduction d'enregistrements</v>
      </c>
      <c r="AG592" t="str">
        <f>INDEX(PDC!$K$1:$L$89,MATCH('RP2016'!$AI592,PDC!$K:$K,0),MATCH($AG$4,PDC!$K$1:SL$1,0))</f>
        <v>Imprimerie et reproduction d'enregistrements</v>
      </c>
      <c r="AH592" t="s">
        <v>151</v>
      </c>
      <c r="AI592" t="s">
        <v>221</v>
      </c>
      <c r="AJ592" s="10">
        <v>132.79641243</v>
      </c>
    </row>
    <row r="593" spans="25:36" x14ac:dyDescent="0.35">
      <c r="Y593" t="str">
        <f t="shared" si="27"/>
        <v>8405_Travaux de construction spécialisés</v>
      </c>
      <c r="Z593" t="str">
        <f>INDEX(PDC!$K$1:$L$89,MATCH('RP2016'!$AB593,PDC!$K:$K,0),MATCH($Z$3,PDC!$K$1:$L$1,0))</f>
        <v>Travaux de construction spécialisés</v>
      </c>
      <c r="AA593">
        <v>8405</v>
      </c>
      <c r="AB593" t="s">
        <v>151</v>
      </c>
      <c r="AC593" s="10">
        <v>4590.5273451000003</v>
      </c>
      <c r="AF593" t="str">
        <f t="shared" si="28"/>
        <v>43_Industrie chimique</v>
      </c>
      <c r="AG593" t="str">
        <f>INDEX(PDC!$K$1:$L$89,MATCH('RP2016'!$AI593,PDC!$K:$K,0),MATCH($AG$4,PDC!$K$1:SL$1,0))</f>
        <v>Industrie chimique</v>
      </c>
      <c r="AH593" t="s">
        <v>151</v>
      </c>
      <c r="AI593" t="s">
        <v>211</v>
      </c>
      <c r="AJ593" s="10">
        <v>327.62219863000001</v>
      </c>
    </row>
    <row r="594" spans="25:36" x14ac:dyDescent="0.35">
      <c r="Y594" t="str">
        <f t="shared" si="27"/>
        <v>8405_Commerce et réparation d'automobiles et de motocycles</v>
      </c>
      <c r="Z594" t="str">
        <f>INDEX(PDC!$K$1:$L$89,MATCH('RP2016'!$AB594,PDC!$K:$K,0),MATCH($Z$3,PDC!$K$1:$L$1,0))</f>
        <v>Commerce et réparation d'automobiles et de motocycles</v>
      </c>
      <c r="AA594">
        <v>8405</v>
      </c>
      <c r="AB594" t="s">
        <v>223</v>
      </c>
      <c r="AC594" s="10">
        <v>1502.5599416</v>
      </c>
      <c r="AF594" t="str">
        <f t="shared" si="28"/>
        <v>43_Industrie pharmaceutique</v>
      </c>
      <c r="AG594" t="str">
        <f>INDEX(PDC!$K$1:$L$89,MATCH('RP2016'!$AI594,PDC!$K:$K,0),MATCH($AG$4,PDC!$K$1:SL$1,0))</f>
        <v>Industrie pharmaceutique</v>
      </c>
      <c r="AH594" t="s">
        <v>151</v>
      </c>
      <c r="AI594" t="s">
        <v>259</v>
      </c>
      <c r="AJ594" s="10">
        <v>113.56119416</v>
      </c>
    </row>
    <row r="595" spans="25:36" x14ac:dyDescent="0.35">
      <c r="Y595" t="str">
        <f t="shared" si="27"/>
        <v>8405_Commerce de gros, à l'exception des automobiles et des motocycles</v>
      </c>
      <c r="Z595" t="str">
        <f>INDEX(PDC!$K$1:$L$89,MATCH('RP2016'!$AB595,PDC!$K:$K,0),MATCH($Z$3,PDC!$K$1:$L$1,0))</f>
        <v>Commerce de gros, à l'exception des automobiles et des motocycles</v>
      </c>
      <c r="AA595">
        <v>8405</v>
      </c>
      <c r="AB595" t="s">
        <v>210</v>
      </c>
      <c r="AC595" s="10">
        <v>3774.1379923</v>
      </c>
      <c r="AF595" t="str">
        <f t="shared" si="28"/>
        <v>43_Fabrication de produits en caoutchouc et en plastique</v>
      </c>
      <c r="AG595" t="str">
        <f>INDEX(PDC!$K$1:$L$89,MATCH('RP2016'!$AI595,PDC!$K:$K,0),MATCH($AG$4,PDC!$K$1:SL$1,0))</f>
        <v>Fabrication de produits en caoutchouc et en plastique</v>
      </c>
      <c r="AH595" t="s">
        <v>151</v>
      </c>
      <c r="AI595" t="s">
        <v>195</v>
      </c>
      <c r="AJ595" s="10">
        <v>3506.0203161999998</v>
      </c>
    </row>
    <row r="596" spans="25:36" x14ac:dyDescent="0.35">
      <c r="Y596" t="str">
        <f t="shared" si="27"/>
        <v>8405_Commerce de détail, à l'exception des automobiles et des motocycles</v>
      </c>
      <c r="Z596" t="str">
        <f>INDEX(PDC!$K$1:$L$89,MATCH('RP2016'!$AB596,PDC!$K:$K,0),MATCH($Z$3,PDC!$K$1:$L$1,0))</f>
        <v>Commerce de détail, à l'exception des automobiles et des motocycles</v>
      </c>
      <c r="AA596">
        <v>8405</v>
      </c>
      <c r="AB596" t="s">
        <v>206</v>
      </c>
      <c r="AC596" s="10">
        <v>5408.5784364000001</v>
      </c>
      <c r="AF596" t="str">
        <f t="shared" si="28"/>
        <v>43_Fabrication d'autres produits minéraux non métalliques</v>
      </c>
      <c r="AG596" t="str">
        <f>INDEX(PDC!$K$1:$L$89,MATCH('RP2016'!$AI596,PDC!$K:$K,0),MATCH($AG$4,PDC!$K$1:SL$1,0))</f>
        <v>Fabrication d'autres produits minéraux non métalliques</v>
      </c>
      <c r="AH596" t="s">
        <v>151</v>
      </c>
      <c r="AI596" t="s">
        <v>203</v>
      </c>
      <c r="AJ596" s="10">
        <v>285.51475748000001</v>
      </c>
    </row>
    <row r="597" spans="25:36" x14ac:dyDescent="0.35">
      <c r="Y597" t="str">
        <f t="shared" si="27"/>
        <v>8405_Transports terrestres et transport par conduites</v>
      </c>
      <c r="Z597" t="str">
        <f>INDEX(PDC!$K$1:$L$89,MATCH('RP2016'!$AB597,PDC!$K:$K,0),MATCH($Z$3,PDC!$K$1:$L$1,0))</f>
        <v>Transports terrestres et transport par conduites</v>
      </c>
      <c r="AA597">
        <v>8405</v>
      </c>
      <c r="AB597" t="s">
        <v>205</v>
      </c>
      <c r="AC597" s="10">
        <v>3141.7971484</v>
      </c>
      <c r="AF597" t="str">
        <f t="shared" si="28"/>
        <v>43_Métallurgie</v>
      </c>
      <c r="AG597" t="str">
        <f>INDEX(PDC!$K$1:$L$89,MATCH('RP2016'!$AI597,PDC!$K:$K,0),MATCH($AG$4,PDC!$K$1:SL$1,0))</f>
        <v>Métallurgie</v>
      </c>
      <c r="AH597" t="s">
        <v>151</v>
      </c>
      <c r="AI597" t="s">
        <v>225</v>
      </c>
      <c r="AJ597" s="10">
        <v>89.508116169999994</v>
      </c>
    </row>
    <row r="598" spans="25:36" x14ac:dyDescent="0.35">
      <c r="Y598" t="str">
        <f t="shared" si="27"/>
        <v>8405_Transports par eau</v>
      </c>
      <c r="Z598" t="str">
        <f>INDEX(PDC!$K$1:$L$89,MATCH('RP2016'!$AB598,PDC!$K:$K,0),MATCH($Z$3,PDC!$K$1:$L$1,0))</f>
        <v>Transports par eau</v>
      </c>
      <c r="AA598">
        <v>8405</v>
      </c>
      <c r="AB598" t="s">
        <v>256</v>
      </c>
      <c r="AC598" s="10">
        <v>2.8432566201</v>
      </c>
      <c r="AF598" t="str">
        <f t="shared" si="28"/>
        <v>43_Fabrication de produits métalliques, à l'exception des machines et des équipements</v>
      </c>
      <c r="AG598" t="str">
        <f>INDEX(PDC!$K$1:$L$89,MATCH('RP2016'!$AI598,PDC!$K:$K,0),MATCH($AG$4,PDC!$K$1:SL$1,0))</f>
        <v>Fabrication de produits métalliques, à l'exception des machines et des équipements</v>
      </c>
      <c r="AH598" t="s">
        <v>151</v>
      </c>
      <c r="AI598" t="s">
        <v>204</v>
      </c>
      <c r="AJ598" s="10">
        <v>2082.4362154</v>
      </c>
    </row>
    <row r="599" spans="25:36" x14ac:dyDescent="0.35">
      <c r="Y599" t="str">
        <f t="shared" si="27"/>
        <v>8405_Transports aériens</v>
      </c>
      <c r="Z599" t="str">
        <f>INDEX(PDC!$K$1:$L$89,MATCH('RP2016'!$AB599,PDC!$K:$K,0),MATCH($Z$3,PDC!$K$1:$L$1,0))</f>
        <v>Transports aériens</v>
      </c>
      <c r="AA599">
        <v>8405</v>
      </c>
      <c r="AB599" t="s">
        <v>258</v>
      </c>
      <c r="AC599" s="10">
        <v>20.365757438999999</v>
      </c>
      <c r="AF599" t="str">
        <f t="shared" si="28"/>
        <v>43_Fabrication de produits informatiques, électroniques et optiques</v>
      </c>
      <c r="AG599" t="str">
        <f>INDEX(PDC!$K$1:$L$89,MATCH('RP2016'!$AI599,PDC!$K:$K,0),MATCH($AG$4,PDC!$K$1:SL$1,0))</f>
        <v>Fabrication de produits informatiques, électroniques et optiques</v>
      </c>
      <c r="AH599" t="s">
        <v>151</v>
      </c>
      <c r="AI599" t="s">
        <v>145</v>
      </c>
      <c r="AJ599" s="10">
        <v>381.74284137000001</v>
      </c>
    </row>
    <row r="600" spans="25:36" x14ac:dyDescent="0.35">
      <c r="Y600" t="str">
        <f t="shared" si="27"/>
        <v>8405_Entreposage et services auxiliaires des transports</v>
      </c>
      <c r="Z600" t="str">
        <f>INDEX(PDC!$K$1:$L$89,MATCH('RP2016'!$AB600,PDC!$K:$K,0),MATCH($Z$3,PDC!$K$1:$L$1,0))</f>
        <v>Entreposage et services auxiliaires des transports</v>
      </c>
      <c r="AA600">
        <v>8405</v>
      </c>
      <c r="AB600" t="s">
        <v>200</v>
      </c>
      <c r="AC600" s="10">
        <v>2038.1669575999999</v>
      </c>
      <c r="AF600" t="str">
        <f t="shared" si="28"/>
        <v>43_Fabrication d'équipements électriques</v>
      </c>
      <c r="AG600" t="str">
        <f>INDEX(PDC!$K$1:$L$89,MATCH('RP2016'!$AI600,PDC!$K:$K,0),MATCH($AG$4,PDC!$K$1:SL$1,0))</f>
        <v>Fabrication d'équipements électriques</v>
      </c>
      <c r="AH600" t="s">
        <v>151</v>
      </c>
      <c r="AI600" t="s">
        <v>235</v>
      </c>
      <c r="AJ600" s="10">
        <v>173.54608168999999</v>
      </c>
    </row>
    <row r="601" spans="25:36" x14ac:dyDescent="0.35">
      <c r="Y601" t="str">
        <f t="shared" si="27"/>
        <v>8405_Activités de poste et de courrier</v>
      </c>
      <c r="Z601" t="str">
        <f>INDEX(PDC!$K$1:$L$89,MATCH('RP2016'!$AB601,PDC!$K:$K,0),MATCH($Z$3,PDC!$K$1:$L$1,0))</f>
        <v>Activités de poste et de courrier</v>
      </c>
      <c r="AA601">
        <v>8405</v>
      </c>
      <c r="AB601" t="s">
        <v>229</v>
      </c>
      <c r="AC601" s="10">
        <v>380.18798065999999</v>
      </c>
      <c r="AF601" t="str">
        <f t="shared" si="28"/>
        <v>43_Fabrication de machines et équipements n.c.a.</v>
      </c>
      <c r="AG601" t="str">
        <f>INDEX(PDC!$K$1:$L$89,MATCH('RP2016'!$AI601,PDC!$K:$K,0),MATCH($AG$4,PDC!$K$1:SL$1,0))</f>
        <v>Fabrication de machines et équipements n.c.a.</v>
      </c>
      <c r="AH601" t="s">
        <v>151</v>
      </c>
      <c r="AI601" t="s">
        <v>219</v>
      </c>
      <c r="AJ601" s="10">
        <v>196.71268119000001</v>
      </c>
    </row>
    <row r="602" spans="25:36" x14ac:dyDescent="0.35">
      <c r="Y602" t="str">
        <f t="shared" si="27"/>
        <v>8405_Hébergement</v>
      </c>
      <c r="Z602" t="str">
        <f>INDEX(PDC!$K$1:$L$89,MATCH('RP2016'!$AB602,PDC!$K:$K,0),MATCH($Z$3,PDC!$K$1:$L$1,0))</f>
        <v>Hébergement</v>
      </c>
      <c r="AA602">
        <v>8405</v>
      </c>
      <c r="AB602" t="s">
        <v>220</v>
      </c>
      <c r="AC602" s="10">
        <v>505.61515883999999</v>
      </c>
      <c r="AF602" t="str">
        <f t="shared" si="28"/>
        <v>43_Industrie automobile</v>
      </c>
      <c r="AG602" t="str">
        <f>INDEX(PDC!$K$1:$L$89,MATCH('RP2016'!$AI602,PDC!$K:$K,0),MATCH($AG$4,PDC!$K$1:SL$1,0))</f>
        <v>Industrie automobile</v>
      </c>
      <c r="AH602" t="s">
        <v>151</v>
      </c>
      <c r="AI602" t="s">
        <v>208</v>
      </c>
      <c r="AJ602" s="10">
        <v>451.57324516</v>
      </c>
    </row>
    <row r="603" spans="25:36" x14ac:dyDescent="0.35">
      <c r="Y603" t="str">
        <f t="shared" si="27"/>
        <v>8405_Restauration</v>
      </c>
      <c r="Z603" t="str">
        <f>INDEX(PDC!$K$1:$L$89,MATCH('RP2016'!$AB603,PDC!$K:$K,0),MATCH($Z$3,PDC!$K$1:$L$1,0))</f>
        <v>Restauration</v>
      </c>
      <c r="AA603">
        <v>8405</v>
      </c>
      <c r="AB603" t="s">
        <v>214</v>
      </c>
      <c r="AC603" s="10">
        <v>1733.9162587999999</v>
      </c>
      <c r="AF603" t="str">
        <f t="shared" si="28"/>
        <v>43_Fabrication d'autres matériels de transport</v>
      </c>
      <c r="AG603" t="str">
        <f>INDEX(PDC!$K$1:$L$89,MATCH('RP2016'!$AI603,PDC!$K:$K,0),MATCH($AG$4,PDC!$K$1:SL$1,0))</f>
        <v>Fabrication d'autres matériels de transport</v>
      </c>
      <c r="AH603" t="s">
        <v>151</v>
      </c>
      <c r="AI603" t="s">
        <v>237</v>
      </c>
      <c r="AJ603" s="10">
        <v>2.4434025611000001</v>
      </c>
    </row>
    <row r="604" spans="25:36" x14ac:dyDescent="0.35">
      <c r="Y604" t="str">
        <f t="shared" si="27"/>
        <v>8405_Édition</v>
      </c>
      <c r="Z604" t="str">
        <f>INDEX(PDC!$K$1:$L$89,MATCH('RP2016'!$AB604,PDC!$K:$K,0),MATCH($Z$3,PDC!$K$1:$L$1,0))</f>
        <v>Édition</v>
      </c>
      <c r="AA604">
        <v>8405</v>
      </c>
      <c r="AB604" t="s">
        <v>255</v>
      </c>
      <c r="AC604" s="10">
        <v>209.57672582000001</v>
      </c>
      <c r="AF604" t="str">
        <f t="shared" si="28"/>
        <v>43_Fabrication de meubles</v>
      </c>
      <c r="AG604" t="str">
        <f>INDEX(PDC!$K$1:$L$89,MATCH('RP2016'!$AI604,PDC!$K:$K,0),MATCH($AG$4,PDC!$K$1:SL$1,0))</f>
        <v>Fabrication de meubles</v>
      </c>
      <c r="AH604" t="s">
        <v>151</v>
      </c>
      <c r="AI604" t="s">
        <v>231</v>
      </c>
      <c r="AJ604" s="10">
        <v>210.12994728999999</v>
      </c>
    </row>
    <row r="605" spans="25:36" x14ac:dyDescent="0.35">
      <c r="Y605" t="str">
        <f t="shared" si="27"/>
        <v>8405_Production de films cinématographiques, de vidéo et de programmes de télévision ; enregistrement sonore et édition musicale</v>
      </c>
      <c r="Z605" t="str">
        <f>INDEX(PDC!$K$1:$L$89,MATCH('RP2016'!$AB605,PDC!$K:$K,0),MATCH($Z$3,PDC!$K$1:$L$1,0))</f>
        <v>Production de films cinématographiques, de vidéo et de programmes de télévision ; enregistrement sonore et édition musicale</v>
      </c>
      <c r="AA605">
        <v>8405</v>
      </c>
      <c r="AB605" t="s">
        <v>228</v>
      </c>
      <c r="AC605" s="10">
        <v>28.925006392</v>
      </c>
      <c r="AF605" t="str">
        <f t="shared" si="28"/>
        <v>43_Autres industries manufacturières</v>
      </c>
      <c r="AG605" t="str">
        <f>INDEX(PDC!$K$1:$L$89,MATCH('RP2016'!$AI605,PDC!$K:$K,0),MATCH($AG$4,PDC!$K$1:SL$1,0))</f>
        <v>Autres industries manufacturières</v>
      </c>
      <c r="AH605" t="s">
        <v>151</v>
      </c>
      <c r="AI605" t="s">
        <v>244</v>
      </c>
      <c r="AJ605" s="10">
        <v>270.96640150000002</v>
      </c>
    </row>
    <row r="606" spans="25:36" x14ac:dyDescent="0.35">
      <c r="Y606" t="str">
        <f t="shared" si="27"/>
        <v>8405_Programmation et diffusion</v>
      </c>
      <c r="Z606" t="str">
        <f>INDEX(PDC!$K$1:$L$89,MATCH('RP2016'!$AB606,PDC!$K:$K,0),MATCH($Z$3,PDC!$K$1:$L$1,0))</f>
        <v>Programmation et diffusion</v>
      </c>
      <c r="AA606">
        <v>8405</v>
      </c>
      <c r="AB606" t="s">
        <v>257</v>
      </c>
      <c r="AC606" s="10">
        <v>26.611019846000001</v>
      </c>
      <c r="AF606" t="str">
        <f t="shared" si="28"/>
        <v>43_Réparation et installation de machines et d'équipements</v>
      </c>
      <c r="AG606" t="str">
        <f>INDEX(PDC!$K$1:$L$89,MATCH('RP2016'!$AI606,PDC!$K:$K,0),MATCH($AG$4,PDC!$K$1:SL$1,0))</f>
        <v>Réparation et installation de machines et d'équipements</v>
      </c>
      <c r="AH606" t="s">
        <v>151</v>
      </c>
      <c r="AI606" t="s">
        <v>215</v>
      </c>
      <c r="AJ606" s="10">
        <v>350.56887095000002</v>
      </c>
    </row>
    <row r="607" spans="25:36" x14ac:dyDescent="0.35">
      <c r="Y607" t="str">
        <f t="shared" si="27"/>
        <v>8405_Télécommunications</v>
      </c>
      <c r="Z607" t="str">
        <f>INDEX(PDC!$K$1:$L$89,MATCH('RP2016'!$AB607,PDC!$K:$K,0),MATCH($Z$3,PDC!$K$1:$L$1,0))</f>
        <v>Télécommunications</v>
      </c>
      <c r="AA607">
        <v>8405</v>
      </c>
      <c r="AB607" t="s">
        <v>249</v>
      </c>
      <c r="AC607" s="10">
        <v>82.055617267000002</v>
      </c>
      <c r="AF607" t="str">
        <f t="shared" si="28"/>
        <v>43_Production et distribution d'électricité, de gaz, de vapeur et d'air conditionné</v>
      </c>
      <c r="AG607" t="str">
        <f>INDEX(PDC!$K$1:$L$89,MATCH('RP2016'!$AI607,PDC!$K:$K,0),MATCH($AG$4,PDC!$K$1:SL$1,0))</f>
        <v>Production et distribution d'électricité, de gaz, de vapeur et d'air conditionné</v>
      </c>
      <c r="AH607" t="s">
        <v>151</v>
      </c>
      <c r="AI607" t="s">
        <v>253</v>
      </c>
      <c r="AJ607" s="10">
        <v>451.39411906999999</v>
      </c>
    </row>
    <row r="608" spans="25:36" x14ac:dyDescent="0.35">
      <c r="Y608" t="str">
        <f t="shared" si="27"/>
        <v>8405_Programmation, conseil et autres activités informatiques</v>
      </c>
      <c r="Z608" t="str">
        <f>INDEX(PDC!$K$1:$L$89,MATCH('RP2016'!$AB608,PDC!$K:$K,0),MATCH($Z$3,PDC!$K$1:$L$1,0))</f>
        <v>Programmation, conseil et autres activités informatiques</v>
      </c>
      <c r="AA608">
        <v>8405</v>
      </c>
      <c r="AB608" t="s">
        <v>233</v>
      </c>
      <c r="AC608" s="10">
        <v>173.4694777</v>
      </c>
      <c r="AF608" t="str">
        <f t="shared" si="28"/>
        <v>43_Captage, traitement et distribution d'eau</v>
      </c>
      <c r="AG608" t="str">
        <f>INDEX(PDC!$K$1:$L$89,MATCH('RP2016'!$AI608,PDC!$K:$K,0),MATCH($AG$4,PDC!$K$1:SL$1,0))</f>
        <v>Captage, traitement et distribution d'eau</v>
      </c>
      <c r="AH608" t="s">
        <v>151</v>
      </c>
      <c r="AI608" t="s">
        <v>230</v>
      </c>
      <c r="AJ608" s="10">
        <v>60.021647346999998</v>
      </c>
    </row>
    <row r="609" spans="25:36" x14ac:dyDescent="0.35">
      <c r="Y609" t="str">
        <f t="shared" si="27"/>
        <v>8405_Services d'information</v>
      </c>
      <c r="Z609" t="str">
        <f>INDEX(PDC!$K$1:$L$89,MATCH('RP2016'!$AB609,PDC!$K:$K,0),MATCH($Z$3,PDC!$K$1:$L$1,0))</f>
        <v>Services d'information</v>
      </c>
      <c r="AA609">
        <v>8405</v>
      </c>
      <c r="AB609" t="s">
        <v>153</v>
      </c>
      <c r="AC609" s="10">
        <v>31.976935713</v>
      </c>
      <c r="AF609" t="str">
        <f t="shared" si="28"/>
        <v>43_Collecte et traitement des eaux usées</v>
      </c>
      <c r="AG609" t="str">
        <f>INDEX(PDC!$K$1:$L$89,MATCH('RP2016'!$AI609,PDC!$K:$K,0),MATCH($AG$4,PDC!$K$1:SL$1,0))</f>
        <v>Collecte et traitement des eaux usées</v>
      </c>
      <c r="AH609" t="s">
        <v>151</v>
      </c>
      <c r="AI609" t="s">
        <v>197</v>
      </c>
      <c r="AJ609" s="10">
        <v>24.635659794999999</v>
      </c>
    </row>
    <row r="610" spans="25:36" x14ac:dyDescent="0.35">
      <c r="Y610" t="str">
        <f t="shared" si="27"/>
        <v>8405_Activités des services financiers, hors assurance et caisses de retraite</v>
      </c>
      <c r="Z610" t="str">
        <f>INDEX(PDC!$K$1:$L$89,MATCH('RP2016'!$AB610,PDC!$K:$K,0),MATCH($Z$3,PDC!$K$1:$L$1,0))</f>
        <v>Activités des services financiers, hors assurance et caisses de retraite</v>
      </c>
      <c r="AA610">
        <v>8405</v>
      </c>
      <c r="AB610" t="s">
        <v>226</v>
      </c>
      <c r="AC610" s="10">
        <v>1000.567059</v>
      </c>
      <c r="AF610" t="str">
        <f t="shared" si="28"/>
        <v>43_Collecte, traitement et élimination des déchets ; récupération</v>
      </c>
      <c r="AG610" t="str">
        <f>INDEX(PDC!$K$1:$L$89,MATCH('RP2016'!$AI610,PDC!$K:$K,0),MATCH($AG$4,PDC!$K$1:SL$1,0))</f>
        <v>Collecte, traitement et élimination des déchets ; récupération</v>
      </c>
      <c r="AH610" t="s">
        <v>151</v>
      </c>
      <c r="AI610" t="s">
        <v>147</v>
      </c>
      <c r="AJ610" s="10">
        <v>189.71353973000001</v>
      </c>
    </row>
    <row r="611" spans="25:36" x14ac:dyDescent="0.35">
      <c r="Y611" t="str">
        <f t="shared" si="27"/>
        <v>8405_Assurance</v>
      </c>
      <c r="Z611" t="str">
        <f>INDEX(PDC!$K$1:$L$89,MATCH('RP2016'!$AB611,PDC!$K:$K,0),MATCH($Z$3,PDC!$K$1:$L$1,0))</f>
        <v>Assurance</v>
      </c>
      <c r="AA611">
        <v>8405</v>
      </c>
      <c r="AB611" t="s">
        <v>240</v>
      </c>
      <c r="AC611" s="10">
        <v>329.79343789000001</v>
      </c>
      <c r="AF611" t="str">
        <f t="shared" si="28"/>
        <v>43_Construction de bâtiments</v>
      </c>
      <c r="AG611" t="str">
        <f>INDEX(PDC!$K$1:$L$89,MATCH('RP2016'!$AI611,PDC!$K:$K,0),MATCH($AG$4,PDC!$K$1:SL$1,0))</f>
        <v>Construction de bâtiments</v>
      </c>
      <c r="AH611" t="s">
        <v>151</v>
      </c>
      <c r="AI611" t="s">
        <v>193</v>
      </c>
      <c r="AJ611" s="10">
        <v>147.65706660000001</v>
      </c>
    </row>
    <row r="612" spans="25:36" x14ac:dyDescent="0.35">
      <c r="Y612" t="str">
        <f t="shared" si="27"/>
        <v>8405_Activités auxiliaires de services financiers et d'assurance</v>
      </c>
      <c r="Z612" t="str">
        <f>INDEX(PDC!$K$1:$L$89,MATCH('RP2016'!$AB612,PDC!$K:$K,0),MATCH($Z$3,PDC!$K$1:$L$1,0))</f>
        <v>Activités auxiliaires de services financiers et d'assurance</v>
      </c>
      <c r="AA612">
        <v>8405</v>
      </c>
      <c r="AB612" t="s">
        <v>232</v>
      </c>
      <c r="AC612" s="10">
        <v>415.64551839000001</v>
      </c>
      <c r="AF612" t="str">
        <f t="shared" si="28"/>
        <v>43_Génie civil</v>
      </c>
      <c r="AG612" t="str">
        <f>INDEX(PDC!$K$1:$L$89,MATCH('RP2016'!$AI612,PDC!$K:$K,0),MATCH($AG$4,PDC!$K$1:SL$1,0))</f>
        <v>Génie civil</v>
      </c>
      <c r="AH612" t="s">
        <v>151</v>
      </c>
      <c r="AI612" t="s">
        <v>149</v>
      </c>
      <c r="AJ612" s="10">
        <v>364.39532331999999</v>
      </c>
    </row>
    <row r="613" spans="25:36" x14ac:dyDescent="0.35">
      <c r="Y613" t="str">
        <f t="shared" si="27"/>
        <v>8405_Activités immobilières</v>
      </c>
      <c r="Z613" t="str">
        <f>INDEX(PDC!$K$1:$L$89,MATCH('RP2016'!$AB613,PDC!$K:$K,0),MATCH($Z$3,PDC!$K$1:$L$1,0))</f>
        <v>Activités immobilières</v>
      </c>
      <c r="AA613">
        <v>8405</v>
      </c>
      <c r="AB613" t="s">
        <v>217</v>
      </c>
      <c r="AC613" s="10">
        <v>1144.8751843</v>
      </c>
      <c r="AF613" t="str">
        <f t="shared" si="28"/>
        <v>43_Travaux de construction spécialisés</v>
      </c>
      <c r="AG613" t="str">
        <f>INDEX(PDC!$K$1:$L$89,MATCH('RP2016'!$AI613,PDC!$K:$K,0),MATCH($AG$4,PDC!$K$1:SL$1,0))</f>
        <v>Travaux de construction spécialisés</v>
      </c>
      <c r="AH613" t="s">
        <v>151</v>
      </c>
      <c r="AI613" t="s">
        <v>151</v>
      </c>
      <c r="AJ613" s="10">
        <v>3995.9856079000001</v>
      </c>
    </row>
    <row r="614" spans="25:36" x14ac:dyDescent="0.35">
      <c r="Y614" t="str">
        <f t="shared" si="27"/>
        <v>8405_Activités juridiques et comptables</v>
      </c>
      <c r="Z614" t="str">
        <f>INDEX(PDC!$K$1:$L$89,MATCH('RP2016'!$AB614,PDC!$K:$K,0),MATCH($Z$3,PDC!$K$1:$L$1,0))</f>
        <v>Activités juridiques et comptables</v>
      </c>
      <c r="AA614">
        <v>8405</v>
      </c>
      <c r="AB614" t="s">
        <v>155</v>
      </c>
      <c r="AC614" s="10">
        <v>866.68592067999998</v>
      </c>
      <c r="AF614" t="str">
        <f t="shared" si="28"/>
        <v>43_Commerce et réparation d'automobiles et de motocycles</v>
      </c>
      <c r="AG614" t="str">
        <f>INDEX(PDC!$K$1:$L$89,MATCH('RP2016'!$AI614,PDC!$K:$K,0),MATCH($AG$4,PDC!$K$1:SL$1,0))</f>
        <v>Commerce et réparation d'automobiles et de motocycles</v>
      </c>
      <c r="AH614" t="s">
        <v>151</v>
      </c>
      <c r="AI614" t="s">
        <v>223</v>
      </c>
      <c r="AJ614" s="10">
        <v>1231.1237039</v>
      </c>
    </row>
    <row r="615" spans="25:36" x14ac:dyDescent="0.35">
      <c r="Y615" t="str">
        <f t="shared" si="27"/>
        <v>8405_Activités des sièges sociaux ; conseil de gestion</v>
      </c>
      <c r="Z615" t="str">
        <f>INDEX(PDC!$K$1:$L$89,MATCH('RP2016'!$AB615,PDC!$K:$K,0),MATCH($Z$3,PDC!$K$1:$L$1,0))</f>
        <v>Activités des sièges sociaux ; conseil de gestion</v>
      </c>
      <c r="AA615">
        <v>8405</v>
      </c>
      <c r="AB615" t="s">
        <v>234</v>
      </c>
      <c r="AC615" s="10">
        <v>552.07292651</v>
      </c>
      <c r="AF615" t="str">
        <f t="shared" si="28"/>
        <v>43_Commerce de gros, à l'exception des automobiles et des motocycles</v>
      </c>
      <c r="AG615" t="str">
        <f>INDEX(PDC!$K$1:$L$89,MATCH('RP2016'!$AI615,PDC!$K:$K,0),MATCH($AG$4,PDC!$K$1:SL$1,0))</f>
        <v>Commerce de gros, à l'exception des automobiles et des motocycles</v>
      </c>
      <c r="AH615" t="s">
        <v>151</v>
      </c>
      <c r="AI615" t="s">
        <v>210</v>
      </c>
      <c r="AJ615" s="10">
        <v>1956.2006253</v>
      </c>
    </row>
    <row r="616" spans="25:36" x14ac:dyDescent="0.35">
      <c r="Y616" t="str">
        <f t="shared" si="27"/>
        <v>8405_Activités d'architecture et d'ingénierie ; activités de contrôle et analyses techniques</v>
      </c>
      <c r="Z616" t="str">
        <f>INDEX(PDC!$K$1:$L$89,MATCH('RP2016'!$AB616,PDC!$K:$K,0),MATCH($Z$3,PDC!$K$1:$L$1,0))</f>
        <v>Activités d'architecture et d'ingénierie ; activités de contrôle et analyses techniques</v>
      </c>
      <c r="AA616">
        <v>8405</v>
      </c>
      <c r="AB616" t="s">
        <v>243</v>
      </c>
      <c r="AC616" s="10">
        <v>910.85203867999996</v>
      </c>
      <c r="AF616" t="str">
        <f t="shared" si="28"/>
        <v>43_Commerce de détail, à l'exception des automobiles et des motocycles</v>
      </c>
      <c r="AG616" t="str">
        <f>INDEX(PDC!$K$1:$L$89,MATCH('RP2016'!$AI616,PDC!$K:$K,0),MATCH($AG$4,PDC!$K$1:SL$1,0))</f>
        <v>Commerce de détail, à l'exception des automobiles et des motocycles</v>
      </c>
      <c r="AH616" t="s">
        <v>151</v>
      </c>
      <c r="AI616" t="s">
        <v>206</v>
      </c>
      <c r="AJ616" s="10">
        <v>4274.9297846999998</v>
      </c>
    </row>
    <row r="617" spans="25:36" x14ac:dyDescent="0.35">
      <c r="Y617" t="str">
        <f t="shared" si="27"/>
        <v>8405_Recherche-développement scientifique</v>
      </c>
      <c r="Z617" t="str">
        <f>INDEX(PDC!$K$1:$L$89,MATCH('RP2016'!$AB617,PDC!$K:$K,0),MATCH($Z$3,PDC!$K$1:$L$1,0))</f>
        <v>Recherche-développement scientifique</v>
      </c>
      <c r="AA617">
        <v>8405</v>
      </c>
      <c r="AB617" t="s">
        <v>251</v>
      </c>
      <c r="AC617" s="10">
        <v>76.630706024999995</v>
      </c>
      <c r="AF617" t="str">
        <f t="shared" si="28"/>
        <v>43_Transports terrestres et transport par conduites</v>
      </c>
      <c r="AG617" t="str">
        <f>INDEX(PDC!$K$1:$L$89,MATCH('RP2016'!$AI617,PDC!$K:$K,0),MATCH($AG$4,PDC!$K$1:SL$1,0))</f>
        <v>Transports terrestres et transport par conduites</v>
      </c>
      <c r="AH617" t="s">
        <v>151</v>
      </c>
      <c r="AI617" t="s">
        <v>205</v>
      </c>
      <c r="AJ617" s="10">
        <v>1497.6581831000001</v>
      </c>
    </row>
    <row r="618" spans="25:36" x14ac:dyDescent="0.35">
      <c r="Y618" t="str">
        <f t="shared" si="27"/>
        <v>8405_Publicité et études de marché</v>
      </c>
      <c r="Z618" t="str">
        <f>INDEX(PDC!$K$1:$L$89,MATCH('RP2016'!$AB618,PDC!$K:$K,0),MATCH($Z$3,PDC!$K$1:$L$1,0))</f>
        <v>Publicité et études de marché</v>
      </c>
      <c r="AA618">
        <v>8405</v>
      </c>
      <c r="AB618" t="s">
        <v>157</v>
      </c>
      <c r="AC618" s="10">
        <v>122.90934391</v>
      </c>
      <c r="AF618" t="str">
        <f t="shared" si="28"/>
        <v>43_Transports par eau</v>
      </c>
      <c r="AG618" t="str">
        <f>INDEX(PDC!$K$1:$L$89,MATCH('RP2016'!$AI618,PDC!$K:$K,0),MATCH($AG$4,PDC!$K$1:SL$1,0))</f>
        <v>Transports par eau</v>
      </c>
      <c r="AH618" t="s">
        <v>151</v>
      </c>
      <c r="AI618" t="s">
        <v>256</v>
      </c>
      <c r="AJ618" s="10">
        <v>5.0183725157000003</v>
      </c>
    </row>
    <row r="619" spans="25:36" x14ac:dyDescent="0.35">
      <c r="Y619" t="str">
        <f t="shared" si="27"/>
        <v>8405_Autres activités spécialisées, scientifiques et techniques</v>
      </c>
      <c r="Z619" t="str">
        <f>INDEX(PDC!$K$1:$L$89,MATCH('RP2016'!$AB619,PDC!$K:$K,0),MATCH($Z$3,PDC!$K$1:$L$1,0))</f>
        <v>Autres activités spécialisées, scientifiques et techniques</v>
      </c>
      <c r="AA619">
        <v>8405</v>
      </c>
      <c r="AB619" t="s">
        <v>159</v>
      </c>
      <c r="AC619" s="10">
        <v>51.008876825000002</v>
      </c>
      <c r="AF619" t="str">
        <f t="shared" si="28"/>
        <v>43_Transports aériens</v>
      </c>
      <c r="AG619" t="str">
        <f>INDEX(PDC!$K$1:$L$89,MATCH('RP2016'!$AI619,PDC!$K:$K,0),MATCH($AG$4,PDC!$K$1:SL$1,0))</f>
        <v>Transports aériens</v>
      </c>
      <c r="AH619" t="s">
        <v>151</v>
      </c>
      <c r="AI619" t="s">
        <v>258</v>
      </c>
      <c r="AJ619" s="10">
        <v>0.99006559350000001</v>
      </c>
    </row>
    <row r="620" spans="25:36" x14ac:dyDescent="0.35">
      <c r="Y620" t="str">
        <f t="shared" si="27"/>
        <v>8405_Activités vétérinaires</v>
      </c>
      <c r="Z620" t="str">
        <f>INDEX(PDC!$K$1:$L$89,MATCH('RP2016'!$AB620,PDC!$K:$K,0),MATCH($Z$3,PDC!$K$1:$L$1,0))</f>
        <v>Activités vétérinaires</v>
      </c>
      <c r="AA620">
        <v>8405</v>
      </c>
      <c r="AB620" t="s">
        <v>238</v>
      </c>
      <c r="AC620" s="10">
        <v>92.025154959999995</v>
      </c>
      <c r="AF620" t="str">
        <f t="shared" si="28"/>
        <v>43_Entreposage et services auxiliaires des transports</v>
      </c>
      <c r="AG620" t="str">
        <f>INDEX(PDC!$K$1:$L$89,MATCH('RP2016'!$AI620,PDC!$K:$K,0),MATCH($AG$4,PDC!$K$1:SL$1,0))</f>
        <v>Entreposage et services auxiliaires des transports</v>
      </c>
      <c r="AH620" t="s">
        <v>151</v>
      </c>
      <c r="AI620" t="s">
        <v>200</v>
      </c>
      <c r="AJ620" s="10">
        <v>214.80568475999999</v>
      </c>
    </row>
    <row r="621" spans="25:36" x14ac:dyDescent="0.35">
      <c r="Y621" t="str">
        <f t="shared" si="27"/>
        <v>8405_Activités de location et location-bail</v>
      </c>
      <c r="Z621" t="str">
        <f>INDEX(PDC!$K$1:$L$89,MATCH('RP2016'!$AB621,PDC!$K:$K,0),MATCH($Z$3,PDC!$K$1:$L$1,0))</f>
        <v>Activités de location et location-bail</v>
      </c>
      <c r="AA621">
        <v>8405</v>
      </c>
      <c r="AB621" t="s">
        <v>236</v>
      </c>
      <c r="AC621" s="10">
        <v>360.58718325000001</v>
      </c>
      <c r="AF621" t="str">
        <f t="shared" si="28"/>
        <v>43_Activités de poste et de courrier</v>
      </c>
      <c r="AG621" t="str">
        <f>INDEX(PDC!$K$1:$L$89,MATCH('RP2016'!$AI621,PDC!$K:$K,0),MATCH($AG$4,PDC!$K$1:SL$1,0))</f>
        <v>Activités de poste et de courrier</v>
      </c>
      <c r="AH621" t="s">
        <v>151</v>
      </c>
      <c r="AI621" t="s">
        <v>229</v>
      </c>
      <c r="AJ621" s="10">
        <v>402.60904947</v>
      </c>
    </row>
    <row r="622" spans="25:36" x14ac:dyDescent="0.35">
      <c r="Y622" t="str">
        <f t="shared" si="27"/>
        <v>8405_Activités liées à l'emploi</v>
      </c>
      <c r="Z622" t="str">
        <f>INDEX(PDC!$K$1:$L$89,MATCH('RP2016'!$AB622,PDC!$K:$K,0),MATCH($Z$3,PDC!$K$1:$L$1,0))</f>
        <v>Activités liées à l'emploi</v>
      </c>
      <c r="AA622">
        <v>8405</v>
      </c>
      <c r="AB622" t="s">
        <v>198</v>
      </c>
      <c r="AC622" s="10">
        <v>2644.6396202999999</v>
      </c>
      <c r="AF622" t="str">
        <f t="shared" si="28"/>
        <v>43_Hébergement</v>
      </c>
      <c r="AG622" t="str">
        <f>INDEX(PDC!$K$1:$L$89,MATCH('RP2016'!$AI622,PDC!$K:$K,0),MATCH($AG$4,PDC!$K$1:SL$1,0))</f>
        <v>Hébergement</v>
      </c>
      <c r="AH622" t="s">
        <v>151</v>
      </c>
      <c r="AI622" t="s">
        <v>220</v>
      </c>
      <c r="AJ622" s="10">
        <v>516.48598532000005</v>
      </c>
    </row>
    <row r="623" spans="25:36" x14ac:dyDescent="0.35">
      <c r="Y623" t="str">
        <f t="shared" si="27"/>
        <v>8405_Activités des agences de voyage, voyagistes, services de réservation et activités connexes</v>
      </c>
      <c r="Z623" t="str">
        <f>INDEX(PDC!$K$1:$L$89,MATCH('RP2016'!$AB623,PDC!$K:$K,0),MATCH($Z$3,PDC!$K$1:$L$1,0))</f>
        <v>Activités des agences de voyage, voyagistes, services de réservation et activités connexes</v>
      </c>
      <c r="AA623">
        <v>8405</v>
      </c>
      <c r="AB623" t="s">
        <v>227</v>
      </c>
      <c r="AC623" s="10">
        <v>77.612849882999996</v>
      </c>
      <c r="AF623" t="str">
        <f t="shared" si="28"/>
        <v>43_Restauration</v>
      </c>
      <c r="AG623" t="str">
        <f>INDEX(PDC!$K$1:$L$89,MATCH('RP2016'!$AI623,PDC!$K:$K,0),MATCH($AG$4,PDC!$K$1:SL$1,0))</f>
        <v>Restauration</v>
      </c>
      <c r="AH623" t="s">
        <v>151</v>
      </c>
      <c r="AI623" t="s">
        <v>214</v>
      </c>
      <c r="AJ623" s="10">
        <v>1191.9177319</v>
      </c>
    </row>
    <row r="624" spans="25:36" x14ac:dyDescent="0.35">
      <c r="Y624" t="str">
        <f t="shared" si="27"/>
        <v>8405_Enquêtes et sécurité</v>
      </c>
      <c r="Z624" t="str">
        <f>INDEX(PDC!$K$1:$L$89,MATCH('RP2016'!$AB624,PDC!$K:$K,0),MATCH($Z$3,PDC!$K$1:$L$1,0))</f>
        <v>Enquêtes et sécurité</v>
      </c>
      <c r="AA624">
        <v>8405</v>
      </c>
      <c r="AB624" t="s">
        <v>213</v>
      </c>
      <c r="AC624" s="10">
        <v>282.87682193000001</v>
      </c>
      <c r="AF624" t="str">
        <f t="shared" si="28"/>
        <v>43_Édition</v>
      </c>
      <c r="AG624" t="str">
        <f>INDEX(PDC!$K$1:$L$89,MATCH('RP2016'!$AI624,PDC!$K:$K,0),MATCH($AG$4,PDC!$K$1:SL$1,0))</f>
        <v>Édition</v>
      </c>
      <c r="AH624" t="s">
        <v>151</v>
      </c>
      <c r="AI624" t="s">
        <v>255</v>
      </c>
      <c r="AJ624" s="10">
        <v>197.45114386</v>
      </c>
    </row>
    <row r="625" spans="25:36" x14ac:dyDescent="0.35">
      <c r="Y625" t="str">
        <f t="shared" si="27"/>
        <v>8405_Services relatifs aux bâtiments et aménagement paysager</v>
      </c>
      <c r="Z625" t="str">
        <f>INDEX(PDC!$K$1:$L$89,MATCH('RP2016'!$AB625,PDC!$K:$K,0),MATCH($Z$3,PDC!$K$1:$L$1,0))</f>
        <v>Services relatifs aux bâtiments et aménagement paysager</v>
      </c>
      <c r="AA625">
        <v>8405</v>
      </c>
      <c r="AB625" t="s">
        <v>212</v>
      </c>
      <c r="AC625" s="10">
        <v>1323.5584424000001</v>
      </c>
      <c r="AF625" t="str">
        <f t="shared" si="28"/>
        <v>43_Production de films cinématographiques, de vidéo et de programmes de télévision ; enregistrement sonore et édition musicale</v>
      </c>
      <c r="AG625" t="str">
        <f>INDEX(PDC!$K$1:$L$89,MATCH('RP2016'!$AI625,PDC!$K:$K,0),MATCH($AG$4,PDC!$K$1:SL$1,0))</f>
        <v>Production de films cinématographiques, de vidéo et de programmes de télévision ; enregistrement sonore et édition musicale</v>
      </c>
      <c r="AH625" t="s">
        <v>151</v>
      </c>
      <c r="AI625" t="s">
        <v>228</v>
      </c>
      <c r="AJ625" s="10">
        <v>27.862246668000001</v>
      </c>
    </row>
    <row r="626" spans="25:36" x14ac:dyDescent="0.35">
      <c r="Y626" t="str">
        <f t="shared" si="27"/>
        <v>8405_Activités administratives et autres activités de soutien aux entreprises</v>
      </c>
      <c r="Z626" t="str">
        <f>INDEX(PDC!$K$1:$L$89,MATCH('RP2016'!$AB626,PDC!$K:$K,0),MATCH($Z$3,PDC!$K$1:$L$1,0))</f>
        <v>Activités administratives et autres activités de soutien aux entreprises</v>
      </c>
      <c r="AA626">
        <v>8405</v>
      </c>
      <c r="AB626" t="s">
        <v>224</v>
      </c>
      <c r="AC626" s="10">
        <v>526.84890605999999</v>
      </c>
      <c r="AF626" t="str">
        <f t="shared" si="28"/>
        <v>43_Programmation et diffusion</v>
      </c>
      <c r="AG626" t="str">
        <f>INDEX(PDC!$K$1:$L$89,MATCH('RP2016'!$AI626,PDC!$K:$K,0),MATCH($AG$4,PDC!$K$1:SL$1,0))</f>
        <v>Programmation et diffusion</v>
      </c>
      <c r="AH626" t="s">
        <v>151</v>
      </c>
      <c r="AI626" t="s">
        <v>257</v>
      </c>
      <c r="AJ626" s="10">
        <v>9.8550126514999992</v>
      </c>
    </row>
    <row r="627" spans="25:36" x14ac:dyDescent="0.35">
      <c r="Y627" t="str">
        <f t="shared" si="27"/>
        <v>8405_Administration publique et défense ; sécurité sociale obligatoire</v>
      </c>
      <c r="Z627" t="str">
        <f>INDEX(PDC!$K$1:$L$89,MATCH('RP2016'!$AB627,PDC!$K:$K,0),MATCH($Z$3,PDC!$K$1:$L$1,0))</f>
        <v>Administration publique et défense ; sécurité sociale obligatoire</v>
      </c>
      <c r="AA627">
        <v>8405</v>
      </c>
      <c r="AB627" t="s">
        <v>218</v>
      </c>
      <c r="AC627" s="10">
        <v>3055.258949</v>
      </c>
      <c r="AF627" t="str">
        <f t="shared" si="28"/>
        <v>43_Télécommunications</v>
      </c>
      <c r="AG627" t="str">
        <f>INDEX(PDC!$K$1:$L$89,MATCH('RP2016'!$AI627,PDC!$K:$K,0),MATCH($AG$4,PDC!$K$1:SL$1,0))</f>
        <v>Télécommunications</v>
      </c>
      <c r="AH627" t="s">
        <v>151</v>
      </c>
      <c r="AI627" t="s">
        <v>249</v>
      </c>
      <c r="AJ627" s="10">
        <v>103.01130499</v>
      </c>
    </row>
    <row r="628" spans="25:36" x14ac:dyDescent="0.35">
      <c r="Y628" t="str">
        <f t="shared" si="27"/>
        <v>8405_Enseignement</v>
      </c>
      <c r="Z628" t="str">
        <f>INDEX(PDC!$K$1:$L$89,MATCH('RP2016'!$AB628,PDC!$K:$K,0),MATCH($Z$3,PDC!$K$1:$L$1,0))</f>
        <v>Enseignement</v>
      </c>
      <c r="AA628">
        <v>8405</v>
      </c>
      <c r="AB628" t="s">
        <v>222</v>
      </c>
      <c r="AC628" s="10">
        <v>2272.6610541</v>
      </c>
      <c r="AF628" t="str">
        <f t="shared" si="28"/>
        <v>43_Programmation, conseil et autres activités informatiques</v>
      </c>
      <c r="AG628" t="str">
        <f>INDEX(PDC!$K$1:$L$89,MATCH('RP2016'!$AI628,PDC!$K:$K,0),MATCH($AG$4,PDC!$K$1:SL$1,0))</f>
        <v>Programmation, conseil et autres activités informatiques</v>
      </c>
      <c r="AH628" t="s">
        <v>151</v>
      </c>
      <c r="AI628" t="s">
        <v>233</v>
      </c>
      <c r="AJ628" s="10">
        <v>200.06336901</v>
      </c>
    </row>
    <row r="629" spans="25:36" x14ac:dyDescent="0.35">
      <c r="Y629" t="str">
        <f t="shared" si="27"/>
        <v>8405_Activités pour la santé humaine</v>
      </c>
      <c r="Z629" t="str">
        <f>INDEX(PDC!$K$1:$L$89,MATCH('RP2016'!$AB629,PDC!$K:$K,0),MATCH($Z$3,PDC!$K$1:$L$1,0))</f>
        <v>Activités pour la santé humaine</v>
      </c>
      <c r="AA629">
        <v>8405</v>
      </c>
      <c r="AB629" t="s">
        <v>207</v>
      </c>
      <c r="AC629" s="10">
        <v>2909.7300088000002</v>
      </c>
      <c r="AF629" t="str">
        <f t="shared" si="28"/>
        <v>43_Services d'information</v>
      </c>
      <c r="AG629" t="str">
        <f>INDEX(PDC!$K$1:$L$89,MATCH('RP2016'!$AI629,PDC!$K:$K,0),MATCH($AG$4,PDC!$K$1:SL$1,0))</f>
        <v>Services d'information</v>
      </c>
      <c r="AH629" t="s">
        <v>151</v>
      </c>
      <c r="AI629" t="s">
        <v>153</v>
      </c>
      <c r="AJ629" s="10">
        <v>25.844078319000001</v>
      </c>
    </row>
    <row r="630" spans="25:36" x14ac:dyDescent="0.35">
      <c r="Y630" t="str">
        <f t="shared" si="27"/>
        <v>8405_Hébergement médico-social et social</v>
      </c>
      <c r="Z630" t="str">
        <f>INDEX(PDC!$K$1:$L$89,MATCH('RP2016'!$AB630,PDC!$K:$K,0),MATCH($Z$3,PDC!$K$1:$L$1,0))</f>
        <v>Hébergement médico-social et social</v>
      </c>
      <c r="AA630">
        <v>8405</v>
      </c>
      <c r="AB630" t="s">
        <v>202</v>
      </c>
      <c r="AC630" s="10">
        <v>2928.2993802999999</v>
      </c>
      <c r="AF630" t="str">
        <f t="shared" si="28"/>
        <v>43_Activités des services financiers, hors assurance et caisses de retraite</v>
      </c>
      <c r="AG630" t="str">
        <f>INDEX(PDC!$K$1:$L$89,MATCH('RP2016'!$AI630,PDC!$K:$K,0),MATCH($AG$4,PDC!$K$1:SL$1,0))</f>
        <v>Activités des services financiers, hors assurance et caisses de retraite</v>
      </c>
      <c r="AH630" t="s">
        <v>151</v>
      </c>
      <c r="AI630" t="s">
        <v>226</v>
      </c>
      <c r="AJ630" s="10">
        <v>932.56390753999995</v>
      </c>
    </row>
    <row r="631" spans="25:36" x14ac:dyDescent="0.35">
      <c r="Y631" t="str">
        <f t="shared" si="27"/>
        <v>8405_Action sociale sans hébergement</v>
      </c>
      <c r="Z631" t="str">
        <f>INDEX(PDC!$K$1:$L$89,MATCH('RP2016'!$AB631,PDC!$K:$K,0),MATCH($Z$3,PDC!$K$1:$L$1,0))</f>
        <v>Action sociale sans hébergement</v>
      </c>
      <c r="AA631">
        <v>8405</v>
      </c>
      <c r="AB631" t="s">
        <v>201</v>
      </c>
      <c r="AC631" s="10">
        <v>5139.5963448000002</v>
      </c>
      <c r="AF631" t="str">
        <f t="shared" si="28"/>
        <v>43_Assurance</v>
      </c>
      <c r="AG631" t="str">
        <f>INDEX(PDC!$K$1:$L$89,MATCH('RP2016'!$AI631,PDC!$K:$K,0),MATCH($AG$4,PDC!$K$1:SL$1,0))</f>
        <v>Assurance</v>
      </c>
      <c r="AH631" t="s">
        <v>151</v>
      </c>
      <c r="AI631" t="s">
        <v>240</v>
      </c>
      <c r="AJ631" s="10">
        <v>172.82534749000001</v>
      </c>
    </row>
    <row r="632" spans="25:36" x14ac:dyDescent="0.35">
      <c r="Y632" t="str">
        <f t="shared" si="27"/>
        <v>8405_Activités créatives, artistiques et de spectacle</v>
      </c>
      <c r="Z632" t="str">
        <f>INDEX(PDC!$K$1:$L$89,MATCH('RP2016'!$AB632,PDC!$K:$K,0),MATCH($Z$3,PDC!$K$1:$L$1,0))</f>
        <v>Activités créatives, artistiques et de spectacle</v>
      </c>
      <c r="AA632">
        <v>8405</v>
      </c>
      <c r="AB632" t="s">
        <v>245</v>
      </c>
      <c r="AC632" s="10">
        <v>189.59738977000001</v>
      </c>
      <c r="AF632" t="str">
        <f t="shared" si="28"/>
        <v>43_Activités auxiliaires de services financiers et d'assurance</v>
      </c>
      <c r="AG632" t="str">
        <f>INDEX(PDC!$K$1:$L$89,MATCH('RP2016'!$AI632,PDC!$K:$K,0),MATCH($AG$4,PDC!$K$1:SL$1,0))</f>
        <v>Activités auxiliaires de services financiers et d'assurance</v>
      </c>
      <c r="AH632" t="s">
        <v>151</v>
      </c>
      <c r="AI632" t="s">
        <v>232</v>
      </c>
      <c r="AJ632" s="10">
        <v>270.53255711000003</v>
      </c>
    </row>
    <row r="633" spans="25:36" x14ac:dyDescent="0.35">
      <c r="Y633" t="str">
        <f t="shared" si="27"/>
        <v>8405_Bibliothèques, archives, musées et autres activités culturelles</v>
      </c>
      <c r="Z633" t="str">
        <f>INDEX(PDC!$K$1:$L$89,MATCH('RP2016'!$AB633,PDC!$K:$K,0),MATCH($Z$3,PDC!$K$1:$L$1,0))</f>
        <v>Bibliothèques, archives, musées et autres activités culturelles</v>
      </c>
      <c r="AA633">
        <v>8405</v>
      </c>
      <c r="AB633" t="s">
        <v>239</v>
      </c>
      <c r="AC633" s="10">
        <v>96.203633933999996</v>
      </c>
      <c r="AF633" t="str">
        <f t="shared" si="28"/>
        <v>43_Activités immobilières</v>
      </c>
      <c r="AG633" t="str">
        <f>INDEX(PDC!$K$1:$L$89,MATCH('RP2016'!$AI633,PDC!$K:$K,0),MATCH($AG$4,PDC!$K$1:SL$1,0))</f>
        <v>Activités immobilières</v>
      </c>
      <c r="AH633" t="s">
        <v>151</v>
      </c>
      <c r="AI633" t="s">
        <v>217</v>
      </c>
      <c r="AJ633" s="10">
        <v>389.43257983000001</v>
      </c>
    </row>
    <row r="634" spans="25:36" x14ac:dyDescent="0.35">
      <c r="Y634" t="str">
        <f t="shared" si="27"/>
        <v>8405_Activités sportives, récréatives et de loisirs</v>
      </c>
      <c r="Z634" t="str">
        <f>INDEX(PDC!$K$1:$L$89,MATCH('RP2016'!$AB634,PDC!$K:$K,0),MATCH($Z$3,PDC!$K$1:$L$1,0))</f>
        <v>Activités sportives, récréatives et de loisirs</v>
      </c>
      <c r="AA634">
        <v>8405</v>
      </c>
      <c r="AB634" t="s">
        <v>241</v>
      </c>
      <c r="AC634" s="10">
        <v>429.89508928999999</v>
      </c>
      <c r="AF634" t="str">
        <f t="shared" si="28"/>
        <v>43_Activités juridiques et comptables</v>
      </c>
      <c r="AG634" t="str">
        <f>INDEX(PDC!$K$1:$L$89,MATCH('RP2016'!$AI634,PDC!$K:$K,0),MATCH($AG$4,PDC!$K$1:SL$1,0))</f>
        <v>Activités juridiques et comptables</v>
      </c>
      <c r="AH634" t="s">
        <v>151</v>
      </c>
      <c r="AI634" t="s">
        <v>155</v>
      </c>
      <c r="AJ634" s="10">
        <v>653.82548998000004</v>
      </c>
    </row>
    <row r="635" spans="25:36" x14ac:dyDescent="0.35">
      <c r="Y635" t="str">
        <f t="shared" si="27"/>
        <v>8405_Activités des organisations associatives</v>
      </c>
      <c r="Z635" t="str">
        <f>INDEX(PDC!$K$1:$L$89,MATCH('RP2016'!$AB635,PDC!$K:$K,0),MATCH($Z$3,PDC!$K$1:$L$1,0))</f>
        <v>Activités des organisations associatives</v>
      </c>
      <c r="AA635">
        <v>8405</v>
      </c>
      <c r="AB635" t="s">
        <v>209</v>
      </c>
      <c r="AC635" s="10">
        <v>1382.0557692</v>
      </c>
      <c r="AF635" t="str">
        <f t="shared" si="28"/>
        <v>43_Activités des sièges sociaux ; conseil de gestion</v>
      </c>
      <c r="AG635" t="str">
        <f>INDEX(PDC!$K$1:$L$89,MATCH('RP2016'!$AI635,PDC!$K:$K,0),MATCH($AG$4,PDC!$K$1:SL$1,0))</f>
        <v>Activités des sièges sociaux ; conseil de gestion</v>
      </c>
      <c r="AH635" t="s">
        <v>151</v>
      </c>
      <c r="AI635" t="s">
        <v>234</v>
      </c>
      <c r="AJ635" s="10">
        <v>463.04648937000002</v>
      </c>
    </row>
    <row r="636" spans="25:36" x14ac:dyDescent="0.35">
      <c r="Y636" t="str">
        <f t="shared" si="27"/>
        <v>8405_Réparation d'ordinateurs et de biens personnels et domestiques</v>
      </c>
      <c r="Z636" t="str">
        <f>INDEX(PDC!$K$1:$L$89,MATCH('RP2016'!$AB636,PDC!$K:$K,0),MATCH($Z$3,PDC!$K$1:$L$1,0))</f>
        <v>Réparation d'ordinateurs et de biens personnels et domestiques</v>
      </c>
      <c r="AA636">
        <v>8405</v>
      </c>
      <c r="AB636" t="s">
        <v>242</v>
      </c>
      <c r="AC636" s="10">
        <v>32.726825855000001</v>
      </c>
      <c r="AF636" t="str">
        <f t="shared" si="28"/>
        <v>43_Activités d'architecture et d'ingénierie ; activités de contrôle et analyses techniques</v>
      </c>
      <c r="AG636" t="str">
        <f>INDEX(PDC!$K$1:$L$89,MATCH('RP2016'!$AI636,PDC!$K:$K,0),MATCH($AG$4,PDC!$K$1:SL$1,0))</f>
        <v>Activités d'architecture et d'ingénierie ; activités de contrôle et analyses techniques</v>
      </c>
      <c r="AH636" t="s">
        <v>151</v>
      </c>
      <c r="AI636" t="s">
        <v>243</v>
      </c>
      <c r="AJ636" s="10">
        <v>330.56316756000001</v>
      </c>
    </row>
    <row r="637" spans="25:36" x14ac:dyDescent="0.35">
      <c r="Y637" t="str">
        <f t="shared" si="27"/>
        <v>8405_Autres services personnels</v>
      </c>
      <c r="Z637" t="str">
        <f>INDEX(PDC!$K$1:$L$89,MATCH('RP2016'!$AB637,PDC!$K:$K,0),MATCH($Z$3,PDC!$K$1:$L$1,0))</f>
        <v>Autres services personnels</v>
      </c>
      <c r="AA637">
        <v>8405</v>
      </c>
      <c r="AB637" t="s">
        <v>216</v>
      </c>
      <c r="AC637" s="10">
        <v>703.62146146999999</v>
      </c>
      <c r="AF637" t="str">
        <f t="shared" si="28"/>
        <v>43_Recherche-développement scientifique</v>
      </c>
      <c r="AG637" t="str">
        <f>INDEX(PDC!$K$1:$L$89,MATCH('RP2016'!$AI637,PDC!$K:$K,0),MATCH($AG$4,PDC!$K$1:SL$1,0))</f>
        <v>Recherche-développement scientifique</v>
      </c>
      <c r="AH637" t="s">
        <v>151</v>
      </c>
      <c r="AI637" t="s">
        <v>251</v>
      </c>
      <c r="AJ637" s="10">
        <v>17.140748091999999</v>
      </c>
    </row>
    <row r="638" spans="25:36" x14ac:dyDescent="0.35">
      <c r="Y638" t="str">
        <f t="shared" si="27"/>
        <v>8405_Activités des ménages en tant qu'employeurs de personnel domestique</v>
      </c>
      <c r="Z638" t="str">
        <f>INDEX(PDC!$K$1:$L$89,MATCH('RP2016'!$AB638,PDC!$K:$K,0),MATCH($Z$3,PDC!$K$1:$L$1,0))</f>
        <v>Activités des ménages en tant qu'employeurs de personnel domestique</v>
      </c>
      <c r="AA638">
        <v>8405</v>
      </c>
      <c r="AB638" t="s">
        <v>261</v>
      </c>
      <c r="AC638" s="10">
        <v>609.28109467000002</v>
      </c>
      <c r="AF638" t="str">
        <f t="shared" si="28"/>
        <v>43_Publicité et études de marché</v>
      </c>
      <c r="AG638" t="str">
        <f>INDEX(PDC!$K$1:$L$89,MATCH('RP2016'!$AI638,PDC!$K:$K,0),MATCH($AG$4,PDC!$K$1:SL$1,0))</f>
        <v>Publicité et études de marché</v>
      </c>
      <c r="AH638" t="s">
        <v>151</v>
      </c>
      <c r="AI638" t="s">
        <v>157</v>
      </c>
      <c r="AJ638" s="10">
        <v>127.04088127</v>
      </c>
    </row>
    <row r="639" spans="25:36" x14ac:dyDescent="0.35">
      <c r="Y639" t="str">
        <f t="shared" si="27"/>
        <v>8405_Activités indifférenciées des ménages en tant que producteurs de biens et services pour usage propre</v>
      </c>
      <c r="Z639" t="str">
        <f>INDEX(PDC!$K$1:$L$89,MATCH('RP2016'!$AB639,PDC!$K:$K,0),MATCH($Z$3,PDC!$K$1:$L$1,0))</f>
        <v>Activités indifférenciées des ménages en tant que producteurs de biens et services pour usage propre</v>
      </c>
      <c r="AA639">
        <v>8405</v>
      </c>
      <c r="AB639" t="s">
        <v>270</v>
      </c>
      <c r="AC639" s="10">
        <v>5.2237101403999997</v>
      </c>
      <c r="AF639" t="str">
        <f t="shared" si="28"/>
        <v>43_Autres activités spécialisées, scientifiques et techniques</v>
      </c>
      <c r="AG639" t="str">
        <f>INDEX(PDC!$K$1:$L$89,MATCH('RP2016'!$AI639,PDC!$K:$K,0),MATCH($AG$4,PDC!$K$1:SL$1,0))</f>
        <v>Autres activités spécialisées, scientifiques et techniques</v>
      </c>
      <c r="AH639" t="s">
        <v>151</v>
      </c>
      <c r="AI639" t="s">
        <v>159</v>
      </c>
      <c r="AJ639" s="10">
        <v>35.017182089999999</v>
      </c>
    </row>
    <row r="640" spans="25:36" x14ac:dyDescent="0.35">
      <c r="Y640" t="str">
        <f t="shared" si="27"/>
        <v>8405_Activités des organisations et organismes extraterritoriaux</v>
      </c>
      <c r="Z640" t="str">
        <f>INDEX(PDC!$K$1:$L$89,MATCH('RP2016'!$AB640,PDC!$K:$K,0),MATCH($Z$3,PDC!$K$1:$L$1,0))</f>
        <v>Activités des organisations et organismes extraterritoriaux</v>
      </c>
      <c r="AA640">
        <v>8405</v>
      </c>
      <c r="AB640" t="s">
        <v>260</v>
      </c>
      <c r="AC640" s="10">
        <v>10.885884320000001</v>
      </c>
      <c r="AF640" t="str">
        <f t="shared" si="28"/>
        <v>43_Activités vétérinaires</v>
      </c>
      <c r="AG640" t="str">
        <f>INDEX(PDC!$K$1:$L$89,MATCH('RP2016'!$AI640,PDC!$K:$K,0),MATCH($AG$4,PDC!$K$1:SL$1,0))</f>
        <v>Activités vétérinaires</v>
      </c>
      <c r="AH640" t="s">
        <v>151</v>
      </c>
      <c r="AI640" t="s">
        <v>238</v>
      </c>
      <c r="AJ640" s="10">
        <v>103.11816166</v>
      </c>
    </row>
    <row r="641" spans="25:36" x14ac:dyDescent="0.35">
      <c r="Y641" t="str">
        <f t="shared" si="27"/>
        <v>8406_Culture et production animale, chasse et services annexes</v>
      </c>
      <c r="Z641" t="str">
        <f>INDEX(PDC!$K$1:$L$89,MATCH('RP2016'!$AB641,PDC!$K:$K,0),MATCH($Z$3,PDC!$K$1:$L$1,0))</f>
        <v>Culture et production animale, chasse et services annexes</v>
      </c>
      <c r="AA641">
        <v>8406</v>
      </c>
      <c r="AB641" t="s">
        <v>94</v>
      </c>
      <c r="AC641" s="10">
        <v>265.41005543</v>
      </c>
      <c r="AF641" t="str">
        <f t="shared" si="28"/>
        <v>43_Activités de location et location-bail</v>
      </c>
      <c r="AG641" t="str">
        <f>INDEX(PDC!$K$1:$L$89,MATCH('RP2016'!$AI641,PDC!$K:$K,0),MATCH($AG$4,PDC!$K$1:SL$1,0))</f>
        <v>Activités de location et location-bail</v>
      </c>
      <c r="AH641" t="s">
        <v>151</v>
      </c>
      <c r="AI641" t="s">
        <v>236</v>
      </c>
      <c r="AJ641" s="10">
        <v>50.077434439000001</v>
      </c>
    </row>
    <row r="642" spans="25:36" x14ac:dyDescent="0.35">
      <c r="Y642" t="str">
        <f t="shared" si="27"/>
        <v>8406_Sylviculture et exploitation forestière</v>
      </c>
      <c r="Z642" t="str">
        <f>INDEX(PDC!$K$1:$L$89,MATCH('RP2016'!$AB642,PDC!$K:$K,0),MATCH($Z$3,PDC!$K$1:$L$1,0))</f>
        <v>Sylviculture et exploitation forestière</v>
      </c>
      <c r="AA642">
        <v>8406</v>
      </c>
      <c r="AB642" t="s">
        <v>95</v>
      </c>
      <c r="AC642" s="10">
        <v>29.858191380000001</v>
      </c>
      <c r="AF642" t="str">
        <f t="shared" si="28"/>
        <v>43_Activités liées à l'emploi</v>
      </c>
      <c r="AG642" t="str">
        <f>INDEX(PDC!$K$1:$L$89,MATCH('RP2016'!$AI642,PDC!$K:$K,0),MATCH($AG$4,PDC!$K$1:SL$1,0))</f>
        <v>Activités liées à l'emploi</v>
      </c>
      <c r="AH642" t="s">
        <v>151</v>
      </c>
      <c r="AI642" t="s">
        <v>198</v>
      </c>
      <c r="AJ642" s="10">
        <v>1713.9536929000001</v>
      </c>
    </row>
    <row r="643" spans="25:36" x14ac:dyDescent="0.35">
      <c r="Y643" t="str">
        <f t="shared" si="27"/>
        <v>8406_Autres industries extractives</v>
      </c>
      <c r="Z643" t="str">
        <f>INDEX(PDC!$K$1:$L$89,MATCH('RP2016'!$AB643,PDC!$K:$K,0),MATCH($Z$3,PDC!$K$1:$L$1,0))</f>
        <v>Autres industries extractives</v>
      </c>
      <c r="AA643">
        <v>8406</v>
      </c>
      <c r="AB643" t="s">
        <v>96</v>
      </c>
      <c r="AC643" s="10">
        <v>79.245803147999993</v>
      </c>
      <c r="AF643" t="str">
        <f t="shared" si="28"/>
        <v>43_Activités des agences de voyage, voyagistes, services de réservation et activités connexes</v>
      </c>
      <c r="AG643" t="str">
        <f>INDEX(PDC!$K$1:$L$89,MATCH('RP2016'!$AI643,PDC!$K:$K,0),MATCH($AG$4,PDC!$K$1:SL$1,0))</f>
        <v>Activités des agences de voyage, voyagistes, services de réservation et activités connexes</v>
      </c>
      <c r="AH643" t="s">
        <v>151</v>
      </c>
      <c r="AI643" t="s">
        <v>227</v>
      </c>
      <c r="AJ643" s="10">
        <v>84.340099155999994</v>
      </c>
    </row>
    <row r="644" spans="25:36" x14ac:dyDescent="0.35">
      <c r="Y644" t="str">
        <f t="shared" si="27"/>
        <v>8406_Industries alimentaires</v>
      </c>
      <c r="Z644" t="str">
        <f>INDEX(PDC!$K$1:$L$89,MATCH('RP2016'!$AB644,PDC!$K:$K,0),MATCH($Z$3,PDC!$K$1:$L$1,0))</f>
        <v>Industries alimentaires</v>
      </c>
      <c r="AA644">
        <v>8406</v>
      </c>
      <c r="AB644" t="s">
        <v>199</v>
      </c>
      <c r="AC644" s="10">
        <v>1683.4899728</v>
      </c>
      <c r="AF644" t="str">
        <f t="shared" si="28"/>
        <v>43_Enquêtes et sécurité</v>
      </c>
      <c r="AG644" t="str">
        <f>INDEX(PDC!$K$1:$L$89,MATCH('RP2016'!$AI644,PDC!$K:$K,0),MATCH($AG$4,PDC!$K$1:SL$1,0))</f>
        <v>Enquêtes et sécurité</v>
      </c>
      <c r="AH644" t="s">
        <v>151</v>
      </c>
      <c r="AI644" t="s">
        <v>213</v>
      </c>
      <c r="AJ644" s="10">
        <v>91.499623338999996</v>
      </c>
    </row>
    <row r="645" spans="25:36" x14ac:dyDescent="0.35">
      <c r="Y645" t="str">
        <f t="shared" ref="Y645:Y708" si="29">AA645&amp;"_"&amp;Z645</f>
        <v>8406_Fabrication de boissons</v>
      </c>
      <c r="Z645" t="str">
        <f>INDEX(PDC!$K$1:$L$89,MATCH('RP2016'!$AB645,PDC!$K:$K,0),MATCH($Z$3,PDC!$K$1:$L$1,0))</f>
        <v>Fabrication de boissons</v>
      </c>
      <c r="AA645">
        <v>8406</v>
      </c>
      <c r="AB645" t="s">
        <v>252</v>
      </c>
      <c r="AC645" s="10">
        <v>80.249764811000006</v>
      </c>
      <c r="AF645" t="str">
        <f t="shared" ref="AF645:AF708" si="30">AH645&amp;"_"&amp;AG645</f>
        <v>43_Services relatifs aux bâtiments et aménagement paysager</v>
      </c>
      <c r="AG645" t="str">
        <f>INDEX(PDC!$K$1:$L$89,MATCH('RP2016'!$AI645,PDC!$K:$K,0),MATCH($AG$4,PDC!$K$1:SL$1,0))</f>
        <v>Services relatifs aux bâtiments et aménagement paysager</v>
      </c>
      <c r="AH645" t="s">
        <v>151</v>
      </c>
      <c r="AI645" t="s">
        <v>212</v>
      </c>
      <c r="AJ645" s="10">
        <v>356.33706197999999</v>
      </c>
    </row>
    <row r="646" spans="25:36" x14ac:dyDescent="0.35">
      <c r="Y646" t="str">
        <f t="shared" si="29"/>
        <v>8406_Fabrication de produits à base de tabac</v>
      </c>
      <c r="Z646" t="str">
        <f>INDEX(PDC!$K$1:$L$89,MATCH('RP2016'!$AB646,PDC!$K:$K,0),MATCH($Z$3,PDC!$K$1:$L$1,0))</f>
        <v>Fabrication de produits à base de tabac</v>
      </c>
      <c r="AA646">
        <v>8406</v>
      </c>
      <c r="AB646" t="s">
        <v>263</v>
      </c>
      <c r="AC646" s="10">
        <v>4.9287751203000001</v>
      </c>
      <c r="AF646" t="str">
        <f t="shared" si="30"/>
        <v>43_Activités administratives et autres activités de soutien aux entreprises</v>
      </c>
      <c r="AG646" t="str">
        <f>INDEX(PDC!$K$1:$L$89,MATCH('RP2016'!$AI646,PDC!$K:$K,0),MATCH($AG$4,PDC!$K$1:SL$1,0))</f>
        <v>Activités administratives et autres activités de soutien aux entreprises</v>
      </c>
      <c r="AH646" t="s">
        <v>151</v>
      </c>
      <c r="AI646" t="s">
        <v>224</v>
      </c>
      <c r="AJ646" s="10">
        <v>282.81180019999999</v>
      </c>
    </row>
    <row r="647" spans="25:36" x14ac:dyDescent="0.35">
      <c r="Y647" t="str">
        <f t="shared" si="29"/>
        <v>8406_Fabrication de textiles</v>
      </c>
      <c r="Z647" t="str">
        <f>INDEX(PDC!$K$1:$L$89,MATCH('RP2016'!$AB647,PDC!$K:$K,0),MATCH($Z$3,PDC!$K$1:$L$1,0))</f>
        <v>Fabrication de textiles</v>
      </c>
      <c r="AA647">
        <v>8406</v>
      </c>
      <c r="AB647" t="s">
        <v>250</v>
      </c>
      <c r="AC647" s="10">
        <v>1888.051629</v>
      </c>
      <c r="AF647" t="str">
        <f t="shared" si="30"/>
        <v>43_Administration publique et défense ; sécurité sociale obligatoire</v>
      </c>
      <c r="AG647" t="str">
        <f>INDEX(PDC!$K$1:$L$89,MATCH('RP2016'!$AI647,PDC!$K:$K,0),MATCH($AG$4,PDC!$K$1:SL$1,0))</f>
        <v>Administration publique et défense ; sécurité sociale obligatoire</v>
      </c>
      <c r="AH647" t="s">
        <v>151</v>
      </c>
      <c r="AI647" t="s">
        <v>218</v>
      </c>
      <c r="AJ647" s="10">
        <v>2644.3660706000001</v>
      </c>
    </row>
    <row r="648" spans="25:36" x14ac:dyDescent="0.35">
      <c r="Y648" t="str">
        <f t="shared" si="29"/>
        <v>8406_Industrie de l'habillement</v>
      </c>
      <c r="Z648" t="str">
        <f>INDEX(PDC!$K$1:$L$89,MATCH('RP2016'!$AB648,PDC!$K:$K,0),MATCH($Z$3,PDC!$K$1:$L$1,0))</f>
        <v>Industrie de l'habillement</v>
      </c>
      <c r="AA648">
        <v>8406</v>
      </c>
      <c r="AB648" t="s">
        <v>254</v>
      </c>
      <c r="AC648" s="10">
        <v>23.178325875999999</v>
      </c>
      <c r="AF648" t="str">
        <f t="shared" si="30"/>
        <v>43_Enseignement</v>
      </c>
      <c r="AG648" t="str">
        <f>INDEX(PDC!$K$1:$L$89,MATCH('RP2016'!$AI648,PDC!$K:$K,0),MATCH($AG$4,PDC!$K$1:SL$1,0))</f>
        <v>Enseignement</v>
      </c>
      <c r="AH648" t="s">
        <v>151</v>
      </c>
      <c r="AI648" t="s">
        <v>222</v>
      </c>
      <c r="AJ648" s="10">
        <v>2313.1572341999999</v>
      </c>
    </row>
    <row r="649" spans="25:36" x14ac:dyDescent="0.35">
      <c r="Y649" t="str">
        <f t="shared" si="29"/>
        <v>8406_Industrie du cuir et de la chaussure</v>
      </c>
      <c r="Z649" t="str">
        <f>INDEX(PDC!$K$1:$L$89,MATCH('RP2016'!$AB649,PDC!$K:$K,0),MATCH($Z$3,PDC!$K$1:$L$1,0))</f>
        <v>Industrie du cuir et de la chaussure</v>
      </c>
      <c r="AA649">
        <v>8406</v>
      </c>
      <c r="AB649" t="s">
        <v>143</v>
      </c>
      <c r="AC649" s="10">
        <v>229.90805130000001</v>
      </c>
      <c r="AF649" t="str">
        <f t="shared" si="30"/>
        <v>43_Activités pour la santé humaine</v>
      </c>
      <c r="AG649" t="str">
        <f>INDEX(PDC!$K$1:$L$89,MATCH('RP2016'!$AI649,PDC!$K:$K,0),MATCH($AG$4,PDC!$K$1:SL$1,0))</f>
        <v>Activités pour la santé humaine</v>
      </c>
      <c r="AH649" t="s">
        <v>151</v>
      </c>
      <c r="AI649" t="s">
        <v>207</v>
      </c>
      <c r="AJ649" s="10">
        <v>2796.6905691000002</v>
      </c>
    </row>
    <row r="650" spans="25:36" x14ac:dyDescent="0.35">
      <c r="Y650" t="str">
        <f t="shared" si="29"/>
        <v>8406_Travail du bois et fabrication d'articles en bois et en liège, à l'exception des meubles ; fabrication d'articles en vannerie et sparterie</v>
      </c>
      <c r="Z650" t="str">
        <f>INDEX(PDC!$K$1:$L$89,MATCH('RP2016'!$AB650,PDC!$K:$K,0),MATCH($Z$3,PDC!$K$1:$L$1,0))</f>
        <v>Travail du bois et fabrication d'articles en bois et en liège, à l'exception des meubles ; fabrication d'articles en vannerie et sparterie</v>
      </c>
      <c r="AA650">
        <v>8406</v>
      </c>
      <c r="AB650" t="s">
        <v>196</v>
      </c>
      <c r="AC650" s="10">
        <v>183.64333300999999</v>
      </c>
      <c r="AF650" t="str">
        <f t="shared" si="30"/>
        <v>43_Hébergement médico-social et social</v>
      </c>
      <c r="AG650" t="str">
        <f>INDEX(PDC!$K$1:$L$89,MATCH('RP2016'!$AI650,PDC!$K:$K,0),MATCH($AG$4,PDC!$K$1:SL$1,0))</f>
        <v>Hébergement médico-social et social</v>
      </c>
      <c r="AH650" t="s">
        <v>151</v>
      </c>
      <c r="AI650" t="s">
        <v>202</v>
      </c>
      <c r="AJ650" s="10">
        <v>2981.1616364000001</v>
      </c>
    </row>
    <row r="651" spans="25:36" x14ac:dyDescent="0.35">
      <c r="Y651" t="str">
        <f t="shared" si="29"/>
        <v>8406_Industrie du papier et du carton</v>
      </c>
      <c r="Z651" t="str">
        <f>INDEX(PDC!$K$1:$L$89,MATCH('RP2016'!$AB651,PDC!$K:$K,0),MATCH($Z$3,PDC!$K$1:$L$1,0))</f>
        <v>Industrie du papier et du carton</v>
      </c>
      <c r="AA651">
        <v>8406</v>
      </c>
      <c r="AB651" t="s">
        <v>248</v>
      </c>
      <c r="AC651" s="10">
        <v>332.09939632999999</v>
      </c>
      <c r="AF651" t="str">
        <f t="shared" si="30"/>
        <v>43_Action sociale sans hébergement</v>
      </c>
      <c r="AG651" t="str">
        <f>INDEX(PDC!$K$1:$L$89,MATCH('RP2016'!$AI651,PDC!$K:$K,0),MATCH($AG$4,PDC!$K$1:SL$1,0))</f>
        <v>Action sociale sans hébergement</v>
      </c>
      <c r="AH651" t="s">
        <v>151</v>
      </c>
      <c r="AI651" t="s">
        <v>201</v>
      </c>
      <c r="AJ651" s="10">
        <v>4062.2018600000001</v>
      </c>
    </row>
    <row r="652" spans="25:36" x14ac:dyDescent="0.35">
      <c r="Y652" t="str">
        <f t="shared" si="29"/>
        <v>8406_Imprimerie et reproduction d'enregistrements</v>
      </c>
      <c r="Z652" t="str">
        <f>INDEX(PDC!$K$1:$L$89,MATCH('RP2016'!$AB652,PDC!$K:$K,0),MATCH($Z$3,PDC!$K$1:$L$1,0))</f>
        <v>Imprimerie et reproduction d'enregistrements</v>
      </c>
      <c r="AA652">
        <v>8406</v>
      </c>
      <c r="AB652" t="s">
        <v>221</v>
      </c>
      <c r="AC652" s="10">
        <v>246.50602499999999</v>
      </c>
      <c r="AF652" t="str">
        <f t="shared" si="30"/>
        <v>43_Activités créatives, artistiques et de spectacle</v>
      </c>
      <c r="AG652" t="str">
        <f>INDEX(PDC!$K$1:$L$89,MATCH('RP2016'!$AI652,PDC!$K:$K,0),MATCH($AG$4,PDC!$K$1:SL$1,0))</f>
        <v>Activités créatives, artistiques et de spectacle</v>
      </c>
      <c r="AH652" t="s">
        <v>151</v>
      </c>
      <c r="AI652" t="s">
        <v>245</v>
      </c>
      <c r="AJ652" s="10">
        <v>112.22927065</v>
      </c>
    </row>
    <row r="653" spans="25:36" x14ac:dyDescent="0.35">
      <c r="Y653" t="str">
        <f t="shared" si="29"/>
        <v>8406_Cokéfaction et raffinage</v>
      </c>
      <c r="Z653" t="str">
        <f>INDEX(PDC!$K$1:$L$89,MATCH('RP2016'!$AB653,PDC!$K:$K,0),MATCH($Z$3,PDC!$K$1:$L$1,0))</f>
        <v>Cokéfaction et raffinage</v>
      </c>
      <c r="AA653">
        <v>8406</v>
      </c>
      <c r="AB653" t="s">
        <v>262</v>
      </c>
      <c r="AC653" s="10">
        <v>8.1024791395999998</v>
      </c>
      <c r="AF653" t="str">
        <f t="shared" si="30"/>
        <v>43_Bibliothèques, archives, musées et autres activités culturelles</v>
      </c>
      <c r="AG653" t="str">
        <f>INDEX(PDC!$K$1:$L$89,MATCH('RP2016'!$AI653,PDC!$K:$K,0),MATCH($AG$4,PDC!$K$1:SL$1,0))</f>
        <v>Bibliothèques, archives, musées et autres activités culturelles</v>
      </c>
      <c r="AH653" t="s">
        <v>151</v>
      </c>
      <c r="AI653" t="s">
        <v>239</v>
      </c>
      <c r="AJ653" s="10">
        <v>26.843328526000001</v>
      </c>
    </row>
    <row r="654" spans="25:36" x14ac:dyDescent="0.35">
      <c r="Y654" t="str">
        <f t="shared" si="29"/>
        <v>8406_Industrie chimique</v>
      </c>
      <c r="Z654" t="str">
        <f>INDEX(PDC!$K$1:$L$89,MATCH('RP2016'!$AB654,PDC!$K:$K,0),MATCH($Z$3,PDC!$K$1:$L$1,0))</f>
        <v>Industrie chimique</v>
      </c>
      <c r="AA654">
        <v>8406</v>
      </c>
      <c r="AB654" t="s">
        <v>211</v>
      </c>
      <c r="AC654" s="10">
        <v>401.25293175000002</v>
      </c>
      <c r="AF654" t="str">
        <f t="shared" si="30"/>
        <v>43_Activités sportives, récréatives et de loisirs</v>
      </c>
      <c r="AG654" t="str">
        <f>INDEX(PDC!$K$1:$L$89,MATCH('RP2016'!$AI654,PDC!$K:$K,0),MATCH($AG$4,PDC!$K$1:SL$1,0))</f>
        <v>Activités sportives, récréatives et de loisirs</v>
      </c>
      <c r="AH654" t="s">
        <v>151</v>
      </c>
      <c r="AI654" t="s">
        <v>241</v>
      </c>
      <c r="AJ654" s="10">
        <v>362.53933613999999</v>
      </c>
    </row>
    <row r="655" spans="25:36" x14ac:dyDescent="0.35">
      <c r="Y655" t="str">
        <f t="shared" si="29"/>
        <v>8406_Industrie pharmaceutique</v>
      </c>
      <c r="Z655" t="str">
        <f>INDEX(PDC!$K$1:$L$89,MATCH('RP2016'!$AB655,PDC!$K:$K,0),MATCH($Z$3,PDC!$K$1:$L$1,0))</f>
        <v>Industrie pharmaceutique</v>
      </c>
      <c r="AA655">
        <v>8406</v>
      </c>
      <c r="AB655" t="s">
        <v>259</v>
      </c>
      <c r="AC655" s="10">
        <v>485.63976086999998</v>
      </c>
      <c r="AF655" t="str">
        <f t="shared" si="30"/>
        <v>43_Activités des organisations associatives</v>
      </c>
      <c r="AG655" t="str">
        <f>INDEX(PDC!$K$1:$L$89,MATCH('RP2016'!$AI655,PDC!$K:$K,0),MATCH($AG$4,PDC!$K$1:SL$1,0))</f>
        <v>Activités des organisations associatives</v>
      </c>
      <c r="AH655" t="s">
        <v>151</v>
      </c>
      <c r="AI655" t="s">
        <v>209</v>
      </c>
      <c r="AJ655" s="10">
        <v>850.27739926000004</v>
      </c>
    </row>
    <row r="656" spans="25:36" x14ac:dyDescent="0.35">
      <c r="Y656" t="str">
        <f t="shared" si="29"/>
        <v>8406_Fabrication de produits en caoutchouc et en plastique</v>
      </c>
      <c r="Z656" t="str">
        <f>INDEX(PDC!$K$1:$L$89,MATCH('RP2016'!$AB656,PDC!$K:$K,0),MATCH($Z$3,PDC!$K$1:$L$1,0))</f>
        <v>Fabrication de produits en caoutchouc et en plastique</v>
      </c>
      <c r="AA656">
        <v>8406</v>
      </c>
      <c r="AB656" t="s">
        <v>195</v>
      </c>
      <c r="AC656" s="10">
        <v>843.83067584000003</v>
      </c>
      <c r="AF656" t="str">
        <f t="shared" si="30"/>
        <v>43_Réparation d'ordinateurs et de biens personnels et domestiques</v>
      </c>
      <c r="AG656" t="str">
        <f>INDEX(PDC!$K$1:$L$89,MATCH('RP2016'!$AI656,PDC!$K:$K,0),MATCH($AG$4,PDC!$K$1:SL$1,0))</f>
        <v>Réparation d'ordinateurs et de biens personnels et domestiques</v>
      </c>
      <c r="AH656" t="s">
        <v>151</v>
      </c>
      <c r="AI656" t="s">
        <v>242</v>
      </c>
      <c r="AJ656" s="10">
        <v>84.261206103999996</v>
      </c>
    </row>
    <row r="657" spans="25:36" x14ac:dyDescent="0.35">
      <c r="Y657" t="str">
        <f t="shared" si="29"/>
        <v>8406_Fabrication d'autres produits minéraux non métalliques</v>
      </c>
      <c r="Z657" t="str">
        <f>INDEX(PDC!$K$1:$L$89,MATCH('RP2016'!$AB657,PDC!$K:$K,0),MATCH($Z$3,PDC!$K$1:$L$1,0))</f>
        <v>Fabrication d'autres produits minéraux non métalliques</v>
      </c>
      <c r="AA657">
        <v>8406</v>
      </c>
      <c r="AB657" t="s">
        <v>203</v>
      </c>
      <c r="AC657" s="10">
        <v>651.53475874000003</v>
      </c>
      <c r="AF657" t="str">
        <f t="shared" si="30"/>
        <v>43_Autres services personnels</v>
      </c>
      <c r="AG657" t="str">
        <f>INDEX(PDC!$K$1:$L$89,MATCH('RP2016'!$AI657,PDC!$K:$K,0),MATCH($AG$4,PDC!$K$1:SL$1,0))</f>
        <v>Autres services personnels</v>
      </c>
      <c r="AH657" t="s">
        <v>151</v>
      </c>
      <c r="AI657" t="s">
        <v>216</v>
      </c>
      <c r="AJ657" s="10">
        <v>458.54652062999997</v>
      </c>
    </row>
    <row r="658" spans="25:36" x14ac:dyDescent="0.35">
      <c r="Y658" t="str">
        <f t="shared" si="29"/>
        <v>8406_Métallurgie</v>
      </c>
      <c r="Z658" t="str">
        <f>INDEX(PDC!$K$1:$L$89,MATCH('RP2016'!$AB658,PDC!$K:$K,0),MATCH($Z$3,PDC!$K$1:$L$1,0))</f>
        <v>Métallurgie</v>
      </c>
      <c r="AA658">
        <v>8406</v>
      </c>
      <c r="AB658" t="s">
        <v>225</v>
      </c>
      <c r="AC658" s="10">
        <v>112.31452883999999</v>
      </c>
      <c r="AF658" t="str">
        <f t="shared" si="30"/>
        <v>43_Activités des ménages en tant qu'employeurs de personnel domestique</v>
      </c>
      <c r="AG658" t="str">
        <f>INDEX(PDC!$K$1:$L$89,MATCH('RP2016'!$AI658,PDC!$K:$K,0),MATCH($AG$4,PDC!$K$1:SL$1,0))</f>
        <v>Activités des ménages en tant qu'employeurs de personnel domestique</v>
      </c>
      <c r="AH658" t="s">
        <v>151</v>
      </c>
      <c r="AI658" t="s">
        <v>261</v>
      </c>
      <c r="AJ658" s="10">
        <v>464.90389584000002</v>
      </c>
    </row>
    <row r="659" spans="25:36" x14ac:dyDescent="0.35">
      <c r="Y659" t="str">
        <f t="shared" si="29"/>
        <v>8406_Fabrication de produits métalliques, à l'exception des machines et des équipements</v>
      </c>
      <c r="Z659" t="str">
        <f>INDEX(PDC!$K$1:$L$89,MATCH('RP2016'!$AB659,PDC!$K:$K,0),MATCH($Z$3,PDC!$K$1:$L$1,0))</f>
        <v>Fabrication de produits métalliques, à l'exception des machines et des équipements</v>
      </c>
      <c r="AA659">
        <v>8406</v>
      </c>
      <c r="AB659" t="s">
        <v>204</v>
      </c>
      <c r="AC659" s="10">
        <v>1882.8837805000001</v>
      </c>
      <c r="AF659" t="str">
        <f t="shared" si="30"/>
        <v>63_Culture et production animale, chasse et services annexes</v>
      </c>
      <c r="AG659" t="str">
        <f>INDEX(PDC!$K$1:$L$89,MATCH('RP2016'!$AI659,PDC!$K:$K,0),MATCH($AG$4,PDC!$K$1:SL$1,0))</f>
        <v>Culture et production animale, chasse et services annexes</v>
      </c>
      <c r="AH659" t="s">
        <v>153</v>
      </c>
      <c r="AI659" t="s">
        <v>94</v>
      </c>
      <c r="AJ659" s="10">
        <v>2012.5843675000001</v>
      </c>
    </row>
    <row r="660" spans="25:36" x14ac:dyDescent="0.35">
      <c r="Y660" t="str">
        <f t="shared" si="29"/>
        <v>8406_Fabrication de produits informatiques, électroniques et optiques</v>
      </c>
      <c r="Z660" t="str">
        <f>INDEX(PDC!$K$1:$L$89,MATCH('RP2016'!$AB660,PDC!$K:$K,0),MATCH($Z$3,PDC!$K$1:$L$1,0))</f>
        <v>Fabrication de produits informatiques, électroniques et optiques</v>
      </c>
      <c r="AA660">
        <v>8406</v>
      </c>
      <c r="AB660" t="s">
        <v>145</v>
      </c>
      <c r="AC660" s="10">
        <v>708.43779251000001</v>
      </c>
      <c r="AF660" t="str">
        <f t="shared" si="30"/>
        <v>63_Sylviculture et exploitation forestière</v>
      </c>
      <c r="AG660" t="str">
        <f>INDEX(PDC!$K$1:$L$89,MATCH('RP2016'!$AI660,PDC!$K:$K,0),MATCH($AG$4,PDC!$K$1:SL$1,0))</f>
        <v>Sylviculture et exploitation forestière</v>
      </c>
      <c r="AH660" t="s">
        <v>153</v>
      </c>
      <c r="AI660" t="s">
        <v>95</v>
      </c>
      <c r="AJ660" s="10">
        <v>134.47554069</v>
      </c>
    </row>
    <row r="661" spans="25:36" x14ac:dyDescent="0.35">
      <c r="Y661" t="str">
        <f t="shared" si="29"/>
        <v>8406_Fabrication d'équipements électriques</v>
      </c>
      <c r="Z661" t="str">
        <f>INDEX(PDC!$K$1:$L$89,MATCH('RP2016'!$AB661,PDC!$K:$K,0),MATCH($Z$3,PDC!$K$1:$L$1,0))</f>
        <v>Fabrication d'équipements électriques</v>
      </c>
      <c r="AA661">
        <v>8406</v>
      </c>
      <c r="AB661" t="s">
        <v>235</v>
      </c>
      <c r="AC661" s="10">
        <v>834.81651475000001</v>
      </c>
      <c r="AF661" t="str">
        <f t="shared" si="30"/>
        <v>63_Pêche et aquaculture</v>
      </c>
      <c r="AG661" t="str">
        <f>INDEX(PDC!$K$1:$L$89,MATCH('RP2016'!$AI661,PDC!$K:$K,0),MATCH($AG$4,PDC!$K$1:SL$1,0))</f>
        <v>Pêche et aquaculture</v>
      </c>
      <c r="AH661" t="s">
        <v>153</v>
      </c>
      <c r="AI661" t="s">
        <v>104</v>
      </c>
      <c r="AJ661" s="10">
        <v>3.0269495100000001</v>
      </c>
    </row>
    <row r="662" spans="25:36" x14ac:dyDescent="0.35">
      <c r="Y662" t="str">
        <f t="shared" si="29"/>
        <v>8406_Fabrication de machines et équipements n.c.a.</v>
      </c>
      <c r="Z662" t="str">
        <f>INDEX(PDC!$K$1:$L$89,MATCH('RP2016'!$AB662,PDC!$K:$K,0),MATCH($Z$3,PDC!$K$1:$L$1,0))</f>
        <v>Fabrication de machines et équipements n.c.a.</v>
      </c>
      <c r="AA662">
        <v>8406</v>
      </c>
      <c r="AB662" t="s">
        <v>219</v>
      </c>
      <c r="AC662" s="10">
        <v>1026.7803772</v>
      </c>
      <c r="AF662" t="str">
        <f t="shared" si="30"/>
        <v>63_Autres industries extractives</v>
      </c>
      <c r="AG662" t="str">
        <f>INDEX(PDC!$K$1:$L$89,MATCH('RP2016'!$AI662,PDC!$K:$K,0),MATCH($AG$4,PDC!$K$1:SL$1,0))</f>
        <v>Autres industries extractives</v>
      </c>
      <c r="AH662" t="s">
        <v>153</v>
      </c>
      <c r="AI662" t="s">
        <v>96</v>
      </c>
      <c r="AJ662" s="10">
        <v>224.50011147000001</v>
      </c>
    </row>
    <row r="663" spans="25:36" x14ac:dyDescent="0.35">
      <c r="Y663" t="str">
        <f t="shared" si="29"/>
        <v>8406_Industrie automobile</v>
      </c>
      <c r="Z663" t="str">
        <f>INDEX(PDC!$K$1:$L$89,MATCH('RP2016'!$AB663,PDC!$K:$K,0),MATCH($Z$3,PDC!$K$1:$L$1,0))</f>
        <v>Industrie automobile</v>
      </c>
      <c r="AA663">
        <v>8406</v>
      </c>
      <c r="AB663" t="s">
        <v>208</v>
      </c>
      <c r="AC663" s="10">
        <v>505.88691750999999</v>
      </c>
      <c r="AF663" t="str">
        <f t="shared" si="30"/>
        <v>63_Industries alimentaires</v>
      </c>
      <c r="AG663" t="str">
        <f>INDEX(PDC!$K$1:$L$89,MATCH('RP2016'!$AI663,PDC!$K:$K,0),MATCH($AG$4,PDC!$K$1:SL$1,0))</f>
        <v>Industries alimentaires</v>
      </c>
      <c r="AH663" t="s">
        <v>153</v>
      </c>
      <c r="AI663" t="s">
        <v>199</v>
      </c>
      <c r="AJ663" s="10">
        <v>4112.1217089000002</v>
      </c>
    </row>
    <row r="664" spans="25:36" x14ac:dyDescent="0.35">
      <c r="Y664" t="str">
        <f t="shared" si="29"/>
        <v>8406_Fabrication de meubles</v>
      </c>
      <c r="Z664" t="str">
        <f>INDEX(PDC!$K$1:$L$89,MATCH('RP2016'!$AB664,PDC!$K:$K,0),MATCH($Z$3,PDC!$K$1:$L$1,0))</f>
        <v>Fabrication de meubles</v>
      </c>
      <c r="AA664">
        <v>8406</v>
      </c>
      <c r="AB664" t="s">
        <v>231</v>
      </c>
      <c r="AC664" s="10">
        <v>180.30856410999999</v>
      </c>
      <c r="AF664" t="str">
        <f t="shared" si="30"/>
        <v>63_Fabrication de boissons</v>
      </c>
      <c r="AG664" t="str">
        <f>INDEX(PDC!$K$1:$L$89,MATCH('RP2016'!$AI664,PDC!$K:$K,0),MATCH($AG$4,PDC!$K$1:SL$1,0))</f>
        <v>Fabrication de boissons</v>
      </c>
      <c r="AH664" t="s">
        <v>153</v>
      </c>
      <c r="AI664" t="s">
        <v>252</v>
      </c>
      <c r="AJ664" s="10">
        <v>1109.5219029</v>
      </c>
    </row>
    <row r="665" spans="25:36" x14ac:dyDescent="0.35">
      <c r="Y665" t="str">
        <f t="shared" si="29"/>
        <v>8406_Autres industries manufacturières</v>
      </c>
      <c r="Z665" t="str">
        <f>INDEX(PDC!$K$1:$L$89,MATCH('RP2016'!$AB665,PDC!$K:$K,0),MATCH($Z$3,PDC!$K$1:$L$1,0))</f>
        <v>Autres industries manufacturières</v>
      </c>
      <c r="AA665">
        <v>8406</v>
      </c>
      <c r="AB665" t="s">
        <v>244</v>
      </c>
      <c r="AC665" s="10">
        <v>151.30467451999999</v>
      </c>
      <c r="AF665" t="str">
        <f t="shared" si="30"/>
        <v>63_Fabrication de produits à base de tabac</v>
      </c>
      <c r="AG665" t="str">
        <f>INDEX(PDC!$K$1:$L$89,MATCH('RP2016'!$AI665,PDC!$K:$K,0),MATCH($AG$4,PDC!$K$1:SL$1,0))</f>
        <v>Fabrication de produits à base de tabac</v>
      </c>
      <c r="AH665" t="s">
        <v>153</v>
      </c>
      <c r="AI665" t="s">
        <v>263</v>
      </c>
      <c r="AJ665" s="10">
        <v>183.48863949</v>
      </c>
    </row>
    <row r="666" spans="25:36" x14ac:dyDescent="0.35">
      <c r="Y666" t="str">
        <f t="shared" si="29"/>
        <v>8406_Réparation et installation de machines et d'équipements</v>
      </c>
      <c r="Z666" t="str">
        <f>INDEX(PDC!$K$1:$L$89,MATCH('RP2016'!$AB666,PDC!$K:$K,0),MATCH($Z$3,PDC!$K$1:$L$1,0))</f>
        <v>Réparation et installation de machines et d'équipements</v>
      </c>
      <c r="AA666">
        <v>8406</v>
      </c>
      <c r="AB666" t="s">
        <v>215</v>
      </c>
      <c r="AC666" s="10">
        <v>485.72017032999997</v>
      </c>
      <c r="AF666" t="str">
        <f t="shared" si="30"/>
        <v>63_Fabrication de textiles</v>
      </c>
      <c r="AG666" t="str">
        <f>INDEX(PDC!$K$1:$L$89,MATCH('RP2016'!$AI666,PDC!$K:$K,0),MATCH($AG$4,PDC!$K$1:SL$1,0))</f>
        <v>Fabrication de textiles</v>
      </c>
      <c r="AH666" t="s">
        <v>153</v>
      </c>
      <c r="AI666" t="s">
        <v>250</v>
      </c>
      <c r="AJ666" s="10">
        <v>373.52532495000003</v>
      </c>
    </row>
    <row r="667" spans="25:36" x14ac:dyDescent="0.35">
      <c r="Y667" t="str">
        <f t="shared" si="29"/>
        <v>8406_Production et distribution d'électricité, de gaz, de vapeur et d'air conditionné</v>
      </c>
      <c r="Z667" t="str">
        <f>INDEX(PDC!$K$1:$L$89,MATCH('RP2016'!$AB667,PDC!$K:$K,0),MATCH($Z$3,PDC!$K$1:$L$1,0))</f>
        <v>Production et distribution d'électricité, de gaz, de vapeur et d'air conditionné</v>
      </c>
      <c r="AA667">
        <v>8406</v>
      </c>
      <c r="AB667" t="s">
        <v>253</v>
      </c>
      <c r="AC667" s="10">
        <v>433.19483824000002</v>
      </c>
      <c r="AF667" t="str">
        <f t="shared" si="30"/>
        <v>63_Industrie de l'habillement</v>
      </c>
      <c r="AG667" t="str">
        <f>INDEX(PDC!$K$1:$L$89,MATCH('RP2016'!$AI667,PDC!$K:$K,0),MATCH($AG$4,PDC!$K$1:SL$1,0))</f>
        <v>Industrie de l'habillement</v>
      </c>
      <c r="AH667" t="s">
        <v>153</v>
      </c>
      <c r="AI667" t="s">
        <v>254</v>
      </c>
      <c r="AJ667" s="10">
        <v>87.401200071999995</v>
      </c>
    </row>
    <row r="668" spans="25:36" x14ac:dyDescent="0.35">
      <c r="Y668" t="str">
        <f t="shared" si="29"/>
        <v>8406_Captage, traitement et distribution d'eau</v>
      </c>
      <c r="Z668" t="str">
        <f>INDEX(PDC!$K$1:$L$89,MATCH('RP2016'!$AB668,PDC!$K:$K,0),MATCH($Z$3,PDC!$K$1:$L$1,0))</f>
        <v>Captage, traitement et distribution d'eau</v>
      </c>
      <c r="AA668">
        <v>8406</v>
      </c>
      <c r="AB668" t="s">
        <v>230</v>
      </c>
      <c r="AC668" s="10">
        <v>127.7409431</v>
      </c>
      <c r="AF668" t="str">
        <f t="shared" si="30"/>
        <v>63_Industrie du cuir et de la chaussure</v>
      </c>
      <c r="AG668" t="str">
        <f>INDEX(PDC!$K$1:$L$89,MATCH('RP2016'!$AI668,PDC!$K:$K,0),MATCH($AG$4,PDC!$K$1:SL$1,0))</f>
        <v>Industrie du cuir et de la chaussure</v>
      </c>
      <c r="AH668" t="s">
        <v>153</v>
      </c>
      <c r="AI668" t="s">
        <v>143</v>
      </c>
      <c r="AJ668" s="10">
        <v>696.52346005000004</v>
      </c>
    </row>
    <row r="669" spans="25:36" x14ac:dyDescent="0.35">
      <c r="Y669" t="str">
        <f t="shared" si="29"/>
        <v>8406_Collecte et traitement des eaux usées</v>
      </c>
      <c r="Z669" t="str">
        <f>INDEX(PDC!$K$1:$L$89,MATCH('RP2016'!$AB669,PDC!$K:$K,0),MATCH($Z$3,PDC!$K$1:$L$1,0))</f>
        <v>Collecte et traitement des eaux usées</v>
      </c>
      <c r="AA669">
        <v>8406</v>
      </c>
      <c r="AB669" t="s">
        <v>197</v>
      </c>
      <c r="AC669" s="10">
        <v>83.087785599</v>
      </c>
      <c r="AF669" t="str">
        <f t="shared" si="30"/>
        <v>63_Travail du bois et fabrication d'articles en bois et en liège, à l'exception des meubles ; fabrication d'articles en vannerie et sparterie</v>
      </c>
      <c r="AG669" t="str">
        <f>INDEX(PDC!$K$1:$L$89,MATCH('RP2016'!$AI669,PDC!$K:$K,0),MATCH($AG$4,PDC!$K$1:SL$1,0))</f>
        <v>Travail du bois et fabrication d'articles en bois et en liège, à l'exception des meubles ; fabrication d'articles en vannerie et sparterie</v>
      </c>
      <c r="AH669" t="s">
        <v>153</v>
      </c>
      <c r="AI669" t="s">
        <v>196</v>
      </c>
      <c r="AJ669" s="10">
        <v>808.25184392000006</v>
      </c>
    </row>
    <row r="670" spans="25:36" x14ac:dyDescent="0.35">
      <c r="Y670" t="str">
        <f t="shared" si="29"/>
        <v>8406_Collecte, traitement et élimination des déchets ; récupération</v>
      </c>
      <c r="Z670" t="str">
        <f>INDEX(PDC!$K$1:$L$89,MATCH('RP2016'!$AB670,PDC!$K:$K,0),MATCH($Z$3,PDC!$K$1:$L$1,0))</f>
        <v>Collecte, traitement et élimination des déchets ; récupération</v>
      </c>
      <c r="AA670">
        <v>8406</v>
      </c>
      <c r="AB670" t="s">
        <v>147</v>
      </c>
      <c r="AC670" s="10">
        <v>412.17816635000003</v>
      </c>
      <c r="AF670" t="str">
        <f t="shared" si="30"/>
        <v>63_Industrie du papier et du carton</v>
      </c>
      <c r="AG670" t="str">
        <f>INDEX(PDC!$K$1:$L$89,MATCH('RP2016'!$AI670,PDC!$K:$K,0),MATCH($AG$4,PDC!$K$1:SL$1,0))</f>
        <v>Industrie du papier et du carton</v>
      </c>
      <c r="AH670" t="s">
        <v>153</v>
      </c>
      <c r="AI670" t="s">
        <v>248</v>
      </c>
      <c r="AJ670" s="10">
        <v>828.01688633000003</v>
      </c>
    </row>
    <row r="671" spans="25:36" x14ac:dyDescent="0.35">
      <c r="Y671" t="str">
        <f t="shared" si="29"/>
        <v>8406_Dépollution et autres services de gestion des déchets</v>
      </c>
      <c r="Z671" t="str">
        <f>INDEX(PDC!$K$1:$L$89,MATCH('RP2016'!$AB671,PDC!$K:$K,0),MATCH($Z$3,PDC!$K$1:$L$1,0))</f>
        <v>Dépollution et autres services de gestion des déchets</v>
      </c>
      <c r="AA671">
        <v>8406</v>
      </c>
      <c r="AB671" t="s">
        <v>246</v>
      </c>
      <c r="AC671" s="10">
        <v>57.598556117999998</v>
      </c>
      <c r="AF671" t="str">
        <f t="shared" si="30"/>
        <v>63_Imprimerie et reproduction d'enregistrements</v>
      </c>
      <c r="AG671" t="str">
        <f>INDEX(PDC!$K$1:$L$89,MATCH('RP2016'!$AI671,PDC!$K:$K,0),MATCH($AG$4,PDC!$K$1:SL$1,0))</f>
        <v>Imprimerie et reproduction d'enregistrements</v>
      </c>
      <c r="AH671" t="s">
        <v>153</v>
      </c>
      <c r="AI671" t="s">
        <v>221</v>
      </c>
      <c r="AJ671" s="10">
        <v>1353.3556882</v>
      </c>
    </row>
    <row r="672" spans="25:36" x14ac:dyDescent="0.35">
      <c r="Y672" t="str">
        <f t="shared" si="29"/>
        <v>8406_Construction de bâtiments</v>
      </c>
      <c r="Z672" t="str">
        <f>INDEX(PDC!$K$1:$L$89,MATCH('RP2016'!$AB672,PDC!$K:$K,0),MATCH($Z$3,PDC!$K$1:$L$1,0))</f>
        <v>Construction de bâtiments</v>
      </c>
      <c r="AA672">
        <v>8406</v>
      </c>
      <c r="AB672" t="s">
        <v>193</v>
      </c>
      <c r="AC672" s="10">
        <v>289.16990132000001</v>
      </c>
      <c r="AF672" t="str">
        <f t="shared" si="30"/>
        <v>63_Industrie chimique</v>
      </c>
      <c r="AG672" t="str">
        <f>INDEX(PDC!$K$1:$L$89,MATCH('RP2016'!$AI672,PDC!$K:$K,0),MATCH($AG$4,PDC!$K$1:SL$1,0))</f>
        <v>Industrie chimique</v>
      </c>
      <c r="AH672" t="s">
        <v>153</v>
      </c>
      <c r="AI672" t="s">
        <v>211</v>
      </c>
      <c r="AJ672" s="10">
        <v>240.68580008000001</v>
      </c>
    </row>
    <row r="673" spans="25:36" x14ac:dyDescent="0.35">
      <c r="Y673" t="str">
        <f t="shared" si="29"/>
        <v>8406_Génie civil</v>
      </c>
      <c r="Z673" t="str">
        <f>INDEX(PDC!$K$1:$L$89,MATCH('RP2016'!$AB673,PDC!$K:$K,0),MATCH($Z$3,PDC!$K$1:$L$1,0))</f>
        <v>Génie civil</v>
      </c>
      <c r="AA673">
        <v>8406</v>
      </c>
      <c r="AB673" t="s">
        <v>149</v>
      </c>
      <c r="AC673" s="10">
        <v>434.27716353</v>
      </c>
      <c r="AF673" t="str">
        <f t="shared" si="30"/>
        <v>63_Industrie pharmaceutique</v>
      </c>
      <c r="AG673" t="str">
        <f>INDEX(PDC!$K$1:$L$89,MATCH('RP2016'!$AI673,PDC!$K:$K,0),MATCH($AG$4,PDC!$K$1:SL$1,0))</f>
        <v>Industrie pharmaceutique</v>
      </c>
      <c r="AH673" t="s">
        <v>153</v>
      </c>
      <c r="AI673" t="s">
        <v>259</v>
      </c>
      <c r="AJ673" s="10">
        <v>1884.1469622</v>
      </c>
    </row>
    <row r="674" spans="25:36" x14ac:dyDescent="0.35">
      <c r="Y674" t="str">
        <f t="shared" si="29"/>
        <v>8406_Travaux de construction spécialisés</v>
      </c>
      <c r="Z674" t="str">
        <f>INDEX(PDC!$K$1:$L$89,MATCH('RP2016'!$AB674,PDC!$K:$K,0),MATCH($Z$3,PDC!$K$1:$L$1,0))</f>
        <v>Travaux de construction spécialisés</v>
      </c>
      <c r="AA674">
        <v>8406</v>
      </c>
      <c r="AB674" t="s">
        <v>151</v>
      </c>
      <c r="AC674" s="10">
        <v>3384.4624603000002</v>
      </c>
      <c r="AF674" t="str">
        <f t="shared" si="30"/>
        <v>63_Fabrication de produits en caoutchouc et en plastique</v>
      </c>
      <c r="AG674" t="str">
        <f>INDEX(PDC!$K$1:$L$89,MATCH('RP2016'!$AI674,PDC!$K:$K,0),MATCH($AG$4,PDC!$K$1:SL$1,0))</f>
        <v>Fabrication de produits en caoutchouc et en plastique</v>
      </c>
      <c r="AH674" t="s">
        <v>153</v>
      </c>
      <c r="AI674" t="s">
        <v>195</v>
      </c>
      <c r="AJ674" s="10">
        <v>9127.3129792</v>
      </c>
    </row>
    <row r="675" spans="25:36" x14ac:dyDescent="0.35">
      <c r="Y675" t="str">
        <f t="shared" si="29"/>
        <v>8406_Commerce et réparation d'automobiles et de motocycles</v>
      </c>
      <c r="Z675" t="str">
        <f>INDEX(PDC!$K$1:$L$89,MATCH('RP2016'!$AB675,PDC!$K:$K,0),MATCH($Z$3,PDC!$K$1:$L$1,0))</f>
        <v>Commerce et réparation d'automobiles et de motocycles</v>
      </c>
      <c r="AA675">
        <v>8406</v>
      </c>
      <c r="AB675" t="s">
        <v>223</v>
      </c>
      <c r="AC675" s="10">
        <v>1586.6719857000001</v>
      </c>
      <c r="AF675" t="str">
        <f t="shared" si="30"/>
        <v>63_Fabrication d'autres produits minéraux non métalliques</v>
      </c>
      <c r="AG675" t="str">
        <f>INDEX(PDC!$K$1:$L$89,MATCH('RP2016'!$AI675,PDC!$K:$K,0),MATCH($AG$4,PDC!$K$1:SL$1,0))</f>
        <v>Fabrication d'autres produits minéraux non métalliques</v>
      </c>
      <c r="AH675" t="s">
        <v>153</v>
      </c>
      <c r="AI675" t="s">
        <v>203</v>
      </c>
      <c r="AJ675" s="10">
        <v>1059.5231921</v>
      </c>
    </row>
    <row r="676" spans="25:36" x14ac:dyDescent="0.35">
      <c r="Y676" t="str">
        <f t="shared" si="29"/>
        <v>8406_Commerce de gros, à l'exception des automobiles et des motocycles</v>
      </c>
      <c r="Z676" t="str">
        <f>INDEX(PDC!$K$1:$L$89,MATCH('RP2016'!$AB676,PDC!$K:$K,0),MATCH($Z$3,PDC!$K$1:$L$1,0))</f>
        <v>Commerce de gros, à l'exception des automobiles et des motocycles</v>
      </c>
      <c r="AA676">
        <v>8406</v>
      </c>
      <c r="AB676" t="s">
        <v>210</v>
      </c>
      <c r="AC676" s="10">
        <v>4036.3196985</v>
      </c>
      <c r="AF676" t="str">
        <f t="shared" si="30"/>
        <v>63_Métallurgie</v>
      </c>
      <c r="AG676" t="str">
        <f>INDEX(PDC!$K$1:$L$89,MATCH('RP2016'!$AI676,PDC!$K:$K,0),MATCH($AG$4,PDC!$K$1:SL$1,0))</f>
        <v>Métallurgie</v>
      </c>
      <c r="AH676" t="s">
        <v>153</v>
      </c>
      <c r="AI676" t="s">
        <v>225</v>
      </c>
      <c r="AJ676" s="10">
        <v>3176.8003967999998</v>
      </c>
    </row>
    <row r="677" spans="25:36" x14ac:dyDescent="0.35">
      <c r="Y677" t="str">
        <f t="shared" si="29"/>
        <v>8406_Commerce de détail, à l'exception des automobiles et des motocycles</v>
      </c>
      <c r="Z677" t="str">
        <f>INDEX(PDC!$K$1:$L$89,MATCH('RP2016'!$AB677,PDC!$K:$K,0),MATCH($Z$3,PDC!$K$1:$L$1,0))</f>
        <v>Commerce de détail, à l'exception des automobiles et des motocycles</v>
      </c>
      <c r="AA677">
        <v>8406</v>
      </c>
      <c r="AB677" t="s">
        <v>206</v>
      </c>
      <c r="AC677" s="10">
        <v>5587.1430088999996</v>
      </c>
      <c r="AF677" t="str">
        <f t="shared" si="30"/>
        <v>63_Fabrication de produits métalliques, à l'exception des machines et des équipements</v>
      </c>
      <c r="AG677" t="str">
        <f>INDEX(PDC!$K$1:$L$89,MATCH('RP2016'!$AI677,PDC!$K:$K,0),MATCH($AG$4,PDC!$K$1:SL$1,0))</f>
        <v>Fabrication de produits métalliques, à l'exception des machines et des équipements</v>
      </c>
      <c r="AH677" t="s">
        <v>153</v>
      </c>
      <c r="AI677" t="s">
        <v>204</v>
      </c>
      <c r="AJ677" s="10">
        <v>4557.9731230999996</v>
      </c>
    </row>
    <row r="678" spans="25:36" x14ac:dyDescent="0.35">
      <c r="Y678" t="str">
        <f t="shared" si="29"/>
        <v>8406_Transports terrestres et transport par conduites</v>
      </c>
      <c r="Z678" t="str">
        <f>INDEX(PDC!$K$1:$L$89,MATCH('RP2016'!$AB678,PDC!$K:$K,0),MATCH($Z$3,PDC!$K$1:$L$1,0))</f>
        <v>Transports terrestres et transport par conduites</v>
      </c>
      <c r="AA678">
        <v>8406</v>
      </c>
      <c r="AB678" t="s">
        <v>205</v>
      </c>
      <c r="AC678" s="10">
        <v>2045.3618472999999</v>
      </c>
      <c r="AF678" t="str">
        <f t="shared" si="30"/>
        <v>63_Fabrication de produits informatiques, électroniques et optiques</v>
      </c>
      <c r="AG678" t="str">
        <f>INDEX(PDC!$K$1:$L$89,MATCH('RP2016'!$AI678,PDC!$K:$K,0),MATCH($AG$4,PDC!$K$1:SL$1,0))</f>
        <v>Fabrication de produits informatiques, électroniques et optiques</v>
      </c>
      <c r="AH678" t="s">
        <v>153</v>
      </c>
      <c r="AI678" t="s">
        <v>145</v>
      </c>
      <c r="AJ678" s="10">
        <v>405.36187357</v>
      </c>
    </row>
    <row r="679" spans="25:36" x14ac:dyDescent="0.35">
      <c r="Y679" t="str">
        <f t="shared" si="29"/>
        <v>8406_Transports aériens</v>
      </c>
      <c r="Z679" t="str">
        <f>INDEX(PDC!$K$1:$L$89,MATCH('RP2016'!$AB679,PDC!$K:$K,0),MATCH($Z$3,PDC!$K$1:$L$1,0))</f>
        <v>Transports aériens</v>
      </c>
      <c r="AA679">
        <v>8406</v>
      </c>
      <c r="AB679" t="s">
        <v>258</v>
      </c>
      <c r="AC679" s="10">
        <v>122.43655753</v>
      </c>
      <c r="AF679" t="str">
        <f t="shared" si="30"/>
        <v>63_Fabrication d'équipements électriques</v>
      </c>
      <c r="AG679" t="str">
        <f>INDEX(PDC!$K$1:$L$89,MATCH('RP2016'!$AI679,PDC!$K:$K,0),MATCH($AG$4,PDC!$K$1:SL$1,0))</f>
        <v>Fabrication d'équipements électriques</v>
      </c>
      <c r="AH679" t="s">
        <v>153</v>
      </c>
      <c r="AI679" t="s">
        <v>235</v>
      </c>
      <c r="AJ679" s="10">
        <v>1026.9852957000001</v>
      </c>
    </row>
    <row r="680" spans="25:36" x14ac:dyDescent="0.35">
      <c r="Y680" t="str">
        <f t="shared" si="29"/>
        <v>8406_Entreposage et services auxiliaires des transports</v>
      </c>
      <c r="Z680" t="str">
        <f>INDEX(PDC!$K$1:$L$89,MATCH('RP2016'!$AB680,PDC!$K:$K,0),MATCH($Z$3,PDC!$K$1:$L$1,0))</f>
        <v>Entreposage et services auxiliaires des transports</v>
      </c>
      <c r="AA680">
        <v>8406</v>
      </c>
      <c r="AB680" t="s">
        <v>200</v>
      </c>
      <c r="AC680" s="10">
        <v>3294.4106363999999</v>
      </c>
      <c r="AF680" t="str">
        <f t="shared" si="30"/>
        <v>63_Fabrication de machines et équipements n.c.a.</v>
      </c>
      <c r="AG680" t="str">
        <f>INDEX(PDC!$K$1:$L$89,MATCH('RP2016'!$AI680,PDC!$K:$K,0),MATCH($AG$4,PDC!$K$1:SL$1,0))</f>
        <v>Fabrication de machines et équipements n.c.a.</v>
      </c>
      <c r="AH680" t="s">
        <v>153</v>
      </c>
      <c r="AI680" t="s">
        <v>219</v>
      </c>
      <c r="AJ680" s="10">
        <v>463.65079064999998</v>
      </c>
    </row>
    <row r="681" spans="25:36" x14ac:dyDescent="0.35">
      <c r="Y681" t="str">
        <f t="shared" si="29"/>
        <v>8406_Activités de poste et de courrier</v>
      </c>
      <c r="Z681" t="str">
        <f>INDEX(PDC!$K$1:$L$89,MATCH('RP2016'!$AB681,PDC!$K:$K,0),MATCH($Z$3,PDC!$K$1:$L$1,0))</f>
        <v>Activités de poste et de courrier</v>
      </c>
      <c r="AA681">
        <v>8406</v>
      </c>
      <c r="AB681" t="s">
        <v>229</v>
      </c>
      <c r="AC681" s="10">
        <v>446.99422435999998</v>
      </c>
      <c r="AF681" t="str">
        <f t="shared" si="30"/>
        <v>63_Industrie automobile</v>
      </c>
      <c r="AG681" t="str">
        <f>INDEX(PDC!$K$1:$L$89,MATCH('RP2016'!$AI681,PDC!$K:$K,0),MATCH($AG$4,PDC!$K$1:SL$1,0))</f>
        <v>Industrie automobile</v>
      </c>
      <c r="AH681" t="s">
        <v>153</v>
      </c>
      <c r="AI681" t="s">
        <v>208</v>
      </c>
      <c r="AJ681" s="10">
        <v>886.45245943999998</v>
      </c>
    </row>
    <row r="682" spans="25:36" x14ac:dyDescent="0.35">
      <c r="Y682" t="str">
        <f t="shared" si="29"/>
        <v>8406_Hébergement</v>
      </c>
      <c r="Z682" t="str">
        <f>INDEX(PDC!$K$1:$L$89,MATCH('RP2016'!$AB682,PDC!$K:$K,0),MATCH($Z$3,PDC!$K$1:$L$1,0))</f>
        <v>Hébergement</v>
      </c>
      <c r="AA682">
        <v>8406</v>
      </c>
      <c r="AB682" t="s">
        <v>220</v>
      </c>
      <c r="AC682" s="10">
        <v>332.76109556</v>
      </c>
      <c r="AF682" t="str">
        <f t="shared" si="30"/>
        <v>63_Fabrication d'autres matériels de transport</v>
      </c>
      <c r="AG682" t="str">
        <f>INDEX(PDC!$K$1:$L$89,MATCH('RP2016'!$AI682,PDC!$K:$K,0),MATCH($AG$4,PDC!$K$1:SL$1,0))</f>
        <v>Fabrication d'autres matériels de transport</v>
      </c>
      <c r="AH682" t="s">
        <v>153</v>
      </c>
      <c r="AI682" t="s">
        <v>237</v>
      </c>
      <c r="AJ682" s="10">
        <v>727.03104652000002</v>
      </c>
    </row>
    <row r="683" spans="25:36" x14ac:dyDescent="0.35">
      <c r="Y683" t="str">
        <f t="shared" si="29"/>
        <v>8406_Restauration</v>
      </c>
      <c r="Z683" t="str">
        <f>INDEX(PDC!$K$1:$L$89,MATCH('RP2016'!$AB683,PDC!$K:$K,0),MATCH($Z$3,PDC!$K$1:$L$1,0))</f>
        <v>Restauration</v>
      </c>
      <c r="AA683">
        <v>8406</v>
      </c>
      <c r="AB683" t="s">
        <v>214</v>
      </c>
      <c r="AC683" s="10">
        <v>1675.3950235</v>
      </c>
      <c r="AF683" t="str">
        <f t="shared" si="30"/>
        <v>63_Fabrication de meubles</v>
      </c>
      <c r="AG683" t="str">
        <f>INDEX(PDC!$K$1:$L$89,MATCH('RP2016'!$AI683,PDC!$K:$K,0),MATCH($AG$4,PDC!$K$1:SL$1,0))</f>
        <v>Fabrication de meubles</v>
      </c>
      <c r="AH683" t="s">
        <v>153</v>
      </c>
      <c r="AI683" t="s">
        <v>231</v>
      </c>
      <c r="AJ683" s="10">
        <v>124.65832942</v>
      </c>
    </row>
    <row r="684" spans="25:36" x14ac:dyDescent="0.35">
      <c r="Y684" t="str">
        <f t="shared" si="29"/>
        <v>8406_Édition</v>
      </c>
      <c r="Z684" t="str">
        <f>INDEX(PDC!$K$1:$L$89,MATCH('RP2016'!$AB684,PDC!$K:$K,0),MATCH($Z$3,PDC!$K$1:$L$1,0))</f>
        <v>Édition</v>
      </c>
      <c r="AA684">
        <v>8406</v>
      </c>
      <c r="AB684" t="s">
        <v>255</v>
      </c>
      <c r="AC684" s="10">
        <v>209.29273670000001</v>
      </c>
      <c r="AF684" t="str">
        <f t="shared" si="30"/>
        <v>63_Autres industries manufacturières</v>
      </c>
      <c r="AG684" t="str">
        <f>INDEX(PDC!$K$1:$L$89,MATCH('RP2016'!$AI684,PDC!$K:$K,0),MATCH($AG$4,PDC!$K$1:SL$1,0))</f>
        <v>Autres industries manufacturières</v>
      </c>
      <c r="AH684" t="s">
        <v>153</v>
      </c>
      <c r="AI684" t="s">
        <v>244</v>
      </c>
      <c r="AJ684" s="10">
        <v>508.63817700999999</v>
      </c>
    </row>
    <row r="685" spans="25:36" x14ac:dyDescent="0.35">
      <c r="Y685" t="str">
        <f t="shared" si="29"/>
        <v>8406_Production de films cinématographiques, de vidéo et de programmes de télévision ; enregistrement sonore et édition musicale</v>
      </c>
      <c r="Z685" t="str">
        <f>INDEX(PDC!$K$1:$L$89,MATCH('RP2016'!$AB685,PDC!$K:$K,0),MATCH($Z$3,PDC!$K$1:$L$1,0))</f>
        <v>Production de films cinématographiques, de vidéo et de programmes de télévision ; enregistrement sonore et édition musicale</v>
      </c>
      <c r="AA685">
        <v>8406</v>
      </c>
      <c r="AB685" t="s">
        <v>228</v>
      </c>
      <c r="AC685" s="10">
        <v>37.777212454000001</v>
      </c>
      <c r="AF685" t="str">
        <f t="shared" si="30"/>
        <v>63_Réparation et installation de machines et d'équipements</v>
      </c>
      <c r="AG685" t="str">
        <f>INDEX(PDC!$K$1:$L$89,MATCH('RP2016'!$AI685,PDC!$K:$K,0),MATCH($AG$4,PDC!$K$1:SL$1,0))</f>
        <v>Réparation et installation de machines et d'équipements</v>
      </c>
      <c r="AH685" t="s">
        <v>153</v>
      </c>
      <c r="AI685" t="s">
        <v>215</v>
      </c>
      <c r="AJ685" s="10">
        <v>1801.2354725</v>
      </c>
    </row>
    <row r="686" spans="25:36" x14ac:dyDescent="0.35">
      <c r="Y686" t="str">
        <f t="shared" si="29"/>
        <v>8406_Programmation et diffusion</v>
      </c>
      <c r="Z686" t="str">
        <f>INDEX(PDC!$K$1:$L$89,MATCH('RP2016'!$AB686,PDC!$K:$K,0),MATCH($Z$3,PDC!$K$1:$L$1,0))</f>
        <v>Programmation et diffusion</v>
      </c>
      <c r="AA686">
        <v>8406</v>
      </c>
      <c r="AB686" t="s">
        <v>257</v>
      </c>
      <c r="AC686" s="10">
        <v>5.1470412121000004</v>
      </c>
      <c r="AF686" t="str">
        <f t="shared" si="30"/>
        <v>63_Production et distribution d'électricité, de gaz, de vapeur et d'air conditionné</v>
      </c>
      <c r="AG686" t="str">
        <f>INDEX(PDC!$K$1:$L$89,MATCH('RP2016'!$AI686,PDC!$K:$K,0),MATCH($AG$4,PDC!$K$1:SL$1,0))</f>
        <v>Production et distribution d'électricité, de gaz, de vapeur et d'air conditionné</v>
      </c>
      <c r="AH686" t="s">
        <v>153</v>
      </c>
      <c r="AI686" t="s">
        <v>253</v>
      </c>
      <c r="AJ686" s="10">
        <v>1504.1166358999999</v>
      </c>
    </row>
    <row r="687" spans="25:36" x14ac:dyDescent="0.35">
      <c r="Y687" t="str">
        <f t="shared" si="29"/>
        <v>8406_Télécommunications</v>
      </c>
      <c r="Z687" t="str">
        <f>INDEX(PDC!$K$1:$L$89,MATCH('RP2016'!$AB687,PDC!$K:$K,0),MATCH($Z$3,PDC!$K$1:$L$1,0))</f>
        <v>Télécommunications</v>
      </c>
      <c r="AA687">
        <v>8406</v>
      </c>
      <c r="AB687" t="s">
        <v>249</v>
      </c>
      <c r="AC687" s="10">
        <v>241.65982484</v>
      </c>
      <c r="AF687" t="str">
        <f t="shared" si="30"/>
        <v>63_Captage, traitement et distribution d'eau</v>
      </c>
      <c r="AG687" t="str">
        <f>INDEX(PDC!$K$1:$L$89,MATCH('RP2016'!$AI687,PDC!$K:$K,0),MATCH($AG$4,PDC!$K$1:SL$1,0))</f>
        <v>Captage, traitement et distribution d'eau</v>
      </c>
      <c r="AH687" t="s">
        <v>153</v>
      </c>
      <c r="AI687" t="s">
        <v>230</v>
      </c>
      <c r="AJ687" s="10">
        <v>421.28356201000003</v>
      </c>
    </row>
    <row r="688" spans="25:36" x14ac:dyDescent="0.35">
      <c r="Y688" t="str">
        <f t="shared" si="29"/>
        <v>8406_Programmation, conseil et autres activités informatiques</v>
      </c>
      <c r="Z688" t="str">
        <f>INDEX(PDC!$K$1:$L$89,MATCH('RP2016'!$AB688,PDC!$K:$K,0),MATCH($Z$3,PDC!$K$1:$L$1,0))</f>
        <v>Programmation, conseil et autres activités informatiques</v>
      </c>
      <c r="AA688">
        <v>8406</v>
      </c>
      <c r="AB688" t="s">
        <v>233</v>
      </c>
      <c r="AC688" s="10">
        <v>274.02383048000002</v>
      </c>
      <c r="AF688" t="str">
        <f t="shared" si="30"/>
        <v>63_Collecte et traitement des eaux usées</v>
      </c>
      <c r="AG688" t="str">
        <f>INDEX(PDC!$K$1:$L$89,MATCH('RP2016'!$AI688,PDC!$K:$K,0),MATCH($AG$4,PDC!$K$1:SL$1,0))</f>
        <v>Collecte et traitement des eaux usées</v>
      </c>
      <c r="AH688" t="s">
        <v>153</v>
      </c>
      <c r="AI688" t="s">
        <v>197</v>
      </c>
      <c r="AJ688" s="10">
        <v>100.11157851999999</v>
      </c>
    </row>
    <row r="689" spans="25:36" x14ac:dyDescent="0.35">
      <c r="Y689" t="str">
        <f t="shared" si="29"/>
        <v>8406_Services d'information</v>
      </c>
      <c r="Z689" t="str">
        <f>INDEX(PDC!$K$1:$L$89,MATCH('RP2016'!$AB689,PDC!$K:$K,0),MATCH($Z$3,PDC!$K$1:$L$1,0))</f>
        <v>Services d'information</v>
      </c>
      <c r="AA689">
        <v>8406</v>
      </c>
      <c r="AB689" t="s">
        <v>153</v>
      </c>
      <c r="AC689" s="10">
        <v>59.573744267999999</v>
      </c>
      <c r="AF689" t="str">
        <f t="shared" si="30"/>
        <v>63_Collecte, traitement et élimination des déchets ; récupération</v>
      </c>
      <c r="AG689" t="str">
        <f>INDEX(PDC!$K$1:$L$89,MATCH('RP2016'!$AI689,PDC!$K:$K,0),MATCH($AG$4,PDC!$K$1:SL$1,0))</f>
        <v>Collecte, traitement et élimination des déchets ; récupération</v>
      </c>
      <c r="AH689" t="s">
        <v>153</v>
      </c>
      <c r="AI689" t="s">
        <v>147</v>
      </c>
      <c r="AJ689" s="10">
        <v>969.70650287000001</v>
      </c>
    </row>
    <row r="690" spans="25:36" x14ac:dyDescent="0.35">
      <c r="Y690" t="str">
        <f t="shared" si="29"/>
        <v>8406_Activités des services financiers, hors assurance et caisses de retraite</v>
      </c>
      <c r="Z690" t="str">
        <f>INDEX(PDC!$K$1:$L$89,MATCH('RP2016'!$AB690,PDC!$K:$K,0),MATCH($Z$3,PDC!$K$1:$L$1,0))</f>
        <v>Activités des services financiers, hors assurance et caisses de retraite</v>
      </c>
      <c r="AA690">
        <v>8406</v>
      </c>
      <c r="AB690" t="s">
        <v>226</v>
      </c>
      <c r="AC690" s="10">
        <v>888.62681869999994</v>
      </c>
      <c r="AF690" t="str">
        <f t="shared" si="30"/>
        <v>63_Dépollution et autres services de gestion des déchets</v>
      </c>
      <c r="AG690" t="str">
        <f>INDEX(PDC!$K$1:$L$89,MATCH('RP2016'!$AI690,PDC!$K:$K,0),MATCH($AG$4,PDC!$K$1:SL$1,0))</f>
        <v>Dépollution et autres services de gestion des déchets</v>
      </c>
      <c r="AH690" t="s">
        <v>153</v>
      </c>
      <c r="AI690" t="s">
        <v>246</v>
      </c>
      <c r="AJ690" s="10">
        <v>74.581504832999997</v>
      </c>
    </row>
    <row r="691" spans="25:36" x14ac:dyDescent="0.35">
      <c r="Y691" t="str">
        <f t="shared" si="29"/>
        <v>8406_Assurance</v>
      </c>
      <c r="Z691" t="str">
        <f>INDEX(PDC!$K$1:$L$89,MATCH('RP2016'!$AB691,PDC!$K:$K,0),MATCH($Z$3,PDC!$K$1:$L$1,0))</f>
        <v>Assurance</v>
      </c>
      <c r="AA691">
        <v>8406</v>
      </c>
      <c r="AB691" t="s">
        <v>240</v>
      </c>
      <c r="AC691" s="10">
        <v>108.66461163</v>
      </c>
      <c r="AF691" t="str">
        <f t="shared" si="30"/>
        <v>63_Construction de bâtiments</v>
      </c>
      <c r="AG691" t="str">
        <f>INDEX(PDC!$K$1:$L$89,MATCH('RP2016'!$AI691,PDC!$K:$K,0),MATCH($AG$4,PDC!$K$1:SL$1,0))</f>
        <v>Construction de bâtiments</v>
      </c>
      <c r="AH691" t="s">
        <v>153</v>
      </c>
      <c r="AI691" t="s">
        <v>193</v>
      </c>
      <c r="AJ691" s="10">
        <v>906.75252840999997</v>
      </c>
    </row>
    <row r="692" spans="25:36" x14ac:dyDescent="0.35">
      <c r="Y692" t="str">
        <f t="shared" si="29"/>
        <v>8406_Activités auxiliaires de services financiers et d'assurance</v>
      </c>
      <c r="Z692" t="str">
        <f>INDEX(PDC!$K$1:$L$89,MATCH('RP2016'!$AB692,PDC!$K:$K,0),MATCH($Z$3,PDC!$K$1:$L$1,0))</f>
        <v>Activités auxiliaires de services financiers et d'assurance</v>
      </c>
      <c r="AA692">
        <v>8406</v>
      </c>
      <c r="AB692" t="s">
        <v>232</v>
      </c>
      <c r="AC692" s="10">
        <v>203.15937253000001</v>
      </c>
      <c r="AF692" t="str">
        <f t="shared" si="30"/>
        <v>63_Génie civil</v>
      </c>
      <c r="AG692" t="str">
        <f>INDEX(PDC!$K$1:$L$89,MATCH('RP2016'!$AI692,PDC!$K:$K,0),MATCH($AG$4,PDC!$K$1:SL$1,0))</f>
        <v>Génie civil</v>
      </c>
      <c r="AH692" t="s">
        <v>153</v>
      </c>
      <c r="AI692" t="s">
        <v>149</v>
      </c>
      <c r="AJ692" s="10">
        <v>1689.0668461</v>
      </c>
    </row>
    <row r="693" spans="25:36" x14ac:dyDescent="0.35">
      <c r="Y693" t="str">
        <f t="shared" si="29"/>
        <v>8406_Activités immobilières</v>
      </c>
      <c r="Z693" t="str">
        <f>INDEX(PDC!$K$1:$L$89,MATCH('RP2016'!$AB693,PDC!$K:$K,0),MATCH($Z$3,PDC!$K$1:$L$1,0))</f>
        <v>Activités immobilières</v>
      </c>
      <c r="AA693">
        <v>8406</v>
      </c>
      <c r="AB693" t="s">
        <v>217</v>
      </c>
      <c r="AC693" s="10">
        <v>711.74944069000003</v>
      </c>
      <c r="AF693" t="str">
        <f t="shared" si="30"/>
        <v>63_Travaux de construction spécialisés</v>
      </c>
      <c r="AG693" t="str">
        <f>INDEX(PDC!$K$1:$L$89,MATCH('RP2016'!$AI693,PDC!$K:$K,0),MATCH($AG$4,PDC!$K$1:SL$1,0))</f>
        <v>Travaux de construction spécialisés</v>
      </c>
      <c r="AH693" t="s">
        <v>153</v>
      </c>
      <c r="AI693" t="s">
        <v>151</v>
      </c>
      <c r="AJ693" s="10">
        <v>10418.219415</v>
      </c>
    </row>
    <row r="694" spans="25:36" x14ac:dyDescent="0.35">
      <c r="Y694" t="str">
        <f t="shared" si="29"/>
        <v>8406_Activités juridiques et comptables</v>
      </c>
      <c r="Z694" t="str">
        <f>INDEX(PDC!$K$1:$L$89,MATCH('RP2016'!$AB694,PDC!$K:$K,0),MATCH($Z$3,PDC!$K$1:$L$1,0))</f>
        <v>Activités juridiques et comptables</v>
      </c>
      <c r="AA694">
        <v>8406</v>
      </c>
      <c r="AB694" t="s">
        <v>155</v>
      </c>
      <c r="AC694" s="10">
        <v>555.86390626000002</v>
      </c>
      <c r="AF694" t="str">
        <f t="shared" si="30"/>
        <v>63_Commerce et réparation d'automobiles et de motocycles</v>
      </c>
      <c r="AG694" t="str">
        <f>INDEX(PDC!$K$1:$L$89,MATCH('RP2016'!$AI694,PDC!$K:$K,0),MATCH($AG$4,PDC!$K$1:SL$1,0))</f>
        <v>Commerce et réparation d'automobiles et de motocycles</v>
      </c>
      <c r="AH694" t="s">
        <v>153</v>
      </c>
      <c r="AI694" t="s">
        <v>223</v>
      </c>
      <c r="AJ694" s="10">
        <v>4115.1445651000004</v>
      </c>
    </row>
    <row r="695" spans="25:36" x14ac:dyDescent="0.35">
      <c r="Y695" t="str">
        <f t="shared" si="29"/>
        <v>8406_Activités des sièges sociaux ; conseil de gestion</v>
      </c>
      <c r="Z695" t="str">
        <f>INDEX(PDC!$K$1:$L$89,MATCH('RP2016'!$AB695,PDC!$K:$K,0),MATCH($Z$3,PDC!$K$1:$L$1,0))</f>
        <v>Activités des sièges sociaux ; conseil de gestion</v>
      </c>
      <c r="AA695">
        <v>8406</v>
      </c>
      <c r="AB695" t="s">
        <v>234</v>
      </c>
      <c r="AC695" s="10">
        <v>514.13512599000001</v>
      </c>
      <c r="AF695" t="str">
        <f t="shared" si="30"/>
        <v>63_Commerce de gros, à l'exception des automobiles et des motocycles</v>
      </c>
      <c r="AG695" t="str">
        <f>INDEX(PDC!$K$1:$L$89,MATCH('RP2016'!$AI695,PDC!$K:$K,0),MATCH($AG$4,PDC!$K$1:SL$1,0))</f>
        <v>Commerce de gros, à l'exception des automobiles et des motocycles</v>
      </c>
      <c r="AH695" t="s">
        <v>153</v>
      </c>
      <c r="AI695" t="s">
        <v>210</v>
      </c>
      <c r="AJ695" s="10">
        <v>7185.6980910000002</v>
      </c>
    </row>
    <row r="696" spans="25:36" x14ac:dyDescent="0.35">
      <c r="Y696" t="str">
        <f t="shared" si="29"/>
        <v>8406_Activités d'architecture et d'ingénierie ; activités de contrôle et analyses techniques</v>
      </c>
      <c r="Z696" t="str">
        <f>INDEX(PDC!$K$1:$L$89,MATCH('RP2016'!$AB696,PDC!$K:$K,0),MATCH($Z$3,PDC!$K$1:$L$1,0))</f>
        <v>Activités d'architecture et d'ingénierie ; activités de contrôle et analyses techniques</v>
      </c>
      <c r="AA696">
        <v>8406</v>
      </c>
      <c r="AB696" t="s">
        <v>243</v>
      </c>
      <c r="AC696" s="10">
        <v>1112.2338694</v>
      </c>
      <c r="AF696" t="str">
        <f t="shared" si="30"/>
        <v>63_Commerce de détail, à l'exception des automobiles et des motocycles</v>
      </c>
      <c r="AG696" t="str">
        <f>INDEX(PDC!$K$1:$L$89,MATCH('RP2016'!$AI696,PDC!$K:$K,0),MATCH($AG$4,PDC!$K$1:SL$1,0))</f>
        <v>Commerce de détail, à l'exception des automobiles et des motocycles</v>
      </c>
      <c r="AH696" t="s">
        <v>153</v>
      </c>
      <c r="AI696" t="s">
        <v>206</v>
      </c>
      <c r="AJ696" s="10">
        <v>15373.629175</v>
      </c>
    </row>
    <row r="697" spans="25:36" x14ac:dyDescent="0.35">
      <c r="Y697" t="str">
        <f t="shared" si="29"/>
        <v>8406_Recherche-développement scientifique</v>
      </c>
      <c r="Z697" t="str">
        <f>INDEX(PDC!$K$1:$L$89,MATCH('RP2016'!$AB697,PDC!$K:$K,0),MATCH($Z$3,PDC!$K$1:$L$1,0))</f>
        <v>Recherche-développement scientifique</v>
      </c>
      <c r="AA697">
        <v>8406</v>
      </c>
      <c r="AB697" t="s">
        <v>251</v>
      </c>
      <c r="AC697" s="10">
        <v>89.573767689999997</v>
      </c>
      <c r="AF697" t="str">
        <f t="shared" si="30"/>
        <v>63_Transports terrestres et transport par conduites</v>
      </c>
      <c r="AG697" t="str">
        <f>INDEX(PDC!$K$1:$L$89,MATCH('RP2016'!$AI697,PDC!$K:$K,0),MATCH($AG$4,PDC!$K$1:SL$1,0))</f>
        <v>Transports terrestres et transport par conduites</v>
      </c>
      <c r="AH697" t="s">
        <v>153</v>
      </c>
      <c r="AI697" t="s">
        <v>205</v>
      </c>
      <c r="AJ697" s="10">
        <v>6677.3017803000002</v>
      </c>
    </row>
    <row r="698" spans="25:36" x14ac:dyDescent="0.35">
      <c r="Y698" t="str">
        <f t="shared" si="29"/>
        <v>8406_Publicité et études de marché</v>
      </c>
      <c r="Z698" t="str">
        <f>INDEX(PDC!$K$1:$L$89,MATCH('RP2016'!$AB698,PDC!$K:$K,0),MATCH($Z$3,PDC!$K$1:$L$1,0))</f>
        <v>Publicité et études de marché</v>
      </c>
      <c r="AA698">
        <v>8406</v>
      </c>
      <c r="AB698" t="s">
        <v>157</v>
      </c>
      <c r="AC698" s="10">
        <v>153.79619109000001</v>
      </c>
      <c r="AF698" t="str">
        <f t="shared" si="30"/>
        <v>63_Transports aériens</v>
      </c>
      <c r="AG698" t="str">
        <f>INDEX(PDC!$K$1:$L$89,MATCH('RP2016'!$AI698,PDC!$K:$K,0),MATCH($AG$4,PDC!$K$1:SL$1,0))</f>
        <v>Transports aériens</v>
      </c>
      <c r="AH698" t="s">
        <v>153</v>
      </c>
      <c r="AI698" t="s">
        <v>258</v>
      </c>
      <c r="AJ698" s="10">
        <v>859.98299953000003</v>
      </c>
    </row>
    <row r="699" spans="25:36" x14ac:dyDescent="0.35">
      <c r="Y699" t="str">
        <f t="shared" si="29"/>
        <v>8406_Autres activités spécialisées, scientifiques et techniques</v>
      </c>
      <c r="Z699" t="str">
        <f>INDEX(PDC!$K$1:$L$89,MATCH('RP2016'!$AB699,PDC!$K:$K,0),MATCH($Z$3,PDC!$K$1:$L$1,0))</f>
        <v>Autres activités spécialisées, scientifiques et techniques</v>
      </c>
      <c r="AA699">
        <v>8406</v>
      </c>
      <c r="AB699" t="s">
        <v>159</v>
      </c>
      <c r="AC699" s="10">
        <v>76.374118369000001</v>
      </c>
      <c r="AF699" t="str">
        <f t="shared" si="30"/>
        <v>63_Entreposage et services auxiliaires des transports</v>
      </c>
      <c r="AG699" t="str">
        <f>INDEX(PDC!$K$1:$L$89,MATCH('RP2016'!$AI699,PDC!$K:$K,0),MATCH($AG$4,PDC!$K$1:SL$1,0))</f>
        <v>Entreposage et services auxiliaires des transports</v>
      </c>
      <c r="AH699" t="s">
        <v>153</v>
      </c>
      <c r="AI699" t="s">
        <v>200</v>
      </c>
      <c r="AJ699" s="10">
        <v>2235.0300364</v>
      </c>
    </row>
    <row r="700" spans="25:36" x14ac:dyDescent="0.35">
      <c r="Y700" t="str">
        <f t="shared" si="29"/>
        <v>8406_Activités vétérinaires</v>
      </c>
      <c r="Z700" t="str">
        <f>INDEX(PDC!$K$1:$L$89,MATCH('RP2016'!$AB700,PDC!$K:$K,0),MATCH($Z$3,PDC!$K$1:$L$1,0))</f>
        <v>Activités vétérinaires</v>
      </c>
      <c r="AA700">
        <v>8406</v>
      </c>
      <c r="AB700" t="s">
        <v>238</v>
      </c>
      <c r="AC700" s="10">
        <v>117.49480998999999</v>
      </c>
      <c r="AF700" t="str">
        <f t="shared" si="30"/>
        <v>63_Activités de poste et de courrier</v>
      </c>
      <c r="AG700" t="str">
        <f>INDEX(PDC!$K$1:$L$89,MATCH('RP2016'!$AI700,PDC!$K:$K,0),MATCH($AG$4,PDC!$K$1:SL$1,0))</f>
        <v>Activités de poste et de courrier</v>
      </c>
      <c r="AH700" t="s">
        <v>153</v>
      </c>
      <c r="AI700" t="s">
        <v>229</v>
      </c>
      <c r="AJ700" s="10">
        <v>1517.6525294</v>
      </c>
    </row>
    <row r="701" spans="25:36" x14ac:dyDescent="0.35">
      <c r="Y701" t="str">
        <f t="shared" si="29"/>
        <v>8406_Activités de location et location-bail</v>
      </c>
      <c r="Z701" t="str">
        <f>INDEX(PDC!$K$1:$L$89,MATCH('RP2016'!$AB701,PDC!$K:$K,0),MATCH($Z$3,PDC!$K$1:$L$1,0))</f>
        <v>Activités de location et location-bail</v>
      </c>
      <c r="AA701">
        <v>8406</v>
      </c>
      <c r="AB701" t="s">
        <v>236</v>
      </c>
      <c r="AC701" s="10">
        <v>176.79131486</v>
      </c>
      <c r="AF701" t="str">
        <f t="shared" si="30"/>
        <v>63_Hébergement</v>
      </c>
      <c r="AG701" t="str">
        <f>INDEX(PDC!$K$1:$L$89,MATCH('RP2016'!$AI701,PDC!$K:$K,0),MATCH($AG$4,PDC!$K$1:SL$1,0))</f>
        <v>Hébergement</v>
      </c>
      <c r="AH701" t="s">
        <v>153</v>
      </c>
      <c r="AI701" t="s">
        <v>220</v>
      </c>
      <c r="AJ701" s="10">
        <v>2048.5235228000001</v>
      </c>
    </row>
    <row r="702" spans="25:36" x14ac:dyDescent="0.35">
      <c r="Y702" t="str">
        <f t="shared" si="29"/>
        <v>8406_Activités liées à l'emploi</v>
      </c>
      <c r="Z702" t="str">
        <f>INDEX(PDC!$K$1:$L$89,MATCH('RP2016'!$AB702,PDC!$K:$K,0),MATCH($Z$3,PDC!$K$1:$L$1,0))</f>
        <v>Activités liées à l'emploi</v>
      </c>
      <c r="AA702">
        <v>8406</v>
      </c>
      <c r="AB702" t="s">
        <v>198</v>
      </c>
      <c r="AC702" s="10">
        <v>3293.1125293</v>
      </c>
      <c r="AF702" t="str">
        <f t="shared" si="30"/>
        <v>63_Restauration</v>
      </c>
      <c r="AG702" t="str">
        <f>INDEX(PDC!$K$1:$L$89,MATCH('RP2016'!$AI702,PDC!$K:$K,0),MATCH($AG$4,PDC!$K$1:SL$1,0))</f>
        <v>Restauration</v>
      </c>
      <c r="AH702" t="s">
        <v>153</v>
      </c>
      <c r="AI702" t="s">
        <v>214</v>
      </c>
      <c r="AJ702" s="10">
        <v>5518.0657989000001</v>
      </c>
    </row>
    <row r="703" spans="25:36" x14ac:dyDescent="0.35">
      <c r="Y703" t="str">
        <f t="shared" si="29"/>
        <v>8406_Activités des agences de voyage, voyagistes, services de réservation et activités connexes</v>
      </c>
      <c r="Z703" t="str">
        <f>INDEX(PDC!$K$1:$L$89,MATCH('RP2016'!$AB703,PDC!$K:$K,0),MATCH($Z$3,PDC!$K$1:$L$1,0))</f>
        <v>Activités des agences de voyage, voyagistes, services de réservation et activités connexes</v>
      </c>
      <c r="AA703">
        <v>8406</v>
      </c>
      <c r="AB703" t="s">
        <v>227</v>
      </c>
      <c r="AC703" s="10">
        <v>98.966392053999996</v>
      </c>
      <c r="AF703" t="str">
        <f t="shared" si="30"/>
        <v>63_Édition</v>
      </c>
      <c r="AG703" t="str">
        <f>INDEX(PDC!$K$1:$L$89,MATCH('RP2016'!$AI703,PDC!$K:$K,0),MATCH($AG$4,PDC!$K$1:SL$1,0))</f>
        <v>Édition</v>
      </c>
      <c r="AH703" t="s">
        <v>153</v>
      </c>
      <c r="AI703" t="s">
        <v>255</v>
      </c>
      <c r="AJ703" s="10">
        <v>1019.7988882</v>
      </c>
    </row>
    <row r="704" spans="25:36" x14ac:dyDescent="0.35">
      <c r="Y704" t="str">
        <f t="shared" si="29"/>
        <v>8406_Enquêtes et sécurité</v>
      </c>
      <c r="Z704" t="str">
        <f>INDEX(PDC!$K$1:$L$89,MATCH('RP2016'!$AB704,PDC!$K:$K,0),MATCH($Z$3,PDC!$K$1:$L$1,0))</f>
        <v>Enquêtes et sécurité</v>
      </c>
      <c r="AA704">
        <v>8406</v>
      </c>
      <c r="AB704" t="s">
        <v>213</v>
      </c>
      <c r="AC704" s="10">
        <v>287.00034349999999</v>
      </c>
      <c r="AF704" t="str">
        <f t="shared" si="30"/>
        <v>63_Production de films cinématographiques, de vidéo et de programmes de télévision ; enregistrement sonore et édition musicale</v>
      </c>
      <c r="AG704" t="str">
        <f>INDEX(PDC!$K$1:$L$89,MATCH('RP2016'!$AI704,PDC!$K:$K,0),MATCH($AG$4,PDC!$K$1:SL$1,0))</f>
        <v>Production de films cinématographiques, de vidéo et de programmes de télévision ; enregistrement sonore et édition musicale</v>
      </c>
      <c r="AH704" t="s">
        <v>153</v>
      </c>
      <c r="AI704" t="s">
        <v>228</v>
      </c>
      <c r="AJ704" s="10">
        <v>223.67710412</v>
      </c>
    </row>
    <row r="705" spans="25:36" x14ac:dyDescent="0.35">
      <c r="Y705" t="str">
        <f t="shared" si="29"/>
        <v>8406_Services relatifs aux bâtiments et aménagement paysager</v>
      </c>
      <c r="Z705" t="str">
        <f>INDEX(PDC!$K$1:$L$89,MATCH('RP2016'!$AB705,PDC!$K:$K,0),MATCH($Z$3,PDC!$K$1:$L$1,0))</f>
        <v>Services relatifs aux bâtiments et aménagement paysager</v>
      </c>
      <c r="AA705">
        <v>8406</v>
      </c>
      <c r="AB705" t="s">
        <v>212</v>
      </c>
      <c r="AC705" s="10">
        <v>998.59142672999997</v>
      </c>
      <c r="AF705" t="str">
        <f t="shared" si="30"/>
        <v>63_Programmation et diffusion</v>
      </c>
      <c r="AG705" t="str">
        <f>INDEX(PDC!$K$1:$L$89,MATCH('RP2016'!$AI705,PDC!$K:$K,0),MATCH($AG$4,PDC!$K$1:SL$1,0))</f>
        <v>Programmation et diffusion</v>
      </c>
      <c r="AH705" t="s">
        <v>153</v>
      </c>
      <c r="AI705" t="s">
        <v>257</v>
      </c>
      <c r="AJ705" s="10">
        <v>105.23298047999999</v>
      </c>
    </row>
    <row r="706" spans="25:36" x14ac:dyDescent="0.35">
      <c r="Y706" t="str">
        <f t="shared" si="29"/>
        <v>8406_Activités administratives et autres activités de soutien aux entreprises</v>
      </c>
      <c r="Z706" t="str">
        <f>INDEX(PDC!$K$1:$L$89,MATCH('RP2016'!$AB706,PDC!$K:$K,0),MATCH($Z$3,PDC!$K$1:$L$1,0))</f>
        <v>Activités administratives et autres activités de soutien aux entreprises</v>
      </c>
      <c r="AA706">
        <v>8406</v>
      </c>
      <c r="AB706" t="s">
        <v>224</v>
      </c>
      <c r="AC706" s="10">
        <v>876.36541283999998</v>
      </c>
      <c r="AF706" t="str">
        <f t="shared" si="30"/>
        <v>63_Télécommunications</v>
      </c>
      <c r="AG706" t="str">
        <f>INDEX(PDC!$K$1:$L$89,MATCH('RP2016'!$AI706,PDC!$K:$K,0),MATCH($AG$4,PDC!$K$1:SL$1,0))</f>
        <v>Télécommunications</v>
      </c>
      <c r="AH706" t="s">
        <v>153</v>
      </c>
      <c r="AI706" t="s">
        <v>249</v>
      </c>
      <c r="AJ706" s="10">
        <v>565.21029221000003</v>
      </c>
    </row>
    <row r="707" spans="25:36" x14ac:dyDescent="0.35">
      <c r="Y707" t="str">
        <f t="shared" si="29"/>
        <v>8406_Administration publique et défense ; sécurité sociale obligatoire</v>
      </c>
      <c r="Z707" t="str">
        <f>INDEX(PDC!$K$1:$L$89,MATCH('RP2016'!$AB707,PDC!$K:$K,0),MATCH($Z$3,PDC!$K$1:$L$1,0))</f>
        <v>Administration publique et défense ; sécurité sociale obligatoire</v>
      </c>
      <c r="AA707">
        <v>8406</v>
      </c>
      <c r="AB707" t="s">
        <v>218</v>
      </c>
      <c r="AC707" s="10">
        <v>1702.9425573999999</v>
      </c>
      <c r="AF707" t="str">
        <f t="shared" si="30"/>
        <v>63_Programmation, conseil et autres activités informatiques</v>
      </c>
      <c r="AG707" t="str">
        <f>INDEX(PDC!$K$1:$L$89,MATCH('RP2016'!$AI707,PDC!$K:$K,0),MATCH($AG$4,PDC!$K$1:SL$1,0))</f>
        <v>Programmation, conseil et autres activités informatiques</v>
      </c>
      <c r="AH707" t="s">
        <v>153</v>
      </c>
      <c r="AI707" t="s">
        <v>233</v>
      </c>
      <c r="AJ707" s="10">
        <v>2672.5355822000001</v>
      </c>
    </row>
    <row r="708" spans="25:36" x14ac:dyDescent="0.35">
      <c r="Y708" t="str">
        <f t="shared" si="29"/>
        <v>8406_Enseignement</v>
      </c>
      <c r="Z708" t="str">
        <f>INDEX(PDC!$K$1:$L$89,MATCH('RP2016'!$AB708,PDC!$K:$K,0),MATCH($Z$3,PDC!$K$1:$L$1,0))</f>
        <v>Enseignement</v>
      </c>
      <c r="AA708">
        <v>8406</v>
      </c>
      <c r="AB708" t="s">
        <v>222</v>
      </c>
      <c r="AC708" s="10">
        <v>2110.7757749000002</v>
      </c>
      <c r="AF708" t="str">
        <f t="shared" si="30"/>
        <v>63_Services d'information</v>
      </c>
      <c r="AG708" t="str">
        <f>INDEX(PDC!$K$1:$L$89,MATCH('RP2016'!$AI708,PDC!$K:$K,0),MATCH($AG$4,PDC!$K$1:SL$1,0))</f>
        <v>Services d'information</v>
      </c>
      <c r="AH708" t="s">
        <v>153</v>
      </c>
      <c r="AI708" t="s">
        <v>153</v>
      </c>
      <c r="AJ708" s="10">
        <v>170.0507312</v>
      </c>
    </row>
    <row r="709" spans="25:36" x14ac:dyDescent="0.35">
      <c r="Y709" t="str">
        <f t="shared" ref="Y709:Y772" si="31">AA709&amp;"_"&amp;Z709</f>
        <v>8406_Activités pour la santé humaine</v>
      </c>
      <c r="Z709" t="str">
        <f>INDEX(PDC!$K$1:$L$89,MATCH('RP2016'!$AB709,PDC!$K:$K,0),MATCH($Z$3,PDC!$K$1:$L$1,0))</f>
        <v>Activités pour la santé humaine</v>
      </c>
      <c r="AA709">
        <v>8406</v>
      </c>
      <c r="AB709" t="s">
        <v>207</v>
      </c>
      <c r="AC709" s="10">
        <v>1797.2843568000001</v>
      </c>
      <c r="AF709" t="str">
        <f t="shared" ref="AF709:AF772" si="32">AH709&amp;"_"&amp;AG709</f>
        <v>63_Activités des services financiers, hors assurance et caisses de retraite</v>
      </c>
      <c r="AG709" t="str">
        <f>INDEX(PDC!$K$1:$L$89,MATCH('RP2016'!$AI709,PDC!$K:$K,0),MATCH($AG$4,PDC!$K$1:SL$1,0))</f>
        <v>Activités des services financiers, hors assurance et caisses de retraite</v>
      </c>
      <c r="AH709" t="s">
        <v>153</v>
      </c>
      <c r="AI709" t="s">
        <v>226</v>
      </c>
      <c r="AJ709" s="10">
        <v>3587.2443156999998</v>
      </c>
    </row>
    <row r="710" spans="25:36" x14ac:dyDescent="0.35">
      <c r="Y710" t="str">
        <f t="shared" si="31"/>
        <v>8406_Hébergement médico-social et social</v>
      </c>
      <c r="Z710" t="str">
        <f>INDEX(PDC!$K$1:$L$89,MATCH('RP2016'!$AB710,PDC!$K:$K,0),MATCH($Z$3,PDC!$K$1:$L$1,0))</f>
        <v>Hébergement médico-social et social</v>
      </c>
      <c r="AA710">
        <v>8406</v>
      </c>
      <c r="AB710" t="s">
        <v>202</v>
      </c>
      <c r="AC710" s="10">
        <v>1290.1477078</v>
      </c>
      <c r="AF710" t="str">
        <f t="shared" si="32"/>
        <v>63_Assurance</v>
      </c>
      <c r="AG710" t="str">
        <f>INDEX(PDC!$K$1:$L$89,MATCH('RP2016'!$AI710,PDC!$K:$K,0),MATCH($AG$4,PDC!$K$1:SL$1,0))</f>
        <v>Assurance</v>
      </c>
      <c r="AH710" t="s">
        <v>153</v>
      </c>
      <c r="AI710" t="s">
        <v>240</v>
      </c>
      <c r="AJ710" s="10">
        <v>1150.2619058</v>
      </c>
    </row>
    <row r="711" spans="25:36" x14ac:dyDescent="0.35">
      <c r="Y711" t="str">
        <f t="shared" si="31"/>
        <v>8406_Action sociale sans hébergement</v>
      </c>
      <c r="Z711" t="str">
        <f>INDEX(PDC!$K$1:$L$89,MATCH('RP2016'!$AB711,PDC!$K:$K,0),MATCH($Z$3,PDC!$K$1:$L$1,0))</f>
        <v>Action sociale sans hébergement</v>
      </c>
      <c r="AA711">
        <v>8406</v>
      </c>
      <c r="AB711" t="s">
        <v>201</v>
      </c>
      <c r="AC711" s="10">
        <v>3824.9044374999999</v>
      </c>
      <c r="AF711" t="str">
        <f t="shared" si="32"/>
        <v>63_Activités auxiliaires de services financiers et d'assurance</v>
      </c>
      <c r="AG711" t="str">
        <f>INDEX(PDC!$K$1:$L$89,MATCH('RP2016'!$AI711,PDC!$K:$K,0),MATCH($AG$4,PDC!$K$1:SL$1,0))</f>
        <v>Activités auxiliaires de services financiers et d'assurance</v>
      </c>
      <c r="AH711" t="s">
        <v>153</v>
      </c>
      <c r="AI711" t="s">
        <v>232</v>
      </c>
      <c r="AJ711" s="10">
        <v>936.04356683000003</v>
      </c>
    </row>
    <row r="712" spans="25:36" x14ac:dyDescent="0.35">
      <c r="Y712" t="str">
        <f t="shared" si="31"/>
        <v>8406_Activités créatives, artistiques et de spectacle</v>
      </c>
      <c r="Z712" t="str">
        <f>INDEX(PDC!$K$1:$L$89,MATCH('RP2016'!$AB712,PDC!$K:$K,0),MATCH($Z$3,PDC!$K$1:$L$1,0))</f>
        <v>Activités créatives, artistiques et de spectacle</v>
      </c>
      <c r="AA712">
        <v>8406</v>
      </c>
      <c r="AB712" t="s">
        <v>245</v>
      </c>
      <c r="AC712" s="10">
        <v>83.498537428999995</v>
      </c>
      <c r="AF712" t="str">
        <f t="shared" si="32"/>
        <v>63_Activités immobilières</v>
      </c>
      <c r="AG712" t="str">
        <f>INDEX(PDC!$K$1:$L$89,MATCH('RP2016'!$AI712,PDC!$K:$K,0),MATCH($AG$4,PDC!$K$1:SL$1,0))</f>
        <v>Activités immobilières</v>
      </c>
      <c r="AH712" t="s">
        <v>153</v>
      </c>
      <c r="AI712" t="s">
        <v>217</v>
      </c>
      <c r="AJ712" s="10">
        <v>2121.2895328999998</v>
      </c>
    </row>
    <row r="713" spans="25:36" x14ac:dyDescent="0.35">
      <c r="Y713" t="str">
        <f t="shared" si="31"/>
        <v>8406_Bibliothèques, archives, musées et autres activités culturelles</v>
      </c>
      <c r="Z713" t="str">
        <f>INDEX(PDC!$K$1:$L$89,MATCH('RP2016'!$AB713,PDC!$K:$K,0),MATCH($Z$3,PDC!$K$1:$L$1,0))</f>
        <v>Bibliothèques, archives, musées et autres activités culturelles</v>
      </c>
      <c r="AA713">
        <v>8406</v>
      </c>
      <c r="AB713" t="s">
        <v>239</v>
      </c>
      <c r="AC713" s="10">
        <v>20.004018132999999</v>
      </c>
      <c r="AF713" t="str">
        <f t="shared" si="32"/>
        <v>63_Activités juridiques et comptables</v>
      </c>
      <c r="AG713" t="str">
        <f>INDEX(PDC!$K$1:$L$89,MATCH('RP2016'!$AI713,PDC!$K:$K,0),MATCH($AG$4,PDC!$K$1:SL$1,0))</f>
        <v>Activités juridiques et comptables</v>
      </c>
      <c r="AH713" t="s">
        <v>153</v>
      </c>
      <c r="AI713" t="s">
        <v>155</v>
      </c>
      <c r="AJ713" s="10">
        <v>2256.6265828999999</v>
      </c>
    </row>
    <row r="714" spans="25:36" x14ac:dyDescent="0.35">
      <c r="Y714" t="str">
        <f t="shared" si="31"/>
        <v>8406_Activités sportives, récréatives et de loisirs</v>
      </c>
      <c r="Z714" t="str">
        <f>INDEX(PDC!$K$1:$L$89,MATCH('RP2016'!$AB714,PDC!$K:$K,0),MATCH($Z$3,PDC!$K$1:$L$1,0))</f>
        <v>Activités sportives, récréatives et de loisirs</v>
      </c>
      <c r="AA714">
        <v>8406</v>
      </c>
      <c r="AB714" t="s">
        <v>241</v>
      </c>
      <c r="AC714" s="10">
        <v>292.62142485999999</v>
      </c>
      <c r="AF714" t="str">
        <f t="shared" si="32"/>
        <v>63_Activités des sièges sociaux ; conseil de gestion</v>
      </c>
      <c r="AG714" t="str">
        <f>INDEX(PDC!$K$1:$L$89,MATCH('RP2016'!$AI714,PDC!$K:$K,0),MATCH($AG$4,PDC!$K$1:SL$1,0))</f>
        <v>Activités des sièges sociaux ; conseil de gestion</v>
      </c>
      <c r="AH714" t="s">
        <v>153</v>
      </c>
      <c r="AI714" t="s">
        <v>234</v>
      </c>
      <c r="AJ714" s="10">
        <v>1180.3624110000001</v>
      </c>
    </row>
    <row r="715" spans="25:36" x14ac:dyDescent="0.35">
      <c r="Y715" t="str">
        <f t="shared" si="31"/>
        <v>8406_Activités des organisations associatives</v>
      </c>
      <c r="Z715" t="str">
        <f>INDEX(PDC!$K$1:$L$89,MATCH('RP2016'!$AB715,PDC!$K:$K,0),MATCH($Z$3,PDC!$K$1:$L$1,0))</f>
        <v>Activités des organisations associatives</v>
      </c>
      <c r="AA715">
        <v>8406</v>
      </c>
      <c r="AB715" t="s">
        <v>209</v>
      </c>
      <c r="AC715" s="10">
        <v>985.15306998000005</v>
      </c>
      <c r="AF715" t="str">
        <f t="shared" si="32"/>
        <v>63_Activités d'architecture et d'ingénierie ; activités de contrôle et analyses techniques</v>
      </c>
      <c r="AG715" t="str">
        <f>INDEX(PDC!$K$1:$L$89,MATCH('RP2016'!$AI715,PDC!$K:$K,0),MATCH($AG$4,PDC!$K$1:SL$1,0))</f>
        <v>Activités d'architecture et d'ingénierie ; activités de contrôle et analyses techniques</v>
      </c>
      <c r="AH715" t="s">
        <v>153</v>
      </c>
      <c r="AI715" t="s">
        <v>243</v>
      </c>
      <c r="AJ715" s="10">
        <v>2526.1909863000001</v>
      </c>
    </row>
    <row r="716" spans="25:36" x14ac:dyDescent="0.35">
      <c r="Y716" t="str">
        <f t="shared" si="31"/>
        <v>8406_Réparation d'ordinateurs et de biens personnels et domestiques</v>
      </c>
      <c r="Z716" t="str">
        <f>INDEX(PDC!$K$1:$L$89,MATCH('RP2016'!$AB716,PDC!$K:$K,0),MATCH($Z$3,PDC!$K$1:$L$1,0))</f>
        <v>Réparation d'ordinateurs et de biens personnels et domestiques</v>
      </c>
      <c r="AA716">
        <v>8406</v>
      </c>
      <c r="AB716" t="s">
        <v>242</v>
      </c>
      <c r="AC716" s="10">
        <v>180.89605011</v>
      </c>
      <c r="AF716" t="str">
        <f t="shared" si="32"/>
        <v>63_Recherche-développement scientifique</v>
      </c>
      <c r="AG716" t="str">
        <f>INDEX(PDC!$K$1:$L$89,MATCH('RP2016'!$AI716,PDC!$K:$K,0),MATCH($AG$4,PDC!$K$1:SL$1,0))</f>
        <v>Recherche-développement scientifique</v>
      </c>
      <c r="AH716" t="s">
        <v>153</v>
      </c>
      <c r="AI716" t="s">
        <v>251</v>
      </c>
      <c r="AJ716" s="10">
        <v>3413.0276416000002</v>
      </c>
    </row>
    <row r="717" spans="25:36" x14ac:dyDescent="0.35">
      <c r="Y717" t="str">
        <f t="shared" si="31"/>
        <v>8406_Autres services personnels</v>
      </c>
      <c r="Z717" t="str">
        <f>INDEX(PDC!$K$1:$L$89,MATCH('RP2016'!$AB717,PDC!$K:$K,0),MATCH($Z$3,PDC!$K$1:$L$1,0))</f>
        <v>Autres services personnels</v>
      </c>
      <c r="AA717">
        <v>8406</v>
      </c>
      <c r="AB717" t="s">
        <v>216</v>
      </c>
      <c r="AC717" s="10">
        <v>662.70131745000003</v>
      </c>
      <c r="AF717" t="str">
        <f t="shared" si="32"/>
        <v>63_Publicité et études de marché</v>
      </c>
      <c r="AG717" t="str">
        <f>INDEX(PDC!$K$1:$L$89,MATCH('RP2016'!$AI717,PDC!$K:$K,0),MATCH($AG$4,PDC!$K$1:SL$1,0))</f>
        <v>Publicité et études de marché</v>
      </c>
      <c r="AH717" t="s">
        <v>153</v>
      </c>
      <c r="AI717" t="s">
        <v>157</v>
      </c>
      <c r="AJ717" s="10">
        <v>664.49468679999995</v>
      </c>
    </row>
    <row r="718" spans="25:36" x14ac:dyDescent="0.35">
      <c r="Y718" t="str">
        <f t="shared" si="31"/>
        <v>8406_Activités des ménages en tant qu'employeurs de personnel domestique</v>
      </c>
      <c r="Z718" t="str">
        <f>INDEX(PDC!$K$1:$L$89,MATCH('RP2016'!$AB718,PDC!$K:$K,0),MATCH($Z$3,PDC!$K$1:$L$1,0))</f>
        <v>Activités des ménages en tant qu'employeurs de personnel domestique</v>
      </c>
      <c r="AA718">
        <v>8406</v>
      </c>
      <c r="AB718" t="s">
        <v>261</v>
      </c>
      <c r="AC718" s="10">
        <v>520.25562732000003</v>
      </c>
      <c r="AF718" t="str">
        <f t="shared" si="32"/>
        <v>63_Autres activités spécialisées, scientifiques et techniques</v>
      </c>
      <c r="AG718" t="str">
        <f>INDEX(PDC!$K$1:$L$89,MATCH('RP2016'!$AI718,PDC!$K:$K,0),MATCH($AG$4,PDC!$K$1:SL$1,0))</f>
        <v>Autres activités spécialisées, scientifiques et techniques</v>
      </c>
      <c r="AH718" t="s">
        <v>153</v>
      </c>
      <c r="AI718" t="s">
        <v>159</v>
      </c>
      <c r="AJ718" s="10">
        <v>243.64676115</v>
      </c>
    </row>
    <row r="719" spans="25:36" x14ac:dyDescent="0.35">
      <c r="Y719" t="str">
        <f t="shared" si="31"/>
        <v>8406_Activités des organisations et organismes extraterritoriaux</v>
      </c>
      <c r="Z719" t="str">
        <f>INDEX(PDC!$K$1:$L$89,MATCH('RP2016'!$AB719,PDC!$K:$K,0),MATCH($Z$3,PDC!$K$1:$L$1,0))</f>
        <v>Activités des organisations et organismes extraterritoriaux</v>
      </c>
      <c r="AA719">
        <v>8406</v>
      </c>
      <c r="AB719" t="s">
        <v>260</v>
      </c>
      <c r="AC719" s="10">
        <v>5.1365075870999997</v>
      </c>
      <c r="AF719" t="str">
        <f t="shared" si="32"/>
        <v>63_Activités vétérinaires</v>
      </c>
      <c r="AG719" t="str">
        <f>INDEX(PDC!$K$1:$L$89,MATCH('RP2016'!$AI719,PDC!$K:$K,0),MATCH($AG$4,PDC!$K$1:SL$1,0))</f>
        <v>Activités vétérinaires</v>
      </c>
      <c r="AH719" t="s">
        <v>153</v>
      </c>
      <c r="AI719" t="s">
        <v>238</v>
      </c>
      <c r="AJ719" s="10">
        <v>257.02438508</v>
      </c>
    </row>
    <row r="720" spans="25:36" x14ac:dyDescent="0.35">
      <c r="Y720" t="str">
        <f t="shared" si="31"/>
        <v>8407_Culture et production animale, chasse et services annexes</v>
      </c>
      <c r="Z720" t="str">
        <f>INDEX(PDC!$K$1:$L$89,MATCH('RP2016'!$AB720,PDC!$K:$K,0),MATCH($Z$3,PDC!$K$1:$L$1,0))</f>
        <v>Culture et production animale, chasse et services annexes</v>
      </c>
      <c r="AA720">
        <v>8407</v>
      </c>
      <c r="AB720" t="s">
        <v>94</v>
      </c>
      <c r="AC720" s="10">
        <v>587.32791182999995</v>
      </c>
      <c r="AF720" t="str">
        <f t="shared" si="32"/>
        <v>63_Activités de location et location-bail</v>
      </c>
      <c r="AG720" t="str">
        <f>INDEX(PDC!$K$1:$L$89,MATCH('RP2016'!$AI720,PDC!$K:$K,0),MATCH($AG$4,PDC!$K$1:SL$1,0))</f>
        <v>Activités de location et location-bail</v>
      </c>
      <c r="AH720" t="s">
        <v>153</v>
      </c>
      <c r="AI720" t="s">
        <v>236</v>
      </c>
      <c r="AJ720" s="10">
        <v>587.21257877999994</v>
      </c>
    </row>
    <row r="721" spans="25:36" x14ac:dyDescent="0.35">
      <c r="Y721" t="str">
        <f t="shared" si="31"/>
        <v>8407_Sylviculture et exploitation forestière</v>
      </c>
      <c r="Z721" t="str">
        <f>INDEX(PDC!$K$1:$L$89,MATCH('RP2016'!$AB721,PDC!$K:$K,0),MATCH($Z$3,PDC!$K$1:$L$1,0))</f>
        <v>Sylviculture et exploitation forestière</v>
      </c>
      <c r="AA721">
        <v>8407</v>
      </c>
      <c r="AB721" t="s">
        <v>95</v>
      </c>
      <c r="AC721" s="10">
        <v>63.395898631999998</v>
      </c>
      <c r="AF721" t="str">
        <f t="shared" si="32"/>
        <v>63_Activités liées à l'emploi</v>
      </c>
      <c r="AG721" t="str">
        <f>INDEX(PDC!$K$1:$L$89,MATCH('RP2016'!$AI721,PDC!$K:$K,0),MATCH($AG$4,PDC!$K$1:SL$1,0))</f>
        <v>Activités liées à l'emploi</v>
      </c>
      <c r="AH721" t="s">
        <v>153</v>
      </c>
      <c r="AI721" t="s">
        <v>198</v>
      </c>
      <c r="AJ721" s="10">
        <v>4718.9950713999997</v>
      </c>
    </row>
    <row r="722" spans="25:36" x14ac:dyDescent="0.35">
      <c r="Y722" t="str">
        <f t="shared" si="31"/>
        <v>8407_Pêche et aquaculture</v>
      </c>
      <c r="Z722" t="str">
        <f>INDEX(PDC!$K$1:$L$89,MATCH('RP2016'!$AB722,PDC!$K:$K,0),MATCH($Z$3,PDC!$K$1:$L$1,0))</f>
        <v>Pêche et aquaculture</v>
      </c>
      <c r="AA722">
        <v>8407</v>
      </c>
      <c r="AB722" t="s">
        <v>104</v>
      </c>
      <c r="AC722" s="10">
        <v>8.3905100582000003</v>
      </c>
      <c r="AF722" t="str">
        <f t="shared" si="32"/>
        <v>63_Activités des agences de voyage, voyagistes, services de réservation et activités connexes</v>
      </c>
      <c r="AG722" t="str">
        <f>INDEX(PDC!$K$1:$L$89,MATCH('RP2016'!$AI722,PDC!$K:$K,0),MATCH($AG$4,PDC!$K$1:SL$1,0))</f>
        <v>Activités des agences de voyage, voyagistes, services de réservation et activités connexes</v>
      </c>
      <c r="AH722" t="s">
        <v>153</v>
      </c>
      <c r="AI722" t="s">
        <v>227</v>
      </c>
      <c r="AJ722" s="10">
        <v>360.92341119999998</v>
      </c>
    </row>
    <row r="723" spans="25:36" x14ac:dyDescent="0.35">
      <c r="Y723" t="str">
        <f t="shared" si="31"/>
        <v>8407_Extraction d'hydrocarbures</v>
      </c>
      <c r="Z723" t="str">
        <f>INDEX(PDC!$K$1:$L$89,MATCH('RP2016'!$AB723,PDC!$K:$K,0),MATCH($Z$3,PDC!$K$1:$L$1,0))</f>
        <v>Extraction d'hydrocarbures</v>
      </c>
      <c r="AA723">
        <v>8407</v>
      </c>
      <c r="AB723" t="s">
        <v>105</v>
      </c>
      <c r="AC723" s="10">
        <v>0.97362039209999995</v>
      </c>
      <c r="AF723" t="str">
        <f t="shared" si="32"/>
        <v>63_Enquêtes et sécurité</v>
      </c>
      <c r="AG723" t="str">
        <f>INDEX(PDC!$K$1:$L$89,MATCH('RP2016'!$AI723,PDC!$K:$K,0),MATCH($AG$4,PDC!$K$1:SL$1,0))</f>
        <v>Enquêtes et sécurité</v>
      </c>
      <c r="AH723" t="s">
        <v>153</v>
      </c>
      <c r="AI723" t="s">
        <v>213</v>
      </c>
      <c r="AJ723" s="10">
        <v>814.50521444000003</v>
      </c>
    </row>
    <row r="724" spans="25:36" x14ac:dyDescent="0.35">
      <c r="Y724" t="str">
        <f t="shared" si="31"/>
        <v>8407_Autres industries extractives</v>
      </c>
      <c r="Z724" t="str">
        <f>INDEX(PDC!$K$1:$L$89,MATCH('RP2016'!$AB724,PDC!$K:$K,0),MATCH($Z$3,PDC!$K$1:$L$1,0))</f>
        <v>Autres industries extractives</v>
      </c>
      <c r="AA724">
        <v>8407</v>
      </c>
      <c r="AB724" t="s">
        <v>96</v>
      </c>
      <c r="AC724" s="10">
        <v>58.363924906999998</v>
      </c>
      <c r="AF724" t="str">
        <f t="shared" si="32"/>
        <v>63_Services relatifs aux bâtiments et aménagement paysager</v>
      </c>
      <c r="AG724" t="str">
        <f>INDEX(PDC!$K$1:$L$89,MATCH('RP2016'!$AI724,PDC!$K:$K,0),MATCH($AG$4,PDC!$K$1:SL$1,0))</f>
        <v>Services relatifs aux bâtiments et aménagement paysager</v>
      </c>
      <c r="AH724" t="s">
        <v>153</v>
      </c>
      <c r="AI724" t="s">
        <v>212</v>
      </c>
      <c r="AJ724" s="10">
        <v>3071.3425646999999</v>
      </c>
    </row>
    <row r="725" spans="25:36" x14ac:dyDescent="0.35">
      <c r="Y725" t="str">
        <f t="shared" si="31"/>
        <v>8407_Industries alimentaires</v>
      </c>
      <c r="Z725" t="str">
        <f>INDEX(PDC!$K$1:$L$89,MATCH('RP2016'!$AB725,PDC!$K:$K,0),MATCH($Z$3,PDC!$K$1:$L$1,0))</f>
        <v>Industries alimentaires</v>
      </c>
      <c r="AA725">
        <v>8407</v>
      </c>
      <c r="AB725" t="s">
        <v>199</v>
      </c>
      <c r="AC725" s="10">
        <v>1797.7181244000001</v>
      </c>
      <c r="AF725" t="str">
        <f t="shared" si="32"/>
        <v>63_Activités administratives et autres activités de soutien aux entreprises</v>
      </c>
      <c r="AG725" t="str">
        <f>INDEX(PDC!$K$1:$L$89,MATCH('RP2016'!$AI725,PDC!$K:$K,0),MATCH($AG$4,PDC!$K$1:SL$1,0))</f>
        <v>Activités administratives et autres activités de soutien aux entreprises</v>
      </c>
      <c r="AH725" t="s">
        <v>153</v>
      </c>
      <c r="AI725" t="s">
        <v>224</v>
      </c>
      <c r="AJ725" s="10">
        <v>1968.1091646</v>
      </c>
    </row>
    <row r="726" spans="25:36" x14ac:dyDescent="0.35">
      <c r="Y726" t="str">
        <f t="shared" si="31"/>
        <v>8407_Fabrication de boissons</v>
      </c>
      <c r="Z726" t="str">
        <f>INDEX(PDC!$K$1:$L$89,MATCH('RP2016'!$AB726,PDC!$K:$K,0),MATCH($Z$3,PDC!$K$1:$L$1,0))</f>
        <v>Fabrication de boissons</v>
      </c>
      <c r="AA726">
        <v>8407</v>
      </c>
      <c r="AB726" t="s">
        <v>252</v>
      </c>
      <c r="AC726" s="10">
        <v>230.92564017000001</v>
      </c>
      <c r="AF726" t="str">
        <f t="shared" si="32"/>
        <v>63_Administration publique et défense ; sécurité sociale obligatoire</v>
      </c>
      <c r="AG726" t="str">
        <f>INDEX(PDC!$K$1:$L$89,MATCH('RP2016'!$AI726,PDC!$K:$K,0),MATCH($AG$4,PDC!$K$1:SL$1,0))</f>
        <v>Administration publique et défense ; sécurité sociale obligatoire</v>
      </c>
      <c r="AH726" t="s">
        <v>153</v>
      </c>
      <c r="AI726" t="s">
        <v>218</v>
      </c>
      <c r="AJ726" s="10">
        <v>8896.8652352999998</v>
      </c>
    </row>
    <row r="727" spans="25:36" x14ac:dyDescent="0.35">
      <c r="Y727" t="str">
        <f t="shared" si="31"/>
        <v>8407_Fabrication de produits à base de tabac</v>
      </c>
      <c r="Z727" t="str">
        <f>INDEX(PDC!$K$1:$L$89,MATCH('RP2016'!$AB727,PDC!$K:$K,0),MATCH($Z$3,PDC!$K$1:$L$1,0))</f>
        <v>Fabrication de produits à base de tabac</v>
      </c>
      <c r="AA727">
        <v>8407</v>
      </c>
      <c r="AB727" t="s">
        <v>263</v>
      </c>
      <c r="AC727" s="10">
        <v>3.3323035361</v>
      </c>
      <c r="AF727" t="str">
        <f t="shared" si="32"/>
        <v>63_Enseignement</v>
      </c>
      <c r="AG727" t="str">
        <f>INDEX(PDC!$K$1:$L$89,MATCH('RP2016'!$AI727,PDC!$K:$K,0),MATCH($AG$4,PDC!$K$1:SL$1,0))</f>
        <v>Enseignement</v>
      </c>
      <c r="AH727" t="s">
        <v>153</v>
      </c>
      <c r="AI727" t="s">
        <v>222</v>
      </c>
      <c r="AJ727" s="10">
        <v>6617.1002847999998</v>
      </c>
    </row>
    <row r="728" spans="25:36" x14ac:dyDescent="0.35">
      <c r="Y728" t="str">
        <f t="shared" si="31"/>
        <v>8407_Fabrication de textiles</v>
      </c>
      <c r="Z728" t="str">
        <f>INDEX(PDC!$K$1:$L$89,MATCH('RP2016'!$AB728,PDC!$K:$K,0),MATCH($Z$3,PDC!$K$1:$L$1,0))</f>
        <v>Fabrication de textiles</v>
      </c>
      <c r="AA728">
        <v>8407</v>
      </c>
      <c r="AB728" t="s">
        <v>250</v>
      </c>
      <c r="AC728" s="10">
        <v>21.315786004</v>
      </c>
      <c r="AF728" t="str">
        <f t="shared" si="32"/>
        <v>63_Activités pour la santé humaine</v>
      </c>
      <c r="AG728" t="str">
        <f>INDEX(PDC!$K$1:$L$89,MATCH('RP2016'!$AI728,PDC!$K:$K,0),MATCH($AG$4,PDC!$K$1:SL$1,0))</f>
        <v>Activités pour la santé humaine</v>
      </c>
      <c r="AH728" t="s">
        <v>153</v>
      </c>
      <c r="AI728" t="s">
        <v>207</v>
      </c>
      <c r="AJ728" s="10">
        <v>7933.7911715999999</v>
      </c>
    </row>
    <row r="729" spans="25:36" x14ac:dyDescent="0.35">
      <c r="Y729" t="str">
        <f t="shared" si="31"/>
        <v>8407_Industrie de l'habillement</v>
      </c>
      <c r="Z729" t="str">
        <f>INDEX(PDC!$K$1:$L$89,MATCH('RP2016'!$AB729,PDC!$K:$K,0),MATCH($Z$3,PDC!$K$1:$L$1,0))</f>
        <v>Industrie de l'habillement</v>
      </c>
      <c r="AA729">
        <v>8407</v>
      </c>
      <c r="AB729" t="s">
        <v>254</v>
      </c>
      <c r="AC729" s="10">
        <v>26.105964577999998</v>
      </c>
      <c r="AF729" t="str">
        <f t="shared" si="32"/>
        <v>63_Hébergement médico-social et social</v>
      </c>
      <c r="AG729" t="str">
        <f>INDEX(PDC!$K$1:$L$89,MATCH('RP2016'!$AI729,PDC!$K:$K,0),MATCH($AG$4,PDC!$K$1:SL$1,0))</f>
        <v>Hébergement médico-social et social</v>
      </c>
      <c r="AH729" t="s">
        <v>153</v>
      </c>
      <c r="AI729" t="s">
        <v>202</v>
      </c>
      <c r="AJ729" s="10">
        <v>4811.2954848999998</v>
      </c>
    </row>
    <row r="730" spans="25:36" x14ac:dyDescent="0.35">
      <c r="Y730" t="str">
        <f t="shared" si="31"/>
        <v>8407_Industrie du cuir et de la chaussure</v>
      </c>
      <c r="Z730" t="str">
        <f>INDEX(PDC!$K$1:$L$89,MATCH('RP2016'!$AB730,PDC!$K:$K,0),MATCH($Z$3,PDC!$K$1:$L$1,0))</f>
        <v>Industrie du cuir et de la chaussure</v>
      </c>
      <c r="AA730">
        <v>8407</v>
      </c>
      <c r="AB730" t="s">
        <v>143</v>
      </c>
      <c r="AC730" s="10">
        <v>268.65243185000003</v>
      </c>
      <c r="AF730" t="str">
        <f t="shared" si="32"/>
        <v>63_Action sociale sans hébergement</v>
      </c>
      <c r="AG730" t="str">
        <f>INDEX(PDC!$K$1:$L$89,MATCH('RP2016'!$AI730,PDC!$K:$K,0),MATCH($AG$4,PDC!$K$1:SL$1,0))</f>
        <v>Action sociale sans hébergement</v>
      </c>
      <c r="AH730" t="s">
        <v>153</v>
      </c>
      <c r="AI730" t="s">
        <v>201</v>
      </c>
      <c r="AJ730" s="10">
        <v>11655.972333</v>
      </c>
    </row>
    <row r="731" spans="25:36" x14ac:dyDescent="0.35">
      <c r="Y731" t="str">
        <f t="shared" si="31"/>
        <v>8407_Travail du bois et fabrication d'articles en bois et en liège, à l'exception des meubles ; fabrication d'articles en vannerie et sparterie</v>
      </c>
      <c r="Z731" t="str">
        <f>INDEX(PDC!$K$1:$L$89,MATCH('RP2016'!$AB731,PDC!$K:$K,0),MATCH($Z$3,PDC!$K$1:$L$1,0))</f>
        <v>Travail du bois et fabrication d'articles en bois et en liège, à l'exception des meubles ; fabrication d'articles en vannerie et sparterie</v>
      </c>
      <c r="AA731">
        <v>8407</v>
      </c>
      <c r="AB731" t="s">
        <v>196</v>
      </c>
      <c r="AC731" s="10">
        <v>109.2384258</v>
      </c>
      <c r="AF731" t="str">
        <f t="shared" si="32"/>
        <v>63_Activités créatives, artistiques et de spectacle</v>
      </c>
      <c r="AG731" t="str">
        <f>INDEX(PDC!$K$1:$L$89,MATCH('RP2016'!$AI731,PDC!$K:$K,0),MATCH($AG$4,PDC!$K$1:SL$1,0))</f>
        <v>Activités créatives, artistiques et de spectacle</v>
      </c>
      <c r="AH731" t="s">
        <v>153</v>
      </c>
      <c r="AI731" t="s">
        <v>245</v>
      </c>
      <c r="AJ731" s="10">
        <v>650.66166285999998</v>
      </c>
    </row>
    <row r="732" spans="25:36" x14ac:dyDescent="0.35">
      <c r="Y732" t="str">
        <f t="shared" si="31"/>
        <v>8407_Industrie du papier et du carton</v>
      </c>
      <c r="Z732" t="str">
        <f>INDEX(PDC!$K$1:$L$89,MATCH('RP2016'!$AB732,PDC!$K:$K,0),MATCH($Z$3,PDC!$K$1:$L$1,0))</f>
        <v>Industrie du papier et du carton</v>
      </c>
      <c r="AA732">
        <v>8407</v>
      </c>
      <c r="AB732" t="s">
        <v>248</v>
      </c>
      <c r="AC732" s="10">
        <v>389.32929419999999</v>
      </c>
      <c r="AF732" t="str">
        <f t="shared" si="32"/>
        <v>63_Bibliothèques, archives, musées et autres activités culturelles</v>
      </c>
      <c r="AG732" t="str">
        <f>INDEX(PDC!$K$1:$L$89,MATCH('RP2016'!$AI732,PDC!$K:$K,0),MATCH($AG$4,PDC!$K$1:SL$1,0))</f>
        <v>Bibliothèques, archives, musées et autres activités culturelles</v>
      </c>
      <c r="AH732" t="s">
        <v>153</v>
      </c>
      <c r="AI732" t="s">
        <v>239</v>
      </c>
      <c r="AJ732" s="10">
        <v>219.15013931999999</v>
      </c>
    </row>
    <row r="733" spans="25:36" x14ac:dyDescent="0.35">
      <c r="Y733" t="str">
        <f t="shared" si="31"/>
        <v>8407_Imprimerie et reproduction d'enregistrements</v>
      </c>
      <c r="Z733" t="str">
        <f>INDEX(PDC!$K$1:$L$89,MATCH('RP2016'!$AB733,PDC!$K:$K,0),MATCH($Z$3,PDC!$K$1:$L$1,0))</f>
        <v>Imprimerie et reproduction d'enregistrements</v>
      </c>
      <c r="AA733">
        <v>8407</v>
      </c>
      <c r="AB733" t="s">
        <v>221</v>
      </c>
      <c r="AC733" s="10">
        <v>163.57069005</v>
      </c>
      <c r="AF733" t="str">
        <f t="shared" si="32"/>
        <v>63_Organisation de jeux de hasard et d'argent</v>
      </c>
      <c r="AG733" t="str">
        <f>INDEX(PDC!$K$1:$L$89,MATCH('RP2016'!$AI733,PDC!$K:$K,0),MATCH($AG$4,PDC!$K$1:SL$1,0))</f>
        <v>Organisation de jeux de hasard et d'argent</v>
      </c>
      <c r="AH733" t="s">
        <v>153</v>
      </c>
      <c r="AI733" t="s">
        <v>247</v>
      </c>
      <c r="AJ733" s="10">
        <v>229.33491545999999</v>
      </c>
    </row>
    <row r="734" spans="25:36" x14ac:dyDescent="0.35">
      <c r="Y734" t="str">
        <f t="shared" si="31"/>
        <v>8407_Cokéfaction et raffinage</v>
      </c>
      <c r="Z734" t="str">
        <f>INDEX(PDC!$K$1:$L$89,MATCH('RP2016'!$AB734,PDC!$K:$K,0),MATCH($Z$3,PDC!$K$1:$L$1,0))</f>
        <v>Cokéfaction et raffinage</v>
      </c>
      <c r="AA734">
        <v>8407</v>
      </c>
      <c r="AB734" t="s">
        <v>262</v>
      </c>
      <c r="AC734" s="10">
        <v>1.0208398835000001</v>
      </c>
      <c r="AF734" t="str">
        <f t="shared" si="32"/>
        <v>63_Activités sportives, récréatives et de loisirs</v>
      </c>
      <c r="AG734" t="str">
        <f>INDEX(PDC!$K$1:$L$89,MATCH('RP2016'!$AI734,PDC!$K:$K,0),MATCH($AG$4,PDC!$K$1:SL$1,0))</f>
        <v>Activités sportives, récréatives et de loisirs</v>
      </c>
      <c r="AH734" t="s">
        <v>153</v>
      </c>
      <c r="AI734" t="s">
        <v>241</v>
      </c>
      <c r="AJ734" s="10">
        <v>1214.3475894999999</v>
      </c>
    </row>
    <row r="735" spans="25:36" x14ac:dyDescent="0.35">
      <c r="Y735" t="str">
        <f t="shared" si="31"/>
        <v>8407_Industrie chimique</v>
      </c>
      <c r="Z735" t="str">
        <f>INDEX(PDC!$K$1:$L$89,MATCH('RP2016'!$AB735,PDC!$K:$K,0),MATCH($Z$3,PDC!$K$1:$L$1,0))</f>
        <v>Industrie chimique</v>
      </c>
      <c r="AA735">
        <v>8407</v>
      </c>
      <c r="AB735" t="s">
        <v>211</v>
      </c>
      <c r="AC735" s="10">
        <v>72.785419767999997</v>
      </c>
      <c r="AF735" t="str">
        <f t="shared" si="32"/>
        <v>63_Activités des organisations associatives</v>
      </c>
      <c r="AG735" t="str">
        <f>INDEX(PDC!$K$1:$L$89,MATCH('RP2016'!$AI735,PDC!$K:$K,0),MATCH($AG$4,PDC!$K$1:SL$1,0))</f>
        <v>Activités des organisations associatives</v>
      </c>
      <c r="AH735" t="s">
        <v>153</v>
      </c>
      <c r="AI735" t="s">
        <v>209</v>
      </c>
      <c r="AJ735" s="10">
        <v>5039.2319674999999</v>
      </c>
    </row>
    <row r="736" spans="25:36" x14ac:dyDescent="0.35">
      <c r="Y736" t="str">
        <f t="shared" si="31"/>
        <v>8407_Industrie pharmaceutique</v>
      </c>
      <c r="Z736" t="str">
        <f>INDEX(PDC!$K$1:$L$89,MATCH('RP2016'!$AB736,PDC!$K:$K,0),MATCH($Z$3,PDC!$K$1:$L$1,0))</f>
        <v>Industrie pharmaceutique</v>
      </c>
      <c r="AA736">
        <v>8407</v>
      </c>
      <c r="AB736" t="s">
        <v>259</v>
      </c>
      <c r="AC736" s="10">
        <v>55.601591507999998</v>
      </c>
      <c r="AF736" t="str">
        <f t="shared" si="32"/>
        <v>63_Réparation d'ordinateurs et de biens personnels et domestiques</v>
      </c>
      <c r="AG736" t="str">
        <f>INDEX(PDC!$K$1:$L$89,MATCH('RP2016'!$AI736,PDC!$K:$K,0),MATCH($AG$4,PDC!$K$1:SL$1,0))</f>
        <v>Réparation d'ordinateurs et de biens personnels et domestiques</v>
      </c>
      <c r="AH736" t="s">
        <v>153</v>
      </c>
      <c r="AI736" t="s">
        <v>242</v>
      </c>
      <c r="AJ736" s="10">
        <v>228.42120376</v>
      </c>
    </row>
    <row r="737" spans="25:36" x14ac:dyDescent="0.35">
      <c r="Y737" t="str">
        <f t="shared" si="31"/>
        <v>8407_Fabrication de produits en caoutchouc et en plastique</v>
      </c>
      <c r="Z737" t="str">
        <f>INDEX(PDC!$K$1:$L$89,MATCH('RP2016'!$AB737,PDC!$K:$K,0),MATCH($Z$3,PDC!$K$1:$L$1,0))</f>
        <v>Fabrication de produits en caoutchouc et en plastique</v>
      </c>
      <c r="AA737">
        <v>8407</v>
      </c>
      <c r="AB737" t="s">
        <v>195</v>
      </c>
      <c r="AC737" s="10">
        <v>174.94166465999999</v>
      </c>
      <c r="AF737" t="str">
        <f t="shared" si="32"/>
        <v>63_Autres services personnels</v>
      </c>
      <c r="AG737" t="str">
        <f>INDEX(PDC!$K$1:$L$89,MATCH('RP2016'!$AI737,PDC!$K:$K,0),MATCH($AG$4,PDC!$K$1:SL$1,0))</f>
        <v>Autres services personnels</v>
      </c>
      <c r="AH737" t="s">
        <v>153</v>
      </c>
      <c r="AI737" t="s">
        <v>216</v>
      </c>
      <c r="AJ737" s="10">
        <v>1972.1652766</v>
      </c>
    </row>
    <row r="738" spans="25:36" x14ac:dyDescent="0.35">
      <c r="Y738" t="str">
        <f t="shared" si="31"/>
        <v>8407_Fabrication d'autres produits minéraux non métalliques</v>
      </c>
      <c r="Z738" t="str">
        <f>INDEX(PDC!$K$1:$L$89,MATCH('RP2016'!$AB738,PDC!$K:$K,0),MATCH($Z$3,PDC!$K$1:$L$1,0))</f>
        <v>Fabrication d'autres produits minéraux non métalliques</v>
      </c>
      <c r="AA738">
        <v>8407</v>
      </c>
      <c r="AB738" t="s">
        <v>203</v>
      </c>
      <c r="AC738" s="10">
        <v>635.26685262000001</v>
      </c>
      <c r="AF738" t="str">
        <f t="shared" si="32"/>
        <v>63_Activités des ménages en tant qu'employeurs de personnel domestique</v>
      </c>
      <c r="AG738" t="str">
        <f>INDEX(PDC!$K$1:$L$89,MATCH('RP2016'!$AI738,PDC!$K:$K,0),MATCH($AG$4,PDC!$K$1:SL$1,0))</f>
        <v>Activités des ménages en tant qu'employeurs de personnel domestique</v>
      </c>
      <c r="AH738" t="s">
        <v>153</v>
      </c>
      <c r="AI738" t="s">
        <v>261</v>
      </c>
      <c r="AJ738" s="10">
        <v>1310.0673922999999</v>
      </c>
    </row>
    <row r="739" spans="25:36" x14ac:dyDescent="0.35">
      <c r="Y739" t="str">
        <f t="shared" si="31"/>
        <v>8407_Métallurgie</v>
      </c>
      <c r="Z739" t="str">
        <f>INDEX(PDC!$K$1:$L$89,MATCH('RP2016'!$AB739,PDC!$K:$K,0),MATCH($Z$3,PDC!$K$1:$L$1,0))</f>
        <v>Métallurgie</v>
      </c>
      <c r="AA739">
        <v>8407</v>
      </c>
      <c r="AB739" t="s">
        <v>225</v>
      </c>
      <c r="AC739" s="10">
        <v>82.425382468999999</v>
      </c>
      <c r="AF739" t="str">
        <f t="shared" si="32"/>
        <v>63_Activités des organisations et organismes extraterritoriaux</v>
      </c>
      <c r="AG739" t="str">
        <f>INDEX(PDC!$K$1:$L$89,MATCH('RP2016'!$AI739,PDC!$K:$K,0),MATCH($AG$4,PDC!$K$1:SL$1,0))</f>
        <v>Activités des organisations et organismes extraterritoriaux</v>
      </c>
      <c r="AH739" t="s">
        <v>153</v>
      </c>
      <c r="AI739" t="s">
        <v>260</v>
      </c>
      <c r="AJ739" s="10">
        <v>2.0027085667</v>
      </c>
    </row>
    <row r="740" spans="25:36" x14ac:dyDescent="0.35">
      <c r="Y740" t="str">
        <f t="shared" si="31"/>
        <v>8407_Fabrication de produits métalliques, à l'exception des machines et des équipements</v>
      </c>
      <c r="Z740" t="str">
        <f>INDEX(PDC!$K$1:$L$89,MATCH('RP2016'!$AB740,PDC!$K:$K,0),MATCH($Z$3,PDC!$K$1:$L$1,0))</f>
        <v>Fabrication de produits métalliques, à l'exception des machines et des équipements</v>
      </c>
      <c r="AA740">
        <v>8407</v>
      </c>
      <c r="AB740" t="s">
        <v>204</v>
      </c>
      <c r="AC740" s="10">
        <v>1509.7968332</v>
      </c>
      <c r="AF740" t="str">
        <f t="shared" si="32"/>
        <v>69_Culture et production animale, chasse et services annexes</v>
      </c>
      <c r="AG740" t="str">
        <f>INDEX(PDC!$K$1:$L$89,MATCH('RP2016'!$AI740,PDC!$K:$K,0),MATCH($AG$4,PDC!$K$1:SL$1,0))</f>
        <v>Culture et production animale, chasse et services annexes</v>
      </c>
      <c r="AH740" t="s">
        <v>155</v>
      </c>
      <c r="AI740" t="s">
        <v>94</v>
      </c>
      <c r="AJ740" s="10">
        <v>2226.7789028000002</v>
      </c>
    </row>
    <row r="741" spans="25:36" x14ac:dyDescent="0.35">
      <c r="Y741" t="str">
        <f t="shared" si="31"/>
        <v>8407_Fabrication de produits informatiques, électroniques et optiques</v>
      </c>
      <c r="Z741" t="str">
        <f>INDEX(PDC!$K$1:$L$89,MATCH('RP2016'!$AB741,PDC!$K:$K,0),MATCH($Z$3,PDC!$K$1:$L$1,0))</f>
        <v>Fabrication de produits informatiques, électroniques et optiques</v>
      </c>
      <c r="AA741">
        <v>8407</v>
      </c>
      <c r="AB741" t="s">
        <v>145</v>
      </c>
      <c r="AC741" s="10">
        <v>135.84525730999999</v>
      </c>
      <c r="AF741" t="str">
        <f t="shared" si="32"/>
        <v>69_Sylviculture et exploitation forestière</v>
      </c>
      <c r="AG741" t="str">
        <f>INDEX(PDC!$K$1:$L$89,MATCH('RP2016'!$AI741,PDC!$K:$K,0),MATCH($AG$4,PDC!$K$1:SL$1,0))</f>
        <v>Sylviculture et exploitation forestière</v>
      </c>
      <c r="AH741" t="s">
        <v>155</v>
      </c>
      <c r="AI741" t="s">
        <v>95</v>
      </c>
      <c r="AJ741" s="10">
        <v>94.157696655999999</v>
      </c>
    </row>
    <row r="742" spans="25:36" x14ac:dyDescent="0.35">
      <c r="Y742" t="str">
        <f t="shared" si="31"/>
        <v>8407_Fabrication d'équipements électriques</v>
      </c>
      <c r="Z742" t="str">
        <f>INDEX(PDC!$K$1:$L$89,MATCH('RP2016'!$AB742,PDC!$K:$K,0),MATCH($Z$3,PDC!$K$1:$L$1,0))</f>
        <v>Fabrication d'équipements électriques</v>
      </c>
      <c r="AA742">
        <v>8407</v>
      </c>
      <c r="AB742" t="s">
        <v>235</v>
      </c>
      <c r="AC742" s="10">
        <v>1393.6797111000001</v>
      </c>
      <c r="AF742" t="str">
        <f t="shared" si="32"/>
        <v>69_Pêche et aquaculture</v>
      </c>
      <c r="AG742" t="str">
        <f>INDEX(PDC!$K$1:$L$89,MATCH('RP2016'!$AI742,PDC!$K:$K,0),MATCH($AG$4,PDC!$K$1:SL$1,0))</f>
        <v>Pêche et aquaculture</v>
      </c>
      <c r="AH742" t="s">
        <v>155</v>
      </c>
      <c r="AI742" t="s">
        <v>104</v>
      </c>
      <c r="AJ742" s="10">
        <v>28.841957653000001</v>
      </c>
    </row>
    <row r="743" spans="25:36" x14ac:dyDescent="0.35">
      <c r="Y743" t="str">
        <f t="shared" si="31"/>
        <v>8407_Fabrication de machines et équipements n.c.a.</v>
      </c>
      <c r="Z743" t="str">
        <f>INDEX(PDC!$K$1:$L$89,MATCH('RP2016'!$AB743,PDC!$K:$K,0),MATCH($Z$3,PDC!$K$1:$L$1,0))</f>
        <v>Fabrication de machines et équipements n.c.a.</v>
      </c>
      <c r="AA743">
        <v>8407</v>
      </c>
      <c r="AB743" t="s">
        <v>219</v>
      </c>
      <c r="AC743" s="10">
        <v>984.23519592000002</v>
      </c>
      <c r="AF743" t="str">
        <f t="shared" si="32"/>
        <v>69_Extraction d'hydrocarbures</v>
      </c>
      <c r="AG743" t="str">
        <f>INDEX(PDC!$K$1:$L$89,MATCH('RP2016'!$AI743,PDC!$K:$K,0),MATCH($AG$4,PDC!$K$1:SL$1,0))</f>
        <v>Extraction d'hydrocarbures</v>
      </c>
      <c r="AH743" t="s">
        <v>155</v>
      </c>
      <c r="AI743" t="s">
        <v>105</v>
      </c>
      <c r="AJ743" s="10">
        <v>4.1243205297000003</v>
      </c>
    </row>
    <row r="744" spans="25:36" x14ac:dyDescent="0.35">
      <c r="Y744" t="str">
        <f t="shared" si="31"/>
        <v>8407_Industrie automobile</v>
      </c>
      <c r="Z744" t="str">
        <f>INDEX(PDC!$K$1:$L$89,MATCH('RP2016'!$AB744,PDC!$K:$K,0),MATCH($Z$3,PDC!$K$1:$L$1,0))</f>
        <v>Industrie automobile</v>
      </c>
      <c r="AA744">
        <v>8407</v>
      </c>
      <c r="AB744" t="s">
        <v>208</v>
      </c>
      <c r="AC744" s="10">
        <v>184.47938576999999</v>
      </c>
      <c r="AF744" t="str">
        <f t="shared" si="32"/>
        <v>69_Autres industries extractives</v>
      </c>
      <c r="AG744" t="str">
        <f>INDEX(PDC!$K$1:$L$89,MATCH('RP2016'!$AI744,PDC!$K:$K,0),MATCH($AG$4,PDC!$K$1:SL$1,0))</f>
        <v>Autres industries extractives</v>
      </c>
      <c r="AH744" t="s">
        <v>155</v>
      </c>
      <c r="AI744" t="s">
        <v>96</v>
      </c>
      <c r="AJ744" s="10">
        <v>250.38431588</v>
      </c>
    </row>
    <row r="745" spans="25:36" x14ac:dyDescent="0.35">
      <c r="Y745" t="str">
        <f t="shared" si="31"/>
        <v>8407_Fabrication d'autres matériels de transport</v>
      </c>
      <c r="Z745" t="str">
        <f>INDEX(PDC!$K$1:$L$89,MATCH('RP2016'!$AB745,PDC!$K:$K,0),MATCH($Z$3,PDC!$K$1:$L$1,0))</f>
        <v>Fabrication d'autres matériels de transport</v>
      </c>
      <c r="AA745">
        <v>8407</v>
      </c>
      <c r="AB745" t="s">
        <v>237</v>
      </c>
      <c r="AC745" s="10">
        <v>28.210754237</v>
      </c>
      <c r="AF745" t="str">
        <f t="shared" si="32"/>
        <v>69_Services de soutien aux industries extractives</v>
      </c>
      <c r="AG745" t="str">
        <f>INDEX(PDC!$K$1:$L$89,MATCH('RP2016'!$AI745,PDC!$K:$K,0),MATCH($AG$4,PDC!$K$1:SL$1,0))</f>
        <v>Services de soutien aux industries extractives</v>
      </c>
      <c r="AH745" t="s">
        <v>155</v>
      </c>
      <c r="AI745" t="s">
        <v>97</v>
      </c>
      <c r="AJ745" s="10">
        <v>1.0224537441999999</v>
      </c>
    </row>
    <row r="746" spans="25:36" x14ac:dyDescent="0.35">
      <c r="Y746" t="str">
        <f t="shared" si="31"/>
        <v>8407_Fabrication de meubles</v>
      </c>
      <c r="Z746" t="str">
        <f>INDEX(PDC!$K$1:$L$89,MATCH('RP2016'!$AB746,PDC!$K:$K,0),MATCH($Z$3,PDC!$K$1:$L$1,0))</f>
        <v>Fabrication de meubles</v>
      </c>
      <c r="AA746">
        <v>8407</v>
      </c>
      <c r="AB746" t="s">
        <v>231</v>
      </c>
      <c r="AC746" s="10">
        <v>87.336323472000004</v>
      </c>
      <c r="AF746" t="str">
        <f t="shared" si="32"/>
        <v>69_Industries alimentaires</v>
      </c>
      <c r="AG746" t="str">
        <f>INDEX(PDC!$K$1:$L$89,MATCH('RP2016'!$AI746,PDC!$K:$K,0),MATCH($AG$4,PDC!$K$1:SL$1,0))</f>
        <v>Industries alimentaires</v>
      </c>
      <c r="AH746" t="s">
        <v>155</v>
      </c>
      <c r="AI746" t="s">
        <v>199</v>
      </c>
      <c r="AJ746" s="10">
        <v>8796.0162345999997</v>
      </c>
    </row>
    <row r="747" spans="25:36" x14ac:dyDescent="0.35">
      <c r="Y747" t="str">
        <f t="shared" si="31"/>
        <v>8407_Autres industries manufacturières</v>
      </c>
      <c r="Z747" t="str">
        <f>INDEX(PDC!$K$1:$L$89,MATCH('RP2016'!$AB747,PDC!$K:$K,0),MATCH($Z$3,PDC!$K$1:$L$1,0))</f>
        <v>Autres industries manufacturières</v>
      </c>
      <c r="AA747">
        <v>8407</v>
      </c>
      <c r="AB747" t="s">
        <v>244</v>
      </c>
      <c r="AC747" s="10">
        <v>204.84242842</v>
      </c>
      <c r="AF747" t="str">
        <f t="shared" si="32"/>
        <v>69_Fabrication de boissons</v>
      </c>
      <c r="AG747" t="str">
        <f>INDEX(PDC!$K$1:$L$89,MATCH('RP2016'!$AI747,PDC!$K:$K,0),MATCH($AG$4,PDC!$K$1:SL$1,0))</f>
        <v>Fabrication de boissons</v>
      </c>
      <c r="AH747" t="s">
        <v>155</v>
      </c>
      <c r="AI747" t="s">
        <v>252</v>
      </c>
      <c r="AJ747" s="10">
        <v>401.83925481</v>
      </c>
    </row>
    <row r="748" spans="25:36" x14ac:dyDescent="0.35">
      <c r="Y748" t="str">
        <f t="shared" si="31"/>
        <v>8407_Réparation et installation de machines et d'équipements</v>
      </c>
      <c r="Z748" t="str">
        <f>INDEX(PDC!$K$1:$L$89,MATCH('RP2016'!$AB748,PDC!$K:$K,0),MATCH($Z$3,PDC!$K$1:$L$1,0))</f>
        <v>Réparation et installation de machines et d'équipements</v>
      </c>
      <c r="AA748">
        <v>8407</v>
      </c>
      <c r="AB748" t="s">
        <v>215</v>
      </c>
      <c r="AC748" s="10">
        <v>501.66730522</v>
      </c>
      <c r="AF748" t="str">
        <f t="shared" si="32"/>
        <v>69_Fabrication de produits à base de tabac</v>
      </c>
      <c r="AG748" t="str">
        <f>INDEX(PDC!$K$1:$L$89,MATCH('RP2016'!$AI748,PDC!$K:$K,0),MATCH($AG$4,PDC!$K$1:SL$1,0))</f>
        <v>Fabrication de produits à base de tabac</v>
      </c>
      <c r="AH748" t="s">
        <v>155</v>
      </c>
      <c r="AI748" t="s">
        <v>263</v>
      </c>
      <c r="AJ748" s="10">
        <v>8.6161082012999994</v>
      </c>
    </row>
    <row r="749" spans="25:36" x14ac:dyDescent="0.35">
      <c r="Y749" t="str">
        <f t="shared" si="31"/>
        <v>8407_Production et distribution d'électricité, de gaz, de vapeur et d'air conditionné</v>
      </c>
      <c r="Z749" t="str">
        <f>INDEX(PDC!$K$1:$L$89,MATCH('RP2016'!$AB749,PDC!$K:$K,0),MATCH($Z$3,PDC!$K$1:$L$1,0))</f>
        <v>Production et distribution d'électricité, de gaz, de vapeur et d'air conditionné</v>
      </c>
      <c r="AA749">
        <v>8407</v>
      </c>
      <c r="AB749" t="s">
        <v>253</v>
      </c>
      <c r="AC749" s="10">
        <v>1306.7153496999999</v>
      </c>
      <c r="AF749" t="str">
        <f t="shared" si="32"/>
        <v>69_Fabrication de textiles</v>
      </c>
      <c r="AG749" t="str">
        <f>INDEX(PDC!$K$1:$L$89,MATCH('RP2016'!$AI749,PDC!$K:$K,0),MATCH($AG$4,PDC!$K$1:SL$1,0))</f>
        <v>Fabrication de textiles</v>
      </c>
      <c r="AH749" t="s">
        <v>155</v>
      </c>
      <c r="AI749" t="s">
        <v>250</v>
      </c>
      <c r="AJ749" s="10">
        <v>1706.9790069000001</v>
      </c>
    </row>
    <row r="750" spans="25:36" x14ac:dyDescent="0.35">
      <c r="Y750" t="str">
        <f t="shared" si="31"/>
        <v>8407_Captage, traitement et distribution d'eau</v>
      </c>
      <c r="Z750" t="str">
        <f>INDEX(PDC!$K$1:$L$89,MATCH('RP2016'!$AB750,PDC!$K:$K,0),MATCH($Z$3,PDC!$K$1:$L$1,0))</f>
        <v>Captage, traitement et distribution d'eau</v>
      </c>
      <c r="AA750">
        <v>8407</v>
      </c>
      <c r="AB750" t="s">
        <v>230</v>
      </c>
      <c r="AC750" s="10">
        <v>78.016059080999995</v>
      </c>
      <c r="AF750" t="str">
        <f t="shared" si="32"/>
        <v>69_Industrie de l'habillement</v>
      </c>
      <c r="AG750" t="str">
        <f>INDEX(PDC!$K$1:$L$89,MATCH('RP2016'!$AI750,PDC!$K:$K,0),MATCH($AG$4,PDC!$K$1:SL$1,0))</f>
        <v>Industrie de l'habillement</v>
      </c>
      <c r="AH750" t="s">
        <v>155</v>
      </c>
      <c r="AI750" t="s">
        <v>254</v>
      </c>
      <c r="AJ750" s="10">
        <v>1214.3246859000001</v>
      </c>
    </row>
    <row r="751" spans="25:36" x14ac:dyDescent="0.35">
      <c r="Y751" t="str">
        <f t="shared" si="31"/>
        <v>8407_Collecte et traitement des eaux usées</v>
      </c>
      <c r="Z751" t="str">
        <f>INDEX(PDC!$K$1:$L$89,MATCH('RP2016'!$AB751,PDC!$K:$K,0),MATCH($Z$3,PDC!$K$1:$L$1,0))</f>
        <v>Collecte et traitement des eaux usées</v>
      </c>
      <c r="AA751">
        <v>8407</v>
      </c>
      <c r="AB751" t="s">
        <v>197</v>
      </c>
      <c r="AC751" s="10">
        <v>76.853188388999996</v>
      </c>
      <c r="AF751" t="str">
        <f t="shared" si="32"/>
        <v>69_Industrie du cuir et de la chaussure</v>
      </c>
      <c r="AG751" t="str">
        <f>INDEX(PDC!$K$1:$L$89,MATCH('RP2016'!$AI751,PDC!$K:$K,0),MATCH($AG$4,PDC!$K$1:SL$1,0))</f>
        <v>Industrie du cuir et de la chaussure</v>
      </c>
      <c r="AH751" t="s">
        <v>155</v>
      </c>
      <c r="AI751" t="s">
        <v>143</v>
      </c>
      <c r="AJ751" s="10">
        <v>444.72302523000002</v>
      </c>
    </row>
    <row r="752" spans="25:36" x14ac:dyDescent="0.35">
      <c r="Y752" t="str">
        <f t="shared" si="31"/>
        <v>8407_Collecte, traitement et élimination des déchets ; récupération</v>
      </c>
      <c r="Z752" t="str">
        <f>INDEX(PDC!$K$1:$L$89,MATCH('RP2016'!$AB752,PDC!$K:$K,0),MATCH($Z$3,PDC!$K$1:$L$1,0))</f>
        <v>Collecte, traitement et élimination des déchets ; récupération</v>
      </c>
      <c r="AA752">
        <v>8407</v>
      </c>
      <c r="AB752" t="s">
        <v>147</v>
      </c>
      <c r="AC752" s="10">
        <v>396.4678629</v>
      </c>
      <c r="AF752" t="str">
        <f t="shared" si="32"/>
        <v>69_Travail du bois et fabrication d'articles en bois et en liège, à l'exception des meubles ; fabrication d'articles en vannerie et sparterie</v>
      </c>
      <c r="AG752" t="str">
        <f>INDEX(PDC!$K$1:$L$89,MATCH('RP2016'!$AI752,PDC!$K:$K,0),MATCH($AG$4,PDC!$K$1:SL$1,0))</f>
        <v>Travail du bois et fabrication d'articles en bois et en liège, à l'exception des meubles ; fabrication d'articles en vannerie et sparterie</v>
      </c>
      <c r="AH752" t="s">
        <v>155</v>
      </c>
      <c r="AI752" t="s">
        <v>196</v>
      </c>
      <c r="AJ752" s="10">
        <v>945.75654376</v>
      </c>
    </row>
    <row r="753" spans="25:36" x14ac:dyDescent="0.35">
      <c r="Y753" t="str">
        <f t="shared" si="31"/>
        <v>8407_Dépollution et autres services de gestion des déchets</v>
      </c>
      <c r="Z753" t="str">
        <f>INDEX(PDC!$K$1:$L$89,MATCH('RP2016'!$AB753,PDC!$K:$K,0),MATCH($Z$3,PDC!$K$1:$L$1,0))</f>
        <v>Dépollution et autres services de gestion des déchets</v>
      </c>
      <c r="AA753">
        <v>8407</v>
      </c>
      <c r="AB753" t="s">
        <v>246</v>
      </c>
      <c r="AC753" s="10">
        <v>5.0643500644000001</v>
      </c>
      <c r="AF753" t="str">
        <f t="shared" si="32"/>
        <v>69_Industrie du papier et du carton</v>
      </c>
      <c r="AG753" t="str">
        <f>INDEX(PDC!$K$1:$L$89,MATCH('RP2016'!$AI753,PDC!$K:$K,0),MATCH($AG$4,PDC!$K$1:SL$1,0))</f>
        <v>Industrie du papier et du carton</v>
      </c>
      <c r="AH753" t="s">
        <v>155</v>
      </c>
      <c r="AI753" t="s">
        <v>248</v>
      </c>
      <c r="AJ753" s="10">
        <v>1044.1606202</v>
      </c>
    </row>
    <row r="754" spans="25:36" x14ac:dyDescent="0.35">
      <c r="Y754" t="str">
        <f t="shared" si="31"/>
        <v>8407_Construction de bâtiments</v>
      </c>
      <c r="Z754" t="str">
        <f>INDEX(PDC!$K$1:$L$89,MATCH('RP2016'!$AB754,PDC!$K:$K,0),MATCH($Z$3,PDC!$K$1:$L$1,0))</f>
        <v>Construction de bâtiments</v>
      </c>
      <c r="AA754">
        <v>8407</v>
      </c>
      <c r="AB754" t="s">
        <v>193</v>
      </c>
      <c r="AC754" s="10">
        <v>675.58538763000001</v>
      </c>
      <c r="AF754" t="str">
        <f t="shared" si="32"/>
        <v>69_Imprimerie et reproduction d'enregistrements</v>
      </c>
      <c r="AG754" t="str">
        <f>INDEX(PDC!$K$1:$L$89,MATCH('RP2016'!$AI754,PDC!$K:$K,0),MATCH($AG$4,PDC!$K$1:SL$1,0))</f>
        <v>Imprimerie et reproduction d'enregistrements</v>
      </c>
      <c r="AH754" t="s">
        <v>155</v>
      </c>
      <c r="AI754" t="s">
        <v>221</v>
      </c>
      <c r="AJ754" s="10">
        <v>1815.9801577000001</v>
      </c>
    </row>
    <row r="755" spans="25:36" x14ac:dyDescent="0.35">
      <c r="Y755" t="str">
        <f t="shared" si="31"/>
        <v>8407_Génie civil</v>
      </c>
      <c r="Z755" t="str">
        <f>INDEX(PDC!$K$1:$L$89,MATCH('RP2016'!$AB755,PDC!$K:$K,0),MATCH($Z$3,PDC!$K$1:$L$1,0))</f>
        <v>Génie civil</v>
      </c>
      <c r="AA755">
        <v>8407</v>
      </c>
      <c r="AB755" t="s">
        <v>149</v>
      </c>
      <c r="AC755" s="10">
        <v>719.73826723000002</v>
      </c>
      <c r="AF755" t="str">
        <f t="shared" si="32"/>
        <v>69_Cokéfaction et raffinage</v>
      </c>
      <c r="AG755" t="str">
        <f>INDEX(PDC!$K$1:$L$89,MATCH('RP2016'!$AI755,PDC!$K:$K,0),MATCH($AG$4,PDC!$K$1:SL$1,0))</f>
        <v>Cokéfaction et raffinage</v>
      </c>
      <c r="AH755" t="s">
        <v>155</v>
      </c>
      <c r="AI755" t="s">
        <v>262</v>
      </c>
      <c r="AJ755" s="10">
        <v>902.16414655000005</v>
      </c>
    </row>
    <row r="756" spans="25:36" x14ac:dyDescent="0.35">
      <c r="Y756" t="str">
        <f t="shared" si="31"/>
        <v>8407_Travaux de construction spécialisés</v>
      </c>
      <c r="Z756" t="str">
        <f>INDEX(PDC!$K$1:$L$89,MATCH('RP2016'!$AB756,PDC!$K:$K,0),MATCH($Z$3,PDC!$K$1:$L$1,0))</f>
        <v>Travaux de construction spécialisés</v>
      </c>
      <c r="AA756">
        <v>8407</v>
      </c>
      <c r="AB756" t="s">
        <v>151</v>
      </c>
      <c r="AC756" s="10">
        <v>4772.7147091999996</v>
      </c>
      <c r="AF756" t="str">
        <f t="shared" si="32"/>
        <v>69_Industrie chimique</v>
      </c>
      <c r="AG756" t="str">
        <f>INDEX(PDC!$K$1:$L$89,MATCH('RP2016'!$AI756,PDC!$K:$K,0),MATCH($AG$4,PDC!$K$1:SL$1,0))</f>
        <v>Industrie chimique</v>
      </c>
      <c r="AH756" t="s">
        <v>155</v>
      </c>
      <c r="AI756" t="s">
        <v>211</v>
      </c>
      <c r="AJ756" s="10">
        <v>9475.3679737999992</v>
      </c>
    </row>
    <row r="757" spans="25:36" x14ac:dyDescent="0.35">
      <c r="Y757" t="str">
        <f t="shared" si="31"/>
        <v>8407_Commerce et réparation d'automobiles et de motocycles</v>
      </c>
      <c r="Z757" t="str">
        <f>INDEX(PDC!$K$1:$L$89,MATCH('RP2016'!$AB757,PDC!$K:$K,0),MATCH($Z$3,PDC!$K$1:$L$1,0))</f>
        <v>Commerce et réparation d'automobiles et de motocycles</v>
      </c>
      <c r="AA757">
        <v>8407</v>
      </c>
      <c r="AB757" t="s">
        <v>223</v>
      </c>
      <c r="AC757" s="10">
        <v>1653.2763241</v>
      </c>
      <c r="AF757" t="str">
        <f t="shared" si="32"/>
        <v>69_Industrie pharmaceutique</v>
      </c>
      <c r="AG757" t="str">
        <f>INDEX(PDC!$K$1:$L$89,MATCH('RP2016'!$AI757,PDC!$K:$K,0),MATCH($AG$4,PDC!$K$1:SL$1,0))</f>
        <v>Industrie pharmaceutique</v>
      </c>
      <c r="AH757" t="s">
        <v>155</v>
      </c>
      <c r="AI757" t="s">
        <v>259</v>
      </c>
      <c r="AJ757" s="10">
        <v>9480.8913192</v>
      </c>
    </row>
    <row r="758" spans="25:36" x14ac:dyDescent="0.35">
      <c r="Y758" t="str">
        <f t="shared" si="31"/>
        <v>8407_Commerce de gros, à l'exception des automobiles et des motocycles</v>
      </c>
      <c r="Z758" t="str">
        <f>INDEX(PDC!$K$1:$L$89,MATCH('RP2016'!$AB758,PDC!$K:$K,0),MATCH($Z$3,PDC!$K$1:$L$1,0))</f>
        <v>Commerce de gros, à l'exception des automobiles et des motocycles</v>
      </c>
      <c r="AA758">
        <v>8407</v>
      </c>
      <c r="AB758" t="s">
        <v>210</v>
      </c>
      <c r="AC758" s="10">
        <v>3299.3861258000002</v>
      </c>
      <c r="AF758" t="str">
        <f t="shared" si="32"/>
        <v>69_Fabrication de produits en caoutchouc et en plastique</v>
      </c>
      <c r="AG758" t="str">
        <f>INDEX(PDC!$K$1:$L$89,MATCH('RP2016'!$AI758,PDC!$K:$K,0),MATCH($AG$4,PDC!$K$1:SL$1,0))</f>
        <v>Fabrication de produits en caoutchouc et en plastique</v>
      </c>
      <c r="AH758" t="s">
        <v>155</v>
      </c>
      <c r="AI758" t="s">
        <v>195</v>
      </c>
      <c r="AJ758" s="10">
        <v>4048.7239181999998</v>
      </c>
    </row>
    <row r="759" spans="25:36" x14ac:dyDescent="0.35">
      <c r="Y759" t="str">
        <f t="shared" si="31"/>
        <v>8407_Commerce de détail, à l'exception des automobiles et des motocycles</v>
      </c>
      <c r="Z759" t="str">
        <f>INDEX(PDC!$K$1:$L$89,MATCH('RP2016'!$AB759,PDC!$K:$K,0),MATCH($Z$3,PDC!$K$1:$L$1,0))</f>
        <v>Commerce de détail, à l'exception des automobiles et des motocycles</v>
      </c>
      <c r="AA759">
        <v>8407</v>
      </c>
      <c r="AB759" t="s">
        <v>206</v>
      </c>
      <c r="AC759" s="10">
        <v>6140.7410386000001</v>
      </c>
      <c r="AF759" t="str">
        <f t="shared" si="32"/>
        <v>69_Fabrication d'autres produits minéraux non métalliques</v>
      </c>
      <c r="AG759" t="str">
        <f>INDEX(PDC!$K$1:$L$89,MATCH('RP2016'!$AI759,PDC!$K:$K,0),MATCH($AG$4,PDC!$K$1:SL$1,0))</f>
        <v>Fabrication d'autres produits minéraux non métalliques</v>
      </c>
      <c r="AH759" t="s">
        <v>155</v>
      </c>
      <c r="AI759" t="s">
        <v>203</v>
      </c>
      <c r="AJ759" s="10">
        <v>2047.2921828000001</v>
      </c>
    </row>
    <row r="760" spans="25:36" x14ac:dyDescent="0.35">
      <c r="Y760" t="str">
        <f t="shared" si="31"/>
        <v>8407_Transports terrestres et transport par conduites</v>
      </c>
      <c r="Z760" t="str">
        <f>INDEX(PDC!$K$1:$L$89,MATCH('RP2016'!$AB760,PDC!$K:$K,0),MATCH($Z$3,PDC!$K$1:$L$1,0))</f>
        <v>Transports terrestres et transport par conduites</v>
      </c>
      <c r="AA760">
        <v>8407</v>
      </c>
      <c r="AB760" t="s">
        <v>205</v>
      </c>
      <c r="AC760" s="10">
        <v>3871.6275125000002</v>
      </c>
      <c r="AF760" t="str">
        <f t="shared" si="32"/>
        <v>69_Métallurgie</v>
      </c>
      <c r="AG760" t="str">
        <f>INDEX(PDC!$K$1:$L$89,MATCH('RP2016'!$AI760,PDC!$K:$K,0),MATCH($AG$4,PDC!$K$1:SL$1,0))</f>
        <v>Métallurgie</v>
      </c>
      <c r="AH760" t="s">
        <v>155</v>
      </c>
      <c r="AI760" t="s">
        <v>225</v>
      </c>
      <c r="AJ760" s="10">
        <v>1344.5247428</v>
      </c>
    </row>
    <row r="761" spans="25:36" x14ac:dyDescent="0.35">
      <c r="Y761" t="str">
        <f t="shared" si="31"/>
        <v>8407_Transports par eau</v>
      </c>
      <c r="Z761" t="str">
        <f>INDEX(PDC!$K$1:$L$89,MATCH('RP2016'!$AB761,PDC!$K:$K,0),MATCH($Z$3,PDC!$K$1:$L$1,0))</f>
        <v>Transports par eau</v>
      </c>
      <c r="AA761">
        <v>8407</v>
      </c>
      <c r="AB761" t="s">
        <v>256</v>
      </c>
      <c r="AC761" s="10">
        <v>8.2256518607999993</v>
      </c>
      <c r="AF761" t="str">
        <f t="shared" si="32"/>
        <v>69_Fabrication de produits métalliques, à l'exception des machines et des équipements</v>
      </c>
      <c r="AG761" t="str">
        <f>INDEX(PDC!$K$1:$L$89,MATCH('RP2016'!$AI761,PDC!$K:$K,0),MATCH($AG$4,PDC!$K$1:SL$1,0))</f>
        <v>Fabrication de produits métalliques, à l'exception des machines et des équipements</v>
      </c>
      <c r="AH761" t="s">
        <v>155</v>
      </c>
      <c r="AI761" t="s">
        <v>204</v>
      </c>
      <c r="AJ761" s="10">
        <v>9574.6546567999994</v>
      </c>
    </row>
    <row r="762" spans="25:36" x14ac:dyDescent="0.35">
      <c r="Y762" t="str">
        <f t="shared" si="31"/>
        <v>8407_Transports aériens</v>
      </c>
      <c r="Z762" t="str">
        <f>INDEX(PDC!$K$1:$L$89,MATCH('RP2016'!$AB762,PDC!$K:$K,0),MATCH($Z$3,PDC!$K$1:$L$1,0))</f>
        <v>Transports aériens</v>
      </c>
      <c r="AA762">
        <v>8407</v>
      </c>
      <c r="AB762" t="s">
        <v>258</v>
      </c>
      <c r="AC762" s="10">
        <v>49.985367840000002</v>
      </c>
      <c r="AF762" t="str">
        <f t="shared" si="32"/>
        <v>69_Fabrication de produits informatiques, électroniques et optiques</v>
      </c>
      <c r="AG762" t="str">
        <f>INDEX(PDC!$K$1:$L$89,MATCH('RP2016'!$AI762,PDC!$K:$K,0),MATCH($AG$4,PDC!$K$1:SL$1,0))</f>
        <v>Fabrication de produits informatiques, électroniques et optiques</v>
      </c>
      <c r="AH762" t="s">
        <v>155</v>
      </c>
      <c r="AI762" t="s">
        <v>145</v>
      </c>
      <c r="AJ762" s="10">
        <v>1560.3937507000001</v>
      </c>
    </row>
    <row r="763" spans="25:36" x14ac:dyDescent="0.35">
      <c r="Y763" t="str">
        <f t="shared" si="31"/>
        <v>8407_Entreposage et services auxiliaires des transports</v>
      </c>
      <c r="Z763" t="str">
        <f>INDEX(PDC!$K$1:$L$89,MATCH('RP2016'!$AB763,PDC!$K:$K,0),MATCH($Z$3,PDC!$K$1:$L$1,0))</f>
        <v>Entreposage et services auxiliaires des transports</v>
      </c>
      <c r="AA763">
        <v>8407</v>
      </c>
      <c r="AB763" t="s">
        <v>200</v>
      </c>
      <c r="AC763" s="10">
        <v>977.26655055000003</v>
      </c>
      <c r="AF763" t="str">
        <f t="shared" si="32"/>
        <v>69_Fabrication d'équipements électriques</v>
      </c>
      <c r="AG763" t="str">
        <f>INDEX(PDC!$K$1:$L$89,MATCH('RP2016'!$AI763,PDC!$K:$K,0),MATCH($AG$4,PDC!$K$1:SL$1,0))</f>
        <v>Fabrication d'équipements électriques</v>
      </c>
      <c r="AH763" t="s">
        <v>155</v>
      </c>
      <c r="AI763" t="s">
        <v>235</v>
      </c>
      <c r="AJ763" s="10">
        <v>4580.4336886000001</v>
      </c>
    </row>
    <row r="764" spans="25:36" x14ac:dyDescent="0.35">
      <c r="Y764" t="str">
        <f t="shared" si="31"/>
        <v>8407_Activités de poste et de courrier</v>
      </c>
      <c r="Z764" t="str">
        <f>INDEX(PDC!$K$1:$L$89,MATCH('RP2016'!$AB764,PDC!$K:$K,0),MATCH($Z$3,PDC!$K$1:$L$1,0))</f>
        <v>Activités de poste et de courrier</v>
      </c>
      <c r="AA764">
        <v>8407</v>
      </c>
      <c r="AB764" t="s">
        <v>229</v>
      </c>
      <c r="AC764" s="10">
        <v>438.21843315000001</v>
      </c>
      <c r="AF764" t="str">
        <f t="shared" si="32"/>
        <v>69_Fabrication de machines et équipements n.c.a.</v>
      </c>
      <c r="AG764" t="str">
        <f>INDEX(PDC!$K$1:$L$89,MATCH('RP2016'!$AI764,PDC!$K:$K,0),MATCH($AG$4,PDC!$K$1:SL$1,0))</f>
        <v>Fabrication de machines et équipements n.c.a.</v>
      </c>
      <c r="AH764" t="s">
        <v>155</v>
      </c>
      <c r="AI764" t="s">
        <v>219</v>
      </c>
      <c r="AJ764" s="10">
        <v>8988.7943763999992</v>
      </c>
    </row>
    <row r="765" spans="25:36" x14ac:dyDescent="0.35">
      <c r="Y765" t="str">
        <f t="shared" si="31"/>
        <v>8407_Hébergement</v>
      </c>
      <c r="Z765" t="str">
        <f>INDEX(PDC!$K$1:$L$89,MATCH('RP2016'!$AB765,PDC!$K:$K,0),MATCH($Z$3,PDC!$K$1:$L$1,0))</f>
        <v>Hébergement</v>
      </c>
      <c r="AA765">
        <v>8407</v>
      </c>
      <c r="AB765" t="s">
        <v>220</v>
      </c>
      <c r="AC765" s="10">
        <v>886.83817915999998</v>
      </c>
      <c r="AF765" t="str">
        <f t="shared" si="32"/>
        <v>69_Industrie automobile</v>
      </c>
      <c r="AG765" t="str">
        <f>INDEX(PDC!$K$1:$L$89,MATCH('RP2016'!$AI765,PDC!$K:$K,0),MATCH($AG$4,PDC!$K$1:SL$1,0))</f>
        <v>Industrie automobile</v>
      </c>
      <c r="AH765" t="s">
        <v>155</v>
      </c>
      <c r="AI765" t="s">
        <v>208</v>
      </c>
      <c r="AJ765" s="10">
        <v>7316.1513062000004</v>
      </c>
    </row>
    <row r="766" spans="25:36" x14ac:dyDescent="0.35">
      <c r="Y766" t="str">
        <f t="shared" si="31"/>
        <v>8407_Restauration</v>
      </c>
      <c r="Z766" t="str">
        <f>INDEX(PDC!$K$1:$L$89,MATCH('RP2016'!$AB766,PDC!$K:$K,0),MATCH($Z$3,PDC!$K$1:$L$1,0))</f>
        <v>Restauration</v>
      </c>
      <c r="AA766">
        <v>8407</v>
      </c>
      <c r="AB766" t="s">
        <v>214</v>
      </c>
      <c r="AC766" s="10">
        <v>2227.8369300999998</v>
      </c>
      <c r="AF766" t="str">
        <f t="shared" si="32"/>
        <v>69_Fabrication d'autres matériels de transport</v>
      </c>
      <c r="AG766" t="str">
        <f>INDEX(PDC!$K$1:$L$89,MATCH('RP2016'!$AI766,PDC!$K:$K,0),MATCH($AG$4,PDC!$K$1:SL$1,0))</f>
        <v>Fabrication d'autres matériels de transport</v>
      </c>
      <c r="AH766" t="s">
        <v>155</v>
      </c>
      <c r="AI766" t="s">
        <v>237</v>
      </c>
      <c r="AJ766" s="10">
        <v>975.50374505000002</v>
      </c>
    </row>
    <row r="767" spans="25:36" x14ac:dyDescent="0.35">
      <c r="Y767" t="str">
        <f t="shared" si="31"/>
        <v>8407_Édition</v>
      </c>
      <c r="Z767" t="str">
        <f>INDEX(PDC!$K$1:$L$89,MATCH('RP2016'!$AB767,PDC!$K:$K,0),MATCH($Z$3,PDC!$K$1:$L$1,0))</f>
        <v>Édition</v>
      </c>
      <c r="AA767">
        <v>8407</v>
      </c>
      <c r="AB767" t="s">
        <v>255</v>
      </c>
      <c r="AC767" s="10">
        <v>247.45927166000001</v>
      </c>
      <c r="AF767" t="str">
        <f t="shared" si="32"/>
        <v>69_Fabrication de meubles</v>
      </c>
      <c r="AG767" t="str">
        <f>INDEX(PDC!$K$1:$L$89,MATCH('RP2016'!$AI767,PDC!$K:$K,0),MATCH($AG$4,PDC!$K$1:SL$1,0))</f>
        <v>Fabrication de meubles</v>
      </c>
      <c r="AH767" t="s">
        <v>155</v>
      </c>
      <c r="AI767" t="s">
        <v>231</v>
      </c>
      <c r="AJ767" s="10">
        <v>908.81332041999997</v>
      </c>
    </row>
    <row r="768" spans="25:36" x14ac:dyDescent="0.35">
      <c r="Y768" t="str">
        <f t="shared" si="31"/>
        <v>8407_Production de films cinématographiques, de vidéo et de programmes de télévision ; enregistrement sonore et édition musicale</v>
      </c>
      <c r="Z768" t="str">
        <f>INDEX(PDC!$K$1:$L$89,MATCH('RP2016'!$AB768,PDC!$K:$K,0),MATCH($Z$3,PDC!$K$1:$L$1,0))</f>
        <v>Production de films cinématographiques, de vidéo et de programmes de télévision ; enregistrement sonore et édition musicale</v>
      </c>
      <c r="AA768">
        <v>8407</v>
      </c>
      <c r="AB768" t="s">
        <v>228</v>
      </c>
      <c r="AC768" s="10">
        <v>50.398675937</v>
      </c>
      <c r="AF768" t="str">
        <f t="shared" si="32"/>
        <v>69_Autres industries manufacturières</v>
      </c>
      <c r="AG768" t="str">
        <f>INDEX(PDC!$K$1:$L$89,MATCH('RP2016'!$AI768,PDC!$K:$K,0),MATCH($AG$4,PDC!$K$1:SL$1,0))</f>
        <v>Autres industries manufacturières</v>
      </c>
      <c r="AH768" t="s">
        <v>155</v>
      </c>
      <c r="AI768" t="s">
        <v>244</v>
      </c>
      <c r="AJ768" s="10">
        <v>4144.1507813999997</v>
      </c>
    </row>
    <row r="769" spans="25:36" x14ac:dyDescent="0.35">
      <c r="Y769" t="str">
        <f t="shared" si="31"/>
        <v>8407_Programmation et diffusion</v>
      </c>
      <c r="Z769" t="str">
        <f>INDEX(PDC!$K$1:$L$89,MATCH('RP2016'!$AB769,PDC!$K:$K,0),MATCH($Z$3,PDC!$K$1:$L$1,0))</f>
        <v>Programmation et diffusion</v>
      </c>
      <c r="AA769">
        <v>8407</v>
      </c>
      <c r="AB769" t="s">
        <v>257</v>
      </c>
      <c r="AC769" s="10">
        <v>64.016985220999999</v>
      </c>
      <c r="AF769" t="str">
        <f t="shared" si="32"/>
        <v>69_Réparation et installation de machines et d'équipements</v>
      </c>
      <c r="AG769" t="str">
        <f>INDEX(PDC!$K$1:$L$89,MATCH('RP2016'!$AI769,PDC!$K:$K,0),MATCH($AG$4,PDC!$K$1:SL$1,0))</f>
        <v>Réparation et installation de machines et d'équipements</v>
      </c>
      <c r="AH769" t="s">
        <v>155</v>
      </c>
      <c r="AI769" t="s">
        <v>215</v>
      </c>
      <c r="AJ769" s="10">
        <v>5872.1118446</v>
      </c>
    </row>
    <row r="770" spans="25:36" x14ac:dyDescent="0.35">
      <c r="Y770" t="str">
        <f t="shared" si="31"/>
        <v>8407_Télécommunications</v>
      </c>
      <c r="Z770" t="str">
        <f>INDEX(PDC!$K$1:$L$89,MATCH('RP2016'!$AB770,PDC!$K:$K,0),MATCH($Z$3,PDC!$K$1:$L$1,0))</f>
        <v>Télécommunications</v>
      </c>
      <c r="AA770">
        <v>8407</v>
      </c>
      <c r="AB770" t="s">
        <v>249</v>
      </c>
      <c r="AC770" s="10">
        <v>250.15543668999999</v>
      </c>
      <c r="AF770" t="str">
        <f t="shared" si="32"/>
        <v>69_Production et distribution d'électricité, de gaz, de vapeur et d'air conditionné</v>
      </c>
      <c r="AG770" t="str">
        <f>INDEX(PDC!$K$1:$L$89,MATCH('RP2016'!$AI770,PDC!$K:$K,0),MATCH($AG$4,PDC!$K$1:SL$1,0))</f>
        <v>Production et distribution d'électricité, de gaz, de vapeur et d'air conditionné</v>
      </c>
      <c r="AH770" t="s">
        <v>155</v>
      </c>
      <c r="AI770" t="s">
        <v>253</v>
      </c>
      <c r="AJ770" s="10">
        <v>8764.1382842999992</v>
      </c>
    </row>
    <row r="771" spans="25:36" x14ac:dyDescent="0.35">
      <c r="Y771" t="str">
        <f t="shared" si="31"/>
        <v>8407_Programmation, conseil et autres activités informatiques</v>
      </c>
      <c r="Z771" t="str">
        <f>INDEX(PDC!$K$1:$L$89,MATCH('RP2016'!$AB771,PDC!$K:$K,0),MATCH($Z$3,PDC!$K$1:$L$1,0))</f>
        <v>Programmation, conseil et autres activités informatiques</v>
      </c>
      <c r="AA771">
        <v>8407</v>
      </c>
      <c r="AB771" t="s">
        <v>233</v>
      </c>
      <c r="AC771" s="10">
        <v>768.92841707000002</v>
      </c>
      <c r="AF771" t="str">
        <f t="shared" si="32"/>
        <v>69_Captage, traitement et distribution d'eau</v>
      </c>
      <c r="AG771" t="str">
        <f>INDEX(PDC!$K$1:$L$89,MATCH('RP2016'!$AI771,PDC!$K:$K,0),MATCH($AG$4,PDC!$K$1:SL$1,0))</f>
        <v>Captage, traitement et distribution d'eau</v>
      </c>
      <c r="AH771" t="s">
        <v>155</v>
      </c>
      <c r="AI771" t="s">
        <v>230</v>
      </c>
      <c r="AJ771" s="10">
        <v>1564.5289201000001</v>
      </c>
    </row>
    <row r="772" spans="25:36" x14ac:dyDescent="0.35">
      <c r="Y772" t="str">
        <f t="shared" si="31"/>
        <v>8407_Services d'information</v>
      </c>
      <c r="Z772" t="str">
        <f>INDEX(PDC!$K$1:$L$89,MATCH('RP2016'!$AB772,PDC!$K:$K,0),MATCH($Z$3,PDC!$K$1:$L$1,0))</f>
        <v>Services d'information</v>
      </c>
      <c r="AA772">
        <v>8407</v>
      </c>
      <c r="AB772" t="s">
        <v>153</v>
      </c>
      <c r="AC772" s="10">
        <v>362.03760232000002</v>
      </c>
      <c r="AF772" t="str">
        <f t="shared" si="32"/>
        <v>69_Collecte et traitement des eaux usées</v>
      </c>
      <c r="AG772" t="str">
        <f>INDEX(PDC!$K$1:$L$89,MATCH('RP2016'!$AI772,PDC!$K:$K,0),MATCH($AG$4,PDC!$K$1:SL$1,0))</f>
        <v>Collecte et traitement des eaux usées</v>
      </c>
      <c r="AH772" t="s">
        <v>155</v>
      </c>
      <c r="AI772" t="s">
        <v>197</v>
      </c>
      <c r="AJ772" s="10">
        <v>632.45821472</v>
      </c>
    </row>
    <row r="773" spans="25:36" x14ac:dyDescent="0.35">
      <c r="Y773" t="str">
        <f t="shared" ref="Y773:Y836" si="33">AA773&amp;"_"&amp;Z773</f>
        <v>8407_Activités des services financiers, hors assurance et caisses de retraite</v>
      </c>
      <c r="Z773" t="str">
        <f>INDEX(PDC!$K$1:$L$89,MATCH('RP2016'!$AB773,PDC!$K:$K,0),MATCH($Z$3,PDC!$K$1:$L$1,0))</f>
        <v>Activités des services financiers, hors assurance et caisses de retraite</v>
      </c>
      <c r="AA773">
        <v>8407</v>
      </c>
      <c r="AB773" t="s">
        <v>226</v>
      </c>
      <c r="AC773" s="10">
        <v>1675.2363653</v>
      </c>
      <c r="AF773" t="str">
        <f t="shared" ref="AF773:AF836" si="34">AH773&amp;"_"&amp;AG773</f>
        <v>69_Collecte, traitement et élimination des déchets ; récupération</v>
      </c>
      <c r="AG773" t="str">
        <f>INDEX(PDC!$K$1:$L$89,MATCH('RP2016'!$AI773,PDC!$K:$K,0),MATCH($AG$4,PDC!$K$1:SL$1,0))</f>
        <v>Collecte, traitement et élimination des déchets ; récupération</v>
      </c>
      <c r="AH773" t="s">
        <v>155</v>
      </c>
      <c r="AI773" t="s">
        <v>147</v>
      </c>
      <c r="AJ773" s="10">
        <v>2557.2136544</v>
      </c>
    </row>
    <row r="774" spans="25:36" x14ac:dyDescent="0.35">
      <c r="Y774" t="str">
        <f t="shared" si="33"/>
        <v>8407_Assurance</v>
      </c>
      <c r="Z774" t="str">
        <f>INDEX(PDC!$K$1:$L$89,MATCH('RP2016'!$AB774,PDC!$K:$K,0),MATCH($Z$3,PDC!$K$1:$L$1,0))</f>
        <v>Assurance</v>
      </c>
      <c r="AA774">
        <v>8407</v>
      </c>
      <c r="AB774" t="s">
        <v>240</v>
      </c>
      <c r="AC774" s="10">
        <v>435.29936673999998</v>
      </c>
      <c r="AF774" t="str">
        <f t="shared" si="34"/>
        <v>69_Dépollution et autres services de gestion des déchets</v>
      </c>
      <c r="AG774" t="str">
        <f>INDEX(PDC!$K$1:$L$89,MATCH('RP2016'!$AI774,PDC!$K:$K,0),MATCH($AG$4,PDC!$K$1:SL$1,0))</f>
        <v>Dépollution et autres services de gestion des déchets</v>
      </c>
      <c r="AH774" t="s">
        <v>155</v>
      </c>
      <c r="AI774" t="s">
        <v>246</v>
      </c>
      <c r="AJ774" s="10">
        <v>354.48162917000002</v>
      </c>
    </row>
    <row r="775" spans="25:36" x14ac:dyDescent="0.35">
      <c r="Y775" t="str">
        <f t="shared" si="33"/>
        <v>8407_Activités auxiliaires de services financiers et d'assurance</v>
      </c>
      <c r="Z775" t="str">
        <f>INDEX(PDC!$K$1:$L$89,MATCH('RP2016'!$AB775,PDC!$K:$K,0),MATCH($Z$3,PDC!$K$1:$L$1,0))</f>
        <v>Activités auxiliaires de services financiers et d'assurance</v>
      </c>
      <c r="AA775">
        <v>8407</v>
      </c>
      <c r="AB775" t="s">
        <v>232</v>
      </c>
      <c r="AC775" s="10">
        <v>338.93906289</v>
      </c>
      <c r="AF775" t="str">
        <f t="shared" si="34"/>
        <v>69_Construction de bâtiments</v>
      </c>
      <c r="AG775" t="str">
        <f>INDEX(PDC!$K$1:$L$89,MATCH('RP2016'!$AI775,PDC!$K:$K,0),MATCH($AG$4,PDC!$K$1:SL$1,0))</f>
        <v>Construction de bâtiments</v>
      </c>
      <c r="AH775" t="s">
        <v>155</v>
      </c>
      <c r="AI775" t="s">
        <v>193</v>
      </c>
      <c r="AJ775" s="10">
        <v>4433.0665109000001</v>
      </c>
    </row>
    <row r="776" spans="25:36" x14ac:dyDescent="0.35">
      <c r="Y776" t="str">
        <f t="shared" si="33"/>
        <v>8407_Activités immobilières</v>
      </c>
      <c r="Z776" t="str">
        <f>INDEX(PDC!$K$1:$L$89,MATCH('RP2016'!$AB776,PDC!$K:$K,0),MATCH($Z$3,PDC!$K$1:$L$1,0))</f>
        <v>Activités immobilières</v>
      </c>
      <c r="AA776">
        <v>8407</v>
      </c>
      <c r="AB776" t="s">
        <v>217</v>
      </c>
      <c r="AC776" s="10">
        <v>892.78273863000004</v>
      </c>
      <c r="AF776" t="str">
        <f t="shared" si="34"/>
        <v>69_Génie civil</v>
      </c>
      <c r="AG776" t="str">
        <f>INDEX(PDC!$K$1:$L$89,MATCH('RP2016'!$AI776,PDC!$K:$K,0),MATCH($AG$4,PDC!$K$1:SL$1,0))</f>
        <v>Génie civil</v>
      </c>
      <c r="AH776" t="s">
        <v>155</v>
      </c>
      <c r="AI776" t="s">
        <v>149</v>
      </c>
      <c r="AJ776" s="10">
        <v>5892.6004622</v>
      </c>
    </row>
    <row r="777" spans="25:36" x14ac:dyDescent="0.35">
      <c r="Y777" t="str">
        <f t="shared" si="33"/>
        <v>8407_Activités juridiques et comptables</v>
      </c>
      <c r="Z777" t="str">
        <f>INDEX(PDC!$K$1:$L$89,MATCH('RP2016'!$AB777,PDC!$K:$K,0),MATCH($Z$3,PDC!$K$1:$L$1,0))</f>
        <v>Activités juridiques et comptables</v>
      </c>
      <c r="AA777">
        <v>8407</v>
      </c>
      <c r="AB777" t="s">
        <v>155</v>
      </c>
      <c r="AC777" s="10">
        <v>1178.0339795</v>
      </c>
      <c r="AF777" t="str">
        <f t="shared" si="34"/>
        <v>69_Travaux de construction spécialisés</v>
      </c>
      <c r="AG777" t="str">
        <f>INDEX(PDC!$K$1:$L$89,MATCH('RP2016'!$AI777,PDC!$K:$K,0),MATCH($AG$4,PDC!$K$1:SL$1,0))</f>
        <v>Travaux de construction spécialisés</v>
      </c>
      <c r="AH777" t="s">
        <v>155</v>
      </c>
      <c r="AI777" t="s">
        <v>151</v>
      </c>
      <c r="AJ777" s="10">
        <v>31756.924478000001</v>
      </c>
    </row>
    <row r="778" spans="25:36" x14ac:dyDescent="0.35">
      <c r="Y778" t="str">
        <f t="shared" si="33"/>
        <v>8407_Activités des sièges sociaux ; conseil de gestion</v>
      </c>
      <c r="Z778" t="str">
        <f>INDEX(PDC!$K$1:$L$89,MATCH('RP2016'!$AB778,PDC!$K:$K,0),MATCH($Z$3,PDC!$K$1:$L$1,0))</f>
        <v>Activités des sièges sociaux ; conseil de gestion</v>
      </c>
      <c r="AA778">
        <v>8407</v>
      </c>
      <c r="AB778" t="s">
        <v>234</v>
      </c>
      <c r="AC778" s="10">
        <v>706.87848208000003</v>
      </c>
      <c r="AF778" t="str">
        <f t="shared" si="34"/>
        <v>69_Commerce et réparation d'automobiles et de motocycles</v>
      </c>
      <c r="AG778" t="str">
        <f>INDEX(PDC!$K$1:$L$89,MATCH('RP2016'!$AI778,PDC!$K:$K,0),MATCH($AG$4,PDC!$K$1:SL$1,0))</f>
        <v>Commerce et réparation d'automobiles et de motocycles</v>
      </c>
      <c r="AH778" t="s">
        <v>155</v>
      </c>
      <c r="AI778" t="s">
        <v>223</v>
      </c>
      <c r="AJ778" s="10">
        <v>11421.77478</v>
      </c>
    </row>
    <row r="779" spans="25:36" x14ac:dyDescent="0.35">
      <c r="Y779" t="str">
        <f t="shared" si="33"/>
        <v>8407_Activités d'architecture et d'ingénierie ; activités de contrôle et analyses techniques</v>
      </c>
      <c r="Z779" t="str">
        <f>INDEX(PDC!$K$1:$L$89,MATCH('RP2016'!$AB779,PDC!$K:$K,0),MATCH($Z$3,PDC!$K$1:$L$1,0))</f>
        <v>Activités d'architecture et d'ingénierie ; activités de contrôle et analyses techniques</v>
      </c>
      <c r="AA779">
        <v>8407</v>
      </c>
      <c r="AB779" t="s">
        <v>243</v>
      </c>
      <c r="AC779" s="10">
        <v>2033.5279126</v>
      </c>
      <c r="AF779" t="str">
        <f t="shared" si="34"/>
        <v>69_Commerce de gros, à l'exception des automobiles et des motocycles</v>
      </c>
      <c r="AG779" t="str">
        <f>INDEX(PDC!$K$1:$L$89,MATCH('RP2016'!$AI779,PDC!$K:$K,0),MATCH($AG$4,PDC!$K$1:SL$1,0))</f>
        <v>Commerce de gros, à l'exception des automobiles et des motocycles</v>
      </c>
      <c r="AH779" t="s">
        <v>155</v>
      </c>
      <c r="AI779" t="s">
        <v>210</v>
      </c>
      <c r="AJ779" s="10">
        <v>39521.992311000002</v>
      </c>
    </row>
    <row r="780" spans="25:36" x14ac:dyDescent="0.35">
      <c r="Y780" t="str">
        <f t="shared" si="33"/>
        <v>8407_Recherche-développement scientifique</v>
      </c>
      <c r="Z780" t="str">
        <f>INDEX(PDC!$K$1:$L$89,MATCH('RP2016'!$AB780,PDC!$K:$K,0),MATCH($Z$3,PDC!$K$1:$L$1,0))</f>
        <v>Recherche-développement scientifique</v>
      </c>
      <c r="AA780">
        <v>8407</v>
      </c>
      <c r="AB780" t="s">
        <v>251</v>
      </c>
      <c r="AC780" s="10">
        <v>446.04644142000001</v>
      </c>
      <c r="AF780" t="str">
        <f t="shared" si="34"/>
        <v>69_Commerce de détail, à l'exception des automobiles et des motocycles</v>
      </c>
      <c r="AG780" t="str">
        <f>INDEX(PDC!$K$1:$L$89,MATCH('RP2016'!$AI780,PDC!$K:$K,0),MATCH($AG$4,PDC!$K$1:SL$1,0))</f>
        <v>Commerce de détail, à l'exception des automobiles et des motocycles</v>
      </c>
      <c r="AH780" t="s">
        <v>155</v>
      </c>
      <c r="AI780" t="s">
        <v>206</v>
      </c>
      <c r="AJ780" s="10">
        <v>45268.279589999998</v>
      </c>
    </row>
    <row r="781" spans="25:36" x14ac:dyDescent="0.35">
      <c r="Y781" t="str">
        <f t="shared" si="33"/>
        <v>8407_Publicité et études de marché</v>
      </c>
      <c r="Z781" t="str">
        <f>INDEX(PDC!$K$1:$L$89,MATCH('RP2016'!$AB781,PDC!$K:$K,0),MATCH($Z$3,PDC!$K$1:$L$1,0))</f>
        <v>Publicité et études de marché</v>
      </c>
      <c r="AA781">
        <v>8407</v>
      </c>
      <c r="AB781" t="s">
        <v>157</v>
      </c>
      <c r="AC781" s="10">
        <v>268.49569021000002</v>
      </c>
      <c r="AF781" t="str">
        <f t="shared" si="34"/>
        <v>69_Transports terrestres et transport par conduites</v>
      </c>
      <c r="AG781" t="str">
        <f>INDEX(PDC!$K$1:$L$89,MATCH('RP2016'!$AI781,PDC!$K:$K,0),MATCH($AG$4,PDC!$K$1:SL$1,0))</f>
        <v>Transports terrestres et transport par conduites</v>
      </c>
      <c r="AH781" t="s">
        <v>155</v>
      </c>
      <c r="AI781" t="s">
        <v>205</v>
      </c>
      <c r="AJ781" s="10">
        <v>26267.938415000001</v>
      </c>
    </row>
    <row r="782" spans="25:36" x14ac:dyDescent="0.35">
      <c r="Y782" t="str">
        <f t="shared" si="33"/>
        <v>8407_Autres activités spécialisées, scientifiques et techniques</v>
      </c>
      <c r="Z782" t="str">
        <f>INDEX(PDC!$K$1:$L$89,MATCH('RP2016'!$AB782,PDC!$K:$K,0),MATCH($Z$3,PDC!$K$1:$L$1,0))</f>
        <v>Autres activités spécialisées, scientifiques et techniques</v>
      </c>
      <c r="AA782">
        <v>8407</v>
      </c>
      <c r="AB782" t="s">
        <v>159</v>
      </c>
      <c r="AC782" s="10">
        <v>192.11216163</v>
      </c>
      <c r="AF782" t="str">
        <f t="shared" si="34"/>
        <v>69_Transports par eau</v>
      </c>
      <c r="AG782" t="str">
        <f>INDEX(PDC!$K$1:$L$89,MATCH('RP2016'!$AI782,PDC!$K:$K,0),MATCH($AG$4,PDC!$K$1:SL$1,0))</f>
        <v>Transports par eau</v>
      </c>
      <c r="AH782" t="s">
        <v>155</v>
      </c>
      <c r="AI782" t="s">
        <v>256</v>
      </c>
      <c r="AJ782" s="10">
        <v>214.4588526</v>
      </c>
    </row>
    <row r="783" spans="25:36" x14ac:dyDescent="0.35">
      <c r="Y783" t="str">
        <f t="shared" si="33"/>
        <v>8407_Activités vétérinaires</v>
      </c>
      <c r="Z783" t="str">
        <f>INDEX(PDC!$K$1:$L$89,MATCH('RP2016'!$AB783,PDC!$K:$K,0),MATCH($Z$3,PDC!$K$1:$L$1,0))</f>
        <v>Activités vétérinaires</v>
      </c>
      <c r="AA783">
        <v>8407</v>
      </c>
      <c r="AB783" t="s">
        <v>238</v>
      </c>
      <c r="AC783" s="10">
        <v>54.956001133000001</v>
      </c>
      <c r="AF783" t="str">
        <f t="shared" si="34"/>
        <v>69_Transports aériens</v>
      </c>
      <c r="AG783" t="str">
        <f>INDEX(PDC!$K$1:$L$89,MATCH('RP2016'!$AI783,PDC!$K:$K,0),MATCH($AG$4,PDC!$K$1:SL$1,0))</f>
        <v>Transports aériens</v>
      </c>
      <c r="AH783" t="s">
        <v>155</v>
      </c>
      <c r="AI783" t="s">
        <v>258</v>
      </c>
      <c r="AJ783" s="10">
        <v>1196.3077387000001</v>
      </c>
    </row>
    <row r="784" spans="25:36" x14ac:dyDescent="0.35">
      <c r="Y784" t="str">
        <f t="shared" si="33"/>
        <v>8407_Activités de location et location-bail</v>
      </c>
      <c r="Z784" t="str">
        <f>INDEX(PDC!$K$1:$L$89,MATCH('RP2016'!$AB784,PDC!$K:$K,0),MATCH($Z$3,PDC!$K$1:$L$1,0))</f>
        <v>Activités de location et location-bail</v>
      </c>
      <c r="AA784">
        <v>8407</v>
      </c>
      <c r="AB784" t="s">
        <v>236</v>
      </c>
      <c r="AC784" s="10">
        <v>489.25696448000002</v>
      </c>
      <c r="AF784" t="str">
        <f t="shared" si="34"/>
        <v>69_Entreposage et services auxiliaires des transports</v>
      </c>
      <c r="AG784" t="str">
        <f>INDEX(PDC!$K$1:$L$89,MATCH('RP2016'!$AI784,PDC!$K:$K,0),MATCH($AG$4,PDC!$K$1:SL$1,0))</f>
        <v>Entreposage et services auxiliaires des transports</v>
      </c>
      <c r="AH784" t="s">
        <v>155</v>
      </c>
      <c r="AI784" t="s">
        <v>200</v>
      </c>
      <c r="AJ784" s="10">
        <v>13042.543361</v>
      </c>
    </row>
    <row r="785" spans="25:36" x14ac:dyDescent="0.35">
      <c r="Y785" t="str">
        <f t="shared" si="33"/>
        <v>8407_Activités liées à l'emploi</v>
      </c>
      <c r="Z785" t="str">
        <f>INDEX(PDC!$K$1:$L$89,MATCH('RP2016'!$AB785,PDC!$K:$K,0),MATCH($Z$3,PDC!$K$1:$L$1,0))</f>
        <v>Activités liées à l'emploi</v>
      </c>
      <c r="AA785">
        <v>8407</v>
      </c>
      <c r="AB785" t="s">
        <v>198</v>
      </c>
      <c r="AC785" s="10">
        <v>1821.3002521000001</v>
      </c>
      <c r="AF785" t="str">
        <f t="shared" si="34"/>
        <v>69_Activités de poste et de courrier</v>
      </c>
      <c r="AG785" t="str">
        <f>INDEX(PDC!$K$1:$L$89,MATCH('RP2016'!$AI785,PDC!$K:$K,0),MATCH($AG$4,PDC!$K$1:SL$1,0))</f>
        <v>Activités de poste et de courrier</v>
      </c>
      <c r="AH785" t="s">
        <v>155</v>
      </c>
      <c r="AI785" t="s">
        <v>229</v>
      </c>
      <c r="AJ785" s="10">
        <v>3777.4493673000002</v>
      </c>
    </row>
    <row r="786" spans="25:36" x14ac:dyDescent="0.35">
      <c r="Y786" t="str">
        <f t="shared" si="33"/>
        <v>8407_Activités des agences de voyage, voyagistes, services de réservation et activités connexes</v>
      </c>
      <c r="Z786" t="str">
        <f>INDEX(PDC!$K$1:$L$89,MATCH('RP2016'!$AB786,PDC!$K:$K,0),MATCH($Z$3,PDC!$K$1:$L$1,0))</f>
        <v>Activités des agences de voyage, voyagistes, services de réservation et activités connexes</v>
      </c>
      <c r="AA786">
        <v>8407</v>
      </c>
      <c r="AB786" t="s">
        <v>227</v>
      </c>
      <c r="AC786" s="10">
        <v>340.77602586</v>
      </c>
      <c r="AF786" t="str">
        <f t="shared" si="34"/>
        <v>69_Hébergement</v>
      </c>
      <c r="AG786" t="str">
        <f>INDEX(PDC!$K$1:$L$89,MATCH('RP2016'!$AI786,PDC!$K:$K,0),MATCH($AG$4,PDC!$K$1:SL$1,0))</f>
        <v>Hébergement</v>
      </c>
      <c r="AH786" t="s">
        <v>155</v>
      </c>
      <c r="AI786" t="s">
        <v>220</v>
      </c>
      <c r="AJ786" s="10">
        <v>5375.0856056000002</v>
      </c>
    </row>
    <row r="787" spans="25:36" x14ac:dyDescent="0.35">
      <c r="Y787" t="str">
        <f t="shared" si="33"/>
        <v>8407_Enquêtes et sécurité</v>
      </c>
      <c r="Z787" t="str">
        <f>INDEX(PDC!$K$1:$L$89,MATCH('RP2016'!$AB787,PDC!$K:$K,0),MATCH($Z$3,PDC!$K$1:$L$1,0))</f>
        <v>Enquêtes et sécurité</v>
      </c>
      <c r="AA787">
        <v>8407</v>
      </c>
      <c r="AB787" t="s">
        <v>213</v>
      </c>
      <c r="AC787" s="10">
        <v>388.70942951000001</v>
      </c>
      <c r="AF787" t="str">
        <f t="shared" si="34"/>
        <v>69_Restauration</v>
      </c>
      <c r="AG787" t="str">
        <f>INDEX(PDC!$K$1:$L$89,MATCH('RP2016'!$AI787,PDC!$K:$K,0),MATCH($AG$4,PDC!$K$1:SL$1,0))</f>
        <v>Restauration</v>
      </c>
      <c r="AH787" t="s">
        <v>155</v>
      </c>
      <c r="AI787" t="s">
        <v>214</v>
      </c>
      <c r="AJ787" s="10">
        <v>21208.868715000001</v>
      </c>
    </row>
    <row r="788" spans="25:36" x14ac:dyDescent="0.35">
      <c r="Y788" t="str">
        <f t="shared" si="33"/>
        <v>8407_Services relatifs aux bâtiments et aménagement paysager</v>
      </c>
      <c r="Z788" t="str">
        <f>INDEX(PDC!$K$1:$L$89,MATCH('RP2016'!$AB788,PDC!$K:$K,0),MATCH($Z$3,PDC!$K$1:$L$1,0))</f>
        <v>Services relatifs aux bâtiments et aménagement paysager</v>
      </c>
      <c r="AA788">
        <v>8407</v>
      </c>
      <c r="AB788" t="s">
        <v>212</v>
      </c>
      <c r="AC788" s="10">
        <v>1386.9572833</v>
      </c>
      <c r="AF788" t="str">
        <f t="shared" si="34"/>
        <v>69_Édition</v>
      </c>
      <c r="AG788" t="str">
        <f>INDEX(PDC!$K$1:$L$89,MATCH('RP2016'!$AI788,PDC!$K:$K,0),MATCH($AG$4,PDC!$K$1:SL$1,0))</f>
        <v>Édition</v>
      </c>
      <c r="AH788" t="s">
        <v>155</v>
      </c>
      <c r="AI788" t="s">
        <v>255</v>
      </c>
      <c r="AJ788" s="10">
        <v>4562.8811895999997</v>
      </c>
    </row>
    <row r="789" spans="25:36" x14ac:dyDescent="0.35">
      <c r="Y789" t="str">
        <f t="shared" si="33"/>
        <v>8407_Activités administratives et autres activités de soutien aux entreprises</v>
      </c>
      <c r="Z789" t="str">
        <f>INDEX(PDC!$K$1:$L$89,MATCH('RP2016'!$AB789,PDC!$K:$K,0),MATCH($Z$3,PDC!$K$1:$L$1,0))</f>
        <v>Activités administratives et autres activités de soutien aux entreprises</v>
      </c>
      <c r="AA789">
        <v>8407</v>
      </c>
      <c r="AB789" t="s">
        <v>224</v>
      </c>
      <c r="AC789" s="10">
        <v>462.69965774000002</v>
      </c>
      <c r="AF789" t="str">
        <f t="shared" si="34"/>
        <v>69_Production de films cinématographiques, de vidéo et de programmes de télévision ; enregistrement sonore et édition musicale</v>
      </c>
      <c r="AG789" t="str">
        <f>INDEX(PDC!$K$1:$L$89,MATCH('RP2016'!$AI789,PDC!$K:$K,0),MATCH($AG$4,PDC!$K$1:SL$1,0))</f>
        <v>Production de films cinématographiques, de vidéo et de programmes de télévision ; enregistrement sonore et édition musicale</v>
      </c>
      <c r="AH789" t="s">
        <v>155</v>
      </c>
      <c r="AI789" t="s">
        <v>228</v>
      </c>
      <c r="AJ789" s="10">
        <v>1300.5570405000001</v>
      </c>
    </row>
    <row r="790" spans="25:36" x14ac:dyDescent="0.35">
      <c r="Y790" t="str">
        <f t="shared" si="33"/>
        <v>8407_Administration publique et défense ; sécurité sociale obligatoire</v>
      </c>
      <c r="Z790" t="str">
        <f>INDEX(PDC!$K$1:$L$89,MATCH('RP2016'!$AB790,PDC!$K:$K,0),MATCH($Z$3,PDC!$K$1:$L$1,0))</f>
        <v>Administration publique et défense ; sécurité sociale obligatoire</v>
      </c>
      <c r="AA790">
        <v>8407</v>
      </c>
      <c r="AB790" t="s">
        <v>218</v>
      </c>
      <c r="AC790" s="10">
        <v>3316.2541139999998</v>
      </c>
      <c r="AF790" t="str">
        <f t="shared" si="34"/>
        <v>69_Programmation et diffusion</v>
      </c>
      <c r="AG790" t="str">
        <f>INDEX(PDC!$K$1:$L$89,MATCH('RP2016'!$AI790,PDC!$K:$K,0),MATCH($AG$4,PDC!$K$1:SL$1,0))</f>
        <v>Programmation et diffusion</v>
      </c>
      <c r="AH790" t="s">
        <v>155</v>
      </c>
      <c r="AI790" t="s">
        <v>257</v>
      </c>
      <c r="AJ790" s="10">
        <v>1090.0261404</v>
      </c>
    </row>
    <row r="791" spans="25:36" x14ac:dyDescent="0.35">
      <c r="Y791" t="str">
        <f t="shared" si="33"/>
        <v>8407_Enseignement</v>
      </c>
      <c r="Z791" t="str">
        <f>INDEX(PDC!$K$1:$L$89,MATCH('RP2016'!$AB791,PDC!$K:$K,0),MATCH($Z$3,PDC!$K$1:$L$1,0))</f>
        <v>Enseignement</v>
      </c>
      <c r="AA791">
        <v>8407</v>
      </c>
      <c r="AB791" t="s">
        <v>222</v>
      </c>
      <c r="AC791" s="10">
        <v>2836.5008662</v>
      </c>
      <c r="AF791" t="str">
        <f t="shared" si="34"/>
        <v>69_Télécommunications</v>
      </c>
      <c r="AG791" t="str">
        <f>INDEX(PDC!$K$1:$L$89,MATCH('RP2016'!$AI791,PDC!$K:$K,0),MATCH($AG$4,PDC!$K$1:SL$1,0))</f>
        <v>Télécommunications</v>
      </c>
      <c r="AH791" t="s">
        <v>155</v>
      </c>
      <c r="AI791" t="s">
        <v>249</v>
      </c>
      <c r="AJ791" s="10">
        <v>4531.4212116999997</v>
      </c>
    </row>
    <row r="792" spans="25:36" x14ac:dyDescent="0.35">
      <c r="Y792" t="str">
        <f t="shared" si="33"/>
        <v>8407_Activités pour la santé humaine</v>
      </c>
      <c r="Z792" t="str">
        <f>INDEX(PDC!$K$1:$L$89,MATCH('RP2016'!$AB792,PDC!$K:$K,0),MATCH($Z$3,PDC!$K$1:$L$1,0))</f>
        <v>Activités pour la santé humaine</v>
      </c>
      <c r="AA792">
        <v>8407</v>
      </c>
      <c r="AB792" t="s">
        <v>207</v>
      </c>
      <c r="AC792" s="10">
        <v>2939.4068483000001</v>
      </c>
      <c r="AF792" t="str">
        <f t="shared" si="34"/>
        <v>69_Programmation, conseil et autres activités informatiques</v>
      </c>
      <c r="AG792" t="str">
        <f>INDEX(PDC!$K$1:$L$89,MATCH('RP2016'!$AI792,PDC!$K:$K,0),MATCH($AG$4,PDC!$K$1:SL$1,0))</f>
        <v>Programmation, conseil et autres activités informatiques</v>
      </c>
      <c r="AH792" t="s">
        <v>155</v>
      </c>
      <c r="AI792" t="s">
        <v>233</v>
      </c>
      <c r="AJ792" s="10">
        <v>20518.421118999999</v>
      </c>
    </row>
    <row r="793" spans="25:36" x14ac:dyDescent="0.35">
      <c r="Y793" t="str">
        <f t="shared" si="33"/>
        <v>8407_Hébergement médico-social et social</v>
      </c>
      <c r="Z793" t="str">
        <f>INDEX(PDC!$K$1:$L$89,MATCH('RP2016'!$AB793,PDC!$K:$K,0),MATCH($Z$3,PDC!$K$1:$L$1,0))</f>
        <v>Hébergement médico-social et social</v>
      </c>
      <c r="AA793">
        <v>8407</v>
      </c>
      <c r="AB793" t="s">
        <v>202</v>
      </c>
      <c r="AC793" s="10">
        <v>2081.8861072</v>
      </c>
      <c r="AF793" t="str">
        <f t="shared" si="34"/>
        <v>69_Services d'information</v>
      </c>
      <c r="AG793" t="str">
        <f>INDEX(PDC!$K$1:$L$89,MATCH('RP2016'!$AI793,PDC!$K:$K,0),MATCH($AG$4,PDC!$K$1:SL$1,0))</f>
        <v>Services d'information</v>
      </c>
      <c r="AH793" t="s">
        <v>155</v>
      </c>
      <c r="AI793" t="s">
        <v>153</v>
      </c>
      <c r="AJ793" s="10">
        <v>2928.7596752999998</v>
      </c>
    </row>
    <row r="794" spans="25:36" x14ac:dyDescent="0.35">
      <c r="Y794" t="str">
        <f t="shared" si="33"/>
        <v>8407_Action sociale sans hébergement</v>
      </c>
      <c r="Z794" t="str">
        <f>INDEX(PDC!$K$1:$L$89,MATCH('RP2016'!$AB794,PDC!$K:$K,0),MATCH($Z$3,PDC!$K$1:$L$1,0))</f>
        <v>Action sociale sans hébergement</v>
      </c>
      <c r="AA794">
        <v>8407</v>
      </c>
      <c r="AB794" t="s">
        <v>201</v>
      </c>
      <c r="AC794" s="10">
        <v>3972.9955009</v>
      </c>
      <c r="AF794" t="str">
        <f t="shared" si="34"/>
        <v>69_Activités des services financiers, hors assurance et caisses de retraite</v>
      </c>
      <c r="AG794" t="str">
        <f>INDEX(PDC!$K$1:$L$89,MATCH('RP2016'!$AI794,PDC!$K:$K,0),MATCH($AG$4,PDC!$K$1:SL$1,0))</f>
        <v>Activités des services financiers, hors assurance et caisses de retraite</v>
      </c>
      <c r="AH794" t="s">
        <v>155</v>
      </c>
      <c r="AI794" t="s">
        <v>226</v>
      </c>
      <c r="AJ794" s="10">
        <v>16909.511505999999</v>
      </c>
    </row>
    <row r="795" spans="25:36" x14ac:dyDescent="0.35">
      <c r="Y795" t="str">
        <f t="shared" si="33"/>
        <v>8407_Activités créatives, artistiques et de spectacle</v>
      </c>
      <c r="Z795" t="str">
        <f>INDEX(PDC!$K$1:$L$89,MATCH('RP2016'!$AB795,PDC!$K:$K,0),MATCH($Z$3,PDC!$K$1:$L$1,0))</f>
        <v>Activités créatives, artistiques et de spectacle</v>
      </c>
      <c r="AA795">
        <v>8407</v>
      </c>
      <c r="AB795" t="s">
        <v>245</v>
      </c>
      <c r="AC795" s="10">
        <v>290.56728941</v>
      </c>
      <c r="AF795" t="str">
        <f t="shared" si="34"/>
        <v>69_Assurance</v>
      </c>
      <c r="AG795" t="str">
        <f>INDEX(PDC!$K$1:$L$89,MATCH('RP2016'!$AI795,PDC!$K:$K,0),MATCH($AG$4,PDC!$K$1:SL$1,0))</f>
        <v>Assurance</v>
      </c>
      <c r="AH795" t="s">
        <v>155</v>
      </c>
      <c r="AI795" t="s">
        <v>240</v>
      </c>
      <c r="AJ795" s="10">
        <v>6317.1534350000002</v>
      </c>
    </row>
    <row r="796" spans="25:36" x14ac:dyDescent="0.35">
      <c r="Y796" t="str">
        <f t="shared" si="33"/>
        <v>8407_Bibliothèques, archives, musées et autres activités culturelles</v>
      </c>
      <c r="Z796" t="str">
        <f>INDEX(PDC!$K$1:$L$89,MATCH('RP2016'!$AB796,PDC!$K:$K,0),MATCH($Z$3,PDC!$K$1:$L$1,0))</f>
        <v>Bibliothèques, archives, musées et autres activités culturelles</v>
      </c>
      <c r="AA796">
        <v>8407</v>
      </c>
      <c r="AB796" t="s">
        <v>239</v>
      </c>
      <c r="AC796" s="10">
        <v>48.218721719999998</v>
      </c>
      <c r="AF796" t="str">
        <f t="shared" si="34"/>
        <v>69_Activités auxiliaires de services financiers et d'assurance</v>
      </c>
      <c r="AG796" t="str">
        <f>INDEX(PDC!$K$1:$L$89,MATCH('RP2016'!$AI796,PDC!$K:$K,0),MATCH($AG$4,PDC!$K$1:SL$1,0))</f>
        <v>Activités auxiliaires de services financiers et d'assurance</v>
      </c>
      <c r="AH796" t="s">
        <v>155</v>
      </c>
      <c r="AI796" t="s">
        <v>232</v>
      </c>
      <c r="AJ796" s="10">
        <v>6143.3215695999997</v>
      </c>
    </row>
    <row r="797" spans="25:36" x14ac:dyDescent="0.35">
      <c r="Y797" t="str">
        <f t="shared" si="33"/>
        <v>8407_Organisation de jeux de hasard et d'argent</v>
      </c>
      <c r="Z797" t="str">
        <f>INDEX(PDC!$K$1:$L$89,MATCH('RP2016'!$AB797,PDC!$K:$K,0),MATCH($Z$3,PDC!$K$1:$L$1,0))</f>
        <v>Organisation de jeux de hasard et d'argent</v>
      </c>
      <c r="AA797">
        <v>8407</v>
      </c>
      <c r="AB797" t="s">
        <v>247</v>
      </c>
      <c r="AC797" s="10">
        <v>144.9923641</v>
      </c>
      <c r="AF797" t="str">
        <f t="shared" si="34"/>
        <v>69_Activités immobilières</v>
      </c>
      <c r="AG797" t="str">
        <f>INDEX(PDC!$K$1:$L$89,MATCH('RP2016'!$AI797,PDC!$K:$K,0),MATCH($AG$4,PDC!$K$1:SL$1,0))</f>
        <v>Activités immobilières</v>
      </c>
      <c r="AH797" t="s">
        <v>155</v>
      </c>
      <c r="AI797" t="s">
        <v>217</v>
      </c>
      <c r="AJ797" s="10">
        <v>11109.940366000001</v>
      </c>
    </row>
    <row r="798" spans="25:36" x14ac:dyDescent="0.35">
      <c r="Y798" t="str">
        <f t="shared" si="33"/>
        <v>8407_Activités sportives, récréatives et de loisirs</v>
      </c>
      <c r="Z798" t="str">
        <f>INDEX(PDC!$K$1:$L$89,MATCH('RP2016'!$AB798,PDC!$K:$K,0),MATCH($Z$3,PDC!$K$1:$L$1,0))</f>
        <v>Activités sportives, récréatives et de loisirs</v>
      </c>
      <c r="AA798">
        <v>8407</v>
      </c>
      <c r="AB798" t="s">
        <v>241</v>
      </c>
      <c r="AC798" s="10">
        <v>704.56417662000001</v>
      </c>
      <c r="AF798" t="str">
        <f t="shared" si="34"/>
        <v>69_Activités juridiques et comptables</v>
      </c>
      <c r="AG798" t="str">
        <f>INDEX(PDC!$K$1:$L$89,MATCH('RP2016'!$AI798,PDC!$K:$K,0),MATCH($AG$4,PDC!$K$1:SL$1,0))</f>
        <v>Activités juridiques et comptables</v>
      </c>
      <c r="AH798" t="s">
        <v>155</v>
      </c>
      <c r="AI798" t="s">
        <v>155</v>
      </c>
      <c r="AJ798" s="10">
        <v>9282.9307599999993</v>
      </c>
    </row>
    <row r="799" spans="25:36" x14ac:dyDescent="0.35">
      <c r="Y799" t="str">
        <f t="shared" si="33"/>
        <v>8407_Activités des organisations associatives</v>
      </c>
      <c r="Z799" t="str">
        <f>INDEX(PDC!$K$1:$L$89,MATCH('RP2016'!$AB799,PDC!$K:$K,0),MATCH($Z$3,PDC!$K$1:$L$1,0))</f>
        <v>Activités des organisations associatives</v>
      </c>
      <c r="AA799">
        <v>8407</v>
      </c>
      <c r="AB799" t="s">
        <v>209</v>
      </c>
      <c r="AC799" s="10">
        <v>1461.6919817</v>
      </c>
      <c r="AF799" t="str">
        <f t="shared" si="34"/>
        <v>69_Activités des sièges sociaux ; conseil de gestion</v>
      </c>
      <c r="AG799" t="str">
        <f>INDEX(PDC!$K$1:$L$89,MATCH('RP2016'!$AI799,PDC!$K:$K,0),MATCH($AG$4,PDC!$K$1:SL$1,0))</f>
        <v>Activités des sièges sociaux ; conseil de gestion</v>
      </c>
      <c r="AH799" t="s">
        <v>155</v>
      </c>
      <c r="AI799" t="s">
        <v>234</v>
      </c>
      <c r="AJ799" s="10">
        <v>14147.397783</v>
      </c>
    </row>
    <row r="800" spans="25:36" x14ac:dyDescent="0.35">
      <c r="Y800" t="str">
        <f t="shared" si="33"/>
        <v>8407_Réparation d'ordinateurs et de biens personnels et domestiques</v>
      </c>
      <c r="Z800" t="str">
        <f>INDEX(PDC!$K$1:$L$89,MATCH('RP2016'!$AB800,PDC!$K:$K,0),MATCH($Z$3,PDC!$K$1:$L$1,0))</f>
        <v>Réparation d'ordinateurs et de biens personnels et domestiques</v>
      </c>
      <c r="AA800">
        <v>8407</v>
      </c>
      <c r="AB800" t="s">
        <v>242</v>
      </c>
      <c r="AC800" s="10">
        <v>137.66685501000001</v>
      </c>
      <c r="AF800" t="str">
        <f t="shared" si="34"/>
        <v>69_Activités d'architecture et d'ingénierie ; activités de contrôle et analyses techniques</v>
      </c>
      <c r="AG800" t="str">
        <f>INDEX(PDC!$K$1:$L$89,MATCH('RP2016'!$AI800,PDC!$K:$K,0),MATCH($AG$4,PDC!$K$1:SL$1,0))</f>
        <v>Activités d'architecture et d'ingénierie ; activités de contrôle et analyses techniques</v>
      </c>
      <c r="AH800" t="s">
        <v>155</v>
      </c>
      <c r="AI800" t="s">
        <v>243</v>
      </c>
      <c r="AJ800" s="10">
        <v>19141.198288</v>
      </c>
    </row>
    <row r="801" spans="25:36" x14ac:dyDescent="0.35">
      <c r="Y801" t="str">
        <f t="shared" si="33"/>
        <v>8407_Autres services personnels</v>
      </c>
      <c r="Z801" t="str">
        <f>INDEX(PDC!$K$1:$L$89,MATCH('RP2016'!$AB801,PDC!$K:$K,0),MATCH($Z$3,PDC!$K$1:$L$1,0))</f>
        <v>Autres services personnels</v>
      </c>
      <c r="AA801">
        <v>8407</v>
      </c>
      <c r="AB801" t="s">
        <v>216</v>
      </c>
      <c r="AC801" s="10">
        <v>929.12122522000004</v>
      </c>
      <c r="AF801" t="str">
        <f t="shared" si="34"/>
        <v>69_Recherche-développement scientifique</v>
      </c>
      <c r="AG801" t="str">
        <f>INDEX(PDC!$K$1:$L$89,MATCH('RP2016'!$AI801,PDC!$K:$K,0),MATCH($AG$4,PDC!$K$1:SL$1,0))</f>
        <v>Recherche-développement scientifique</v>
      </c>
      <c r="AH801" t="s">
        <v>155</v>
      </c>
      <c r="AI801" t="s">
        <v>251</v>
      </c>
      <c r="AJ801" s="10">
        <v>5279.358029</v>
      </c>
    </row>
    <row r="802" spans="25:36" x14ac:dyDescent="0.35">
      <c r="Y802" t="str">
        <f t="shared" si="33"/>
        <v>8407_Activités des ménages en tant qu'employeurs de personnel domestique</v>
      </c>
      <c r="Z802" t="str">
        <f>INDEX(PDC!$K$1:$L$89,MATCH('RP2016'!$AB802,PDC!$K:$K,0),MATCH($Z$3,PDC!$K$1:$L$1,0))</f>
        <v>Activités des ménages en tant qu'employeurs de personnel domestique</v>
      </c>
      <c r="AA802">
        <v>8407</v>
      </c>
      <c r="AB802" t="s">
        <v>261</v>
      </c>
      <c r="AC802" s="10">
        <v>621.65619751999998</v>
      </c>
      <c r="AF802" t="str">
        <f t="shared" si="34"/>
        <v>69_Publicité et études de marché</v>
      </c>
      <c r="AG802" t="str">
        <f>INDEX(PDC!$K$1:$L$89,MATCH('RP2016'!$AI802,PDC!$K:$K,0),MATCH($AG$4,PDC!$K$1:SL$1,0))</f>
        <v>Publicité et études de marché</v>
      </c>
      <c r="AH802" t="s">
        <v>155</v>
      </c>
      <c r="AI802" t="s">
        <v>157</v>
      </c>
      <c r="AJ802" s="10">
        <v>4520.8816082000003</v>
      </c>
    </row>
    <row r="803" spans="25:36" x14ac:dyDescent="0.35">
      <c r="Y803" t="str">
        <f t="shared" si="33"/>
        <v>8407_Activités indifférenciées des ménages en tant que producteurs de biens et services pour usage propre</v>
      </c>
      <c r="Z803" t="str">
        <f>INDEX(PDC!$K$1:$L$89,MATCH('RP2016'!$AB803,PDC!$K:$K,0),MATCH($Z$3,PDC!$K$1:$L$1,0))</f>
        <v>Activités indifférenciées des ménages en tant que producteurs de biens et services pour usage propre</v>
      </c>
      <c r="AA803">
        <v>8407</v>
      </c>
      <c r="AB803" t="s">
        <v>270</v>
      </c>
      <c r="AC803" s="10">
        <v>5.0125299737000004</v>
      </c>
      <c r="AF803" t="str">
        <f t="shared" si="34"/>
        <v>69_Autres activités spécialisées, scientifiques et techniques</v>
      </c>
      <c r="AG803" t="str">
        <f>INDEX(PDC!$K$1:$L$89,MATCH('RP2016'!$AI803,PDC!$K:$K,0),MATCH($AG$4,PDC!$K$1:SL$1,0))</f>
        <v>Autres activités spécialisées, scientifiques et techniques</v>
      </c>
      <c r="AH803" t="s">
        <v>155</v>
      </c>
      <c r="AI803" t="s">
        <v>159</v>
      </c>
      <c r="AJ803" s="10">
        <v>2134.7145623000001</v>
      </c>
    </row>
    <row r="804" spans="25:36" x14ac:dyDescent="0.35">
      <c r="Y804" t="str">
        <f t="shared" si="33"/>
        <v>8407_Activités des organisations et organismes extraterritoriaux</v>
      </c>
      <c r="Z804" t="str">
        <f>INDEX(PDC!$K$1:$L$89,MATCH('RP2016'!$AB804,PDC!$K:$K,0),MATCH($Z$3,PDC!$K$1:$L$1,0))</f>
        <v>Activités des organisations et organismes extraterritoriaux</v>
      </c>
      <c r="AA804">
        <v>8407</v>
      </c>
      <c r="AB804" t="s">
        <v>260</v>
      </c>
      <c r="AC804" s="10">
        <v>3.7047637442000001</v>
      </c>
      <c r="AF804" t="str">
        <f t="shared" si="34"/>
        <v>69_Activités vétérinaires</v>
      </c>
      <c r="AG804" t="str">
        <f>INDEX(PDC!$K$1:$L$89,MATCH('RP2016'!$AI804,PDC!$K:$K,0),MATCH($AG$4,PDC!$K$1:SL$1,0))</f>
        <v>Activités vétérinaires</v>
      </c>
      <c r="AH804" t="s">
        <v>155</v>
      </c>
      <c r="AI804" t="s">
        <v>238</v>
      </c>
      <c r="AJ804" s="10">
        <v>251.36903516999999</v>
      </c>
    </row>
    <row r="805" spans="25:36" x14ac:dyDescent="0.35">
      <c r="Y805" t="str">
        <f t="shared" si="33"/>
        <v>8408_Culture et production animale, chasse et services annexes</v>
      </c>
      <c r="Z805" t="str">
        <f>INDEX(PDC!$K$1:$L$89,MATCH('RP2016'!$AB805,PDC!$K:$K,0),MATCH($Z$3,PDC!$K$1:$L$1,0))</f>
        <v>Culture et production animale, chasse et services annexes</v>
      </c>
      <c r="AA805">
        <v>8408</v>
      </c>
      <c r="AB805" t="s">
        <v>94</v>
      </c>
      <c r="AC805" s="10">
        <v>1411.2055849999999</v>
      </c>
      <c r="AF805" t="str">
        <f t="shared" si="34"/>
        <v>69_Activités de location et location-bail</v>
      </c>
      <c r="AG805" t="str">
        <f>INDEX(PDC!$K$1:$L$89,MATCH('RP2016'!$AI805,PDC!$K:$K,0),MATCH($AG$4,PDC!$K$1:SL$1,0))</f>
        <v>Activités de location et location-bail</v>
      </c>
      <c r="AH805" t="s">
        <v>155</v>
      </c>
      <c r="AI805" t="s">
        <v>236</v>
      </c>
      <c r="AJ805" s="10">
        <v>3677.5545599000002</v>
      </c>
    </row>
    <row r="806" spans="25:36" x14ac:dyDescent="0.35">
      <c r="Y806" t="str">
        <f t="shared" si="33"/>
        <v>8408_Sylviculture et exploitation forestière</v>
      </c>
      <c r="Z806" t="str">
        <f>INDEX(PDC!$K$1:$L$89,MATCH('RP2016'!$AB806,PDC!$K:$K,0),MATCH($Z$3,PDC!$K$1:$L$1,0))</f>
        <v>Sylviculture et exploitation forestière</v>
      </c>
      <c r="AA806">
        <v>8408</v>
      </c>
      <c r="AB806" t="s">
        <v>95</v>
      </c>
      <c r="AC806" s="10">
        <v>50.892488895</v>
      </c>
      <c r="AF806" t="str">
        <f t="shared" si="34"/>
        <v>69_Activités liées à l'emploi</v>
      </c>
      <c r="AG806" t="str">
        <f>INDEX(PDC!$K$1:$L$89,MATCH('RP2016'!$AI806,PDC!$K:$K,0),MATCH($AG$4,PDC!$K$1:SL$1,0))</f>
        <v>Activités liées à l'emploi</v>
      </c>
      <c r="AH806" t="s">
        <v>155</v>
      </c>
      <c r="AI806" t="s">
        <v>198</v>
      </c>
      <c r="AJ806" s="10">
        <v>18535.810493000001</v>
      </c>
    </row>
    <row r="807" spans="25:36" x14ac:dyDescent="0.35">
      <c r="Y807" t="str">
        <f t="shared" si="33"/>
        <v>8408_Autres industries extractives</v>
      </c>
      <c r="Z807" t="str">
        <f>INDEX(PDC!$K$1:$L$89,MATCH('RP2016'!$AB807,PDC!$K:$K,0),MATCH($Z$3,PDC!$K$1:$L$1,0))</f>
        <v>Autres industries extractives</v>
      </c>
      <c r="AA807">
        <v>8408</v>
      </c>
      <c r="AB807" t="s">
        <v>96</v>
      </c>
      <c r="AC807" s="10">
        <v>176.27179468</v>
      </c>
      <c r="AF807" t="str">
        <f t="shared" si="34"/>
        <v>69_Activités des agences de voyage, voyagistes, services de réservation et activités connexes</v>
      </c>
      <c r="AG807" t="str">
        <f>INDEX(PDC!$K$1:$L$89,MATCH('RP2016'!$AI807,PDC!$K:$K,0),MATCH($AG$4,PDC!$K$1:SL$1,0))</f>
        <v>Activités des agences de voyage, voyagistes, services de réservation et activités connexes</v>
      </c>
      <c r="AH807" t="s">
        <v>155</v>
      </c>
      <c r="AI807" t="s">
        <v>227</v>
      </c>
      <c r="AJ807" s="10">
        <v>1858.2141417</v>
      </c>
    </row>
    <row r="808" spans="25:36" x14ac:dyDescent="0.35">
      <c r="Y808" t="str">
        <f t="shared" si="33"/>
        <v>8408_Industries alimentaires</v>
      </c>
      <c r="Z808" t="str">
        <f>INDEX(PDC!$K$1:$L$89,MATCH('RP2016'!$AB808,PDC!$K:$K,0),MATCH($Z$3,PDC!$K$1:$L$1,0))</f>
        <v>Industries alimentaires</v>
      </c>
      <c r="AA808">
        <v>8408</v>
      </c>
      <c r="AB808" t="s">
        <v>199</v>
      </c>
      <c r="AC808" s="10">
        <v>2899.0029244000002</v>
      </c>
      <c r="AF808" t="str">
        <f t="shared" si="34"/>
        <v>69_Enquêtes et sécurité</v>
      </c>
      <c r="AG808" t="str">
        <f>INDEX(PDC!$K$1:$L$89,MATCH('RP2016'!$AI808,PDC!$K:$K,0),MATCH($AG$4,PDC!$K$1:SL$1,0))</f>
        <v>Enquêtes et sécurité</v>
      </c>
      <c r="AH808" t="s">
        <v>155</v>
      </c>
      <c r="AI808" t="s">
        <v>213</v>
      </c>
      <c r="AJ808" s="10">
        <v>5169.3490718000003</v>
      </c>
    </row>
    <row r="809" spans="25:36" x14ac:dyDescent="0.35">
      <c r="Y809" t="str">
        <f t="shared" si="33"/>
        <v>8408_Fabrication de boissons</v>
      </c>
      <c r="Z809" t="str">
        <f>INDEX(PDC!$K$1:$L$89,MATCH('RP2016'!$AB809,PDC!$K:$K,0),MATCH($Z$3,PDC!$K$1:$L$1,0))</f>
        <v>Fabrication de boissons</v>
      </c>
      <c r="AA809">
        <v>8408</v>
      </c>
      <c r="AB809" t="s">
        <v>252</v>
      </c>
      <c r="AC809" s="10">
        <v>1088.3200078</v>
      </c>
      <c r="AF809" t="str">
        <f t="shared" si="34"/>
        <v>69_Services relatifs aux bâtiments et aménagement paysager</v>
      </c>
      <c r="AG809" t="str">
        <f>INDEX(PDC!$K$1:$L$89,MATCH('RP2016'!$AI809,PDC!$K:$K,0),MATCH($AG$4,PDC!$K$1:SL$1,0))</f>
        <v>Services relatifs aux bâtiments et aménagement paysager</v>
      </c>
      <c r="AH809" t="s">
        <v>155</v>
      </c>
      <c r="AI809" t="s">
        <v>212</v>
      </c>
      <c r="AJ809" s="10">
        <v>12515.50079</v>
      </c>
    </row>
    <row r="810" spans="25:36" x14ac:dyDescent="0.35">
      <c r="Y810" t="str">
        <f t="shared" si="33"/>
        <v>8408_Fabrication de produits à base de tabac</v>
      </c>
      <c r="Z810" t="str">
        <f>INDEX(PDC!$K$1:$L$89,MATCH('RP2016'!$AB810,PDC!$K:$K,0),MATCH($Z$3,PDC!$K$1:$L$1,0))</f>
        <v>Fabrication de produits à base de tabac</v>
      </c>
      <c r="AA810">
        <v>8408</v>
      </c>
      <c r="AB810" t="s">
        <v>263</v>
      </c>
      <c r="AC810" s="10">
        <v>183.48863949</v>
      </c>
      <c r="AF810" t="str">
        <f t="shared" si="34"/>
        <v>69_Activités administratives et autres activités de soutien aux entreprises</v>
      </c>
      <c r="AG810" t="str">
        <f>INDEX(PDC!$K$1:$L$89,MATCH('RP2016'!$AI810,PDC!$K:$K,0),MATCH($AG$4,PDC!$K$1:SL$1,0))</f>
        <v>Activités administratives et autres activités de soutien aux entreprises</v>
      </c>
      <c r="AH810" t="s">
        <v>155</v>
      </c>
      <c r="AI810" t="s">
        <v>224</v>
      </c>
      <c r="AJ810" s="10">
        <v>9812.4840019999992</v>
      </c>
    </row>
    <row r="811" spans="25:36" x14ac:dyDescent="0.35">
      <c r="Y811" t="str">
        <f t="shared" si="33"/>
        <v>8408_Fabrication de textiles</v>
      </c>
      <c r="Z811" t="str">
        <f>INDEX(PDC!$K$1:$L$89,MATCH('RP2016'!$AB811,PDC!$K:$K,0),MATCH($Z$3,PDC!$K$1:$L$1,0))</f>
        <v>Fabrication de textiles</v>
      </c>
      <c r="AA811">
        <v>8408</v>
      </c>
      <c r="AB811" t="s">
        <v>250</v>
      </c>
      <c r="AC811" s="10">
        <v>104.15426189999999</v>
      </c>
      <c r="AF811" t="str">
        <f t="shared" si="34"/>
        <v>69_Administration publique et défense ; sécurité sociale obligatoire</v>
      </c>
      <c r="AG811" t="str">
        <f>INDEX(PDC!$K$1:$L$89,MATCH('RP2016'!$AI811,PDC!$K:$K,0),MATCH($AG$4,PDC!$K$1:SL$1,0))</f>
        <v>Administration publique et défense ; sécurité sociale obligatoire</v>
      </c>
      <c r="AH811" t="s">
        <v>155</v>
      </c>
      <c r="AI811" t="s">
        <v>218</v>
      </c>
      <c r="AJ811" s="10">
        <v>21929.618847000002</v>
      </c>
    </row>
    <row r="812" spans="25:36" x14ac:dyDescent="0.35">
      <c r="Y812" t="str">
        <f t="shared" si="33"/>
        <v>8408_Industrie de l'habillement</v>
      </c>
      <c r="Z812" t="str">
        <f>INDEX(PDC!$K$1:$L$89,MATCH('RP2016'!$AB812,PDC!$K:$K,0),MATCH($Z$3,PDC!$K$1:$L$1,0))</f>
        <v>Industrie de l'habillement</v>
      </c>
      <c r="AA812">
        <v>8408</v>
      </c>
      <c r="AB812" t="s">
        <v>254</v>
      </c>
      <c r="AC812" s="10">
        <v>47.122062919000001</v>
      </c>
      <c r="AF812" t="str">
        <f t="shared" si="34"/>
        <v>69_Enseignement</v>
      </c>
      <c r="AG812" t="str">
        <f>INDEX(PDC!$K$1:$L$89,MATCH('RP2016'!$AI812,PDC!$K:$K,0),MATCH($AG$4,PDC!$K$1:SL$1,0))</f>
        <v>Enseignement</v>
      </c>
      <c r="AH812" t="s">
        <v>155</v>
      </c>
      <c r="AI812" t="s">
        <v>222</v>
      </c>
      <c r="AJ812" s="10">
        <v>26745.480769999998</v>
      </c>
    </row>
    <row r="813" spans="25:36" x14ac:dyDescent="0.35">
      <c r="Y813" t="str">
        <f t="shared" si="33"/>
        <v>8408_Industrie du cuir et de la chaussure</v>
      </c>
      <c r="Z813" t="str">
        <f>INDEX(PDC!$K$1:$L$89,MATCH('RP2016'!$AB813,PDC!$K:$K,0),MATCH($Z$3,PDC!$K$1:$L$1,0))</f>
        <v>Industrie du cuir et de la chaussure</v>
      </c>
      <c r="AA813">
        <v>8408</v>
      </c>
      <c r="AB813" t="s">
        <v>143</v>
      </c>
      <c r="AC813" s="10">
        <v>299.08570931000003</v>
      </c>
      <c r="AF813" t="str">
        <f t="shared" si="34"/>
        <v>69_Activités pour la santé humaine</v>
      </c>
      <c r="AG813" t="str">
        <f>INDEX(PDC!$K$1:$L$89,MATCH('RP2016'!$AI813,PDC!$K:$K,0),MATCH($AG$4,PDC!$K$1:SL$1,0))</f>
        <v>Activités pour la santé humaine</v>
      </c>
      <c r="AH813" t="s">
        <v>155</v>
      </c>
      <c r="AI813" t="s">
        <v>207</v>
      </c>
      <c r="AJ813" s="10">
        <v>27486.001204</v>
      </c>
    </row>
    <row r="814" spans="25:36" x14ac:dyDescent="0.35">
      <c r="Y814" t="str">
        <f t="shared" si="33"/>
        <v>8408_Travail du bois et fabrication d'articles en bois et en liège, à l'exception des meubles ; fabrication d'articles en vannerie et sparterie</v>
      </c>
      <c r="Z814" t="str">
        <f>INDEX(PDC!$K$1:$L$89,MATCH('RP2016'!$AB814,PDC!$K:$K,0),MATCH($Z$3,PDC!$K$1:$L$1,0))</f>
        <v>Travail du bois et fabrication d'articles en bois et en liège, à l'exception des meubles ; fabrication d'articles en vannerie et sparterie</v>
      </c>
      <c r="AA814">
        <v>8408</v>
      </c>
      <c r="AB814" t="s">
        <v>196</v>
      </c>
      <c r="AC814" s="10">
        <v>259.10392296999999</v>
      </c>
      <c r="AF814" t="str">
        <f t="shared" si="34"/>
        <v>69_Hébergement médico-social et social</v>
      </c>
      <c r="AG814" t="str">
        <f>INDEX(PDC!$K$1:$L$89,MATCH('RP2016'!$AI814,PDC!$K:$K,0),MATCH($AG$4,PDC!$K$1:SL$1,0))</f>
        <v>Hébergement médico-social et social</v>
      </c>
      <c r="AH814" t="s">
        <v>155</v>
      </c>
      <c r="AI814" t="s">
        <v>202</v>
      </c>
      <c r="AJ814" s="10">
        <v>14987.359156</v>
      </c>
    </row>
    <row r="815" spans="25:36" x14ac:dyDescent="0.35">
      <c r="Y815" t="str">
        <f t="shared" si="33"/>
        <v>8408_Industrie du papier et du carton</v>
      </c>
      <c r="Z815" t="str">
        <f>INDEX(PDC!$K$1:$L$89,MATCH('RP2016'!$AB815,PDC!$K:$K,0),MATCH($Z$3,PDC!$K$1:$L$1,0))</f>
        <v>Industrie du papier et du carton</v>
      </c>
      <c r="AA815">
        <v>8408</v>
      </c>
      <c r="AB815" t="s">
        <v>248</v>
      </c>
      <c r="AC815" s="10">
        <v>363.82454969000003</v>
      </c>
      <c r="AF815" t="str">
        <f t="shared" si="34"/>
        <v>69_Action sociale sans hébergement</v>
      </c>
      <c r="AG815" t="str">
        <f>INDEX(PDC!$K$1:$L$89,MATCH('RP2016'!$AI815,PDC!$K:$K,0),MATCH($AG$4,PDC!$K$1:SL$1,0))</f>
        <v>Action sociale sans hébergement</v>
      </c>
      <c r="AH815" t="s">
        <v>155</v>
      </c>
      <c r="AI815" t="s">
        <v>201</v>
      </c>
      <c r="AJ815" s="10">
        <v>34994.195001</v>
      </c>
    </row>
    <row r="816" spans="25:36" x14ac:dyDescent="0.35">
      <c r="Y816" t="str">
        <f t="shared" si="33"/>
        <v>8408_Imprimerie et reproduction d'enregistrements</v>
      </c>
      <c r="Z816" t="str">
        <f>INDEX(PDC!$K$1:$L$89,MATCH('RP2016'!$AB816,PDC!$K:$K,0),MATCH($Z$3,PDC!$K$1:$L$1,0))</f>
        <v>Imprimerie et reproduction d'enregistrements</v>
      </c>
      <c r="AA816">
        <v>8408</v>
      </c>
      <c r="AB816" t="s">
        <v>221</v>
      </c>
      <c r="AC816" s="10">
        <v>1266.7605936</v>
      </c>
      <c r="AF816" t="str">
        <f t="shared" si="34"/>
        <v>69_Activités créatives, artistiques et de spectacle</v>
      </c>
      <c r="AG816" t="str">
        <f>INDEX(PDC!$K$1:$L$89,MATCH('RP2016'!$AI816,PDC!$K:$K,0),MATCH($AG$4,PDC!$K$1:SL$1,0))</f>
        <v>Activités créatives, artistiques et de spectacle</v>
      </c>
      <c r="AH816" t="s">
        <v>155</v>
      </c>
      <c r="AI816" t="s">
        <v>245</v>
      </c>
      <c r="AJ816" s="10">
        <v>3908.8003524000001</v>
      </c>
    </row>
    <row r="817" spans="25:36" x14ac:dyDescent="0.35">
      <c r="Y817" t="str">
        <f t="shared" si="33"/>
        <v>8408_Industrie chimique</v>
      </c>
      <c r="Z817" t="str">
        <f>INDEX(PDC!$K$1:$L$89,MATCH('RP2016'!$AB817,PDC!$K:$K,0),MATCH($Z$3,PDC!$K$1:$L$1,0))</f>
        <v>Industrie chimique</v>
      </c>
      <c r="AA817">
        <v>8408</v>
      </c>
      <c r="AB817" t="s">
        <v>211</v>
      </c>
      <c r="AC817" s="10">
        <v>183.86315350999999</v>
      </c>
      <c r="AF817" t="str">
        <f t="shared" si="34"/>
        <v>69_Bibliothèques, archives, musées et autres activités culturelles</v>
      </c>
      <c r="AG817" t="str">
        <f>INDEX(PDC!$K$1:$L$89,MATCH('RP2016'!$AI817,PDC!$K:$K,0),MATCH($AG$4,PDC!$K$1:SL$1,0))</f>
        <v>Bibliothèques, archives, musées et autres activités culturelles</v>
      </c>
      <c r="AH817" t="s">
        <v>155</v>
      </c>
      <c r="AI817" t="s">
        <v>239</v>
      </c>
      <c r="AJ817" s="10">
        <v>437.69121424999997</v>
      </c>
    </row>
    <row r="818" spans="25:36" x14ac:dyDescent="0.35">
      <c r="Y818" t="str">
        <f t="shared" si="33"/>
        <v>8408_Industrie pharmaceutique</v>
      </c>
      <c r="Z818" t="str">
        <f>INDEX(PDC!$K$1:$L$89,MATCH('RP2016'!$AB818,PDC!$K:$K,0),MATCH($Z$3,PDC!$K$1:$L$1,0))</f>
        <v>Industrie pharmaceutique</v>
      </c>
      <c r="AA818">
        <v>8408</v>
      </c>
      <c r="AB818" t="s">
        <v>259</v>
      </c>
      <c r="AC818" s="10">
        <v>1095.0398736</v>
      </c>
      <c r="AF818" t="str">
        <f t="shared" si="34"/>
        <v>69_Organisation de jeux de hasard et d'argent</v>
      </c>
      <c r="AG818" t="str">
        <f>INDEX(PDC!$K$1:$L$89,MATCH('RP2016'!$AI818,PDC!$K:$K,0),MATCH($AG$4,PDC!$K$1:SL$1,0))</f>
        <v>Organisation de jeux de hasard et d'argent</v>
      </c>
      <c r="AH818" t="s">
        <v>155</v>
      </c>
      <c r="AI818" t="s">
        <v>247</v>
      </c>
      <c r="AJ818" s="10">
        <v>357.82338016</v>
      </c>
    </row>
    <row r="819" spans="25:36" x14ac:dyDescent="0.35">
      <c r="Y819" t="str">
        <f t="shared" si="33"/>
        <v>8408_Fabrication de produits en caoutchouc et en plastique</v>
      </c>
      <c r="Z819" t="str">
        <f>INDEX(PDC!$K$1:$L$89,MATCH('RP2016'!$AB819,PDC!$K:$K,0),MATCH($Z$3,PDC!$K$1:$L$1,0))</f>
        <v>Fabrication de produits en caoutchouc et en plastique</v>
      </c>
      <c r="AA819">
        <v>8408</v>
      </c>
      <c r="AB819" t="s">
        <v>195</v>
      </c>
      <c r="AC819" s="10">
        <v>8252.3242996999998</v>
      </c>
      <c r="AF819" t="str">
        <f t="shared" si="34"/>
        <v>69_Activités sportives, récréatives et de loisirs</v>
      </c>
      <c r="AG819" t="str">
        <f>INDEX(PDC!$K$1:$L$89,MATCH('RP2016'!$AI819,PDC!$K:$K,0),MATCH($AG$4,PDC!$K$1:SL$1,0))</f>
        <v>Activités sportives, récréatives et de loisirs</v>
      </c>
      <c r="AH819" t="s">
        <v>155</v>
      </c>
      <c r="AI819" t="s">
        <v>241</v>
      </c>
      <c r="AJ819" s="10">
        <v>3763.4751136</v>
      </c>
    </row>
    <row r="820" spans="25:36" x14ac:dyDescent="0.35">
      <c r="Y820" t="str">
        <f t="shared" si="33"/>
        <v>8408_Fabrication d'autres produits minéraux non métalliques</v>
      </c>
      <c r="Z820" t="str">
        <f>INDEX(PDC!$K$1:$L$89,MATCH('RP2016'!$AB820,PDC!$K:$K,0),MATCH($Z$3,PDC!$K$1:$L$1,0))</f>
        <v>Fabrication d'autres produits minéraux non métalliques</v>
      </c>
      <c r="AA820">
        <v>8408</v>
      </c>
      <c r="AB820" t="s">
        <v>203</v>
      </c>
      <c r="AC820" s="10">
        <v>238.08413218000001</v>
      </c>
      <c r="AF820" t="str">
        <f t="shared" si="34"/>
        <v>69_Activités des organisations associatives</v>
      </c>
      <c r="AG820" t="str">
        <f>INDEX(PDC!$K$1:$L$89,MATCH('RP2016'!$AI820,PDC!$K:$K,0),MATCH($AG$4,PDC!$K$1:SL$1,0))</f>
        <v>Activités des organisations associatives</v>
      </c>
      <c r="AH820" t="s">
        <v>155</v>
      </c>
      <c r="AI820" t="s">
        <v>209</v>
      </c>
      <c r="AJ820" s="10">
        <v>11641.72164</v>
      </c>
    </row>
    <row r="821" spans="25:36" x14ac:dyDescent="0.35">
      <c r="Y821" t="str">
        <f t="shared" si="33"/>
        <v>8408_Métallurgie</v>
      </c>
      <c r="Z821" t="str">
        <f>INDEX(PDC!$K$1:$L$89,MATCH('RP2016'!$AB821,PDC!$K:$K,0),MATCH($Z$3,PDC!$K$1:$L$1,0))</f>
        <v>Métallurgie</v>
      </c>
      <c r="AA821">
        <v>8408</v>
      </c>
      <c r="AB821" t="s">
        <v>225</v>
      </c>
      <c r="AC821" s="10">
        <v>1497.7727944000001</v>
      </c>
      <c r="AF821" t="str">
        <f t="shared" si="34"/>
        <v>69_Réparation d'ordinateurs et de biens personnels et domestiques</v>
      </c>
      <c r="AG821" t="str">
        <f>INDEX(PDC!$K$1:$L$89,MATCH('RP2016'!$AI821,PDC!$K:$K,0),MATCH($AG$4,PDC!$K$1:SL$1,0))</f>
        <v>Réparation d'ordinateurs et de biens personnels et domestiques</v>
      </c>
      <c r="AH821" t="s">
        <v>155</v>
      </c>
      <c r="AI821" t="s">
        <v>242</v>
      </c>
      <c r="AJ821" s="10">
        <v>1115.8440943000001</v>
      </c>
    </row>
    <row r="822" spans="25:36" x14ac:dyDescent="0.35">
      <c r="Y822" t="str">
        <f t="shared" si="33"/>
        <v>8408_Fabrication de produits métalliques, à l'exception des machines et des équipements</v>
      </c>
      <c r="Z822" t="str">
        <f>INDEX(PDC!$K$1:$L$89,MATCH('RP2016'!$AB822,PDC!$K:$K,0),MATCH($Z$3,PDC!$K$1:$L$1,0))</f>
        <v>Fabrication de produits métalliques, à l'exception des machines et des équipements</v>
      </c>
      <c r="AA822">
        <v>8408</v>
      </c>
      <c r="AB822" t="s">
        <v>204</v>
      </c>
      <c r="AC822" s="10">
        <v>1444.4862995999999</v>
      </c>
      <c r="AF822" t="str">
        <f t="shared" si="34"/>
        <v>69_Autres services personnels</v>
      </c>
      <c r="AG822" t="str">
        <f>INDEX(PDC!$K$1:$L$89,MATCH('RP2016'!$AI822,PDC!$K:$K,0),MATCH($AG$4,PDC!$K$1:SL$1,0))</f>
        <v>Autres services personnels</v>
      </c>
      <c r="AH822" t="s">
        <v>155</v>
      </c>
      <c r="AI822" t="s">
        <v>216</v>
      </c>
      <c r="AJ822" s="10">
        <v>5423.7559664</v>
      </c>
    </row>
    <row r="823" spans="25:36" x14ac:dyDescent="0.35">
      <c r="Y823" t="str">
        <f t="shared" si="33"/>
        <v>8408_Fabrication de produits informatiques, électroniques et optiques</v>
      </c>
      <c r="Z823" t="str">
        <f>INDEX(PDC!$K$1:$L$89,MATCH('RP2016'!$AB823,PDC!$K:$K,0),MATCH($Z$3,PDC!$K$1:$L$1,0))</f>
        <v>Fabrication de produits informatiques, électroniques et optiques</v>
      </c>
      <c r="AA823">
        <v>8408</v>
      </c>
      <c r="AB823" t="s">
        <v>145</v>
      </c>
      <c r="AC823" s="10">
        <v>400.56794731999997</v>
      </c>
      <c r="AF823" t="str">
        <f t="shared" si="34"/>
        <v>69_Activités des ménages en tant qu'employeurs de personnel domestique</v>
      </c>
      <c r="AG823" t="str">
        <f>INDEX(PDC!$K$1:$L$89,MATCH('RP2016'!$AI823,PDC!$K:$K,0),MATCH($AG$4,PDC!$K$1:SL$1,0))</f>
        <v>Activités des ménages en tant qu'employeurs de personnel domestique</v>
      </c>
      <c r="AH823" t="s">
        <v>155</v>
      </c>
      <c r="AI823" t="s">
        <v>261</v>
      </c>
      <c r="AJ823" s="10">
        <v>4516.9071520999996</v>
      </c>
    </row>
    <row r="824" spans="25:36" x14ac:dyDescent="0.35">
      <c r="Y824" t="str">
        <f t="shared" si="33"/>
        <v>8408_Fabrication d'équipements électriques</v>
      </c>
      <c r="Z824" t="str">
        <f>INDEX(PDC!$K$1:$L$89,MATCH('RP2016'!$AB824,PDC!$K:$K,0),MATCH($Z$3,PDC!$K$1:$L$1,0))</f>
        <v>Fabrication d'équipements électriques</v>
      </c>
      <c r="AA824">
        <v>8408</v>
      </c>
      <c r="AB824" t="s">
        <v>235</v>
      </c>
      <c r="AC824" s="10">
        <v>825.83387185000004</v>
      </c>
      <c r="AF824" t="str">
        <f t="shared" si="34"/>
        <v>69_Activités des organisations et organismes extraterritoriaux</v>
      </c>
      <c r="AG824" t="str">
        <f>INDEX(PDC!$K$1:$L$89,MATCH('RP2016'!$AI824,PDC!$K:$K,0),MATCH($AG$4,PDC!$K$1:SL$1,0))</f>
        <v>Activités des organisations et organismes extraterritoriaux</v>
      </c>
      <c r="AH824" t="s">
        <v>155</v>
      </c>
      <c r="AI824" t="s">
        <v>260</v>
      </c>
      <c r="AJ824" s="10">
        <v>619.53765879000002</v>
      </c>
    </row>
    <row r="825" spans="25:36" x14ac:dyDescent="0.35">
      <c r="Y825" t="str">
        <f t="shared" si="33"/>
        <v>8408_Fabrication de machines et équipements n.c.a.</v>
      </c>
      <c r="Z825" t="str">
        <f>INDEX(PDC!$K$1:$L$89,MATCH('RP2016'!$AB825,PDC!$K:$K,0),MATCH($Z$3,PDC!$K$1:$L$1,0))</f>
        <v>Fabrication de machines et équipements n.c.a.</v>
      </c>
      <c r="AA825">
        <v>8408</v>
      </c>
      <c r="AB825" t="s">
        <v>219</v>
      </c>
      <c r="AC825" s="10">
        <v>321.60430081999999</v>
      </c>
      <c r="AF825" t="str">
        <f t="shared" si="34"/>
        <v>73_Culture et production animale, chasse et services annexes</v>
      </c>
      <c r="AG825" t="str">
        <f>INDEX(PDC!$K$1:$L$89,MATCH('RP2016'!$AI825,PDC!$K:$K,0),MATCH($AG$4,PDC!$K$1:SL$1,0))</f>
        <v>Culture et production animale, chasse et services annexes</v>
      </c>
      <c r="AH825" t="s">
        <v>157</v>
      </c>
      <c r="AI825" t="s">
        <v>94</v>
      </c>
      <c r="AJ825" s="10">
        <v>992.63881316000004</v>
      </c>
    </row>
    <row r="826" spans="25:36" x14ac:dyDescent="0.35">
      <c r="Y826" t="str">
        <f t="shared" si="33"/>
        <v>8408_Industrie automobile</v>
      </c>
      <c r="Z826" t="str">
        <f>INDEX(PDC!$K$1:$L$89,MATCH('RP2016'!$AB826,PDC!$K:$K,0),MATCH($Z$3,PDC!$K$1:$L$1,0))</f>
        <v>Industrie automobile</v>
      </c>
      <c r="AA826">
        <v>8408</v>
      </c>
      <c r="AB826" t="s">
        <v>208</v>
      </c>
      <c r="AC826" s="10">
        <v>124.60062551999999</v>
      </c>
      <c r="AF826" t="str">
        <f t="shared" si="34"/>
        <v>73_Sylviculture et exploitation forestière</v>
      </c>
      <c r="AG826" t="str">
        <f>INDEX(PDC!$K$1:$L$89,MATCH('RP2016'!$AI826,PDC!$K:$K,0),MATCH($AG$4,PDC!$K$1:SL$1,0))</f>
        <v>Sylviculture et exploitation forestière</v>
      </c>
      <c r="AH826" t="s">
        <v>157</v>
      </c>
      <c r="AI826" t="s">
        <v>95</v>
      </c>
      <c r="AJ826" s="10">
        <v>194.58897941999999</v>
      </c>
    </row>
    <row r="827" spans="25:36" x14ac:dyDescent="0.35">
      <c r="Y827" t="str">
        <f t="shared" si="33"/>
        <v>8408_Fabrication d'autres matériels de transport</v>
      </c>
      <c r="Z827" t="str">
        <f>INDEX(PDC!$K$1:$L$89,MATCH('RP2016'!$AB827,PDC!$K:$K,0),MATCH($Z$3,PDC!$K$1:$L$1,0))</f>
        <v>Fabrication d'autres matériels de transport</v>
      </c>
      <c r="AA827">
        <v>8408</v>
      </c>
      <c r="AB827" t="s">
        <v>237</v>
      </c>
      <c r="AC827" s="10">
        <v>406.36853013000001</v>
      </c>
      <c r="AF827" t="str">
        <f t="shared" si="34"/>
        <v>73_Pêche et aquaculture</v>
      </c>
      <c r="AG827" t="str">
        <f>INDEX(PDC!$K$1:$L$89,MATCH('RP2016'!$AI827,PDC!$K:$K,0),MATCH($AG$4,PDC!$K$1:SL$1,0))</f>
        <v>Pêche et aquaculture</v>
      </c>
      <c r="AH827" t="s">
        <v>157</v>
      </c>
      <c r="AI827" t="s">
        <v>104</v>
      </c>
      <c r="AJ827" s="10">
        <v>8.3905100582000003</v>
      </c>
    </row>
    <row r="828" spans="25:36" x14ac:dyDescent="0.35">
      <c r="Y828" t="str">
        <f t="shared" si="33"/>
        <v>8408_Fabrication de meubles</v>
      </c>
      <c r="Z828" t="str">
        <f>INDEX(PDC!$K$1:$L$89,MATCH('RP2016'!$AB828,PDC!$K:$K,0),MATCH($Z$3,PDC!$K$1:$L$1,0))</f>
        <v>Fabrication de meubles</v>
      </c>
      <c r="AA828">
        <v>8408</v>
      </c>
      <c r="AB828" t="s">
        <v>231</v>
      </c>
      <c r="AC828" s="10">
        <v>98.446833045999995</v>
      </c>
      <c r="AF828" t="str">
        <f t="shared" si="34"/>
        <v>73_Extraction d'hydrocarbures</v>
      </c>
      <c r="AG828" t="str">
        <f>INDEX(PDC!$K$1:$L$89,MATCH('RP2016'!$AI828,PDC!$K:$K,0),MATCH($AG$4,PDC!$K$1:SL$1,0))</f>
        <v>Extraction d'hydrocarbures</v>
      </c>
      <c r="AH828" t="s">
        <v>157</v>
      </c>
      <c r="AI828" t="s">
        <v>105</v>
      </c>
      <c r="AJ828" s="10">
        <v>0.97362039209999995</v>
      </c>
    </row>
    <row r="829" spans="25:36" x14ac:dyDescent="0.35">
      <c r="Y829" t="str">
        <f t="shared" si="33"/>
        <v>8408_Autres industries manufacturières</v>
      </c>
      <c r="Z829" t="str">
        <f>INDEX(PDC!$K$1:$L$89,MATCH('RP2016'!$AB829,PDC!$K:$K,0),MATCH($Z$3,PDC!$K$1:$L$1,0))</f>
        <v>Autres industries manufacturières</v>
      </c>
      <c r="AA829">
        <v>8408</v>
      </c>
      <c r="AB829" t="s">
        <v>244</v>
      </c>
      <c r="AC829" s="10">
        <v>299.92489604000002</v>
      </c>
      <c r="AF829" t="str">
        <f t="shared" si="34"/>
        <v>73_Autres industries extractives</v>
      </c>
      <c r="AG829" t="str">
        <f>INDEX(PDC!$K$1:$L$89,MATCH('RP2016'!$AI829,PDC!$K:$K,0),MATCH($AG$4,PDC!$K$1:SL$1,0))</f>
        <v>Autres industries extractives</v>
      </c>
      <c r="AH829" t="s">
        <v>157</v>
      </c>
      <c r="AI829" t="s">
        <v>96</v>
      </c>
      <c r="AJ829" s="10">
        <v>111.84264025</v>
      </c>
    </row>
    <row r="830" spans="25:36" x14ac:dyDescent="0.35">
      <c r="Y830" t="str">
        <f t="shared" si="33"/>
        <v>8408_Réparation et installation de machines et d'équipements</v>
      </c>
      <c r="Z830" t="str">
        <f>INDEX(PDC!$K$1:$L$89,MATCH('RP2016'!$AB830,PDC!$K:$K,0),MATCH($Z$3,PDC!$K$1:$L$1,0))</f>
        <v>Réparation et installation de machines et d'équipements</v>
      </c>
      <c r="AA830">
        <v>8408</v>
      </c>
      <c r="AB830" t="s">
        <v>215</v>
      </c>
      <c r="AC830" s="10">
        <v>1514.2699915999999</v>
      </c>
      <c r="AF830" t="str">
        <f t="shared" si="34"/>
        <v>73_Industries alimentaires</v>
      </c>
      <c r="AG830" t="str">
        <f>INDEX(PDC!$K$1:$L$89,MATCH('RP2016'!$AI830,PDC!$K:$K,0),MATCH($AG$4,PDC!$K$1:SL$1,0))</f>
        <v>Industries alimentaires</v>
      </c>
      <c r="AH830" t="s">
        <v>157</v>
      </c>
      <c r="AI830" t="s">
        <v>199</v>
      </c>
      <c r="AJ830" s="10">
        <v>3140.2446141999999</v>
      </c>
    </row>
    <row r="831" spans="25:36" x14ac:dyDescent="0.35">
      <c r="Y831" t="str">
        <f t="shared" si="33"/>
        <v>8408_Production et distribution d'électricité, de gaz, de vapeur et d'air conditionné</v>
      </c>
      <c r="Z831" t="str">
        <f>INDEX(PDC!$K$1:$L$89,MATCH('RP2016'!$AB831,PDC!$K:$K,0),MATCH($Z$3,PDC!$K$1:$L$1,0))</f>
        <v>Production et distribution d'électricité, de gaz, de vapeur et d'air conditionné</v>
      </c>
      <c r="AA831">
        <v>8408</v>
      </c>
      <c r="AB831" t="s">
        <v>253</v>
      </c>
      <c r="AC831" s="10">
        <v>1439.6308809</v>
      </c>
      <c r="AF831" t="str">
        <f t="shared" si="34"/>
        <v>73_Fabrication de boissons</v>
      </c>
      <c r="AG831" t="str">
        <f>INDEX(PDC!$K$1:$L$89,MATCH('RP2016'!$AI831,PDC!$K:$K,0),MATCH($AG$4,PDC!$K$1:SL$1,0))</f>
        <v>Fabrication de boissons</v>
      </c>
      <c r="AH831" t="s">
        <v>157</v>
      </c>
      <c r="AI831" t="s">
        <v>252</v>
      </c>
      <c r="AJ831" s="10">
        <v>255.24987447999999</v>
      </c>
    </row>
    <row r="832" spans="25:36" x14ac:dyDescent="0.35">
      <c r="Y832" t="str">
        <f t="shared" si="33"/>
        <v>8408_Captage, traitement et distribution d'eau</v>
      </c>
      <c r="Z832" t="str">
        <f>INDEX(PDC!$K$1:$L$89,MATCH('RP2016'!$AB832,PDC!$K:$K,0),MATCH($Z$3,PDC!$K$1:$L$1,0))</f>
        <v>Captage, traitement et distribution d'eau</v>
      </c>
      <c r="AA832">
        <v>8408</v>
      </c>
      <c r="AB832" t="s">
        <v>230</v>
      </c>
      <c r="AC832" s="10">
        <v>339.23311195000002</v>
      </c>
      <c r="AF832" t="str">
        <f t="shared" si="34"/>
        <v>73_Fabrication de produits à base de tabac</v>
      </c>
      <c r="AG832" t="str">
        <f>INDEX(PDC!$K$1:$L$89,MATCH('RP2016'!$AI832,PDC!$K:$K,0),MATCH($AG$4,PDC!$K$1:SL$1,0))</f>
        <v>Fabrication de produits à base de tabac</v>
      </c>
      <c r="AH832" t="s">
        <v>157</v>
      </c>
      <c r="AI832" t="s">
        <v>263</v>
      </c>
      <c r="AJ832" s="10">
        <v>3.3323035361</v>
      </c>
    </row>
    <row r="833" spans="25:36" x14ac:dyDescent="0.35">
      <c r="Y833" t="str">
        <f t="shared" si="33"/>
        <v>8408_Collecte et traitement des eaux usées</v>
      </c>
      <c r="Z833" t="str">
        <f>INDEX(PDC!$K$1:$L$89,MATCH('RP2016'!$AB833,PDC!$K:$K,0),MATCH($Z$3,PDC!$K$1:$L$1,0))</f>
        <v>Collecte et traitement des eaux usées</v>
      </c>
      <c r="AA833">
        <v>8408</v>
      </c>
      <c r="AB833" t="s">
        <v>197</v>
      </c>
      <c r="AC833" s="10">
        <v>95.138532698999995</v>
      </c>
      <c r="AF833" t="str">
        <f t="shared" si="34"/>
        <v>73_Fabrication de textiles</v>
      </c>
      <c r="AG833" t="str">
        <f>INDEX(PDC!$K$1:$L$89,MATCH('RP2016'!$AI833,PDC!$K:$K,0),MATCH($AG$4,PDC!$K$1:SL$1,0))</f>
        <v>Fabrication de textiles</v>
      </c>
      <c r="AH833" t="s">
        <v>157</v>
      </c>
      <c r="AI833" t="s">
        <v>250</v>
      </c>
      <c r="AJ833" s="10">
        <v>52.831795468999999</v>
      </c>
    </row>
    <row r="834" spans="25:36" x14ac:dyDescent="0.35">
      <c r="Y834" t="str">
        <f t="shared" si="33"/>
        <v>8408_Collecte, traitement et élimination des déchets ; récupération</v>
      </c>
      <c r="Z834" t="str">
        <f>INDEX(PDC!$K$1:$L$89,MATCH('RP2016'!$AB834,PDC!$K:$K,0),MATCH($Z$3,PDC!$K$1:$L$1,0))</f>
        <v>Collecte, traitement et élimination des déchets ; récupération</v>
      </c>
      <c r="AA834">
        <v>8408</v>
      </c>
      <c r="AB834" t="s">
        <v>147</v>
      </c>
      <c r="AC834" s="10">
        <v>718.32732966000003</v>
      </c>
      <c r="AF834" t="str">
        <f t="shared" si="34"/>
        <v>73_Industrie de l'habillement</v>
      </c>
      <c r="AG834" t="str">
        <f>INDEX(PDC!$K$1:$L$89,MATCH('RP2016'!$AI834,PDC!$K:$K,0),MATCH($AG$4,PDC!$K$1:SL$1,0))</f>
        <v>Industrie de l'habillement</v>
      </c>
      <c r="AH834" t="s">
        <v>157</v>
      </c>
      <c r="AI834" t="s">
        <v>254</v>
      </c>
      <c r="AJ834" s="10">
        <v>36.322978864</v>
      </c>
    </row>
    <row r="835" spans="25:36" x14ac:dyDescent="0.35">
      <c r="Y835" t="str">
        <f t="shared" si="33"/>
        <v>8408_Dépollution et autres services de gestion des déchets</v>
      </c>
      <c r="Z835" t="str">
        <f>INDEX(PDC!$K$1:$L$89,MATCH('RP2016'!$AB835,PDC!$K:$K,0),MATCH($Z$3,PDC!$K$1:$L$1,0))</f>
        <v>Dépollution et autres services de gestion des déchets</v>
      </c>
      <c r="AA835">
        <v>8408</v>
      </c>
      <c r="AB835" t="s">
        <v>246</v>
      </c>
      <c r="AC835" s="10">
        <v>55.303641048000003</v>
      </c>
      <c r="AF835" t="str">
        <f t="shared" si="34"/>
        <v>73_Industrie du cuir et de la chaussure</v>
      </c>
      <c r="AG835" t="str">
        <f>INDEX(PDC!$K$1:$L$89,MATCH('RP2016'!$AI835,PDC!$K:$K,0),MATCH($AG$4,PDC!$K$1:SL$1,0))</f>
        <v>Industrie du cuir et de la chaussure</v>
      </c>
      <c r="AH835" t="s">
        <v>157</v>
      </c>
      <c r="AI835" t="s">
        <v>143</v>
      </c>
      <c r="AJ835" s="10">
        <v>268.65243185000003</v>
      </c>
    </row>
    <row r="836" spans="25:36" x14ac:dyDescent="0.35">
      <c r="Y836" t="str">
        <f t="shared" si="33"/>
        <v>8408_Construction de bâtiments</v>
      </c>
      <c r="Z836" t="str">
        <f>INDEX(PDC!$K$1:$L$89,MATCH('RP2016'!$AB836,PDC!$K:$K,0),MATCH($Z$3,PDC!$K$1:$L$1,0))</f>
        <v>Construction de bâtiments</v>
      </c>
      <c r="AA836">
        <v>8408</v>
      </c>
      <c r="AB836" t="s">
        <v>193</v>
      </c>
      <c r="AC836" s="10">
        <v>795.81930500999999</v>
      </c>
      <c r="AF836" t="str">
        <f t="shared" si="34"/>
        <v>73_Travail du bois et fabrication d'articles en bois et en liège, à l'exception des meubles ; fabrication d'articles en vannerie et sparterie</v>
      </c>
      <c r="AG836" t="str">
        <f>INDEX(PDC!$K$1:$L$89,MATCH('RP2016'!$AI836,PDC!$K:$K,0),MATCH($AG$4,PDC!$K$1:SL$1,0))</f>
        <v>Travail du bois et fabrication d'articles en bois et en liège, à l'exception des meubles ; fabrication d'articles en vannerie et sparterie</v>
      </c>
      <c r="AH836" t="s">
        <v>157</v>
      </c>
      <c r="AI836" t="s">
        <v>196</v>
      </c>
      <c r="AJ836" s="10">
        <v>338.06504837</v>
      </c>
    </row>
    <row r="837" spans="25:36" x14ac:dyDescent="0.35">
      <c r="Y837" t="str">
        <f t="shared" ref="Y837:Y900" si="35">AA837&amp;"_"&amp;Z837</f>
        <v>8408_Génie civil</v>
      </c>
      <c r="Z837" t="str">
        <f>INDEX(PDC!$K$1:$L$89,MATCH('RP2016'!$AB837,PDC!$K:$K,0),MATCH($Z$3,PDC!$K$1:$L$1,0))</f>
        <v>Génie civil</v>
      </c>
      <c r="AA837">
        <v>8408</v>
      </c>
      <c r="AB837" t="s">
        <v>149</v>
      </c>
      <c r="AC837" s="10">
        <v>1361.8225076000001</v>
      </c>
      <c r="AF837" t="str">
        <f t="shared" ref="AF837:AF900" si="36">AH837&amp;"_"&amp;AG837</f>
        <v>73_Industrie du papier et du carton</v>
      </c>
      <c r="AG837" t="str">
        <f>INDEX(PDC!$K$1:$L$89,MATCH('RP2016'!$AI837,PDC!$K:$K,0),MATCH($AG$4,PDC!$K$1:SL$1,0))</f>
        <v>Industrie du papier et du carton</v>
      </c>
      <c r="AH837" t="s">
        <v>157</v>
      </c>
      <c r="AI837" t="s">
        <v>248</v>
      </c>
      <c r="AJ837" s="10">
        <v>428.06695188999998</v>
      </c>
    </row>
    <row r="838" spans="25:36" x14ac:dyDescent="0.35">
      <c r="Y838" t="str">
        <f t="shared" si="35"/>
        <v>8408_Travaux de construction spécialisés</v>
      </c>
      <c r="Z838" t="str">
        <f>INDEX(PDC!$K$1:$L$89,MATCH('RP2016'!$AB838,PDC!$K:$K,0),MATCH($Z$3,PDC!$K$1:$L$1,0))</f>
        <v>Travaux de construction spécialisés</v>
      </c>
      <c r="AA838">
        <v>8408</v>
      </c>
      <c r="AB838" t="s">
        <v>151</v>
      </c>
      <c r="AC838" s="10">
        <v>8291.8712742999996</v>
      </c>
      <c r="AF838" t="str">
        <f t="shared" si="36"/>
        <v>73_Imprimerie et reproduction d'enregistrements</v>
      </c>
      <c r="AG838" t="str">
        <f>INDEX(PDC!$K$1:$L$89,MATCH('RP2016'!$AI838,PDC!$K:$K,0),MATCH($AG$4,PDC!$K$1:SL$1,0))</f>
        <v>Imprimerie et reproduction d'enregistrements</v>
      </c>
      <c r="AH838" t="s">
        <v>157</v>
      </c>
      <c r="AI838" t="s">
        <v>221</v>
      </c>
      <c r="AJ838" s="10">
        <v>194.54538192000001</v>
      </c>
    </row>
    <row r="839" spans="25:36" x14ac:dyDescent="0.35">
      <c r="Y839" t="str">
        <f t="shared" si="35"/>
        <v>8408_Commerce et réparation d'automobiles et de motocycles</v>
      </c>
      <c r="Z839" t="str">
        <f>INDEX(PDC!$K$1:$L$89,MATCH('RP2016'!$AB839,PDC!$K:$K,0),MATCH($Z$3,PDC!$K$1:$L$1,0))</f>
        <v>Commerce et réparation d'automobiles et de motocycles</v>
      </c>
      <c r="AA839">
        <v>8408</v>
      </c>
      <c r="AB839" t="s">
        <v>223</v>
      </c>
      <c r="AC839" s="10">
        <v>3349.0503862</v>
      </c>
      <c r="AF839" t="str">
        <f t="shared" si="36"/>
        <v>73_Cokéfaction et raffinage</v>
      </c>
      <c r="AG839" t="str">
        <f>INDEX(PDC!$K$1:$L$89,MATCH('RP2016'!$AI839,PDC!$K:$K,0),MATCH($AG$4,PDC!$K$1:SL$1,0))</f>
        <v>Cokéfaction et raffinage</v>
      </c>
      <c r="AH839" t="s">
        <v>157</v>
      </c>
      <c r="AI839" t="s">
        <v>262</v>
      </c>
      <c r="AJ839" s="10">
        <v>1.0208398835000001</v>
      </c>
    </row>
    <row r="840" spans="25:36" x14ac:dyDescent="0.35">
      <c r="Y840" t="str">
        <f t="shared" si="35"/>
        <v>8408_Commerce de gros, à l'exception des automobiles et des motocycles</v>
      </c>
      <c r="Z840" t="str">
        <f>INDEX(PDC!$K$1:$L$89,MATCH('RP2016'!$AB840,PDC!$K:$K,0),MATCH($Z$3,PDC!$K$1:$L$1,0))</f>
        <v>Commerce de gros, à l'exception des automobiles et des motocycles</v>
      </c>
      <c r="AA840">
        <v>8408</v>
      </c>
      <c r="AB840" t="s">
        <v>210</v>
      </c>
      <c r="AC840" s="10">
        <v>6127.7198246999997</v>
      </c>
      <c r="AF840" t="str">
        <f t="shared" si="36"/>
        <v>73_Industrie chimique</v>
      </c>
      <c r="AG840" t="str">
        <f>INDEX(PDC!$K$1:$L$89,MATCH('RP2016'!$AI840,PDC!$K:$K,0),MATCH($AG$4,PDC!$K$1:SL$1,0))</f>
        <v>Industrie chimique</v>
      </c>
      <c r="AH840" t="s">
        <v>157</v>
      </c>
      <c r="AI840" t="s">
        <v>211</v>
      </c>
      <c r="AJ840" s="10">
        <v>775.59762748000003</v>
      </c>
    </row>
    <row r="841" spans="25:36" x14ac:dyDescent="0.35">
      <c r="Y841" t="str">
        <f t="shared" si="35"/>
        <v>8408_Commerce de détail, à l'exception des automobiles et des motocycles</v>
      </c>
      <c r="Z841" t="str">
        <f>INDEX(PDC!$K$1:$L$89,MATCH('RP2016'!$AB841,PDC!$K:$K,0),MATCH($Z$3,PDC!$K$1:$L$1,0))</f>
        <v>Commerce de détail, à l'exception des automobiles et des motocycles</v>
      </c>
      <c r="AA841">
        <v>8408</v>
      </c>
      <c r="AB841" t="s">
        <v>206</v>
      </c>
      <c r="AC841" s="10">
        <v>12225.057181</v>
      </c>
      <c r="AF841" t="str">
        <f t="shared" si="36"/>
        <v>73_Industrie pharmaceutique</v>
      </c>
      <c r="AG841" t="str">
        <f>INDEX(PDC!$K$1:$L$89,MATCH('RP2016'!$AI841,PDC!$K:$K,0),MATCH($AG$4,PDC!$K$1:SL$1,0))</f>
        <v>Industrie pharmaceutique</v>
      </c>
      <c r="AH841" t="s">
        <v>157</v>
      </c>
      <c r="AI841" t="s">
        <v>259</v>
      </c>
      <c r="AJ841" s="10">
        <v>79.368876916000005</v>
      </c>
    </row>
    <row r="842" spans="25:36" x14ac:dyDescent="0.35">
      <c r="Y842" t="str">
        <f t="shared" si="35"/>
        <v>8408_Transports terrestres et transport par conduites</v>
      </c>
      <c r="Z842" t="str">
        <f>INDEX(PDC!$K$1:$L$89,MATCH('RP2016'!$AB842,PDC!$K:$K,0),MATCH($Z$3,PDC!$K$1:$L$1,0))</f>
        <v>Transports terrestres et transport par conduites</v>
      </c>
      <c r="AA842">
        <v>8408</v>
      </c>
      <c r="AB842" t="s">
        <v>205</v>
      </c>
      <c r="AC842" s="10">
        <v>5605.4015754000002</v>
      </c>
      <c r="AF842" t="str">
        <f t="shared" si="36"/>
        <v>73_Fabrication de produits en caoutchouc et en plastique</v>
      </c>
      <c r="AG842" t="str">
        <f>INDEX(PDC!$K$1:$L$89,MATCH('RP2016'!$AI842,PDC!$K:$K,0),MATCH($AG$4,PDC!$K$1:SL$1,0))</f>
        <v>Fabrication de produits en caoutchouc et en plastique</v>
      </c>
      <c r="AH842" t="s">
        <v>157</v>
      </c>
      <c r="AI842" t="s">
        <v>195</v>
      </c>
      <c r="AJ842" s="10">
        <v>395.10665024000002</v>
      </c>
    </row>
    <row r="843" spans="25:36" x14ac:dyDescent="0.35">
      <c r="Y843" t="str">
        <f t="shared" si="35"/>
        <v>8408_Transports aériens</v>
      </c>
      <c r="Z843" t="str">
        <f>INDEX(PDC!$K$1:$L$89,MATCH('RP2016'!$AB843,PDC!$K:$K,0),MATCH($Z$3,PDC!$K$1:$L$1,0))</f>
        <v>Transports aériens</v>
      </c>
      <c r="AA843">
        <v>8408</v>
      </c>
      <c r="AB843" t="s">
        <v>258</v>
      </c>
      <c r="AC843" s="10">
        <v>858.83313873999998</v>
      </c>
      <c r="AF843" t="str">
        <f t="shared" si="36"/>
        <v>73_Fabrication d'autres produits minéraux non métalliques</v>
      </c>
      <c r="AG843" t="str">
        <f>INDEX(PDC!$K$1:$L$89,MATCH('RP2016'!$AI843,PDC!$K:$K,0),MATCH($AG$4,PDC!$K$1:SL$1,0))</f>
        <v>Fabrication d'autres produits minéraux non métalliques</v>
      </c>
      <c r="AH843" t="s">
        <v>157</v>
      </c>
      <c r="AI843" t="s">
        <v>203</v>
      </c>
      <c r="AJ843" s="10">
        <v>1056.0787402000001</v>
      </c>
    </row>
    <row r="844" spans="25:36" x14ac:dyDescent="0.35">
      <c r="Y844" t="str">
        <f t="shared" si="35"/>
        <v>8408_Entreposage et services auxiliaires des transports</v>
      </c>
      <c r="Z844" t="str">
        <f>INDEX(PDC!$K$1:$L$89,MATCH('RP2016'!$AB844,PDC!$K:$K,0),MATCH($Z$3,PDC!$K$1:$L$1,0))</f>
        <v>Entreposage et services auxiliaires des transports</v>
      </c>
      <c r="AA844">
        <v>8408</v>
      </c>
      <c r="AB844" t="s">
        <v>200</v>
      </c>
      <c r="AC844" s="10">
        <v>2029.4287179999999</v>
      </c>
      <c r="AF844" t="str">
        <f t="shared" si="36"/>
        <v>73_Métallurgie</v>
      </c>
      <c r="AG844" t="str">
        <f>INDEX(PDC!$K$1:$L$89,MATCH('RP2016'!$AI844,PDC!$K:$K,0),MATCH($AG$4,PDC!$K$1:SL$1,0))</f>
        <v>Métallurgie</v>
      </c>
      <c r="AH844" t="s">
        <v>157</v>
      </c>
      <c r="AI844" t="s">
        <v>225</v>
      </c>
      <c r="AJ844" s="10">
        <v>2753.7050365</v>
      </c>
    </row>
    <row r="845" spans="25:36" x14ac:dyDescent="0.35">
      <c r="Y845" t="str">
        <f t="shared" si="35"/>
        <v>8408_Activités de poste et de courrier</v>
      </c>
      <c r="Z845" t="str">
        <f>INDEX(PDC!$K$1:$L$89,MATCH('RP2016'!$AB845,PDC!$K:$K,0),MATCH($Z$3,PDC!$K$1:$L$1,0))</f>
        <v>Activités de poste et de courrier</v>
      </c>
      <c r="AA845">
        <v>8408</v>
      </c>
      <c r="AB845" t="s">
        <v>229</v>
      </c>
      <c r="AC845" s="10">
        <v>1200.4841401000001</v>
      </c>
      <c r="AF845" t="str">
        <f t="shared" si="36"/>
        <v>73_Fabrication de produits métalliques, à l'exception des machines et des équipements</v>
      </c>
      <c r="AG845" t="str">
        <f>INDEX(PDC!$K$1:$L$89,MATCH('RP2016'!$AI845,PDC!$K:$K,0),MATCH($AG$4,PDC!$K$1:SL$1,0))</f>
        <v>Fabrication de produits métalliques, à l'exception des machines et des équipements</v>
      </c>
      <c r="AH845" t="s">
        <v>157</v>
      </c>
      <c r="AI845" t="s">
        <v>204</v>
      </c>
      <c r="AJ845" s="10">
        <v>2694.6575348000001</v>
      </c>
    </row>
    <row r="846" spans="25:36" x14ac:dyDescent="0.35">
      <c r="Y846" t="str">
        <f t="shared" si="35"/>
        <v>8408_Hébergement</v>
      </c>
      <c r="Z846" t="str">
        <f>INDEX(PDC!$K$1:$L$89,MATCH('RP2016'!$AB846,PDC!$K:$K,0),MATCH($Z$3,PDC!$K$1:$L$1,0))</f>
        <v>Hébergement</v>
      </c>
      <c r="AA846">
        <v>8408</v>
      </c>
      <c r="AB846" t="s">
        <v>220</v>
      </c>
      <c r="AC846" s="10">
        <v>1488.9453301999999</v>
      </c>
      <c r="AF846" t="str">
        <f t="shared" si="36"/>
        <v>73_Fabrication de produits informatiques, électroniques et optiques</v>
      </c>
      <c r="AG846" t="str">
        <f>INDEX(PDC!$K$1:$L$89,MATCH('RP2016'!$AI846,PDC!$K:$K,0),MATCH($AG$4,PDC!$K$1:SL$1,0))</f>
        <v>Fabrication de produits informatiques, électroniques et optiques</v>
      </c>
      <c r="AH846" t="s">
        <v>157</v>
      </c>
      <c r="AI846" t="s">
        <v>145</v>
      </c>
      <c r="AJ846" s="10">
        <v>362.74476901000003</v>
      </c>
    </row>
    <row r="847" spans="25:36" x14ac:dyDescent="0.35">
      <c r="Y847" t="str">
        <f t="shared" si="35"/>
        <v>8408_Restauration</v>
      </c>
      <c r="Z847" t="str">
        <f>INDEX(PDC!$K$1:$L$89,MATCH('RP2016'!$AB847,PDC!$K:$K,0),MATCH($Z$3,PDC!$K$1:$L$1,0))</f>
        <v>Restauration</v>
      </c>
      <c r="AA847">
        <v>8408</v>
      </c>
      <c r="AB847" t="s">
        <v>214</v>
      </c>
      <c r="AC847" s="10">
        <v>4655.5489052000003</v>
      </c>
      <c r="AF847" t="str">
        <f t="shared" si="36"/>
        <v>73_Fabrication d'équipements électriques</v>
      </c>
      <c r="AG847" t="str">
        <f>INDEX(PDC!$K$1:$L$89,MATCH('RP2016'!$AI847,PDC!$K:$K,0),MATCH($AG$4,PDC!$K$1:SL$1,0))</f>
        <v>Fabrication d'équipements électriques</v>
      </c>
      <c r="AH847" t="s">
        <v>157</v>
      </c>
      <c r="AI847" t="s">
        <v>235</v>
      </c>
      <c r="AJ847" s="10">
        <v>1561.6434454</v>
      </c>
    </row>
    <row r="848" spans="25:36" x14ac:dyDescent="0.35">
      <c r="Y848" t="str">
        <f t="shared" si="35"/>
        <v>8408_Édition</v>
      </c>
      <c r="Z848" t="str">
        <f>INDEX(PDC!$K$1:$L$89,MATCH('RP2016'!$AB848,PDC!$K:$K,0),MATCH($Z$3,PDC!$K$1:$L$1,0))</f>
        <v>Édition</v>
      </c>
      <c r="AA848">
        <v>8408</v>
      </c>
      <c r="AB848" t="s">
        <v>255</v>
      </c>
      <c r="AC848" s="10">
        <v>944.08624924000003</v>
      </c>
      <c r="AF848" t="str">
        <f t="shared" si="36"/>
        <v>73_Fabrication de machines et équipements n.c.a.</v>
      </c>
      <c r="AG848" t="str">
        <f>INDEX(PDC!$K$1:$L$89,MATCH('RP2016'!$AI848,PDC!$K:$K,0),MATCH($AG$4,PDC!$K$1:SL$1,0))</f>
        <v>Fabrication de machines et équipements n.c.a.</v>
      </c>
      <c r="AH848" t="s">
        <v>157</v>
      </c>
      <c r="AI848" t="s">
        <v>219</v>
      </c>
      <c r="AJ848" s="10">
        <v>1271.0714398</v>
      </c>
    </row>
    <row r="849" spans="25:36" x14ac:dyDescent="0.35">
      <c r="Y849" t="str">
        <f t="shared" si="35"/>
        <v>8408_Production de films cinématographiques, de vidéo et de programmes de télévision ; enregistrement sonore et édition musicale</v>
      </c>
      <c r="Z849" t="str">
        <f>INDEX(PDC!$K$1:$L$89,MATCH('RP2016'!$AB849,PDC!$K:$K,0),MATCH($Z$3,PDC!$K$1:$L$1,0))</f>
        <v>Production de films cinématographiques, de vidéo et de programmes de télévision ; enregistrement sonore et édition musicale</v>
      </c>
      <c r="AA849">
        <v>8408</v>
      </c>
      <c r="AB849" t="s">
        <v>228</v>
      </c>
      <c r="AC849" s="10">
        <v>212.34998701999999</v>
      </c>
      <c r="AF849" t="str">
        <f t="shared" si="36"/>
        <v>73_Industrie automobile</v>
      </c>
      <c r="AG849" t="str">
        <f>INDEX(PDC!$K$1:$L$89,MATCH('RP2016'!$AI849,PDC!$K:$K,0),MATCH($AG$4,PDC!$K$1:SL$1,0))</f>
        <v>Industrie automobile</v>
      </c>
      <c r="AH849" t="s">
        <v>157</v>
      </c>
      <c r="AI849" t="s">
        <v>208</v>
      </c>
      <c r="AJ849" s="10">
        <v>263.18934235</v>
      </c>
    </row>
    <row r="850" spans="25:36" x14ac:dyDescent="0.35">
      <c r="Y850" t="str">
        <f t="shared" si="35"/>
        <v>8408_Programmation et diffusion</v>
      </c>
      <c r="Z850" t="str">
        <f>INDEX(PDC!$K$1:$L$89,MATCH('RP2016'!$AB850,PDC!$K:$K,0),MATCH($Z$3,PDC!$K$1:$L$1,0))</f>
        <v>Programmation et diffusion</v>
      </c>
      <c r="AA850">
        <v>8408</v>
      </c>
      <c r="AB850" t="s">
        <v>257</v>
      </c>
      <c r="AC850" s="10">
        <v>95.181547311000003</v>
      </c>
      <c r="AF850" t="str">
        <f t="shared" si="36"/>
        <v>73_Fabrication d'autres matériels de transport</v>
      </c>
      <c r="AG850" t="str">
        <f>INDEX(PDC!$K$1:$L$89,MATCH('RP2016'!$AI850,PDC!$K:$K,0),MATCH($AG$4,PDC!$K$1:SL$1,0))</f>
        <v>Fabrication d'autres matériels de transport</v>
      </c>
      <c r="AH850" t="s">
        <v>157</v>
      </c>
      <c r="AI850" t="s">
        <v>237</v>
      </c>
      <c r="AJ850" s="10">
        <v>42.890678266000002</v>
      </c>
    </row>
    <row r="851" spans="25:36" x14ac:dyDescent="0.35">
      <c r="Y851" t="str">
        <f t="shared" si="35"/>
        <v>8408_Télécommunications</v>
      </c>
      <c r="Z851" t="str">
        <f>INDEX(PDC!$K$1:$L$89,MATCH('RP2016'!$AB851,PDC!$K:$K,0),MATCH($Z$3,PDC!$K$1:$L$1,0))</f>
        <v>Télécommunications</v>
      </c>
      <c r="AA851">
        <v>8408</v>
      </c>
      <c r="AB851" t="s">
        <v>249</v>
      </c>
      <c r="AC851" s="10">
        <v>558.54889965999996</v>
      </c>
      <c r="AF851" t="str">
        <f t="shared" si="36"/>
        <v>73_Fabrication de meubles</v>
      </c>
      <c r="AG851" t="str">
        <f>INDEX(PDC!$K$1:$L$89,MATCH('RP2016'!$AI851,PDC!$K:$K,0),MATCH($AG$4,PDC!$K$1:SL$1,0))</f>
        <v>Fabrication de meubles</v>
      </c>
      <c r="AH851" t="s">
        <v>157</v>
      </c>
      <c r="AI851" t="s">
        <v>231</v>
      </c>
      <c r="AJ851" s="10">
        <v>117.99025444999999</v>
      </c>
    </row>
    <row r="852" spans="25:36" x14ac:dyDescent="0.35">
      <c r="Y852" t="str">
        <f t="shared" si="35"/>
        <v>8408_Programmation, conseil et autres activités informatiques</v>
      </c>
      <c r="Z852" t="str">
        <f>INDEX(PDC!$K$1:$L$89,MATCH('RP2016'!$AB852,PDC!$K:$K,0),MATCH($Z$3,PDC!$K$1:$L$1,0))</f>
        <v>Programmation, conseil et autres activités informatiques</v>
      </c>
      <c r="AA852">
        <v>8408</v>
      </c>
      <c r="AB852" t="s">
        <v>233</v>
      </c>
      <c r="AC852" s="10">
        <v>2642.4714687000001</v>
      </c>
      <c r="AF852" t="str">
        <f t="shared" si="36"/>
        <v>73_Autres industries manufacturières</v>
      </c>
      <c r="AG852" t="str">
        <f>INDEX(PDC!$K$1:$L$89,MATCH('RP2016'!$AI852,PDC!$K:$K,0),MATCH($AG$4,PDC!$K$1:SL$1,0))</f>
        <v>Autres industries manufacturières</v>
      </c>
      <c r="AH852" t="s">
        <v>157</v>
      </c>
      <c r="AI852" t="s">
        <v>244</v>
      </c>
      <c r="AJ852" s="10">
        <v>224.06640530999999</v>
      </c>
    </row>
    <row r="853" spans="25:36" x14ac:dyDescent="0.35">
      <c r="Y853" t="str">
        <f t="shared" si="35"/>
        <v>8408_Services d'information</v>
      </c>
      <c r="Z853" t="str">
        <f>INDEX(PDC!$K$1:$L$89,MATCH('RP2016'!$AB853,PDC!$K:$K,0),MATCH($Z$3,PDC!$K$1:$L$1,0))</f>
        <v>Services d'information</v>
      </c>
      <c r="AA853">
        <v>8408</v>
      </c>
      <c r="AB853" t="s">
        <v>153</v>
      </c>
      <c r="AC853" s="10">
        <v>167.90810877999999</v>
      </c>
      <c r="AF853" t="str">
        <f t="shared" si="36"/>
        <v>73_Réparation et installation de machines et d'équipements</v>
      </c>
      <c r="AG853" t="str">
        <f>INDEX(PDC!$K$1:$L$89,MATCH('RP2016'!$AI853,PDC!$K:$K,0),MATCH($AG$4,PDC!$K$1:SL$1,0))</f>
        <v>Réparation et installation de machines et d'équipements</v>
      </c>
      <c r="AH853" t="s">
        <v>157</v>
      </c>
      <c r="AI853" t="s">
        <v>215</v>
      </c>
      <c r="AJ853" s="10">
        <v>818.08517287999996</v>
      </c>
    </row>
    <row r="854" spans="25:36" x14ac:dyDescent="0.35">
      <c r="Y854" t="str">
        <f t="shared" si="35"/>
        <v>8408_Activités des services financiers, hors assurance et caisses de retraite</v>
      </c>
      <c r="Z854" t="str">
        <f>INDEX(PDC!$K$1:$L$89,MATCH('RP2016'!$AB854,PDC!$K:$K,0),MATCH($Z$3,PDC!$K$1:$L$1,0))</f>
        <v>Activités des services financiers, hors assurance et caisses de retraite</v>
      </c>
      <c r="AA854">
        <v>8408</v>
      </c>
      <c r="AB854" t="s">
        <v>226</v>
      </c>
      <c r="AC854" s="10">
        <v>3174.4363165</v>
      </c>
      <c r="AF854" t="str">
        <f t="shared" si="36"/>
        <v>73_Production et distribution d'électricité, de gaz, de vapeur et d'air conditionné</v>
      </c>
      <c r="AG854" t="str">
        <f>INDEX(PDC!$K$1:$L$89,MATCH('RP2016'!$AI854,PDC!$K:$K,0),MATCH($AG$4,PDC!$K$1:SL$1,0))</f>
        <v>Production et distribution d'électricité, de gaz, de vapeur et d'air conditionné</v>
      </c>
      <c r="AH854" t="s">
        <v>157</v>
      </c>
      <c r="AI854" t="s">
        <v>253</v>
      </c>
      <c r="AJ854" s="10">
        <v>2149.7704494</v>
      </c>
    </row>
    <row r="855" spans="25:36" x14ac:dyDescent="0.35">
      <c r="Y855" t="str">
        <f t="shared" si="35"/>
        <v>8408_Assurance</v>
      </c>
      <c r="Z855" t="str">
        <f>INDEX(PDC!$K$1:$L$89,MATCH('RP2016'!$AB855,PDC!$K:$K,0),MATCH($Z$3,PDC!$K$1:$L$1,0))</f>
        <v>Assurance</v>
      </c>
      <c r="AA855">
        <v>8408</v>
      </c>
      <c r="AB855" t="s">
        <v>240</v>
      </c>
      <c r="AC855" s="10">
        <v>1036.8813937</v>
      </c>
      <c r="AF855" t="str">
        <f t="shared" si="36"/>
        <v>73_Captage, traitement et distribution d'eau</v>
      </c>
      <c r="AG855" t="str">
        <f>INDEX(PDC!$K$1:$L$89,MATCH('RP2016'!$AI855,PDC!$K:$K,0),MATCH($AG$4,PDC!$K$1:SL$1,0))</f>
        <v>Captage, traitement et distribution d'eau</v>
      </c>
      <c r="AH855" t="s">
        <v>157</v>
      </c>
      <c r="AI855" t="s">
        <v>230</v>
      </c>
      <c r="AJ855" s="10">
        <v>219.13084463999999</v>
      </c>
    </row>
    <row r="856" spans="25:36" x14ac:dyDescent="0.35">
      <c r="Y856" t="str">
        <f t="shared" si="35"/>
        <v>8408_Activités auxiliaires de services financiers et d'assurance</v>
      </c>
      <c r="Z856" t="str">
        <f>INDEX(PDC!$K$1:$L$89,MATCH('RP2016'!$AB856,PDC!$K:$K,0),MATCH($Z$3,PDC!$K$1:$L$1,0))</f>
        <v>Activités auxiliaires de services financiers et d'assurance</v>
      </c>
      <c r="AA856">
        <v>8408</v>
      </c>
      <c r="AB856" t="s">
        <v>232</v>
      </c>
      <c r="AC856" s="10">
        <v>746.96177307999994</v>
      </c>
      <c r="AF856" t="str">
        <f t="shared" si="36"/>
        <v>73_Collecte et traitement des eaux usées</v>
      </c>
      <c r="AG856" t="str">
        <f>INDEX(PDC!$K$1:$L$89,MATCH('RP2016'!$AI856,PDC!$K:$K,0),MATCH($AG$4,PDC!$K$1:SL$1,0))</f>
        <v>Collecte et traitement des eaux usées</v>
      </c>
      <c r="AH856" t="s">
        <v>157</v>
      </c>
      <c r="AI856" t="s">
        <v>197</v>
      </c>
      <c r="AJ856" s="10">
        <v>113.39249224</v>
      </c>
    </row>
    <row r="857" spans="25:36" x14ac:dyDescent="0.35">
      <c r="Y857" t="str">
        <f t="shared" si="35"/>
        <v>8408_Activités immobilières</v>
      </c>
      <c r="Z857" t="str">
        <f>INDEX(PDC!$K$1:$L$89,MATCH('RP2016'!$AB857,PDC!$K:$K,0),MATCH($Z$3,PDC!$K$1:$L$1,0))</f>
        <v>Activités immobilières</v>
      </c>
      <c r="AA857">
        <v>8408</v>
      </c>
      <c r="AB857" t="s">
        <v>217</v>
      </c>
      <c r="AC857" s="10">
        <v>1909.5826506999999</v>
      </c>
      <c r="AF857" t="str">
        <f t="shared" si="36"/>
        <v>73_Collecte, traitement et élimination des déchets ; récupération</v>
      </c>
      <c r="AG857" t="str">
        <f>INDEX(PDC!$K$1:$L$89,MATCH('RP2016'!$AI857,PDC!$K:$K,0),MATCH($AG$4,PDC!$K$1:SL$1,0))</f>
        <v>Collecte, traitement et élimination des déchets ; récupération</v>
      </c>
      <c r="AH857" t="s">
        <v>157</v>
      </c>
      <c r="AI857" t="s">
        <v>147</v>
      </c>
      <c r="AJ857" s="10">
        <v>671.55145224</v>
      </c>
    </row>
    <row r="858" spans="25:36" x14ac:dyDescent="0.35">
      <c r="Y858" t="str">
        <f t="shared" si="35"/>
        <v>8408_Activités juridiques et comptables</v>
      </c>
      <c r="Z858" t="str">
        <f>INDEX(PDC!$K$1:$L$89,MATCH('RP2016'!$AB858,PDC!$K:$K,0),MATCH($Z$3,PDC!$K$1:$L$1,0))</f>
        <v>Activités juridiques et comptables</v>
      </c>
      <c r="AA858">
        <v>8408</v>
      </c>
      <c r="AB858" t="s">
        <v>155</v>
      </c>
      <c r="AC858" s="10">
        <v>1943.2726478</v>
      </c>
      <c r="AF858" t="str">
        <f t="shared" si="36"/>
        <v>73_Dépollution et autres services de gestion des déchets</v>
      </c>
      <c r="AG858" t="str">
        <f>INDEX(PDC!$K$1:$L$89,MATCH('RP2016'!$AI858,PDC!$K:$K,0),MATCH($AG$4,PDC!$K$1:SL$1,0))</f>
        <v>Dépollution et autres services de gestion des déchets</v>
      </c>
      <c r="AH858" t="s">
        <v>157</v>
      </c>
      <c r="AI858" t="s">
        <v>246</v>
      </c>
      <c r="AJ858" s="10">
        <v>5.0643500644000001</v>
      </c>
    </row>
    <row r="859" spans="25:36" x14ac:dyDescent="0.35">
      <c r="Y859" t="str">
        <f t="shared" si="35"/>
        <v>8408_Activités des sièges sociaux ; conseil de gestion</v>
      </c>
      <c r="Z859" t="str">
        <f>INDEX(PDC!$K$1:$L$89,MATCH('RP2016'!$AB859,PDC!$K:$K,0),MATCH($Z$3,PDC!$K$1:$L$1,0))</f>
        <v>Activités des sièges sociaux ; conseil de gestion</v>
      </c>
      <c r="AA859">
        <v>8408</v>
      </c>
      <c r="AB859" t="s">
        <v>234</v>
      </c>
      <c r="AC859" s="10">
        <v>987.57278994000001</v>
      </c>
      <c r="AF859" t="str">
        <f t="shared" si="36"/>
        <v>73_Construction de bâtiments</v>
      </c>
      <c r="AG859" t="str">
        <f>INDEX(PDC!$K$1:$L$89,MATCH('RP2016'!$AI859,PDC!$K:$K,0),MATCH($AG$4,PDC!$K$1:SL$1,0))</f>
        <v>Construction de bâtiments</v>
      </c>
      <c r="AH859" t="s">
        <v>157</v>
      </c>
      <c r="AI859" t="s">
        <v>193</v>
      </c>
      <c r="AJ859" s="10">
        <v>949.24931146999995</v>
      </c>
    </row>
    <row r="860" spans="25:36" x14ac:dyDescent="0.35">
      <c r="Y860" t="str">
        <f t="shared" si="35"/>
        <v>8408_Activités d'architecture et d'ingénierie ; activités de contrôle et analyses techniques</v>
      </c>
      <c r="Z860" t="str">
        <f>INDEX(PDC!$K$1:$L$89,MATCH('RP2016'!$AB860,PDC!$K:$K,0),MATCH($Z$3,PDC!$K$1:$L$1,0))</f>
        <v>Activités d'architecture et d'ingénierie ; activités de contrôle et analyses techniques</v>
      </c>
      <c r="AA860">
        <v>8408</v>
      </c>
      <c r="AB860" t="s">
        <v>243</v>
      </c>
      <c r="AC860" s="10">
        <v>2284.1729411000001</v>
      </c>
      <c r="AF860" t="str">
        <f t="shared" si="36"/>
        <v>73_Génie civil</v>
      </c>
      <c r="AG860" t="str">
        <f>INDEX(PDC!$K$1:$L$89,MATCH('RP2016'!$AI860,PDC!$K:$K,0),MATCH($AG$4,PDC!$K$1:SL$1,0))</f>
        <v>Génie civil</v>
      </c>
      <c r="AH860" t="s">
        <v>157</v>
      </c>
      <c r="AI860" t="s">
        <v>149</v>
      </c>
      <c r="AJ860" s="10">
        <v>1716.6988793</v>
      </c>
    </row>
    <row r="861" spans="25:36" x14ac:dyDescent="0.35">
      <c r="Y861" t="str">
        <f t="shared" si="35"/>
        <v>8408_Recherche-développement scientifique</v>
      </c>
      <c r="Z861" t="str">
        <f>INDEX(PDC!$K$1:$L$89,MATCH('RP2016'!$AB861,PDC!$K:$K,0),MATCH($Z$3,PDC!$K$1:$L$1,0))</f>
        <v>Recherche-développement scientifique</v>
      </c>
      <c r="AA861">
        <v>8408</v>
      </c>
      <c r="AB861" t="s">
        <v>251</v>
      </c>
      <c r="AC861" s="10">
        <v>3396.8978194000001</v>
      </c>
      <c r="AF861" t="str">
        <f t="shared" si="36"/>
        <v>73_Travaux de construction spécialisés</v>
      </c>
      <c r="AG861" t="str">
        <f>INDEX(PDC!$K$1:$L$89,MATCH('RP2016'!$AI861,PDC!$K:$K,0),MATCH($AG$4,PDC!$K$1:SL$1,0))</f>
        <v>Travaux de construction spécialisés</v>
      </c>
      <c r="AH861" t="s">
        <v>157</v>
      </c>
      <c r="AI861" t="s">
        <v>151</v>
      </c>
      <c r="AJ861" s="10">
        <v>9050.5237484000008</v>
      </c>
    </row>
    <row r="862" spans="25:36" x14ac:dyDescent="0.35">
      <c r="Y862" t="str">
        <f t="shared" si="35"/>
        <v>8408_Publicité et études de marché</v>
      </c>
      <c r="Z862" t="str">
        <f>INDEX(PDC!$K$1:$L$89,MATCH('RP2016'!$AB862,PDC!$K:$K,0),MATCH($Z$3,PDC!$K$1:$L$1,0))</f>
        <v>Publicité et études de marché</v>
      </c>
      <c r="AA862">
        <v>8408</v>
      </c>
      <c r="AB862" t="s">
        <v>157</v>
      </c>
      <c r="AC862" s="10">
        <v>630.49137722</v>
      </c>
      <c r="AF862" t="str">
        <f t="shared" si="36"/>
        <v>73_Commerce et réparation d'automobiles et de motocycles</v>
      </c>
      <c r="AG862" t="str">
        <f>INDEX(PDC!$K$1:$L$89,MATCH('RP2016'!$AI862,PDC!$K:$K,0),MATCH($AG$4,PDC!$K$1:SL$1,0))</f>
        <v>Commerce et réparation d'automobiles et de motocycles</v>
      </c>
      <c r="AH862" t="s">
        <v>157</v>
      </c>
      <c r="AI862" t="s">
        <v>223</v>
      </c>
      <c r="AJ862" s="10">
        <v>2823.8832557000001</v>
      </c>
    </row>
    <row r="863" spans="25:36" x14ac:dyDescent="0.35">
      <c r="Y863" t="str">
        <f t="shared" si="35"/>
        <v>8408_Autres activités spécialisées, scientifiques et techniques</v>
      </c>
      <c r="Z863" t="str">
        <f>INDEX(PDC!$K$1:$L$89,MATCH('RP2016'!$AB863,PDC!$K:$K,0),MATCH($Z$3,PDC!$K$1:$L$1,0))</f>
        <v>Autres activités spécialisées, scientifiques et techniques</v>
      </c>
      <c r="AA863">
        <v>8408</v>
      </c>
      <c r="AB863" t="s">
        <v>159</v>
      </c>
      <c r="AC863" s="10">
        <v>189.98715457</v>
      </c>
      <c r="AF863" t="str">
        <f t="shared" si="36"/>
        <v>73_Commerce de gros, à l'exception des automobiles et des motocycles</v>
      </c>
      <c r="AG863" t="str">
        <f>INDEX(PDC!$K$1:$L$89,MATCH('RP2016'!$AI863,PDC!$K:$K,0),MATCH($AG$4,PDC!$K$1:SL$1,0))</f>
        <v>Commerce de gros, à l'exception des automobiles et des motocycles</v>
      </c>
      <c r="AH863" t="s">
        <v>157</v>
      </c>
      <c r="AI863" t="s">
        <v>210</v>
      </c>
      <c r="AJ863" s="10">
        <v>5013.7292368999997</v>
      </c>
    </row>
    <row r="864" spans="25:36" x14ac:dyDescent="0.35">
      <c r="Y864" t="str">
        <f t="shared" si="35"/>
        <v>8408_Activités vétérinaires</v>
      </c>
      <c r="Z864" t="str">
        <f>INDEX(PDC!$K$1:$L$89,MATCH('RP2016'!$AB864,PDC!$K:$K,0),MATCH($Z$3,PDC!$K$1:$L$1,0))</f>
        <v>Activités vétérinaires</v>
      </c>
      <c r="AA864">
        <v>8408</v>
      </c>
      <c r="AB864" t="s">
        <v>238</v>
      </c>
      <c r="AC864" s="10">
        <v>147.62923805</v>
      </c>
      <c r="AF864" t="str">
        <f t="shared" si="36"/>
        <v>73_Commerce de détail, à l'exception des automobiles et des motocycles</v>
      </c>
      <c r="AG864" t="str">
        <f>INDEX(PDC!$K$1:$L$89,MATCH('RP2016'!$AI864,PDC!$K:$K,0),MATCH($AG$4,PDC!$K$1:SL$1,0))</f>
        <v>Commerce de détail, à l'exception des automobiles et des motocycles</v>
      </c>
      <c r="AH864" t="s">
        <v>157</v>
      </c>
      <c r="AI864" t="s">
        <v>206</v>
      </c>
      <c r="AJ864" s="10">
        <v>12612.598470999999</v>
      </c>
    </row>
    <row r="865" spans="25:36" x14ac:dyDescent="0.35">
      <c r="Y865" t="str">
        <f t="shared" si="35"/>
        <v>8408_Activités de location et location-bail</v>
      </c>
      <c r="Z865" t="str">
        <f>INDEX(PDC!$K$1:$L$89,MATCH('RP2016'!$AB865,PDC!$K:$K,0),MATCH($Z$3,PDC!$K$1:$L$1,0))</f>
        <v>Activités de location et location-bail</v>
      </c>
      <c r="AA865">
        <v>8408</v>
      </c>
      <c r="AB865" t="s">
        <v>236</v>
      </c>
      <c r="AC865" s="10">
        <v>569.05960628000003</v>
      </c>
      <c r="AF865" t="str">
        <f t="shared" si="36"/>
        <v>73_Transports terrestres et transport par conduites</v>
      </c>
      <c r="AG865" t="str">
        <f>INDEX(PDC!$K$1:$L$89,MATCH('RP2016'!$AI865,PDC!$K:$K,0),MATCH($AG$4,PDC!$K$1:SL$1,0))</f>
        <v>Transports terrestres et transport par conduites</v>
      </c>
      <c r="AH865" t="s">
        <v>157</v>
      </c>
      <c r="AI865" t="s">
        <v>205</v>
      </c>
      <c r="AJ865" s="10">
        <v>9200.4054756999994</v>
      </c>
    </row>
    <row r="866" spans="25:36" x14ac:dyDescent="0.35">
      <c r="Y866" t="str">
        <f t="shared" si="35"/>
        <v>8408_Activités liées à l'emploi</v>
      </c>
      <c r="Z866" t="str">
        <f>INDEX(PDC!$K$1:$L$89,MATCH('RP2016'!$AB866,PDC!$K:$K,0),MATCH($Z$3,PDC!$K$1:$L$1,0))</f>
        <v>Activités liées à l'emploi</v>
      </c>
      <c r="AA866">
        <v>8408</v>
      </c>
      <c r="AB866" t="s">
        <v>198</v>
      </c>
      <c r="AC866" s="10">
        <v>3370.7923884000002</v>
      </c>
      <c r="AF866" t="str">
        <f t="shared" si="36"/>
        <v>73_Transports par eau</v>
      </c>
      <c r="AG866" t="str">
        <f>INDEX(PDC!$K$1:$L$89,MATCH('RP2016'!$AI866,PDC!$K:$K,0),MATCH($AG$4,PDC!$K$1:SL$1,0))</f>
        <v>Transports par eau</v>
      </c>
      <c r="AH866" t="s">
        <v>157</v>
      </c>
      <c r="AI866" t="s">
        <v>256</v>
      </c>
      <c r="AJ866" s="10">
        <v>8.2256518607999993</v>
      </c>
    </row>
    <row r="867" spans="25:36" x14ac:dyDescent="0.35">
      <c r="Y867" t="str">
        <f t="shared" si="35"/>
        <v>8408_Activités des agences de voyage, voyagistes, services de réservation et activités connexes</v>
      </c>
      <c r="Z867" t="str">
        <f>INDEX(PDC!$K$1:$L$89,MATCH('RP2016'!$AB867,PDC!$K:$K,0),MATCH($Z$3,PDC!$K$1:$L$1,0))</f>
        <v>Activités des agences de voyage, voyagistes, services de réservation et activités connexes</v>
      </c>
      <c r="AA867">
        <v>8408</v>
      </c>
      <c r="AB867" t="s">
        <v>227</v>
      </c>
      <c r="AC867" s="10">
        <v>308.3028486</v>
      </c>
      <c r="AF867" t="str">
        <f t="shared" si="36"/>
        <v>73_Transports aériens</v>
      </c>
      <c r="AG867" t="str">
        <f>INDEX(PDC!$K$1:$L$89,MATCH('RP2016'!$AI867,PDC!$K:$K,0),MATCH($AG$4,PDC!$K$1:SL$1,0))</f>
        <v>Transports aériens</v>
      </c>
      <c r="AH867" t="s">
        <v>157</v>
      </c>
      <c r="AI867" t="s">
        <v>258</v>
      </c>
      <c r="AJ867" s="10">
        <v>100.89630253</v>
      </c>
    </row>
    <row r="868" spans="25:36" x14ac:dyDescent="0.35">
      <c r="Y868" t="str">
        <f t="shared" si="35"/>
        <v>8408_Enquêtes et sécurité</v>
      </c>
      <c r="Z868" t="str">
        <f>INDEX(PDC!$K$1:$L$89,MATCH('RP2016'!$AB868,PDC!$K:$K,0),MATCH($Z$3,PDC!$K$1:$L$1,0))</f>
        <v>Enquêtes et sécurité</v>
      </c>
      <c r="AA868">
        <v>8408</v>
      </c>
      <c r="AB868" t="s">
        <v>213</v>
      </c>
      <c r="AC868" s="10">
        <v>738.35724914000002</v>
      </c>
      <c r="AF868" t="str">
        <f t="shared" si="36"/>
        <v>73_Entreposage et services auxiliaires des transports</v>
      </c>
      <c r="AG868" t="str">
        <f>INDEX(PDC!$K$1:$L$89,MATCH('RP2016'!$AI868,PDC!$K:$K,0),MATCH($AG$4,PDC!$K$1:SL$1,0))</f>
        <v>Entreposage et services auxiliaires des transports</v>
      </c>
      <c r="AH868" t="s">
        <v>157</v>
      </c>
      <c r="AI868" t="s">
        <v>200</v>
      </c>
      <c r="AJ868" s="10">
        <v>1338.9100825999999</v>
      </c>
    </row>
    <row r="869" spans="25:36" x14ac:dyDescent="0.35">
      <c r="Y869" t="str">
        <f t="shared" si="35"/>
        <v>8408_Services relatifs aux bâtiments et aménagement paysager</v>
      </c>
      <c r="Z869" t="str">
        <f>INDEX(PDC!$K$1:$L$89,MATCH('RP2016'!$AB869,PDC!$K:$K,0),MATCH($Z$3,PDC!$K$1:$L$1,0))</f>
        <v>Services relatifs aux bâtiments et aménagement paysager</v>
      </c>
      <c r="AA869">
        <v>8408</v>
      </c>
      <c r="AB869" t="s">
        <v>212</v>
      </c>
      <c r="AC869" s="10">
        <v>2579.9637358</v>
      </c>
      <c r="AF869" t="str">
        <f t="shared" si="36"/>
        <v>73_Activités de poste et de courrier</v>
      </c>
      <c r="AG869" t="str">
        <f>INDEX(PDC!$K$1:$L$89,MATCH('RP2016'!$AI869,PDC!$K:$K,0),MATCH($AG$4,PDC!$K$1:SL$1,0))</f>
        <v>Activités de poste et de courrier</v>
      </c>
      <c r="AH869" t="s">
        <v>157</v>
      </c>
      <c r="AI869" t="s">
        <v>229</v>
      </c>
      <c r="AJ869" s="10">
        <v>821.30223302000002</v>
      </c>
    </row>
    <row r="870" spans="25:36" x14ac:dyDescent="0.35">
      <c r="Y870" t="str">
        <f t="shared" si="35"/>
        <v>8408_Activités administratives et autres activités de soutien aux entreprises</v>
      </c>
      <c r="Z870" t="str">
        <f>INDEX(PDC!$K$1:$L$89,MATCH('RP2016'!$AB870,PDC!$K:$K,0),MATCH($Z$3,PDC!$K$1:$L$1,0))</f>
        <v>Activités administratives et autres activités de soutien aux entreprises</v>
      </c>
      <c r="AA870">
        <v>8408</v>
      </c>
      <c r="AB870" t="s">
        <v>224</v>
      </c>
      <c r="AC870" s="10">
        <v>1851.4125509</v>
      </c>
      <c r="AF870" t="str">
        <f t="shared" si="36"/>
        <v>73_Hébergement</v>
      </c>
      <c r="AG870" t="str">
        <f>INDEX(PDC!$K$1:$L$89,MATCH('RP2016'!$AI870,PDC!$K:$K,0),MATCH($AG$4,PDC!$K$1:SL$1,0))</f>
        <v>Hébergement</v>
      </c>
      <c r="AH870" t="s">
        <v>157</v>
      </c>
      <c r="AI870" t="s">
        <v>220</v>
      </c>
      <c r="AJ870" s="10">
        <v>5554.3091899999999</v>
      </c>
    </row>
    <row r="871" spans="25:36" x14ac:dyDescent="0.35">
      <c r="Y871" t="str">
        <f t="shared" si="35"/>
        <v>8408_Administration publique et défense ; sécurité sociale obligatoire</v>
      </c>
      <c r="Z871" t="str">
        <f>INDEX(PDC!$K$1:$L$89,MATCH('RP2016'!$AB871,PDC!$K:$K,0),MATCH($Z$3,PDC!$K$1:$L$1,0))</f>
        <v>Administration publique et défense ; sécurité sociale obligatoire</v>
      </c>
      <c r="AA871">
        <v>8408</v>
      </c>
      <c r="AB871" t="s">
        <v>218</v>
      </c>
      <c r="AC871" s="10">
        <v>6975.4642267999998</v>
      </c>
      <c r="AF871" t="str">
        <f t="shared" si="36"/>
        <v>73_Restauration</v>
      </c>
      <c r="AG871" t="str">
        <f>INDEX(PDC!$K$1:$L$89,MATCH('RP2016'!$AI871,PDC!$K:$K,0),MATCH($AG$4,PDC!$K$1:SL$1,0))</f>
        <v>Restauration</v>
      </c>
      <c r="AH871" t="s">
        <v>157</v>
      </c>
      <c r="AI871" t="s">
        <v>214</v>
      </c>
      <c r="AJ871" s="10">
        <v>5625.9936746000003</v>
      </c>
    </row>
    <row r="872" spans="25:36" x14ac:dyDescent="0.35">
      <c r="Y872" t="str">
        <f t="shared" si="35"/>
        <v>8408_Enseignement</v>
      </c>
      <c r="Z872" t="str">
        <f>INDEX(PDC!$K$1:$L$89,MATCH('RP2016'!$AB872,PDC!$K:$K,0),MATCH($Z$3,PDC!$K$1:$L$1,0))</f>
        <v>Enseignement</v>
      </c>
      <c r="AA872">
        <v>8408</v>
      </c>
      <c r="AB872" t="s">
        <v>222</v>
      </c>
      <c r="AC872" s="10">
        <v>5529.0953192999996</v>
      </c>
      <c r="AF872" t="str">
        <f t="shared" si="36"/>
        <v>73_Édition</v>
      </c>
      <c r="AG872" t="str">
        <f>INDEX(PDC!$K$1:$L$89,MATCH('RP2016'!$AI872,PDC!$K:$K,0),MATCH($AG$4,PDC!$K$1:SL$1,0))</f>
        <v>Édition</v>
      </c>
      <c r="AH872" t="s">
        <v>157</v>
      </c>
      <c r="AI872" t="s">
        <v>255</v>
      </c>
      <c r="AJ872" s="10">
        <v>310.27643274000002</v>
      </c>
    </row>
    <row r="873" spans="25:36" x14ac:dyDescent="0.35">
      <c r="Y873" t="str">
        <f t="shared" si="35"/>
        <v>8408_Activités pour la santé humaine</v>
      </c>
      <c r="Z873" t="str">
        <f>INDEX(PDC!$K$1:$L$89,MATCH('RP2016'!$AB873,PDC!$K:$K,0),MATCH($Z$3,PDC!$K$1:$L$1,0))</f>
        <v>Activités pour la santé humaine</v>
      </c>
      <c r="AA873">
        <v>8408</v>
      </c>
      <c r="AB873" t="s">
        <v>207</v>
      </c>
      <c r="AC873" s="10">
        <v>6954.3453883000002</v>
      </c>
      <c r="AF873" t="str">
        <f t="shared" si="36"/>
        <v>73_Production de films cinématographiques, de vidéo et de programmes de télévision ; enregistrement sonore et édition musicale</v>
      </c>
      <c r="AG873" t="str">
        <f>INDEX(PDC!$K$1:$L$89,MATCH('RP2016'!$AI873,PDC!$K:$K,0),MATCH($AG$4,PDC!$K$1:SL$1,0))</f>
        <v>Production de films cinématographiques, de vidéo et de programmes de télévision ; enregistrement sonore et édition musicale</v>
      </c>
      <c r="AH873" t="s">
        <v>157</v>
      </c>
      <c r="AI873" t="s">
        <v>228</v>
      </c>
      <c r="AJ873" s="10">
        <v>79.477731774999995</v>
      </c>
    </row>
    <row r="874" spans="25:36" x14ac:dyDescent="0.35">
      <c r="Y874" t="str">
        <f t="shared" si="35"/>
        <v>8408_Hébergement médico-social et social</v>
      </c>
      <c r="Z874" t="str">
        <f>INDEX(PDC!$K$1:$L$89,MATCH('RP2016'!$AB874,PDC!$K:$K,0),MATCH($Z$3,PDC!$K$1:$L$1,0))</f>
        <v>Hébergement médico-social et social</v>
      </c>
      <c r="AA874">
        <v>8408</v>
      </c>
      <c r="AB874" t="s">
        <v>202</v>
      </c>
      <c r="AC874" s="10">
        <v>3275.6901106999999</v>
      </c>
      <c r="AF874" t="str">
        <f t="shared" si="36"/>
        <v>73_Programmation et diffusion</v>
      </c>
      <c r="AG874" t="str">
        <f>INDEX(PDC!$K$1:$L$89,MATCH('RP2016'!$AI874,PDC!$K:$K,0),MATCH($AG$4,PDC!$K$1:SL$1,0))</f>
        <v>Programmation et diffusion</v>
      </c>
      <c r="AH874" t="s">
        <v>157</v>
      </c>
      <c r="AI874" t="s">
        <v>257</v>
      </c>
      <c r="AJ874" s="10">
        <v>81.270692428000004</v>
      </c>
    </row>
    <row r="875" spans="25:36" x14ac:dyDescent="0.35">
      <c r="Y875" t="str">
        <f t="shared" si="35"/>
        <v>8408_Action sociale sans hébergement</v>
      </c>
      <c r="Z875" t="str">
        <f>INDEX(PDC!$K$1:$L$89,MATCH('RP2016'!$AB875,PDC!$K:$K,0),MATCH($Z$3,PDC!$K$1:$L$1,0))</f>
        <v>Action sociale sans hébergement</v>
      </c>
      <c r="AA875">
        <v>8408</v>
      </c>
      <c r="AB875" t="s">
        <v>201</v>
      </c>
      <c r="AC875" s="10">
        <v>8822.8085917000008</v>
      </c>
      <c r="AF875" t="str">
        <f t="shared" si="36"/>
        <v>73_Télécommunications</v>
      </c>
      <c r="AG875" t="str">
        <f>INDEX(PDC!$K$1:$L$89,MATCH('RP2016'!$AI875,PDC!$K:$K,0),MATCH($AG$4,PDC!$K$1:SL$1,0))</f>
        <v>Télécommunications</v>
      </c>
      <c r="AH875" t="s">
        <v>157</v>
      </c>
      <c r="AI875" t="s">
        <v>249</v>
      </c>
      <c r="AJ875" s="10">
        <v>396.8765803</v>
      </c>
    </row>
    <row r="876" spans="25:36" x14ac:dyDescent="0.35">
      <c r="Y876" t="str">
        <f t="shared" si="35"/>
        <v>8408_Activités créatives, artistiques et de spectacle</v>
      </c>
      <c r="Z876" t="str">
        <f>INDEX(PDC!$K$1:$L$89,MATCH('RP2016'!$AB876,PDC!$K:$K,0),MATCH($Z$3,PDC!$K$1:$L$1,0))</f>
        <v>Activités créatives, artistiques et de spectacle</v>
      </c>
      <c r="AA876">
        <v>8408</v>
      </c>
      <c r="AB876" t="s">
        <v>245</v>
      </c>
      <c r="AC876" s="10">
        <v>548.60257652999996</v>
      </c>
      <c r="AF876" t="str">
        <f t="shared" si="36"/>
        <v>73_Programmation, conseil et autres activités informatiques</v>
      </c>
      <c r="AG876" t="str">
        <f>INDEX(PDC!$K$1:$L$89,MATCH('RP2016'!$AI876,PDC!$K:$K,0),MATCH($AG$4,PDC!$K$1:SL$1,0))</f>
        <v>Programmation, conseil et autres activités informatiques</v>
      </c>
      <c r="AH876" t="s">
        <v>157</v>
      </c>
      <c r="AI876" t="s">
        <v>233</v>
      </c>
      <c r="AJ876" s="10">
        <v>925.54913621000003</v>
      </c>
    </row>
    <row r="877" spans="25:36" x14ac:dyDescent="0.35">
      <c r="Y877" t="str">
        <f t="shared" si="35"/>
        <v>8408_Bibliothèques, archives, musées et autres activités culturelles</v>
      </c>
      <c r="Z877" t="str">
        <f>INDEX(PDC!$K$1:$L$89,MATCH('RP2016'!$AB877,PDC!$K:$K,0),MATCH($Z$3,PDC!$K$1:$L$1,0))</f>
        <v>Bibliothèques, archives, musées et autres activités culturelles</v>
      </c>
      <c r="AA877">
        <v>8408</v>
      </c>
      <c r="AB877" t="s">
        <v>239</v>
      </c>
      <c r="AC877" s="10">
        <v>184.34305943000001</v>
      </c>
      <c r="AF877" t="str">
        <f t="shared" si="36"/>
        <v>73_Services d'information</v>
      </c>
      <c r="AG877" t="str">
        <f>INDEX(PDC!$K$1:$L$89,MATCH('RP2016'!$AI877,PDC!$K:$K,0),MATCH($AG$4,PDC!$K$1:SL$1,0))</f>
        <v>Services d'information</v>
      </c>
      <c r="AH877" t="s">
        <v>157</v>
      </c>
      <c r="AI877" t="s">
        <v>153</v>
      </c>
      <c r="AJ877" s="10">
        <v>427.98688516999999</v>
      </c>
    </row>
    <row r="878" spans="25:36" x14ac:dyDescent="0.35">
      <c r="Y878" t="str">
        <f t="shared" si="35"/>
        <v>8408_Organisation de jeux de hasard et d'argent</v>
      </c>
      <c r="Z878" t="str">
        <f>INDEX(PDC!$K$1:$L$89,MATCH('RP2016'!$AB878,PDC!$K:$K,0),MATCH($Z$3,PDC!$K$1:$L$1,0))</f>
        <v>Organisation de jeux de hasard et d'argent</v>
      </c>
      <c r="AA878">
        <v>8408</v>
      </c>
      <c r="AB878" t="s">
        <v>247</v>
      </c>
      <c r="AC878" s="10">
        <v>213.47039759</v>
      </c>
      <c r="AF878" t="str">
        <f t="shared" si="36"/>
        <v>73_Activités des services financiers, hors assurance et caisses de retraite</v>
      </c>
      <c r="AG878" t="str">
        <f>INDEX(PDC!$K$1:$L$89,MATCH('RP2016'!$AI878,PDC!$K:$K,0),MATCH($AG$4,PDC!$K$1:SL$1,0))</f>
        <v>Activités des services financiers, hors assurance et caisses de retraite</v>
      </c>
      <c r="AH878" t="s">
        <v>157</v>
      </c>
      <c r="AI878" t="s">
        <v>226</v>
      </c>
      <c r="AJ878" s="10">
        <v>2345.1384797000001</v>
      </c>
    </row>
    <row r="879" spans="25:36" x14ac:dyDescent="0.35">
      <c r="Y879" t="str">
        <f t="shared" si="35"/>
        <v>8408_Activités sportives, récréatives et de loisirs</v>
      </c>
      <c r="Z879" t="str">
        <f>INDEX(PDC!$K$1:$L$89,MATCH('RP2016'!$AB879,PDC!$K:$K,0),MATCH($Z$3,PDC!$K$1:$L$1,0))</f>
        <v>Activités sportives, récréatives et de loisirs</v>
      </c>
      <c r="AA879">
        <v>8408</v>
      </c>
      <c r="AB879" t="s">
        <v>241</v>
      </c>
      <c r="AC879" s="10">
        <v>1027.3854879</v>
      </c>
      <c r="AF879" t="str">
        <f t="shared" si="36"/>
        <v>73_Assurance</v>
      </c>
      <c r="AG879" t="str">
        <f>INDEX(PDC!$K$1:$L$89,MATCH('RP2016'!$AI879,PDC!$K:$K,0),MATCH($AG$4,PDC!$K$1:SL$1,0))</f>
        <v>Assurance</v>
      </c>
      <c r="AH879" t="s">
        <v>157</v>
      </c>
      <c r="AI879" t="s">
        <v>240</v>
      </c>
      <c r="AJ879" s="10">
        <v>499.62993933000001</v>
      </c>
    </row>
    <row r="880" spans="25:36" x14ac:dyDescent="0.35">
      <c r="Y880" t="str">
        <f t="shared" si="35"/>
        <v>8408_Activités des organisations associatives</v>
      </c>
      <c r="Z880" t="str">
        <f>INDEX(PDC!$K$1:$L$89,MATCH('RP2016'!$AB880,PDC!$K:$K,0),MATCH($Z$3,PDC!$K$1:$L$1,0))</f>
        <v>Activités des organisations associatives</v>
      </c>
      <c r="AA880">
        <v>8408</v>
      </c>
      <c r="AB880" t="s">
        <v>209</v>
      </c>
      <c r="AC880" s="10">
        <v>4393.5516574000003</v>
      </c>
      <c r="AF880" t="str">
        <f t="shared" si="36"/>
        <v>73_Activités auxiliaires de services financiers et d'assurance</v>
      </c>
      <c r="AG880" t="str">
        <f>INDEX(PDC!$K$1:$L$89,MATCH('RP2016'!$AI880,PDC!$K:$K,0),MATCH($AG$4,PDC!$K$1:SL$1,0))</f>
        <v>Activités auxiliaires de services financiers et d'assurance</v>
      </c>
      <c r="AH880" t="s">
        <v>157</v>
      </c>
      <c r="AI880" t="s">
        <v>232</v>
      </c>
      <c r="AJ880" s="10">
        <v>552.94577713000001</v>
      </c>
    </row>
    <row r="881" spans="25:36" x14ac:dyDescent="0.35">
      <c r="Y881" t="str">
        <f t="shared" si="35"/>
        <v>8408_Réparation d'ordinateurs et de biens personnels et domestiques</v>
      </c>
      <c r="Z881" t="str">
        <f>INDEX(PDC!$K$1:$L$89,MATCH('RP2016'!$AB881,PDC!$K:$K,0),MATCH($Z$3,PDC!$K$1:$L$1,0))</f>
        <v>Réparation d'ordinateurs et de biens personnels et domestiques</v>
      </c>
      <c r="AA881">
        <v>8408</v>
      </c>
      <c r="AB881" t="s">
        <v>242</v>
      </c>
      <c r="AC881" s="10">
        <v>183.19351893000001</v>
      </c>
      <c r="AF881" t="str">
        <f t="shared" si="36"/>
        <v>73_Activités immobilières</v>
      </c>
      <c r="AG881" t="str">
        <f>INDEX(PDC!$K$1:$L$89,MATCH('RP2016'!$AI881,PDC!$K:$K,0),MATCH($AG$4,PDC!$K$1:SL$1,0))</f>
        <v>Activités immobilières</v>
      </c>
      <c r="AH881" t="s">
        <v>157</v>
      </c>
      <c r="AI881" t="s">
        <v>217</v>
      </c>
      <c r="AJ881" s="10">
        <v>2339.6166564</v>
      </c>
    </row>
    <row r="882" spans="25:36" x14ac:dyDescent="0.35">
      <c r="Y882" t="str">
        <f t="shared" si="35"/>
        <v>8408_Autres services personnels</v>
      </c>
      <c r="Z882" t="str">
        <f>INDEX(PDC!$K$1:$L$89,MATCH('RP2016'!$AB882,PDC!$K:$K,0),MATCH($Z$3,PDC!$K$1:$L$1,0))</f>
        <v>Autres services personnels</v>
      </c>
      <c r="AA882">
        <v>8408</v>
      </c>
      <c r="AB882" t="s">
        <v>216</v>
      </c>
      <c r="AC882" s="10">
        <v>1599.9657526000001</v>
      </c>
      <c r="AF882" t="str">
        <f t="shared" si="36"/>
        <v>73_Activités juridiques et comptables</v>
      </c>
      <c r="AG882" t="str">
        <f>INDEX(PDC!$K$1:$L$89,MATCH('RP2016'!$AI882,PDC!$K:$K,0),MATCH($AG$4,PDC!$K$1:SL$1,0))</f>
        <v>Activités juridiques et comptables</v>
      </c>
      <c r="AH882" t="s">
        <v>157</v>
      </c>
      <c r="AI882" t="s">
        <v>155</v>
      </c>
      <c r="AJ882" s="10">
        <v>1995.2484562</v>
      </c>
    </row>
    <row r="883" spans="25:36" x14ac:dyDescent="0.35">
      <c r="Y883" t="str">
        <f t="shared" si="35"/>
        <v>8408_Activités des ménages en tant qu'employeurs de personnel domestique</v>
      </c>
      <c r="Z883" t="str">
        <f>INDEX(PDC!$K$1:$L$89,MATCH('RP2016'!$AB883,PDC!$K:$K,0),MATCH($Z$3,PDC!$K$1:$L$1,0))</f>
        <v>Activités des ménages en tant qu'employeurs de personnel domestique</v>
      </c>
      <c r="AA883">
        <v>8408</v>
      </c>
      <c r="AB883" t="s">
        <v>261</v>
      </c>
      <c r="AC883" s="10">
        <v>990.95870884999999</v>
      </c>
      <c r="AF883" t="str">
        <f t="shared" si="36"/>
        <v>73_Activités des sièges sociaux ; conseil de gestion</v>
      </c>
      <c r="AG883" t="str">
        <f>INDEX(PDC!$K$1:$L$89,MATCH('RP2016'!$AI883,PDC!$K:$K,0),MATCH($AG$4,PDC!$K$1:SL$1,0))</f>
        <v>Activités des sièges sociaux ; conseil de gestion</v>
      </c>
      <c r="AH883" t="s">
        <v>157</v>
      </c>
      <c r="AI883" t="s">
        <v>234</v>
      </c>
      <c r="AJ883" s="10">
        <v>946.73561682000002</v>
      </c>
    </row>
    <row r="884" spans="25:36" x14ac:dyDescent="0.35">
      <c r="Y884" t="str">
        <f t="shared" si="35"/>
        <v>8408_Activités des organisations et organismes extraterritoriaux</v>
      </c>
      <c r="Z884" t="str">
        <f>INDEX(PDC!$K$1:$L$89,MATCH('RP2016'!$AB884,PDC!$K:$K,0),MATCH($Z$3,PDC!$K$1:$L$1,0))</f>
        <v>Activités des organisations et organismes extraterritoriaux</v>
      </c>
      <c r="AA884">
        <v>8408</v>
      </c>
      <c r="AB884" t="s">
        <v>260</v>
      </c>
      <c r="AC884" s="10">
        <v>2.0027085667</v>
      </c>
      <c r="AF884" t="str">
        <f t="shared" si="36"/>
        <v>73_Activités d'architecture et d'ingénierie ; activités de contrôle et analyses techniques</v>
      </c>
      <c r="AG884" t="str">
        <f>INDEX(PDC!$K$1:$L$89,MATCH('RP2016'!$AI884,PDC!$K:$K,0),MATCH($AG$4,PDC!$K$1:SL$1,0))</f>
        <v>Activités d'architecture et d'ingénierie ; activités de contrôle et analyses techniques</v>
      </c>
      <c r="AH884" t="s">
        <v>157</v>
      </c>
      <c r="AI884" t="s">
        <v>243</v>
      </c>
      <c r="AJ884" s="10">
        <v>2508.7903403999999</v>
      </c>
    </row>
    <row r="885" spans="25:36" x14ac:dyDescent="0.35">
      <c r="Y885" t="str">
        <f t="shared" si="35"/>
        <v>8409_Culture et production animale, chasse et services annexes</v>
      </c>
      <c r="Z885" t="str">
        <f>INDEX(PDC!$K$1:$L$89,MATCH('RP2016'!$AB885,PDC!$K:$K,0),MATCH($Z$3,PDC!$K$1:$L$1,0))</f>
        <v>Culture et production animale, chasse et services annexes</v>
      </c>
      <c r="AA885">
        <v>8409</v>
      </c>
      <c r="AB885" t="s">
        <v>94</v>
      </c>
      <c r="AC885" s="10">
        <v>331.64979252000001</v>
      </c>
      <c r="AF885" t="str">
        <f t="shared" si="36"/>
        <v>73_Recherche-développement scientifique</v>
      </c>
      <c r="AG885" t="str">
        <f>INDEX(PDC!$K$1:$L$89,MATCH('RP2016'!$AI885,PDC!$K:$K,0),MATCH($AG$4,PDC!$K$1:SL$1,0))</f>
        <v>Recherche-développement scientifique</v>
      </c>
      <c r="AH885" t="s">
        <v>157</v>
      </c>
      <c r="AI885" t="s">
        <v>251</v>
      </c>
      <c r="AJ885" s="10">
        <v>614.32426528999997</v>
      </c>
    </row>
    <row r="886" spans="25:36" x14ac:dyDescent="0.35">
      <c r="Y886" t="str">
        <f t="shared" si="35"/>
        <v>8409_Sylviculture et exploitation forestière</v>
      </c>
      <c r="Z886" t="str">
        <f>INDEX(PDC!$K$1:$L$89,MATCH('RP2016'!$AB886,PDC!$K:$K,0),MATCH($Z$3,PDC!$K$1:$L$1,0))</f>
        <v>Sylviculture et exploitation forestière</v>
      </c>
      <c r="AA886">
        <v>8409</v>
      </c>
      <c r="AB886" t="s">
        <v>95</v>
      </c>
      <c r="AC886" s="10">
        <v>176.63729534000001</v>
      </c>
      <c r="AF886" t="str">
        <f t="shared" si="36"/>
        <v>73_Publicité et études de marché</v>
      </c>
      <c r="AG886" t="str">
        <f>INDEX(PDC!$K$1:$L$89,MATCH('RP2016'!$AI886,PDC!$K:$K,0),MATCH($AG$4,PDC!$K$1:SL$1,0))</f>
        <v>Publicité et études de marché</v>
      </c>
      <c r="AH886" t="s">
        <v>157</v>
      </c>
      <c r="AI886" t="s">
        <v>157</v>
      </c>
      <c r="AJ886" s="10">
        <v>436.48175889999999</v>
      </c>
    </row>
    <row r="887" spans="25:36" x14ac:dyDescent="0.35">
      <c r="Y887" t="str">
        <f t="shared" si="35"/>
        <v>8409_Autres industries extractives</v>
      </c>
      <c r="Z887" t="str">
        <f>INDEX(PDC!$K$1:$L$89,MATCH('RP2016'!$AB887,PDC!$K:$K,0),MATCH($Z$3,PDC!$K$1:$L$1,0))</f>
        <v>Autres industries extractives</v>
      </c>
      <c r="AA887">
        <v>8409</v>
      </c>
      <c r="AB887" t="s">
        <v>96</v>
      </c>
      <c r="AC887" s="10">
        <v>107.81527004</v>
      </c>
      <c r="AF887" t="str">
        <f t="shared" si="36"/>
        <v>73_Autres activités spécialisées, scientifiques et techniques</v>
      </c>
      <c r="AG887" t="str">
        <f>INDEX(PDC!$K$1:$L$89,MATCH('RP2016'!$AI887,PDC!$K:$K,0),MATCH($AG$4,PDC!$K$1:SL$1,0))</f>
        <v>Autres activités spécialisées, scientifiques et techniques</v>
      </c>
      <c r="AH887" t="s">
        <v>157</v>
      </c>
      <c r="AI887" t="s">
        <v>159</v>
      </c>
      <c r="AJ887" s="10">
        <v>284.45332352999998</v>
      </c>
    </row>
    <row r="888" spans="25:36" x14ac:dyDescent="0.35">
      <c r="Y888" t="str">
        <f t="shared" si="35"/>
        <v>8409_Industries alimentaires</v>
      </c>
      <c r="Z888" t="str">
        <f>INDEX(PDC!$K$1:$L$89,MATCH('RP2016'!$AB888,PDC!$K:$K,0),MATCH($Z$3,PDC!$K$1:$L$1,0))</f>
        <v>Industries alimentaires</v>
      </c>
      <c r="AA888">
        <v>8409</v>
      </c>
      <c r="AB888" t="s">
        <v>199</v>
      </c>
      <c r="AC888" s="10">
        <v>1545.0448312999999</v>
      </c>
      <c r="AF888" t="str">
        <f t="shared" si="36"/>
        <v>73_Activités vétérinaires</v>
      </c>
      <c r="AG888" t="str">
        <f>INDEX(PDC!$K$1:$L$89,MATCH('RP2016'!$AI888,PDC!$K:$K,0),MATCH($AG$4,PDC!$K$1:SL$1,0))</f>
        <v>Activités vétérinaires</v>
      </c>
      <c r="AH888" t="s">
        <v>157</v>
      </c>
      <c r="AI888" t="s">
        <v>238</v>
      </c>
      <c r="AJ888" s="10">
        <v>92.441548802</v>
      </c>
    </row>
    <row r="889" spans="25:36" x14ac:dyDescent="0.35">
      <c r="Y889" t="str">
        <f t="shared" si="35"/>
        <v>8409_Fabrication de boissons</v>
      </c>
      <c r="Z889" t="str">
        <f>INDEX(PDC!$K$1:$L$89,MATCH('RP2016'!$AB889,PDC!$K:$K,0),MATCH($Z$3,PDC!$K$1:$L$1,0))</f>
        <v>Fabrication de boissons</v>
      </c>
      <c r="AA889">
        <v>8409</v>
      </c>
      <c r="AB889" t="s">
        <v>252</v>
      </c>
      <c r="AC889" s="10">
        <v>338.01519645000002</v>
      </c>
      <c r="AF889" t="str">
        <f t="shared" si="36"/>
        <v>73_Activités de location et location-bail</v>
      </c>
      <c r="AG889" t="str">
        <f>INDEX(PDC!$K$1:$L$89,MATCH('RP2016'!$AI889,PDC!$K:$K,0),MATCH($AG$4,PDC!$K$1:SL$1,0))</f>
        <v>Activités de location et location-bail</v>
      </c>
      <c r="AH889" t="s">
        <v>157</v>
      </c>
      <c r="AI889" t="s">
        <v>236</v>
      </c>
      <c r="AJ889" s="10">
        <v>789.68092529</v>
      </c>
    </row>
    <row r="890" spans="25:36" x14ac:dyDescent="0.35">
      <c r="Y890" t="str">
        <f t="shared" si="35"/>
        <v>8409_Fabrication de produits à base de tabac</v>
      </c>
      <c r="Z890" t="str">
        <f>INDEX(PDC!$K$1:$L$89,MATCH('RP2016'!$AB890,PDC!$K:$K,0),MATCH($Z$3,PDC!$K$1:$L$1,0))</f>
        <v>Fabrication de produits à base de tabac</v>
      </c>
      <c r="AA890">
        <v>8409</v>
      </c>
      <c r="AB890" t="s">
        <v>263</v>
      </c>
      <c r="AC890" s="10">
        <v>1.2095583711</v>
      </c>
      <c r="AF890" t="str">
        <f t="shared" si="36"/>
        <v>73_Activités liées à l'emploi</v>
      </c>
      <c r="AG890" t="str">
        <f>INDEX(PDC!$K$1:$L$89,MATCH('RP2016'!$AI890,PDC!$K:$K,0),MATCH($AG$4,PDC!$K$1:SL$1,0))</f>
        <v>Activités liées à l'emploi</v>
      </c>
      <c r="AH890" t="s">
        <v>157</v>
      </c>
      <c r="AI890" t="s">
        <v>198</v>
      </c>
      <c r="AJ890" s="10">
        <v>2770.0121917000001</v>
      </c>
    </row>
    <row r="891" spans="25:36" x14ac:dyDescent="0.35">
      <c r="Y891" t="str">
        <f t="shared" si="35"/>
        <v>8409_Fabrication de textiles</v>
      </c>
      <c r="Z891" t="str">
        <f>INDEX(PDC!$K$1:$L$89,MATCH('RP2016'!$AB891,PDC!$K:$K,0),MATCH($Z$3,PDC!$K$1:$L$1,0))</f>
        <v>Fabrication de textiles</v>
      </c>
      <c r="AA891">
        <v>8409</v>
      </c>
      <c r="AB891" t="s">
        <v>250</v>
      </c>
      <c r="AC891" s="10">
        <v>45.309795915000002</v>
      </c>
      <c r="AF891" t="str">
        <f t="shared" si="36"/>
        <v>73_Activités des agences de voyage, voyagistes, services de réservation et activités connexes</v>
      </c>
      <c r="AG891" t="str">
        <f>INDEX(PDC!$K$1:$L$89,MATCH('RP2016'!$AI891,PDC!$K:$K,0),MATCH($AG$4,PDC!$K$1:SL$1,0))</f>
        <v>Activités des agences de voyage, voyagistes, services de réservation et activités connexes</v>
      </c>
      <c r="AH891" t="s">
        <v>157</v>
      </c>
      <c r="AI891" t="s">
        <v>227</v>
      </c>
      <c r="AJ891" s="10">
        <v>1085.5000970999999</v>
      </c>
    </row>
    <row r="892" spans="25:36" x14ac:dyDescent="0.35">
      <c r="Y892" t="str">
        <f t="shared" si="35"/>
        <v>8409_Industrie de l'habillement</v>
      </c>
      <c r="Z892" t="str">
        <f>INDEX(PDC!$K$1:$L$89,MATCH('RP2016'!$AB892,PDC!$K:$K,0),MATCH($Z$3,PDC!$K$1:$L$1,0))</f>
        <v>Industrie de l'habillement</v>
      </c>
      <c r="AA892">
        <v>8409</v>
      </c>
      <c r="AB892" t="s">
        <v>254</v>
      </c>
      <c r="AC892" s="10">
        <v>50.614398708000003</v>
      </c>
      <c r="AF892" t="str">
        <f t="shared" si="36"/>
        <v>73_Enquêtes et sécurité</v>
      </c>
      <c r="AG892" t="str">
        <f>INDEX(PDC!$K$1:$L$89,MATCH('RP2016'!$AI892,PDC!$K:$K,0),MATCH($AG$4,PDC!$K$1:SL$1,0))</f>
        <v>Enquêtes et sécurité</v>
      </c>
      <c r="AH892" t="s">
        <v>157</v>
      </c>
      <c r="AI892" t="s">
        <v>213</v>
      </c>
      <c r="AJ892" s="10">
        <v>555.43857461000005</v>
      </c>
    </row>
    <row r="893" spans="25:36" x14ac:dyDescent="0.35">
      <c r="Y893" t="str">
        <f t="shared" si="35"/>
        <v>8409_Industrie du cuir et de la chaussure</v>
      </c>
      <c r="Z893" t="str">
        <f>INDEX(PDC!$K$1:$L$89,MATCH('RP2016'!$AB893,PDC!$K:$K,0),MATCH($Z$3,PDC!$K$1:$L$1,0))</f>
        <v>Industrie du cuir et de la chaussure</v>
      </c>
      <c r="AA893">
        <v>8409</v>
      </c>
      <c r="AB893" t="s">
        <v>143</v>
      </c>
      <c r="AC893" s="10">
        <v>29.442561409</v>
      </c>
      <c r="AF893" t="str">
        <f t="shared" si="36"/>
        <v>73_Services relatifs aux bâtiments et aménagement paysager</v>
      </c>
      <c r="AG893" t="str">
        <f>INDEX(PDC!$K$1:$L$89,MATCH('RP2016'!$AI893,PDC!$K:$K,0),MATCH($AG$4,PDC!$K$1:SL$1,0))</f>
        <v>Services relatifs aux bâtiments et aménagement paysager</v>
      </c>
      <c r="AH893" t="s">
        <v>157</v>
      </c>
      <c r="AI893" t="s">
        <v>212</v>
      </c>
      <c r="AJ893" s="10">
        <v>2428.1325974000001</v>
      </c>
    </row>
    <row r="894" spans="25:36" x14ac:dyDescent="0.35">
      <c r="Y894" t="str">
        <f t="shared" si="35"/>
        <v>8409_Travail du bois et fabrication d'articles en bois et en liège, à l'exception des meubles ; fabrication d'articles en vannerie et sparterie</v>
      </c>
      <c r="Z894" t="str">
        <f>INDEX(PDC!$K$1:$L$89,MATCH('RP2016'!$AB894,PDC!$K:$K,0),MATCH($Z$3,PDC!$K$1:$L$1,0))</f>
        <v>Travail du bois et fabrication d'articles en bois et en liège, à l'exception des meubles ; fabrication d'articles en vannerie et sparterie</v>
      </c>
      <c r="AA894">
        <v>8409</v>
      </c>
      <c r="AB894" t="s">
        <v>196</v>
      </c>
      <c r="AC894" s="10">
        <v>259.38830897000003</v>
      </c>
      <c r="AF894" t="str">
        <f t="shared" si="36"/>
        <v>73_Activités administratives et autres activités de soutien aux entreprises</v>
      </c>
      <c r="AG894" t="str">
        <f>INDEX(PDC!$K$1:$L$89,MATCH('RP2016'!$AI894,PDC!$K:$K,0),MATCH($AG$4,PDC!$K$1:SL$1,0))</f>
        <v>Activités administratives et autres activités de soutien aux entreprises</v>
      </c>
      <c r="AH894" t="s">
        <v>157</v>
      </c>
      <c r="AI894" t="s">
        <v>224</v>
      </c>
      <c r="AJ894" s="10">
        <v>649.46046879000005</v>
      </c>
    </row>
    <row r="895" spans="25:36" x14ac:dyDescent="0.35">
      <c r="Y895" t="str">
        <f t="shared" si="35"/>
        <v>8409_Industrie du papier et du carton</v>
      </c>
      <c r="Z895" t="str">
        <f>INDEX(PDC!$K$1:$L$89,MATCH('RP2016'!$AB895,PDC!$K:$K,0),MATCH($Z$3,PDC!$K$1:$L$1,0))</f>
        <v>Industrie du papier et du carton</v>
      </c>
      <c r="AA895">
        <v>8409</v>
      </c>
      <c r="AB895" t="s">
        <v>248</v>
      </c>
      <c r="AC895" s="10">
        <v>1023.5702530999999</v>
      </c>
      <c r="AF895" t="str">
        <f t="shared" si="36"/>
        <v>73_Administration publique et défense ; sécurité sociale obligatoire</v>
      </c>
      <c r="AG895" t="str">
        <f>INDEX(PDC!$K$1:$L$89,MATCH('RP2016'!$AI895,PDC!$K:$K,0),MATCH($AG$4,PDC!$K$1:SL$1,0))</f>
        <v>Administration publique et défense ; sécurité sociale obligatoire</v>
      </c>
      <c r="AH895" t="s">
        <v>157</v>
      </c>
      <c r="AI895" t="s">
        <v>218</v>
      </c>
      <c r="AJ895" s="10">
        <v>5646.8178058000003</v>
      </c>
    </row>
    <row r="896" spans="25:36" x14ac:dyDescent="0.35">
      <c r="Y896" t="str">
        <f t="shared" si="35"/>
        <v>8409_Imprimerie et reproduction d'enregistrements</v>
      </c>
      <c r="Z896" t="str">
        <f>INDEX(PDC!$K$1:$L$89,MATCH('RP2016'!$AB896,PDC!$K:$K,0),MATCH($Z$3,PDC!$K$1:$L$1,0))</f>
        <v>Imprimerie et reproduction d'enregistrements</v>
      </c>
      <c r="AA896">
        <v>8409</v>
      </c>
      <c r="AB896" t="s">
        <v>221</v>
      </c>
      <c r="AC896" s="10">
        <v>498.17970064000002</v>
      </c>
      <c r="AF896" t="str">
        <f t="shared" si="36"/>
        <v>73_Enseignement</v>
      </c>
      <c r="AG896" t="str">
        <f>INDEX(PDC!$K$1:$L$89,MATCH('RP2016'!$AI896,PDC!$K:$K,0),MATCH($AG$4,PDC!$K$1:SL$1,0))</f>
        <v>Enseignement</v>
      </c>
      <c r="AH896" t="s">
        <v>157</v>
      </c>
      <c r="AI896" t="s">
        <v>222</v>
      </c>
      <c r="AJ896" s="10">
        <v>4380.3384788000003</v>
      </c>
    </row>
    <row r="897" spans="25:36" x14ac:dyDescent="0.35">
      <c r="Y897" t="str">
        <f t="shared" si="35"/>
        <v>8409_Cokéfaction et raffinage</v>
      </c>
      <c r="Z897" t="str">
        <f>INDEX(PDC!$K$1:$L$89,MATCH('RP2016'!$AB897,PDC!$K:$K,0),MATCH($Z$3,PDC!$K$1:$L$1,0))</f>
        <v>Cokéfaction et raffinage</v>
      </c>
      <c r="AA897">
        <v>8409</v>
      </c>
      <c r="AB897" t="s">
        <v>262</v>
      </c>
      <c r="AC897" s="10">
        <v>157.65838282999999</v>
      </c>
      <c r="AF897" t="str">
        <f t="shared" si="36"/>
        <v>73_Activités pour la santé humaine</v>
      </c>
      <c r="AG897" t="str">
        <f>INDEX(PDC!$K$1:$L$89,MATCH('RP2016'!$AI897,PDC!$K:$K,0),MATCH($AG$4,PDC!$K$1:SL$1,0))</f>
        <v>Activités pour la santé humaine</v>
      </c>
      <c r="AH897" t="s">
        <v>157</v>
      </c>
      <c r="AI897" t="s">
        <v>207</v>
      </c>
      <c r="AJ897" s="10">
        <v>4124.1814322999999</v>
      </c>
    </row>
    <row r="898" spans="25:36" x14ac:dyDescent="0.35">
      <c r="Y898" t="str">
        <f t="shared" si="35"/>
        <v>8409_Industrie chimique</v>
      </c>
      <c r="Z898" t="str">
        <f>INDEX(PDC!$K$1:$L$89,MATCH('RP2016'!$AB898,PDC!$K:$K,0),MATCH($Z$3,PDC!$K$1:$L$1,0))</f>
        <v>Industrie chimique</v>
      </c>
      <c r="AA898">
        <v>8409</v>
      </c>
      <c r="AB898" t="s">
        <v>211</v>
      </c>
      <c r="AC898" s="10">
        <v>1220.7219614999999</v>
      </c>
      <c r="AF898" t="str">
        <f t="shared" si="36"/>
        <v>73_Hébergement médico-social et social</v>
      </c>
      <c r="AG898" t="str">
        <f>INDEX(PDC!$K$1:$L$89,MATCH('RP2016'!$AI898,PDC!$K:$K,0),MATCH($AG$4,PDC!$K$1:SL$1,0))</f>
        <v>Hébergement médico-social et social</v>
      </c>
      <c r="AH898" t="s">
        <v>157</v>
      </c>
      <c r="AI898" t="s">
        <v>202</v>
      </c>
      <c r="AJ898" s="10">
        <v>3306.4158023</v>
      </c>
    </row>
    <row r="899" spans="25:36" x14ac:dyDescent="0.35">
      <c r="Y899" t="str">
        <f t="shared" si="35"/>
        <v>8409_Industrie pharmaceutique</v>
      </c>
      <c r="Z899" t="str">
        <f>INDEX(PDC!$K$1:$L$89,MATCH('RP2016'!$AB899,PDC!$K:$K,0),MATCH($Z$3,PDC!$K$1:$L$1,0))</f>
        <v>Industrie pharmaceutique</v>
      </c>
      <c r="AA899">
        <v>8409</v>
      </c>
      <c r="AB899" t="s">
        <v>259</v>
      </c>
      <c r="AC899" s="10">
        <v>419.48850451999999</v>
      </c>
      <c r="AF899" t="str">
        <f t="shared" si="36"/>
        <v>73_Action sociale sans hébergement</v>
      </c>
      <c r="AG899" t="str">
        <f>INDEX(PDC!$K$1:$L$89,MATCH('RP2016'!$AI899,PDC!$K:$K,0),MATCH($AG$4,PDC!$K$1:SL$1,0))</f>
        <v>Action sociale sans hébergement</v>
      </c>
      <c r="AH899" t="s">
        <v>157</v>
      </c>
      <c r="AI899" t="s">
        <v>201</v>
      </c>
      <c r="AJ899" s="10">
        <v>6541.2751506000004</v>
      </c>
    </row>
    <row r="900" spans="25:36" x14ac:dyDescent="0.35">
      <c r="Y900" t="str">
        <f t="shared" si="35"/>
        <v>8409_Fabrication de produits en caoutchouc et en plastique</v>
      </c>
      <c r="Z900" t="str">
        <f>INDEX(PDC!$K$1:$L$89,MATCH('RP2016'!$AB900,PDC!$K:$K,0),MATCH($Z$3,PDC!$K$1:$L$1,0))</f>
        <v>Fabrication de produits en caoutchouc et en plastique</v>
      </c>
      <c r="AA900">
        <v>8409</v>
      </c>
      <c r="AB900" t="s">
        <v>195</v>
      </c>
      <c r="AC900" s="10">
        <v>368.13028297</v>
      </c>
      <c r="AF900" t="str">
        <f t="shared" si="36"/>
        <v>73_Activités créatives, artistiques et de spectacle</v>
      </c>
      <c r="AG900" t="str">
        <f>INDEX(PDC!$K$1:$L$89,MATCH('RP2016'!$AI900,PDC!$K:$K,0),MATCH($AG$4,PDC!$K$1:SL$1,0))</f>
        <v>Activités créatives, artistiques et de spectacle</v>
      </c>
      <c r="AH900" t="s">
        <v>157</v>
      </c>
      <c r="AI900" t="s">
        <v>245</v>
      </c>
      <c r="AJ900" s="10">
        <v>378.08682976</v>
      </c>
    </row>
    <row r="901" spans="25:36" x14ac:dyDescent="0.35">
      <c r="Y901" t="str">
        <f t="shared" ref="Y901:Y964" si="37">AA901&amp;"_"&amp;Z901</f>
        <v>8409_Fabrication d'autres produits minéraux non métalliques</v>
      </c>
      <c r="Z901" t="str">
        <f>INDEX(PDC!$K$1:$L$89,MATCH('RP2016'!$AB901,PDC!$K:$K,0),MATCH($Z$3,PDC!$K$1:$L$1,0))</f>
        <v>Fabrication d'autres produits minéraux non métalliques</v>
      </c>
      <c r="AA901">
        <v>8409</v>
      </c>
      <c r="AB901" t="s">
        <v>203</v>
      </c>
      <c r="AC901" s="10">
        <v>436.68047021000001</v>
      </c>
      <c r="AF901" t="str">
        <f t="shared" ref="AF901:AF964" si="38">AH901&amp;"_"&amp;AG901</f>
        <v>73_Bibliothèques, archives, musées et autres activités culturelles</v>
      </c>
      <c r="AG901" t="str">
        <f>INDEX(PDC!$K$1:$L$89,MATCH('RP2016'!$AI901,PDC!$K:$K,0),MATCH($AG$4,PDC!$K$1:SL$1,0))</f>
        <v>Bibliothèques, archives, musées et autres activités culturelles</v>
      </c>
      <c r="AH901" t="s">
        <v>157</v>
      </c>
      <c r="AI901" t="s">
        <v>239</v>
      </c>
      <c r="AJ901" s="10">
        <v>71.548807932000003</v>
      </c>
    </row>
    <row r="902" spans="25:36" x14ac:dyDescent="0.35">
      <c r="Y902" t="str">
        <f t="shared" si="37"/>
        <v>8409_Métallurgie</v>
      </c>
      <c r="Z902" t="str">
        <f>INDEX(PDC!$K$1:$L$89,MATCH('RP2016'!$AB902,PDC!$K:$K,0),MATCH($Z$3,PDC!$K$1:$L$1,0))</f>
        <v>Métallurgie</v>
      </c>
      <c r="AA902">
        <v>8409</v>
      </c>
      <c r="AB902" t="s">
        <v>225</v>
      </c>
      <c r="AC902" s="10">
        <v>1221.03098</v>
      </c>
      <c r="AF902" t="str">
        <f t="shared" si="38"/>
        <v>73_Organisation de jeux de hasard et d'argent</v>
      </c>
      <c r="AG902" t="str">
        <f>INDEX(PDC!$K$1:$L$89,MATCH('RP2016'!$AI902,PDC!$K:$K,0),MATCH($AG$4,PDC!$K$1:SL$1,0))</f>
        <v>Organisation de jeux de hasard et d'argent</v>
      </c>
      <c r="AH902" t="s">
        <v>157</v>
      </c>
      <c r="AI902" t="s">
        <v>247</v>
      </c>
      <c r="AJ902" s="10">
        <v>182.98541874</v>
      </c>
    </row>
    <row r="903" spans="25:36" x14ac:dyDescent="0.35">
      <c r="Y903" t="str">
        <f t="shared" si="37"/>
        <v>8409_Fabrication de produits métalliques, à l'exception des machines et des équipements</v>
      </c>
      <c r="Z903" t="str">
        <f>INDEX(PDC!$K$1:$L$89,MATCH('RP2016'!$AB903,PDC!$K:$K,0),MATCH($Z$3,PDC!$K$1:$L$1,0))</f>
        <v>Fabrication de produits métalliques, à l'exception des machines et des équipements</v>
      </c>
      <c r="AA903">
        <v>8409</v>
      </c>
      <c r="AB903" t="s">
        <v>204</v>
      </c>
      <c r="AC903" s="10">
        <v>3015.3706851000002</v>
      </c>
      <c r="AF903" t="str">
        <f t="shared" si="38"/>
        <v>73_Activités sportives, récréatives et de loisirs</v>
      </c>
      <c r="AG903" t="str">
        <f>INDEX(PDC!$K$1:$L$89,MATCH('RP2016'!$AI903,PDC!$K:$K,0),MATCH($AG$4,PDC!$K$1:SL$1,0))</f>
        <v>Activités sportives, récréatives et de loisirs</v>
      </c>
      <c r="AH903" t="s">
        <v>157</v>
      </c>
      <c r="AI903" t="s">
        <v>241</v>
      </c>
      <c r="AJ903" s="10">
        <v>1937.7811673000001</v>
      </c>
    </row>
    <row r="904" spans="25:36" x14ac:dyDescent="0.35">
      <c r="Y904" t="str">
        <f t="shared" si="37"/>
        <v>8409_Fabrication de produits informatiques, électroniques et optiques</v>
      </c>
      <c r="Z904" t="str">
        <f>INDEX(PDC!$K$1:$L$89,MATCH('RP2016'!$AB904,PDC!$K:$K,0),MATCH($Z$3,PDC!$K$1:$L$1,0))</f>
        <v>Fabrication de produits informatiques, électroniques et optiques</v>
      </c>
      <c r="AA904">
        <v>8409</v>
      </c>
      <c r="AB904" t="s">
        <v>145</v>
      </c>
      <c r="AC904" s="10">
        <v>8687.7758596000003</v>
      </c>
      <c r="AF904" t="str">
        <f t="shared" si="38"/>
        <v>73_Activités des organisations associatives</v>
      </c>
      <c r="AG904" t="str">
        <f>INDEX(PDC!$K$1:$L$89,MATCH('RP2016'!$AI904,PDC!$K:$K,0),MATCH($AG$4,PDC!$K$1:SL$1,0))</f>
        <v>Activités des organisations associatives</v>
      </c>
      <c r="AH904" t="s">
        <v>157</v>
      </c>
      <c r="AI904" t="s">
        <v>209</v>
      </c>
      <c r="AJ904" s="10">
        <v>2125.0008151000002</v>
      </c>
    </row>
    <row r="905" spans="25:36" x14ac:dyDescent="0.35">
      <c r="Y905" t="str">
        <f t="shared" si="37"/>
        <v>8409_Fabrication d'équipements électriques</v>
      </c>
      <c r="Z905" t="str">
        <f>INDEX(PDC!$K$1:$L$89,MATCH('RP2016'!$AB905,PDC!$K:$K,0),MATCH($Z$3,PDC!$K$1:$L$1,0))</f>
        <v>Fabrication d'équipements électriques</v>
      </c>
      <c r="AA905">
        <v>8409</v>
      </c>
      <c r="AB905" t="s">
        <v>235</v>
      </c>
      <c r="AC905" s="10">
        <v>5856.4832499000004</v>
      </c>
      <c r="AF905" t="str">
        <f t="shared" si="38"/>
        <v>73_Réparation d'ordinateurs et de biens personnels et domestiques</v>
      </c>
      <c r="AG905" t="str">
        <f>INDEX(PDC!$K$1:$L$89,MATCH('RP2016'!$AI905,PDC!$K:$K,0),MATCH($AG$4,PDC!$K$1:SL$1,0))</f>
        <v>Réparation d'ordinateurs et de biens personnels et domestiques</v>
      </c>
      <c r="AH905" t="s">
        <v>157</v>
      </c>
      <c r="AI905" t="s">
        <v>242</v>
      </c>
      <c r="AJ905" s="10">
        <v>194.16355935999999</v>
      </c>
    </row>
    <row r="906" spans="25:36" x14ac:dyDescent="0.35">
      <c r="Y906" t="str">
        <f t="shared" si="37"/>
        <v>8409_Fabrication de machines et équipements n.c.a.</v>
      </c>
      <c r="Z906" t="str">
        <f>INDEX(PDC!$K$1:$L$89,MATCH('RP2016'!$AB906,PDC!$K:$K,0),MATCH($Z$3,PDC!$K$1:$L$1,0))</f>
        <v>Fabrication de machines et équipements n.c.a.</v>
      </c>
      <c r="AA906">
        <v>8409</v>
      </c>
      <c r="AB906" t="s">
        <v>219</v>
      </c>
      <c r="AC906" s="10">
        <v>3590.2932618</v>
      </c>
      <c r="AF906" t="str">
        <f t="shared" si="38"/>
        <v>73_Autres services personnels</v>
      </c>
      <c r="AG906" t="str">
        <f>INDEX(PDC!$K$1:$L$89,MATCH('RP2016'!$AI906,PDC!$K:$K,0),MATCH($AG$4,PDC!$K$1:SL$1,0))</f>
        <v>Autres services personnels</v>
      </c>
      <c r="AH906" t="s">
        <v>157</v>
      </c>
      <c r="AI906" t="s">
        <v>216</v>
      </c>
      <c r="AJ906" s="10">
        <v>1743.4219899</v>
      </c>
    </row>
    <row r="907" spans="25:36" x14ac:dyDescent="0.35">
      <c r="Y907" t="str">
        <f t="shared" si="37"/>
        <v>8409_Industrie automobile</v>
      </c>
      <c r="Z907" t="str">
        <f>INDEX(PDC!$K$1:$L$89,MATCH('RP2016'!$AB907,PDC!$K:$K,0),MATCH($Z$3,PDC!$K$1:$L$1,0))</f>
        <v>Industrie automobile</v>
      </c>
      <c r="AA907">
        <v>8409</v>
      </c>
      <c r="AB907" t="s">
        <v>208</v>
      </c>
      <c r="AC907" s="10">
        <v>133.85688311000001</v>
      </c>
      <c r="AF907" t="str">
        <f t="shared" si="38"/>
        <v>73_Activités des ménages en tant qu'employeurs de personnel domestique</v>
      </c>
      <c r="AG907" t="str">
        <f>INDEX(PDC!$K$1:$L$89,MATCH('RP2016'!$AI907,PDC!$K:$K,0),MATCH($AG$4,PDC!$K$1:SL$1,0))</f>
        <v>Activités des ménages en tant qu'employeurs de personnel domestique</v>
      </c>
      <c r="AH907" t="s">
        <v>157</v>
      </c>
      <c r="AI907" t="s">
        <v>261</v>
      </c>
      <c r="AJ907" s="10">
        <v>926.89643066999997</v>
      </c>
    </row>
    <row r="908" spans="25:36" x14ac:dyDescent="0.35">
      <c r="Y908" t="str">
        <f t="shared" si="37"/>
        <v>8409_Fabrication d'autres matériels de transport</v>
      </c>
      <c r="Z908" t="str">
        <f>INDEX(PDC!$K$1:$L$89,MATCH('RP2016'!$AB908,PDC!$K:$K,0),MATCH($Z$3,PDC!$K$1:$L$1,0))</f>
        <v>Fabrication d'autres matériels de transport</v>
      </c>
      <c r="AA908">
        <v>8409</v>
      </c>
      <c r="AB908" t="s">
        <v>237</v>
      </c>
      <c r="AC908" s="10">
        <v>21.832120738</v>
      </c>
      <c r="AF908" t="str">
        <f t="shared" si="38"/>
        <v>73_Activités indifférenciées des ménages en tant que producteurs de biens et services pour usage propre</v>
      </c>
      <c r="AG908" t="str">
        <f>INDEX(PDC!$K$1:$L$89,MATCH('RP2016'!$AI908,PDC!$K:$K,0),MATCH($AG$4,PDC!$K$1:SL$1,0))</f>
        <v>Activités indifférenciées des ménages en tant que producteurs de biens et services pour usage propre</v>
      </c>
      <c r="AH908" t="s">
        <v>157</v>
      </c>
      <c r="AI908" t="s">
        <v>270</v>
      </c>
      <c r="AJ908" s="10">
        <v>5.0125299737000004</v>
      </c>
    </row>
    <row r="909" spans="25:36" x14ac:dyDescent="0.35">
      <c r="Y909" t="str">
        <f t="shared" si="37"/>
        <v>8409_Fabrication de meubles</v>
      </c>
      <c r="Z909" t="str">
        <f>INDEX(PDC!$K$1:$L$89,MATCH('RP2016'!$AB909,PDC!$K:$K,0),MATCH($Z$3,PDC!$K$1:$L$1,0))</f>
        <v>Fabrication de meubles</v>
      </c>
      <c r="AA909">
        <v>8409</v>
      </c>
      <c r="AB909" t="s">
        <v>231</v>
      </c>
      <c r="AC909" s="10">
        <v>153.20423195000001</v>
      </c>
      <c r="AF909" t="str">
        <f t="shared" si="38"/>
        <v>73_Activités des organisations et organismes extraterritoriaux</v>
      </c>
      <c r="AG909" t="str">
        <f>INDEX(PDC!$K$1:$L$89,MATCH('RP2016'!$AI909,PDC!$K:$K,0),MATCH($AG$4,PDC!$K$1:SL$1,0))</f>
        <v>Activités des organisations et organismes extraterritoriaux</v>
      </c>
      <c r="AH909" t="s">
        <v>157</v>
      </c>
      <c r="AI909" t="s">
        <v>260</v>
      </c>
      <c r="AJ909" s="10">
        <v>3.7047637442000001</v>
      </c>
    </row>
    <row r="910" spans="25:36" x14ac:dyDescent="0.35">
      <c r="Y910" t="str">
        <f t="shared" si="37"/>
        <v>8409_Autres industries manufacturières</v>
      </c>
      <c r="Z910" t="str">
        <f>INDEX(PDC!$K$1:$L$89,MATCH('RP2016'!$AB910,PDC!$K:$K,0),MATCH($Z$3,PDC!$K$1:$L$1,0))</f>
        <v>Autres industries manufacturières</v>
      </c>
      <c r="AA910">
        <v>8409</v>
      </c>
      <c r="AB910" t="s">
        <v>244</v>
      </c>
      <c r="AC910" s="10">
        <v>1850.8575209999999</v>
      </c>
      <c r="AF910" t="str">
        <f t="shared" si="38"/>
        <v>74_Culture et production animale, chasse et services annexes</v>
      </c>
      <c r="AG910" t="str">
        <f>INDEX(PDC!$K$1:$L$89,MATCH('RP2016'!$AI910,PDC!$K:$K,0),MATCH($AG$4,PDC!$K$1:SL$1,0))</f>
        <v>Culture et production animale, chasse et services annexes</v>
      </c>
      <c r="AH910" t="s">
        <v>159</v>
      </c>
      <c r="AI910" t="s">
        <v>94</v>
      </c>
      <c r="AJ910" s="10">
        <v>1173.4051483999999</v>
      </c>
    </row>
    <row r="911" spans="25:36" x14ac:dyDescent="0.35">
      <c r="Y911" t="str">
        <f t="shared" si="37"/>
        <v>8409_Réparation et installation de machines et d'équipements</v>
      </c>
      <c r="Z911" t="str">
        <f>INDEX(PDC!$K$1:$L$89,MATCH('RP2016'!$AB911,PDC!$K:$K,0),MATCH($Z$3,PDC!$K$1:$L$1,0))</f>
        <v>Réparation et installation de machines et d'équipements</v>
      </c>
      <c r="AA911">
        <v>8409</v>
      </c>
      <c r="AB911" t="s">
        <v>215</v>
      </c>
      <c r="AC911" s="10">
        <v>2406.3682153</v>
      </c>
      <c r="AF911" t="str">
        <f t="shared" si="38"/>
        <v>74_Sylviculture et exploitation forestière</v>
      </c>
      <c r="AG911" t="str">
        <f>INDEX(PDC!$K$1:$L$89,MATCH('RP2016'!$AI911,PDC!$K:$K,0),MATCH($AG$4,PDC!$K$1:SL$1,0))</f>
        <v>Sylviculture et exploitation forestière</v>
      </c>
      <c r="AH911" t="s">
        <v>159</v>
      </c>
      <c r="AI911" t="s">
        <v>95</v>
      </c>
      <c r="AJ911" s="10">
        <v>183.01184214</v>
      </c>
    </row>
    <row r="912" spans="25:36" x14ac:dyDescent="0.35">
      <c r="Y912" t="str">
        <f t="shared" si="37"/>
        <v>8409_Production et distribution d'électricité, de gaz, de vapeur et d'air conditionné</v>
      </c>
      <c r="Z912" t="str">
        <f>INDEX(PDC!$K$1:$L$89,MATCH('RP2016'!$AB912,PDC!$K:$K,0),MATCH($Z$3,PDC!$K$1:$L$1,0))</f>
        <v>Production et distribution d'électricité, de gaz, de vapeur et d'air conditionné</v>
      </c>
      <c r="AA912">
        <v>8409</v>
      </c>
      <c r="AB912" t="s">
        <v>253</v>
      </c>
      <c r="AC912" s="10">
        <v>2891.1790243999999</v>
      </c>
      <c r="AF912" t="str">
        <f t="shared" si="38"/>
        <v>74_Pêche et aquaculture</v>
      </c>
      <c r="AG912" t="str">
        <f>INDEX(PDC!$K$1:$L$89,MATCH('RP2016'!$AI912,PDC!$K:$K,0),MATCH($AG$4,PDC!$K$1:SL$1,0))</f>
        <v>Pêche et aquaculture</v>
      </c>
      <c r="AH912" t="s">
        <v>159</v>
      </c>
      <c r="AI912" t="s">
        <v>104</v>
      </c>
      <c r="AJ912" s="10">
        <v>41.547405752000003</v>
      </c>
    </row>
    <row r="913" spans="25:36" x14ac:dyDescent="0.35">
      <c r="Y913" t="str">
        <f t="shared" si="37"/>
        <v>8409_Captage, traitement et distribution d'eau</v>
      </c>
      <c r="Z913" t="str">
        <f>INDEX(PDC!$K$1:$L$89,MATCH('RP2016'!$AB913,PDC!$K:$K,0),MATCH($Z$3,PDC!$K$1:$L$1,0))</f>
        <v>Captage, traitement et distribution d'eau</v>
      </c>
      <c r="AA913">
        <v>8409</v>
      </c>
      <c r="AB913" t="s">
        <v>230</v>
      </c>
      <c r="AC913" s="10">
        <v>271.35866227999998</v>
      </c>
      <c r="AF913" t="str">
        <f t="shared" si="38"/>
        <v>74_Autres industries extractives</v>
      </c>
      <c r="AG913" t="str">
        <f>INDEX(PDC!$K$1:$L$89,MATCH('RP2016'!$AI913,PDC!$K:$K,0),MATCH($AG$4,PDC!$K$1:SL$1,0))</f>
        <v>Autres industries extractives</v>
      </c>
      <c r="AH913" t="s">
        <v>159</v>
      </c>
      <c r="AI913" t="s">
        <v>96</v>
      </c>
      <c r="AJ913" s="10">
        <v>281.09242546000002</v>
      </c>
    </row>
    <row r="914" spans="25:36" x14ac:dyDescent="0.35">
      <c r="Y914" t="str">
        <f t="shared" si="37"/>
        <v>8409_Collecte et traitement des eaux usées</v>
      </c>
      <c r="Z914" t="str">
        <f>INDEX(PDC!$K$1:$L$89,MATCH('RP2016'!$AB914,PDC!$K:$K,0),MATCH($Z$3,PDC!$K$1:$L$1,0))</f>
        <v>Collecte et traitement des eaux usées</v>
      </c>
      <c r="AA914">
        <v>8409</v>
      </c>
      <c r="AB914" t="s">
        <v>197</v>
      </c>
      <c r="AC914" s="10">
        <v>120.58392662</v>
      </c>
      <c r="AF914" t="str">
        <f t="shared" si="38"/>
        <v>74_Industries alimentaires</v>
      </c>
      <c r="AG914" t="str">
        <f>INDEX(PDC!$K$1:$L$89,MATCH('RP2016'!$AI914,PDC!$K:$K,0),MATCH($AG$4,PDC!$K$1:SL$1,0))</f>
        <v>Industries alimentaires</v>
      </c>
      <c r="AH914" t="s">
        <v>159</v>
      </c>
      <c r="AI914" t="s">
        <v>199</v>
      </c>
      <c r="AJ914" s="10">
        <v>4851.3826797000002</v>
      </c>
    </row>
    <row r="915" spans="25:36" x14ac:dyDescent="0.35">
      <c r="Y915" t="str">
        <f t="shared" si="37"/>
        <v>8409_Collecte, traitement et élimination des déchets ; récupération</v>
      </c>
      <c r="Z915" t="str">
        <f>INDEX(PDC!$K$1:$L$89,MATCH('RP2016'!$AB915,PDC!$K:$K,0),MATCH($Z$3,PDC!$K$1:$L$1,0))</f>
        <v>Collecte, traitement et élimination des déchets ; récupération</v>
      </c>
      <c r="AA915">
        <v>8409</v>
      </c>
      <c r="AB915" t="s">
        <v>147</v>
      </c>
      <c r="AC915" s="10">
        <v>634.32654744000001</v>
      </c>
      <c r="AF915" t="str">
        <f t="shared" si="38"/>
        <v>74_Fabrication de boissons</v>
      </c>
      <c r="AG915" t="str">
        <f>INDEX(PDC!$K$1:$L$89,MATCH('RP2016'!$AI915,PDC!$K:$K,0),MATCH($AG$4,PDC!$K$1:SL$1,0))</f>
        <v>Fabrication de boissons</v>
      </c>
      <c r="AH915" t="s">
        <v>159</v>
      </c>
      <c r="AI915" t="s">
        <v>252</v>
      </c>
      <c r="AJ915" s="10">
        <v>1305.1319117999999</v>
      </c>
    </row>
    <row r="916" spans="25:36" x14ac:dyDescent="0.35">
      <c r="Y916" t="str">
        <f t="shared" si="37"/>
        <v>8409_Dépollution et autres services de gestion des déchets</v>
      </c>
      <c r="Z916" t="str">
        <f>INDEX(PDC!$K$1:$L$89,MATCH('RP2016'!$AB916,PDC!$K:$K,0),MATCH($Z$3,PDC!$K$1:$L$1,0))</f>
        <v>Dépollution et autres services de gestion des déchets</v>
      </c>
      <c r="AA916">
        <v>8409</v>
      </c>
      <c r="AB916" t="s">
        <v>246</v>
      </c>
      <c r="AC916" s="10">
        <v>21.781516318000001</v>
      </c>
      <c r="AF916" t="str">
        <f t="shared" si="38"/>
        <v>74_Fabrication de produits à base de tabac</v>
      </c>
      <c r="AG916" t="str">
        <f>INDEX(PDC!$K$1:$L$89,MATCH('RP2016'!$AI916,PDC!$K:$K,0),MATCH($AG$4,PDC!$K$1:SL$1,0))</f>
        <v>Fabrication de produits à base de tabac</v>
      </c>
      <c r="AH916" t="s">
        <v>159</v>
      </c>
      <c r="AI916" t="s">
        <v>263</v>
      </c>
      <c r="AJ916" s="10">
        <v>8.1049995918000004</v>
      </c>
    </row>
    <row r="917" spans="25:36" x14ac:dyDescent="0.35">
      <c r="Y917" t="str">
        <f t="shared" si="37"/>
        <v>8409_Construction de bâtiments</v>
      </c>
      <c r="Z917" t="str">
        <f>INDEX(PDC!$K$1:$L$89,MATCH('RP2016'!$AB917,PDC!$K:$K,0),MATCH($Z$3,PDC!$K$1:$L$1,0))</f>
        <v>Construction de bâtiments</v>
      </c>
      <c r="AA917">
        <v>8409</v>
      </c>
      <c r="AB917" t="s">
        <v>193</v>
      </c>
      <c r="AC917" s="10">
        <v>1034.2143578</v>
      </c>
      <c r="AF917" t="str">
        <f t="shared" si="38"/>
        <v>74_Fabrication de textiles</v>
      </c>
      <c r="AG917" t="str">
        <f>INDEX(PDC!$K$1:$L$89,MATCH('RP2016'!$AI917,PDC!$K:$K,0),MATCH($AG$4,PDC!$K$1:SL$1,0))</f>
        <v>Fabrication de textiles</v>
      </c>
      <c r="AH917" t="s">
        <v>159</v>
      </c>
      <c r="AI917" t="s">
        <v>250</v>
      </c>
      <c r="AJ917" s="10">
        <v>94.100309332999998</v>
      </c>
    </row>
    <row r="918" spans="25:36" x14ac:dyDescent="0.35">
      <c r="Y918" t="str">
        <f t="shared" si="37"/>
        <v>8409_Génie civil</v>
      </c>
      <c r="Z918" t="str">
        <f>INDEX(PDC!$K$1:$L$89,MATCH('RP2016'!$AB918,PDC!$K:$K,0),MATCH($Z$3,PDC!$K$1:$L$1,0))</f>
        <v>Génie civil</v>
      </c>
      <c r="AA918">
        <v>8409</v>
      </c>
      <c r="AB918" t="s">
        <v>149</v>
      </c>
      <c r="AC918" s="10">
        <v>1323.0548598</v>
      </c>
      <c r="AF918" t="str">
        <f t="shared" si="38"/>
        <v>74_Industrie de l'habillement</v>
      </c>
      <c r="AG918" t="str">
        <f>INDEX(PDC!$K$1:$L$89,MATCH('RP2016'!$AI918,PDC!$K:$K,0),MATCH($AG$4,PDC!$K$1:SL$1,0))</f>
        <v>Industrie de l'habillement</v>
      </c>
      <c r="AH918" t="s">
        <v>159</v>
      </c>
      <c r="AI918" t="s">
        <v>254</v>
      </c>
      <c r="AJ918" s="10">
        <v>269.88696453</v>
      </c>
    </row>
    <row r="919" spans="25:36" x14ac:dyDescent="0.35">
      <c r="Y919" t="str">
        <f t="shared" si="37"/>
        <v>8409_Travaux de construction spécialisés</v>
      </c>
      <c r="Z919" t="str">
        <f>INDEX(PDC!$K$1:$L$89,MATCH('RP2016'!$AB919,PDC!$K:$K,0),MATCH($Z$3,PDC!$K$1:$L$1,0))</f>
        <v>Travaux de construction spécialisés</v>
      </c>
      <c r="AA919">
        <v>8409</v>
      </c>
      <c r="AB919" t="s">
        <v>151</v>
      </c>
      <c r="AC919" s="10">
        <v>9296.5420166000004</v>
      </c>
      <c r="AF919" t="str">
        <f t="shared" si="38"/>
        <v>74_Industrie du cuir et de la chaussure</v>
      </c>
      <c r="AG919" t="str">
        <f>INDEX(PDC!$K$1:$L$89,MATCH('RP2016'!$AI919,PDC!$K:$K,0),MATCH($AG$4,PDC!$K$1:SL$1,0))</f>
        <v>Industrie du cuir et de la chaussure</v>
      </c>
      <c r="AH919" t="s">
        <v>159</v>
      </c>
      <c r="AI919" t="s">
        <v>143</v>
      </c>
      <c r="AJ919" s="10">
        <v>118.662882</v>
      </c>
    </row>
    <row r="920" spans="25:36" x14ac:dyDescent="0.35">
      <c r="Y920" t="str">
        <f t="shared" si="37"/>
        <v>8409_Commerce et réparation d'automobiles et de motocycles</v>
      </c>
      <c r="Z920" t="str">
        <f>INDEX(PDC!$K$1:$L$89,MATCH('RP2016'!$AB920,PDC!$K:$K,0),MATCH($Z$3,PDC!$K$1:$L$1,0))</f>
        <v>Commerce et réparation d'automobiles et de motocycles</v>
      </c>
      <c r="AA920">
        <v>8409</v>
      </c>
      <c r="AB920" t="s">
        <v>223</v>
      </c>
      <c r="AC920" s="10">
        <v>3138.8090440999999</v>
      </c>
      <c r="AF920" t="str">
        <f t="shared" si="38"/>
        <v>74_Travail du bois et fabrication d'articles en bois et en liège, à l'exception des meubles ; fabrication d'articles en vannerie et sparterie</v>
      </c>
      <c r="AG920" t="str">
        <f>INDEX(PDC!$K$1:$L$89,MATCH('RP2016'!$AI920,PDC!$K:$K,0),MATCH($AG$4,PDC!$K$1:SL$1,0))</f>
        <v>Travail du bois et fabrication d'articles en bois et en liège, à l'exception des meubles ; fabrication d'articles en vannerie et sparterie</v>
      </c>
      <c r="AH920" t="s">
        <v>159</v>
      </c>
      <c r="AI920" t="s">
        <v>196</v>
      </c>
      <c r="AJ920" s="10">
        <v>855.14674606000005</v>
      </c>
    </row>
    <row r="921" spans="25:36" x14ac:dyDescent="0.35">
      <c r="Y921" t="str">
        <f t="shared" si="37"/>
        <v>8409_Commerce de gros, à l'exception des automobiles et des motocycles</v>
      </c>
      <c r="Z921" t="str">
        <f>INDEX(PDC!$K$1:$L$89,MATCH('RP2016'!$AB921,PDC!$K:$K,0),MATCH($Z$3,PDC!$K$1:$L$1,0))</f>
        <v>Commerce de gros, à l'exception des automobiles et des motocycles</v>
      </c>
      <c r="AA921">
        <v>8409</v>
      </c>
      <c r="AB921" t="s">
        <v>210</v>
      </c>
      <c r="AC921" s="10">
        <v>7985.3006683000003</v>
      </c>
      <c r="AF921" t="str">
        <f t="shared" si="38"/>
        <v>74_Industrie du papier et du carton</v>
      </c>
      <c r="AG921" t="str">
        <f>INDEX(PDC!$K$1:$L$89,MATCH('RP2016'!$AI921,PDC!$K:$K,0),MATCH($AG$4,PDC!$K$1:SL$1,0))</f>
        <v>Industrie du papier et du carton</v>
      </c>
      <c r="AH921" t="s">
        <v>159</v>
      </c>
      <c r="AI921" t="s">
        <v>248</v>
      </c>
      <c r="AJ921" s="10">
        <v>317.01533481000001</v>
      </c>
    </row>
    <row r="922" spans="25:36" x14ac:dyDescent="0.35">
      <c r="Y922" t="str">
        <f t="shared" si="37"/>
        <v>8409_Commerce de détail, à l'exception des automobiles et des motocycles</v>
      </c>
      <c r="Z922" t="str">
        <f>INDEX(PDC!$K$1:$L$89,MATCH('RP2016'!$AB922,PDC!$K:$K,0),MATCH($Z$3,PDC!$K$1:$L$1,0))</f>
        <v>Commerce de détail, à l'exception des automobiles et des motocycles</v>
      </c>
      <c r="AA922">
        <v>8409</v>
      </c>
      <c r="AB922" t="s">
        <v>206</v>
      </c>
      <c r="AC922" s="10">
        <v>14160.903885</v>
      </c>
      <c r="AF922" t="str">
        <f t="shared" si="38"/>
        <v>74_Imprimerie et reproduction d'enregistrements</v>
      </c>
      <c r="AG922" t="str">
        <f>INDEX(PDC!$K$1:$L$89,MATCH('RP2016'!$AI922,PDC!$K:$K,0),MATCH($AG$4,PDC!$K$1:SL$1,0))</f>
        <v>Imprimerie et reproduction d'enregistrements</v>
      </c>
      <c r="AH922" t="s">
        <v>159</v>
      </c>
      <c r="AI922" t="s">
        <v>221</v>
      </c>
      <c r="AJ922" s="10">
        <v>324.50273908999998</v>
      </c>
    </row>
    <row r="923" spans="25:36" x14ac:dyDescent="0.35">
      <c r="Y923" t="str">
        <f t="shared" si="37"/>
        <v>8409_Transports terrestres et transport par conduites</v>
      </c>
      <c r="Z923" t="str">
        <f>INDEX(PDC!$K$1:$L$89,MATCH('RP2016'!$AB923,PDC!$K:$K,0),MATCH($Z$3,PDC!$K$1:$L$1,0))</f>
        <v>Transports terrestres et transport par conduites</v>
      </c>
      <c r="AA923">
        <v>8409</v>
      </c>
      <c r="AB923" t="s">
        <v>205</v>
      </c>
      <c r="AC923" s="10">
        <v>5917.5014548999998</v>
      </c>
      <c r="AF923" t="str">
        <f t="shared" si="38"/>
        <v>74_Cokéfaction et raffinage</v>
      </c>
      <c r="AG923" t="str">
        <f>INDEX(PDC!$K$1:$L$89,MATCH('RP2016'!$AI923,PDC!$K:$K,0),MATCH($AG$4,PDC!$K$1:SL$1,0))</f>
        <v>Cokéfaction et raffinage</v>
      </c>
      <c r="AH923" t="s">
        <v>159</v>
      </c>
      <c r="AI923" t="s">
        <v>262</v>
      </c>
      <c r="AJ923" s="10">
        <v>5.0932019540000004</v>
      </c>
    </row>
    <row r="924" spans="25:36" x14ac:dyDescent="0.35">
      <c r="Y924" t="str">
        <f t="shared" si="37"/>
        <v>8409_Transports par eau</v>
      </c>
      <c r="Z924" t="str">
        <f>INDEX(PDC!$K$1:$L$89,MATCH('RP2016'!$AB924,PDC!$K:$K,0),MATCH($Z$3,PDC!$K$1:$L$1,0))</f>
        <v>Transports par eau</v>
      </c>
      <c r="AA924">
        <v>8409</v>
      </c>
      <c r="AB924" t="s">
        <v>256</v>
      </c>
      <c r="AC924" s="10">
        <v>8.6907417538999994</v>
      </c>
      <c r="AF924" t="str">
        <f t="shared" si="38"/>
        <v>74_Industrie chimique</v>
      </c>
      <c r="AG924" t="str">
        <f>INDEX(PDC!$K$1:$L$89,MATCH('RP2016'!$AI924,PDC!$K:$K,0),MATCH($AG$4,PDC!$K$1:SL$1,0))</f>
        <v>Industrie chimique</v>
      </c>
      <c r="AH924" t="s">
        <v>159</v>
      </c>
      <c r="AI924" t="s">
        <v>211</v>
      </c>
      <c r="AJ924" s="10">
        <v>806.76695815999994</v>
      </c>
    </row>
    <row r="925" spans="25:36" x14ac:dyDescent="0.35">
      <c r="Y925" t="str">
        <f t="shared" si="37"/>
        <v>8409_Transports aériens</v>
      </c>
      <c r="Z925" t="str">
        <f>INDEX(PDC!$K$1:$L$89,MATCH('RP2016'!$AB925,PDC!$K:$K,0),MATCH($Z$3,PDC!$K$1:$L$1,0))</f>
        <v>Transports aériens</v>
      </c>
      <c r="AA925">
        <v>8409</v>
      </c>
      <c r="AB925" t="s">
        <v>258</v>
      </c>
      <c r="AC925" s="10">
        <v>55.234079708000003</v>
      </c>
      <c r="AF925" t="str">
        <f t="shared" si="38"/>
        <v>74_Industrie pharmaceutique</v>
      </c>
      <c r="AG925" t="str">
        <f>INDEX(PDC!$K$1:$L$89,MATCH('RP2016'!$AI925,PDC!$K:$K,0),MATCH($AG$4,PDC!$K$1:SL$1,0))</f>
        <v>Industrie pharmaceutique</v>
      </c>
      <c r="AH925" t="s">
        <v>159</v>
      </c>
      <c r="AI925" t="s">
        <v>259</v>
      </c>
      <c r="AJ925" s="10">
        <v>1336.0125866000001</v>
      </c>
    </row>
    <row r="926" spans="25:36" x14ac:dyDescent="0.35">
      <c r="Y926" t="str">
        <f t="shared" si="37"/>
        <v>8409_Entreposage et services auxiliaires des transports</v>
      </c>
      <c r="Z926" t="str">
        <f>INDEX(PDC!$K$1:$L$89,MATCH('RP2016'!$AB926,PDC!$K:$K,0),MATCH($Z$3,PDC!$K$1:$L$1,0))</f>
        <v>Entreposage et services auxiliaires des transports</v>
      </c>
      <c r="AA926">
        <v>8409</v>
      </c>
      <c r="AB926" t="s">
        <v>200</v>
      </c>
      <c r="AC926" s="10">
        <v>1255.0774501000001</v>
      </c>
      <c r="AF926" t="str">
        <f t="shared" si="38"/>
        <v>74_Fabrication de produits en caoutchouc et en plastique</v>
      </c>
      <c r="AG926" t="str">
        <f>INDEX(PDC!$K$1:$L$89,MATCH('RP2016'!$AI926,PDC!$K:$K,0),MATCH($AG$4,PDC!$K$1:SL$1,0))</f>
        <v>Fabrication de produits en caoutchouc et en plastique</v>
      </c>
      <c r="AH926" t="s">
        <v>159</v>
      </c>
      <c r="AI926" t="s">
        <v>195</v>
      </c>
      <c r="AJ926" s="10">
        <v>898.28204769000001</v>
      </c>
    </row>
    <row r="927" spans="25:36" x14ac:dyDescent="0.35">
      <c r="Y927" t="str">
        <f t="shared" si="37"/>
        <v>8409_Activités de poste et de courrier</v>
      </c>
      <c r="Z927" t="str">
        <f>INDEX(PDC!$K$1:$L$89,MATCH('RP2016'!$AB927,PDC!$K:$K,0),MATCH($Z$3,PDC!$K$1:$L$1,0))</f>
        <v>Activités de poste et de courrier</v>
      </c>
      <c r="AA927">
        <v>8409</v>
      </c>
      <c r="AB927" t="s">
        <v>229</v>
      </c>
      <c r="AC927" s="10">
        <v>1307.1949391000001</v>
      </c>
      <c r="AF927" t="str">
        <f t="shared" si="38"/>
        <v>74_Fabrication d'autres produits minéraux non métalliques</v>
      </c>
      <c r="AG927" t="str">
        <f>INDEX(PDC!$K$1:$L$89,MATCH('RP2016'!$AI927,PDC!$K:$K,0),MATCH($AG$4,PDC!$K$1:SL$1,0))</f>
        <v>Fabrication d'autres produits minéraux non métalliques</v>
      </c>
      <c r="AH927" t="s">
        <v>159</v>
      </c>
      <c r="AI927" t="s">
        <v>203</v>
      </c>
      <c r="AJ927" s="10">
        <v>709.94681558000002</v>
      </c>
    </row>
    <row r="928" spans="25:36" x14ac:dyDescent="0.35">
      <c r="Y928" t="str">
        <f t="shared" si="37"/>
        <v>8409_Hébergement</v>
      </c>
      <c r="Z928" t="str">
        <f>INDEX(PDC!$K$1:$L$89,MATCH('RP2016'!$AB928,PDC!$K:$K,0),MATCH($Z$3,PDC!$K$1:$L$1,0))</f>
        <v>Hébergement</v>
      </c>
      <c r="AA928">
        <v>8409</v>
      </c>
      <c r="AB928" t="s">
        <v>220</v>
      </c>
      <c r="AC928" s="10">
        <v>1976.251851</v>
      </c>
      <c r="AF928" t="str">
        <f t="shared" si="38"/>
        <v>74_Métallurgie</v>
      </c>
      <c r="AG928" t="str">
        <f>INDEX(PDC!$K$1:$L$89,MATCH('RP2016'!$AI928,PDC!$K:$K,0),MATCH($AG$4,PDC!$K$1:SL$1,0))</f>
        <v>Métallurgie</v>
      </c>
      <c r="AH928" t="s">
        <v>159</v>
      </c>
      <c r="AI928" t="s">
        <v>225</v>
      </c>
      <c r="AJ928" s="10">
        <v>424.86000166999997</v>
      </c>
    </row>
    <row r="929" spans="25:36" x14ac:dyDescent="0.35">
      <c r="Y929" t="str">
        <f t="shared" si="37"/>
        <v>8409_Restauration</v>
      </c>
      <c r="Z929" t="str">
        <f>INDEX(PDC!$K$1:$L$89,MATCH('RP2016'!$AB929,PDC!$K:$K,0),MATCH($Z$3,PDC!$K$1:$L$1,0))</f>
        <v>Restauration</v>
      </c>
      <c r="AA929">
        <v>8409</v>
      </c>
      <c r="AB929" t="s">
        <v>214</v>
      </c>
      <c r="AC929" s="10">
        <v>6282.0429774000004</v>
      </c>
      <c r="AF929" t="str">
        <f t="shared" si="38"/>
        <v>74_Fabrication de produits métalliques, à l'exception des machines et des équipements</v>
      </c>
      <c r="AG929" t="str">
        <f>INDEX(PDC!$K$1:$L$89,MATCH('RP2016'!$AI929,PDC!$K:$K,0),MATCH($AG$4,PDC!$K$1:SL$1,0))</f>
        <v>Fabrication de produits métalliques, à l'exception des machines et des équipements</v>
      </c>
      <c r="AH929" t="s">
        <v>159</v>
      </c>
      <c r="AI929" t="s">
        <v>204</v>
      </c>
      <c r="AJ929" s="10">
        <v>12378.638261</v>
      </c>
    </row>
    <row r="930" spans="25:36" x14ac:dyDescent="0.35">
      <c r="Y930" t="str">
        <f t="shared" si="37"/>
        <v>8409_Édition</v>
      </c>
      <c r="Z930" t="str">
        <f>INDEX(PDC!$K$1:$L$89,MATCH('RP2016'!$AB930,PDC!$K:$K,0),MATCH($Z$3,PDC!$K$1:$L$1,0))</f>
        <v>Édition</v>
      </c>
      <c r="AA930">
        <v>8409</v>
      </c>
      <c r="AB930" t="s">
        <v>255</v>
      </c>
      <c r="AC930" s="10">
        <v>1868.0688322000001</v>
      </c>
      <c r="AF930" t="str">
        <f t="shared" si="38"/>
        <v>74_Fabrication de produits informatiques, électroniques et optiques</v>
      </c>
      <c r="AG930" t="str">
        <f>INDEX(PDC!$K$1:$L$89,MATCH('RP2016'!$AI930,PDC!$K:$K,0),MATCH($AG$4,PDC!$K$1:SL$1,0))</f>
        <v>Fabrication de produits informatiques, électroniques et optiques</v>
      </c>
      <c r="AH930" t="s">
        <v>159</v>
      </c>
      <c r="AI930" t="s">
        <v>145</v>
      </c>
      <c r="AJ930" s="10">
        <v>1853.4375012999999</v>
      </c>
    </row>
    <row r="931" spans="25:36" x14ac:dyDescent="0.35">
      <c r="Y931" t="str">
        <f t="shared" si="37"/>
        <v>8409_Production de films cinématographiques, de vidéo et de programmes de télévision ; enregistrement sonore et édition musicale</v>
      </c>
      <c r="Z931" t="str">
        <f>INDEX(PDC!$K$1:$L$89,MATCH('RP2016'!$AB931,PDC!$K:$K,0),MATCH($Z$3,PDC!$K$1:$L$1,0))</f>
        <v>Production de films cinématographiques, de vidéo et de programmes de télévision ; enregistrement sonore et édition musicale</v>
      </c>
      <c r="AA931">
        <v>8409</v>
      </c>
      <c r="AB931" t="s">
        <v>228</v>
      </c>
      <c r="AC931" s="10">
        <v>186.17253853</v>
      </c>
      <c r="AF931" t="str">
        <f t="shared" si="38"/>
        <v>74_Fabrication d'équipements électriques</v>
      </c>
      <c r="AG931" t="str">
        <f>INDEX(PDC!$K$1:$L$89,MATCH('RP2016'!$AI931,PDC!$K:$K,0),MATCH($AG$4,PDC!$K$1:SL$1,0))</f>
        <v>Fabrication d'équipements électriques</v>
      </c>
      <c r="AH931" t="s">
        <v>159</v>
      </c>
      <c r="AI931" t="s">
        <v>235</v>
      </c>
      <c r="AJ931" s="10">
        <v>1109.7534152000001</v>
      </c>
    </row>
    <row r="932" spans="25:36" x14ac:dyDescent="0.35">
      <c r="Y932" t="str">
        <f t="shared" si="37"/>
        <v>8409_Programmation et diffusion</v>
      </c>
      <c r="Z932" t="str">
        <f>INDEX(PDC!$K$1:$L$89,MATCH('RP2016'!$AB932,PDC!$K:$K,0),MATCH($Z$3,PDC!$K$1:$L$1,0))</f>
        <v>Programmation et diffusion</v>
      </c>
      <c r="AA932">
        <v>8409</v>
      </c>
      <c r="AB932" t="s">
        <v>257</v>
      </c>
      <c r="AC932" s="10">
        <v>213.55035538999999</v>
      </c>
      <c r="AF932" t="str">
        <f t="shared" si="38"/>
        <v>74_Fabrication de machines et équipements n.c.a.</v>
      </c>
      <c r="AG932" t="str">
        <f>INDEX(PDC!$K$1:$L$89,MATCH('RP2016'!$AI932,PDC!$K:$K,0),MATCH($AG$4,PDC!$K$1:SL$1,0))</f>
        <v>Fabrication de machines et équipements n.c.a.</v>
      </c>
      <c r="AH932" t="s">
        <v>159</v>
      </c>
      <c r="AI932" t="s">
        <v>219</v>
      </c>
      <c r="AJ932" s="10">
        <v>5905.1363971000001</v>
      </c>
    </row>
    <row r="933" spans="25:36" x14ac:dyDescent="0.35">
      <c r="Y933" t="str">
        <f t="shared" si="37"/>
        <v>8409_Télécommunications</v>
      </c>
      <c r="Z933" t="str">
        <f>INDEX(PDC!$K$1:$L$89,MATCH('RP2016'!$AB933,PDC!$K:$K,0),MATCH($Z$3,PDC!$K$1:$L$1,0))</f>
        <v>Télécommunications</v>
      </c>
      <c r="AA933">
        <v>8409</v>
      </c>
      <c r="AB933" t="s">
        <v>249</v>
      </c>
      <c r="AC933" s="10">
        <v>1243.2864970999999</v>
      </c>
      <c r="AF933" t="str">
        <f t="shared" si="38"/>
        <v>74_Industrie automobile</v>
      </c>
      <c r="AG933" t="str">
        <f>INDEX(PDC!$K$1:$L$89,MATCH('RP2016'!$AI933,PDC!$K:$K,0),MATCH($AG$4,PDC!$K$1:SL$1,0))</f>
        <v>Industrie automobile</v>
      </c>
      <c r="AH933" t="s">
        <v>159</v>
      </c>
      <c r="AI933" t="s">
        <v>208</v>
      </c>
      <c r="AJ933" s="10">
        <v>946.67434469</v>
      </c>
    </row>
    <row r="934" spans="25:36" x14ac:dyDescent="0.35">
      <c r="Y934" t="str">
        <f t="shared" si="37"/>
        <v>8409_Programmation, conseil et autres activités informatiques</v>
      </c>
      <c r="Z934" t="str">
        <f>INDEX(PDC!$K$1:$L$89,MATCH('RP2016'!$AB934,PDC!$K:$K,0),MATCH($Z$3,PDC!$K$1:$L$1,0))</f>
        <v>Programmation, conseil et autres activités informatiques</v>
      </c>
      <c r="AA934">
        <v>8409</v>
      </c>
      <c r="AB934" t="s">
        <v>233</v>
      </c>
      <c r="AC934" s="10">
        <v>6749.7395493000004</v>
      </c>
      <c r="AF934" t="str">
        <f t="shared" si="38"/>
        <v>74_Fabrication d'autres matériels de transport</v>
      </c>
      <c r="AG934" t="str">
        <f>INDEX(PDC!$K$1:$L$89,MATCH('RP2016'!$AI934,PDC!$K:$K,0),MATCH($AG$4,PDC!$K$1:SL$1,0))</f>
        <v>Fabrication d'autres matériels de transport</v>
      </c>
      <c r="AH934" t="s">
        <v>159</v>
      </c>
      <c r="AI934" t="s">
        <v>237</v>
      </c>
      <c r="AJ934" s="10">
        <v>619.49378369999999</v>
      </c>
    </row>
    <row r="935" spans="25:36" x14ac:dyDescent="0.35">
      <c r="Y935" t="str">
        <f t="shared" si="37"/>
        <v>8409_Services d'information</v>
      </c>
      <c r="Z935" t="str">
        <f>INDEX(PDC!$K$1:$L$89,MATCH('RP2016'!$AB935,PDC!$K:$K,0),MATCH($Z$3,PDC!$K$1:$L$1,0))</f>
        <v>Services d'information</v>
      </c>
      <c r="AA935">
        <v>8409</v>
      </c>
      <c r="AB935" t="s">
        <v>153</v>
      </c>
      <c r="AC935" s="10">
        <v>526.55752351000001</v>
      </c>
      <c r="AF935" t="str">
        <f t="shared" si="38"/>
        <v>74_Fabrication de meubles</v>
      </c>
      <c r="AG935" t="str">
        <f>INDEX(PDC!$K$1:$L$89,MATCH('RP2016'!$AI935,PDC!$K:$K,0),MATCH($AG$4,PDC!$K$1:SL$1,0))</f>
        <v>Fabrication de meubles</v>
      </c>
      <c r="AH935" t="s">
        <v>159</v>
      </c>
      <c r="AI935" t="s">
        <v>231</v>
      </c>
      <c r="AJ935" s="10">
        <v>1518.4606733999999</v>
      </c>
    </row>
    <row r="936" spans="25:36" x14ac:dyDescent="0.35">
      <c r="Y936" t="str">
        <f t="shared" si="37"/>
        <v>8409_Activités des services financiers, hors assurance et caisses de retraite</v>
      </c>
      <c r="Z936" t="str">
        <f>INDEX(PDC!$K$1:$L$89,MATCH('RP2016'!$AB936,PDC!$K:$K,0),MATCH($Z$3,PDC!$K$1:$L$1,0))</f>
        <v>Activités des services financiers, hors assurance et caisses de retraite</v>
      </c>
      <c r="AA936">
        <v>8409</v>
      </c>
      <c r="AB936" t="s">
        <v>226</v>
      </c>
      <c r="AC936" s="10">
        <v>5589.8134071000004</v>
      </c>
      <c r="AF936" t="str">
        <f t="shared" si="38"/>
        <v>74_Autres industries manufacturières</v>
      </c>
      <c r="AG936" t="str">
        <f>INDEX(PDC!$K$1:$L$89,MATCH('RP2016'!$AI936,PDC!$K:$K,0),MATCH($AG$4,PDC!$K$1:SL$1,0))</f>
        <v>Autres industries manufacturières</v>
      </c>
      <c r="AH936" t="s">
        <v>159</v>
      </c>
      <c r="AI936" t="s">
        <v>244</v>
      </c>
      <c r="AJ936" s="10">
        <v>2341.5684458000001</v>
      </c>
    </row>
    <row r="937" spans="25:36" x14ac:dyDescent="0.35">
      <c r="Y937" t="str">
        <f t="shared" si="37"/>
        <v>8409_Assurance</v>
      </c>
      <c r="Z937" t="str">
        <f>INDEX(PDC!$K$1:$L$89,MATCH('RP2016'!$AB937,PDC!$K:$K,0),MATCH($Z$3,PDC!$K$1:$L$1,0))</f>
        <v>Assurance</v>
      </c>
      <c r="AA937">
        <v>8409</v>
      </c>
      <c r="AB937" t="s">
        <v>240</v>
      </c>
      <c r="AC937" s="10">
        <v>1020.1793529</v>
      </c>
      <c r="AF937" t="str">
        <f t="shared" si="38"/>
        <v>74_Réparation et installation de machines et d'équipements</v>
      </c>
      <c r="AG937" t="str">
        <f>INDEX(PDC!$K$1:$L$89,MATCH('RP2016'!$AI937,PDC!$K:$K,0),MATCH($AG$4,PDC!$K$1:SL$1,0))</f>
        <v>Réparation et installation de machines et d'équipements</v>
      </c>
      <c r="AH937" t="s">
        <v>159</v>
      </c>
      <c r="AI937" t="s">
        <v>215</v>
      </c>
      <c r="AJ937" s="10">
        <v>1018.4003117</v>
      </c>
    </row>
    <row r="938" spans="25:36" x14ac:dyDescent="0.35">
      <c r="Y938" t="str">
        <f t="shared" si="37"/>
        <v>8409_Activités auxiliaires de services financiers et d'assurance</v>
      </c>
      <c r="Z938" t="str">
        <f>INDEX(PDC!$K$1:$L$89,MATCH('RP2016'!$AB938,PDC!$K:$K,0),MATCH($Z$3,PDC!$K$1:$L$1,0))</f>
        <v>Activités auxiliaires de services financiers et d'assurance</v>
      </c>
      <c r="AA938">
        <v>8409</v>
      </c>
      <c r="AB938" t="s">
        <v>232</v>
      </c>
      <c r="AC938" s="10">
        <v>1123.8623047999999</v>
      </c>
      <c r="AF938" t="str">
        <f t="shared" si="38"/>
        <v>74_Production et distribution d'électricité, de gaz, de vapeur et d'air conditionné</v>
      </c>
      <c r="AG938" t="str">
        <f>INDEX(PDC!$K$1:$L$89,MATCH('RP2016'!$AI938,PDC!$K:$K,0),MATCH($AG$4,PDC!$K$1:SL$1,0))</f>
        <v>Production et distribution d'électricité, de gaz, de vapeur et d'air conditionné</v>
      </c>
      <c r="AH938" t="s">
        <v>159</v>
      </c>
      <c r="AI938" t="s">
        <v>253</v>
      </c>
      <c r="AJ938" s="10">
        <v>1073.5256597</v>
      </c>
    </row>
    <row r="939" spans="25:36" x14ac:dyDescent="0.35">
      <c r="Y939" t="str">
        <f t="shared" si="37"/>
        <v>8409_Activités immobilières</v>
      </c>
      <c r="Z939" t="str">
        <f>INDEX(PDC!$K$1:$L$89,MATCH('RP2016'!$AB939,PDC!$K:$K,0),MATCH($Z$3,PDC!$K$1:$L$1,0))</f>
        <v>Activités immobilières</v>
      </c>
      <c r="AA939">
        <v>8409</v>
      </c>
      <c r="AB939" t="s">
        <v>217</v>
      </c>
      <c r="AC939" s="10">
        <v>2999.1645229999999</v>
      </c>
      <c r="AF939" t="str">
        <f t="shared" si="38"/>
        <v>74_Captage, traitement et distribution d'eau</v>
      </c>
      <c r="AG939" t="str">
        <f>INDEX(PDC!$K$1:$L$89,MATCH('RP2016'!$AI939,PDC!$K:$K,0),MATCH($AG$4,PDC!$K$1:SL$1,0))</f>
        <v>Captage, traitement et distribution d'eau</v>
      </c>
      <c r="AH939" t="s">
        <v>159</v>
      </c>
      <c r="AI939" t="s">
        <v>230</v>
      </c>
      <c r="AJ939" s="10">
        <v>156.31432408000001</v>
      </c>
    </row>
    <row r="940" spans="25:36" x14ac:dyDescent="0.35">
      <c r="Y940" t="str">
        <f t="shared" si="37"/>
        <v>8409_Activités juridiques et comptables</v>
      </c>
      <c r="Z940" t="str">
        <f>INDEX(PDC!$K$1:$L$89,MATCH('RP2016'!$AB940,PDC!$K:$K,0),MATCH($Z$3,PDC!$K$1:$L$1,0))</f>
        <v>Activités juridiques et comptables</v>
      </c>
      <c r="AA940">
        <v>8409</v>
      </c>
      <c r="AB940" t="s">
        <v>155</v>
      </c>
      <c r="AC940" s="10">
        <v>2342.1532566000001</v>
      </c>
      <c r="AF940" t="str">
        <f t="shared" si="38"/>
        <v>74_Collecte et traitement des eaux usées</v>
      </c>
      <c r="AG940" t="str">
        <f>INDEX(PDC!$K$1:$L$89,MATCH('RP2016'!$AI940,PDC!$K:$K,0),MATCH($AG$4,PDC!$K$1:SL$1,0))</f>
        <v>Collecte et traitement des eaux usées</v>
      </c>
      <c r="AH940" t="s">
        <v>159</v>
      </c>
      <c r="AI940" t="s">
        <v>197</v>
      </c>
      <c r="AJ940" s="10">
        <v>215.88817129</v>
      </c>
    </row>
    <row r="941" spans="25:36" x14ac:dyDescent="0.35">
      <c r="Y941" t="str">
        <f t="shared" si="37"/>
        <v>8409_Activités des sièges sociaux ; conseil de gestion</v>
      </c>
      <c r="Z941" t="str">
        <f>INDEX(PDC!$K$1:$L$89,MATCH('RP2016'!$AB941,PDC!$K:$K,0),MATCH($Z$3,PDC!$K$1:$L$1,0))</f>
        <v>Activités des sièges sociaux ; conseil de gestion</v>
      </c>
      <c r="AA941">
        <v>8409</v>
      </c>
      <c r="AB941" t="s">
        <v>234</v>
      </c>
      <c r="AC941" s="10">
        <v>3225.5603549000002</v>
      </c>
      <c r="AF941" t="str">
        <f t="shared" si="38"/>
        <v>74_Collecte, traitement et élimination des déchets ; récupération</v>
      </c>
      <c r="AG941" t="str">
        <f>INDEX(PDC!$K$1:$L$89,MATCH('RP2016'!$AI941,PDC!$K:$K,0),MATCH($AG$4,PDC!$K$1:SL$1,0))</f>
        <v>Collecte, traitement et élimination des déchets ; récupération</v>
      </c>
      <c r="AH941" t="s">
        <v>159</v>
      </c>
      <c r="AI941" t="s">
        <v>147</v>
      </c>
      <c r="AJ941" s="10">
        <v>701.57218851000005</v>
      </c>
    </row>
    <row r="942" spans="25:36" x14ac:dyDescent="0.35">
      <c r="Y942" t="str">
        <f t="shared" si="37"/>
        <v>8409_Activités d'architecture et d'ingénierie ; activités de contrôle et analyses techniques</v>
      </c>
      <c r="Z942" t="str">
        <f>INDEX(PDC!$K$1:$L$89,MATCH('RP2016'!$AB942,PDC!$K:$K,0),MATCH($Z$3,PDC!$K$1:$L$1,0))</f>
        <v>Activités d'architecture et d'ingénierie ; activités de contrôle et analyses techniques</v>
      </c>
      <c r="AA942">
        <v>8409</v>
      </c>
      <c r="AB942" t="s">
        <v>243</v>
      </c>
      <c r="AC942" s="10">
        <v>5193.0680608000002</v>
      </c>
      <c r="AF942" t="str">
        <f t="shared" si="38"/>
        <v>74_Dépollution et autres services de gestion des déchets</v>
      </c>
      <c r="AG942" t="str">
        <f>INDEX(PDC!$K$1:$L$89,MATCH('RP2016'!$AI942,PDC!$K:$K,0),MATCH($AG$4,PDC!$K$1:SL$1,0))</f>
        <v>Dépollution et autres services de gestion des déchets</v>
      </c>
      <c r="AH942" t="s">
        <v>159</v>
      </c>
      <c r="AI942" t="s">
        <v>246</v>
      </c>
      <c r="AJ942" s="10">
        <v>29.714369013999999</v>
      </c>
    </row>
    <row r="943" spans="25:36" x14ac:dyDescent="0.35">
      <c r="Y943" t="str">
        <f t="shared" si="37"/>
        <v>8409_Recherche-développement scientifique</v>
      </c>
      <c r="Z943" t="str">
        <f>INDEX(PDC!$K$1:$L$89,MATCH('RP2016'!$AB943,PDC!$K:$K,0),MATCH($Z$3,PDC!$K$1:$L$1,0))</f>
        <v>Recherche-développement scientifique</v>
      </c>
      <c r="AA943">
        <v>8409</v>
      </c>
      <c r="AB943" t="s">
        <v>251</v>
      </c>
      <c r="AC943" s="10">
        <v>6679.8043834</v>
      </c>
      <c r="AF943" t="str">
        <f t="shared" si="38"/>
        <v>74_Construction de bâtiments</v>
      </c>
      <c r="AG943" t="str">
        <f>INDEX(PDC!$K$1:$L$89,MATCH('RP2016'!$AI943,PDC!$K:$K,0),MATCH($AG$4,PDC!$K$1:SL$1,0))</f>
        <v>Construction de bâtiments</v>
      </c>
      <c r="AH943" t="s">
        <v>159</v>
      </c>
      <c r="AI943" t="s">
        <v>193</v>
      </c>
      <c r="AJ943" s="10">
        <v>1456.6269801999999</v>
      </c>
    </row>
    <row r="944" spans="25:36" x14ac:dyDescent="0.35">
      <c r="Y944" t="str">
        <f t="shared" si="37"/>
        <v>8409_Publicité et études de marché</v>
      </c>
      <c r="Z944" t="str">
        <f>INDEX(PDC!$K$1:$L$89,MATCH('RP2016'!$AB944,PDC!$K:$K,0),MATCH($Z$3,PDC!$K$1:$L$1,0))</f>
        <v>Publicité et études de marché</v>
      </c>
      <c r="AA944">
        <v>8409</v>
      </c>
      <c r="AB944" t="s">
        <v>157</v>
      </c>
      <c r="AC944" s="10">
        <v>481.24914209999997</v>
      </c>
      <c r="AF944" t="str">
        <f t="shared" si="38"/>
        <v>74_Génie civil</v>
      </c>
      <c r="AG944" t="str">
        <f>INDEX(PDC!$K$1:$L$89,MATCH('RP2016'!$AI944,PDC!$K:$K,0),MATCH($AG$4,PDC!$K$1:SL$1,0))</f>
        <v>Génie civil</v>
      </c>
      <c r="AH944" t="s">
        <v>159</v>
      </c>
      <c r="AI944" t="s">
        <v>149</v>
      </c>
      <c r="AJ944" s="10">
        <v>1465.1530745</v>
      </c>
    </row>
    <row r="945" spans="25:36" x14ac:dyDescent="0.35">
      <c r="Y945" t="str">
        <f t="shared" si="37"/>
        <v>8409_Autres activités spécialisées, scientifiques et techniques</v>
      </c>
      <c r="Z945" t="str">
        <f>INDEX(PDC!$K$1:$L$89,MATCH('RP2016'!$AB945,PDC!$K:$K,0),MATCH($Z$3,PDC!$K$1:$L$1,0))</f>
        <v>Autres activités spécialisées, scientifiques et techniques</v>
      </c>
      <c r="AA945">
        <v>8409</v>
      </c>
      <c r="AB945" t="s">
        <v>159</v>
      </c>
      <c r="AC945" s="10">
        <v>550.84964580999997</v>
      </c>
      <c r="AF945" t="str">
        <f t="shared" si="38"/>
        <v>74_Travaux de construction spécialisés</v>
      </c>
      <c r="AG945" t="str">
        <f>INDEX(PDC!$K$1:$L$89,MATCH('RP2016'!$AI945,PDC!$K:$K,0),MATCH($AG$4,PDC!$K$1:SL$1,0))</f>
        <v>Travaux de construction spécialisés</v>
      </c>
      <c r="AH945" t="s">
        <v>159</v>
      </c>
      <c r="AI945" t="s">
        <v>151</v>
      </c>
      <c r="AJ945" s="10">
        <v>14694.006573999999</v>
      </c>
    </row>
    <row r="946" spans="25:36" x14ac:dyDescent="0.35">
      <c r="Y946" t="str">
        <f t="shared" si="37"/>
        <v>8409_Activités vétérinaires</v>
      </c>
      <c r="Z946" t="str">
        <f>INDEX(PDC!$K$1:$L$89,MATCH('RP2016'!$AB946,PDC!$K:$K,0),MATCH($Z$3,PDC!$K$1:$L$1,0))</f>
        <v>Activités vétérinaires</v>
      </c>
      <c r="AA946">
        <v>8409</v>
      </c>
      <c r="AB946" t="s">
        <v>238</v>
      </c>
      <c r="AC946" s="10">
        <v>142.96807792000001</v>
      </c>
      <c r="AF946" t="str">
        <f t="shared" si="38"/>
        <v>74_Commerce et réparation d'automobiles et de motocycles</v>
      </c>
      <c r="AG946" t="str">
        <f>INDEX(PDC!$K$1:$L$89,MATCH('RP2016'!$AI946,PDC!$K:$K,0),MATCH($AG$4,PDC!$K$1:SL$1,0))</f>
        <v>Commerce et réparation d'automobiles et de motocycles</v>
      </c>
      <c r="AH946" t="s">
        <v>159</v>
      </c>
      <c r="AI946" t="s">
        <v>223</v>
      </c>
      <c r="AJ946" s="10">
        <v>4810.6911455999998</v>
      </c>
    </row>
    <row r="947" spans="25:36" x14ac:dyDescent="0.35">
      <c r="Y947" t="str">
        <f t="shared" si="37"/>
        <v>8409_Activités de location et location-bail</v>
      </c>
      <c r="Z947" t="str">
        <f>INDEX(PDC!$K$1:$L$89,MATCH('RP2016'!$AB947,PDC!$K:$K,0),MATCH($Z$3,PDC!$K$1:$L$1,0))</f>
        <v>Activités de location et location-bail</v>
      </c>
      <c r="AA947">
        <v>8409</v>
      </c>
      <c r="AB947" t="s">
        <v>236</v>
      </c>
      <c r="AC947" s="10">
        <v>892.88166220999994</v>
      </c>
      <c r="AF947" t="str">
        <f t="shared" si="38"/>
        <v>74_Commerce de gros, à l'exception des automobiles et des motocycles</v>
      </c>
      <c r="AG947" t="str">
        <f>INDEX(PDC!$K$1:$L$89,MATCH('RP2016'!$AI947,PDC!$K:$K,0),MATCH($AG$4,PDC!$K$1:SL$1,0))</f>
        <v>Commerce de gros, à l'exception des automobiles et des motocycles</v>
      </c>
      <c r="AH947" t="s">
        <v>159</v>
      </c>
      <c r="AI947" t="s">
        <v>210</v>
      </c>
      <c r="AJ947" s="10">
        <v>10174.609205000001</v>
      </c>
    </row>
    <row r="948" spans="25:36" x14ac:dyDescent="0.35">
      <c r="Y948" t="str">
        <f t="shared" si="37"/>
        <v>8409_Activités liées à l'emploi</v>
      </c>
      <c r="Z948" t="str">
        <f>INDEX(PDC!$K$1:$L$89,MATCH('RP2016'!$AB948,PDC!$K:$K,0),MATCH($Z$3,PDC!$K$1:$L$1,0))</f>
        <v>Activités liées à l'emploi</v>
      </c>
      <c r="AA948">
        <v>8409</v>
      </c>
      <c r="AB948" t="s">
        <v>198</v>
      </c>
      <c r="AC948" s="10">
        <v>4550.5113594000004</v>
      </c>
      <c r="AF948" t="str">
        <f t="shared" si="38"/>
        <v>74_Commerce de détail, à l'exception des automobiles et des motocycles</v>
      </c>
      <c r="AG948" t="str">
        <f>INDEX(PDC!$K$1:$L$89,MATCH('RP2016'!$AI948,PDC!$K:$K,0),MATCH($AG$4,PDC!$K$1:SL$1,0))</f>
        <v>Commerce de détail, à l'exception des automobiles et des motocycles</v>
      </c>
      <c r="AH948" t="s">
        <v>159</v>
      </c>
      <c r="AI948" t="s">
        <v>206</v>
      </c>
      <c r="AJ948" s="10">
        <v>22342.997631999999</v>
      </c>
    </row>
    <row r="949" spans="25:36" x14ac:dyDescent="0.35">
      <c r="Y949" t="str">
        <f t="shared" si="37"/>
        <v>8409_Activités des agences de voyage, voyagistes, services de réservation et activités connexes</v>
      </c>
      <c r="Z949" t="str">
        <f>INDEX(PDC!$K$1:$L$89,MATCH('RP2016'!$AB949,PDC!$K:$K,0),MATCH($Z$3,PDC!$K$1:$L$1,0))</f>
        <v>Activités des agences de voyage, voyagistes, services de réservation et activités connexes</v>
      </c>
      <c r="AA949">
        <v>8409</v>
      </c>
      <c r="AB949" t="s">
        <v>227</v>
      </c>
      <c r="AC949" s="10">
        <v>779.94875616000002</v>
      </c>
      <c r="AF949" t="str">
        <f t="shared" si="38"/>
        <v>74_Transports terrestres et transport par conduites</v>
      </c>
      <c r="AG949" t="str">
        <f>INDEX(PDC!$K$1:$L$89,MATCH('RP2016'!$AI949,PDC!$K:$K,0),MATCH($AG$4,PDC!$K$1:SL$1,0))</f>
        <v>Transports terrestres et transport par conduites</v>
      </c>
      <c r="AH949" t="s">
        <v>159</v>
      </c>
      <c r="AI949" t="s">
        <v>205</v>
      </c>
      <c r="AJ949" s="10">
        <v>7297.0130498999997</v>
      </c>
    </row>
    <row r="950" spans="25:36" x14ac:dyDescent="0.35">
      <c r="Y950" t="str">
        <f t="shared" si="37"/>
        <v>8409_Enquêtes et sécurité</v>
      </c>
      <c r="Z950" t="str">
        <f>INDEX(PDC!$K$1:$L$89,MATCH('RP2016'!$AB950,PDC!$K:$K,0),MATCH($Z$3,PDC!$K$1:$L$1,0))</f>
        <v>Enquêtes et sécurité</v>
      </c>
      <c r="AA950">
        <v>8409</v>
      </c>
      <c r="AB950" t="s">
        <v>213</v>
      </c>
      <c r="AC950" s="10">
        <v>1111.5928862000001</v>
      </c>
      <c r="AF950" t="str">
        <f t="shared" si="38"/>
        <v>74_Transports par eau</v>
      </c>
      <c r="AG950" t="str">
        <f>INDEX(PDC!$K$1:$L$89,MATCH('RP2016'!$AI950,PDC!$K:$K,0),MATCH($AG$4,PDC!$K$1:SL$1,0))</f>
        <v>Transports par eau</v>
      </c>
      <c r="AH950" t="s">
        <v>159</v>
      </c>
      <c r="AI950" t="s">
        <v>256</v>
      </c>
      <c r="AJ950" s="10">
        <v>48.591456217000001</v>
      </c>
    </row>
    <row r="951" spans="25:36" x14ac:dyDescent="0.35">
      <c r="Y951" t="str">
        <f t="shared" si="37"/>
        <v>8409_Services relatifs aux bâtiments et aménagement paysager</v>
      </c>
      <c r="Z951" t="str">
        <f>INDEX(PDC!$K$1:$L$89,MATCH('RP2016'!$AB951,PDC!$K:$K,0),MATCH($Z$3,PDC!$K$1:$L$1,0))</f>
        <v>Services relatifs aux bâtiments et aménagement paysager</v>
      </c>
      <c r="AA951">
        <v>8409</v>
      </c>
      <c r="AB951" t="s">
        <v>212</v>
      </c>
      <c r="AC951" s="10">
        <v>3738.4020799</v>
      </c>
      <c r="AF951" t="str">
        <f t="shared" si="38"/>
        <v>74_Transports aériens</v>
      </c>
      <c r="AG951" t="str">
        <f>INDEX(PDC!$K$1:$L$89,MATCH('RP2016'!$AI951,PDC!$K:$K,0),MATCH($AG$4,PDC!$K$1:SL$1,0))</f>
        <v>Transports aériens</v>
      </c>
      <c r="AH951" t="s">
        <v>159</v>
      </c>
      <c r="AI951" t="s">
        <v>258</v>
      </c>
      <c r="AJ951" s="10">
        <v>171.47269946</v>
      </c>
    </row>
    <row r="952" spans="25:36" x14ac:dyDescent="0.35">
      <c r="Y952" t="str">
        <f t="shared" si="37"/>
        <v>8409_Activités administratives et autres activités de soutien aux entreprises</v>
      </c>
      <c r="Z952" t="str">
        <f>INDEX(PDC!$K$1:$L$89,MATCH('RP2016'!$AB952,PDC!$K:$K,0),MATCH($Z$3,PDC!$K$1:$L$1,0))</f>
        <v>Activités administratives et autres activités de soutien aux entreprises</v>
      </c>
      <c r="AA952">
        <v>8409</v>
      </c>
      <c r="AB952" t="s">
        <v>224</v>
      </c>
      <c r="AC952" s="10">
        <v>1556.1043712000001</v>
      </c>
      <c r="AF952" t="str">
        <f t="shared" si="38"/>
        <v>74_Entreposage et services auxiliaires des transports</v>
      </c>
      <c r="AG952" t="str">
        <f>INDEX(PDC!$K$1:$L$89,MATCH('RP2016'!$AI952,PDC!$K:$K,0),MATCH($AG$4,PDC!$K$1:SL$1,0))</f>
        <v>Entreposage et services auxiliaires des transports</v>
      </c>
      <c r="AH952" t="s">
        <v>159</v>
      </c>
      <c r="AI952" t="s">
        <v>200</v>
      </c>
      <c r="AJ952" s="10">
        <v>1578.1379007999999</v>
      </c>
    </row>
    <row r="953" spans="25:36" x14ac:dyDescent="0.35">
      <c r="Y953" t="str">
        <f t="shared" si="37"/>
        <v>8409_Administration publique et défense ; sécurité sociale obligatoire</v>
      </c>
      <c r="Z953" t="str">
        <f>INDEX(PDC!$K$1:$L$89,MATCH('RP2016'!$AB953,PDC!$K:$K,0),MATCH($Z$3,PDC!$K$1:$L$1,0))</f>
        <v>Administration publique et défense ; sécurité sociale obligatoire</v>
      </c>
      <c r="AA953">
        <v>8409</v>
      </c>
      <c r="AB953" t="s">
        <v>218</v>
      </c>
      <c r="AC953" s="10">
        <v>9524.9200240999999</v>
      </c>
      <c r="AF953" t="str">
        <f t="shared" si="38"/>
        <v>74_Activités de poste et de courrier</v>
      </c>
      <c r="AG953" t="str">
        <f>INDEX(PDC!$K$1:$L$89,MATCH('RP2016'!$AI953,PDC!$K:$K,0),MATCH($AG$4,PDC!$K$1:SL$1,0))</f>
        <v>Activités de poste et de courrier</v>
      </c>
      <c r="AH953" t="s">
        <v>159</v>
      </c>
      <c r="AI953" t="s">
        <v>229</v>
      </c>
      <c r="AJ953" s="10">
        <v>1157.2519764000001</v>
      </c>
    </row>
    <row r="954" spans="25:36" x14ac:dyDescent="0.35">
      <c r="Y954" t="str">
        <f t="shared" si="37"/>
        <v>8409_Enseignement</v>
      </c>
      <c r="Z954" t="str">
        <f>INDEX(PDC!$K$1:$L$89,MATCH('RP2016'!$AB954,PDC!$K:$K,0),MATCH($Z$3,PDC!$K$1:$L$1,0))</f>
        <v>Enseignement</v>
      </c>
      <c r="AA954">
        <v>8409</v>
      </c>
      <c r="AB954" t="s">
        <v>222</v>
      </c>
      <c r="AC954" s="10">
        <v>7953.1601343000002</v>
      </c>
      <c r="AF954" t="str">
        <f t="shared" si="38"/>
        <v>74_Hébergement</v>
      </c>
      <c r="AG954" t="str">
        <f>INDEX(PDC!$K$1:$L$89,MATCH('RP2016'!$AI954,PDC!$K:$K,0),MATCH($AG$4,PDC!$K$1:SL$1,0))</f>
        <v>Hébergement</v>
      </c>
      <c r="AH954" t="s">
        <v>159</v>
      </c>
      <c r="AI954" t="s">
        <v>220</v>
      </c>
      <c r="AJ954" s="10">
        <v>5092.1354813999997</v>
      </c>
    </row>
    <row r="955" spans="25:36" x14ac:dyDescent="0.35">
      <c r="Y955" t="str">
        <f t="shared" si="37"/>
        <v>8409_Activités pour la santé humaine</v>
      </c>
      <c r="Z955" t="str">
        <f>INDEX(PDC!$K$1:$L$89,MATCH('RP2016'!$AB955,PDC!$K:$K,0),MATCH($Z$3,PDC!$K$1:$L$1,0))</f>
        <v>Activités pour la santé humaine</v>
      </c>
      <c r="AA955">
        <v>8409</v>
      </c>
      <c r="AB955" t="s">
        <v>207</v>
      </c>
      <c r="AC955" s="10">
        <v>7755.2742625000001</v>
      </c>
      <c r="AF955" t="str">
        <f t="shared" si="38"/>
        <v>74_Restauration</v>
      </c>
      <c r="AG955" t="str">
        <f>INDEX(PDC!$K$1:$L$89,MATCH('RP2016'!$AI955,PDC!$K:$K,0),MATCH($AG$4,PDC!$K$1:SL$1,0))</f>
        <v>Restauration</v>
      </c>
      <c r="AH955" t="s">
        <v>159</v>
      </c>
      <c r="AI955" t="s">
        <v>214</v>
      </c>
      <c r="AJ955" s="10">
        <v>9483.5990681000003</v>
      </c>
    </row>
    <row r="956" spans="25:36" x14ac:dyDescent="0.35">
      <c r="Y956" t="str">
        <f t="shared" si="37"/>
        <v>8409_Hébergement médico-social et social</v>
      </c>
      <c r="Z956" t="str">
        <f>INDEX(PDC!$K$1:$L$89,MATCH('RP2016'!$AB956,PDC!$K:$K,0),MATCH($Z$3,PDC!$K$1:$L$1,0))</f>
        <v>Hébergement médico-social et social</v>
      </c>
      <c r="AA956">
        <v>8409</v>
      </c>
      <c r="AB956" t="s">
        <v>202</v>
      </c>
      <c r="AC956" s="10">
        <v>4518.3609084</v>
      </c>
      <c r="AF956" t="str">
        <f t="shared" si="38"/>
        <v>74_Édition</v>
      </c>
      <c r="AG956" t="str">
        <f>INDEX(PDC!$K$1:$L$89,MATCH('RP2016'!$AI956,PDC!$K:$K,0),MATCH($AG$4,PDC!$K$1:SL$1,0))</f>
        <v>Édition</v>
      </c>
      <c r="AH956" t="s">
        <v>159</v>
      </c>
      <c r="AI956" t="s">
        <v>255</v>
      </c>
      <c r="AJ956" s="10">
        <v>919.79161279000004</v>
      </c>
    </row>
    <row r="957" spans="25:36" x14ac:dyDescent="0.35">
      <c r="Y957" t="str">
        <f t="shared" si="37"/>
        <v>8409_Action sociale sans hébergement</v>
      </c>
      <c r="Z957" t="str">
        <f>INDEX(PDC!$K$1:$L$89,MATCH('RP2016'!$AB957,PDC!$K:$K,0),MATCH($Z$3,PDC!$K$1:$L$1,0))</f>
        <v>Action sociale sans hébergement</v>
      </c>
      <c r="AA957">
        <v>8409</v>
      </c>
      <c r="AB957" t="s">
        <v>201</v>
      </c>
      <c r="AC957" s="10">
        <v>10617.226979999999</v>
      </c>
      <c r="AF957" t="str">
        <f t="shared" si="38"/>
        <v>74_Production de films cinématographiques, de vidéo et de programmes de télévision ; enregistrement sonore et édition musicale</v>
      </c>
      <c r="AG957" t="str">
        <f>INDEX(PDC!$K$1:$L$89,MATCH('RP2016'!$AI957,PDC!$K:$K,0),MATCH($AG$4,PDC!$K$1:SL$1,0))</f>
        <v>Production de films cinématographiques, de vidéo et de programmes de télévision ; enregistrement sonore et édition musicale</v>
      </c>
      <c r="AH957" t="s">
        <v>159</v>
      </c>
      <c r="AI957" t="s">
        <v>228</v>
      </c>
      <c r="AJ957" s="10">
        <v>345.51627318999999</v>
      </c>
    </row>
    <row r="958" spans="25:36" x14ac:dyDescent="0.35">
      <c r="Y958" t="str">
        <f t="shared" si="37"/>
        <v>8409_Activités créatives, artistiques et de spectacle</v>
      </c>
      <c r="Z958" t="str">
        <f>INDEX(PDC!$K$1:$L$89,MATCH('RP2016'!$AB958,PDC!$K:$K,0),MATCH($Z$3,PDC!$K$1:$L$1,0))</f>
        <v>Activités créatives, artistiques et de spectacle</v>
      </c>
      <c r="AA958">
        <v>8409</v>
      </c>
      <c r="AB958" t="s">
        <v>245</v>
      </c>
      <c r="AC958" s="10">
        <v>949.23051627999996</v>
      </c>
      <c r="AF958" t="str">
        <f t="shared" si="38"/>
        <v>74_Programmation et diffusion</v>
      </c>
      <c r="AG958" t="str">
        <f>INDEX(PDC!$K$1:$L$89,MATCH('RP2016'!$AI958,PDC!$K:$K,0),MATCH($AG$4,PDC!$K$1:SL$1,0))</f>
        <v>Programmation et diffusion</v>
      </c>
      <c r="AH958" t="s">
        <v>159</v>
      </c>
      <c r="AI958" t="s">
        <v>257</v>
      </c>
      <c r="AJ958" s="10">
        <v>111.98359508999999</v>
      </c>
    </row>
    <row r="959" spans="25:36" x14ac:dyDescent="0.35">
      <c r="Y959" t="str">
        <f t="shared" si="37"/>
        <v>8409_Bibliothèques, archives, musées et autres activités culturelles</v>
      </c>
      <c r="Z959" t="str">
        <f>INDEX(PDC!$K$1:$L$89,MATCH('RP2016'!$AB959,PDC!$K:$K,0),MATCH($Z$3,PDC!$K$1:$L$1,0))</f>
        <v>Bibliothèques, archives, musées et autres activités culturelles</v>
      </c>
      <c r="AA959">
        <v>8409</v>
      </c>
      <c r="AB959" t="s">
        <v>239</v>
      </c>
      <c r="AC959" s="10">
        <v>65.935631130000004</v>
      </c>
      <c r="AF959" t="str">
        <f t="shared" si="38"/>
        <v>74_Télécommunications</v>
      </c>
      <c r="AG959" t="str">
        <f>INDEX(PDC!$K$1:$L$89,MATCH('RP2016'!$AI959,PDC!$K:$K,0),MATCH($AG$4,PDC!$K$1:SL$1,0))</f>
        <v>Télécommunications</v>
      </c>
      <c r="AH959" t="s">
        <v>159</v>
      </c>
      <c r="AI959" t="s">
        <v>249</v>
      </c>
      <c r="AJ959" s="10">
        <v>548.43198930999995</v>
      </c>
    </row>
    <row r="960" spans="25:36" x14ac:dyDescent="0.35">
      <c r="Y960" t="str">
        <f t="shared" si="37"/>
        <v>8409_Organisation de jeux de hasard et d'argent</v>
      </c>
      <c r="Z960" t="str">
        <f>INDEX(PDC!$K$1:$L$89,MATCH('RP2016'!$AB960,PDC!$K:$K,0),MATCH($Z$3,PDC!$K$1:$L$1,0))</f>
        <v>Organisation de jeux de hasard et d'argent</v>
      </c>
      <c r="AA960">
        <v>8409</v>
      </c>
      <c r="AB960" t="s">
        <v>247</v>
      </c>
      <c r="AC960" s="10">
        <v>115.74303516000001</v>
      </c>
      <c r="AF960" t="str">
        <f t="shared" si="38"/>
        <v>74_Programmation, conseil et autres activités informatiques</v>
      </c>
      <c r="AG960" t="str">
        <f>INDEX(PDC!$K$1:$L$89,MATCH('RP2016'!$AI960,PDC!$K:$K,0),MATCH($AG$4,PDC!$K$1:SL$1,0))</f>
        <v>Programmation, conseil et autres activités informatiques</v>
      </c>
      <c r="AH960" t="s">
        <v>159</v>
      </c>
      <c r="AI960" t="s">
        <v>233</v>
      </c>
      <c r="AJ960" s="10">
        <v>1334.7728855</v>
      </c>
    </row>
    <row r="961" spans="25:36" x14ac:dyDescent="0.35">
      <c r="Y961" t="str">
        <f t="shared" si="37"/>
        <v>8409_Activités sportives, récréatives et de loisirs</v>
      </c>
      <c r="Z961" t="str">
        <f>INDEX(PDC!$K$1:$L$89,MATCH('RP2016'!$AB961,PDC!$K:$K,0),MATCH($Z$3,PDC!$K$1:$L$1,0))</f>
        <v>Activités sportives, récréatives et de loisirs</v>
      </c>
      <c r="AA961">
        <v>8409</v>
      </c>
      <c r="AB961" t="s">
        <v>241</v>
      </c>
      <c r="AC961" s="10">
        <v>1453.9569429000001</v>
      </c>
      <c r="AF961" t="str">
        <f t="shared" si="38"/>
        <v>74_Services d'information</v>
      </c>
      <c r="AG961" t="str">
        <f>INDEX(PDC!$K$1:$L$89,MATCH('RP2016'!$AI961,PDC!$K:$K,0),MATCH($AG$4,PDC!$K$1:SL$1,0))</f>
        <v>Services d'information</v>
      </c>
      <c r="AH961" t="s">
        <v>159</v>
      </c>
      <c r="AI961" t="s">
        <v>153</v>
      </c>
      <c r="AJ961" s="10">
        <v>353.90855637999999</v>
      </c>
    </row>
    <row r="962" spans="25:36" x14ac:dyDescent="0.35">
      <c r="Y962" t="str">
        <f t="shared" si="37"/>
        <v>8409_Activités des organisations associatives</v>
      </c>
      <c r="Z962" t="str">
        <f>INDEX(PDC!$K$1:$L$89,MATCH('RP2016'!$AB962,PDC!$K:$K,0),MATCH($Z$3,PDC!$K$1:$L$1,0))</f>
        <v>Activités des organisations associatives</v>
      </c>
      <c r="AA962">
        <v>8409</v>
      </c>
      <c r="AB962" t="s">
        <v>209</v>
      </c>
      <c r="AC962" s="10">
        <v>6739.7696366999999</v>
      </c>
      <c r="AF962" t="str">
        <f t="shared" si="38"/>
        <v>74_Activités des services financiers, hors assurance et caisses de retraite</v>
      </c>
      <c r="AG962" t="str">
        <f>INDEX(PDC!$K$1:$L$89,MATCH('RP2016'!$AI962,PDC!$K:$K,0),MATCH($AG$4,PDC!$K$1:SL$1,0))</f>
        <v>Activités des services financiers, hors assurance et caisses de retraite</v>
      </c>
      <c r="AH962" t="s">
        <v>159</v>
      </c>
      <c r="AI962" t="s">
        <v>226</v>
      </c>
      <c r="AJ962" s="10">
        <v>5552.6745975000003</v>
      </c>
    </row>
    <row r="963" spans="25:36" x14ac:dyDescent="0.35">
      <c r="Y963" t="str">
        <f t="shared" si="37"/>
        <v>8409_Réparation d'ordinateurs et de biens personnels et domestiques</v>
      </c>
      <c r="Z963" t="str">
        <f>INDEX(PDC!$K$1:$L$89,MATCH('RP2016'!$AB963,PDC!$K:$K,0),MATCH($Z$3,PDC!$K$1:$L$1,0))</f>
        <v>Réparation d'ordinateurs et de biens personnels et domestiques</v>
      </c>
      <c r="AA963">
        <v>8409</v>
      </c>
      <c r="AB963" t="s">
        <v>242</v>
      </c>
      <c r="AC963" s="10">
        <v>372.62724924999998</v>
      </c>
      <c r="AF963" t="str">
        <f t="shared" si="38"/>
        <v>74_Assurance</v>
      </c>
      <c r="AG963" t="str">
        <f>INDEX(PDC!$K$1:$L$89,MATCH('RP2016'!$AI963,PDC!$K:$K,0),MATCH($AG$4,PDC!$K$1:SL$1,0))</f>
        <v>Assurance</v>
      </c>
      <c r="AH963" t="s">
        <v>159</v>
      </c>
      <c r="AI963" t="s">
        <v>240</v>
      </c>
      <c r="AJ963" s="10">
        <v>813.50559028999999</v>
      </c>
    </row>
    <row r="964" spans="25:36" x14ac:dyDescent="0.35">
      <c r="Y964" t="str">
        <f t="shared" si="37"/>
        <v>8409_Autres services personnels</v>
      </c>
      <c r="Z964" t="str">
        <f>INDEX(PDC!$K$1:$L$89,MATCH('RP2016'!$AB964,PDC!$K:$K,0),MATCH($Z$3,PDC!$K$1:$L$1,0))</f>
        <v>Autres services personnels</v>
      </c>
      <c r="AA964">
        <v>8409</v>
      </c>
      <c r="AB964" t="s">
        <v>216</v>
      </c>
      <c r="AC964" s="10">
        <v>1716.0654221</v>
      </c>
      <c r="AF964" t="str">
        <f t="shared" si="38"/>
        <v>74_Activités auxiliaires de services financiers et d'assurance</v>
      </c>
      <c r="AG964" t="str">
        <f>INDEX(PDC!$K$1:$L$89,MATCH('RP2016'!$AI964,PDC!$K:$K,0),MATCH($AG$4,PDC!$K$1:SL$1,0))</f>
        <v>Activités auxiliaires de services financiers et d'assurance</v>
      </c>
      <c r="AH964" t="s">
        <v>159</v>
      </c>
      <c r="AI964" t="s">
        <v>232</v>
      </c>
      <c r="AJ964" s="10">
        <v>1320.2815218999999</v>
      </c>
    </row>
    <row r="965" spans="25:36" x14ac:dyDescent="0.35">
      <c r="Y965" t="str">
        <f t="shared" ref="Y965:Y1028" si="39">AA965&amp;"_"&amp;Z965</f>
        <v>8409_Activités des ménages en tant qu'employeurs de personnel domestique</v>
      </c>
      <c r="Z965" t="str">
        <f>INDEX(PDC!$K$1:$L$89,MATCH('RP2016'!$AB965,PDC!$K:$K,0),MATCH($Z$3,PDC!$K$1:$L$1,0))</f>
        <v>Activités des ménages en tant qu'employeurs de personnel domestique</v>
      </c>
      <c r="AA965">
        <v>8409</v>
      </c>
      <c r="AB965" t="s">
        <v>261</v>
      </c>
      <c r="AC965" s="10">
        <v>1437.124352</v>
      </c>
      <c r="AF965" t="str">
        <f t="shared" ref="AF965:AF992" si="40">AH965&amp;"_"&amp;AG965</f>
        <v>74_Activités immobilières</v>
      </c>
      <c r="AG965" t="str">
        <f>INDEX(PDC!$K$1:$L$89,MATCH('RP2016'!$AI965,PDC!$K:$K,0),MATCH($AG$4,PDC!$K$1:SL$1,0))</f>
        <v>Activités immobilières</v>
      </c>
      <c r="AH965" t="s">
        <v>159</v>
      </c>
      <c r="AI965" t="s">
        <v>217</v>
      </c>
      <c r="AJ965" s="10">
        <v>3551.4745892999999</v>
      </c>
    </row>
    <row r="966" spans="25:36" x14ac:dyDescent="0.35">
      <c r="Y966" t="str">
        <f t="shared" si="39"/>
        <v>8409_Activités des organisations et organismes extraterritoriaux</v>
      </c>
      <c r="Z966" t="str">
        <f>INDEX(PDC!$K$1:$L$89,MATCH('RP2016'!$AB966,PDC!$K:$K,0),MATCH($Z$3,PDC!$K$1:$L$1,0))</f>
        <v>Activités des organisations et organismes extraterritoriaux</v>
      </c>
      <c r="AA966">
        <v>8409</v>
      </c>
      <c r="AB966" t="s">
        <v>260</v>
      </c>
      <c r="AC966" s="10">
        <v>41.985216557000001</v>
      </c>
      <c r="AF966" t="str">
        <f t="shared" si="40"/>
        <v>74_Activités juridiques et comptables</v>
      </c>
      <c r="AG966" t="str">
        <f>INDEX(PDC!$K$1:$L$89,MATCH('RP2016'!$AI966,PDC!$K:$K,0),MATCH($AG$4,PDC!$K$1:SL$1,0))</f>
        <v>Activités juridiques et comptables</v>
      </c>
      <c r="AH966" t="s">
        <v>159</v>
      </c>
      <c r="AI966" t="s">
        <v>155</v>
      </c>
      <c r="AJ966" s="10">
        <v>3122.6946177</v>
      </c>
    </row>
    <row r="967" spans="25:36" x14ac:dyDescent="0.35">
      <c r="Y967" t="str">
        <f t="shared" si="39"/>
        <v>8410_Culture et production animale, chasse et services annexes</v>
      </c>
      <c r="Z967" t="str">
        <f>INDEX(PDC!$K$1:$L$89,MATCH('RP2016'!$AB967,PDC!$K:$K,0),MATCH($Z$3,PDC!$K$1:$L$1,0))</f>
        <v>Culture et production animale, chasse et services annexes</v>
      </c>
      <c r="AA967">
        <v>8410</v>
      </c>
      <c r="AB967" t="s">
        <v>94</v>
      </c>
      <c r="AC967" s="10">
        <v>339.33370133</v>
      </c>
      <c r="AF967" t="str">
        <f t="shared" si="40"/>
        <v>74_Activités des sièges sociaux ; conseil de gestion</v>
      </c>
      <c r="AG967" t="str">
        <f>INDEX(PDC!$K$1:$L$89,MATCH('RP2016'!$AI967,PDC!$K:$K,0),MATCH($AG$4,PDC!$K$1:SL$1,0))</f>
        <v>Activités des sièges sociaux ; conseil de gestion</v>
      </c>
      <c r="AH967" t="s">
        <v>159</v>
      </c>
      <c r="AI967" t="s">
        <v>234</v>
      </c>
      <c r="AJ967" s="10">
        <v>2224.0865445999998</v>
      </c>
    </row>
    <row r="968" spans="25:36" x14ac:dyDescent="0.35">
      <c r="Y968" t="str">
        <f t="shared" si="39"/>
        <v>8410_Sylviculture et exploitation forestière</v>
      </c>
      <c r="Z968" t="str">
        <f>INDEX(PDC!$K$1:$L$89,MATCH('RP2016'!$AB968,PDC!$K:$K,0),MATCH($Z$3,PDC!$K$1:$L$1,0))</f>
        <v>Sylviculture et exploitation forestière</v>
      </c>
      <c r="AA968">
        <v>8410</v>
      </c>
      <c r="AB968" t="s">
        <v>95</v>
      </c>
      <c r="AC968" s="10">
        <v>8.0793005078999993</v>
      </c>
      <c r="AF968" t="str">
        <f t="shared" si="40"/>
        <v>74_Activités d'architecture et d'ingénierie ; activités de contrôle et analyses techniques</v>
      </c>
      <c r="AG968" t="str">
        <f>INDEX(PDC!$K$1:$L$89,MATCH('RP2016'!$AI968,PDC!$K:$K,0),MATCH($AG$4,PDC!$K$1:SL$1,0))</f>
        <v>Activités d'architecture et d'ingénierie ; activités de contrôle et analyses techniques</v>
      </c>
      <c r="AH968" t="s">
        <v>159</v>
      </c>
      <c r="AI968" t="s">
        <v>243</v>
      </c>
      <c r="AJ968" s="10">
        <v>3095.6897865000001</v>
      </c>
    </row>
    <row r="969" spans="25:36" x14ac:dyDescent="0.35">
      <c r="Y969" t="str">
        <f t="shared" si="39"/>
        <v>8410_Autres industries extractives</v>
      </c>
      <c r="Z969" t="str">
        <f>INDEX(PDC!$K$1:$L$89,MATCH('RP2016'!$AB969,PDC!$K:$K,0),MATCH($Z$3,PDC!$K$1:$L$1,0))</f>
        <v>Autres industries extractives</v>
      </c>
      <c r="AA969">
        <v>8410</v>
      </c>
      <c r="AB969" t="s">
        <v>96</v>
      </c>
      <c r="AC969" s="10">
        <v>28.071099215</v>
      </c>
      <c r="AF969" t="str">
        <f t="shared" si="40"/>
        <v>74_Recherche-développement scientifique</v>
      </c>
      <c r="AG969" t="str">
        <f>INDEX(PDC!$K$1:$L$89,MATCH('RP2016'!$AI969,PDC!$K:$K,0),MATCH($AG$4,PDC!$K$1:SL$1,0))</f>
        <v>Recherche-développement scientifique</v>
      </c>
      <c r="AH969" t="s">
        <v>159</v>
      </c>
      <c r="AI969" t="s">
        <v>251</v>
      </c>
      <c r="AJ969" s="10">
        <v>337.49225712999998</v>
      </c>
    </row>
    <row r="970" spans="25:36" x14ac:dyDescent="0.35">
      <c r="Y970" t="str">
        <f t="shared" si="39"/>
        <v>8410_Industries alimentaires</v>
      </c>
      <c r="Z970" t="str">
        <f>INDEX(PDC!$K$1:$L$89,MATCH('RP2016'!$AB970,PDC!$K:$K,0),MATCH($Z$3,PDC!$K$1:$L$1,0))</f>
        <v>Industries alimentaires</v>
      </c>
      <c r="AA970">
        <v>8410</v>
      </c>
      <c r="AB970" t="s">
        <v>199</v>
      </c>
      <c r="AC970" s="10">
        <v>906.68919546999996</v>
      </c>
      <c r="AF970" t="str">
        <f t="shared" si="40"/>
        <v>74_Publicité et études de marché</v>
      </c>
      <c r="AG970" t="str">
        <f>INDEX(PDC!$K$1:$L$89,MATCH('RP2016'!$AI970,PDC!$K:$K,0),MATCH($AG$4,PDC!$K$1:SL$1,0))</f>
        <v>Publicité et études de marché</v>
      </c>
      <c r="AH970" t="s">
        <v>159</v>
      </c>
      <c r="AI970" t="s">
        <v>157</v>
      </c>
      <c r="AJ970" s="10">
        <v>755.87275785999998</v>
      </c>
    </row>
    <row r="971" spans="25:36" x14ac:dyDescent="0.35">
      <c r="Y971" t="str">
        <f t="shared" si="39"/>
        <v>8410_Fabrication de boissons</v>
      </c>
      <c r="Z971" t="str">
        <f>INDEX(PDC!$K$1:$L$89,MATCH('RP2016'!$AB971,PDC!$K:$K,0),MATCH($Z$3,PDC!$K$1:$L$1,0))</f>
        <v>Fabrication de boissons</v>
      </c>
      <c r="AA971">
        <v>8410</v>
      </c>
      <c r="AB971" t="s">
        <v>252</v>
      </c>
      <c r="AC971" s="10">
        <v>13.130709746000001</v>
      </c>
      <c r="AF971" t="str">
        <f t="shared" si="40"/>
        <v>74_Autres activités spécialisées, scientifiques et techniques</v>
      </c>
      <c r="AG971" t="str">
        <f>INDEX(PDC!$K$1:$L$89,MATCH('RP2016'!$AI971,PDC!$K:$K,0),MATCH($AG$4,PDC!$K$1:SL$1,0))</f>
        <v>Autres activités spécialisées, scientifiques et techniques</v>
      </c>
      <c r="AH971" t="s">
        <v>159</v>
      </c>
      <c r="AI971" t="s">
        <v>159</v>
      </c>
      <c r="AJ971" s="10">
        <v>408.27849570000001</v>
      </c>
    </row>
    <row r="972" spans="25:36" x14ac:dyDescent="0.35">
      <c r="Y972" t="str">
        <f t="shared" si="39"/>
        <v>8410_Fabrication de textiles</v>
      </c>
      <c r="Z972" t="str">
        <f>INDEX(PDC!$K$1:$L$89,MATCH('RP2016'!$AB972,PDC!$K:$K,0),MATCH($Z$3,PDC!$K$1:$L$1,0))</f>
        <v>Fabrication de textiles</v>
      </c>
      <c r="AA972">
        <v>8410</v>
      </c>
      <c r="AB972" t="s">
        <v>250</v>
      </c>
      <c r="AC972" s="10">
        <v>13.184016157</v>
      </c>
      <c r="AF972" t="str">
        <f t="shared" si="40"/>
        <v>74_Activités vétérinaires</v>
      </c>
      <c r="AG972" t="str">
        <f>INDEX(PDC!$K$1:$L$89,MATCH('RP2016'!$AI972,PDC!$K:$K,0),MATCH($AG$4,PDC!$K$1:SL$1,0))</f>
        <v>Activités vétérinaires</v>
      </c>
      <c r="AH972" t="s">
        <v>159</v>
      </c>
      <c r="AI972" t="s">
        <v>238</v>
      </c>
      <c r="AJ972" s="10">
        <v>288.40316498999999</v>
      </c>
    </row>
    <row r="973" spans="25:36" x14ac:dyDescent="0.35">
      <c r="Y973" t="str">
        <f t="shared" si="39"/>
        <v>8410_Industrie de l'habillement</v>
      </c>
      <c r="Z973" t="str">
        <f>INDEX(PDC!$K$1:$L$89,MATCH('RP2016'!$AB973,PDC!$K:$K,0),MATCH($Z$3,PDC!$K$1:$L$1,0))</f>
        <v>Industrie de l'habillement</v>
      </c>
      <c r="AA973">
        <v>8410</v>
      </c>
      <c r="AB973" t="s">
        <v>254</v>
      </c>
      <c r="AC973" s="10">
        <v>5.5267356880999996</v>
      </c>
      <c r="AF973" t="str">
        <f t="shared" si="40"/>
        <v>74_Activités de location et location-bail</v>
      </c>
      <c r="AG973" t="str">
        <f>INDEX(PDC!$K$1:$L$89,MATCH('RP2016'!$AI973,PDC!$K:$K,0),MATCH($AG$4,PDC!$K$1:SL$1,0))</f>
        <v>Activités de location et location-bail</v>
      </c>
      <c r="AH973" t="s">
        <v>159</v>
      </c>
      <c r="AI973" t="s">
        <v>236</v>
      </c>
      <c r="AJ973" s="10">
        <v>684.25050885999997</v>
      </c>
    </row>
    <row r="974" spans="25:36" x14ac:dyDescent="0.35">
      <c r="Y974" t="str">
        <f t="shared" si="39"/>
        <v>8410_Industrie du cuir et de la chaussure</v>
      </c>
      <c r="Z974" t="str">
        <f>INDEX(PDC!$K$1:$L$89,MATCH('RP2016'!$AB974,PDC!$K:$K,0),MATCH($Z$3,PDC!$K$1:$L$1,0))</f>
        <v>Industrie du cuir et de la chaussure</v>
      </c>
      <c r="AA974">
        <v>8410</v>
      </c>
      <c r="AB974" t="s">
        <v>143</v>
      </c>
      <c r="AC974" s="10">
        <v>33.524187349999998</v>
      </c>
      <c r="AF974" t="str">
        <f t="shared" si="40"/>
        <v>74_Activités liées à l'emploi</v>
      </c>
      <c r="AG974" t="str">
        <f>INDEX(PDC!$K$1:$L$89,MATCH('RP2016'!$AI974,PDC!$K:$K,0),MATCH($AG$4,PDC!$K$1:SL$1,0))</f>
        <v>Activités liées à l'emploi</v>
      </c>
      <c r="AH974" t="s">
        <v>159</v>
      </c>
      <c r="AI974" t="s">
        <v>198</v>
      </c>
      <c r="AJ974" s="10">
        <v>6180.0730159000004</v>
      </c>
    </row>
    <row r="975" spans="25:36" x14ac:dyDescent="0.35">
      <c r="Y975" t="str">
        <f t="shared" si="39"/>
        <v>8410_Travail du bois et fabrication d'articles en bois et en liège, à l'exception des meubles ; fabrication d'articles en vannerie et sparterie</v>
      </c>
      <c r="Z975" t="str">
        <f>INDEX(PDC!$K$1:$L$89,MATCH('RP2016'!$AB975,PDC!$K:$K,0),MATCH($Z$3,PDC!$K$1:$L$1,0))</f>
        <v>Travail du bois et fabrication d'articles en bois et en liège, à l'exception des meubles ; fabrication d'articles en vannerie et sparterie</v>
      </c>
      <c r="AA975">
        <v>8410</v>
      </c>
      <c r="AB975" t="s">
        <v>196</v>
      </c>
      <c r="AC975" s="10">
        <v>93.294060446000003</v>
      </c>
      <c r="AF975" t="str">
        <f t="shared" si="40"/>
        <v>74_Activités des agences de voyage, voyagistes, services de réservation et activités connexes</v>
      </c>
      <c r="AG975" t="str">
        <f>INDEX(PDC!$K$1:$L$89,MATCH('RP2016'!$AI975,PDC!$K:$K,0),MATCH($AG$4,PDC!$K$1:SL$1,0))</f>
        <v>Activités des agences de voyage, voyagistes, services de réservation et activités connexes</v>
      </c>
      <c r="AH975" t="s">
        <v>159</v>
      </c>
      <c r="AI975" t="s">
        <v>227</v>
      </c>
      <c r="AJ975" s="10">
        <v>917.89855863000003</v>
      </c>
    </row>
    <row r="976" spans="25:36" x14ac:dyDescent="0.35">
      <c r="Y976" t="str">
        <f t="shared" si="39"/>
        <v>8410_Industrie du papier et du carton</v>
      </c>
      <c r="Z976" t="str">
        <f>INDEX(PDC!$K$1:$L$89,MATCH('RP2016'!$AB976,PDC!$K:$K,0),MATCH($Z$3,PDC!$K$1:$L$1,0))</f>
        <v>Industrie du papier et du carton</v>
      </c>
      <c r="AA976">
        <v>8410</v>
      </c>
      <c r="AB976" t="s">
        <v>248</v>
      </c>
      <c r="AC976" s="10">
        <v>87.856687020999999</v>
      </c>
      <c r="AF976" t="str">
        <f t="shared" si="40"/>
        <v>74_Enquêtes et sécurité</v>
      </c>
      <c r="AG976" t="str">
        <f>INDEX(PDC!$K$1:$L$89,MATCH('RP2016'!$AI976,PDC!$K:$K,0),MATCH($AG$4,PDC!$K$1:SL$1,0))</f>
        <v>Enquêtes et sécurité</v>
      </c>
      <c r="AH976" t="s">
        <v>159</v>
      </c>
      <c r="AI976" t="s">
        <v>213</v>
      </c>
      <c r="AJ976" s="10">
        <v>790.81326507999995</v>
      </c>
    </row>
    <row r="977" spans="25:36" x14ac:dyDescent="0.35">
      <c r="Y977" t="str">
        <f t="shared" si="39"/>
        <v>8410_Imprimerie et reproduction d'enregistrements</v>
      </c>
      <c r="Z977" t="str">
        <f>INDEX(PDC!$K$1:$L$89,MATCH('RP2016'!$AB977,PDC!$K:$K,0),MATCH($Z$3,PDC!$K$1:$L$1,0))</f>
        <v>Imprimerie et reproduction d'enregistrements</v>
      </c>
      <c r="AA977">
        <v>8410</v>
      </c>
      <c r="AB977" t="s">
        <v>221</v>
      </c>
      <c r="AC977" s="10">
        <v>3.5517914173</v>
      </c>
      <c r="AF977" t="str">
        <f t="shared" si="40"/>
        <v>74_Services relatifs aux bâtiments et aménagement paysager</v>
      </c>
      <c r="AG977" t="str">
        <f>INDEX(PDC!$K$1:$L$89,MATCH('RP2016'!$AI977,PDC!$K:$K,0),MATCH($AG$4,PDC!$K$1:SL$1,0))</f>
        <v>Services relatifs aux bâtiments et aménagement paysager</v>
      </c>
      <c r="AH977" t="s">
        <v>159</v>
      </c>
      <c r="AI977" t="s">
        <v>212</v>
      </c>
      <c r="AJ977" s="10">
        <v>4208.5224595999998</v>
      </c>
    </row>
    <row r="978" spans="25:36" x14ac:dyDescent="0.35">
      <c r="Y978" t="str">
        <f t="shared" si="39"/>
        <v>8410_Industrie chimique</v>
      </c>
      <c r="Z978" t="str">
        <f>INDEX(PDC!$K$1:$L$89,MATCH('RP2016'!$AB978,PDC!$K:$K,0),MATCH($Z$3,PDC!$K$1:$L$1,0))</f>
        <v>Industrie chimique</v>
      </c>
      <c r="AA978">
        <v>8410</v>
      </c>
      <c r="AB978" t="s">
        <v>211</v>
      </c>
      <c r="AC978" s="10">
        <v>40.141705956000003</v>
      </c>
      <c r="AF978" t="str">
        <f t="shared" si="40"/>
        <v>74_Activités administratives et autres activités de soutien aux entreprises</v>
      </c>
      <c r="AG978" t="str">
        <f>INDEX(PDC!$K$1:$L$89,MATCH('RP2016'!$AI978,PDC!$K:$K,0),MATCH($AG$4,PDC!$K$1:SL$1,0))</f>
        <v>Activités administratives et autres activités de soutien aux entreprises</v>
      </c>
      <c r="AH978" t="s">
        <v>159</v>
      </c>
      <c r="AI978" t="s">
        <v>224</v>
      </c>
      <c r="AJ978" s="10">
        <v>980.49909033999995</v>
      </c>
    </row>
    <row r="979" spans="25:36" x14ac:dyDescent="0.35">
      <c r="Y979" t="str">
        <f t="shared" si="39"/>
        <v>8410_Industrie pharmaceutique</v>
      </c>
      <c r="Z979" t="str">
        <f>INDEX(PDC!$K$1:$L$89,MATCH('RP2016'!$AB979,PDC!$K:$K,0),MATCH($Z$3,PDC!$K$1:$L$1,0))</f>
        <v>Industrie pharmaceutique</v>
      </c>
      <c r="AA979">
        <v>8410</v>
      </c>
      <c r="AB979" t="s">
        <v>259</v>
      </c>
      <c r="AC979" s="10">
        <v>13.453952817999999</v>
      </c>
      <c r="AF979" t="str">
        <f t="shared" si="40"/>
        <v>74_Administration publique et défense ; sécurité sociale obligatoire</v>
      </c>
      <c r="AG979" t="str">
        <f>INDEX(PDC!$K$1:$L$89,MATCH('RP2016'!$AI979,PDC!$K:$K,0),MATCH($AG$4,PDC!$K$1:SL$1,0))</f>
        <v>Administration publique et défense ; sécurité sociale obligatoire</v>
      </c>
      <c r="AH979" t="s">
        <v>159</v>
      </c>
      <c r="AI979" t="s">
        <v>218</v>
      </c>
      <c r="AJ979" s="10">
        <v>7680.4213394999997</v>
      </c>
    </row>
    <row r="980" spans="25:36" x14ac:dyDescent="0.35">
      <c r="Y980" t="str">
        <f t="shared" si="39"/>
        <v>8410_Fabrication de produits en caoutchouc et en plastique</v>
      </c>
      <c r="Z980" t="str">
        <f>INDEX(PDC!$K$1:$L$89,MATCH('RP2016'!$AB980,PDC!$K:$K,0),MATCH($Z$3,PDC!$K$1:$L$1,0))</f>
        <v>Fabrication de produits en caoutchouc et en plastique</v>
      </c>
      <c r="AA980">
        <v>8410</v>
      </c>
      <c r="AB980" t="s">
        <v>195</v>
      </c>
      <c r="AC980" s="10">
        <v>80.256421758000002</v>
      </c>
      <c r="AF980" t="str">
        <f t="shared" si="40"/>
        <v>74_Enseignement</v>
      </c>
      <c r="AG980" t="str">
        <f>INDEX(PDC!$K$1:$L$89,MATCH('RP2016'!$AI980,PDC!$K:$K,0),MATCH($AG$4,PDC!$K$1:SL$1,0))</f>
        <v>Enseignement</v>
      </c>
      <c r="AH980" t="s">
        <v>159</v>
      </c>
      <c r="AI980" t="s">
        <v>222</v>
      </c>
      <c r="AJ980" s="10">
        <v>8041.1781533000003</v>
      </c>
    </row>
    <row r="981" spans="25:36" x14ac:dyDescent="0.35">
      <c r="Y981" t="str">
        <f t="shared" si="39"/>
        <v>8410_Fabrication d'autres produits minéraux non métalliques</v>
      </c>
      <c r="Z981" t="str">
        <f>INDEX(PDC!$K$1:$L$89,MATCH('RP2016'!$AB981,PDC!$K:$K,0),MATCH($Z$3,PDC!$K$1:$L$1,0))</f>
        <v>Fabrication d'autres produits minéraux non métalliques</v>
      </c>
      <c r="AA981">
        <v>8410</v>
      </c>
      <c r="AB981" t="s">
        <v>203</v>
      </c>
      <c r="AC981" s="10">
        <v>110.25373633</v>
      </c>
      <c r="AF981" t="str">
        <f t="shared" si="40"/>
        <v>74_Activités pour la santé humaine</v>
      </c>
      <c r="AG981" t="str">
        <f>INDEX(PDC!$K$1:$L$89,MATCH('RP2016'!$AI981,PDC!$K:$K,0),MATCH($AG$4,PDC!$K$1:SL$1,0))</f>
        <v>Activités pour la santé humaine</v>
      </c>
      <c r="AH981" t="s">
        <v>159</v>
      </c>
      <c r="AI981" t="s">
        <v>207</v>
      </c>
      <c r="AJ981" s="10">
        <v>8476.8035276999999</v>
      </c>
    </row>
    <row r="982" spans="25:36" x14ac:dyDescent="0.35">
      <c r="Y982" t="str">
        <f t="shared" si="39"/>
        <v>8410_Métallurgie</v>
      </c>
      <c r="Z982" t="str">
        <f>INDEX(PDC!$K$1:$L$89,MATCH('RP2016'!$AB982,PDC!$K:$K,0),MATCH($Z$3,PDC!$K$1:$L$1,0))</f>
        <v>Métallurgie</v>
      </c>
      <c r="AA982">
        <v>8410</v>
      </c>
      <c r="AB982" t="s">
        <v>225</v>
      </c>
      <c r="AC982" s="10">
        <v>1688.5556670999999</v>
      </c>
      <c r="AF982" t="str">
        <f t="shared" si="40"/>
        <v>74_Hébergement médico-social et social</v>
      </c>
      <c r="AG982" t="str">
        <f>INDEX(PDC!$K$1:$L$89,MATCH('RP2016'!$AI982,PDC!$K:$K,0),MATCH($AG$4,PDC!$K$1:SL$1,0))</f>
        <v>Hébergement médico-social et social</v>
      </c>
      <c r="AH982" t="s">
        <v>159</v>
      </c>
      <c r="AI982" t="s">
        <v>202</v>
      </c>
      <c r="AJ982" s="10">
        <v>4774.3739017999997</v>
      </c>
    </row>
    <row r="983" spans="25:36" x14ac:dyDescent="0.35">
      <c r="Y983" t="str">
        <f t="shared" si="39"/>
        <v>8410_Fabrication de produits métalliques, à l'exception des machines et des équipements</v>
      </c>
      <c r="Z983" t="str">
        <f>INDEX(PDC!$K$1:$L$89,MATCH('RP2016'!$AB983,PDC!$K:$K,0),MATCH($Z$3,PDC!$K$1:$L$1,0))</f>
        <v>Fabrication de produits métalliques, à l'exception des machines et des équipements</v>
      </c>
      <c r="AA983">
        <v>8410</v>
      </c>
      <c r="AB983" t="s">
        <v>204</v>
      </c>
      <c r="AC983" s="10">
        <v>1137.4728915000001</v>
      </c>
      <c r="AF983" t="str">
        <f t="shared" si="40"/>
        <v>74_Action sociale sans hébergement</v>
      </c>
      <c r="AG983" t="str">
        <f>INDEX(PDC!$K$1:$L$89,MATCH('RP2016'!$AI983,PDC!$K:$K,0),MATCH($AG$4,PDC!$K$1:SL$1,0))</f>
        <v>Action sociale sans hébergement</v>
      </c>
      <c r="AH983" t="s">
        <v>159</v>
      </c>
      <c r="AI983" t="s">
        <v>201</v>
      </c>
      <c r="AJ983" s="10">
        <v>11871.714001</v>
      </c>
    </row>
    <row r="984" spans="25:36" x14ac:dyDescent="0.35">
      <c r="Y984" t="str">
        <f t="shared" si="39"/>
        <v>8410_Fabrication de produits informatiques, électroniques et optiques</v>
      </c>
      <c r="Z984" t="str">
        <f>INDEX(PDC!$K$1:$L$89,MATCH('RP2016'!$AB984,PDC!$K:$K,0),MATCH($Z$3,PDC!$K$1:$L$1,0))</f>
        <v>Fabrication de produits informatiques, électroniques et optiques</v>
      </c>
      <c r="AA984">
        <v>8410</v>
      </c>
      <c r="AB984" t="s">
        <v>145</v>
      </c>
      <c r="AC984" s="10">
        <v>4.7939262472999999</v>
      </c>
      <c r="AF984" t="str">
        <f t="shared" si="40"/>
        <v>74_Activités créatives, artistiques et de spectacle</v>
      </c>
      <c r="AG984" t="str">
        <f>INDEX(PDC!$K$1:$L$89,MATCH('RP2016'!$AI984,PDC!$K:$K,0),MATCH($AG$4,PDC!$K$1:SL$1,0))</f>
        <v>Activités créatives, artistiques et de spectacle</v>
      </c>
      <c r="AH984" t="s">
        <v>159</v>
      </c>
      <c r="AI984" t="s">
        <v>245</v>
      </c>
      <c r="AJ984" s="10">
        <v>644.72761324999999</v>
      </c>
    </row>
    <row r="985" spans="25:36" x14ac:dyDescent="0.35">
      <c r="Y985" t="str">
        <f t="shared" si="39"/>
        <v>8410_Fabrication d'équipements électriques</v>
      </c>
      <c r="Z985" t="str">
        <f>INDEX(PDC!$K$1:$L$89,MATCH('RP2016'!$AB985,PDC!$K:$K,0),MATCH($Z$3,PDC!$K$1:$L$1,0))</f>
        <v>Fabrication d'équipements électriques</v>
      </c>
      <c r="AA985">
        <v>8410</v>
      </c>
      <c r="AB985" t="s">
        <v>235</v>
      </c>
      <c r="AC985" s="10">
        <v>131.51118597999999</v>
      </c>
      <c r="AF985" t="str">
        <f t="shared" si="40"/>
        <v>74_Bibliothèques, archives, musées et autres activités culturelles</v>
      </c>
      <c r="AG985" t="str">
        <f>INDEX(PDC!$K$1:$L$89,MATCH('RP2016'!$AI985,PDC!$K:$K,0),MATCH($AG$4,PDC!$K$1:SL$1,0))</f>
        <v>Bibliothèques, archives, musées et autres activités culturelles</v>
      </c>
      <c r="AH985" t="s">
        <v>159</v>
      </c>
      <c r="AI985" t="s">
        <v>239</v>
      </c>
      <c r="AJ985" s="10">
        <v>104.91398155</v>
      </c>
    </row>
    <row r="986" spans="25:36" x14ac:dyDescent="0.35">
      <c r="Y986" t="str">
        <f t="shared" si="39"/>
        <v>8410_Fabrication de machines et équipements n.c.a.</v>
      </c>
      <c r="Z986" t="str">
        <f>INDEX(PDC!$K$1:$L$89,MATCH('RP2016'!$AB986,PDC!$K:$K,0),MATCH($Z$3,PDC!$K$1:$L$1,0))</f>
        <v>Fabrication de machines et équipements n.c.a.</v>
      </c>
      <c r="AA986">
        <v>8410</v>
      </c>
      <c r="AB986" t="s">
        <v>219</v>
      </c>
      <c r="AC986" s="10">
        <v>94.616177527000005</v>
      </c>
      <c r="AF986" t="str">
        <f t="shared" si="40"/>
        <v>74_Organisation de jeux de hasard et d'argent</v>
      </c>
      <c r="AG986" t="str">
        <f>INDEX(PDC!$K$1:$L$89,MATCH('RP2016'!$AI986,PDC!$K:$K,0),MATCH($AG$4,PDC!$K$1:SL$1,0))</f>
        <v>Organisation de jeux de hasard et d'argent</v>
      </c>
      <c r="AH986" t="s">
        <v>159</v>
      </c>
      <c r="AI986" t="s">
        <v>247</v>
      </c>
      <c r="AJ986" s="10">
        <v>272.30813291999999</v>
      </c>
    </row>
    <row r="987" spans="25:36" x14ac:dyDescent="0.35">
      <c r="Y987" t="str">
        <f t="shared" si="39"/>
        <v>8410_Industrie automobile</v>
      </c>
      <c r="Z987" t="str">
        <f>INDEX(PDC!$K$1:$L$89,MATCH('RP2016'!$AB987,PDC!$K:$K,0),MATCH($Z$3,PDC!$K$1:$L$1,0))</f>
        <v>Industrie automobile</v>
      </c>
      <c r="AA987">
        <v>8410</v>
      </c>
      <c r="AB987" t="s">
        <v>208</v>
      </c>
      <c r="AC987" s="10">
        <v>1007.7241454</v>
      </c>
      <c r="AF987" t="str">
        <f t="shared" si="40"/>
        <v>74_Activités sportives, récréatives et de loisirs</v>
      </c>
      <c r="AG987" t="str">
        <f>INDEX(PDC!$K$1:$L$89,MATCH('RP2016'!$AI987,PDC!$K:$K,0),MATCH($AG$4,PDC!$K$1:SL$1,0))</f>
        <v>Activités sportives, récréatives et de loisirs</v>
      </c>
      <c r="AH987" t="s">
        <v>159</v>
      </c>
      <c r="AI987" t="s">
        <v>241</v>
      </c>
      <c r="AJ987" s="10">
        <v>1606.5866473999999</v>
      </c>
    </row>
    <row r="988" spans="25:36" x14ac:dyDescent="0.35">
      <c r="Y988" t="str">
        <f t="shared" si="39"/>
        <v>8410_Fabrication d'autres matériels de transport</v>
      </c>
      <c r="Z988" t="str">
        <f>INDEX(PDC!$K$1:$L$89,MATCH('RP2016'!$AB988,PDC!$K:$K,0),MATCH($Z$3,PDC!$K$1:$L$1,0))</f>
        <v>Fabrication d'autres matériels de transport</v>
      </c>
      <c r="AA988">
        <v>8410</v>
      </c>
      <c r="AB988" t="s">
        <v>237</v>
      </c>
      <c r="AC988" s="10">
        <v>244.03727339</v>
      </c>
      <c r="AF988" t="str">
        <f t="shared" si="40"/>
        <v>74_Activités des organisations associatives</v>
      </c>
      <c r="AG988" t="str">
        <f>INDEX(PDC!$K$1:$L$89,MATCH('RP2016'!$AI988,PDC!$K:$K,0),MATCH($AG$4,PDC!$K$1:SL$1,0))</f>
        <v>Activités des organisations associatives</v>
      </c>
      <c r="AH988" t="s">
        <v>159</v>
      </c>
      <c r="AI988" t="s">
        <v>209</v>
      </c>
      <c r="AJ988" s="10">
        <v>3697.2218210000001</v>
      </c>
    </row>
    <row r="989" spans="25:36" x14ac:dyDescent="0.35">
      <c r="Y989" t="str">
        <f t="shared" si="39"/>
        <v>8410_Fabrication de meubles</v>
      </c>
      <c r="Z989" t="str">
        <f>INDEX(PDC!$K$1:$L$89,MATCH('RP2016'!$AB989,PDC!$K:$K,0),MATCH($Z$3,PDC!$K$1:$L$1,0))</f>
        <v>Fabrication de meubles</v>
      </c>
      <c r="AA989">
        <v>8410</v>
      </c>
      <c r="AB989" t="s">
        <v>231</v>
      </c>
      <c r="AC989" s="10">
        <v>60.212458028999997</v>
      </c>
      <c r="AF989" t="str">
        <f t="shared" si="40"/>
        <v>74_Réparation d'ordinateurs et de biens personnels et domestiques</v>
      </c>
      <c r="AG989" t="str">
        <f>INDEX(PDC!$K$1:$L$89,MATCH('RP2016'!$AI989,PDC!$K:$K,0),MATCH($AG$4,PDC!$K$1:SL$1,0))</f>
        <v>Réparation d'ordinateurs et de biens personnels et domestiques</v>
      </c>
      <c r="AH989" t="s">
        <v>159</v>
      </c>
      <c r="AI989" t="s">
        <v>242</v>
      </c>
      <c r="AJ989" s="10">
        <v>207.57266528</v>
      </c>
    </row>
    <row r="990" spans="25:36" x14ac:dyDescent="0.35">
      <c r="Y990" t="str">
        <f t="shared" si="39"/>
        <v>8410_Autres industries manufacturières</v>
      </c>
      <c r="Z990" t="str">
        <f>INDEX(PDC!$K$1:$L$89,MATCH('RP2016'!$AB990,PDC!$K:$K,0),MATCH($Z$3,PDC!$K$1:$L$1,0))</f>
        <v>Autres industries manufacturières</v>
      </c>
      <c r="AA990">
        <v>8410</v>
      </c>
      <c r="AB990" t="s">
        <v>244</v>
      </c>
      <c r="AC990" s="10">
        <v>82.735632428000002</v>
      </c>
      <c r="AF990" t="str">
        <f t="shared" si="40"/>
        <v>74_Autres services personnels</v>
      </c>
      <c r="AG990" t="str">
        <f>INDEX(PDC!$K$1:$L$89,MATCH('RP2016'!$AI990,PDC!$K:$K,0),MATCH($AG$4,PDC!$K$1:SL$1,0))</f>
        <v>Autres services personnels</v>
      </c>
      <c r="AH990" t="s">
        <v>159</v>
      </c>
      <c r="AI990" t="s">
        <v>216</v>
      </c>
      <c r="AJ990" s="10">
        <v>2521.4025353000002</v>
      </c>
    </row>
    <row r="991" spans="25:36" x14ac:dyDescent="0.35">
      <c r="Y991" t="str">
        <f t="shared" si="39"/>
        <v>8410_Réparation et installation de machines et d'équipements</v>
      </c>
      <c r="Z991" t="str">
        <f>INDEX(PDC!$K$1:$L$89,MATCH('RP2016'!$AB991,PDC!$K:$K,0),MATCH($Z$3,PDC!$K$1:$L$1,0))</f>
        <v>Réparation et installation de machines et d'équipements</v>
      </c>
      <c r="AA991">
        <v>8410</v>
      </c>
      <c r="AB991" t="s">
        <v>215</v>
      </c>
      <c r="AC991" s="10">
        <v>188.10592745</v>
      </c>
      <c r="AF991" t="str">
        <f t="shared" si="40"/>
        <v>74_Activités des ménages en tant qu'employeurs de personnel domestique</v>
      </c>
      <c r="AG991" t="str">
        <f>INDEX(PDC!$K$1:$L$89,MATCH('RP2016'!$AI991,PDC!$K:$K,0),MATCH($AG$4,PDC!$K$1:SL$1,0))</f>
        <v>Activités des ménages en tant qu'employeurs de personnel domestique</v>
      </c>
      <c r="AH991" t="s">
        <v>159</v>
      </c>
      <c r="AI991" t="s">
        <v>261</v>
      </c>
      <c r="AJ991" s="10">
        <v>1741.2267345</v>
      </c>
    </row>
    <row r="992" spans="25:36" x14ac:dyDescent="0.35">
      <c r="Y992" t="str">
        <f t="shared" si="39"/>
        <v>8410_Production et distribution d'électricité, de gaz, de vapeur et d'air conditionné</v>
      </c>
      <c r="Z992" t="str">
        <f>INDEX(PDC!$K$1:$L$89,MATCH('RP2016'!$AB992,PDC!$K:$K,0),MATCH($Z$3,PDC!$K$1:$L$1,0))</f>
        <v>Production et distribution d'électricité, de gaz, de vapeur et d'air conditionné</v>
      </c>
      <c r="AA992">
        <v>8410</v>
      </c>
      <c r="AB992" t="s">
        <v>253</v>
      </c>
      <c r="AC992" s="10">
        <v>38.910909578000002</v>
      </c>
      <c r="AF992" t="str">
        <f t="shared" si="40"/>
        <v>74_Activités des organisations et organismes extraterritoriaux</v>
      </c>
      <c r="AG992" t="str">
        <f>INDEX(PDC!$K$1:$L$89,MATCH('RP2016'!$AI992,PDC!$K:$K,0),MATCH($AG$4,PDC!$K$1:SL$1,0))</f>
        <v>Activités des organisations et organismes extraterritoriaux</v>
      </c>
      <c r="AH992" t="s">
        <v>159</v>
      </c>
      <c r="AI992" t="s">
        <v>260</v>
      </c>
      <c r="AJ992" s="10">
        <v>85.602923727999993</v>
      </c>
    </row>
    <row r="993" spans="25:29" x14ac:dyDescent="0.35">
      <c r="Y993" t="str">
        <f t="shared" si="39"/>
        <v>8410_Captage, traitement et distribution d'eau</v>
      </c>
      <c r="Z993" t="str">
        <f>INDEX(PDC!$K$1:$L$89,MATCH('RP2016'!$AB993,PDC!$K:$K,0),MATCH($Z$3,PDC!$K$1:$L$1,0))</f>
        <v>Captage, traitement et distribution d'eau</v>
      </c>
      <c r="AA993">
        <v>8410</v>
      </c>
      <c r="AB993" t="s">
        <v>230</v>
      </c>
      <c r="AC993" s="10">
        <v>37.675115869999999</v>
      </c>
    </row>
    <row r="994" spans="25:29" x14ac:dyDescent="0.35">
      <c r="Y994" t="str">
        <f t="shared" si="39"/>
        <v>8410_Collecte, traitement et élimination des déchets ; récupération</v>
      </c>
      <c r="Z994" t="str">
        <f>INDEX(PDC!$K$1:$L$89,MATCH('RP2016'!$AB994,PDC!$K:$K,0),MATCH($Z$3,PDC!$K$1:$L$1,0))</f>
        <v>Collecte, traitement et élimination des déchets ; récupération</v>
      </c>
      <c r="AA994">
        <v>8410</v>
      </c>
      <c r="AB994" t="s">
        <v>147</v>
      </c>
      <c r="AC994" s="10">
        <v>162.70993491999999</v>
      </c>
    </row>
    <row r="995" spans="25:29" x14ac:dyDescent="0.35">
      <c r="Y995" t="str">
        <f t="shared" si="39"/>
        <v>8410_Dépollution et autres services de gestion des déchets</v>
      </c>
      <c r="Z995" t="str">
        <f>INDEX(PDC!$K$1:$L$89,MATCH('RP2016'!$AB995,PDC!$K:$K,0),MATCH($Z$3,PDC!$K$1:$L$1,0))</f>
        <v>Dépollution et autres services de gestion des déchets</v>
      </c>
      <c r="AA995">
        <v>8410</v>
      </c>
      <c r="AB995" t="s">
        <v>246</v>
      </c>
      <c r="AC995" s="10">
        <v>11.407257337000001</v>
      </c>
    </row>
    <row r="996" spans="25:29" x14ac:dyDescent="0.35">
      <c r="Y996" t="str">
        <f t="shared" si="39"/>
        <v>8410_Construction de bâtiments</v>
      </c>
      <c r="Z996" t="str">
        <f>INDEX(PDC!$K$1:$L$89,MATCH('RP2016'!$AB996,PDC!$K:$K,0),MATCH($Z$3,PDC!$K$1:$L$1,0))</f>
        <v>Construction de bâtiments</v>
      </c>
      <c r="AA996">
        <v>8410</v>
      </c>
      <c r="AB996" t="s">
        <v>193</v>
      </c>
      <c r="AC996" s="10">
        <v>59.153569281000003</v>
      </c>
    </row>
    <row r="997" spans="25:29" x14ac:dyDescent="0.35">
      <c r="Y997" t="str">
        <f t="shared" si="39"/>
        <v>8410_Génie civil</v>
      </c>
      <c r="Z997" t="str">
        <f>INDEX(PDC!$K$1:$L$89,MATCH('RP2016'!$AB997,PDC!$K:$K,0),MATCH($Z$3,PDC!$K$1:$L$1,0))</f>
        <v>Génie civil</v>
      </c>
      <c r="AA997">
        <v>8410</v>
      </c>
      <c r="AB997" t="s">
        <v>149</v>
      </c>
      <c r="AC997" s="10">
        <v>262.21961175000001</v>
      </c>
    </row>
    <row r="998" spans="25:29" x14ac:dyDescent="0.35">
      <c r="Y998" t="str">
        <f t="shared" si="39"/>
        <v>8410_Travaux de construction spécialisés</v>
      </c>
      <c r="Z998" t="str">
        <f>INDEX(PDC!$K$1:$L$89,MATCH('RP2016'!$AB998,PDC!$K:$K,0),MATCH($Z$3,PDC!$K$1:$L$1,0))</f>
        <v>Travaux de construction spécialisés</v>
      </c>
      <c r="AA998">
        <v>8410</v>
      </c>
      <c r="AB998" t="s">
        <v>151</v>
      </c>
      <c r="AC998" s="10">
        <v>999.23027955999999</v>
      </c>
    </row>
    <row r="999" spans="25:29" x14ac:dyDescent="0.35">
      <c r="Y999" t="str">
        <f t="shared" si="39"/>
        <v>8410_Commerce et réparation d'automobiles et de motocycles</v>
      </c>
      <c r="Z999" t="str">
        <f>INDEX(PDC!$K$1:$L$89,MATCH('RP2016'!$AB999,PDC!$K:$K,0),MATCH($Z$3,PDC!$K$1:$L$1,0))</f>
        <v>Commerce et réparation d'automobiles et de motocycles</v>
      </c>
      <c r="AA999">
        <v>8410</v>
      </c>
      <c r="AB999" t="s">
        <v>223</v>
      </c>
      <c r="AC999" s="10">
        <v>373.98814098999998</v>
      </c>
    </row>
    <row r="1000" spans="25:29" x14ac:dyDescent="0.35">
      <c r="Y1000" t="str">
        <f t="shared" si="39"/>
        <v>8410_Commerce de gros, à l'exception des automobiles et des motocycles</v>
      </c>
      <c r="Z1000" t="str">
        <f>INDEX(PDC!$K$1:$L$89,MATCH('RP2016'!$AB1000,PDC!$K:$K,0),MATCH($Z$3,PDC!$K$1:$L$1,0))</f>
        <v>Commerce de gros, à l'exception des automobiles et des motocycles</v>
      </c>
      <c r="AA1000">
        <v>8410</v>
      </c>
      <c r="AB1000" t="s">
        <v>210</v>
      </c>
      <c r="AC1000" s="10">
        <v>593.69861354</v>
      </c>
    </row>
    <row r="1001" spans="25:29" x14ac:dyDescent="0.35">
      <c r="Y1001" t="str">
        <f t="shared" si="39"/>
        <v>8410_Commerce de détail, à l'exception des automobiles et des motocycles</v>
      </c>
      <c r="Z1001" t="str">
        <f>INDEX(PDC!$K$1:$L$89,MATCH('RP2016'!$AB1001,PDC!$K:$K,0),MATCH($Z$3,PDC!$K$1:$L$1,0))</f>
        <v>Commerce de détail, à l'exception des automobiles et des motocycles</v>
      </c>
      <c r="AA1001">
        <v>8410</v>
      </c>
      <c r="AB1001" t="s">
        <v>206</v>
      </c>
      <c r="AC1001" s="10">
        <v>1914.093026</v>
      </c>
    </row>
    <row r="1002" spans="25:29" x14ac:dyDescent="0.35">
      <c r="Y1002" t="str">
        <f t="shared" si="39"/>
        <v>8410_Transports terrestres et transport par conduites</v>
      </c>
      <c r="Z1002" t="str">
        <f>INDEX(PDC!$K$1:$L$89,MATCH('RP2016'!$AB1002,PDC!$K:$K,0),MATCH($Z$3,PDC!$K$1:$L$1,0))</f>
        <v>Transports terrestres et transport par conduites</v>
      </c>
      <c r="AA1002">
        <v>8410</v>
      </c>
      <c r="AB1002" t="s">
        <v>205</v>
      </c>
      <c r="AC1002" s="10">
        <v>652.29458543999999</v>
      </c>
    </row>
    <row r="1003" spans="25:29" x14ac:dyDescent="0.35">
      <c r="Y1003" t="str">
        <f t="shared" si="39"/>
        <v>8410_Transports aériens</v>
      </c>
      <c r="Z1003" t="str">
        <f>INDEX(PDC!$K$1:$L$89,MATCH('RP2016'!$AB1003,PDC!$K:$K,0),MATCH($Z$3,PDC!$K$1:$L$1,0))</f>
        <v>Transports aériens</v>
      </c>
      <c r="AA1003">
        <v>8410</v>
      </c>
      <c r="AB1003" t="s">
        <v>258</v>
      </c>
      <c r="AC1003" s="10">
        <v>1.1498607925</v>
      </c>
    </row>
    <row r="1004" spans="25:29" x14ac:dyDescent="0.35">
      <c r="Y1004" t="str">
        <f t="shared" si="39"/>
        <v>8410_Entreposage et services auxiliaires des transports</v>
      </c>
      <c r="Z1004" t="str">
        <f>INDEX(PDC!$K$1:$L$89,MATCH('RP2016'!$AB1004,PDC!$K:$K,0),MATCH($Z$3,PDC!$K$1:$L$1,0))</f>
        <v>Entreposage et services auxiliaires des transports</v>
      </c>
      <c r="AA1004">
        <v>8410</v>
      </c>
      <c r="AB1004" t="s">
        <v>200</v>
      </c>
      <c r="AC1004" s="10">
        <v>86.094544009000003</v>
      </c>
    </row>
    <row r="1005" spans="25:29" x14ac:dyDescent="0.35">
      <c r="Y1005" t="str">
        <f t="shared" si="39"/>
        <v>8410_Activités de poste et de courrier</v>
      </c>
      <c r="Z1005" t="str">
        <f>INDEX(PDC!$K$1:$L$89,MATCH('RP2016'!$AB1005,PDC!$K:$K,0),MATCH($Z$3,PDC!$K$1:$L$1,0))</f>
        <v>Activités de poste et de courrier</v>
      </c>
      <c r="AA1005">
        <v>8410</v>
      </c>
      <c r="AB1005" t="s">
        <v>229</v>
      </c>
      <c r="AC1005" s="10">
        <v>177.86189601999999</v>
      </c>
    </row>
    <row r="1006" spans="25:29" x14ac:dyDescent="0.35">
      <c r="Y1006" t="str">
        <f t="shared" si="39"/>
        <v>8410_Hébergement</v>
      </c>
      <c r="Z1006" t="str">
        <f>INDEX(PDC!$K$1:$L$89,MATCH('RP2016'!$AB1006,PDC!$K:$K,0),MATCH($Z$3,PDC!$K$1:$L$1,0))</f>
        <v>Hébergement</v>
      </c>
      <c r="AA1006">
        <v>8410</v>
      </c>
      <c r="AB1006" t="s">
        <v>220</v>
      </c>
      <c r="AC1006" s="10">
        <v>426.55220910999998</v>
      </c>
    </row>
    <row r="1007" spans="25:29" x14ac:dyDescent="0.35">
      <c r="Y1007" t="str">
        <f t="shared" si="39"/>
        <v>8410_Restauration</v>
      </c>
      <c r="Z1007" t="str">
        <f>INDEX(PDC!$K$1:$L$89,MATCH('RP2016'!$AB1007,PDC!$K:$K,0),MATCH($Z$3,PDC!$K$1:$L$1,0))</f>
        <v>Restauration</v>
      </c>
      <c r="AA1007">
        <v>8410</v>
      </c>
      <c r="AB1007" t="s">
        <v>214</v>
      </c>
      <c r="AC1007" s="10">
        <v>546.67974890999994</v>
      </c>
    </row>
    <row r="1008" spans="25:29" x14ac:dyDescent="0.35">
      <c r="Y1008" t="str">
        <f t="shared" si="39"/>
        <v>8410_Édition</v>
      </c>
      <c r="Z1008" t="str">
        <f>INDEX(PDC!$K$1:$L$89,MATCH('RP2016'!$AB1008,PDC!$K:$K,0),MATCH($Z$3,PDC!$K$1:$L$1,0))</f>
        <v>Édition</v>
      </c>
      <c r="AA1008">
        <v>8410</v>
      </c>
      <c r="AB1008" t="s">
        <v>255</v>
      </c>
      <c r="AC1008" s="10">
        <v>28.919316263999999</v>
      </c>
    </row>
    <row r="1009" spans="25:29" x14ac:dyDescent="0.35">
      <c r="Y1009" t="str">
        <f t="shared" si="39"/>
        <v>8410_Production de films cinématographiques, de vidéo et de programmes de télévision ; enregistrement sonore et édition musicale</v>
      </c>
      <c r="Z1009" t="str">
        <f>INDEX(PDC!$K$1:$L$89,MATCH('RP2016'!$AB1009,PDC!$K:$K,0),MATCH($Z$3,PDC!$K$1:$L$1,0))</f>
        <v>Production de films cinématographiques, de vidéo et de programmes de télévision ; enregistrement sonore et édition musicale</v>
      </c>
      <c r="AA1009">
        <v>8410</v>
      </c>
      <c r="AB1009" t="s">
        <v>228</v>
      </c>
      <c r="AC1009" s="10">
        <v>6.3271171006999998</v>
      </c>
    </row>
    <row r="1010" spans="25:29" x14ac:dyDescent="0.35">
      <c r="Y1010" t="str">
        <f t="shared" si="39"/>
        <v>8410_Programmation et diffusion</v>
      </c>
      <c r="Z1010" t="str">
        <f>INDEX(PDC!$K$1:$L$89,MATCH('RP2016'!$AB1010,PDC!$K:$K,0),MATCH($Z$3,PDC!$K$1:$L$1,0))</f>
        <v>Programmation et diffusion</v>
      </c>
      <c r="AA1010">
        <v>8410</v>
      </c>
      <c r="AB1010" t="s">
        <v>257</v>
      </c>
      <c r="AC1010" s="10">
        <v>5.0210038750999999</v>
      </c>
    </row>
    <row r="1011" spans="25:29" x14ac:dyDescent="0.35">
      <c r="Y1011" t="str">
        <f t="shared" si="39"/>
        <v>8410_Télécommunications</v>
      </c>
      <c r="Z1011" t="str">
        <f>INDEX(PDC!$K$1:$L$89,MATCH('RP2016'!$AB1011,PDC!$K:$K,0),MATCH($Z$3,PDC!$K$1:$L$1,0))</f>
        <v>Télécommunications</v>
      </c>
      <c r="AA1011">
        <v>8410</v>
      </c>
      <c r="AB1011" t="s">
        <v>249</v>
      </c>
      <c r="AC1011" s="10">
        <v>29.329467287</v>
      </c>
    </row>
    <row r="1012" spans="25:29" x14ac:dyDescent="0.35">
      <c r="Y1012" t="str">
        <f t="shared" si="39"/>
        <v>8410_Programmation, conseil et autres activités informatiques</v>
      </c>
      <c r="Z1012" t="str">
        <f>INDEX(PDC!$K$1:$L$89,MATCH('RP2016'!$AB1012,PDC!$K:$K,0),MATCH($Z$3,PDC!$K$1:$L$1,0))</f>
        <v>Programmation, conseil et autres activités informatiques</v>
      </c>
      <c r="AA1012">
        <v>8410</v>
      </c>
      <c r="AB1012" t="s">
        <v>233</v>
      </c>
      <c r="AC1012" s="10">
        <v>63.905823691000002</v>
      </c>
    </row>
    <row r="1013" spans="25:29" x14ac:dyDescent="0.35">
      <c r="Y1013" t="str">
        <f t="shared" si="39"/>
        <v>8410_Services d'information</v>
      </c>
      <c r="Z1013" t="str">
        <f>INDEX(PDC!$K$1:$L$89,MATCH('RP2016'!$AB1013,PDC!$K:$K,0),MATCH($Z$3,PDC!$K$1:$L$1,0))</f>
        <v>Services d'information</v>
      </c>
      <c r="AA1013">
        <v>8410</v>
      </c>
      <c r="AB1013" t="s">
        <v>153</v>
      </c>
      <c r="AC1013" s="10">
        <v>2.1426224149999999</v>
      </c>
    </row>
    <row r="1014" spans="25:29" x14ac:dyDescent="0.35">
      <c r="Y1014" t="str">
        <f t="shared" si="39"/>
        <v>8410_Activités des services financiers, hors assurance et caisses de retraite</v>
      </c>
      <c r="Z1014" t="str">
        <f>INDEX(PDC!$K$1:$L$89,MATCH('RP2016'!$AB1014,PDC!$K:$K,0),MATCH($Z$3,PDC!$K$1:$L$1,0))</f>
        <v>Activités des services financiers, hors assurance et caisses de retraite</v>
      </c>
      <c r="AA1014">
        <v>8410</v>
      </c>
      <c r="AB1014" t="s">
        <v>226</v>
      </c>
      <c r="AC1014" s="10">
        <v>226.29347713999999</v>
      </c>
    </row>
    <row r="1015" spans="25:29" x14ac:dyDescent="0.35">
      <c r="Y1015" t="str">
        <f t="shared" si="39"/>
        <v>8410_Assurance</v>
      </c>
      <c r="Z1015" t="str">
        <f>INDEX(PDC!$K$1:$L$89,MATCH('RP2016'!$AB1015,PDC!$K:$K,0),MATCH($Z$3,PDC!$K$1:$L$1,0))</f>
        <v>Assurance</v>
      </c>
      <c r="AA1015">
        <v>8410</v>
      </c>
      <c r="AB1015" t="s">
        <v>240</v>
      </c>
      <c r="AC1015" s="10">
        <v>56.029297366000002</v>
      </c>
    </row>
    <row r="1016" spans="25:29" x14ac:dyDescent="0.35">
      <c r="Y1016" t="str">
        <f t="shared" si="39"/>
        <v>8410_Activités auxiliaires de services financiers et d'assurance</v>
      </c>
      <c r="Z1016" t="str">
        <f>INDEX(PDC!$K$1:$L$89,MATCH('RP2016'!$AB1016,PDC!$K:$K,0),MATCH($Z$3,PDC!$K$1:$L$1,0))</f>
        <v>Activités auxiliaires de services financiers et d'assurance</v>
      </c>
      <c r="AA1016">
        <v>8410</v>
      </c>
      <c r="AB1016" t="s">
        <v>232</v>
      </c>
      <c r="AC1016" s="10">
        <v>119.83585321</v>
      </c>
    </row>
    <row r="1017" spans="25:29" x14ac:dyDescent="0.35">
      <c r="Y1017" t="str">
        <f t="shared" si="39"/>
        <v>8410_Activités immobilières</v>
      </c>
      <c r="Z1017" t="str">
        <f>INDEX(PDC!$K$1:$L$89,MATCH('RP2016'!$AB1017,PDC!$K:$K,0),MATCH($Z$3,PDC!$K$1:$L$1,0))</f>
        <v>Activités immobilières</v>
      </c>
      <c r="AA1017">
        <v>8410</v>
      </c>
      <c r="AB1017" t="s">
        <v>217</v>
      </c>
      <c r="AC1017" s="10">
        <v>193.89532932</v>
      </c>
    </row>
    <row r="1018" spans="25:29" x14ac:dyDescent="0.35">
      <c r="Y1018" t="str">
        <f t="shared" si="39"/>
        <v>8410_Activités juridiques et comptables</v>
      </c>
      <c r="Z1018" t="str">
        <f>INDEX(PDC!$K$1:$L$89,MATCH('RP2016'!$AB1018,PDC!$K:$K,0),MATCH($Z$3,PDC!$K$1:$L$1,0))</f>
        <v>Activités juridiques et comptables</v>
      </c>
      <c r="AA1018">
        <v>8410</v>
      </c>
      <c r="AB1018" t="s">
        <v>155</v>
      </c>
      <c r="AC1018" s="10">
        <v>164.15025510999999</v>
      </c>
    </row>
    <row r="1019" spans="25:29" x14ac:dyDescent="0.35">
      <c r="Y1019" t="str">
        <f t="shared" si="39"/>
        <v>8410_Activités des sièges sociaux ; conseil de gestion</v>
      </c>
      <c r="Z1019" t="str">
        <f>INDEX(PDC!$K$1:$L$89,MATCH('RP2016'!$AB1019,PDC!$K:$K,0),MATCH($Z$3,PDC!$K$1:$L$1,0))</f>
        <v>Activités des sièges sociaux ; conseil de gestion</v>
      </c>
      <c r="AA1019">
        <v>8410</v>
      </c>
      <c r="AB1019" t="s">
        <v>234</v>
      </c>
      <c r="AC1019" s="10">
        <v>290.93446845</v>
      </c>
    </row>
    <row r="1020" spans="25:29" x14ac:dyDescent="0.35">
      <c r="Y1020" t="str">
        <f t="shared" si="39"/>
        <v>8410_Activités d'architecture et d'ingénierie ; activités de contrôle et analyses techniques</v>
      </c>
      <c r="Z1020" t="str">
        <f>INDEX(PDC!$K$1:$L$89,MATCH('RP2016'!$AB1020,PDC!$K:$K,0),MATCH($Z$3,PDC!$K$1:$L$1,0))</f>
        <v>Activités d'architecture et d'ingénierie ; activités de contrôle et analyses techniques</v>
      </c>
      <c r="AA1020">
        <v>8410</v>
      </c>
      <c r="AB1020" t="s">
        <v>243</v>
      </c>
      <c r="AC1020" s="10">
        <v>191.94505763000001</v>
      </c>
    </row>
    <row r="1021" spans="25:29" x14ac:dyDescent="0.35">
      <c r="Y1021" t="str">
        <f t="shared" si="39"/>
        <v>8410_Recherche-développement scientifique</v>
      </c>
      <c r="Z1021" t="str">
        <f>INDEX(PDC!$K$1:$L$89,MATCH('RP2016'!$AB1021,PDC!$K:$K,0),MATCH($Z$3,PDC!$K$1:$L$1,0))</f>
        <v>Recherche-développement scientifique</v>
      </c>
      <c r="AA1021">
        <v>8410</v>
      </c>
      <c r="AB1021" t="s">
        <v>251</v>
      </c>
      <c r="AC1021" s="10">
        <v>15.713424969</v>
      </c>
    </row>
    <row r="1022" spans="25:29" x14ac:dyDescent="0.35">
      <c r="Y1022" t="str">
        <f t="shared" si="39"/>
        <v>8410_Publicité et études de marché</v>
      </c>
      <c r="Z1022" t="str">
        <f>INDEX(PDC!$K$1:$L$89,MATCH('RP2016'!$AB1022,PDC!$K:$K,0),MATCH($Z$3,PDC!$K$1:$L$1,0))</f>
        <v>Publicité et études de marché</v>
      </c>
      <c r="AA1022">
        <v>8410</v>
      </c>
      <c r="AB1022" t="s">
        <v>157</v>
      </c>
      <c r="AC1022" s="10">
        <v>21.238965907000001</v>
      </c>
    </row>
    <row r="1023" spans="25:29" x14ac:dyDescent="0.35">
      <c r="Y1023" t="str">
        <f t="shared" si="39"/>
        <v>8410_Autres activités spécialisées, scientifiques et techniques</v>
      </c>
      <c r="Z1023" t="str">
        <f>INDEX(PDC!$K$1:$L$89,MATCH('RP2016'!$AB1023,PDC!$K:$K,0),MATCH($Z$3,PDC!$K$1:$L$1,0))</f>
        <v>Autres activités spécialisées, scientifiques et techniques</v>
      </c>
      <c r="AA1023">
        <v>8410</v>
      </c>
      <c r="AB1023" t="s">
        <v>159</v>
      </c>
      <c r="AC1023" s="10">
        <v>26.290806620000001</v>
      </c>
    </row>
    <row r="1024" spans="25:29" x14ac:dyDescent="0.35">
      <c r="Y1024" t="str">
        <f t="shared" si="39"/>
        <v>8410_Activités vétérinaires</v>
      </c>
      <c r="Z1024" t="str">
        <f>INDEX(PDC!$K$1:$L$89,MATCH('RP2016'!$AB1024,PDC!$K:$K,0),MATCH($Z$3,PDC!$K$1:$L$1,0))</f>
        <v>Activités vétérinaires</v>
      </c>
      <c r="AA1024">
        <v>8410</v>
      </c>
      <c r="AB1024" t="s">
        <v>238</v>
      </c>
      <c r="AC1024" s="10">
        <v>38.906819773000002</v>
      </c>
    </row>
    <row r="1025" spans="25:29" x14ac:dyDescent="0.35">
      <c r="Y1025" t="str">
        <f t="shared" si="39"/>
        <v>8410_Activités de location et location-bail</v>
      </c>
      <c r="Z1025" t="str">
        <f>INDEX(PDC!$K$1:$L$89,MATCH('RP2016'!$AB1025,PDC!$K:$K,0),MATCH($Z$3,PDC!$K$1:$L$1,0))</f>
        <v>Activités de location et location-bail</v>
      </c>
      <c r="AA1025">
        <v>8410</v>
      </c>
      <c r="AB1025" t="s">
        <v>236</v>
      </c>
      <c r="AC1025" s="10">
        <v>17.979504042999999</v>
      </c>
    </row>
    <row r="1026" spans="25:29" x14ac:dyDescent="0.35">
      <c r="Y1026" t="str">
        <f t="shared" si="39"/>
        <v>8410_Activités liées à l'emploi</v>
      </c>
      <c r="Z1026" t="str">
        <f>INDEX(PDC!$K$1:$L$89,MATCH('RP2016'!$AB1026,PDC!$K:$K,0),MATCH($Z$3,PDC!$K$1:$L$1,0))</f>
        <v>Activités liées à l'emploi</v>
      </c>
      <c r="AA1026">
        <v>8410</v>
      </c>
      <c r="AB1026" t="s">
        <v>198</v>
      </c>
      <c r="AC1026" s="10">
        <v>966.74213226999996</v>
      </c>
    </row>
    <row r="1027" spans="25:29" x14ac:dyDescent="0.35">
      <c r="Y1027" t="str">
        <f t="shared" si="39"/>
        <v>8410_Activités des agences de voyage, voyagistes, services de réservation et activités connexes</v>
      </c>
      <c r="Z1027" t="str">
        <f>INDEX(PDC!$K$1:$L$89,MATCH('RP2016'!$AB1027,PDC!$K:$K,0),MATCH($Z$3,PDC!$K$1:$L$1,0))</f>
        <v>Activités des agences de voyage, voyagistes, services de réservation et activités connexes</v>
      </c>
      <c r="AA1027">
        <v>8410</v>
      </c>
      <c r="AB1027" t="s">
        <v>227</v>
      </c>
      <c r="AC1027" s="10">
        <v>8.0336417815000001</v>
      </c>
    </row>
    <row r="1028" spans="25:29" x14ac:dyDescent="0.35">
      <c r="Y1028" t="str">
        <f t="shared" si="39"/>
        <v>8410_Enquêtes et sécurité</v>
      </c>
      <c r="Z1028" t="str">
        <f>INDEX(PDC!$K$1:$L$89,MATCH('RP2016'!$AB1028,PDC!$K:$K,0),MATCH($Z$3,PDC!$K$1:$L$1,0))</f>
        <v>Enquêtes et sécurité</v>
      </c>
      <c r="AA1028">
        <v>8410</v>
      </c>
      <c r="AB1028" t="s">
        <v>213</v>
      </c>
      <c r="AC1028" s="10">
        <v>64.121815353000002</v>
      </c>
    </row>
    <row r="1029" spans="25:29" x14ac:dyDescent="0.35">
      <c r="Y1029" t="str">
        <f t="shared" ref="Y1029:Y1092" si="41">AA1029&amp;"_"&amp;Z1029</f>
        <v>8410_Services relatifs aux bâtiments et aménagement paysager</v>
      </c>
      <c r="Z1029" t="str">
        <f>INDEX(PDC!$K$1:$L$89,MATCH('RP2016'!$AB1029,PDC!$K:$K,0),MATCH($Z$3,PDC!$K$1:$L$1,0))</f>
        <v>Services relatifs aux bâtiments et aménagement paysager</v>
      </c>
      <c r="AA1029">
        <v>8410</v>
      </c>
      <c r="AB1029" t="s">
        <v>212</v>
      </c>
      <c r="AC1029" s="10">
        <v>254.42385859999999</v>
      </c>
    </row>
    <row r="1030" spans="25:29" x14ac:dyDescent="0.35">
      <c r="Y1030" t="str">
        <f t="shared" si="41"/>
        <v>8410_Activités administratives et autres activités de soutien aux entreprises</v>
      </c>
      <c r="Z1030" t="str">
        <f>INDEX(PDC!$K$1:$L$89,MATCH('RP2016'!$AB1030,PDC!$K:$K,0),MATCH($Z$3,PDC!$K$1:$L$1,0))</f>
        <v>Activités administratives et autres activités de soutien aux entreprises</v>
      </c>
      <c r="AA1030">
        <v>8410</v>
      </c>
      <c r="AB1030" t="s">
        <v>224</v>
      </c>
      <c r="AC1030" s="10">
        <v>128.54519461999999</v>
      </c>
    </row>
    <row r="1031" spans="25:29" x14ac:dyDescent="0.35">
      <c r="Y1031" t="str">
        <f t="shared" si="41"/>
        <v>8410_Administration publique et défense ; sécurité sociale obligatoire</v>
      </c>
      <c r="Z1031" t="str">
        <f>INDEX(PDC!$K$1:$L$89,MATCH('RP2016'!$AB1031,PDC!$K:$K,0),MATCH($Z$3,PDC!$K$1:$L$1,0))</f>
        <v>Administration publique et défense ; sécurité sociale obligatoire</v>
      </c>
      <c r="AA1031">
        <v>8410</v>
      </c>
      <c r="AB1031" t="s">
        <v>218</v>
      </c>
      <c r="AC1031" s="10">
        <v>1275.0533442000001</v>
      </c>
    </row>
    <row r="1032" spans="25:29" x14ac:dyDescent="0.35">
      <c r="Y1032" t="str">
        <f t="shared" si="41"/>
        <v>8410_Enseignement</v>
      </c>
      <c r="Z1032" t="str">
        <f>INDEX(PDC!$K$1:$L$89,MATCH('RP2016'!$AB1032,PDC!$K:$K,0),MATCH($Z$3,PDC!$K$1:$L$1,0))</f>
        <v>Enseignement</v>
      </c>
      <c r="AA1032">
        <v>8410</v>
      </c>
      <c r="AB1032" t="s">
        <v>222</v>
      </c>
      <c r="AC1032" s="10">
        <v>584.09851087000004</v>
      </c>
    </row>
    <row r="1033" spans="25:29" x14ac:dyDescent="0.35">
      <c r="Y1033" t="str">
        <f t="shared" si="41"/>
        <v>8410_Activités pour la santé humaine</v>
      </c>
      <c r="Z1033" t="str">
        <f>INDEX(PDC!$K$1:$L$89,MATCH('RP2016'!$AB1033,PDC!$K:$K,0),MATCH($Z$3,PDC!$K$1:$L$1,0))</f>
        <v>Activités pour la santé humaine</v>
      </c>
      <c r="AA1033">
        <v>8410</v>
      </c>
      <c r="AB1033" t="s">
        <v>207</v>
      </c>
      <c r="AC1033" s="10">
        <v>538.84009146000005</v>
      </c>
    </row>
    <row r="1034" spans="25:29" x14ac:dyDescent="0.35">
      <c r="Y1034" t="str">
        <f t="shared" si="41"/>
        <v>8410_Hébergement médico-social et social</v>
      </c>
      <c r="Z1034" t="str">
        <f>INDEX(PDC!$K$1:$L$89,MATCH('RP2016'!$AB1034,PDC!$K:$K,0),MATCH($Z$3,PDC!$K$1:$L$1,0))</f>
        <v>Hébergement médico-social et social</v>
      </c>
      <c r="AA1034">
        <v>8410</v>
      </c>
      <c r="AB1034" t="s">
        <v>202</v>
      </c>
      <c r="AC1034" s="10">
        <v>720.26002367000001</v>
      </c>
    </row>
    <row r="1035" spans="25:29" x14ac:dyDescent="0.35">
      <c r="Y1035" t="str">
        <f t="shared" si="41"/>
        <v>8410_Action sociale sans hébergement</v>
      </c>
      <c r="Z1035" t="str">
        <f>INDEX(PDC!$K$1:$L$89,MATCH('RP2016'!$AB1035,PDC!$K:$K,0),MATCH($Z$3,PDC!$K$1:$L$1,0))</f>
        <v>Action sociale sans hébergement</v>
      </c>
      <c r="AA1035">
        <v>8410</v>
      </c>
      <c r="AB1035" t="s">
        <v>201</v>
      </c>
      <c r="AC1035" s="10">
        <v>1497.8395088</v>
      </c>
    </row>
    <row r="1036" spans="25:29" x14ac:dyDescent="0.35">
      <c r="Y1036" t="str">
        <f t="shared" si="41"/>
        <v>8410_Activités créatives, artistiques et de spectacle</v>
      </c>
      <c r="Z1036" t="str">
        <f>INDEX(PDC!$K$1:$L$89,MATCH('RP2016'!$AB1036,PDC!$K:$K,0),MATCH($Z$3,PDC!$K$1:$L$1,0))</f>
        <v>Activités créatives, artistiques et de spectacle</v>
      </c>
      <c r="AA1036">
        <v>8410</v>
      </c>
      <c r="AB1036" t="s">
        <v>245</v>
      </c>
      <c r="AC1036" s="10">
        <v>40.240493174000001</v>
      </c>
    </row>
    <row r="1037" spans="25:29" x14ac:dyDescent="0.35">
      <c r="Y1037" t="str">
        <f t="shared" si="41"/>
        <v>8410_Bibliothèques, archives, musées et autres activités culturelles</v>
      </c>
      <c r="Z1037" t="str">
        <f>INDEX(PDC!$K$1:$L$89,MATCH('RP2016'!$AB1037,PDC!$K:$K,0),MATCH($Z$3,PDC!$K$1:$L$1,0))</f>
        <v>Bibliothèques, archives, musées et autres activités culturelles</v>
      </c>
      <c r="AA1037">
        <v>8410</v>
      </c>
      <c r="AB1037" t="s">
        <v>239</v>
      </c>
      <c r="AC1037" s="10">
        <v>11.585908881</v>
      </c>
    </row>
    <row r="1038" spans="25:29" x14ac:dyDescent="0.35">
      <c r="Y1038" t="str">
        <f t="shared" si="41"/>
        <v>8410_Organisation de jeux de hasard et d'argent</v>
      </c>
      <c r="Z1038" t="str">
        <f>INDEX(PDC!$K$1:$L$89,MATCH('RP2016'!$AB1038,PDC!$K:$K,0),MATCH($Z$3,PDC!$K$1:$L$1,0))</f>
        <v>Organisation de jeux de hasard et d'argent</v>
      </c>
      <c r="AA1038">
        <v>8410</v>
      </c>
      <c r="AB1038" t="s">
        <v>247</v>
      </c>
      <c r="AC1038" s="10">
        <v>11.126624142000001</v>
      </c>
    </row>
    <row r="1039" spans="25:29" x14ac:dyDescent="0.35">
      <c r="Y1039" t="str">
        <f t="shared" si="41"/>
        <v>8410_Activités sportives, récréatives et de loisirs</v>
      </c>
      <c r="Z1039" t="str">
        <f>INDEX(PDC!$K$1:$L$89,MATCH('RP2016'!$AB1039,PDC!$K:$K,0),MATCH($Z$3,PDC!$K$1:$L$1,0))</f>
        <v>Activités sportives, récréatives et de loisirs</v>
      </c>
      <c r="AA1039">
        <v>8410</v>
      </c>
      <c r="AB1039" t="s">
        <v>241</v>
      </c>
      <c r="AC1039" s="10">
        <v>92.763490759000007</v>
      </c>
    </row>
    <row r="1040" spans="25:29" x14ac:dyDescent="0.35">
      <c r="Y1040" t="str">
        <f t="shared" si="41"/>
        <v>8410_Activités des organisations associatives</v>
      </c>
      <c r="Z1040" t="str">
        <f>INDEX(PDC!$K$1:$L$89,MATCH('RP2016'!$AB1040,PDC!$K:$K,0),MATCH($Z$3,PDC!$K$1:$L$1,0))</f>
        <v>Activités des organisations associatives</v>
      </c>
      <c r="AA1040">
        <v>8410</v>
      </c>
      <c r="AB1040" t="s">
        <v>209</v>
      </c>
      <c r="AC1040" s="10">
        <v>139.90833229</v>
      </c>
    </row>
    <row r="1041" spans="25:29" x14ac:dyDescent="0.35">
      <c r="Y1041" t="str">
        <f t="shared" si="41"/>
        <v>8410_Réparation d'ordinateurs et de biens personnels et domestiques</v>
      </c>
      <c r="Z1041" t="str">
        <f>INDEX(PDC!$K$1:$L$89,MATCH('RP2016'!$AB1041,PDC!$K:$K,0),MATCH($Z$3,PDC!$K$1:$L$1,0))</f>
        <v>Réparation d'ordinateurs et de biens personnels et domestiques</v>
      </c>
      <c r="AA1041">
        <v>8410</v>
      </c>
      <c r="AB1041" t="s">
        <v>242</v>
      </c>
      <c r="AC1041" s="10">
        <v>25.326233721000001</v>
      </c>
    </row>
    <row r="1042" spans="25:29" x14ac:dyDescent="0.35">
      <c r="Y1042" t="str">
        <f t="shared" si="41"/>
        <v>8410_Autres services personnels</v>
      </c>
      <c r="Z1042" t="str">
        <f>INDEX(PDC!$K$1:$L$89,MATCH('RP2016'!$AB1042,PDC!$K:$K,0),MATCH($Z$3,PDC!$K$1:$L$1,0))</f>
        <v>Autres services personnels</v>
      </c>
      <c r="AA1042">
        <v>8410</v>
      </c>
      <c r="AB1042" t="s">
        <v>216</v>
      </c>
      <c r="AC1042" s="10">
        <v>217.08607259999999</v>
      </c>
    </row>
    <row r="1043" spans="25:29" x14ac:dyDescent="0.35">
      <c r="Y1043" t="str">
        <f t="shared" si="41"/>
        <v>8410_Activités des ménages en tant qu'employeurs de personnel domestique</v>
      </c>
      <c r="Z1043" t="str">
        <f>INDEX(PDC!$K$1:$L$89,MATCH('RP2016'!$AB1043,PDC!$K:$K,0),MATCH($Z$3,PDC!$K$1:$L$1,0))</f>
        <v>Activités des ménages en tant qu'employeurs de personnel domestique</v>
      </c>
      <c r="AA1043">
        <v>8410</v>
      </c>
      <c r="AB1043" t="s">
        <v>261</v>
      </c>
      <c r="AC1043" s="10">
        <v>212.08070147000001</v>
      </c>
    </row>
    <row r="1044" spans="25:29" x14ac:dyDescent="0.35">
      <c r="Y1044" t="str">
        <f t="shared" si="41"/>
        <v>8411_Culture et production animale, chasse et services annexes</v>
      </c>
      <c r="Z1044" t="str">
        <f>INDEX(PDC!$K$1:$L$89,MATCH('RP2016'!$AB1044,PDC!$K:$K,0),MATCH($Z$3,PDC!$K$1:$L$1,0))</f>
        <v>Culture et production animale, chasse et services annexes</v>
      </c>
      <c r="AA1044">
        <v>8411</v>
      </c>
      <c r="AB1044" t="s">
        <v>94</v>
      </c>
      <c r="AC1044" s="10">
        <v>35.661824054999997</v>
      </c>
    </row>
    <row r="1045" spans="25:29" x14ac:dyDescent="0.35">
      <c r="Y1045" t="str">
        <f t="shared" si="41"/>
        <v>8411_Sylviculture et exploitation forestière</v>
      </c>
      <c r="Z1045" t="str">
        <f>INDEX(PDC!$K$1:$L$89,MATCH('RP2016'!$AB1045,PDC!$K:$K,0),MATCH($Z$3,PDC!$K$1:$L$1,0))</f>
        <v>Sylviculture et exploitation forestière</v>
      </c>
      <c r="AA1045">
        <v>8411</v>
      </c>
      <c r="AB1045" t="s">
        <v>95</v>
      </c>
      <c r="AC1045" s="10">
        <v>35.280253059000003</v>
      </c>
    </row>
    <row r="1046" spans="25:29" x14ac:dyDescent="0.35">
      <c r="Y1046" t="str">
        <f t="shared" si="41"/>
        <v>8411_Autres industries extractives</v>
      </c>
      <c r="Z1046" t="str">
        <f>INDEX(PDC!$K$1:$L$89,MATCH('RP2016'!$AB1046,PDC!$K:$K,0),MATCH($Z$3,PDC!$K$1:$L$1,0))</f>
        <v>Autres industries extractives</v>
      </c>
      <c r="AA1046">
        <v>8411</v>
      </c>
      <c r="AB1046" t="s">
        <v>96</v>
      </c>
      <c r="AC1046" s="10">
        <v>26.233223929000001</v>
      </c>
    </row>
    <row r="1047" spans="25:29" x14ac:dyDescent="0.35">
      <c r="Y1047" t="str">
        <f t="shared" si="41"/>
        <v>8411_Industries alimentaires</v>
      </c>
      <c r="Z1047" t="str">
        <f>INDEX(PDC!$K$1:$L$89,MATCH('RP2016'!$AB1047,PDC!$K:$K,0),MATCH($Z$3,PDC!$K$1:$L$1,0))</f>
        <v>Industries alimentaires</v>
      </c>
      <c r="AA1047">
        <v>8411</v>
      </c>
      <c r="AB1047" t="s">
        <v>199</v>
      </c>
      <c r="AC1047" s="10">
        <v>218.97096263</v>
      </c>
    </row>
    <row r="1048" spans="25:29" x14ac:dyDescent="0.35">
      <c r="Y1048" t="str">
        <f t="shared" si="41"/>
        <v>8411_Industrie de l'habillement</v>
      </c>
      <c r="Z1048" t="str">
        <f>INDEX(PDC!$K$1:$L$89,MATCH('RP2016'!$AB1048,PDC!$K:$K,0),MATCH($Z$3,PDC!$K$1:$L$1,0))</f>
        <v>Industrie de l'habillement</v>
      </c>
      <c r="AA1048">
        <v>8411</v>
      </c>
      <c r="AB1048" t="s">
        <v>254</v>
      </c>
      <c r="AC1048" s="10">
        <v>10.217014286</v>
      </c>
    </row>
    <row r="1049" spans="25:29" x14ac:dyDescent="0.35">
      <c r="Y1049" t="str">
        <f t="shared" si="41"/>
        <v>8411_Imprimerie et reproduction d'enregistrements</v>
      </c>
      <c r="Z1049" t="str">
        <f>INDEX(PDC!$K$1:$L$89,MATCH('RP2016'!$AB1049,PDC!$K:$K,0),MATCH($Z$3,PDC!$K$1:$L$1,0))</f>
        <v>Imprimerie et reproduction d'enregistrements</v>
      </c>
      <c r="AA1049">
        <v>8411</v>
      </c>
      <c r="AB1049" t="s">
        <v>221</v>
      </c>
      <c r="AC1049" s="10">
        <v>14.998370162000001</v>
      </c>
    </row>
    <row r="1050" spans="25:29" x14ac:dyDescent="0.35">
      <c r="Y1050" t="str">
        <f t="shared" si="41"/>
        <v>8411_Industrie chimique</v>
      </c>
      <c r="Z1050" t="str">
        <f>INDEX(PDC!$K$1:$L$89,MATCH('RP2016'!$AB1050,PDC!$K:$K,0),MATCH($Z$3,PDC!$K$1:$L$1,0))</f>
        <v>Industrie chimique</v>
      </c>
      <c r="AA1050">
        <v>8411</v>
      </c>
      <c r="AB1050" t="s">
        <v>211</v>
      </c>
      <c r="AC1050" s="10">
        <v>207.68789025999999</v>
      </c>
    </row>
    <row r="1051" spans="25:29" x14ac:dyDescent="0.35">
      <c r="Y1051" t="str">
        <f t="shared" si="41"/>
        <v>8411_Industrie pharmaceutique</v>
      </c>
      <c r="Z1051" t="str">
        <f>INDEX(PDC!$K$1:$L$89,MATCH('RP2016'!$AB1051,PDC!$K:$K,0),MATCH($Z$3,PDC!$K$1:$L$1,0))</f>
        <v>Industrie pharmaceutique</v>
      </c>
      <c r="AA1051">
        <v>8411</v>
      </c>
      <c r="AB1051" t="s">
        <v>259</v>
      </c>
      <c r="AC1051" s="10">
        <v>5.0641773628999998</v>
      </c>
    </row>
    <row r="1052" spans="25:29" x14ac:dyDescent="0.35">
      <c r="Y1052" t="str">
        <f t="shared" si="41"/>
        <v>8411_Fabrication de produits en caoutchouc et en plastique</v>
      </c>
      <c r="Z1052" t="str">
        <f>INDEX(PDC!$K$1:$L$89,MATCH('RP2016'!$AB1052,PDC!$K:$K,0),MATCH($Z$3,PDC!$K$1:$L$1,0))</f>
        <v>Fabrication de produits en caoutchouc et en plastique</v>
      </c>
      <c r="AA1052">
        <v>8411</v>
      </c>
      <c r="AB1052" t="s">
        <v>195</v>
      </c>
      <c r="AC1052" s="10">
        <v>43.207843826000001</v>
      </c>
    </row>
    <row r="1053" spans="25:29" x14ac:dyDescent="0.35">
      <c r="Y1053" t="str">
        <f t="shared" si="41"/>
        <v>8411_Fabrication d'autres produits minéraux non métalliques</v>
      </c>
      <c r="Z1053" t="str">
        <f>INDEX(PDC!$K$1:$L$89,MATCH('RP2016'!$AB1053,PDC!$K:$K,0),MATCH($Z$3,PDC!$K$1:$L$1,0))</f>
        <v>Fabrication d'autres produits minéraux non métalliques</v>
      </c>
      <c r="AA1053">
        <v>8411</v>
      </c>
      <c r="AB1053" t="s">
        <v>203</v>
      </c>
      <c r="AC1053" s="10">
        <v>14.960725776</v>
      </c>
    </row>
    <row r="1054" spans="25:29" x14ac:dyDescent="0.35">
      <c r="Y1054" t="str">
        <f t="shared" si="41"/>
        <v>8411_Métallurgie</v>
      </c>
      <c r="Z1054" t="str">
        <f>INDEX(PDC!$K$1:$L$89,MATCH('RP2016'!$AB1054,PDC!$K:$K,0),MATCH($Z$3,PDC!$K$1:$L$1,0))</f>
        <v>Métallurgie</v>
      </c>
      <c r="AA1054">
        <v>8411</v>
      </c>
      <c r="AB1054" t="s">
        <v>225</v>
      </c>
      <c r="AC1054" s="10">
        <v>845.29118029000006</v>
      </c>
    </row>
    <row r="1055" spans="25:29" x14ac:dyDescent="0.35">
      <c r="Y1055" t="str">
        <f t="shared" si="41"/>
        <v>8411_Fabrication de produits métalliques, à l'exception des machines et des équipements</v>
      </c>
      <c r="Z1055" t="str">
        <f>INDEX(PDC!$K$1:$L$89,MATCH('RP2016'!$AB1055,PDC!$K:$K,0),MATCH($Z$3,PDC!$K$1:$L$1,0))</f>
        <v>Fabrication de produits métalliques, à l'exception des machines et des équipements</v>
      </c>
      <c r="AA1055">
        <v>8411</v>
      </c>
      <c r="AB1055" t="s">
        <v>204</v>
      </c>
      <c r="AC1055" s="10">
        <v>168.18586576999999</v>
      </c>
    </row>
    <row r="1056" spans="25:29" x14ac:dyDescent="0.35">
      <c r="Y1056" t="str">
        <f t="shared" si="41"/>
        <v>8411_Fabrication de produits informatiques, électroniques et optiques</v>
      </c>
      <c r="Z1056" t="str">
        <f>INDEX(PDC!$K$1:$L$89,MATCH('RP2016'!$AB1056,PDC!$K:$K,0),MATCH($Z$3,PDC!$K$1:$L$1,0))</f>
        <v>Fabrication de produits informatiques, électroniques et optiques</v>
      </c>
      <c r="AA1056">
        <v>8411</v>
      </c>
      <c r="AB1056" t="s">
        <v>145</v>
      </c>
      <c r="AC1056" s="10">
        <v>69.669158636000006</v>
      </c>
    </row>
    <row r="1057" spans="25:29" x14ac:dyDescent="0.35">
      <c r="Y1057" t="str">
        <f t="shared" si="41"/>
        <v>8411_Fabrication d'équipements électriques</v>
      </c>
      <c r="Z1057" t="str">
        <f>INDEX(PDC!$K$1:$L$89,MATCH('RP2016'!$AB1057,PDC!$K:$K,0),MATCH($Z$3,PDC!$K$1:$L$1,0))</f>
        <v>Fabrication d'équipements électriques</v>
      </c>
      <c r="AA1057">
        <v>8411</v>
      </c>
      <c r="AB1057" t="s">
        <v>235</v>
      </c>
      <c r="AC1057" s="10">
        <v>60.517541625</v>
      </c>
    </row>
    <row r="1058" spans="25:29" x14ac:dyDescent="0.35">
      <c r="Y1058" t="str">
        <f t="shared" si="41"/>
        <v>8411_Fabrication de machines et équipements n.c.a.</v>
      </c>
      <c r="Z1058" t="str">
        <f>INDEX(PDC!$K$1:$L$89,MATCH('RP2016'!$AB1058,PDC!$K:$K,0),MATCH($Z$3,PDC!$K$1:$L$1,0))</f>
        <v>Fabrication de machines et équipements n.c.a.</v>
      </c>
      <c r="AA1058">
        <v>8411</v>
      </c>
      <c r="AB1058" t="s">
        <v>219</v>
      </c>
      <c r="AC1058" s="10">
        <v>55.004498417000001</v>
      </c>
    </row>
    <row r="1059" spans="25:29" x14ac:dyDescent="0.35">
      <c r="Y1059" t="str">
        <f t="shared" si="41"/>
        <v>8411_Industrie automobile</v>
      </c>
      <c r="Z1059" t="str">
        <f>INDEX(PDC!$K$1:$L$89,MATCH('RP2016'!$AB1059,PDC!$K:$K,0),MATCH($Z$3,PDC!$K$1:$L$1,0))</f>
        <v>Industrie automobile</v>
      </c>
      <c r="AA1059">
        <v>8411</v>
      </c>
      <c r="AB1059" t="s">
        <v>208</v>
      </c>
      <c r="AC1059" s="10">
        <v>68.681777796999995</v>
      </c>
    </row>
    <row r="1060" spans="25:29" x14ac:dyDescent="0.35">
      <c r="Y1060" t="str">
        <f t="shared" si="41"/>
        <v>8411_Fabrication de meubles</v>
      </c>
      <c r="Z1060" t="str">
        <f>INDEX(PDC!$K$1:$L$89,MATCH('RP2016'!$AB1060,PDC!$K:$K,0),MATCH($Z$3,PDC!$K$1:$L$1,0))</f>
        <v>Fabrication de meubles</v>
      </c>
      <c r="AA1060">
        <v>8411</v>
      </c>
      <c r="AB1060" t="s">
        <v>231</v>
      </c>
      <c r="AC1060" s="10">
        <v>20.707070707</v>
      </c>
    </row>
    <row r="1061" spans="25:29" x14ac:dyDescent="0.35">
      <c r="Y1061" t="str">
        <f t="shared" si="41"/>
        <v>8411_Autres industries manufacturières</v>
      </c>
      <c r="Z1061" t="str">
        <f>INDEX(PDC!$K$1:$L$89,MATCH('RP2016'!$AB1061,PDC!$K:$K,0),MATCH($Z$3,PDC!$K$1:$L$1,0))</f>
        <v>Autres industries manufacturières</v>
      </c>
      <c r="AA1061">
        <v>8411</v>
      </c>
      <c r="AB1061" t="s">
        <v>244</v>
      </c>
      <c r="AC1061" s="10">
        <v>5.0256410255999997</v>
      </c>
    </row>
    <row r="1062" spans="25:29" x14ac:dyDescent="0.35">
      <c r="Y1062" t="str">
        <f t="shared" si="41"/>
        <v>8411_Réparation et installation de machines et d'équipements</v>
      </c>
      <c r="Z1062" t="str">
        <f>INDEX(PDC!$K$1:$L$89,MATCH('RP2016'!$AB1062,PDC!$K:$K,0),MATCH($Z$3,PDC!$K$1:$L$1,0))</f>
        <v>Réparation et installation de machines et d'équipements</v>
      </c>
      <c r="AA1062">
        <v>8411</v>
      </c>
      <c r="AB1062" t="s">
        <v>215</v>
      </c>
      <c r="AC1062" s="10">
        <v>78.361082339999996</v>
      </c>
    </row>
    <row r="1063" spans="25:29" x14ac:dyDescent="0.35">
      <c r="Y1063" t="str">
        <f t="shared" si="41"/>
        <v>8411_Production et distribution d'électricité, de gaz, de vapeur et d'air conditionné</v>
      </c>
      <c r="Z1063" t="str">
        <f>INDEX(PDC!$K$1:$L$89,MATCH('RP2016'!$AB1063,PDC!$K:$K,0),MATCH($Z$3,PDC!$K$1:$L$1,0))</f>
        <v>Production et distribution d'électricité, de gaz, de vapeur et d'air conditionné</v>
      </c>
      <c r="AA1063">
        <v>8411</v>
      </c>
      <c r="AB1063" t="s">
        <v>253</v>
      </c>
      <c r="AC1063" s="10">
        <v>195.14817811</v>
      </c>
    </row>
    <row r="1064" spans="25:29" x14ac:dyDescent="0.35">
      <c r="Y1064" t="str">
        <f t="shared" si="41"/>
        <v>8411_Captage, traitement et distribution d'eau</v>
      </c>
      <c r="Z1064" t="str">
        <f>INDEX(PDC!$K$1:$L$89,MATCH('RP2016'!$AB1064,PDC!$K:$K,0),MATCH($Z$3,PDC!$K$1:$L$1,0))</f>
        <v>Captage, traitement et distribution d'eau</v>
      </c>
      <c r="AA1064">
        <v>8411</v>
      </c>
      <c r="AB1064" t="s">
        <v>230</v>
      </c>
      <c r="AC1064" s="10">
        <v>25.036284041999998</v>
      </c>
    </row>
    <row r="1065" spans="25:29" x14ac:dyDescent="0.35">
      <c r="Y1065" t="str">
        <f t="shared" si="41"/>
        <v>8411_Collecte et traitement des eaux usées</v>
      </c>
      <c r="Z1065" t="str">
        <f>INDEX(PDC!$K$1:$L$89,MATCH('RP2016'!$AB1065,PDC!$K:$K,0),MATCH($Z$3,PDC!$K$1:$L$1,0))</f>
        <v>Collecte et traitement des eaux usées</v>
      </c>
      <c r="AA1065">
        <v>8411</v>
      </c>
      <c r="AB1065" t="s">
        <v>197</v>
      </c>
      <c r="AC1065" s="10">
        <v>15.166190288999999</v>
      </c>
    </row>
    <row r="1066" spans="25:29" x14ac:dyDescent="0.35">
      <c r="Y1066" t="str">
        <f t="shared" si="41"/>
        <v>8411_Collecte, traitement et élimination des déchets ; récupération</v>
      </c>
      <c r="Z1066" t="str">
        <f>INDEX(PDC!$K$1:$L$89,MATCH('RP2016'!$AB1066,PDC!$K:$K,0),MATCH($Z$3,PDC!$K$1:$L$1,0))</f>
        <v>Collecte, traitement et élimination des déchets ; récupération</v>
      </c>
      <c r="AA1066">
        <v>8411</v>
      </c>
      <c r="AB1066" t="s">
        <v>147</v>
      </c>
      <c r="AC1066" s="10">
        <v>60.394284962</v>
      </c>
    </row>
    <row r="1067" spans="25:29" x14ac:dyDescent="0.35">
      <c r="Y1067" t="str">
        <f t="shared" si="41"/>
        <v>8411_Construction de bâtiments</v>
      </c>
      <c r="Z1067" t="str">
        <f>INDEX(PDC!$K$1:$L$89,MATCH('RP2016'!$AB1067,PDC!$K:$K,0),MATCH($Z$3,PDC!$K$1:$L$1,0))</f>
        <v>Construction de bâtiments</v>
      </c>
      <c r="AA1067">
        <v>8411</v>
      </c>
      <c r="AB1067" t="s">
        <v>193</v>
      </c>
      <c r="AC1067" s="10">
        <v>54.929289836999999</v>
      </c>
    </row>
    <row r="1068" spans="25:29" x14ac:dyDescent="0.35">
      <c r="Y1068" t="str">
        <f t="shared" si="41"/>
        <v>8411_Génie civil</v>
      </c>
      <c r="Z1068" t="str">
        <f>INDEX(PDC!$K$1:$L$89,MATCH('RP2016'!$AB1068,PDC!$K:$K,0),MATCH($Z$3,PDC!$K$1:$L$1,0))</f>
        <v>Génie civil</v>
      </c>
      <c r="AA1068">
        <v>8411</v>
      </c>
      <c r="AB1068" t="s">
        <v>149</v>
      </c>
      <c r="AC1068" s="10">
        <v>392.87280228999998</v>
      </c>
    </row>
    <row r="1069" spans="25:29" x14ac:dyDescent="0.35">
      <c r="Y1069" t="str">
        <f t="shared" si="41"/>
        <v>8411_Travaux de construction spécialisés</v>
      </c>
      <c r="Z1069" t="str">
        <f>INDEX(PDC!$K$1:$L$89,MATCH('RP2016'!$AB1069,PDC!$K:$K,0),MATCH($Z$3,PDC!$K$1:$L$1,0))</f>
        <v>Travaux de construction spécialisés</v>
      </c>
      <c r="AA1069">
        <v>8411</v>
      </c>
      <c r="AB1069" t="s">
        <v>151</v>
      </c>
      <c r="AC1069" s="10">
        <v>863.78797440999995</v>
      </c>
    </row>
    <row r="1070" spans="25:29" x14ac:dyDescent="0.35">
      <c r="Y1070" t="str">
        <f t="shared" si="41"/>
        <v>8411_Commerce et réparation d'automobiles et de motocycles</v>
      </c>
      <c r="Z1070" t="str">
        <f>INDEX(PDC!$K$1:$L$89,MATCH('RP2016'!$AB1070,PDC!$K:$K,0),MATCH($Z$3,PDC!$K$1:$L$1,0))</f>
        <v>Commerce et réparation d'automobiles et de motocycles</v>
      </c>
      <c r="AA1070">
        <v>8411</v>
      </c>
      <c r="AB1070" t="s">
        <v>223</v>
      </c>
      <c r="AC1070" s="10">
        <v>213.71669908000001</v>
      </c>
    </row>
    <row r="1071" spans="25:29" x14ac:dyDescent="0.35">
      <c r="Y1071" t="str">
        <f t="shared" si="41"/>
        <v>8411_Commerce de gros, à l'exception des automobiles et des motocycles</v>
      </c>
      <c r="Z1071" t="str">
        <f>INDEX(PDC!$K$1:$L$89,MATCH('RP2016'!$AB1071,PDC!$K:$K,0),MATCH($Z$3,PDC!$K$1:$L$1,0))</f>
        <v>Commerce de gros, à l'exception des automobiles et des motocycles</v>
      </c>
      <c r="AA1071">
        <v>8411</v>
      </c>
      <c r="AB1071" t="s">
        <v>210</v>
      </c>
      <c r="AC1071" s="10">
        <v>135.51735466</v>
      </c>
    </row>
    <row r="1072" spans="25:29" x14ac:dyDescent="0.35">
      <c r="Y1072" t="str">
        <f t="shared" si="41"/>
        <v>8411_Commerce de détail, à l'exception des automobiles et des motocycles</v>
      </c>
      <c r="Z1072" t="str">
        <f>INDEX(PDC!$K$1:$L$89,MATCH('RP2016'!$AB1072,PDC!$K:$K,0),MATCH($Z$3,PDC!$K$1:$L$1,0))</f>
        <v>Commerce de détail, à l'exception des automobiles et des motocycles</v>
      </c>
      <c r="AA1072">
        <v>8411</v>
      </c>
      <c r="AB1072" t="s">
        <v>206</v>
      </c>
      <c r="AC1072" s="10">
        <v>1328.7707685</v>
      </c>
    </row>
    <row r="1073" spans="25:29" x14ac:dyDescent="0.35">
      <c r="Y1073" t="str">
        <f t="shared" si="41"/>
        <v>8411_Transports terrestres et transport par conduites</v>
      </c>
      <c r="Z1073" t="str">
        <f>INDEX(PDC!$K$1:$L$89,MATCH('RP2016'!$AB1073,PDC!$K:$K,0),MATCH($Z$3,PDC!$K$1:$L$1,0))</f>
        <v>Transports terrestres et transport par conduites</v>
      </c>
      <c r="AA1073">
        <v>8411</v>
      </c>
      <c r="AB1073" t="s">
        <v>205</v>
      </c>
      <c r="AC1073" s="10">
        <v>1231.6353967</v>
      </c>
    </row>
    <row r="1074" spans="25:29" x14ac:dyDescent="0.35">
      <c r="Y1074" t="str">
        <f t="shared" si="41"/>
        <v>8411_Transports aériens</v>
      </c>
      <c r="Z1074" t="str">
        <f>INDEX(PDC!$K$1:$L$89,MATCH('RP2016'!$AB1074,PDC!$K:$K,0),MATCH($Z$3,PDC!$K$1:$L$1,0))</f>
        <v>Transports aériens</v>
      </c>
      <c r="AA1074">
        <v>8411</v>
      </c>
      <c r="AB1074" t="s">
        <v>258</v>
      </c>
      <c r="AC1074" s="10">
        <v>4.3013598454000004</v>
      </c>
    </row>
    <row r="1075" spans="25:29" x14ac:dyDescent="0.35">
      <c r="Y1075" t="str">
        <f t="shared" si="41"/>
        <v>8411_Entreposage et services auxiliaires des transports</v>
      </c>
      <c r="Z1075" t="str">
        <f>INDEX(PDC!$K$1:$L$89,MATCH('RP2016'!$AB1075,PDC!$K:$K,0),MATCH($Z$3,PDC!$K$1:$L$1,0))</f>
        <v>Entreposage et services auxiliaires des transports</v>
      </c>
      <c r="AA1075">
        <v>8411</v>
      </c>
      <c r="AB1075" t="s">
        <v>200</v>
      </c>
      <c r="AC1075" s="10">
        <v>135.57166913</v>
      </c>
    </row>
    <row r="1076" spans="25:29" x14ac:dyDescent="0.35">
      <c r="Y1076" t="str">
        <f t="shared" si="41"/>
        <v>8411_Activités de poste et de courrier</v>
      </c>
      <c r="Z1076" t="str">
        <f>INDEX(PDC!$K$1:$L$89,MATCH('RP2016'!$AB1076,PDC!$K:$K,0),MATCH($Z$3,PDC!$K$1:$L$1,0))</f>
        <v>Activités de poste et de courrier</v>
      </c>
      <c r="AA1076">
        <v>8411</v>
      </c>
      <c r="AB1076" t="s">
        <v>229</v>
      </c>
      <c r="AC1076" s="10">
        <v>70.027487203000007</v>
      </c>
    </row>
    <row r="1077" spans="25:29" x14ac:dyDescent="0.35">
      <c r="Y1077" t="str">
        <f t="shared" si="41"/>
        <v>8411_Hébergement</v>
      </c>
      <c r="Z1077" t="str">
        <f>INDEX(PDC!$K$1:$L$89,MATCH('RP2016'!$AB1077,PDC!$K:$K,0),MATCH($Z$3,PDC!$K$1:$L$1,0))</f>
        <v>Hébergement</v>
      </c>
      <c r="AA1077">
        <v>8411</v>
      </c>
      <c r="AB1077" t="s">
        <v>220</v>
      </c>
      <c r="AC1077" s="10">
        <v>750.56533237999997</v>
      </c>
    </row>
    <row r="1078" spans="25:29" x14ac:dyDescent="0.35">
      <c r="Y1078" t="str">
        <f t="shared" si="41"/>
        <v>8411_Restauration</v>
      </c>
      <c r="Z1078" t="str">
        <f>INDEX(PDC!$K$1:$L$89,MATCH('RP2016'!$AB1078,PDC!$K:$K,0),MATCH($Z$3,PDC!$K$1:$L$1,0))</f>
        <v>Restauration</v>
      </c>
      <c r="AA1078">
        <v>8411</v>
      </c>
      <c r="AB1078" t="s">
        <v>214</v>
      </c>
      <c r="AC1078" s="10">
        <v>628.33325662000004</v>
      </c>
    </row>
    <row r="1079" spans="25:29" x14ac:dyDescent="0.35">
      <c r="Y1079" t="str">
        <f t="shared" si="41"/>
        <v>8411_Édition</v>
      </c>
      <c r="Z1079" t="str">
        <f>INDEX(PDC!$K$1:$L$89,MATCH('RP2016'!$AB1079,PDC!$K:$K,0),MATCH($Z$3,PDC!$K$1:$L$1,0))</f>
        <v>Édition</v>
      </c>
      <c r="AA1079">
        <v>8411</v>
      </c>
      <c r="AB1079" t="s">
        <v>255</v>
      </c>
      <c r="AC1079" s="10">
        <v>24.974905836000001</v>
      </c>
    </row>
    <row r="1080" spans="25:29" x14ac:dyDescent="0.35">
      <c r="Y1080" t="str">
        <f t="shared" si="41"/>
        <v>8411_Programmation et diffusion</v>
      </c>
      <c r="Z1080" t="str">
        <f>INDEX(PDC!$K$1:$L$89,MATCH('RP2016'!$AB1080,PDC!$K:$K,0),MATCH($Z$3,PDC!$K$1:$L$1,0))</f>
        <v>Programmation et diffusion</v>
      </c>
      <c r="AA1080">
        <v>8411</v>
      </c>
      <c r="AB1080" t="s">
        <v>257</v>
      </c>
      <c r="AC1080" s="10">
        <v>5</v>
      </c>
    </row>
    <row r="1081" spans="25:29" x14ac:dyDescent="0.35">
      <c r="Y1081" t="str">
        <f t="shared" si="41"/>
        <v>8411_Télécommunications</v>
      </c>
      <c r="Z1081" t="str">
        <f>INDEX(PDC!$K$1:$L$89,MATCH('RP2016'!$AB1081,PDC!$K:$K,0),MATCH($Z$3,PDC!$K$1:$L$1,0))</f>
        <v>Télécommunications</v>
      </c>
      <c r="AA1081">
        <v>8411</v>
      </c>
      <c r="AB1081" t="s">
        <v>249</v>
      </c>
      <c r="AC1081" s="10">
        <v>10.023893538999999</v>
      </c>
    </row>
    <row r="1082" spans="25:29" x14ac:dyDescent="0.35">
      <c r="Y1082" t="str">
        <f t="shared" si="41"/>
        <v>8411_Programmation, conseil et autres activités informatiques</v>
      </c>
      <c r="Z1082" t="str">
        <f>INDEX(PDC!$K$1:$L$89,MATCH('RP2016'!$AB1082,PDC!$K:$K,0),MATCH($Z$3,PDC!$K$1:$L$1,0))</f>
        <v>Programmation, conseil et autres activités informatiques</v>
      </c>
      <c r="AA1082">
        <v>8411</v>
      </c>
      <c r="AB1082" t="s">
        <v>233</v>
      </c>
      <c r="AC1082" s="10">
        <v>41.325418519000003</v>
      </c>
    </row>
    <row r="1083" spans="25:29" x14ac:dyDescent="0.35">
      <c r="Y1083" t="str">
        <f t="shared" si="41"/>
        <v>8411_Activités des services financiers, hors assurance et caisses de retraite</v>
      </c>
      <c r="Z1083" t="str">
        <f>INDEX(PDC!$K$1:$L$89,MATCH('RP2016'!$AB1083,PDC!$K:$K,0),MATCH($Z$3,PDC!$K$1:$L$1,0))</f>
        <v>Activités des services financiers, hors assurance et caisses de retraite</v>
      </c>
      <c r="AA1083">
        <v>8411</v>
      </c>
      <c r="AB1083" t="s">
        <v>226</v>
      </c>
      <c r="AC1083" s="10">
        <v>115.63340977</v>
      </c>
    </row>
    <row r="1084" spans="25:29" x14ac:dyDescent="0.35">
      <c r="Y1084" t="str">
        <f t="shared" si="41"/>
        <v>8411_Assurance</v>
      </c>
      <c r="Z1084" t="str">
        <f>INDEX(PDC!$K$1:$L$89,MATCH('RP2016'!$AB1084,PDC!$K:$K,0),MATCH($Z$3,PDC!$K$1:$L$1,0))</f>
        <v>Assurance</v>
      </c>
      <c r="AA1084">
        <v>8411</v>
      </c>
      <c r="AB1084" t="s">
        <v>240</v>
      </c>
      <c r="AC1084" s="10">
        <v>4.9829580561000002</v>
      </c>
    </row>
    <row r="1085" spans="25:29" x14ac:dyDescent="0.35">
      <c r="Y1085" t="str">
        <f t="shared" si="41"/>
        <v>8411_Activités auxiliaires de services financiers et d'assurance</v>
      </c>
      <c r="Z1085" t="str">
        <f>INDEX(PDC!$K$1:$L$89,MATCH('RP2016'!$AB1085,PDC!$K:$K,0),MATCH($Z$3,PDC!$K$1:$L$1,0))</f>
        <v>Activités auxiliaires de services financiers et d'assurance</v>
      </c>
      <c r="AA1085">
        <v>8411</v>
      </c>
      <c r="AB1085" t="s">
        <v>232</v>
      </c>
      <c r="AC1085" s="10">
        <v>35.370189510000003</v>
      </c>
    </row>
    <row r="1086" spans="25:29" x14ac:dyDescent="0.35">
      <c r="Y1086" t="str">
        <f t="shared" si="41"/>
        <v>8411_Activités immobilières</v>
      </c>
      <c r="Z1086" t="str">
        <f>INDEX(PDC!$K$1:$L$89,MATCH('RP2016'!$AB1086,PDC!$K:$K,0),MATCH($Z$3,PDC!$K$1:$L$1,0))</f>
        <v>Activités immobilières</v>
      </c>
      <c r="AA1086">
        <v>8411</v>
      </c>
      <c r="AB1086" t="s">
        <v>217</v>
      </c>
      <c r="AC1086" s="10">
        <v>199.22051654000001</v>
      </c>
    </row>
    <row r="1087" spans="25:29" x14ac:dyDescent="0.35">
      <c r="Y1087" t="str">
        <f t="shared" si="41"/>
        <v>8411_Activités juridiques et comptables</v>
      </c>
      <c r="Z1087" t="str">
        <f>INDEX(PDC!$K$1:$L$89,MATCH('RP2016'!$AB1087,PDC!$K:$K,0),MATCH($Z$3,PDC!$K$1:$L$1,0))</f>
        <v>Activités juridiques et comptables</v>
      </c>
      <c r="AA1087">
        <v>8411</v>
      </c>
      <c r="AB1087" t="s">
        <v>155</v>
      </c>
      <c r="AC1087" s="10">
        <v>150.41886070000001</v>
      </c>
    </row>
    <row r="1088" spans="25:29" x14ac:dyDescent="0.35">
      <c r="Y1088" t="str">
        <f t="shared" si="41"/>
        <v>8411_Activités des sièges sociaux ; conseil de gestion</v>
      </c>
      <c r="Z1088" t="str">
        <f>INDEX(PDC!$K$1:$L$89,MATCH('RP2016'!$AB1088,PDC!$K:$K,0),MATCH($Z$3,PDC!$K$1:$L$1,0))</f>
        <v>Activités des sièges sociaux ; conseil de gestion</v>
      </c>
      <c r="AA1088">
        <v>8411</v>
      </c>
      <c r="AB1088" t="s">
        <v>234</v>
      </c>
      <c r="AC1088" s="10">
        <v>55.210545078999999</v>
      </c>
    </row>
    <row r="1089" spans="25:29" x14ac:dyDescent="0.35">
      <c r="Y1089" t="str">
        <f t="shared" si="41"/>
        <v>8411_Activités d'architecture et d'ingénierie ; activités de contrôle et analyses techniques</v>
      </c>
      <c r="Z1089" t="str">
        <f>INDEX(PDC!$K$1:$L$89,MATCH('RP2016'!$AB1089,PDC!$K:$K,0),MATCH($Z$3,PDC!$K$1:$L$1,0))</f>
        <v>Activités d'architecture et d'ingénierie ; activités de contrôle et analyses techniques</v>
      </c>
      <c r="AA1089">
        <v>8411</v>
      </c>
      <c r="AB1089" t="s">
        <v>243</v>
      </c>
      <c r="AC1089" s="10">
        <v>56.330476763999997</v>
      </c>
    </row>
    <row r="1090" spans="25:29" x14ac:dyDescent="0.35">
      <c r="Y1090" t="str">
        <f t="shared" si="41"/>
        <v>8411_Recherche-développement scientifique</v>
      </c>
      <c r="Z1090" t="str">
        <f>INDEX(PDC!$K$1:$L$89,MATCH('RP2016'!$AB1090,PDC!$K:$K,0),MATCH($Z$3,PDC!$K$1:$L$1,0))</f>
        <v>Recherche-développement scientifique</v>
      </c>
      <c r="AA1090">
        <v>8411</v>
      </c>
      <c r="AB1090" t="s">
        <v>251</v>
      </c>
      <c r="AC1090" s="10">
        <v>147.99609651</v>
      </c>
    </row>
    <row r="1091" spans="25:29" x14ac:dyDescent="0.35">
      <c r="Y1091" t="str">
        <f t="shared" si="41"/>
        <v>8411_Publicité et études de marché</v>
      </c>
      <c r="Z1091" t="str">
        <f>INDEX(PDC!$K$1:$L$89,MATCH('RP2016'!$AB1091,PDC!$K:$K,0),MATCH($Z$3,PDC!$K$1:$L$1,0))</f>
        <v>Publicité et études de marché</v>
      </c>
      <c r="AA1091">
        <v>8411</v>
      </c>
      <c r="AB1091" t="s">
        <v>157</v>
      </c>
      <c r="AC1091" s="10">
        <v>20.087020560999999</v>
      </c>
    </row>
    <row r="1092" spans="25:29" x14ac:dyDescent="0.35">
      <c r="Y1092" t="str">
        <f t="shared" si="41"/>
        <v>8411_Autres activités spécialisées, scientifiques et techniques</v>
      </c>
      <c r="Z1092" t="str">
        <f>INDEX(PDC!$K$1:$L$89,MATCH('RP2016'!$AB1092,PDC!$K:$K,0),MATCH($Z$3,PDC!$K$1:$L$1,0))</f>
        <v>Autres activités spécialisées, scientifiques et techniques</v>
      </c>
      <c r="AA1092">
        <v>8411</v>
      </c>
      <c r="AB1092" t="s">
        <v>159</v>
      </c>
      <c r="AC1092" s="10">
        <v>19.473858636999999</v>
      </c>
    </row>
    <row r="1093" spans="25:29" x14ac:dyDescent="0.35">
      <c r="Y1093" t="str">
        <f t="shared" ref="Y1093:Y1156" si="42">AA1093&amp;"_"&amp;Z1093</f>
        <v>8411_Activités vétérinaires</v>
      </c>
      <c r="Z1093" t="str">
        <f>INDEX(PDC!$K$1:$L$89,MATCH('RP2016'!$AB1093,PDC!$K:$K,0),MATCH($Z$3,PDC!$K$1:$L$1,0))</f>
        <v>Activités vétérinaires</v>
      </c>
      <c r="AA1093">
        <v>8411</v>
      </c>
      <c r="AB1093" t="s">
        <v>238</v>
      </c>
      <c r="AC1093" s="10">
        <v>5.1336891518999996</v>
      </c>
    </row>
    <row r="1094" spans="25:29" x14ac:dyDescent="0.35">
      <c r="Y1094" t="str">
        <f t="shared" si="42"/>
        <v>8411_Activités de location et location-bail</v>
      </c>
      <c r="Z1094" t="str">
        <f>INDEX(PDC!$K$1:$L$89,MATCH('RP2016'!$AB1094,PDC!$K:$K,0),MATCH($Z$3,PDC!$K$1:$L$1,0))</f>
        <v>Activités de location et location-bail</v>
      </c>
      <c r="AA1094">
        <v>8411</v>
      </c>
      <c r="AB1094" t="s">
        <v>236</v>
      </c>
      <c r="AC1094" s="10">
        <v>59.952175545000003</v>
      </c>
    </row>
    <row r="1095" spans="25:29" x14ac:dyDescent="0.35">
      <c r="Y1095" t="str">
        <f t="shared" si="42"/>
        <v>8411_Activités liées à l'emploi</v>
      </c>
      <c r="Z1095" t="str">
        <f>INDEX(PDC!$K$1:$L$89,MATCH('RP2016'!$AB1095,PDC!$K:$K,0),MATCH($Z$3,PDC!$K$1:$L$1,0))</f>
        <v>Activités liées à l'emploi</v>
      </c>
      <c r="AA1095">
        <v>8411</v>
      </c>
      <c r="AB1095" t="s">
        <v>198</v>
      </c>
      <c r="AC1095" s="10">
        <v>250.74305975999999</v>
      </c>
    </row>
    <row r="1096" spans="25:29" x14ac:dyDescent="0.35">
      <c r="Y1096" t="str">
        <f t="shared" si="42"/>
        <v>8411_Activités des agences de voyage, voyagistes, services de réservation et activités connexes</v>
      </c>
      <c r="Z1096" t="str">
        <f>INDEX(PDC!$K$1:$L$89,MATCH('RP2016'!$AB1096,PDC!$K:$K,0),MATCH($Z$3,PDC!$K$1:$L$1,0))</f>
        <v>Activités des agences de voyage, voyagistes, services de réservation et activités connexes</v>
      </c>
      <c r="AA1096">
        <v>8411</v>
      </c>
      <c r="AB1096" t="s">
        <v>227</v>
      </c>
      <c r="AC1096" s="10">
        <v>169.04451682000001</v>
      </c>
    </row>
    <row r="1097" spans="25:29" x14ac:dyDescent="0.35">
      <c r="Y1097" t="str">
        <f t="shared" si="42"/>
        <v>8411_Enquêtes et sécurité</v>
      </c>
      <c r="Z1097" t="str">
        <f>INDEX(PDC!$K$1:$L$89,MATCH('RP2016'!$AB1097,PDC!$K:$K,0),MATCH($Z$3,PDC!$K$1:$L$1,0))</f>
        <v>Enquêtes et sécurité</v>
      </c>
      <c r="AA1097">
        <v>8411</v>
      </c>
      <c r="AB1097" t="s">
        <v>213</v>
      </c>
      <c r="AC1097" s="10">
        <v>29.052723309000001</v>
      </c>
    </row>
    <row r="1098" spans="25:29" x14ac:dyDescent="0.35">
      <c r="Y1098" t="str">
        <f t="shared" si="42"/>
        <v>8411_Services relatifs aux bâtiments et aménagement paysager</v>
      </c>
      <c r="Z1098" t="str">
        <f>INDEX(PDC!$K$1:$L$89,MATCH('RP2016'!$AB1098,PDC!$K:$K,0),MATCH($Z$3,PDC!$K$1:$L$1,0))</f>
        <v>Services relatifs aux bâtiments et aménagement paysager</v>
      </c>
      <c r="AA1098">
        <v>8411</v>
      </c>
      <c r="AB1098" t="s">
        <v>212</v>
      </c>
      <c r="AC1098" s="10">
        <v>174.42486112</v>
      </c>
    </row>
    <row r="1099" spans="25:29" x14ac:dyDescent="0.35">
      <c r="Y1099" t="str">
        <f t="shared" si="42"/>
        <v>8411_Activités administratives et autres activités de soutien aux entreprises</v>
      </c>
      <c r="Z1099" t="str">
        <f>INDEX(PDC!$K$1:$L$89,MATCH('RP2016'!$AB1099,PDC!$K:$K,0),MATCH($Z$3,PDC!$K$1:$L$1,0))</f>
        <v>Activités administratives et autres activités de soutien aux entreprises</v>
      </c>
      <c r="AA1099">
        <v>8411</v>
      </c>
      <c r="AB1099" t="s">
        <v>224</v>
      </c>
      <c r="AC1099" s="10">
        <v>35.288913454999999</v>
      </c>
    </row>
    <row r="1100" spans="25:29" x14ac:dyDescent="0.35">
      <c r="Y1100" t="str">
        <f t="shared" si="42"/>
        <v>8411_Administration publique et défense ; sécurité sociale obligatoire</v>
      </c>
      <c r="Z1100" t="str">
        <f>INDEX(PDC!$K$1:$L$89,MATCH('RP2016'!$AB1100,PDC!$K:$K,0),MATCH($Z$3,PDC!$K$1:$L$1,0))</f>
        <v>Administration publique et défense ; sécurité sociale obligatoire</v>
      </c>
      <c r="AA1100">
        <v>8411</v>
      </c>
      <c r="AB1100" t="s">
        <v>218</v>
      </c>
      <c r="AC1100" s="10">
        <v>542.31406574000005</v>
      </c>
    </row>
    <row r="1101" spans="25:29" x14ac:dyDescent="0.35">
      <c r="Y1101" t="str">
        <f t="shared" si="42"/>
        <v>8411_Enseignement</v>
      </c>
      <c r="Z1101" t="str">
        <f>INDEX(PDC!$K$1:$L$89,MATCH('RP2016'!$AB1101,PDC!$K:$K,0),MATCH($Z$3,PDC!$K$1:$L$1,0))</f>
        <v>Enseignement</v>
      </c>
      <c r="AA1101">
        <v>8411</v>
      </c>
      <c r="AB1101" t="s">
        <v>222</v>
      </c>
      <c r="AC1101" s="10">
        <v>289.21937638000003</v>
      </c>
    </row>
    <row r="1102" spans="25:29" x14ac:dyDescent="0.35">
      <c r="Y1102" t="str">
        <f t="shared" si="42"/>
        <v>8411_Activités pour la santé humaine</v>
      </c>
      <c r="Z1102" t="str">
        <f>INDEX(PDC!$K$1:$L$89,MATCH('RP2016'!$AB1102,PDC!$K:$K,0),MATCH($Z$3,PDC!$K$1:$L$1,0))</f>
        <v>Activités pour la santé humaine</v>
      </c>
      <c r="AA1102">
        <v>8411</v>
      </c>
      <c r="AB1102" t="s">
        <v>207</v>
      </c>
      <c r="AC1102" s="10">
        <v>381.34467092</v>
      </c>
    </row>
    <row r="1103" spans="25:29" x14ac:dyDescent="0.35">
      <c r="Y1103" t="str">
        <f t="shared" si="42"/>
        <v>8411_Hébergement médico-social et social</v>
      </c>
      <c r="Z1103" t="str">
        <f>INDEX(PDC!$K$1:$L$89,MATCH('RP2016'!$AB1103,PDC!$K:$K,0),MATCH($Z$3,PDC!$K$1:$L$1,0))</f>
        <v>Hébergement médico-social et social</v>
      </c>
      <c r="AA1103">
        <v>8411</v>
      </c>
      <c r="AB1103" t="s">
        <v>202</v>
      </c>
      <c r="AC1103" s="10">
        <v>179.18250549999999</v>
      </c>
    </row>
    <row r="1104" spans="25:29" x14ac:dyDescent="0.35">
      <c r="Y1104" t="str">
        <f t="shared" si="42"/>
        <v>8411_Action sociale sans hébergement</v>
      </c>
      <c r="Z1104" t="str">
        <f>INDEX(PDC!$K$1:$L$89,MATCH('RP2016'!$AB1104,PDC!$K:$K,0),MATCH($Z$3,PDC!$K$1:$L$1,0))</f>
        <v>Action sociale sans hébergement</v>
      </c>
      <c r="AA1104">
        <v>8411</v>
      </c>
      <c r="AB1104" t="s">
        <v>201</v>
      </c>
      <c r="AC1104" s="10">
        <v>554.69121479</v>
      </c>
    </row>
    <row r="1105" spans="25:29" x14ac:dyDescent="0.35">
      <c r="Y1105" t="str">
        <f t="shared" si="42"/>
        <v>8411_Bibliothèques, archives, musées et autres activités culturelles</v>
      </c>
      <c r="Z1105" t="str">
        <f>INDEX(PDC!$K$1:$L$89,MATCH('RP2016'!$AB1105,PDC!$K:$K,0),MATCH($Z$3,PDC!$K$1:$L$1,0))</f>
        <v>Bibliothèques, archives, musées et autres activités culturelles</v>
      </c>
      <c r="AA1105">
        <v>8411</v>
      </c>
      <c r="AB1105" t="s">
        <v>239</v>
      </c>
      <c r="AC1105" s="10">
        <v>8.4816013632999994</v>
      </c>
    </row>
    <row r="1106" spans="25:29" x14ac:dyDescent="0.35">
      <c r="Y1106" t="str">
        <f t="shared" si="42"/>
        <v>8411_Activités sportives, récréatives et de loisirs</v>
      </c>
      <c r="Z1106" t="str">
        <f>INDEX(PDC!$K$1:$L$89,MATCH('RP2016'!$AB1106,PDC!$K:$K,0),MATCH($Z$3,PDC!$K$1:$L$1,0))</f>
        <v>Activités sportives, récréatives et de loisirs</v>
      </c>
      <c r="AA1106">
        <v>8411</v>
      </c>
      <c r="AB1106" t="s">
        <v>241</v>
      </c>
      <c r="AC1106" s="10">
        <v>393.96864111999997</v>
      </c>
    </row>
    <row r="1107" spans="25:29" x14ac:dyDescent="0.35">
      <c r="Y1107" t="str">
        <f t="shared" si="42"/>
        <v>8411_Activités des organisations associatives</v>
      </c>
      <c r="Z1107" t="str">
        <f>INDEX(PDC!$K$1:$L$89,MATCH('RP2016'!$AB1107,PDC!$K:$K,0),MATCH($Z$3,PDC!$K$1:$L$1,0))</f>
        <v>Activités des organisations associatives</v>
      </c>
      <c r="AA1107">
        <v>8411</v>
      </c>
      <c r="AB1107" t="s">
        <v>209</v>
      </c>
      <c r="AC1107" s="10">
        <v>163.06590324999999</v>
      </c>
    </row>
    <row r="1108" spans="25:29" x14ac:dyDescent="0.35">
      <c r="Y1108" t="str">
        <f t="shared" si="42"/>
        <v>8411_Réparation d'ordinateurs et de biens personnels et domestiques</v>
      </c>
      <c r="Z1108" t="str">
        <f>INDEX(PDC!$K$1:$L$89,MATCH('RP2016'!$AB1108,PDC!$K:$K,0),MATCH($Z$3,PDC!$K$1:$L$1,0))</f>
        <v>Réparation d'ordinateurs et de biens personnels et domestiques</v>
      </c>
      <c r="AA1108">
        <v>8411</v>
      </c>
      <c r="AB1108" t="s">
        <v>242</v>
      </c>
      <c r="AC1108" s="10">
        <v>20.367202866</v>
      </c>
    </row>
    <row r="1109" spans="25:29" x14ac:dyDescent="0.35">
      <c r="Y1109" t="str">
        <f t="shared" si="42"/>
        <v>8411_Autres services personnels</v>
      </c>
      <c r="Z1109" t="str">
        <f>INDEX(PDC!$K$1:$L$89,MATCH('RP2016'!$AB1109,PDC!$K:$K,0),MATCH($Z$3,PDC!$K$1:$L$1,0))</f>
        <v>Autres services personnels</v>
      </c>
      <c r="AA1109">
        <v>8411</v>
      </c>
      <c r="AB1109" t="s">
        <v>216</v>
      </c>
      <c r="AC1109" s="10">
        <v>110.95340374</v>
      </c>
    </row>
    <row r="1110" spans="25:29" x14ac:dyDescent="0.35">
      <c r="Y1110" t="str">
        <f t="shared" si="42"/>
        <v>8411_Activités des ménages en tant qu'employeurs de personnel domestique</v>
      </c>
      <c r="Z1110" t="str">
        <f>INDEX(PDC!$K$1:$L$89,MATCH('RP2016'!$AB1110,PDC!$K:$K,0),MATCH($Z$3,PDC!$K$1:$L$1,0))</f>
        <v>Activités des ménages en tant qu'employeurs de personnel domestique</v>
      </c>
      <c r="AA1110">
        <v>8411</v>
      </c>
      <c r="AB1110" t="s">
        <v>261</v>
      </c>
      <c r="AC1110" s="10">
        <v>59.794302504999997</v>
      </c>
    </row>
    <row r="1111" spans="25:29" x14ac:dyDescent="0.35">
      <c r="Y1111" t="str">
        <f t="shared" si="42"/>
        <v>8412_Culture et production animale, chasse et services annexes</v>
      </c>
      <c r="Z1111" t="str">
        <f>INDEX(PDC!$K$1:$L$89,MATCH('RP2016'!$AB1111,PDC!$K:$K,0),MATCH($Z$3,PDC!$K$1:$L$1,0))</f>
        <v>Culture et production animale, chasse et services annexes</v>
      </c>
      <c r="AA1111">
        <v>8412</v>
      </c>
      <c r="AB1111" t="s">
        <v>94</v>
      </c>
      <c r="AC1111" s="10">
        <v>344.25482312999998</v>
      </c>
    </row>
    <row r="1112" spans="25:29" x14ac:dyDescent="0.35">
      <c r="Y1112" t="str">
        <f t="shared" si="42"/>
        <v>8412_Sylviculture et exploitation forestière</v>
      </c>
      <c r="Z1112" t="str">
        <f>INDEX(PDC!$K$1:$L$89,MATCH('RP2016'!$AB1112,PDC!$K:$K,0),MATCH($Z$3,PDC!$K$1:$L$1,0))</f>
        <v>Sylviculture et exploitation forestière</v>
      </c>
      <c r="AA1112">
        <v>8412</v>
      </c>
      <c r="AB1112" t="s">
        <v>95</v>
      </c>
      <c r="AC1112" s="10">
        <v>7.8642440477999997</v>
      </c>
    </row>
    <row r="1113" spans="25:29" x14ac:dyDescent="0.35">
      <c r="Y1113" t="str">
        <f t="shared" si="42"/>
        <v>8412_Autres industries extractives</v>
      </c>
      <c r="Z1113" t="str">
        <f>INDEX(PDC!$K$1:$L$89,MATCH('RP2016'!$AB1113,PDC!$K:$K,0),MATCH($Z$3,PDC!$K$1:$L$1,0))</f>
        <v>Autres industries extractives</v>
      </c>
      <c r="AA1113">
        <v>8412</v>
      </c>
      <c r="AB1113" t="s">
        <v>96</v>
      </c>
      <c r="AC1113" s="10">
        <v>33.609997366000002</v>
      </c>
    </row>
    <row r="1114" spans="25:29" x14ac:dyDescent="0.35">
      <c r="Y1114" t="str">
        <f t="shared" si="42"/>
        <v>8412_Industries alimentaires</v>
      </c>
      <c r="Z1114" t="str">
        <f>INDEX(PDC!$K$1:$L$89,MATCH('RP2016'!$AB1114,PDC!$K:$K,0),MATCH($Z$3,PDC!$K$1:$L$1,0))</f>
        <v>Industries alimentaires</v>
      </c>
      <c r="AA1114">
        <v>8412</v>
      </c>
      <c r="AB1114" t="s">
        <v>199</v>
      </c>
      <c r="AC1114" s="10">
        <v>960.65635881000003</v>
      </c>
    </row>
    <row r="1115" spans="25:29" x14ac:dyDescent="0.35">
      <c r="Y1115" t="str">
        <f t="shared" si="42"/>
        <v>8412_Fabrication de boissons</v>
      </c>
      <c r="Z1115" t="str">
        <f>INDEX(PDC!$K$1:$L$89,MATCH('RP2016'!$AB1115,PDC!$K:$K,0),MATCH($Z$3,PDC!$K$1:$L$1,0))</f>
        <v>Fabrication de boissons</v>
      </c>
      <c r="AA1115">
        <v>8412</v>
      </c>
      <c r="AB1115" t="s">
        <v>252</v>
      </c>
      <c r="AC1115" s="10">
        <v>4.8210289681000003</v>
      </c>
    </row>
    <row r="1116" spans="25:29" x14ac:dyDescent="0.35">
      <c r="Y1116" t="str">
        <f t="shared" si="42"/>
        <v>8412_Fabrication de textiles</v>
      </c>
      <c r="Z1116" t="str">
        <f>INDEX(PDC!$K$1:$L$89,MATCH('RP2016'!$AB1116,PDC!$K:$K,0),MATCH($Z$3,PDC!$K$1:$L$1,0))</f>
        <v>Fabrication de textiles</v>
      </c>
      <c r="AA1116">
        <v>8412</v>
      </c>
      <c r="AB1116" t="s">
        <v>250</v>
      </c>
      <c r="AC1116" s="10">
        <v>515.84143457000005</v>
      </c>
    </row>
    <row r="1117" spans="25:29" x14ac:dyDescent="0.35">
      <c r="Y1117" t="str">
        <f t="shared" si="42"/>
        <v>8412_Industrie de l'habillement</v>
      </c>
      <c r="Z1117" t="str">
        <f>INDEX(PDC!$K$1:$L$89,MATCH('RP2016'!$AB1117,PDC!$K:$K,0),MATCH($Z$3,PDC!$K$1:$L$1,0))</f>
        <v>Industrie de l'habillement</v>
      </c>
      <c r="AA1117">
        <v>8412</v>
      </c>
      <c r="AB1117" t="s">
        <v>254</v>
      </c>
      <c r="AC1117" s="10">
        <v>85.786590028999996</v>
      </c>
    </row>
    <row r="1118" spans="25:29" x14ac:dyDescent="0.35">
      <c r="Y1118" t="str">
        <f t="shared" si="42"/>
        <v>8412_Industrie du cuir et de la chaussure</v>
      </c>
      <c r="Z1118" t="str">
        <f>INDEX(PDC!$K$1:$L$89,MATCH('RP2016'!$AB1118,PDC!$K:$K,0),MATCH($Z$3,PDC!$K$1:$L$1,0))</f>
        <v>Industrie du cuir et de la chaussure</v>
      </c>
      <c r="AA1118">
        <v>8412</v>
      </c>
      <c r="AB1118" t="s">
        <v>143</v>
      </c>
      <c r="AC1118" s="10">
        <v>92.849396210999998</v>
      </c>
    </row>
    <row r="1119" spans="25:29" x14ac:dyDescent="0.35">
      <c r="Y1119" t="str">
        <f t="shared" si="42"/>
        <v>8412_Travail du bois et fabrication d'articles en bois et en liège, à l'exception des meubles ; fabrication d'articles en vannerie et sparterie</v>
      </c>
      <c r="Z1119" t="str">
        <f>INDEX(PDC!$K$1:$L$89,MATCH('RP2016'!$AB1119,PDC!$K:$K,0),MATCH($Z$3,PDC!$K$1:$L$1,0))</f>
        <v>Travail du bois et fabrication d'articles en bois et en liège, à l'exception des meubles ; fabrication d'articles en vannerie et sparterie</v>
      </c>
      <c r="AA1119">
        <v>8412</v>
      </c>
      <c r="AB1119" t="s">
        <v>196</v>
      </c>
      <c r="AC1119" s="10">
        <v>163.46307152</v>
      </c>
    </row>
    <row r="1120" spans="25:29" x14ac:dyDescent="0.35">
      <c r="Y1120" t="str">
        <f t="shared" si="42"/>
        <v>8412_Industrie du papier et du carton</v>
      </c>
      <c r="Z1120" t="str">
        <f>INDEX(PDC!$K$1:$L$89,MATCH('RP2016'!$AB1120,PDC!$K:$K,0),MATCH($Z$3,PDC!$K$1:$L$1,0))</f>
        <v>Industrie du papier et du carton</v>
      </c>
      <c r="AA1120">
        <v>8412</v>
      </c>
      <c r="AB1120" t="s">
        <v>248</v>
      </c>
      <c r="AC1120" s="10">
        <v>155.22558961999999</v>
      </c>
    </row>
    <row r="1121" spans="25:29" x14ac:dyDescent="0.35">
      <c r="Y1121" t="str">
        <f t="shared" si="42"/>
        <v>8412_Imprimerie et reproduction d'enregistrements</v>
      </c>
      <c r="Z1121" t="str">
        <f>INDEX(PDC!$K$1:$L$89,MATCH('RP2016'!$AB1121,PDC!$K:$K,0),MATCH($Z$3,PDC!$K$1:$L$1,0))</f>
        <v>Imprimerie et reproduction d'enregistrements</v>
      </c>
      <c r="AA1121">
        <v>8412</v>
      </c>
      <c r="AB1121" t="s">
        <v>221</v>
      </c>
      <c r="AC1121" s="10">
        <v>87.415919869999996</v>
      </c>
    </row>
    <row r="1122" spans="25:29" x14ac:dyDescent="0.35">
      <c r="Y1122" t="str">
        <f t="shared" si="42"/>
        <v>8412_Industrie chimique</v>
      </c>
      <c r="Z1122" t="str">
        <f>INDEX(PDC!$K$1:$L$89,MATCH('RP2016'!$AB1122,PDC!$K:$K,0),MATCH($Z$3,PDC!$K$1:$L$1,0))</f>
        <v>Industrie chimique</v>
      </c>
      <c r="AA1122">
        <v>8412</v>
      </c>
      <c r="AB1122" t="s">
        <v>211</v>
      </c>
      <c r="AC1122" s="10">
        <v>543.61783502000003</v>
      </c>
    </row>
    <row r="1123" spans="25:29" x14ac:dyDescent="0.35">
      <c r="Y1123" t="str">
        <f t="shared" si="42"/>
        <v>8412_Industrie pharmaceutique</v>
      </c>
      <c r="Z1123" t="str">
        <f>INDEX(PDC!$K$1:$L$89,MATCH('RP2016'!$AB1123,PDC!$K:$K,0),MATCH($Z$3,PDC!$K$1:$L$1,0))</f>
        <v>Industrie pharmaceutique</v>
      </c>
      <c r="AA1123">
        <v>8412</v>
      </c>
      <c r="AB1123" t="s">
        <v>259</v>
      </c>
      <c r="AC1123" s="10">
        <v>4.9177462639999998</v>
      </c>
    </row>
    <row r="1124" spans="25:29" x14ac:dyDescent="0.35">
      <c r="Y1124" t="str">
        <f t="shared" si="42"/>
        <v>8412_Fabrication de produits en caoutchouc et en plastique</v>
      </c>
      <c r="Z1124" t="str">
        <f>INDEX(PDC!$K$1:$L$89,MATCH('RP2016'!$AB1124,PDC!$K:$K,0),MATCH($Z$3,PDC!$K$1:$L$1,0))</f>
        <v>Fabrication de produits en caoutchouc et en plastique</v>
      </c>
      <c r="AA1124">
        <v>8412</v>
      </c>
      <c r="AB1124" t="s">
        <v>195</v>
      </c>
      <c r="AC1124" s="10">
        <v>4.9563046021000003</v>
      </c>
    </row>
    <row r="1125" spans="25:29" x14ac:dyDescent="0.35">
      <c r="Y1125" t="str">
        <f t="shared" si="42"/>
        <v>8412_Fabrication d'autres produits minéraux non métalliques</v>
      </c>
      <c r="Z1125" t="str">
        <f>INDEX(PDC!$K$1:$L$89,MATCH('RP2016'!$AB1125,PDC!$K:$K,0),MATCH($Z$3,PDC!$K$1:$L$1,0))</f>
        <v>Fabrication d'autres produits minéraux non métalliques</v>
      </c>
      <c r="AA1125">
        <v>8412</v>
      </c>
      <c r="AB1125" t="s">
        <v>203</v>
      </c>
      <c r="AC1125" s="10">
        <v>74.370283532000002</v>
      </c>
    </row>
    <row r="1126" spans="25:29" x14ac:dyDescent="0.35">
      <c r="Y1126" t="str">
        <f t="shared" si="42"/>
        <v>8412_Métallurgie</v>
      </c>
      <c r="Z1126" t="str">
        <f>INDEX(PDC!$K$1:$L$89,MATCH('RP2016'!$AB1126,PDC!$K:$K,0),MATCH($Z$3,PDC!$K$1:$L$1,0))</f>
        <v>Métallurgie</v>
      </c>
      <c r="AA1126">
        <v>8412</v>
      </c>
      <c r="AB1126" t="s">
        <v>225</v>
      </c>
      <c r="AC1126" s="10">
        <v>235.61539321999999</v>
      </c>
    </row>
    <row r="1127" spans="25:29" x14ac:dyDescent="0.35">
      <c r="Y1127" t="str">
        <f t="shared" si="42"/>
        <v>8412_Fabrication de produits métalliques, à l'exception des machines et des équipements</v>
      </c>
      <c r="Z1127" t="str">
        <f>INDEX(PDC!$K$1:$L$89,MATCH('RP2016'!$AB1127,PDC!$K:$K,0),MATCH($Z$3,PDC!$K$1:$L$1,0))</f>
        <v>Fabrication de produits métalliques, à l'exception des machines et des équipements</v>
      </c>
      <c r="AA1127">
        <v>8412</v>
      </c>
      <c r="AB1127" t="s">
        <v>204</v>
      </c>
      <c r="AC1127" s="10">
        <v>1127.3397632000001</v>
      </c>
    </row>
    <row r="1128" spans="25:29" x14ac:dyDescent="0.35">
      <c r="Y1128" t="str">
        <f t="shared" si="42"/>
        <v>8412_Fabrication de produits informatiques, électroniques et optiques</v>
      </c>
      <c r="Z1128" t="str">
        <f>INDEX(PDC!$K$1:$L$89,MATCH('RP2016'!$AB1128,PDC!$K:$K,0),MATCH($Z$3,PDC!$K$1:$L$1,0))</f>
        <v>Fabrication de produits informatiques, électroniques et optiques</v>
      </c>
      <c r="AA1128">
        <v>8412</v>
      </c>
      <c r="AB1128" t="s">
        <v>145</v>
      </c>
      <c r="AC1128" s="10">
        <v>0.96320453790000005</v>
      </c>
    </row>
    <row r="1129" spans="25:29" x14ac:dyDescent="0.35">
      <c r="Y1129" t="str">
        <f t="shared" si="42"/>
        <v>8412_Fabrication d'équipements électriques</v>
      </c>
      <c r="Z1129" t="str">
        <f>INDEX(PDC!$K$1:$L$89,MATCH('RP2016'!$AB1129,PDC!$K:$K,0),MATCH($Z$3,PDC!$K$1:$L$1,0))</f>
        <v>Fabrication d'équipements électriques</v>
      </c>
      <c r="AA1129">
        <v>8412</v>
      </c>
      <c r="AB1129" t="s">
        <v>235</v>
      </c>
      <c r="AC1129" s="10">
        <v>10.931542049999999</v>
      </c>
    </row>
    <row r="1130" spans="25:29" x14ac:dyDescent="0.35">
      <c r="Y1130" t="str">
        <f t="shared" si="42"/>
        <v>8412_Fabrication de machines et équipements n.c.a.</v>
      </c>
      <c r="Z1130" t="str">
        <f>INDEX(PDC!$K$1:$L$89,MATCH('RP2016'!$AB1130,PDC!$K:$K,0),MATCH($Z$3,PDC!$K$1:$L$1,0))</f>
        <v>Fabrication de machines et équipements n.c.a.</v>
      </c>
      <c r="AA1130">
        <v>8412</v>
      </c>
      <c r="AB1130" t="s">
        <v>219</v>
      </c>
      <c r="AC1130" s="10">
        <v>611.53577814000005</v>
      </c>
    </row>
    <row r="1131" spans="25:29" x14ac:dyDescent="0.35">
      <c r="Y1131" t="str">
        <f t="shared" si="42"/>
        <v>8412_Industrie automobile</v>
      </c>
      <c r="Z1131" t="str">
        <f>INDEX(PDC!$K$1:$L$89,MATCH('RP2016'!$AB1131,PDC!$K:$K,0),MATCH($Z$3,PDC!$K$1:$L$1,0))</f>
        <v>Industrie automobile</v>
      </c>
      <c r="AA1131">
        <v>8412</v>
      </c>
      <c r="AB1131" t="s">
        <v>208</v>
      </c>
      <c r="AC1131" s="10">
        <v>173.07310537000001</v>
      </c>
    </row>
    <row r="1132" spans="25:29" x14ac:dyDescent="0.35">
      <c r="Y1132" t="str">
        <f t="shared" si="42"/>
        <v>8412_Fabrication d'autres matériels de transport</v>
      </c>
      <c r="Z1132" t="str">
        <f>INDEX(PDC!$K$1:$L$89,MATCH('RP2016'!$AB1132,PDC!$K:$K,0),MATCH($Z$3,PDC!$K$1:$L$1,0))</f>
        <v>Fabrication d'autres matériels de transport</v>
      </c>
      <c r="AA1132">
        <v>8412</v>
      </c>
      <c r="AB1132" t="s">
        <v>237</v>
      </c>
      <c r="AC1132" s="10">
        <v>85.543443409999995</v>
      </c>
    </row>
    <row r="1133" spans="25:29" x14ac:dyDescent="0.35">
      <c r="Y1133" t="str">
        <f t="shared" si="42"/>
        <v>8412_Fabrication de meubles</v>
      </c>
      <c r="Z1133" t="str">
        <f>INDEX(PDC!$K$1:$L$89,MATCH('RP2016'!$AB1133,PDC!$K:$K,0),MATCH($Z$3,PDC!$K$1:$L$1,0))</f>
        <v>Fabrication de meubles</v>
      </c>
      <c r="AA1133">
        <v>8412</v>
      </c>
      <c r="AB1133" t="s">
        <v>231</v>
      </c>
      <c r="AC1133" s="10">
        <v>69.966753053999994</v>
      </c>
    </row>
    <row r="1134" spans="25:29" x14ac:dyDescent="0.35">
      <c r="Y1134" t="str">
        <f t="shared" si="42"/>
        <v>8412_Autres industries manufacturières</v>
      </c>
      <c r="Z1134" t="str">
        <f>INDEX(PDC!$K$1:$L$89,MATCH('RP2016'!$AB1134,PDC!$K:$K,0),MATCH($Z$3,PDC!$K$1:$L$1,0))</f>
        <v>Autres industries manufacturières</v>
      </c>
      <c r="AA1134">
        <v>8412</v>
      </c>
      <c r="AB1134" t="s">
        <v>244</v>
      </c>
      <c r="AC1134" s="10">
        <v>59.907511544000002</v>
      </c>
    </row>
    <row r="1135" spans="25:29" x14ac:dyDescent="0.35">
      <c r="Y1135" t="str">
        <f t="shared" si="42"/>
        <v>8412_Réparation et installation de machines et d'équipements</v>
      </c>
      <c r="Z1135" t="str">
        <f>INDEX(PDC!$K$1:$L$89,MATCH('RP2016'!$AB1135,PDC!$K:$K,0),MATCH($Z$3,PDC!$K$1:$L$1,0))</f>
        <v>Réparation et installation de machines et d'équipements</v>
      </c>
      <c r="AA1135">
        <v>8412</v>
      </c>
      <c r="AB1135" t="s">
        <v>215</v>
      </c>
      <c r="AC1135" s="10">
        <v>124.10397967</v>
      </c>
    </row>
    <row r="1136" spans="25:29" x14ac:dyDescent="0.35">
      <c r="Y1136" t="str">
        <f t="shared" si="42"/>
        <v>8412_Production et distribution d'électricité, de gaz, de vapeur et d'air conditionné</v>
      </c>
      <c r="Z1136" t="str">
        <f>INDEX(PDC!$K$1:$L$89,MATCH('RP2016'!$AB1136,PDC!$K:$K,0),MATCH($Z$3,PDC!$K$1:$L$1,0))</f>
        <v>Production et distribution d'électricité, de gaz, de vapeur et d'air conditionné</v>
      </c>
      <c r="AA1136">
        <v>8412</v>
      </c>
      <c r="AB1136" t="s">
        <v>253</v>
      </c>
      <c r="AC1136" s="10">
        <v>47.395573833</v>
      </c>
    </row>
    <row r="1137" spans="25:29" x14ac:dyDescent="0.35">
      <c r="Y1137" t="str">
        <f t="shared" si="42"/>
        <v>8412_Captage, traitement et distribution d'eau</v>
      </c>
      <c r="Z1137" t="str">
        <f>INDEX(PDC!$K$1:$L$89,MATCH('RP2016'!$AB1137,PDC!$K:$K,0),MATCH($Z$3,PDC!$K$1:$L$1,0))</f>
        <v>Captage, traitement et distribution d'eau</v>
      </c>
      <c r="AA1137">
        <v>8412</v>
      </c>
      <c r="AB1137" t="s">
        <v>230</v>
      </c>
      <c r="AC1137" s="10">
        <v>93.947561218999994</v>
      </c>
    </row>
    <row r="1138" spans="25:29" x14ac:dyDescent="0.35">
      <c r="Y1138" t="str">
        <f t="shared" si="42"/>
        <v>8412_Collecte et traitement des eaux usées</v>
      </c>
      <c r="Z1138" t="str">
        <f>INDEX(PDC!$K$1:$L$89,MATCH('RP2016'!$AB1138,PDC!$K:$K,0),MATCH($Z$3,PDC!$K$1:$L$1,0))</f>
        <v>Collecte et traitement des eaux usées</v>
      </c>
      <c r="AA1138">
        <v>8412</v>
      </c>
      <c r="AB1138" t="s">
        <v>197</v>
      </c>
      <c r="AC1138" s="10">
        <v>5</v>
      </c>
    </row>
    <row r="1139" spans="25:29" x14ac:dyDescent="0.35">
      <c r="Y1139" t="str">
        <f t="shared" si="42"/>
        <v>8412_Collecte, traitement et élimination des déchets ; récupération</v>
      </c>
      <c r="Z1139" t="str">
        <f>INDEX(PDC!$K$1:$L$89,MATCH('RP2016'!$AB1139,PDC!$K:$K,0),MATCH($Z$3,PDC!$K$1:$L$1,0))</f>
        <v>Collecte, traitement et élimination des déchets ; récupération</v>
      </c>
      <c r="AA1139">
        <v>8412</v>
      </c>
      <c r="AB1139" t="s">
        <v>147</v>
      </c>
      <c r="AC1139" s="10">
        <v>94.778095035999996</v>
      </c>
    </row>
    <row r="1140" spans="25:29" x14ac:dyDescent="0.35">
      <c r="Y1140" t="str">
        <f t="shared" si="42"/>
        <v>8412_Construction de bâtiments</v>
      </c>
      <c r="Z1140" t="str">
        <f>INDEX(PDC!$K$1:$L$89,MATCH('RP2016'!$AB1140,PDC!$K:$K,0),MATCH($Z$3,PDC!$K$1:$L$1,0))</f>
        <v>Construction de bâtiments</v>
      </c>
      <c r="AA1140">
        <v>8412</v>
      </c>
      <c r="AB1140" t="s">
        <v>193</v>
      </c>
      <c r="AC1140" s="10">
        <v>157.34472993</v>
      </c>
    </row>
    <row r="1141" spans="25:29" x14ac:dyDescent="0.35">
      <c r="Y1141" t="str">
        <f t="shared" si="42"/>
        <v>8412_Génie civil</v>
      </c>
      <c r="Z1141" t="str">
        <f>INDEX(PDC!$K$1:$L$89,MATCH('RP2016'!$AB1141,PDC!$K:$K,0),MATCH($Z$3,PDC!$K$1:$L$1,0))</f>
        <v>Génie civil</v>
      </c>
      <c r="AA1141">
        <v>8412</v>
      </c>
      <c r="AB1141" t="s">
        <v>149</v>
      </c>
      <c r="AC1141" s="10">
        <v>94.883582883000003</v>
      </c>
    </row>
    <row r="1142" spans="25:29" x14ac:dyDescent="0.35">
      <c r="Y1142" t="str">
        <f t="shared" si="42"/>
        <v>8412_Travaux de construction spécialisés</v>
      </c>
      <c r="Z1142" t="str">
        <f>INDEX(PDC!$K$1:$L$89,MATCH('RP2016'!$AB1142,PDC!$K:$K,0),MATCH($Z$3,PDC!$K$1:$L$1,0))</f>
        <v>Travaux de construction spécialisés</v>
      </c>
      <c r="AA1142">
        <v>8412</v>
      </c>
      <c r="AB1142" t="s">
        <v>151</v>
      </c>
      <c r="AC1142" s="10">
        <v>1679.1764293000001</v>
      </c>
    </row>
    <row r="1143" spans="25:29" x14ac:dyDescent="0.35">
      <c r="Y1143" t="str">
        <f t="shared" si="42"/>
        <v>8412_Commerce et réparation d'automobiles et de motocycles</v>
      </c>
      <c r="Z1143" t="str">
        <f>INDEX(PDC!$K$1:$L$89,MATCH('RP2016'!$AB1143,PDC!$K:$K,0),MATCH($Z$3,PDC!$K$1:$L$1,0))</f>
        <v>Commerce et réparation d'automobiles et de motocycles</v>
      </c>
      <c r="AA1143">
        <v>8412</v>
      </c>
      <c r="AB1143" t="s">
        <v>223</v>
      </c>
      <c r="AC1143" s="10">
        <v>508.52351628000002</v>
      </c>
    </row>
    <row r="1144" spans="25:29" x14ac:dyDescent="0.35">
      <c r="Y1144" t="str">
        <f t="shared" si="42"/>
        <v>8412_Commerce de gros, à l'exception des automobiles et des motocycles</v>
      </c>
      <c r="Z1144" t="str">
        <f>INDEX(PDC!$K$1:$L$89,MATCH('RP2016'!$AB1144,PDC!$K:$K,0),MATCH($Z$3,PDC!$K$1:$L$1,0))</f>
        <v>Commerce de gros, à l'exception des automobiles et des motocycles</v>
      </c>
      <c r="AA1144">
        <v>8412</v>
      </c>
      <c r="AB1144" t="s">
        <v>210</v>
      </c>
      <c r="AC1144" s="10">
        <v>669.28895806000003</v>
      </c>
    </row>
    <row r="1145" spans="25:29" x14ac:dyDescent="0.35">
      <c r="Y1145" t="str">
        <f t="shared" si="42"/>
        <v>8412_Commerce de détail, à l'exception des automobiles et des motocycles</v>
      </c>
      <c r="Z1145" t="str">
        <f>INDEX(PDC!$K$1:$L$89,MATCH('RP2016'!$AB1145,PDC!$K:$K,0),MATCH($Z$3,PDC!$K$1:$L$1,0))</f>
        <v>Commerce de détail, à l'exception des automobiles et des motocycles</v>
      </c>
      <c r="AA1145">
        <v>8412</v>
      </c>
      <c r="AB1145" t="s">
        <v>206</v>
      </c>
      <c r="AC1145" s="10">
        <v>1678.8301993</v>
      </c>
    </row>
    <row r="1146" spans="25:29" x14ac:dyDescent="0.35">
      <c r="Y1146" t="str">
        <f t="shared" si="42"/>
        <v>8412_Transports terrestres et transport par conduites</v>
      </c>
      <c r="Z1146" t="str">
        <f>INDEX(PDC!$K$1:$L$89,MATCH('RP2016'!$AB1146,PDC!$K:$K,0),MATCH($Z$3,PDC!$K$1:$L$1,0))</f>
        <v>Transports terrestres et transport par conduites</v>
      </c>
      <c r="AA1146">
        <v>8412</v>
      </c>
      <c r="AB1146" t="s">
        <v>205</v>
      </c>
      <c r="AC1146" s="10">
        <v>573.76145491</v>
      </c>
    </row>
    <row r="1147" spans="25:29" x14ac:dyDescent="0.35">
      <c r="Y1147" t="str">
        <f t="shared" si="42"/>
        <v>8412_Transports aériens</v>
      </c>
      <c r="Z1147" t="str">
        <f>INDEX(PDC!$K$1:$L$89,MATCH('RP2016'!$AB1147,PDC!$K:$K,0),MATCH($Z$3,PDC!$K$1:$L$1,0))</f>
        <v>Transports aériens</v>
      </c>
      <c r="AA1147">
        <v>8412</v>
      </c>
      <c r="AB1147" t="s">
        <v>258</v>
      </c>
      <c r="AC1147" s="10">
        <v>1.0651335443000001</v>
      </c>
    </row>
    <row r="1148" spans="25:29" x14ac:dyDescent="0.35">
      <c r="Y1148" t="str">
        <f t="shared" si="42"/>
        <v>8412_Entreposage et services auxiliaires des transports</v>
      </c>
      <c r="Z1148" t="str">
        <f>INDEX(PDC!$K$1:$L$89,MATCH('RP2016'!$AB1148,PDC!$K:$K,0),MATCH($Z$3,PDC!$K$1:$L$1,0))</f>
        <v>Entreposage et services auxiliaires des transports</v>
      </c>
      <c r="AA1148">
        <v>8412</v>
      </c>
      <c r="AB1148" t="s">
        <v>200</v>
      </c>
      <c r="AC1148" s="10">
        <v>163.639624</v>
      </c>
    </row>
    <row r="1149" spans="25:29" x14ac:dyDescent="0.35">
      <c r="Y1149" t="str">
        <f t="shared" si="42"/>
        <v>8412_Activités de poste et de courrier</v>
      </c>
      <c r="Z1149" t="str">
        <f>INDEX(PDC!$K$1:$L$89,MATCH('RP2016'!$AB1149,PDC!$K:$K,0),MATCH($Z$3,PDC!$K$1:$L$1,0))</f>
        <v>Activités de poste et de courrier</v>
      </c>
      <c r="AA1149">
        <v>8412</v>
      </c>
      <c r="AB1149" t="s">
        <v>229</v>
      </c>
      <c r="AC1149" s="10">
        <v>161.91401456</v>
      </c>
    </row>
    <row r="1150" spans="25:29" x14ac:dyDescent="0.35">
      <c r="Y1150" t="str">
        <f t="shared" si="42"/>
        <v>8412_Hébergement</v>
      </c>
      <c r="Z1150" t="str">
        <f>INDEX(PDC!$K$1:$L$89,MATCH('RP2016'!$AB1150,PDC!$K:$K,0),MATCH($Z$3,PDC!$K$1:$L$1,0))</f>
        <v>Hébergement</v>
      </c>
      <c r="AA1150">
        <v>8412</v>
      </c>
      <c r="AB1150" t="s">
        <v>220</v>
      </c>
      <c r="AC1150" s="10">
        <v>79.320068070000005</v>
      </c>
    </row>
    <row r="1151" spans="25:29" x14ac:dyDescent="0.35">
      <c r="Y1151" t="str">
        <f t="shared" si="42"/>
        <v>8412_Restauration</v>
      </c>
      <c r="Z1151" t="str">
        <f>INDEX(PDC!$K$1:$L$89,MATCH('RP2016'!$AB1151,PDC!$K:$K,0),MATCH($Z$3,PDC!$K$1:$L$1,0))</f>
        <v>Restauration</v>
      </c>
      <c r="AA1151">
        <v>8412</v>
      </c>
      <c r="AB1151" t="s">
        <v>214</v>
      </c>
      <c r="AC1151" s="10">
        <v>454.56614076</v>
      </c>
    </row>
    <row r="1152" spans="25:29" x14ac:dyDescent="0.35">
      <c r="Y1152" t="str">
        <f t="shared" si="42"/>
        <v>8412_Édition</v>
      </c>
      <c r="Z1152" t="str">
        <f>INDEX(PDC!$K$1:$L$89,MATCH('RP2016'!$AB1152,PDC!$K:$K,0),MATCH($Z$3,PDC!$K$1:$L$1,0))</f>
        <v>Édition</v>
      </c>
      <c r="AA1152">
        <v>8412</v>
      </c>
      <c r="AB1152" t="s">
        <v>255</v>
      </c>
      <c r="AC1152" s="10">
        <v>19.20993498</v>
      </c>
    </row>
    <row r="1153" spans="25:29" x14ac:dyDescent="0.35">
      <c r="Y1153" t="str">
        <f t="shared" si="42"/>
        <v>8412_Production de films cinématographiques, de vidéo et de programmes de télévision ; enregistrement sonore et édition musicale</v>
      </c>
      <c r="Z1153" t="str">
        <f>INDEX(PDC!$K$1:$L$89,MATCH('RP2016'!$AB1153,PDC!$K:$K,0),MATCH($Z$3,PDC!$K$1:$L$1,0))</f>
        <v>Production de films cinématographiques, de vidéo et de programmes de télévision ; enregistrement sonore et édition musicale</v>
      </c>
      <c r="AA1153">
        <v>8412</v>
      </c>
      <c r="AB1153" t="s">
        <v>228</v>
      </c>
      <c r="AC1153" s="10">
        <v>3.9453846762999998</v>
      </c>
    </row>
    <row r="1154" spans="25:29" x14ac:dyDescent="0.35">
      <c r="Y1154" t="str">
        <f t="shared" si="42"/>
        <v>8412_Programmation et diffusion</v>
      </c>
      <c r="Z1154" t="str">
        <f>INDEX(PDC!$K$1:$L$89,MATCH('RP2016'!$AB1154,PDC!$K:$K,0),MATCH($Z$3,PDC!$K$1:$L$1,0))</f>
        <v>Programmation et diffusion</v>
      </c>
      <c r="AA1154">
        <v>8412</v>
      </c>
      <c r="AB1154" t="s">
        <v>257</v>
      </c>
      <c r="AC1154" s="10">
        <v>3.0611946173</v>
      </c>
    </row>
    <row r="1155" spans="25:29" x14ac:dyDescent="0.35">
      <c r="Y1155" t="str">
        <f t="shared" si="42"/>
        <v>8412_Télécommunications</v>
      </c>
      <c r="Z1155" t="str">
        <f>INDEX(PDC!$K$1:$L$89,MATCH('RP2016'!$AB1155,PDC!$K:$K,0),MATCH($Z$3,PDC!$K$1:$L$1,0))</f>
        <v>Télécommunications</v>
      </c>
      <c r="AA1155">
        <v>8412</v>
      </c>
      <c r="AB1155" t="s">
        <v>249</v>
      </c>
      <c r="AC1155" s="10">
        <v>20.143819043000001</v>
      </c>
    </row>
    <row r="1156" spans="25:29" x14ac:dyDescent="0.35">
      <c r="Y1156" t="str">
        <f t="shared" si="42"/>
        <v>8412_Programmation, conseil et autres activités informatiques</v>
      </c>
      <c r="Z1156" t="str">
        <f>INDEX(PDC!$K$1:$L$89,MATCH('RP2016'!$AB1156,PDC!$K:$K,0),MATCH($Z$3,PDC!$K$1:$L$1,0))</f>
        <v>Programmation, conseil et autres activités informatiques</v>
      </c>
      <c r="AA1156">
        <v>8412</v>
      </c>
      <c r="AB1156" t="s">
        <v>233</v>
      </c>
      <c r="AC1156" s="10">
        <v>26.627386182999999</v>
      </c>
    </row>
    <row r="1157" spans="25:29" x14ac:dyDescent="0.35">
      <c r="Y1157" t="str">
        <f t="shared" ref="Y1157:Y1220" si="43">AA1157&amp;"_"&amp;Z1157</f>
        <v>8412_Services d'information</v>
      </c>
      <c r="Z1157" t="str">
        <f>INDEX(PDC!$K$1:$L$89,MATCH('RP2016'!$AB1157,PDC!$K:$K,0),MATCH($Z$3,PDC!$K$1:$L$1,0))</f>
        <v>Services d'information</v>
      </c>
      <c r="AA1157">
        <v>8412</v>
      </c>
      <c r="AB1157" t="s">
        <v>153</v>
      </c>
      <c r="AC1157" s="10">
        <v>5.0462292185999997</v>
      </c>
    </row>
    <row r="1158" spans="25:29" x14ac:dyDescent="0.35">
      <c r="Y1158" t="str">
        <f t="shared" si="43"/>
        <v>8412_Activités des services financiers, hors assurance et caisses de retraite</v>
      </c>
      <c r="Z1158" t="str">
        <f>INDEX(PDC!$K$1:$L$89,MATCH('RP2016'!$AB1158,PDC!$K:$K,0),MATCH($Z$3,PDC!$K$1:$L$1,0))</f>
        <v>Activités des services financiers, hors assurance et caisses de retraite</v>
      </c>
      <c r="AA1158">
        <v>8412</v>
      </c>
      <c r="AB1158" t="s">
        <v>226</v>
      </c>
      <c r="AC1158" s="10">
        <v>351.42919393</v>
      </c>
    </row>
    <row r="1159" spans="25:29" x14ac:dyDescent="0.35">
      <c r="Y1159" t="str">
        <f t="shared" si="43"/>
        <v>8412_Assurance</v>
      </c>
      <c r="Z1159" t="str">
        <f>INDEX(PDC!$K$1:$L$89,MATCH('RP2016'!$AB1159,PDC!$K:$K,0),MATCH($Z$3,PDC!$K$1:$L$1,0))</f>
        <v>Assurance</v>
      </c>
      <c r="AA1159">
        <v>8412</v>
      </c>
      <c r="AB1159" t="s">
        <v>240</v>
      </c>
      <c r="AC1159" s="10">
        <v>47.128673040999999</v>
      </c>
    </row>
    <row r="1160" spans="25:29" x14ac:dyDescent="0.35">
      <c r="Y1160" t="str">
        <f t="shared" si="43"/>
        <v>8412_Activités auxiliaires de services financiers et d'assurance</v>
      </c>
      <c r="Z1160" t="str">
        <f>INDEX(PDC!$K$1:$L$89,MATCH('RP2016'!$AB1160,PDC!$K:$K,0),MATCH($Z$3,PDC!$K$1:$L$1,0))</f>
        <v>Activités auxiliaires de services financiers et d'assurance</v>
      </c>
      <c r="AA1160">
        <v>8412</v>
      </c>
      <c r="AB1160" t="s">
        <v>232</v>
      </c>
      <c r="AC1160" s="10">
        <v>83.863431814999998</v>
      </c>
    </row>
    <row r="1161" spans="25:29" x14ac:dyDescent="0.35">
      <c r="Y1161" t="str">
        <f t="shared" si="43"/>
        <v>8412_Activités immobilières</v>
      </c>
      <c r="Z1161" t="str">
        <f>INDEX(PDC!$K$1:$L$89,MATCH('RP2016'!$AB1161,PDC!$K:$K,0),MATCH($Z$3,PDC!$K$1:$L$1,0))</f>
        <v>Activités immobilières</v>
      </c>
      <c r="AA1161">
        <v>8412</v>
      </c>
      <c r="AB1161" t="s">
        <v>217</v>
      </c>
      <c r="AC1161" s="10">
        <v>115.14439541</v>
      </c>
    </row>
    <row r="1162" spans="25:29" x14ac:dyDescent="0.35">
      <c r="Y1162" t="str">
        <f t="shared" si="43"/>
        <v>8412_Activités juridiques et comptables</v>
      </c>
      <c r="Z1162" t="str">
        <f>INDEX(PDC!$K$1:$L$89,MATCH('RP2016'!$AB1162,PDC!$K:$K,0),MATCH($Z$3,PDC!$K$1:$L$1,0))</f>
        <v>Activités juridiques et comptables</v>
      </c>
      <c r="AA1162">
        <v>8412</v>
      </c>
      <c r="AB1162" t="s">
        <v>155</v>
      </c>
      <c r="AC1162" s="10">
        <v>222.48995282000001</v>
      </c>
    </row>
    <row r="1163" spans="25:29" x14ac:dyDescent="0.35">
      <c r="Y1163" t="str">
        <f t="shared" si="43"/>
        <v>8412_Activités des sièges sociaux ; conseil de gestion</v>
      </c>
      <c r="Z1163" t="str">
        <f>INDEX(PDC!$K$1:$L$89,MATCH('RP2016'!$AB1163,PDC!$K:$K,0),MATCH($Z$3,PDC!$K$1:$L$1,0))</f>
        <v>Activités des sièges sociaux ; conseil de gestion</v>
      </c>
      <c r="AA1163">
        <v>8412</v>
      </c>
      <c r="AB1163" t="s">
        <v>234</v>
      </c>
      <c r="AC1163" s="10">
        <v>127.36504469</v>
      </c>
    </row>
    <row r="1164" spans="25:29" x14ac:dyDescent="0.35">
      <c r="Y1164" t="str">
        <f t="shared" si="43"/>
        <v>8412_Activités d'architecture et d'ingénierie ; activités de contrôle et analyses techniques</v>
      </c>
      <c r="Z1164" t="str">
        <f>INDEX(PDC!$K$1:$L$89,MATCH('RP2016'!$AB1164,PDC!$K:$K,0),MATCH($Z$3,PDC!$K$1:$L$1,0))</f>
        <v>Activités d'architecture et d'ingénierie ; activités de contrôle et analyses techniques</v>
      </c>
      <c r="AA1164">
        <v>8412</v>
      </c>
      <c r="AB1164" t="s">
        <v>243</v>
      </c>
      <c r="AC1164" s="10">
        <v>139.29362216000001</v>
      </c>
    </row>
    <row r="1165" spans="25:29" x14ac:dyDescent="0.35">
      <c r="Y1165" t="str">
        <f t="shared" si="43"/>
        <v>8412_Recherche-développement scientifique</v>
      </c>
      <c r="Z1165" t="str">
        <f>INDEX(PDC!$K$1:$L$89,MATCH('RP2016'!$AB1165,PDC!$K:$K,0),MATCH($Z$3,PDC!$K$1:$L$1,0))</f>
        <v>Recherche-développement scientifique</v>
      </c>
      <c r="AA1165">
        <v>8412</v>
      </c>
      <c r="AB1165" t="s">
        <v>251</v>
      </c>
      <c r="AC1165" s="10">
        <v>3.1546170180000002</v>
      </c>
    </row>
    <row r="1166" spans="25:29" x14ac:dyDescent="0.35">
      <c r="Y1166" t="str">
        <f t="shared" si="43"/>
        <v>8412_Publicité et études de marché</v>
      </c>
      <c r="Z1166" t="str">
        <f>INDEX(PDC!$K$1:$L$89,MATCH('RP2016'!$AB1166,PDC!$K:$K,0),MATCH($Z$3,PDC!$K$1:$L$1,0))</f>
        <v>Publicité et études de marché</v>
      </c>
      <c r="AA1166">
        <v>8412</v>
      </c>
      <c r="AB1166" t="s">
        <v>157</v>
      </c>
      <c r="AC1166" s="10">
        <v>20.996902138999999</v>
      </c>
    </row>
    <row r="1167" spans="25:29" x14ac:dyDescent="0.35">
      <c r="Y1167" t="str">
        <f t="shared" si="43"/>
        <v>8412_Autres activités spécialisées, scientifiques et techniques</v>
      </c>
      <c r="Z1167" t="str">
        <f>INDEX(PDC!$K$1:$L$89,MATCH('RP2016'!$AB1167,PDC!$K:$K,0),MATCH($Z$3,PDC!$K$1:$L$1,0))</f>
        <v>Autres activités spécialisées, scientifiques et techniques</v>
      </c>
      <c r="AA1167">
        <v>8412</v>
      </c>
      <c r="AB1167" t="s">
        <v>159</v>
      </c>
      <c r="AC1167" s="10">
        <v>35.300521392999997</v>
      </c>
    </row>
    <row r="1168" spans="25:29" x14ac:dyDescent="0.35">
      <c r="Y1168" t="str">
        <f t="shared" si="43"/>
        <v>8412_Activités vétérinaires</v>
      </c>
      <c r="Z1168" t="str">
        <f>INDEX(PDC!$K$1:$L$89,MATCH('RP2016'!$AB1168,PDC!$K:$K,0),MATCH($Z$3,PDC!$K$1:$L$1,0))</f>
        <v>Activités vétérinaires</v>
      </c>
      <c r="AA1168">
        <v>8412</v>
      </c>
      <c r="AB1168" t="s">
        <v>238</v>
      </c>
      <c r="AC1168" s="10">
        <v>38.749018661000001</v>
      </c>
    </row>
    <row r="1169" spans="25:29" x14ac:dyDescent="0.35">
      <c r="Y1169" t="str">
        <f t="shared" si="43"/>
        <v>8412_Activités de location et location-bail</v>
      </c>
      <c r="Z1169" t="str">
        <f>INDEX(PDC!$K$1:$L$89,MATCH('RP2016'!$AB1169,PDC!$K:$K,0),MATCH($Z$3,PDC!$K$1:$L$1,0))</f>
        <v>Activités de location et location-bail</v>
      </c>
      <c r="AA1169">
        <v>8412</v>
      </c>
      <c r="AB1169" t="s">
        <v>236</v>
      </c>
      <c r="AC1169" s="10">
        <v>65.153905019000007</v>
      </c>
    </row>
    <row r="1170" spans="25:29" x14ac:dyDescent="0.35">
      <c r="Y1170" t="str">
        <f t="shared" si="43"/>
        <v>8412_Activités liées à l'emploi</v>
      </c>
      <c r="Z1170" t="str">
        <f>INDEX(PDC!$K$1:$L$89,MATCH('RP2016'!$AB1170,PDC!$K:$K,0),MATCH($Z$3,PDC!$K$1:$L$1,0))</f>
        <v>Activités liées à l'emploi</v>
      </c>
      <c r="AA1170">
        <v>8412</v>
      </c>
      <c r="AB1170" t="s">
        <v>198</v>
      </c>
      <c r="AC1170" s="10">
        <v>496.12192267</v>
      </c>
    </row>
    <row r="1171" spans="25:29" x14ac:dyDescent="0.35">
      <c r="Y1171" t="str">
        <f t="shared" si="43"/>
        <v>8412_Activités des agences de voyage, voyagistes, services de réservation et activités connexes</v>
      </c>
      <c r="Z1171" t="str">
        <f>INDEX(PDC!$K$1:$L$89,MATCH('RP2016'!$AB1171,PDC!$K:$K,0),MATCH($Z$3,PDC!$K$1:$L$1,0))</f>
        <v>Activités des agences de voyage, voyagistes, services de réservation et activités connexes</v>
      </c>
      <c r="AA1171">
        <v>8412</v>
      </c>
      <c r="AB1171" t="s">
        <v>227</v>
      </c>
      <c r="AC1171" s="10">
        <v>30.917625369</v>
      </c>
    </row>
    <row r="1172" spans="25:29" x14ac:dyDescent="0.35">
      <c r="Y1172" t="str">
        <f t="shared" si="43"/>
        <v>8412_Enquêtes et sécurité</v>
      </c>
      <c r="Z1172" t="str">
        <f>INDEX(PDC!$K$1:$L$89,MATCH('RP2016'!$AB1172,PDC!$K:$K,0),MATCH($Z$3,PDC!$K$1:$L$1,0))</f>
        <v>Enquêtes et sécurité</v>
      </c>
      <c r="AA1172">
        <v>8412</v>
      </c>
      <c r="AB1172" t="s">
        <v>213</v>
      </c>
      <c r="AC1172" s="10">
        <v>29.396711864</v>
      </c>
    </row>
    <row r="1173" spans="25:29" x14ac:dyDescent="0.35">
      <c r="Y1173" t="str">
        <f t="shared" si="43"/>
        <v>8412_Services relatifs aux bâtiments et aménagement paysager</v>
      </c>
      <c r="Z1173" t="str">
        <f>INDEX(PDC!$K$1:$L$89,MATCH('RP2016'!$AB1173,PDC!$K:$K,0),MATCH($Z$3,PDC!$K$1:$L$1,0))</f>
        <v>Services relatifs aux bâtiments et aménagement paysager</v>
      </c>
      <c r="AA1173">
        <v>8412</v>
      </c>
      <c r="AB1173" t="s">
        <v>212</v>
      </c>
      <c r="AC1173" s="10">
        <v>289.07078097999999</v>
      </c>
    </row>
    <row r="1174" spans="25:29" x14ac:dyDescent="0.35">
      <c r="Y1174" t="str">
        <f t="shared" si="43"/>
        <v>8412_Activités administratives et autres activités de soutien aux entreprises</v>
      </c>
      <c r="Z1174" t="str">
        <f>INDEX(PDC!$K$1:$L$89,MATCH('RP2016'!$AB1174,PDC!$K:$K,0),MATCH($Z$3,PDC!$K$1:$L$1,0))</f>
        <v>Activités administratives et autres activités de soutien aux entreprises</v>
      </c>
      <c r="AA1174">
        <v>8412</v>
      </c>
      <c r="AB1174" t="s">
        <v>224</v>
      </c>
      <c r="AC1174" s="10">
        <v>131.82267098</v>
      </c>
    </row>
    <row r="1175" spans="25:29" x14ac:dyDescent="0.35">
      <c r="Y1175" t="str">
        <f t="shared" si="43"/>
        <v>8412_Administration publique et défense ; sécurité sociale obligatoire</v>
      </c>
      <c r="Z1175" t="str">
        <f>INDEX(PDC!$K$1:$L$89,MATCH('RP2016'!$AB1175,PDC!$K:$K,0),MATCH($Z$3,PDC!$K$1:$L$1,0))</f>
        <v>Administration publique et défense ; sécurité sociale obligatoire</v>
      </c>
      <c r="AA1175">
        <v>8412</v>
      </c>
      <c r="AB1175" t="s">
        <v>218</v>
      </c>
      <c r="AC1175" s="10">
        <v>750.80040713999995</v>
      </c>
    </row>
    <row r="1176" spans="25:29" x14ac:dyDescent="0.35">
      <c r="Y1176" t="str">
        <f t="shared" si="43"/>
        <v>8412_Enseignement</v>
      </c>
      <c r="Z1176" t="str">
        <f>INDEX(PDC!$K$1:$L$89,MATCH('RP2016'!$AB1176,PDC!$K:$K,0),MATCH($Z$3,PDC!$K$1:$L$1,0))</f>
        <v>Enseignement</v>
      </c>
      <c r="AA1176">
        <v>8412</v>
      </c>
      <c r="AB1176" t="s">
        <v>222</v>
      </c>
      <c r="AC1176" s="10">
        <v>848.51783665000005</v>
      </c>
    </row>
    <row r="1177" spans="25:29" x14ac:dyDescent="0.35">
      <c r="Y1177" t="str">
        <f t="shared" si="43"/>
        <v>8412_Activités pour la santé humaine</v>
      </c>
      <c r="Z1177" t="str">
        <f>INDEX(PDC!$K$1:$L$89,MATCH('RP2016'!$AB1177,PDC!$K:$K,0),MATCH($Z$3,PDC!$K$1:$L$1,0))</f>
        <v>Activités pour la santé humaine</v>
      </c>
      <c r="AA1177">
        <v>8412</v>
      </c>
      <c r="AB1177" t="s">
        <v>207</v>
      </c>
      <c r="AC1177" s="10">
        <v>752.19322313999999</v>
      </c>
    </row>
    <row r="1178" spans="25:29" x14ac:dyDescent="0.35">
      <c r="Y1178" t="str">
        <f t="shared" si="43"/>
        <v>8412_Hébergement médico-social et social</v>
      </c>
      <c r="Z1178" t="str">
        <f>INDEX(PDC!$K$1:$L$89,MATCH('RP2016'!$AB1178,PDC!$K:$K,0),MATCH($Z$3,PDC!$K$1:$L$1,0))</f>
        <v>Hébergement médico-social et social</v>
      </c>
      <c r="AA1178">
        <v>8412</v>
      </c>
      <c r="AB1178" t="s">
        <v>202</v>
      </c>
      <c r="AC1178" s="10">
        <v>731.43067165000002</v>
      </c>
    </row>
    <row r="1179" spans="25:29" x14ac:dyDescent="0.35">
      <c r="Y1179" t="str">
        <f t="shared" si="43"/>
        <v>8412_Action sociale sans hébergement</v>
      </c>
      <c r="Z1179" t="str">
        <f>INDEX(PDC!$K$1:$L$89,MATCH('RP2016'!$AB1179,PDC!$K:$K,0),MATCH($Z$3,PDC!$K$1:$L$1,0))</f>
        <v>Action sociale sans hébergement</v>
      </c>
      <c r="AA1179">
        <v>8412</v>
      </c>
      <c r="AB1179" t="s">
        <v>201</v>
      </c>
      <c r="AC1179" s="10">
        <v>1854.4818178</v>
      </c>
    </row>
    <row r="1180" spans="25:29" x14ac:dyDescent="0.35">
      <c r="Y1180" t="str">
        <f t="shared" si="43"/>
        <v>8412_Activités créatives, artistiques et de spectacle</v>
      </c>
      <c r="Z1180" t="str">
        <f>INDEX(PDC!$K$1:$L$89,MATCH('RP2016'!$AB1180,PDC!$K:$K,0),MATCH($Z$3,PDC!$K$1:$L$1,0))</f>
        <v>Activités créatives, artistiques et de spectacle</v>
      </c>
      <c r="AA1180">
        <v>8412</v>
      </c>
      <c r="AB1180" t="s">
        <v>245</v>
      </c>
      <c r="AC1180" s="10">
        <v>77.369189164000005</v>
      </c>
    </row>
    <row r="1181" spans="25:29" x14ac:dyDescent="0.35">
      <c r="Y1181" t="str">
        <f t="shared" si="43"/>
        <v>8412_Bibliothèques, archives, musées et autres activités culturelles</v>
      </c>
      <c r="Z1181" t="str">
        <f>INDEX(PDC!$K$1:$L$89,MATCH('RP2016'!$AB1181,PDC!$K:$K,0),MATCH($Z$3,PDC!$K$1:$L$1,0))</f>
        <v>Bibliothèques, archives, musées et autres activités culturelles</v>
      </c>
      <c r="AA1181">
        <v>8412</v>
      </c>
      <c r="AB1181" t="s">
        <v>239</v>
      </c>
      <c r="AC1181" s="10">
        <v>6.1620546746000002</v>
      </c>
    </row>
    <row r="1182" spans="25:29" x14ac:dyDescent="0.35">
      <c r="Y1182" t="str">
        <f t="shared" si="43"/>
        <v>8412_Activités sportives, récréatives et de loisirs</v>
      </c>
      <c r="Z1182" t="str">
        <f>INDEX(PDC!$K$1:$L$89,MATCH('RP2016'!$AB1182,PDC!$K:$K,0),MATCH($Z$3,PDC!$K$1:$L$1,0))</f>
        <v>Activités sportives, récréatives et de loisirs</v>
      </c>
      <c r="AA1182">
        <v>8412</v>
      </c>
      <c r="AB1182" t="s">
        <v>241</v>
      </c>
      <c r="AC1182" s="10">
        <v>161.51726084000001</v>
      </c>
    </row>
    <row r="1183" spans="25:29" x14ac:dyDescent="0.35">
      <c r="Y1183" t="str">
        <f t="shared" si="43"/>
        <v>8412_Activités des organisations associatives</v>
      </c>
      <c r="Z1183" t="str">
        <f>INDEX(PDC!$K$1:$L$89,MATCH('RP2016'!$AB1183,PDC!$K:$K,0),MATCH($Z$3,PDC!$K$1:$L$1,0))</f>
        <v>Activités des organisations associatives</v>
      </c>
      <c r="AA1183">
        <v>8412</v>
      </c>
      <c r="AB1183" t="s">
        <v>209</v>
      </c>
      <c r="AC1183" s="10">
        <v>214.19377195999999</v>
      </c>
    </row>
    <row r="1184" spans="25:29" x14ac:dyDescent="0.35">
      <c r="Y1184" t="str">
        <f t="shared" si="43"/>
        <v>8412_Réparation d'ordinateurs et de biens personnels et domestiques</v>
      </c>
      <c r="Z1184" t="str">
        <f>INDEX(PDC!$K$1:$L$89,MATCH('RP2016'!$AB1184,PDC!$K:$K,0),MATCH($Z$3,PDC!$K$1:$L$1,0))</f>
        <v>Réparation d'ordinateurs et de biens personnels et domestiques</v>
      </c>
      <c r="AA1184">
        <v>8412</v>
      </c>
      <c r="AB1184" t="s">
        <v>242</v>
      </c>
      <c r="AC1184" s="10">
        <v>24.95711743</v>
      </c>
    </row>
    <row r="1185" spans="25:29" x14ac:dyDescent="0.35">
      <c r="Y1185" t="str">
        <f t="shared" si="43"/>
        <v>8412_Autres services personnels</v>
      </c>
      <c r="Z1185" t="str">
        <f>INDEX(PDC!$K$1:$L$89,MATCH('RP2016'!$AB1185,PDC!$K:$K,0),MATCH($Z$3,PDC!$K$1:$L$1,0))</f>
        <v>Autres services personnels</v>
      </c>
      <c r="AA1185">
        <v>8412</v>
      </c>
      <c r="AB1185" t="s">
        <v>216</v>
      </c>
      <c r="AC1185" s="10">
        <v>210.86776085</v>
      </c>
    </row>
    <row r="1186" spans="25:29" x14ac:dyDescent="0.35">
      <c r="Y1186" t="str">
        <f t="shared" si="43"/>
        <v>8412_Activités des ménages en tant qu'employeurs de personnel domestique</v>
      </c>
      <c r="Z1186" t="str">
        <f>INDEX(PDC!$K$1:$L$89,MATCH('RP2016'!$AB1186,PDC!$K:$K,0),MATCH($Z$3,PDC!$K$1:$L$1,0))</f>
        <v>Activités des ménages en tant qu'employeurs de personnel domestique</v>
      </c>
      <c r="AA1186">
        <v>8412</v>
      </c>
      <c r="AB1186" t="s">
        <v>261</v>
      </c>
      <c r="AC1186" s="10">
        <v>240.71345711999999</v>
      </c>
    </row>
    <row r="1187" spans="25:29" x14ac:dyDescent="0.35">
      <c r="Y1187" t="str">
        <f t="shared" si="43"/>
        <v>8413_Culture et production animale, chasse et services annexes</v>
      </c>
      <c r="Z1187" t="str">
        <f>INDEX(PDC!$K$1:$L$89,MATCH('RP2016'!$AB1187,PDC!$K:$K,0),MATCH($Z$3,PDC!$K$1:$L$1,0))</f>
        <v>Culture et production animale, chasse et services annexes</v>
      </c>
      <c r="AA1187">
        <v>8413</v>
      </c>
      <c r="AB1187" t="s">
        <v>94</v>
      </c>
      <c r="AC1187" s="10">
        <v>222.50956133</v>
      </c>
    </row>
    <row r="1188" spans="25:29" x14ac:dyDescent="0.35">
      <c r="Y1188" t="str">
        <f t="shared" si="43"/>
        <v>8413_Sylviculture et exploitation forestière</v>
      </c>
      <c r="Z1188" t="str">
        <f>INDEX(PDC!$K$1:$L$89,MATCH('RP2016'!$AB1188,PDC!$K:$K,0),MATCH($Z$3,PDC!$K$1:$L$1,0))</f>
        <v>Sylviculture et exploitation forestière</v>
      </c>
      <c r="AA1188">
        <v>8413</v>
      </c>
      <c r="AB1188" t="s">
        <v>95</v>
      </c>
      <c r="AC1188" s="10">
        <v>85.868131747999996</v>
      </c>
    </row>
    <row r="1189" spans="25:29" x14ac:dyDescent="0.35">
      <c r="Y1189" t="str">
        <f t="shared" si="43"/>
        <v>8413_Autres industries extractives</v>
      </c>
      <c r="Z1189" t="str">
        <f>INDEX(PDC!$K$1:$L$89,MATCH('RP2016'!$AB1189,PDC!$K:$K,0),MATCH($Z$3,PDC!$K$1:$L$1,0))</f>
        <v>Autres industries extractives</v>
      </c>
      <c r="AA1189">
        <v>8413</v>
      </c>
      <c r="AB1189" t="s">
        <v>96</v>
      </c>
      <c r="AC1189" s="10">
        <v>27.245491417</v>
      </c>
    </row>
    <row r="1190" spans="25:29" x14ac:dyDescent="0.35">
      <c r="Y1190" t="str">
        <f t="shared" si="43"/>
        <v>8413_Industries alimentaires</v>
      </c>
      <c r="Z1190" t="str">
        <f>INDEX(PDC!$K$1:$L$89,MATCH('RP2016'!$AB1190,PDC!$K:$K,0),MATCH($Z$3,PDC!$K$1:$L$1,0))</f>
        <v>Industries alimentaires</v>
      </c>
      <c r="AA1190">
        <v>8413</v>
      </c>
      <c r="AB1190" t="s">
        <v>199</v>
      </c>
      <c r="AC1190" s="10">
        <v>852.94698085000005</v>
      </c>
    </row>
    <row r="1191" spans="25:29" x14ac:dyDescent="0.35">
      <c r="Y1191" t="str">
        <f t="shared" si="43"/>
        <v>8413_Fabrication de boissons</v>
      </c>
      <c r="Z1191" t="str">
        <f>INDEX(PDC!$K$1:$L$89,MATCH('RP2016'!$AB1191,PDC!$K:$K,0),MATCH($Z$3,PDC!$K$1:$L$1,0))</f>
        <v>Fabrication de boissons</v>
      </c>
      <c r="AA1191">
        <v>8413</v>
      </c>
      <c r="AB1191" t="s">
        <v>252</v>
      </c>
      <c r="AC1191" s="10">
        <v>10.125874125999999</v>
      </c>
    </row>
    <row r="1192" spans="25:29" x14ac:dyDescent="0.35">
      <c r="Y1192" t="str">
        <f t="shared" si="43"/>
        <v>8413_Fabrication de textiles</v>
      </c>
      <c r="Z1192" t="str">
        <f>INDEX(PDC!$K$1:$L$89,MATCH('RP2016'!$AB1192,PDC!$K:$K,0),MATCH($Z$3,PDC!$K$1:$L$1,0))</f>
        <v>Fabrication de textiles</v>
      </c>
      <c r="AA1192">
        <v>8413</v>
      </c>
      <c r="AB1192" t="s">
        <v>250</v>
      </c>
      <c r="AC1192" s="10">
        <v>11.383813985</v>
      </c>
    </row>
    <row r="1193" spans="25:29" x14ac:dyDescent="0.35">
      <c r="Y1193" t="str">
        <f t="shared" si="43"/>
        <v>8413_Travail du bois et fabrication d'articles en bois et en liège, à l'exception des meubles ; fabrication d'articles en vannerie et sparterie</v>
      </c>
      <c r="Z1193" t="str">
        <f>INDEX(PDC!$K$1:$L$89,MATCH('RP2016'!$AB1193,PDC!$K:$K,0),MATCH($Z$3,PDC!$K$1:$L$1,0))</f>
        <v>Travail du bois et fabrication d'articles en bois et en liège, à l'exception des meubles ; fabrication d'articles en vannerie et sparterie</v>
      </c>
      <c r="AA1193">
        <v>8413</v>
      </c>
      <c r="AB1193" t="s">
        <v>196</v>
      </c>
      <c r="AC1193" s="10">
        <v>186.82121171</v>
      </c>
    </row>
    <row r="1194" spans="25:29" x14ac:dyDescent="0.35">
      <c r="Y1194" t="str">
        <f t="shared" si="43"/>
        <v>8413_Industrie du papier et du carton</v>
      </c>
      <c r="Z1194" t="str">
        <f>INDEX(PDC!$K$1:$L$89,MATCH('RP2016'!$AB1194,PDC!$K:$K,0),MATCH($Z$3,PDC!$K$1:$L$1,0))</f>
        <v>Industrie du papier et du carton</v>
      </c>
      <c r="AA1194">
        <v>8413</v>
      </c>
      <c r="AB1194" t="s">
        <v>248</v>
      </c>
      <c r="AC1194" s="10">
        <v>5</v>
      </c>
    </row>
    <row r="1195" spans="25:29" x14ac:dyDescent="0.35">
      <c r="Y1195" t="str">
        <f t="shared" si="43"/>
        <v>8413_Imprimerie et reproduction d'enregistrements</v>
      </c>
      <c r="Z1195" t="str">
        <f>INDEX(PDC!$K$1:$L$89,MATCH('RP2016'!$AB1195,PDC!$K:$K,0),MATCH($Z$3,PDC!$K$1:$L$1,0))</f>
        <v>Imprimerie et reproduction d'enregistrements</v>
      </c>
      <c r="AA1195">
        <v>8413</v>
      </c>
      <c r="AB1195" t="s">
        <v>221</v>
      </c>
      <c r="AC1195" s="10">
        <v>9.8587570621000005</v>
      </c>
    </row>
    <row r="1196" spans="25:29" x14ac:dyDescent="0.35">
      <c r="Y1196" t="str">
        <f t="shared" si="43"/>
        <v>8413_Industrie chimique</v>
      </c>
      <c r="Z1196" t="str">
        <f>INDEX(PDC!$K$1:$L$89,MATCH('RP2016'!$AB1196,PDC!$K:$K,0),MATCH($Z$3,PDC!$K$1:$L$1,0))</f>
        <v>Industrie chimique</v>
      </c>
      <c r="AA1196">
        <v>8413</v>
      </c>
      <c r="AB1196" t="s">
        <v>211</v>
      </c>
      <c r="AC1196" s="10">
        <v>320.31149443999999</v>
      </c>
    </row>
    <row r="1197" spans="25:29" x14ac:dyDescent="0.35">
      <c r="Y1197" t="str">
        <f t="shared" si="43"/>
        <v>8413_Industrie pharmaceutique</v>
      </c>
      <c r="Z1197" t="str">
        <f>INDEX(PDC!$K$1:$L$89,MATCH('RP2016'!$AB1197,PDC!$K:$K,0),MATCH($Z$3,PDC!$K$1:$L$1,0))</f>
        <v>Industrie pharmaceutique</v>
      </c>
      <c r="AA1197">
        <v>8413</v>
      </c>
      <c r="AB1197" t="s">
        <v>259</v>
      </c>
      <c r="AC1197" s="10">
        <v>13.703108045</v>
      </c>
    </row>
    <row r="1198" spans="25:29" x14ac:dyDescent="0.35">
      <c r="Y1198" t="str">
        <f t="shared" si="43"/>
        <v>8413_Fabrication de produits en caoutchouc et en plastique</v>
      </c>
      <c r="Z1198" t="str">
        <f>INDEX(PDC!$K$1:$L$89,MATCH('RP2016'!$AB1198,PDC!$K:$K,0),MATCH($Z$3,PDC!$K$1:$L$1,0))</f>
        <v>Fabrication de produits en caoutchouc et en plastique</v>
      </c>
      <c r="AA1198">
        <v>8413</v>
      </c>
      <c r="AB1198" t="s">
        <v>195</v>
      </c>
      <c r="AC1198" s="10">
        <v>16.947402273000002</v>
      </c>
    </row>
    <row r="1199" spans="25:29" x14ac:dyDescent="0.35">
      <c r="Y1199" t="str">
        <f t="shared" si="43"/>
        <v>8413_Fabrication d'autres produits minéraux non métalliques</v>
      </c>
      <c r="Z1199" t="str">
        <f>INDEX(PDC!$K$1:$L$89,MATCH('RP2016'!$AB1199,PDC!$K:$K,0),MATCH($Z$3,PDC!$K$1:$L$1,0))</f>
        <v>Fabrication d'autres produits minéraux non métalliques</v>
      </c>
      <c r="AA1199">
        <v>8413</v>
      </c>
      <c r="AB1199" t="s">
        <v>203</v>
      </c>
      <c r="AC1199" s="10">
        <v>385.69399871000002</v>
      </c>
    </row>
    <row r="1200" spans="25:29" x14ac:dyDescent="0.35">
      <c r="Y1200" t="str">
        <f t="shared" si="43"/>
        <v>8413_Métallurgie</v>
      </c>
      <c r="Z1200" t="str">
        <f>INDEX(PDC!$K$1:$L$89,MATCH('RP2016'!$AB1200,PDC!$K:$K,0),MATCH($Z$3,PDC!$K$1:$L$1,0))</f>
        <v>Métallurgie</v>
      </c>
      <c r="AA1200">
        <v>8413</v>
      </c>
      <c r="AB1200" t="s">
        <v>225</v>
      </c>
      <c r="AC1200" s="10">
        <v>1815.761778</v>
      </c>
    </row>
    <row r="1201" spans="25:29" x14ac:dyDescent="0.35">
      <c r="Y1201" t="str">
        <f t="shared" si="43"/>
        <v>8413_Fabrication de produits métalliques, à l'exception des machines et des équipements</v>
      </c>
      <c r="Z1201" t="str">
        <f>INDEX(PDC!$K$1:$L$89,MATCH('RP2016'!$AB1201,PDC!$K:$K,0),MATCH($Z$3,PDC!$K$1:$L$1,0))</f>
        <v>Fabrication de produits métalliques, à l'exception des machines et des équipements</v>
      </c>
      <c r="AA1201">
        <v>8413</v>
      </c>
      <c r="AB1201" t="s">
        <v>204</v>
      </c>
      <c r="AC1201" s="10">
        <v>683.89450380000005</v>
      </c>
    </row>
    <row r="1202" spans="25:29" x14ac:dyDescent="0.35">
      <c r="Y1202" t="str">
        <f t="shared" si="43"/>
        <v>8413_Fabrication de produits informatiques, électroniques et optiques</v>
      </c>
      <c r="Z1202" t="str">
        <f>INDEX(PDC!$K$1:$L$89,MATCH('RP2016'!$AB1202,PDC!$K:$K,0),MATCH($Z$3,PDC!$K$1:$L$1,0))</f>
        <v>Fabrication de produits informatiques, électroniques et optiques</v>
      </c>
      <c r="AA1202">
        <v>8413</v>
      </c>
      <c r="AB1202" t="s">
        <v>145</v>
      </c>
      <c r="AC1202" s="10">
        <v>5</v>
      </c>
    </row>
    <row r="1203" spans="25:29" x14ac:dyDescent="0.35">
      <c r="Y1203" t="str">
        <f t="shared" si="43"/>
        <v>8413_Fabrication d'équipements électriques</v>
      </c>
      <c r="Z1203" t="str">
        <f>INDEX(PDC!$K$1:$L$89,MATCH('RP2016'!$AB1203,PDC!$K:$K,0),MATCH($Z$3,PDC!$K$1:$L$1,0))</f>
        <v>Fabrication d'équipements électriques</v>
      </c>
      <c r="AA1203">
        <v>8413</v>
      </c>
      <c r="AB1203" t="s">
        <v>235</v>
      </c>
      <c r="AC1203" s="10">
        <v>49.866319419</v>
      </c>
    </row>
    <row r="1204" spans="25:29" x14ac:dyDescent="0.35">
      <c r="Y1204" t="str">
        <f t="shared" si="43"/>
        <v>8413_Fabrication de machines et équipements n.c.a.</v>
      </c>
      <c r="Z1204" t="str">
        <f>INDEX(PDC!$K$1:$L$89,MATCH('RP2016'!$AB1204,PDC!$K:$K,0),MATCH($Z$3,PDC!$K$1:$L$1,0))</f>
        <v>Fabrication de machines et équipements n.c.a.</v>
      </c>
      <c r="AA1204">
        <v>8413</v>
      </c>
      <c r="AB1204" t="s">
        <v>219</v>
      </c>
      <c r="AC1204" s="10">
        <v>116.42402652</v>
      </c>
    </row>
    <row r="1205" spans="25:29" x14ac:dyDescent="0.35">
      <c r="Y1205" t="str">
        <f t="shared" si="43"/>
        <v>8413_Industrie automobile</v>
      </c>
      <c r="Z1205" t="str">
        <f>INDEX(PDC!$K$1:$L$89,MATCH('RP2016'!$AB1205,PDC!$K:$K,0),MATCH($Z$3,PDC!$K$1:$L$1,0))</f>
        <v>Industrie automobile</v>
      </c>
      <c r="AA1205">
        <v>8413</v>
      </c>
      <c r="AB1205" t="s">
        <v>208</v>
      </c>
      <c r="AC1205" s="10">
        <v>10.028178781999999</v>
      </c>
    </row>
    <row r="1206" spans="25:29" x14ac:dyDescent="0.35">
      <c r="Y1206" t="str">
        <f t="shared" si="43"/>
        <v>8413_Fabrication d'autres matériels de transport</v>
      </c>
      <c r="Z1206" t="str">
        <f>INDEX(PDC!$K$1:$L$89,MATCH('RP2016'!$AB1206,PDC!$K:$K,0),MATCH($Z$3,PDC!$K$1:$L$1,0))</f>
        <v>Fabrication d'autres matériels de transport</v>
      </c>
      <c r="AA1206">
        <v>8413</v>
      </c>
      <c r="AB1206" t="s">
        <v>237</v>
      </c>
      <c r="AC1206" s="10">
        <v>14.679924029</v>
      </c>
    </row>
    <row r="1207" spans="25:29" x14ac:dyDescent="0.35">
      <c r="Y1207" t="str">
        <f t="shared" si="43"/>
        <v>8413_Fabrication de meubles</v>
      </c>
      <c r="Z1207" t="str">
        <f>INDEX(PDC!$K$1:$L$89,MATCH('RP2016'!$AB1207,PDC!$K:$K,0),MATCH($Z$3,PDC!$K$1:$L$1,0))</f>
        <v>Fabrication de meubles</v>
      </c>
      <c r="AA1207">
        <v>8413</v>
      </c>
      <c r="AB1207" t="s">
        <v>231</v>
      </c>
      <c r="AC1207" s="10">
        <v>3.1714626243000001</v>
      </c>
    </row>
    <row r="1208" spans="25:29" x14ac:dyDescent="0.35">
      <c r="Y1208" t="str">
        <f t="shared" si="43"/>
        <v>8413_Autres industries manufacturières</v>
      </c>
      <c r="Z1208" t="str">
        <f>INDEX(PDC!$K$1:$L$89,MATCH('RP2016'!$AB1208,PDC!$K:$K,0),MATCH($Z$3,PDC!$K$1:$L$1,0))</f>
        <v>Autres industries manufacturières</v>
      </c>
      <c r="AA1208">
        <v>8413</v>
      </c>
      <c r="AB1208" t="s">
        <v>244</v>
      </c>
      <c r="AC1208" s="10">
        <v>9.1354046476999997</v>
      </c>
    </row>
    <row r="1209" spans="25:29" x14ac:dyDescent="0.35">
      <c r="Y1209" t="str">
        <f t="shared" si="43"/>
        <v>8413_Réparation et installation de machines et d'équipements</v>
      </c>
      <c r="Z1209" t="str">
        <f>INDEX(PDC!$K$1:$L$89,MATCH('RP2016'!$AB1209,PDC!$K:$K,0),MATCH($Z$3,PDC!$K$1:$L$1,0))</f>
        <v>Réparation et installation de machines et d'équipements</v>
      </c>
      <c r="AA1209">
        <v>8413</v>
      </c>
      <c r="AB1209" t="s">
        <v>215</v>
      </c>
      <c r="AC1209" s="10">
        <v>147.59199507</v>
      </c>
    </row>
    <row r="1210" spans="25:29" x14ac:dyDescent="0.35">
      <c r="Y1210" t="str">
        <f t="shared" si="43"/>
        <v>8413_Production et distribution d'électricité, de gaz, de vapeur et d'air conditionné</v>
      </c>
      <c r="Z1210" t="str">
        <f>INDEX(PDC!$K$1:$L$89,MATCH('RP2016'!$AB1210,PDC!$K:$K,0),MATCH($Z$3,PDC!$K$1:$L$1,0))</f>
        <v>Production et distribution d'électricité, de gaz, de vapeur et d'air conditionné</v>
      </c>
      <c r="AA1210">
        <v>8413</v>
      </c>
      <c r="AB1210" t="s">
        <v>253</v>
      </c>
      <c r="AC1210" s="10">
        <v>622.90922564000005</v>
      </c>
    </row>
    <row r="1211" spans="25:29" x14ac:dyDescent="0.35">
      <c r="Y1211" t="str">
        <f t="shared" si="43"/>
        <v>8413_Captage, traitement et distribution d'eau</v>
      </c>
      <c r="Z1211" t="str">
        <f>INDEX(PDC!$K$1:$L$89,MATCH('RP2016'!$AB1211,PDC!$K:$K,0),MATCH($Z$3,PDC!$K$1:$L$1,0))</f>
        <v>Captage, traitement et distribution d'eau</v>
      </c>
      <c r="AA1211">
        <v>8413</v>
      </c>
      <c r="AB1211" t="s">
        <v>230</v>
      </c>
      <c r="AC1211" s="10">
        <v>102.73429849999999</v>
      </c>
    </row>
    <row r="1212" spans="25:29" x14ac:dyDescent="0.35">
      <c r="Y1212" t="str">
        <f t="shared" si="43"/>
        <v>8413_Collecte et traitement des eaux usées</v>
      </c>
      <c r="Z1212" t="str">
        <f>INDEX(PDC!$K$1:$L$89,MATCH('RP2016'!$AB1212,PDC!$K:$K,0),MATCH($Z$3,PDC!$K$1:$L$1,0))</f>
        <v>Collecte et traitement des eaux usées</v>
      </c>
      <c r="AA1212">
        <v>8413</v>
      </c>
      <c r="AB1212" t="s">
        <v>197</v>
      </c>
      <c r="AC1212" s="10">
        <v>21.373113559</v>
      </c>
    </row>
    <row r="1213" spans="25:29" x14ac:dyDescent="0.35">
      <c r="Y1213" t="str">
        <f t="shared" si="43"/>
        <v>8413_Collecte, traitement et élimination des déchets ; récupération</v>
      </c>
      <c r="Z1213" t="str">
        <f>INDEX(PDC!$K$1:$L$89,MATCH('RP2016'!$AB1213,PDC!$K:$K,0),MATCH($Z$3,PDC!$K$1:$L$1,0))</f>
        <v>Collecte, traitement et élimination des déchets ; récupération</v>
      </c>
      <c r="AA1213">
        <v>8413</v>
      </c>
      <c r="AB1213" t="s">
        <v>147</v>
      </c>
      <c r="AC1213" s="10">
        <v>173.30994695999999</v>
      </c>
    </row>
    <row r="1214" spans="25:29" x14ac:dyDescent="0.35">
      <c r="Y1214" t="str">
        <f t="shared" si="43"/>
        <v>8413_Construction de bâtiments</v>
      </c>
      <c r="Z1214" t="str">
        <f>INDEX(PDC!$K$1:$L$89,MATCH('RP2016'!$AB1214,PDC!$K:$K,0),MATCH($Z$3,PDC!$K$1:$L$1,0))</f>
        <v>Construction de bâtiments</v>
      </c>
      <c r="AA1214">
        <v>8413</v>
      </c>
      <c r="AB1214" t="s">
        <v>193</v>
      </c>
      <c r="AC1214" s="10">
        <v>175.44777242000001</v>
      </c>
    </row>
    <row r="1215" spans="25:29" x14ac:dyDescent="0.35">
      <c r="Y1215" t="str">
        <f t="shared" si="43"/>
        <v>8413_Génie civil</v>
      </c>
      <c r="Z1215" t="str">
        <f>INDEX(PDC!$K$1:$L$89,MATCH('RP2016'!$AB1215,PDC!$K:$K,0),MATCH($Z$3,PDC!$K$1:$L$1,0))</f>
        <v>Génie civil</v>
      </c>
      <c r="AA1215">
        <v>8413</v>
      </c>
      <c r="AB1215" t="s">
        <v>149</v>
      </c>
      <c r="AC1215" s="10">
        <v>473.86477710000003</v>
      </c>
    </row>
    <row r="1216" spans="25:29" x14ac:dyDescent="0.35">
      <c r="Y1216" t="str">
        <f t="shared" si="43"/>
        <v>8413_Travaux de construction spécialisés</v>
      </c>
      <c r="Z1216" t="str">
        <f>INDEX(PDC!$K$1:$L$89,MATCH('RP2016'!$AB1216,PDC!$K:$K,0),MATCH($Z$3,PDC!$K$1:$L$1,0))</f>
        <v>Travaux de construction spécialisés</v>
      </c>
      <c r="AA1216">
        <v>8413</v>
      </c>
      <c r="AB1216" t="s">
        <v>151</v>
      </c>
      <c r="AC1216" s="10">
        <v>2749.7201094000002</v>
      </c>
    </row>
    <row r="1217" spans="25:29" x14ac:dyDescent="0.35">
      <c r="Y1217" t="str">
        <f t="shared" si="43"/>
        <v>8413_Commerce et réparation d'automobiles et de motocycles</v>
      </c>
      <c r="Z1217" t="str">
        <f>INDEX(PDC!$K$1:$L$89,MATCH('RP2016'!$AB1217,PDC!$K:$K,0),MATCH($Z$3,PDC!$K$1:$L$1,0))</f>
        <v>Commerce et réparation d'automobiles et de motocycles</v>
      </c>
      <c r="AA1217">
        <v>8413</v>
      </c>
      <c r="AB1217" t="s">
        <v>223</v>
      </c>
      <c r="AC1217" s="10">
        <v>752.52063863000001</v>
      </c>
    </row>
    <row r="1218" spans="25:29" x14ac:dyDescent="0.35">
      <c r="Y1218" t="str">
        <f t="shared" si="43"/>
        <v>8413_Commerce de gros, à l'exception des automobiles et des motocycles</v>
      </c>
      <c r="Z1218" t="str">
        <f>INDEX(PDC!$K$1:$L$89,MATCH('RP2016'!$AB1218,PDC!$K:$K,0),MATCH($Z$3,PDC!$K$1:$L$1,0))</f>
        <v>Commerce de gros, à l'exception des automobiles et des motocycles</v>
      </c>
      <c r="AA1218">
        <v>8413</v>
      </c>
      <c r="AB1218" t="s">
        <v>210</v>
      </c>
      <c r="AC1218" s="10">
        <v>1176.3943773999999</v>
      </c>
    </row>
    <row r="1219" spans="25:29" x14ac:dyDescent="0.35">
      <c r="Y1219" t="str">
        <f t="shared" si="43"/>
        <v>8413_Commerce de détail, à l'exception des automobiles et des motocycles</v>
      </c>
      <c r="Z1219" t="str">
        <f>INDEX(PDC!$K$1:$L$89,MATCH('RP2016'!$AB1219,PDC!$K:$K,0),MATCH($Z$3,PDC!$K$1:$L$1,0))</f>
        <v>Commerce de détail, à l'exception des automobiles et des motocycles</v>
      </c>
      <c r="AA1219">
        <v>8413</v>
      </c>
      <c r="AB1219" t="s">
        <v>206</v>
      </c>
      <c r="AC1219" s="10">
        <v>4526.7268051999999</v>
      </c>
    </row>
    <row r="1220" spans="25:29" x14ac:dyDescent="0.35">
      <c r="Y1220" t="str">
        <f t="shared" si="43"/>
        <v>8413_Transports terrestres et transport par conduites</v>
      </c>
      <c r="Z1220" t="str">
        <f>INDEX(PDC!$K$1:$L$89,MATCH('RP2016'!$AB1220,PDC!$K:$K,0),MATCH($Z$3,PDC!$K$1:$L$1,0))</f>
        <v>Transports terrestres et transport par conduites</v>
      </c>
      <c r="AA1220">
        <v>8413</v>
      </c>
      <c r="AB1220" t="s">
        <v>205</v>
      </c>
      <c r="AC1220" s="10">
        <v>3687.4831054000001</v>
      </c>
    </row>
    <row r="1221" spans="25:29" x14ac:dyDescent="0.35">
      <c r="Y1221" t="str">
        <f t="shared" ref="Y1221:Y1284" si="44">AA1221&amp;"_"&amp;Z1221</f>
        <v>8413_Transports aériens</v>
      </c>
      <c r="Z1221" t="str">
        <f>INDEX(PDC!$K$1:$L$89,MATCH('RP2016'!$AB1221,PDC!$K:$K,0),MATCH($Z$3,PDC!$K$1:$L$1,0))</f>
        <v>Transports aériens</v>
      </c>
      <c r="AA1221">
        <v>8413</v>
      </c>
      <c r="AB1221" t="s">
        <v>258</v>
      </c>
      <c r="AC1221" s="10">
        <v>46.609574848999998</v>
      </c>
    </row>
    <row r="1222" spans="25:29" x14ac:dyDescent="0.35">
      <c r="Y1222" t="str">
        <f t="shared" si="44"/>
        <v>8413_Entreposage et services auxiliaires des transports</v>
      </c>
      <c r="Z1222" t="str">
        <f>INDEX(PDC!$K$1:$L$89,MATCH('RP2016'!$AB1222,PDC!$K:$K,0),MATCH($Z$3,PDC!$K$1:$L$1,0))</f>
        <v>Entreposage et services auxiliaires des transports</v>
      </c>
      <c r="AA1222">
        <v>8413</v>
      </c>
      <c r="AB1222" t="s">
        <v>200</v>
      </c>
      <c r="AC1222" s="10">
        <v>220.01518290000001</v>
      </c>
    </row>
    <row r="1223" spans="25:29" x14ac:dyDescent="0.35">
      <c r="Y1223" t="str">
        <f t="shared" si="44"/>
        <v>8413_Activités de poste et de courrier</v>
      </c>
      <c r="Z1223" t="str">
        <f>INDEX(PDC!$K$1:$L$89,MATCH('RP2016'!$AB1223,PDC!$K:$K,0),MATCH($Z$3,PDC!$K$1:$L$1,0))</f>
        <v>Activités de poste et de courrier</v>
      </c>
      <c r="AA1223">
        <v>8413</v>
      </c>
      <c r="AB1223" t="s">
        <v>229</v>
      </c>
      <c r="AC1223" s="10">
        <v>231.93515356</v>
      </c>
    </row>
    <row r="1224" spans="25:29" x14ac:dyDescent="0.35">
      <c r="Y1224" t="str">
        <f t="shared" si="44"/>
        <v>8413_Hébergement</v>
      </c>
      <c r="Z1224" t="str">
        <f>INDEX(PDC!$K$1:$L$89,MATCH('RP2016'!$AB1224,PDC!$K:$K,0),MATCH($Z$3,PDC!$K$1:$L$1,0))</f>
        <v>Hébergement</v>
      </c>
      <c r="AA1224">
        <v>8413</v>
      </c>
      <c r="AB1224" t="s">
        <v>220</v>
      </c>
      <c r="AC1224" s="10">
        <v>3760.4248341000002</v>
      </c>
    </row>
    <row r="1225" spans="25:29" x14ac:dyDescent="0.35">
      <c r="Y1225" t="str">
        <f t="shared" si="44"/>
        <v>8413_Restauration</v>
      </c>
      <c r="Z1225" t="str">
        <f>INDEX(PDC!$K$1:$L$89,MATCH('RP2016'!$AB1225,PDC!$K:$K,0),MATCH($Z$3,PDC!$K$1:$L$1,0))</f>
        <v>Restauration</v>
      </c>
      <c r="AA1225">
        <v>8413</v>
      </c>
      <c r="AB1225" t="s">
        <v>214</v>
      </c>
      <c r="AC1225" s="10">
        <v>2602.7833169999999</v>
      </c>
    </row>
    <row r="1226" spans="25:29" x14ac:dyDescent="0.35">
      <c r="Y1226" t="str">
        <f t="shared" si="44"/>
        <v>8413_Édition</v>
      </c>
      <c r="Z1226" t="str">
        <f>INDEX(PDC!$K$1:$L$89,MATCH('RP2016'!$AB1226,PDC!$K:$K,0),MATCH($Z$3,PDC!$K$1:$L$1,0))</f>
        <v>Édition</v>
      </c>
      <c r="AA1226">
        <v>8413</v>
      </c>
      <c r="AB1226" t="s">
        <v>255</v>
      </c>
      <c r="AC1226" s="10">
        <v>37.84225524</v>
      </c>
    </row>
    <row r="1227" spans="25:29" x14ac:dyDescent="0.35">
      <c r="Y1227" t="str">
        <f t="shared" si="44"/>
        <v>8413_Production de films cinématographiques, de vidéo et de programmes de télévision ; enregistrement sonore et édition musicale</v>
      </c>
      <c r="Z1227" t="str">
        <f>INDEX(PDC!$K$1:$L$89,MATCH('RP2016'!$AB1227,PDC!$K:$K,0),MATCH($Z$3,PDC!$K$1:$L$1,0))</f>
        <v>Production de films cinématographiques, de vidéo et de programmes de télévision ; enregistrement sonore et édition musicale</v>
      </c>
      <c r="AA1227">
        <v>8413</v>
      </c>
      <c r="AB1227" t="s">
        <v>228</v>
      </c>
      <c r="AC1227" s="10">
        <v>29.079055838999999</v>
      </c>
    </row>
    <row r="1228" spans="25:29" x14ac:dyDescent="0.35">
      <c r="Y1228" t="str">
        <f t="shared" si="44"/>
        <v>8413_Programmation et diffusion</v>
      </c>
      <c r="Z1228" t="str">
        <f>INDEX(PDC!$K$1:$L$89,MATCH('RP2016'!$AB1228,PDC!$K:$K,0),MATCH($Z$3,PDC!$K$1:$L$1,0))</f>
        <v>Programmation et diffusion</v>
      </c>
      <c r="AA1228">
        <v>8413</v>
      </c>
      <c r="AB1228" t="s">
        <v>257</v>
      </c>
      <c r="AC1228" s="10">
        <v>12.253707207</v>
      </c>
    </row>
    <row r="1229" spans="25:29" x14ac:dyDescent="0.35">
      <c r="Y1229" t="str">
        <f t="shared" si="44"/>
        <v>8413_Télécommunications</v>
      </c>
      <c r="Z1229" t="str">
        <f>INDEX(PDC!$K$1:$L$89,MATCH('RP2016'!$AB1229,PDC!$K:$K,0),MATCH($Z$3,PDC!$K$1:$L$1,0))</f>
        <v>Télécommunications</v>
      </c>
      <c r="AA1229">
        <v>8413</v>
      </c>
      <c r="AB1229" t="s">
        <v>249</v>
      </c>
      <c r="AC1229" s="10">
        <v>136.69725007</v>
      </c>
    </row>
    <row r="1230" spans="25:29" x14ac:dyDescent="0.35">
      <c r="Y1230" t="str">
        <f t="shared" si="44"/>
        <v>8413_Programmation, conseil et autres activités informatiques</v>
      </c>
      <c r="Z1230" t="str">
        <f>INDEX(PDC!$K$1:$L$89,MATCH('RP2016'!$AB1230,PDC!$K:$K,0),MATCH($Z$3,PDC!$K$1:$L$1,0))</f>
        <v>Programmation, conseil et autres activités informatiques</v>
      </c>
      <c r="AA1230">
        <v>8413</v>
      </c>
      <c r="AB1230" t="s">
        <v>233</v>
      </c>
      <c r="AC1230" s="10">
        <v>60.905469998000001</v>
      </c>
    </row>
    <row r="1231" spans="25:29" x14ac:dyDescent="0.35">
      <c r="Y1231" t="str">
        <f t="shared" si="44"/>
        <v>8413_Services d'information</v>
      </c>
      <c r="Z1231" t="str">
        <f>INDEX(PDC!$K$1:$L$89,MATCH('RP2016'!$AB1231,PDC!$K:$K,0),MATCH($Z$3,PDC!$K$1:$L$1,0))</f>
        <v>Services d'information</v>
      </c>
      <c r="AA1231">
        <v>8413</v>
      </c>
      <c r="AB1231" t="s">
        <v>153</v>
      </c>
      <c r="AC1231" s="10">
        <v>5.8091908092000004</v>
      </c>
    </row>
    <row r="1232" spans="25:29" x14ac:dyDescent="0.35">
      <c r="Y1232" t="str">
        <f t="shared" si="44"/>
        <v>8413_Activités des services financiers, hors assurance et caisses de retraite</v>
      </c>
      <c r="Z1232" t="str">
        <f>INDEX(PDC!$K$1:$L$89,MATCH('RP2016'!$AB1232,PDC!$K:$K,0),MATCH($Z$3,PDC!$K$1:$L$1,0))</f>
        <v>Activités des services financiers, hors assurance et caisses de retraite</v>
      </c>
      <c r="AA1232">
        <v>8413</v>
      </c>
      <c r="AB1232" t="s">
        <v>226</v>
      </c>
      <c r="AC1232" s="10">
        <v>490.03810707000002</v>
      </c>
    </row>
    <row r="1233" spans="25:29" x14ac:dyDescent="0.35">
      <c r="Y1233" t="str">
        <f t="shared" si="44"/>
        <v>8413_Assurance</v>
      </c>
      <c r="Z1233" t="str">
        <f>INDEX(PDC!$K$1:$L$89,MATCH('RP2016'!$AB1233,PDC!$K:$K,0),MATCH($Z$3,PDC!$K$1:$L$1,0))</f>
        <v>Assurance</v>
      </c>
      <c r="AA1233">
        <v>8413</v>
      </c>
      <c r="AB1233" t="s">
        <v>240</v>
      </c>
      <c r="AC1233" s="10">
        <v>44.66397654</v>
      </c>
    </row>
    <row r="1234" spans="25:29" x14ac:dyDescent="0.35">
      <c r="Y1234" t="str">
        <f t="shared" si="44"/>
        <v>8413_Activités auxiliaires de services financiers et d'assurance</v>
      </c>
      <c r="Z1234" t="str">
        <f>INDEX(PDC!$K$1:$L$89,MATCH('RP2016'!$AB1234,PDC!$K:$K,0),MATCH($Z$3,PDC!$K$1:$L$1,0))</f>
        <v>Activités auxiliaires de services financiers et d'assurance</v>
      </c>
      <c r="AA1234">
        <v>8413</v>
      </c>
      <c r="AB1234" t="s">
        <v>232</v>
      </c>
      <c r="AC1234" s="10">
        <v>168.39377465000001</v>
      </c>
    </row>
    <row r="1235" spans="25:29" x14ac:dyDescent="0.35">
      <c r="Y1235" t="str">
        <f t="shared" si="44"/>
        <v>8413_Activités immobilières</v>
      </c>
      <c r="Z1235" t="str">
        <f>INDEX(PDC!$K$1:$L$89,MATCH('RP2016'!$AB1235,PDC!$K:$K,0),MATCH($Z$3,PDC!$K$1:$L$1,0))</f>
        <v>Activités immobilières</v>
      </c>
      <c r="AA1235">
        <v>8413</v>
      </c>
      <c r="AB1235" t="s">
        <v>217</v>
      </c>
      <c r="AC1235" s="10">
        <v>1221.2715915000001</v>
      </c>
    </row>
    <row r="1236" spans="25:29" x14ac:dyDescent="0.35">
      <c r="Y1236" t="str">
        <f t="shared" si="44"/>
        <v>8413_Activités juridiques et comptables</v>
      </c>
      <c r="Z1236" t="str">
        <f>INDEX(PDC!$K$1:$L$89,MATCH('RP2016'!$AB1236,PDC!$K:$K,0),MATCH($Z$3,PDC!$K$1:$L$1,0))</f>
        <v>Activités juridiques et comptables</v>
      </c>
      <c r="AA1236">
        <v>8413</v>
      </c>
      <c r="AB1236" t="s">
        <v>155</v>
      </c>
      <c r="AC1236" s="10">
        <v>592.08333779999998</v>
      </c>
    </row>
    <row r="1237" spans="25:29" x14ac:dyDescent="0.35">
      <c r="Y1237" t="str">
        <f t="shared" si="44"/>
        <v>8413_Activités des sièges sociaux ; conseil de gestion</v>
      </c>
      <c r="Z1237" t="str">
        <f>INDEX(PDC!$K$1:$L$89,MATCH('RP2016'!$AB1237,PDC!$K:$K,0),MATCH($Z$3,PDC!$K$1:$L$1,0))</f>
        <v>Activités des sièges sociaux ; conseil de gestion</v>
      </c>
      <c r="AA1237">
        <v>8413</v>
      </c>
      <c r="AB1237" t="s">
        <v>234</v>
      </c>
      <c r="AC1237" s="10">
        <v>154.19952752</v>
      </c>
    </row>
    <row r="1238" spans="25:29" x14ac:dyDescent="0.35">
      <c r="Y1238" t="str">
        <f t="shared" si="44"/>
        <v>8413_Activités d'architecture et d'ingénierie ; activités de contrôle et analyses techniques</v>
      </c>
      <c r="Z1238" t="str">
        <f>INDEX(PDC!$K$1:$L$89,MATCH('RP2016'!$AB1238,PDC!$K:$K,0),MATCH($Z$3,PDC!$K$1:$L$1,0))</f>
        <v>Activités d'architecture et d'ingénierie ; activités de contrôle et analyses techniques</v>
      </c>
      <c r="AA1238">
        <v>8413</v>
      </c>
      <c r="AB1238" t="s">
        <v>243</v>
      </c>
      <c r="AC1238" s="10">
        <v>364.95192758000002</v>
      </c>
    </row>
    <row r="1239" spans="25:29" x14ac:dyDescent="0.35">
      <c r="Y1239" t="str">
        <f t="shared" si="44"/>
        <v>8413_Recherche-développement scientifique</v>
      </c>
      <c r="Z1239" t="str">
        <f>INDEX(PDC!$K$1:$L$89,MATCH('RP2016'!$AB1239,PDC!$K:$K,0),MATCH($Z$3,PDC!$K$1:$L$1,0))</f>
        <v>Recherche-développement scientifique</v>
      </c>
      <c r="AA1239">
        <v>8413</v>
      </c>
      <c r="AB1239" t="s">
        <v>251</v>
      </c>
      <c r="AC1239" s="10">
        <v>10.090200909</v>
      </c>
    </row>
    <row r="1240" spans="25:29" x14ac:dyDescent="0.35">
      <c r="Y1240" t="str">
        <f t="shared" si="44"/>
        <v>8413_Publicité et études de marché</v>
      </c>
      <c r="Z1240" t="str">
        <f>INDEX(PDC!$K$1:$L$89,MATCH('RP2016'!$AB1240,PDC!$K:$K,0),MATCH($Z$3,PDC!$K$1:$L$1,0))</f>
        <v>Publicité et études de marché</v>
      </c>
      <c r="AA1240">
        <v>8413</v>
      </c>
      <c r="AB1240" t="s">
        <v>157</v>
      </c>
      <c r="AC1240" s="10">
        <v>142.91607300000001</v>
      </c>
    </row>
    <row r="1241" spans="25:29" x14ac:dyDescent="0.35">
      <c r="Y1241" t="str">
        <f t="shared" si="44"/>
        <v>8413_Autres activités spécialisées, scientifiques et techniques</v>
      </c>
      <c r="Z1241" t="str">
        <f>INDEX(PDC!$K$1:$L$89,MATCH('RP2016'!$AB1241,PDC!$K:$K,0),MATCH($Z$3,PDC!$K$1:$L$1,0))</f>
        <v>Autres activités spécialisées, scientifiques et techniques</v>
      </c>
      <c r="AA1241">
        <v>8413</v>
      </c>
      <c r="AB1241" t="s">
        <v>159</v>
      </c>
      <c r="AC1241" s="10">
        <v>72.86730326</v>
      </c>
    </row>
    <row r="1242" spans="25:29" x14ac:dyDescent="0.35">
      <c r="Y1242" t="str">
        <f t="shared" si="44"/>
        <v>8413_Activités vétérinaires</v>
      </c>
      <c r="Z1242" t="str">
        <f>INDEX(PDC!$K$1:$L$89,MATCH('RP2016'!$AB1242,PDC!$K:$K,0),MATCH($Z$3,PDC!$K$1:$L$1,0))</f>
        <v>Activités vétérinaires</v>
      </c>
      <c r="AA1242">
        <v>8413</v>
      </c>
      <c r="AB1242" t="s">
        <v>238</v>
      </c>
      <c r="AC1242" s="10">
        <v>8.8647038114000001</v>
      </c>
    </row>
    <row r="1243" spans="25:29" x14ac:dyDescent="0.35">
      <c r="Y1243" t="str">
        <f t="shared" si="44"/>
        <v>8413_Activités de location et location-bail</v>
      </c>
      <c r="Z1243" t="str">
        <f>INDEX(PDC!$K$1:$L$89,MATCH('RP2016'!$AB1243,PDC!$K:$K,0),MATCH($Z$3,PDC!$K$1:$L$1,0))</f>
        <v>Activités de location et location-bail</v>
      </c>
      <c r="AA1243">
        <v>8413</v>
      </c>
      <c r="AB1243" t="s">
        <v>236</v>
      </c>
      <c r="AC1243" s="10">
        <v>225.57765259999999</v>
      </c>
    </row>
    <row r="1244" spans="25:29" x14ac:dyDescent="0.35">
      <c r="Y1244" t="str">
        <f t="shared" si="44"/>
        <v>8413_Activités liées à l'emploi</v>
      </c>
      <c r="Z1244" t="str">
        <f>INDEX(PDC!$K$1:$L$89,MATCH('RP2016'!$AB1244,PDC!$K:$K,0),MATCH($Z$3,PDC!$K$1:$L$1,0))</f>
        <v>Activités liées à l'emploi</v>
      </c>
      <c r="AA1244">
        <v>8413</v>
      </c>
      <c r="AB1244" t="s">
        <v>198</v>
      </c>
      <c r="AC1244" s="10">
        <v>555.018959</v>
      </c>
    </row>
    <row r="1245" spans="25:29" x14ac:dyDescent="0.35">
      <c r="Y1245" t="str">
        <f t="shared" si="44"/>
        <v>8413_Activités des agences de voyage, voyagistes, services de réservation et activités connexes</v>
      </c>
      <c r="Z1245" t="str">
        <f>INDEX(PDC!$K$1:$L$89,MATCH('RP2016'!$AB1245,PDC!$K:$K,0),MATCH($Z$3,PDC!$K$1:$L$1,0))</f>
        <v>Activités des agences de voyage, voyagistes, services de réservation et activités connexes</v>
      </c>
      <c r="AA1245">
        <v>8413</v>
      </c>
      <c r="AB1245" t="s">
        <v>227</v>
      </c>
      <c r="AC1245" s="10">
        <v>525.39845384</v>
      </c>
    </row>
    <row r="1246" spans="25:29" x14ac:dyDescent="0.35">
      <c r="Y1246" t="str">
        <f t="shared" si="44"/>
        <v>8413_Enquêtes et sécurité</v>
      </c>
      <c r="Z1246" t="str">
        <f>INDEX(PDC!$K$1:$L$89,MATCH('RP2016'!$AB1246,PDC!$K:$K,0),MATCH($Z$3,PDC!$K$1:$L$1,0))</f>
        <v>Enquêtes et sécurité</v>
      </c>
      <c r="AA1246">
        <v>8413</v>
      </c>
      <c r="AB1246" t="s">
        <v>213</v>
      </c>
      <c r="AC1246" s="10">
        <v>132.67642179000001</v>
      </c>
    </row>
    <row r="1247" spans="25:29" x14ac:dyDescent="0.35">
      <c r="Y1247" t="str">
        <f t="shared" si="44"/>
        <v>8413_Services relatifs aux bâtiments et aménagement paysager</v>
      </c>
      <c r="Z1247" t="str">
        <f>INDEX(PDC!$K$1:$L$89,MATCH('RP2016'!$AB1247,PDC!$K:$K,0),MATCH($Z$3,PDC!$K$1:$L$1,0))</f>
        <v>Services relatifs aux bâtiments et aménagement paysager</v>
      </c>
      <c r="AA1247">
        <v>8413</v>
      </c>
      <c r="AB1247" t="s">
        <v>212</v>
      </c>
      <c r="AC1247" s="10">
        <v>685.81807274000005</v>
      </c>
    </row>
    <row r="1248" spans="25:29" x14ac:dyDescent="0.35">
      <c r="Y1248" t="str">
        <f t="shared" si="44"/>
        <v>8413_Activités administratives et autres activités de soutien aux entreprises</v>
      </c>
      <c r="Z1248" t="str">
        <f>INDEX(PDC!$K$1:$L$89,MATCH('RP2016'!$AB1248,PDC!$K:$K,0),MATCH($Z$3,PDC!$K$1:$L$1,0))</f>
        <v>Activités administratives et autres activités de soutien aux entreprises</v>
      </c>
      <c r="AA1248">
        <v>8413</v>
      </c>
      <c r="AB1248" t="s">
        <v>224</v>
      </c>
      <c r="AC1248" s="10">
        <v>141.43361322999999</v>
      </c>
    </row>
    <row r="1249" spans="25:29" x14ac:dyDescent="0.35">
      <c r="Y1249" t="str">
        <f t="shared" si="44"/>
        <v>8413_Administration publique et défense ; sécurité sociale obligatoire</v>
      </c>
      <c r="Z1249" t="str">
        <f>INDEX(PDC!$K$1:$L$89,MATCH('RP2016'!$AB1249,PDC!$K:$K,0),MATCH($Z$3,PDC!$K$1:$L$1,0))</f>
        <v>Administration publique et défense ; sécurité sociale obligatoire</v>
      </c>
      <c r="AA1249">
        <v>8413</v>
      </c>
      <c r="AB1249" t="s">
        <v>218</v>
      </c>
      <c r="AC1249" s="10">
        <v>1544.1821907999999</v>
      </c>
    </row>
    <row r="1250" spans="25:29" x14ac:dyDescent="0.35">
      <c r="Y1250" t="str">
        <f t="shared" si="44"/>
        <v>8413_Enseignement</v>
      </c>
      <c r="Z1250" t="str">
        <f>INDEX(PDC!$K$1:$L$89,MATCH('RP2016'!$AB1250,PDC!$K:$K,0),MATCH($Z$3,PDC!$K$1:$L$1,0))</f>
        <v>Enseignement</v>
      </c>
      <c r="AA1250">
        <v>8413</v>
      </c>
      <c r="AB1250" t="s">
        <v>222</v>
      </c>
      <c r="AC1250" s="10">
        <v>1057.3260209</v>
      </c>
    </row>
    <row r="1251" spans="25:29" x14ac:dyDescent="0.35">
      <c r="Y1251" t="str">
        <f t="shared" si="44"/>
        <v>8413_Activités pour la santé humaine</v>
      </c>
      <c r="Z1251" t="str">
        <f>INDEX(PDC!$K$1:$L$89,MATCH('RP2016'!$AB1251,PDC!$K:$K,0),MATCH($Z$3,PDC!$K$1:$L$1,0))</f>
        <v>Activités pour la santé humaine</v>
      </c>
      <c r="AA1251">
        <v>8413</v>
      </c>
      <c r="AB1251" t="s">
        <v>207</v>
      </c>
      <c r="AC1251" s="10">
        <v>678.25792540999998</v>
      </c>
    </row>
    <row r="1252" spans="25:29" x14ac:dyDescent="0.35">
      <c r="Y1252" t="str">
        <f t="shared" si="44"/>
        <v>8413_Hébergement médico-social et social</v>
      </c>
      <c r="Z1252" t="str">
        <f>INDEX(PDC!$K$1:$L$89,MATCH('RP2016'!$AB1252,PDC!$K:$K,0),MATCH($Z$3,PDC!$K$1:$L$1,0))</f>
        <v>Hébergement médico-social et social</v>
      </c>
      <c r="AA1252">
        <v>8413</v>
      </c>
      <c r="AB1252" t="s">
        <v>202</v>
      </c>
      <c r="AC1252" s="10">
        <v>803.33522453</v>
      </c>
    </row>
    <row r="1253" spans="25:29" x14ac:dyDescent="0.35">
      <c r="Y1253" t="str">
        <f t="shared" si="44"/>
        <v>8413_Action sociale sans hébergement</v>
      </c>
      <c r="Z1253" t="str">
        <f>INDEX(PDC!$K$1:$L$89,MATCH('RP2016'!$AB1253,PDC!$K:$K,0),MATCH($Z$3,PDC!$K$1:$L$1,0))</f>
        <v>Action sociale sans hébergement</v>
      </c>
      <c r="AA1253">
        <v>8413</v>
      </c>
      <c r="AB1253" t="s">
        <v>201</v>
      </c>
      <c r="AC1253" s="10">
        <v>1683.6986284</v>
      </c>
    </row>
    <row r="1254" spans="25:29" x14ac:dyDescent="0.35">
      <c r="Y1254" t="str">
        <f t="shared" si="44"/>
        <v>8413_Activités créatives, artistiques et de spectacle</v>
      </c>
      <c r="Z1254" t="str">
        <f>INDEX(PDC!$K$1:$L$89,MATCH('RP2016'!$AB1254,PDC!$K:$K,0),MATCH($Z$3,PDC!$K$1:$L$1,0))</f>
        <v>Activités créatives, artistiques et de spectacle</v>
      </c>
      <c r="AA1254">
        <v>8413</v>
      </c>
      <c r="AB1254" t="s">
        <v>245</v>
      </c>
      <c r="AC1254" s="10">
        <v>71.492973245000002</v>
      </c>
    </row>
    <row r="1255" spans="25:29" x14ac:dyDescent="0.35">
      <c r="Y1255" t="str">
        <f t="shared" si="44"/>
        <v>8413_Bibliothèques, archives, musées et autres activités culturelles</v>
      </c>
      <c r="Z1255" t="str">
        <f>INDEX(PDC!$K$1:$L$89,MATCH('RP2016'!$AB1255,PDC!$K:$K,0),MATCH($Z$3,PDC!$K$1:$L$1,0))</f>
        <v>Bibliothèques, archives, musées et autres activités culturelles</v>
      </c>
      <c r="AA1255">
        <v>8413</v>
      </c>
      <c r="AB1255" t="s">
        <v>239</v>
      </c>
      <c r="AC1255" s="10">
        <v>14.848484848</v>
      </c>
    </row>
    <row r="1256" spans="25:29" x14ac:dyDescent="0.35">
      <c r="Y1256" t="str">
        <f t="shared" si="44"/>
        <v>8413_Organisation de jeux de hasard et d'argent</v>
      </c>
      <c r="Z1256" t="str">
        <f>INDEX(PDC!$K$1:$L$89,MATCH('RP2016'!$AB1256,PDC!$K:$K,0),MATCH($Z$3,PDC!$K$1:$L$1,0))</f>
        <v>Organisation de jeux de hasard et d'argent</v>
      </c>
      <c r="AA1256">
        <v>8413</v>
      </c>
      <c r="AB1256" t="s">
        <v>247</v>
      </c>
      <c r="AC1256" s="10">
        <v>37.993054639999997</v>
      </c>
    </row>
    <row r="1257" spans="25:29" x14ac:dyDescent="0.35">
      <c r="Y1257" t="str">
        <f t="shared" si="44"/>
        <v>8413_Activités sportives, récréatives et de loisirs</v>
      </c>
      <c r="Z1257" t="str">
        <f>INDEX(PDC!$K$1:$L$89,MATCH('RP2016'!$AB1257,PDC!$K:$K,0),MATCH($Z$3,PDC!$K$1:$L$1,0))</f>
        <v>Activités sportives, récréatives et de loisirs</v>
      </c>
      <c r="AA1257">
        <v>8413</v>
      </c>
      <c r="AB1257" t="s">
        <v>241</v>
      </c>
      <c r="AC1257" s="10">
        <v>817.45298081999999</v>
      </c>
    </row>
    <row r="1258" spans="25:29" x14ac:dyDescent="0.35">
      <c r="Y1258" t="str">
        <f t="shared" si="44"/>
        <v>8413_Activités des organisations associatives</v>
      </c>
      <c r="Z1258" t="str">
        <f>INDEX(PDC!$K$1:$L$89,MATCH('RP2016'!$AB1258,PDC!$K:$K,0),MATCH($Z$3,PDC!$K$1:$L$1,0))</f>
        <v>Activités des organisations associatives</v>
      </c>
      <c r="AA1258">
        <v>8413</v>
      </c>
      <c r="AB1258" t="s">
        <v>209</v>
      </c>
      <c r="AC1258" s="10">
        <v>424.1196582</v>
      </c>
    </row>
    <row r="1259" spans="25:29" x14ac:dyDescent="0.35">
      <c r="Y1259" t="str">
        <f t="shared" si="44"/>
        <v>8413_Réparation d'ordinateurs et de biens personnels et domestiques</v>
      </c>
      <c r="Z1259" t="str">
        <f>INDEX(PDC!$K$1:$L$89,MATCH('RP2016'!$AB1259,PDC!$K:$K,0),MATCH($Z$3,PDC!$K$1:$L$1,0))</f>
        <v>Réparation d'ordinateurs et de biens personnels et domestiques</v>
      </c>
      <c r="AA1259">
        <v>8413</v>
      </c>
      <c r="AB1259" t="s">
        <v>242</v>
      </c>
      <c r="AC1259" s="10">
        <v>26.055542063000001</v>
      </c>
    </row>
    <row r="1260" spans="25:29" x14ac:dyDescent="0.35">
      <c r="Y1260" t="str">
        <f t="shared" si="44"/>
        <v>8413_Autres services personnels</v>
      </c>
      <c r="Z1260" t="str">
        <f>INDEX(PDC!$K$1:$L$89,MATCH('RP2016'!$AB1260,PDC!$K:$K,0),MATCH($Z$3,PDC!$K$1:$L$1,0))</f>
        <v>Autres services personnels</v>
      </c>
      <c r="AA1260">
        <v>8413</v>
      </c>
      <c r="AB1260" t="s">
        <v>216</v>
      </c>
      <c r="AC1260" s="10">
        <v>638.65650724</v>
      </c>
    </row>
    <row r="1261" spans="25:29" x14ac:dyDescent="0.35">
      <c r="Y1261" t="str">
        <f t="shared" si="44"/>
        <v>8413_Activités des ménages en tant qu'employeurs de personnel domestique</v>
      </c>
      <c r="Z1261" t="str">
        <f>INDEX(PDC!$K$1:$L$89,MATCH('RP2016'!$AB1261,PDC!$K:$K,0),MATCH($Z$3,PDC!$K$1:$L$1,0))</f>
        <v>Activités des ménages en tant qu'employeurs de personnel domestique</v>
      </c>
      <c r="AA1261">
        <v>8413</v>
      </c>
      <c r="AB1261" t="s">
        <v>261</v>
      </c>
      <c r="AC1261" s="10">
        <v>156.21522044</v>
      </c>
    </row>
    <row r="1262" spans="25:29" x14ac:dyDescent="0.35">
      <c r="Y1262" t="str">
        <f t="shared" si="44"/>
        <v>8414_Culture et production animale, chasse et services annexes</v>
      </c>
      <c r="Z1262" t="str">
        <f>INDEX(PDC!$K$1:$L$89,MATCH('RP2016'!$AB1262,PDC!$K:$K,0),MATCH($Z$3,PDC!$K$1:$L$1,0))</f>
        <v>Culture et production animale, chasse et services annexes</v>
      </c>
      <c r="AA1262">
        <v>8414</v>
      </c>
      <c r="AB1262" t="s">
        <v>94</v>
      </c>
      <c r="AC1262" s="10">
        <v>54.531680276000003</v>
      </c>
    </row>
    <row r="1263" spans="25:29" x14ac:dyDescent="0.35">
      <c r="Y1263" t="str">
        <f t="shared" si="44"/>
        <v>8414_Sylviculture et exploitation forestière</v>
      </c>
      <c r="Z1263" t="str">
        <f>INDEX(PDC!$K$1:$L$89,MATCH('RP2016'!$AB1263,PDC!$K:$K,0),MATCH($Z$3,PDC!$K$1:$L$1,0))</f>
        <v>Sylviculture et exploitation forestière</v>
      </c>
      <c r="AA1263">
        <v>8414</v>
      </c>
      <c r="AB1263" t="s">
        <v>95</v>
      </c>
      <c r="AC1263" s="10">
        <v>38.87910317</v>
      </c>
    </row>
    <row r="1264" spans="25:29" x14ac:dyDescent="0.35">
      <c r="Y1264" t="str">
        <f t="shared" si="44"/>
        <v>8414_Autres industries extractives</v>
      </c>
      <c r="Z1264" t="str">
        <f>INDEX(PDC!$K$1:$L$89,MATCH('RP2016'!$AB1264,PDC!$K:$K,0),MATCH($Z$3,PDC!$K$1:$L$1,0))</f>
        <v>Autres industries extractives</v>
      </c>
      <c r="AA1264">
        <v>8414</v>
      </c>
      <c r="AB1264" t="s">
        <v>96</v>
      </c>
      <c r="AC1264" s="10">
        <v>34.161176023000003</v>
      </c>
    </row>
    <row r="1265" spans="25:29" x14ac:dyDescent="0.35">
      <c r="Y1265" t="str">
        <f t="shared" si="44"/>
        <v>8414_Industries alimentaires</v>
      </c>
      <c r="Z1265" t="str">
        <f>INDEX(PDC!$K$1:$L$89,MATCH('RP2016'!$AB1265,PDC!$K:$K,0),MATCH($Z$3,PDC!$K$1:$L$1,0))</f>
        <v>Industries alimentaires</v>
      </c>
      <c r="AA1265">
        <v>8414</v>
      </c>
      <c r="AB1265" t="s">
        <v>199</v>
      </c>
      <c r="AC1265" s="10">
        <v>394.96454822999999</v>
      </c>
    </row>
    <row r="1266" spans="25:29" x14ac:dyDescent="0.35">
      <c r="Y1266" t="str">
        <f t="shared" si="44"/>
        <v>8414_Fabrication de boissons</v>
      </c>
      <c r="Z1266" t="str">
        <f>INDEX(PDC!$K$1:$L$89,MATCH('RP2016'!$AB1266,PDC!$K:$K,0),MATCH($Z$3,PDC!$K$1:$L$1,0))</f>
        <v>Fabrication de boissons</v>
      </c>
      <c r="AA1266">
        <v>8414</v>
      </c>
      <c r="AB1266" t="s">
        <v>252</v>
      </c>
      <c r="AC1266" s="10">
        <v>21.520976894</v>
      </c>
    </row>
    <row r="1267" spans="25:29" x14ac:dyDescent="0.35">
      <c r="Y1267" t="str">
        <f t="shared" si="44"/>
        <v>8414_Industrie de l'habillement</v>
      </c>
      <c r="Z1267" t="str">
        <f>INDEX(PDC!$K$1:$L$89,MATCH('RP2016'!$AB1267,PDC!$K:$K,0),MATCH($Z$3,PDC!$K$1:$L$1,0))</f>
        <v>Industrie de l'habillement</v>
      </c>
      <c r="AA1267">
        <v>8414</v>
      </c>
      <c r="AB1267" t="s">
        <v>254</v>
      </c>
      <c r="AC1267" s="10">
        <v>41.364471987999998</v>
      </c>
    </row>
    <row r="1268" spans="25:29" x14ac:dyDescent="0.35">
      <c r="Y1268" t="str">
        <f t="shared" si="44"/>
        <v>8414_Travail du bois et fabrication d'articles en bois et en liège, à l'exception des meubles ; fabrication d'articles en vannerie et sparterie</v>
      </c>
      <c r="Z1268" t="str">
        <f>INDEX(PDC!$K$1:$L$89,MATCH('RP2016'!$AB1268,PDC!$K:$K,0),MATCH($Z$3,PDC!$K$1:$L$1,0))</f>
        <v>Travail du bois et fabrication d'articles en bois et en liège, à l'exception des meubles ; fabrication d'articles en vannerie et sparterie</v>
      </c>
      <c r="AA1268">
        <v>8414</v>
      </c>
      <c r="AB1268" t="s">
        <v>196</v>
      </c>
      <c r="AC1268" s="10">
        <v>95.031021867999996</v>
      </c>
    </row>
    <row r="1269" spans="25:29" x14ac:dyDescent="0.35">
      <c r="Y1269" t="str">
        <f t="shared" si="44"/>
        <v>8414_Industrie du papier et du carton</v>
      </c>
      <c r="Z1269" t="str">
        <f>INDEX(PDC!$K$1:$L$89,MATCH('RP2016'!$AB1269,PDC!$K:$K,0),MATCH($Z$3,PDC!$K$1:$L$1,0))</f>
        <v>Industrie du papier et du carton</v>
      </c>
      <c r="AA1269">
        <v>8414</v>
      </c>
      <c r="AB1269" t="s">
        <v>248</v>
      </c>
      <c r="AC1269" s="10">
        <v>2.8758765017000001</v>
      </c>
    </row>
    <row r="1270" spans="25:29" x14ac:dyDescent="0.35">
      <c r="Y1270" t="str">
        <f t="shared" si="44"/>
        <v>8414_Imprimerie et reproduction d'enregistrements</v>
      </c>
      <c r="Z1270" t="str">
        <f>INDEX(PDC!$K$1:$L$89,MATCH('RP2016'!$AB1270,PDC!$K:$K,0),MATCH($Z$3,PDC!$K$1:$L$1,0))</f>
        <v>Imprimerie et reproduction d'enregistrements</v>
      </c>
      <c r="AA1270">
        <v>8414</v>
      </c>
      <c r="AB1270" t="s">
        <v>221</v>
      </c>
      <c r="AC1270" s="10">
        <v>43.841792063</v>
      </c>
    </row>
    <row r="1271" spans="25:29" x14ac:dyDescent="0.35">
      <c r="Y1271" t="str">
        <f t="shared" si="44"/>
        <v>8414_Industrie chimique</v>
      </c>
      <c r="Z1271" t="str">
        <f>INDEX(PDC!$K$1:$L$89,MATCH('RP2016'!$AB1271,PDC!$K:$K,0),MATCH($Z$3,PDC!$K$1:$L$1,0))</f>
        <v>Industrie chimique</v>
      </c>
      <c r="AA1271">
        <v>8414</v>
      </c>
      <c r="AB1271" t="s">
        <v>211</v>
      </c>
      <c r="AC1271" s="10">
        <v>136.6106374</v>
      </c>
    </row>
    <row r="1272" spans="25:29" x14ac:dyDescent="0.35">
      <c r="Y1272" t="str">
        <f t="shared" si="44"/>
        <v>8414_Industrie pharmaceutique</v>
      </c>
      <c r="Z1272" t="str">
        <f>INDEX(PDC!$K$1:$L$89,MATCH('RP2016'!$AB1272,PDC!$K:$K,0),MATCH($Z$3,PDC!$K$1:$L$1,0))</f>
        <v>Industrie pharmaceutique</v>
      </c>
      <c r="AA1272">
        <v>8414</v>
      </c>
      <c r="AB1272" t="s">
        <v>259</v>
      </c>
      <c r="AC1272" s="10">
        <v>14.956602075999999</v>
      </c>
    </row>
    <row r="1273" spans="25:29" x14ac:dyDescent="0.35">
      <c r="Y1273" t="str">
        <f t="shared" si="44"/>
        <v>8414_Fabrication de produits en caoutchouc et en plastique</v>
      </c>
      <c r="Z1273" t="str">
        <f>INDEX(PDC!$K$1:$L$89,MATCH('RP2016'!$AB1273,PDC!$K:$K,0),MATCH($Z$3,PDC!$K$1:$L$1,0))</f>
        <v>Fabrication de produits en caoutchouc et en plastique</v>
      </c>
      <c r="AA1273">
        <v>8414</v>
      </c>
      <c r="AB1273" t="s">
        <v>195</v>
      </c>
      <c r="AC1273" s="10">
        <v>191.96294909</v>
      </c>
    </row>
    <row r="1274" spans="25:29" x14ac:dyDescent="0.35">
      <c r="Y1274" t="str">
        <f t="shared" si="44"/>
        <v>8414_Fabrication d'autres produits minéraux non métalliques</v>
      </c>
      <c r="Z1274" t="str">
        <f>INDEX(PDC!$K$1:$L$89,MATCH('RP2016'!$AB1274,PDC!$K:$K,0),MATCH($Z$3,PDC!$K$1:$L$1,0))</f>
        <v>Fabrication d'autres produits minéraux non métalliques</v>
      </c>
      <c r="AA1274">
        <v>8414</v>
      </c>
      <c r="AB1274" t="s">
        <v>203</v>
      </c>
      <c r="AC1274" s="10">
        <v>35.323562850000002</v>
      </c>
    </row>
    <row r="1275" spans="25:29" x14ac:dyDescent="0.35">
      <c r="Y1275" t="str">
        <f t="shared" si="44"/>
        <v>8414_Métallurgie</v>
      </c>
      <c r="Z1275" t="str">
        <f>INDEX(PDC!$K$1:$L$89,MATCH('RP2016'!$AB1275,PDC!$K:$K,0),MATCH($Z$3,PDC!$K$1:$L$1,0))</f>
        <v>Métallurgie</v>
      </c>
      <c r="AA1275">
        <v>8414</v>
      </c>
      <c r="AB1275" t="s">
        <v>225</v>
      </c>
      <c r="AC1275" s="10">
        <v>35.659389361999999</v>
      </c>
    </row>
    <row r="1276" spans="25:29" x14ac:dyDescent="0.35">
      <c r="Y1276" t="str">
        <f t="shared" si="44"/>
        <v>8414_Fabrication de produits métalliques, à l'exception des machines et des équipements</v>
      </c>
      <c r="Z1276" t="str">
        <f>INDEX(PDC!$K$1:$L$89,MATCH('RP2016'!$AB1276,PDC!$K:$K,0),MATCH($Z$3,PDC!$K$1:$L$1,0))</f>
        <v>Fabrication de produits métalliques, à l'exception des machines et des équipements</v>
      </c>
      <c r="AA1276">
        <v>8414</v>
      </c>
      <c r="AB1276" t="s">
        <v>204</v>
      </c>
      <c r="AC1276" s="10">
        <v>7248.0031526000002</v>
      </c>
    </row>
    <row r="1277" spans="25:29" x14ac:dyDescent="0.35">
      <c r="Y1277" t="str">
        <f t="shared" si="44"/>
        <v>8414_Fabrication de produits informatiques, électroniques et optiques</v>
      </c>
      <c r="Z1277" t="str">
        <f>INDEX(PDC!$K$1:$L$89,MATCH('RP2016'!$AB1277,PDC!$K:$K,0),MATCH($Z$3,PDC!$K$1:$L$1,0))</f>
        <v>Fabrication de produits informatiques, électroniques et optiques</v>
      </c>
      <c r="AA1277">
        <v>8414</v>
      </c>
      <c r="AB1277" t="s">
        <v>145</v>
      </c>
      <c r="AC1277" s="10">
        <v>490.77430372999999</v>
      </c>
    </row>
    <row r="1278" spans="25:29" x14ac:dyDescent="0.35">
      <c r="Y1278" t="str">
        <f t="shared" si="44"/>
        <v>8414_Fabrication d'équipements électriques</v>
      </c>
      <c r="Z1278" t="str">
        <f>INDEX(PDC!$K$1:$L$89,MATCH('RP2016'!$AB1278,PDC!$K:$K,0),MATCH($Z$3,PDC!$K$1:$L$1,0))</f>
        <v>Fabrication d'équipements électriques</v>
      </c>
      <c r="AA1278">
        <v>8414</v>
      </c>
      <c r="AB1278" t="s">
        <v>235</v>
      </c>
      <c r="AC1278" s="10">
        <v>538.48057483000002</v>
      </c>
    </row>
    <row r="1279" spans="25:29" x14ac:dyDescent="0.35">
      <c r="Y1279" t="str">
        <f t="shared" si="44"/>
        <v>8414_Fabrication de machines et équipements n.c.a.</v>
      </c>
      <c r="Z1279" t="str">
        <f>INDEX(PDC!$K$1:$L$89,MATCH('RP2016'!$AB1279,PDC!$K:$K,0),MATCH($Z$3,PDC!$K$1:$L$1,0))</f>
        <v>Fabrication de machines et équipements n.c.a.</v>
      </c>
      <c r="AA1279">
        <v>8414</v>
      </c>
      <c r="AB1279" t="s">
        <v>219</v>
      </c>
      <c r="AC1279" s="10">
        <v>561.68149759000005</v>
      </c>
    </row>
    <row r="1280" spans="25:29" x14ac:dyDescent="0.35">
      <c r="Y1280" t="str">
        <f t="shared" si="44"/>
        <v>8414_Industrie automobile</v>
      </c>
      <c r="Z1280" t="str">
        <f>INDEX(PDC!$K$1:$L$89,MATCH('RP2016'!$AB1280,PDC!$K:$K,0),MATCH($Z$3,PDC!$K$1:$L$1,0))</f>
        <v>Industrie automobile</v>
      </c>
      <c r="AA1280">
        <v>8414</v>
      </c>
      <c r="AB1280" t="s">
        <v>208</v>
      </c>
      <c r="AC1280" s="10">
        <v>412.92116271999998</v>
      </c>
    </row>
    <row r="1281" spans="25:29" x14ac:dyDescent="0.35">
      <c r="Y1281" t="str">
        <f t="shared" si="44"/>
        <v>8414_Fabrication d'autres matériels de transport</v>
      </c>
      <c r="Z1281" t="str">
        <f>INDEX(PDC!$K$1:$L$89,MATCH('RP2016'!$AB1281,PDC!$K:$K,0),MATCH($Z$3,PDC!$K$1:$L$1,0))</f>
        <v>Fabrication d'autres matériels de transport</v>
      </c>
      <c r="AA1281">
        <v>8414</v>
      </c>
      <c r="AB1281" t="s">
        <v>237</v>
      </c>
      <c r="AC1281" s="10">
        <v>11.097107565</v>
      </c>
    </row>
    <row r="1282" spans="25:29" x14ac:dyDescent="0.35">
      <c r="Y1282" t="str">
        <f t="shared" si="44"/>
        <v>8414_Fabrication de meubles</v>
      </c>
      <c r="Z1282" t="str">
        <f>INDEX(PDC!$K$1:$L$89,MATCH('RP2016'!$AB1282,PDC!$K:$K,0),MATCH($Z$3,PDC!$K$1:$L$1,0))</f>
        <v>Fabrication de meubles</v>
      </c>
      <c r="AA1282">
        <v>8414</v>
      </c>
      <c r="AB1282" t="s">
        <v>231</v>
      </c>
      <c r="AC1282" s="10">
        <v>19.720810144000001</v>
      </c>
    </row>
    <row r="1283" spans="25:29" x14ac:dyDescent="0.35">
      <c r="Y1283" t="str">
        <f t="shared" si="44"/>
        <v>8414_Autres industries manufacturières</v>
      </c>
      <c r="Z1283" t="str">
        <f>INDEX(PDC!$K$1:$L$89,MATCH('RP2016'!$AB1283,PDC!$K:$K,0),MATCH($Z$3,PDC!$K$1:$L$1,0))</f>
        <v>Autres industries manufacturières</v>
      </c>
      <c r="AA1283">
        <v>8414</v>
      </c>
      <c r="AB1283" t="s">
        <v>244</v>
      </c>
      <c r="AC1283" s="10">
        <v>40.064892135999997</v>
      </c>
    </row>
    <row r="1284" spans="25:29" x14ac:dyDescent="0.35">
      <c r="Y1284" t="str">
        <f t="shared" si="44"/>
        <v>8414_Réparation et installation de machines et d'équipements</v>
      </c>
      <c r="Z1284" t="str">
        <f>INDEX(PDC!$K$1:$L$89,MATCH('RP2016'!$AB1284,PDC!$K:$K,0),MATCH($Z$3,PDC!$K$1:$L$1,0))</f>
        <v>Réparation et installation de machines et d'équipements</v>
      </c>
      <c r="AA1284">
        <v>8414</v>
      </c>
      <c r="AB1284" t="s">
        <v>215</v>
      </c>
      <c r="AC1284" s="10">
        <v>180.83728285999999</v>
      </c>
    </row>
    <row r="1285" spans="25:29" x14ac:dyDescent="0.35">
      <c r="Y1285" t="str">
        <f t="shared" ref="Y1285:Y1348" si="45">AA1285&amp;"_"&amp;Z1285</f>
        <v>8414_Production et distribution d'électricité, de gaz, de vapeur et d'air conditionné</v>
      </c>
      <c r="Z1285" t="str">
        <f>INDEX(PDC!$K$1:$L$89,MATCH('RP2016'!$AB1285,PDC!$K:$K,0),MATCH($Z$3,PDC!$K$1:$L$1,0))</f>
        <v>Production et distribution d'électricité, de gaz, de vapeur et d'air conditionné</v>
      </c>
      <c r="AA1285">
        <v>8414</v>
      </c>
      <c r="AB1285" t="s">
        <v>253</v>
      </c>
      <c r="AC1285" s="10">
        <v>95.057621675999997</v>
      </c>
    </row>
    <row r="1286" spans="25:29" x14ac:dyDescent="0.35">
      <c r="Y1286" t="str">
        <f t="shared" si="45"/>
        <v>8414_Captage, traitement et distribution d'eau</v>
      </c>
      <c r="Z1286" t="str">
        <f>INDEX(PDC!$K$1:$L$89,MATCH('RP2016'!$AB1286,PDC!$K:$K,0),MATCH($Z$3,PDC!$K$1:$L$1,0))</f>
        <v>Captage, traitement et distribution d'eau</v>
      </c>
      <c r="AA1286">
        <v>8414</v>
      </c>
      <c r="AB1286" t="s">
        <v>230</v>
      </c>
      <c r="AC1286" s="10">
        <v>52.681064307</v>
      </c>
    </row>
    <row r="1287" spans="25:29" x14ac:dyDescent="0.35">
      <c r="Y1287" t="str">
        <f t="shared" si="45"/>
        <v>8414_Collecte et traitement des eaux usées</v>
      </c>
      <c r="Z1287" t="str">
        <f>INDEX(PDC!$K$1:$L$89,MATCH('RP2016'!$AB1287,PDC!$K:$K,0),MATCH($Z$3,PDC!$K$1:$L$1,0))</f>
        <v>Collecte et traitement des eaux usées</v>
      </c>
      <c r="AA1287">
        <v>8414</v>
      </c>
      <c r="AB1287" t="s">
        <v>197</v>
      </c>
      <c r="AC1287" s="10">
        <v>43.204177246</v>
      </c>
    </row>
    <row r="1288" spans="25:29" x14ac:dyDescent="0.35">
      <c r="Y1288" t="str">
        <f t="shared" si="45"/>
        <v>8414_Collecte, traitement et élimination des déchets ; récupération</v>
      </c>
      <c r="Z1288" t="str">
        <f>INDEX(PDC!$K$1:$L$89,MATCH('RP2016'!$AB1288,PDC!$K:$K,0),MATCH($Z$3,PDC!$K$1:$L$1,0))</f>
        <v>Collecte, traitement et élimination des déchets ; récupération</v>
      </c>
      <c r="AA1288">
        <v>8414</v>
      </c>
      <c r="AB1288" t="s">
        <v>147</v>
      </c>
      <c r="AC1288" s="10">
        <v>95.929889356000004</v>
      </c>
    </row>
    <row r="1289" spans="25:29" x14ac:dyDescent="0.35">
      <c r="Y1289" t="str">
        <f t="shared" si="45"/>
        <v>8414_Construction de bâtiments</v>
      </c>
      <c r="Z1289" t="str">
        <f>INDEX(PDC!$K$1:$L$89,MATCH('RP2016'!$AB1289,PDC!$K:$K,0),MATCH($Z$3,PDC!$K$1:$L$1,0))</f>
        <v>Construction de bâtiments</v>
      </c>
      <c r="AA1289">
        <v>8414</v>
      </c>
      <c r="AB1289" t="s">
        <v>193</v>
      </c>
      <c r="AC1289" s="10">
        <v>47.861798569999998</v>
      </c>
    </row>
    <row r="1290" spans="25:29" x14ac:dyDescent="0.35">
      <c r="Y1290" t="str">
        <f t="shared" si="45"/>
        <v>8414_Génie civil</v>
      </c>
      <c r="Z1290" t="str">
        <f>INDEX(PDC!$K$1:$L$89,MATCH('RP2016'!$AB1290,PDC!$K:$K,0),MATCH($Z$3,PDC!$K$1:$L$1,0))</f>
        <v>Génie civil</v>
      </c>
      <c r="AA1290">
        <v>8414</v>
      </c>
      <c r="AB1290" t="s">
        <v>149</v>
      </c>
      <c r="AC1290" s="10">
        <v>163.80735960000001</v>
      </c>
    </row>
    <row r="1291" spans="25:29" x14ac:dyDescent="0.35">
      <c r="Y1291" t="str">
        <f t="shared" si="45"/>
        <v>8414_Travaux de construction spécialisés</v>
      </c>
      <c r="Z1291" t="str">
        <f>INDEX(PDC!$K$1:$L$89,MATCH('RP2016'!$AB1291,PDC!$K:$K,0),MATCH($Z$3,PDC!$K$1:$L$1,0))</f>
        <v>Travaux de construction spécialisés</v>
      </c>
      <c r="AA1291">
        <v>8414</v>
      </c>
      <c r="AB1291" t="s">
        <v>151</v>
      </c>
      <c r="AC1291" s="10">
        <v>1520.0681453</v>
      </c>
    </row>
    <row r="1292" spans="25:29" x14ac:dyDescent="0.35">
      <c r="Y1292" t="str">
        <f t="shared" si="45"/>
        <v>8414_Commerce et réparation d'automobiles et de motocycles</v>
      </c>
      <c r="Z1292" t="str">
        <f>INDEX(PDC!$K$1:$L$89,MATCH('RP2016'!$AB1292,PDC!$K:$K,0),MATCH($Z$3,PDC!$K$1:$L$1,0))</f>
        <v>Commerce et réparation d'automobiles et de motocycles</v>
      </c>
      <c r="AA1292">
        <v>8414</v>
      </c>
      <c r="AB1292" t="s">
        <v>223</v>
      </c>
      <c r="AC1292" s="10">
        <v>447.05854871999998</v>
      </c>
    </row>
    <row r="1293" spans="25:29" x14ac:dyDescent="0.35">
      <c r="Y1293" t="str">
        <f t="shared" si="45"/>
        <v>8414_Commerce de gros, à l'exception des automobiles et des motocycles</v>
      </c>
      <c r="Z1293" t="str">
        <f>INDEX(PDC!$K$1:$L$89,MATCH('RP2016'!$AB1293,PDC!$K:$K,0),MATCH($Z$3,PDC!$K$1:$L$1,0))</f>
        <v>Commerce de gros, à l'exception des automobiles et des motocycles</v>
      </c>
      <c r="AA1293">
        <v>8414</v>
      </c>
      <c r="AB1293" t="s">
        <v>210</v>
      </c>
      <c r="AC1293" s="10">
        <v>996.76177468000003</v>
      </c>
    </row>
    <row r="1294" spans="25:29" x14ac:dyDescent="0.35">
      <c r="Y1294" t="str">
        <f t="shared" si="45"/>
        <v>8414_Commerce de détail, à l'exception des automobiles et des motocycles</v>
      </c>
      <c r="Z1294" t="str">
        <f>INDEX(PDC!$K$1:$L$89,MATCH('RP2016'!$AB1294,PDC!$K:$K,0),MATCH($Z$3,PDC!$K$1:$L$1,0))</f>
        <v>Commerce de détail, à l'exception des automobiles et des motocycles</v>
      </c>
      <c r="AA1294">
        <v>8414</v>
      </c>
      <c r="AB1294" t="s">
        <v>206</v>
      </c>
      <c r="AC1294" s="10">
        <v>1925.2768083999999</v>
      </c>
    </row>
    <row r="1295" spans="25:29" x14ac:dyDescent="0.35">
      <c r="Y1295" t="str">
        <f t="shared" si="45"/>
        <v>8414_Transports terrestres et transport par conduites</v>
      </c>
      <c r="Z1295" t="str">
        <f>INDEX(PDC!$K$1:$L$89,MATCH('RP2016'!$AB1295,PDC!$K:$K,0),MATCH($Z$3,PDC!$K$1:$L$1,0))</f>
        <v>Transports terrestres et transport par conduites</v>
      </c>
      <c r="AA1295">
        <v>8414</v>
      </c>
      <c r="AB1295" t="s">
        <v>205</v>
      </c>
      <c r="AC1295" s="10">
        <v>896.40323035999995</v>
      </c>
    </row>
    <row r="1296" spans="25:29" x14ac:dyDescent="0.35">
      <c r="Y1296" t="str">
        <f t="shared" si="45"/>
        <v>8414_Transports aériens</v>
      </c>
      <c r="Z1296" t="str">
        <f>INDEX(PDC!$K$1:$L$89,MATCH('RP2016'!$AB1296,PDC!$K:$K,0),MATCH($Z$3,PDC!$K$1:$L$1,0))</f>
        <v>Transports aériens</v>
      </c>
      <c r="AA1296">
        <v>8414</v>
      </c>
      <c r="AB1296" t="s">
        <v>258</v>
      </c>
      <c r="AC1296" s="10">
        <v>3.5487974822999999</v>
      </c>
    </row>
    <row r="1297" spans="25:29" x14ac:dyDescent="0.35">
      <c r="Y1297" t="str">
        <f t="shared" si="45"/>
        <v>8414_Entreposage et services auxiliaires des transports</v>
      </c>
      <c r="Z1297" t="str">
        <f>INDEX(PDC!$K$1:$L$89,MATCH('RP2016'!$AB1297,PDC!$K:$K,0),MATCH($Z$3,PDC!$K$1:$L$1,0))</f>
        <v>Entreposage et services auxiliaires des transports</v>
      </c>
      <c r="AA1297">
        <v>8414</v>
      </c>
      <c r="AB1297" t="s">
        <v>200</v>
      </c>
      <c r="AC1297" s="10">
        <v>282.98027961999998</v>
      </c>
    </row>
    <row r="1298" spans="25:29" x14ac:dyDescent="0.35">
      <c r="Y1298" t="str">
        <f t="shared" si="45"/>
        <v>8414_Activités de poste et de courrier</v>
      </c>
      <c r="Z1298" t="str">
        <f>INDEX(PDC!$K$1:$L$89,MATCH('RP2016'!$AB1298,PDC!$K:$K,0),MATCH($Z$3,PDC!$K$1:$L$1,0))</f>
        <v>Activités de poste et de courrier</v>
      </c>
      <c r="AA1298">
        <v>8414</v>
      </c>
      <c r="AB1298" t="s">
        <v>229</v>
      </c>
      <c r="AC1298" s="10">
        <v>72.543982850999996</v>
      </c>
    </row>
    <row r="1299" spans="25:29" x14ac:dyDescent="0.35">
      <c r="Y1299" t="str">
        <f t="shared" si="45"/>
        <v>8414_Hébergement</v>
      </c>
      <c r="Z1299" t="str">
        <f>INDEX(PDC!$K$1:$L$89,MATCH('RP2016'!$AB1299,PDC!$K:$K,0),MATCH($Z$3,PDC!$K$1:$L$1,0))</f>
        <v>Hébergement</v>
      </c>
      <c r="AA1299">
        <v>8414</v>
      </c>
      <c r="AB1299" t="s">
        <v>220</v>
      </c>
      <c r="AC1299" s="10">
        <v>514.34565626999995</v>
      </c>
    </row>
    <row r="1300" spans="25:29" x14ac:dyDescent="0.35">
      <c r="Y1300" t="str">
        <f t="shared" si="45"/>
        <v>8414_Restauration</v>
      </c>
      <c r="Z1300" t="str">
        <f>INDEX(PDC!$K$1:$L$89,MATCH('RP2016'!$AB1300,PDC!$K:$K,0),MATCH($Z$3,PDC!$K$1:$L$1,0))</f>
        <v>Restauration</v>
      </c>
      <c r="AA1300">
        <v>8414</v>
      </c>
      <c r="AB1300" t="s">
        <v>214</v>
      </c>
      <c r="AC1300" s="10">
        <v>916.32577312000001</v>
      </c>
    </row>
    <row r="1301" spans="25:29" x14ac:dyDescent="0.35">
      <c r="Y1301" t="str">
        <f t="shared" si="45"/>
        <v>8414_Édition</v>
      </c>
      <c r="Z1301" t="str">
        <f>INDEX(PDC!$K$1:$L$89,MATCH('RP2016'!$AB1301,PDC!$K:$K,0),MATCH($Z$3,PDC!$K$1:$L$1,0))</f>
        <v>Édition</v>
      </c>
      <c r="AA1301">
        <v>8414</v>
      </c>
      <c r="AB1301" t="s">
        <v>255</v>
      </c>
      <c r="AC1301" s="10">
        <v>66.770799261999997</v>
      </c>
    </row>
    <row r="1302" spans="25:29" x14ac:dyDescent="0.35">
      <c r="Y1302" t="str">
        <f t="shared" si="45"/>
        <v>8414_Production de films cinématographiques, de vidéo et de programmes de télévision ; enregistrement sonore et édition musicale</v>
      </c>
      <c r="Z1302" t="str">
        <f>INDEX(PDC!$K$1:$L$89,MATCH('RP2016'!$AB1302,PDC!$K:$K,0),MATCH($Z$3,PDC!$K$1:$L$1,0))</f>
        <v>Production de films cinématographiques, de vidéo et de programmes de télévision ; enregistrement sonore et édition musicale</v>
      </c>
      <c r="AA1302">
        <v>8414</v>
      </c>
      <c r="AB1302" t="s">
        <v>228</v>
      </c>
      <c r="AC1302" s="10">
        <v>9.9004384770999998</v>
      </c>
    </row>
    <row r="1303" spans="25:29" x14ac:dyDescent="0.35">
      <c r="Y1303" t="str">
        <f t="shared" si="45"/>
        <v>8414_Programmation et diffusion</v>
      </c>
      <c r="Z1303" t="str">
        <f>INDEX(PDC!$K$1:$L$89,MATCH('RP2016'!$AB1303,PDC!$K:$K,0),MATCH($Z$3,PDC!$K$1:$L$1,0))</f>
        <v>Programmation et diffusion</v>
      </c>
      <c r="AA1303">
        <v>8414</v>
      </c>
      <c r="AB1303" t="s">
        <v>257</v>
      </c>
      <c r="AC1303" s="10">
        <v>2.3213640726999998</v>
      </c>
    </row>
    <row r="1304" spans="25:29" x14ac:dyDescent="0.35">
      <c r="Y1304" t="str">
        <f t="shared" si="45"/>
        <v>8414_Télécommunications</v>
      </c>
      <c r="Z1304" t="str">
        <f>INDEX(PDC!$K$1:$L$89,MATCH('RP2016'!$AB1304,PDC!$K:$K,0),MATCH($Z$3,PDC!$K$1:$L$1,0))</f>
        <v>Télécommunications</v>
      </c>
      <c r="AA1304">
        <v>8414</v>
      </c>
      <c r="AB1304" t="s">
        <v>249</v>
      </c>
      <c r="AC1304" s="10">
        <v>16.703845745999999</v>
      </c>
    </row>
    <row r="1305" spans="25:29" x14ac:dyDescent="0.35">
      <c r="Y1305" t="str">
        <f t="shared" si="45"/>
        <v>8414_Programmation, conseil et autres activités informatiques</v>
      </c>
      <c r="Z1305" t="str">
        <f>INDEX(PDC!$K$1:$L$89,MATCH('RP2016'!$AB1305,PDC!$K:$K,0),MATCH($Z$3,PDC!$K$1:$L$1,0))</f>
        <v>Programmation, conseil et autres activités informatiques</v>
      </c>
      <c r="AA1305">
        <v>8414</v>
      </c>
      <c r="AB1305" t="s">
        <v>233</v>
      </c>
      <c r="AC1305" s="10">
        <v>29.427530888</v>
      </c>
    </row>
    <row r="1306" spans="25:29" x14ac:dyDescent="0.35">
      <c r="Y1306" t="str">
        <f t="shared" si="45"/>
        <v>8414_Services d'information</v>
      </c>
      <c r="Z1306" t="str">
        <f>INDEX(PDC!$K$1:$L$89,MATCH('RP2016'!$AB1306,PDC!$K:$K,0),MATCH($Z$3,PDC!$K$1:$L$1,0))</f>
        <v>Services d'information</v>
      </c>
      <c r="AA1306">
        <v>8414</v>
      </c>
      <c r="AB1306" t="s">
        <v>153</v>
      </c>
      <c r="AC1306" s="10">
        <v>2.5851067203999998</v>
      </c>
    </row>
    <row r="1307" spans="25:29" x14ac:dyDescent="0.35">
      <c r="Y1307" t="str">
        <f t="shared" si="45"/>
        <v>8414_Activités des services financiers, hors assurance et caisses de retraite</v>
      </c>
      <c r="Z1307" t="str">
        <f>INDEX(PDC!$K$1:$L$89,MATCH('RP2016'!$AB1307,PDC!$K:$K,0),MATCH($Z$3,PDC!$K$1:$L$1,0))</f>
        <v>Activités des services financiers, hors assurance et caisses de retraite</v>
      </c>
      <c r="AA1307">
        <v>8414</v>
      </c>
      <c r="AB1307" t="s">
        <v>226</v>
      </c>
      <c r="AC1307" s="10">
        <v>1195.1292607</v>
      </c>
    </row>
    <row r="1308" spans="25:29" x14ac:dyDescent="0.35">
      <c r="Y1308" t="str">
        <f t="shared" si="45"/>
        <v>8414_Assurance</v>
      </c>
      <c r="Z1308" t="str">
        <f>INDEX(PDC!$K$1:$L$89,MATCH('RP2016'!$AB1308,PDC!$K:$K,0),MATCH($Z$3,PDC!$K$1:$L$1,0))</f>
        <v>Assurance</v>
      </c>
      <c r="AA1308">
        <v>8414</v>
      </c>
      <c r="AB1308" t="s">
        <v>240</v>
      </c>
      <c r="AC1308" s="10">
        <v>30.943955505000002</v>
      </c>
    </row>
    <row r="1309" spans="25:29" x14ac:dyDescent="0.35">
      <c r="Y1309" t="str">
        <f t="shared" si="45"/>
        <v>8414_Activités auxiliaires de services financiers et d'assurance</v>
      </c>
      <c r="Z1309" t="str">
        <f>INDEX(PDC!$K$1:$L$89,MATCH('RP2016'!$AB1309,PDC!$K:$K,0),MATCH($Z$3,PDC!$K$1:$L$1,0))</f>
        <v>Activités auxiliaires de services financiers et d'assurance</v>
      </c>
      <c r="AA1309">
        <v>8414</v>
      </c>
      <c r="AB1309" t="s">
        <v>232</v>
      </c>
      <c r="AC1309" s="10">
        <v>86.068134560999994</v>
      </c>
    </row>
    <row r="1310" spans="25:29" x14ac:dyDescent="0.35">
      <c r="Y1310" t="str">
        <f t="shared" si="45"/>
        <v>8414_Activités immobilières</v>
      </c>
      <c r="Z1310" t="str">
        <f>INDEX(PDC!$K$1:$L$89,MATCH('RP2016'!$AB1310,PDC!$K:$K,0),MATCH($Z$3,PDC!$K$1:$L$1,0))</f>
        <v>Activités immobilières</v>
      </c>
      <c r="AA1310">
        <v>8414</v>
      </c>
      <c r="AB1310" t="s">
        <v>217</v>
      </c>
      <c r="AC1310" s="10">
        <v>239.77967741000001</v>
      </c>
    </row>
    <row r="1311" spans="25:29" x14ac:dyDescent="0.35">
      <c r="Y1311" t="str">
        <f t="shared" si="45"/>
        <v>8414_Activités juridiques et comptables</v>
      </c>
      <c r="Z1311" t="str">
        <f>INDEX(PDC!$K$1:$L$89,MATCH('RP2016'!$AB1311,PDC!$K:$K,0),MATCH($Z$3,PDC!$K$1:$L$1,0))</f>
        <v>Activités juridiques et comptables</v>
      </c>
      <c r="AA1311">
        <v>8414</v>
      </c>
      <c r="AB1311" t="s">
        <v>155</v>
      </c>
      <c r="AC1311" s="10">
        <v>350.90110915000002</v>
      </c>
    </row>
    <row r="1312" spans="25:29" x14ac:dyDescent="0.35">
      <c r="Y1312" t="str">
        <f t="shared" si="45"/>
        <v>8414_Activités des sièges sociaux ; conseil de gestion</v>
      </c>
      <c r="Z1312" t="str">
        <f>INDEX(PDC!$K$1:$L$89,MATCH('RP2016'!$AB1312,PDC!$K:$K,0),MATCH($Z$3,PDC!$K$1:$L$1,0))</f>
        <v>Activités des sièges sociaux ; conseil de gestion</v>
      </c>
      <c r="AA1312">
        <v>8414</v>
      </c>
      <c r="AB1312" t="s">
        <v>234</v>
      </c>
      <c r="AC1312" s="10">
        <v>490.55883997000001</v>
      </c>
    </row>
    <row r="1313" spans="25:29" x14ac:dyDescent="0.35">
      <c r="Y1313" t="str">
        <f t="shared" si="45"/>
        <v>8414_Activités d'architecture et d'ingénierie ; activités de contrôle et analyses techniques</v>
      </c>
      <c r="Z1313" t="str">
        <f>INDEX(PDC!$K$1:$L$89,MATCH('RP2016'!$AB1313,PDC!$K:$K,0),MATCH($Z$3,PDC!$K$1:$L$1,0))</f>
        <v>Activités d'architecture et d'ingénierie ; activités de contrôle et analyses techniques</v>
      </c>
      <c r="AA1313">
        <v>8414</v>
      </c>
      <c r="AB1313" t="s">
        <v>243</v>
      </c>
      <c r="AC1313" s="10">
        <v>248.4181792</v>
      </c>
    </row>
    <row r="1314" spans="25:29" x14ac:dyDescent="0.35">
      <c r="Y1314" t="str">
        <f t="shared" si="45"/>
        <v>8414_Recherche-développement scientifique</v>
      </c>
      <c r="Z1314" t="str">
        <f>INDEX(PDC!$K$1:$L$89,MATCH('RP2016'!$AB1314,PDC!$K:$K,0),MATCH($Z$3,PDC!$K$1:$L$1,0))</f>
        <v>Recherche-développement scientifique</v>
      </c>
      <c r="AA1314">
        <v>8414</v>
      </c>
      <c r="AB1314" t="s">
        <v>251</v>
      </c>
      <c r="AC1314" s="10">
        <v>10.184097552000001</v>
      </c>
    </row>
    <row r="1315" spans="25:29" x14ac:dyDescent="0.35">
      <c r="Y1315" t="str">
        <f t="shared" si="45"/>
        <v>8414_Publicité et études de marché</v>
      </c>
      <c r="Z1315" t="str">
        <f>INDEX(PDC!$K$1:$L$89,MATCH('RP2016'!$AB1315,PDC!$K:$K,0),MATCH($Z$3,PDC!$K$1:$L$1,0))</f>
        <v>Publicité et études de marché</v>
      </c>
      <c r="AA1315">
        <v>8414</v>
      </c>
      <c r="AB1315" t="s">
        <v>157</v>
      </c>
      <c r="AC1315" s="10">
        <v>37.655385062999997</v>
      </c>
    </row>
    <row r="1316" spans="25:29" x14ac:dyDescent="0.35">
      <c r="Y1316" t="str">
        <f t="shared" si="45"/>
        <v>8414_Autres activités spécialisées, scientifiques et techniques</v>
      </c>
      <c r="Z1316" t="str">
        <f>INDEX(PDC!$K$1:$L$89,MATCH('RP2016'!$AB1316,PDC!$K:$K,0),MATCH($Z$3,PDC!$K$1:$L$1,0))</f>
        <v>Autres activités spécialisées, scientifiques et techniques</v>
      </c>
      <c r="AA1316">
        <v>8414</v>
      </c>
      <c r="AB1316" t="s">
        <v>159</v>
      </c>
      <c r="AC1316" s="10">
        <v>17.858144625000001</v>
      </c>
    </row>
    <row r="1317" spans="25:29" x14ac:dyDescent="0.35">
      <c r="Y1317" t="str">
        <f t="shared" si="45"/>
        <v>8414_Activités vétérinaires</v>
      </c>
      <c r="Z1317" t="str">
        <f>INDEX(PDC!$K$1:$L$89,MATCH('RP2016'!$AB1317,PDC!$K:$K,0),MATCH($Z$3,PDC!$K$1:$L$1,0))</f>
        <v>Activités vétérinaires</v>
      </c>
      <c r="AA1317">
        <v>8414</v>
      </c>
      <c r="AB1317" t="s">
        <v>238</v>
      </c>
      <c r="AC1317" s="10">
        <v>25.086296337</v>
      </c>
    </row>
    <row r="1318" spans="25:29" x14ac:dyDescent="0.35">
      <c r="Y1318" t="str">
        <f t="shared" si="45"/>
        <v>8414_Activités de location et location-bail</v>
      </c>
      <c r="Z1318" t="str">
        <f>INDEX(PDC!$K$1:$L$89,MATCH('RP2016'!$AB1318,PDC!$K:$K,0),MATCH($Z$3,PDC!$K$1:$L$1,0))</f>
        <v>Activités de location et location-bail</v>
      </c>
      <c r="AA1318">
        <v>8414</v>
      </c>
      <c r="AB1318" t="s">
        <v>236</v>
      </c>
      <c r="AC1318" s="10">
        <v>47.901834596999997</v>
      </c>
    </row>
    <row r="1319" spans="25:29" x14ac:dyDescent="0.35">
      <c r="Y1319" t="str">
        <f t="shared" si="45"/>
        <v>8414_Activités liées à l'emploi</v>
      </c>
      <c r="Z1319" t="str">
        <f>INDEX(PDC!$K$1:$L$89,MATCH('RP2016'!$AB1319,PDC!$K:$K,0),MATCH($Z$3,PDC!$K$1:$L$1,0))</f>
        <v>Activités liées à l'emploi</v>
      </c>
      <c r="AA1319">
        <v>8414</v>
      </c>
      <c r="AB1319" t="s">
        <v>198</v>
      </c>
      <c r="AC1319" s="10">
        <v>1554.3506560000001</v>
      </c>
    </row>
    <row r="1320" spans="25:29" x14ac:dyDescent="0.35">
      <c r="Y1320" t="str">
        <f t="shared" si="45"/>
        <v>8414_Activités des agences de voyage, voyagistes, services de réservation et activités connexes</v>
      </c>
      <c r="Z1320" t="str">
        <f>INDEX(PDC!$K$1:$L$89,MATCH('RP2016'!$AB1320,PDC!$K:$K,0),MATCH($Z$3,PDC!$K$1:$L$1,0))</f>
        <v>Activités des agences de voyage, voyagistes, services de réservation et activités connexes</v>
      </c>
      <c r="AA1320">
        <v>8414</v>
      </c>
      <c r="AB1320" t="s">
        <v>227</v>
      </c>
      <c r="AC1320" s="10">
        <v>98.658579802000006</v>
      </c>
    </row>
    <row r="1321" spans="25:29" x14ac:dyDescent="0.35">
      <c r="Y1321" t="str">
        <f t="shared" si="45"/>
        <v>8414_Enquêtes et sécurité</v>
      </c>
      <c r="Z1321" t="str">
        <f>INDEX(PDC!$K$1:$L$89,MATCH('RP2016'!$AB1321,PDC!$K:$K,0),MATCH($Z$3,PDC!$K$1:$L$1,0))</f>
        <v>Enquêtes et sécurité</v>
      </c>
      <c r="AA1321">
        <v>8414</v>
      </c>
      <c r="AB1321" t="s">
        <v>213</v>
      </c>
      <c r="AC1321" s="10">
        <v>30.808481150999999</v>
      </c>
    </row>
    <row r="1322" spans="25:29" x14ac:dyDescent="0.35">
      <c r="Y1322" t="str">
        <f t="shared" si="45"/>
        <v>8414_Services relatifs aux bâtiments et aménagement paysager</v>
      </c>
      <c r="Z1322" t="str">
        <f>INDEX(PDC!$K$1:$L$89,MATCH('RP2016'!$AB1322,PDC!$K:$K,0),MATCH($Z$3,PDC!$K$1:$L$1,0))</f>
        <v>Services relatifs aux bâtiments et aménagement paysager</v>
      </c>
      <c r="AA1322">
        <v>8414</v>
      </c>
      <c r="AB1322" t="s">
        <v>212</v>
      </c>
      <c r="AC1322" s="10">
        <v>342.94630683999998</v>
      </c>
    </row>
    <row r="1323" spans="25:29" x14ac:dyDescent="0.35">
      <c r="Y1323" t="str">
        <f t="shared" si="45"/>
        <v>8414_Activités administratives et autres activités de soutien aux entreprises</v>
      </c>
      <c r="Z1323" t="str">
        <f>INDEX(PDC!$K$1:$L$89,MATCH('RP2016'!$AB1323,PDC!$K:$K,0),MATCH($Z$3,PDC!$K$1:$L$1,0))</f>
        <v>Activités administratives et autres activités de soutien aux entreprises</v>
      </c>
      <c r="AA1323">
        <v>8414</v>
      </c>
      <c r="AB1323" t="s">
        <v>224</v>
      </c>
      <c r="AC1323" s="10">
        <v>149.47567570999999</v>
      </c>
    </row>
    <row r="1324" spans="25:29" x14ac:dyDescent="0.35">
      <c r="Y1324" t="str">
        <f t="shared" si="45"/>
        <v>8414_Administration publique et défense ; sécurité sociale obligatoire</v>
      </c>
      <c r="Z1324" t="str">
        <f>INDEX(PDC!$K$1:$L$89,MATCH('RP2016'!$AB1324,PDC!$K:$K,0),MATCH($Z$3,PDC!$K$1:$L$1,0))</f>
        <v>Administration publique et défense ; sécurité sociale obligatoire</v>
      </c>
      <c r="AA1324">
        <v>8414</v>
      </c>
      <c r="AB1324" t="s">
        <v>218</v>
      </c>
      <c r="AC1324" s="10">
        <v>652.68095229999994</v>
      </c>
    </row>
    <row r="1325" spans="25:29" x14ac:dyDescent="0.35">
      <c r="Y1325" t="str">
        <f t="shared" si="45"/>
        <v>8414_Enseignement</v>
      </c>
      <c r="Z1325" t="str">
        <f>INDEX(PDC!$K$1:$L$89,MATCH('RP2016'!$AB1325,PDC!$K:$K,0),MATCH($Z$3,PDC!$K$1:$L$1,0))</f>
        <v>Enseignement</v>
      </c>
      <c r="AA1325">
        <v>8414</v>
      </c>
      <c r="AB1325" t="s">
        <v>222</v>
      </c>
      <c r="AC1325" s="10">
        <v>791.13437612999996</v>
      </c>
    </row>
    <row r="1326" spans="25:29" x14ac:dyDescent="0.35">
      <c r="Y1326" t="str">
        <f t="shared" si="45"/>
        <v>8414_Activités pour la santé humaine</v>
      </c>
      <c r="Z1326" t="str">
        <f>INDEX(PDC!$K$1:$L$89,MATCH('RP2016'!$AB1326,PDC!$K:$K,0),MATCH($Z$3,PDC!$K$1:$L$1,0))</f>
        <v>Activités pour la santé humaine</v>
      </c>
      <c r="AA1326">
        <v>8414</v>
      </c>
      <c r="AB1326" t="s">
        <v>207</v>
      </c>
      <c r="AC1326" s="10">
        <v>608.54940632</v>
      </c>
    </row>
    <row r="1327" spans="25:29" x14ac:dyDescent="0.35">
      <c r="Y1327" t="str">
        <f t="shared" si="45"/>
        <v>8414_Hébergement médico-social et social</v>
      </c>
      <c r="Z1327" t="str">
        <f>INDEX(PDC!$K$1:$L$89,MATCH('RP2016'!$AB1327,PDC!$K:$K,0),MATCH($Z$3,PDC!$K$1:$L$1,0))</f>
        <v>Hébergement médico-social et social</v>
      </c>
      <c r="AA1327">
        <v>8414</v>
      </c>
      <c r="AB1327" t="s">
        <v>202</v>
      </c>
      <c r="AC1327" s="10">
        <v>435.47432050999998</v>
      </c>
    </row>
    <row r="1328" spans="25:29" x14ac:dyDescent="0.35">
      <c r="Y1328" t="str">
        <f t="shared" si="45"/>
        <v>8414_Action sociale sans hébergement</v>
      </c>
      <c r="Z1328" t="str">
        <f>INDEX(PDC!$K$1:$L$89,MATCH('RP2016'!$AB1328,PDC!$K:$K,0),MATCH($Z$3,PDC!$K$1:$L$1,0))</f>
        <v>Action sociale sans hébergement</v>
      </c>
      <c r="AA1328">
        <v>8414</v>
      </c>
      <c r="AB1328" t="s">
        <v>201</v>
      </c>
      <c r="AC1328" s="10">
        <v>1307.4643192999999</v>
      </c>
    </row>
    <row r="1329" spans="25:29" x14ac:dyDescent="0.35">
      <c r="Y1329" t="str">
        <f t="shared" si="45"/>
        <v>8414_Activités créatives, artistiques et de spectacle</v>
      </c>
      <c r="Z1329" t="str">
        <f>INDEX(PDC!$K$1:$L$89,MATCH('RP2016'!$AB1329,PDC!$K:$K,0),MATCH($Z$3,PDC!$K$1:$L$1,0))</f>
        <v>Activités créatives, artistiques et de spectacle</v>
      </c>
      <c r="AA1329">
        <v>8414</v>
      </c>
      <c r="AB1329" t="s">
        <v>245</v>
      </c>
      <c r="AC1329" s="10">
        <v>39.218790773000002</v>
      </c>
    </row>
    <row r="1330" spans="25:29" x14ac:dyDescent="0.35">
      <c r="Y1330" t="str">
        <f t="shared" si="45"/>
        <v>8414_Bibliothèques, archives, musées et autres activités culturelles</v>
      </c>
      <c r="Z1330" t="str">
        <f>INDEX(PDC!$K$1:$L$89,MATCH('RP2016'!$AB1330,PDC!$K:$K,0),MATCH($Z$3,PDC!$K$1:$L$1,0))</f>
        <v>Bibliothèques, archives, musées et autres activités culturelles</v>
      </c>
      <c r="AA1330">
        <v>8414</v>
      </c>
      <c r="AB1330" t="s">
        <v>239</v>
      </c>
      <c r="AC1330" s="10">
        <v>5</v>
      </c>
    </row>
    <row r="1331" spans="25:29" x14ac:dyDescent="0.35">
      <c r="Y1331" t="str">
        <f t="shared" si="45"/>
        <v>8414_Organisation de jeux de hasard et d'argent</v>
      </c>
      <c r="Z1331" t="str">
        <f>INDEX(PDC!$K$1:$L$89,MATCH('RP2016'!$AB1331,PDC!$K:$K,0),MATCH($Z$3,PDC!$K$1:$L$1,0))</f>
        <v>Organisation de jeux de hasard et d'argent</v>
      </c>
      <c r="AA1331">
        <v>8414</v>
      </c>
      <c r="AB1331" t="s">
        <v>247</v>
      </c>
      <c r="AC1331" s="10">
        <v>3.6237909661000001</v>
      </c>
    </row>
    <row r="1332" spans="25:29" x14ac:dyDescent="0.35">
      <c r="Y1332" t="str">
        <f t="shared" si="45"/>
        <v>8414_Activités sportives, récréatives et de loisirs</v>
      </c>
      <c r="Z1332" t="str">
        <f>INDEX(PDC!$K$1:$L$89,MATCH('RP2016'!$AB1332,PDC!$K:$K,0),MATCH($Z$3,PDC!$K$1:$L$1,0))</f>
        <v>Activités sportives, récréatives et de loisirs</v>
      </c>
      <c r="AA1332">
        <v>8414</v>
      </c>
      <c r="AB1332" t="s">
        <v>241</v>
      </c>
      <c r="AC1332" s="10">
        <v>90.422285361999997</v>
      </c>
    </row>
    <row r="1333" spans="25:29" x14ac:dyDescent="0.35">
      <c r="Y1333" t="str">
        <f t="shared" si="45"/>
        <v>8414_Activités des organisations associatives</v>
      </c>
      <c r="Z1333" t="str">
        <f>INDEX(PDC!$K$1:$L$89,MATCH('RP2016'!$AB1333,PDC!$K:$K,0),MATCH($Z$3,PDC!$K$1:$L$1,0))</f>
        <v>Activités des organisations associatives</v>
      </c>
      <c r="AA1333">
        <v>8414</v>
      </c>
      <c r="AB1333" t="s">
        <v>209</v>
      </c>
      <c r="AC1333" s="10">
        <v>262.12335776999998</v>
      </c>
    </row>
    <row r="1334" spans="25:29" x14ac:dyDescent="0.35">
      <c r="Y1334" t="str">
        <f t="shared" si="45"/>
        <v>8414_Réparation d'ordinateurs et de biens personnels et domestiques</v>
      </c>
      <c r="Z1334" t="str">
        <f>INDEX(PDC!$K$1:$L$89,MATCH('RP2016'!$AB1334,PDC!$K:$K,0),MATCH($Z$3,PDC!$K$1:$L$1,0))</f>
        <v>Réparation d'ordinateurs et de biens personnels et domestiques</v>
      </c>
      <c r="AA1334">
        <v>8414</v>
      </c>
      <c r="AB1334" t="s">
        <v>242</v>
      </c>
      <c r="AC1334" s="10">
        <v>25.251306542999998</v>
      </c>
    </row>
    <row r="1335" spans="25:29" x14ac:dyDescent="0.35">
      <c r="Y1335" t="str">
        <f t="shared" si="45"/>
        <v>8414_Autres services personnels</v>
      </c>
      <c r="Z1335" t="str">
        <f>INDEX(PDC!$K$1:$L$89,MATCH('RP2016'!$AB1335,PDC!$K:$K,0),MATCH($Z$3,PDC!$K$1:$L$1,0))</f>
        <v>Autres services personnels</v>
      </c>
      <c r="AA1335">
        <v>8414</v>
      </c>
      <c r="AB1335" t="s">
        <v>216</v>
      </c>
      <c r="AC1335" s="10">
        <v>150.52956438000001</v>
      </c>
    </row>
    <row r="1336" spans="25:29" x14ac:dyDescent="0.35">
      <c r="Y1336" t="str">
        <f t="shared" si="45"/>
        <v>8414_Activités des ménages en tant qu'employeurs de personnel domestique</v>
      </c>
      <c r="Z1336" t="str">
        <f>INDEX(PDC!$K$1:$L$89,MATCH('RP2016'!$AB1336,PDC!$K:$K,0),MATCH($Z$3,PDC!$K$1:$L$1,0))</f>
        <v>Activités des ménages en tant qu'employeurs de personnel domestique</v>
      </c>
      <c r="AA1336">
        <v>8414</v>
      </c>
      <c r="AB1336" t="s">
        <v>261</v>
      </c>
      <c r="AC1336" s="10">
        <v>146.66359431999999</v>
      </c>
    </row>
    <row r="1337" spans="25:29" x14ac:dyDescent="0.35">
      <c r="Y1337" t="str">
        <f t="shared" si="45"/>
        <v>8414_Activités des organisations et organismes extraterritoriaux</v>
      </c>
      <c r="Z1337" t="str">
        <f>INDEX(PDC!$K$1:$L$89,MATCH('RP2016'!$AB1337,PDC!$K:$K,0),MATCH($Z$3,PDC!$K$1:$L$1,0))</f>
        <v>Activités des organisations et organismes extraterritoriaux</v>
      </c>
      <c r="AA1337">
        <v>8414</v>
      </c>
      <c r="AB1337" t="s">
        <v>260</v>
      </c>
      <c r="AC1337" s="10">
        <v>4.3219699471000004</v>
      </c>
    </row>
    <row r="1338" spans="25:29" x14ac:dyDescent="0.35">
      <c r="Y1338" t="str">
        <f t="shared" si="45"/>
        <v>8415_Culture et production animale, chasse et services annexes</v>
      </c>
      <c r="Z1338" t="str">
        <f>INDEX(PDC!$K$1:$L$89,MATCH('RP2016'!$AB1338,PDC!$K:$K,0),MATCH($Z$3,PDC!$K$1:$L$1,0))</f>
        <v>Culture et production animale, chasse et services annexes</v>
      </c>
      <c r="AA1338">
        <v>8415</v>
      </c>
      <c r="AB1338" t="s">
        <v>94</v>
      </c>
      <c r="AC1338" s="10">
        <v>122.92982576999999</v>
      </c>
    </row>
    <row r="1339" spans="25:29" x14ac:dyDescent="0.35">
      <c r="Y1339" t="str">
        <f t="shared" si="45"/>
        <v>8415_Sylviculture et exploitation forestière</v>
      </c>
      <c r="Z1339" t="str">
        <f>INDEX(PDC!$K$1:$L$89,MATCH('RP2016'!$AB1339,PDC!$K:$K,0),MATCH($Z$3,PDC!$K$1:$L$1,0))</f>
        <v>Sylviculture et exploitation forestière</v>
      </c>
      <c r="AA1339">
        <v>8415</v>
      </c>
      <c r="AB1339" t="s">
        <v>95</v>
      </c>
      <c r="AC1339" s="10">
        <v>23.757410737000001</v>
      </c>
    </row>
    <row r="1340" spans="25:29" x14ac:dyDescent="0.35">
      <c r="Y1340" t="str">
        <f t="shared" si="45"/>
        <v>8415_Pêche et aquaculture</v>
      </c>
      <c r="Z1340" t="str">
        <f>INDEX(PDC!$K$1:$L$89,MATCH('RP2016'!$AB1340,PDC!$K:$K,0),MATCH($Z$3,PDC!$K$1:$L$1,0))</f>
        <v>Pêche et aquaculture</v>
      </c>
      <c r="AA1340">
        <v>8415</v>
      </c>
      <c r="AB1340" t="s">
        <v>104</v>
      </c>
      <c r="AC1340" s="10">
        <v>28.173192378</v>
      </c>
    </row>
    <row r="1341" spans="25:29" x14ac:dyDescent="0.35">
      <c r="Y1341" t="str">
        <f t="shared" si="45"/>
        <v>8415_Autres industries extractives</v>
      </c>
      <c r="Z1341" t="str">
        <f>INDEX(PDC!$K$1:$L$89,MATCH('RP2016'!$AB1341,PDC!$K:$K,0),MATCH($Z$3,PDC!$K$1:$L$1,0))</f>
        <v>Autres industries extractives</v>
      </c>
      <c r="AA1341">
        <v>8415</v>
      </c>
      <c r="AB1341" t="s">
        <v>96</v>
      </c>
      <c r="AC1341" s="10">
        <v>77.911558721000006</v>
      </c>
    </row>
    <row r="1342" spans="25:29" x14ac:dyDescent="0.35">
      <c r="Y1342" t="str">
        <f t="shared" si="45"/>
        <v>8415_Industries alimentaires</v>
      </c>
      <c r="Z1342" t="str">
        <f>INDEX(PDC!$K$1:$L$89,MATCH('RP2016'!$AB1342,PDC!$K:$K,0),MATCH($Z$3,PDC!$K$1:$L$1,0))</f>
        <v>Industries alimentaires</v>
      </c>
      <c r="AA1342">
        <v>8415</v>
      </c>
      <c r="AB1342" t="s">
        <v>199</v>
      </c>
      <c r="AC1342" s="10">
        <v>455.49246528999998</v>
      </c>
    </row>
    <row r="1343" spans="25:29" x14ac:dyDescent="0.35">
      <c r="Y1343" t="str">
        <f t="shared" si="45"/>
        <v>8415_Fabrication de boissons</v>
      </c>
      <c r="Z1343" t="str">
        <f>INDEX(PDC!$K$1:$L$89,MATCH('RP2016'!$AB1343,PDC!$K:$K,0),MATCH($Z$3,PDC!$K$1:$L$1,0))</f>
        <v>Fabrication de boissons</v>
      </c>
      <c r="AA1343">
        <v>8415</v>
      </c>
      <c r="AB1343" t="s">
        <v>252</v>
      </c>
      <c r="AC1343" s="10">
        <v>1250.0713679999999</v>
      </c>
    </row>
    <row r="1344" spans="25:29" x14ac:dyDescent="0.35">
      <c r="Y1344" t="str">
        <f t="shared" si="45"/>
        <v>8415_Fabrication de textiles</v>
      </c>
      <c r="Z1344" t="str">
        <f>INDEX(PDC!$K$1:$L$89,MATCH('RP2016'!$AB1344,PDC!$K:$K,0),MATCH($Z$3,PDC!$K$1:$L$1,0))</f>
        <v>Fabrication de textiles</v>
      </c>
      <c r="AA1344">
        <v>8415</v>
      </c>
      <c r="AB1344" t="s">
        <v>250</v>
      </c>
      <c r="AC1344" s="10">
        <v>8.7887321273999994</v>
      </c>
    </row>
    <row r="1345" spans="25:29" x14ac:dyDescent="0.35">
      <c r="Y1345" t="str">
        <f t="shared" si="45"/>
        <v>8415_Industrie du cuir et de la chaussure</v>
      </c>
      <c r="Z1345" t="str">
        <f>INDEX(PDC!$K$1:$L$89,MATCH('RP2016'!$AB1345,PDC!$K:$K,0),MATCH($Z$3,PDC!$K$1:$L$1,0))</f>
        <v>Industrie du cuir et de la chaussure</v>
      </c>
      <c r="AA1345">
        <v>8415</v>
      </c>
      <c r="AB1345" t="s">
        <v>143</v>
      </c>
      <c r="AC1345" s="10">
        <v>5.9740398694000003</v>
      </c>
    </row>
    <row r="1346" spans="25:29" x14ac:dyDescent="0.35">
      <c r="Y1346" t="str">
        <f t="shared" si="45"/>
        <v>8415_Travail du bois et fabrication d'articles en bois et en liège, à l'exception des meubles ; fabrication d'articles en vannerie et sparterie</v>
      </c>
      <c r="Z1346" t="str">
        <f>INDEX(PDC!$K$1:$L$89,MATCH('RP2016'!$AB1346,PDC!$K:$K,0),MATCH($Z$3,PDC!$K$1:$L$1,0))</f>
        <v>Travail du bois et fabrication d'articles en bois et en liège, à l'exception des meubles ; fabrication d'articles en vannerie et sparterie</v>
      </c>
      <c r="AA1346">
        <v>8415</v>
      </c>
      <c r="AB1346" t="s">
        <v>196</v>
      </c>
      <c r="AC1346" s="10">
        <v>89.420638808999996</v>
      </c>
    </row>
    <row r="1347" spans="25:29" x14ac:dyDescent="0.35">
      <c r="Y1347" t="str">
        <f t="shared" si="45"/>
        <v>8415_Industrie du papier et du carton</v>
      </c>
      <c r="Z1347" t="str">
        <f>INDEX(PDC!$K$1:$L$89,MATCH('RP2016'!$AB1347,PDC!$K:$K,0),MATCH($Z$3,PDC!$K$1:$L$1,0))</f>
        <v>Industrie du papier et du carton</v>
      </c>
      <c r="AA1347">
        <v>8415</v>
      </c>
      <c r="AB1347" t="s">
        <v>248</v>
      </c>
      <c r="AC1347" s="10">
        <v>260.66154977000002</v>
      </c>
    </row>
    <row r="1348" spans="25:29" x14ac:dyDescent="0.35">
      <c r="Y1348" t="str">
        <f t="shared" si="45"/>
        <v>8415_Imprimerie et reproduction d'enregistrements</v>
      </c>
      <c r="Z1348" t="str">
        <f>INDEX(PDC!$K$1:$L$89,MATCH('RP2016'!$AB1348,PDC!$K:$K,0),MATCH($Z$3,PDC!$K$1:$L$1,0))</f>
        <v>Imprimerie et reproduction d'enregistrements</v>
      </c>
      <c r="AA1348">
        <v>8415</v>
      </c>
      <c r="AB1348" t="s">
        <v>221</v>
      </c>
      <c r="AC1348" s="10">
        <v>16.224929643999999</v>
      </c>
    </row>
    <row r="1349" spans="25:29" x14ac:dyDescent="0.35">
      <c r="Y1349" t="str">
        <f t="shared" ref="Y1349:Y1412" si="46">AA1349&amp;"_"&amp;Z1349</f>
        <v>8415_Industrie chimique</v>
      </c>
      <c r="Z1349" t="str">
        <f>INDEX(PDC!$K$1:$L$89,MATCH('RP2016'!$AB1349,PDC!$K:$K,0),MATCH($Z$3,PDC!$K$1:$L$1,0))</f>
        <v>Industrie chimique</v>
      </c>
      <c r="AA1349">
        <v>8415</v>
      </c>
      <c r="AB1349" t="s">
        <v>211</v>
      </c>
      <c r="AC1349" s="10">
        <v>12.205422151</v>
      </c>
    </row>
    <row r="1350" spans="25:29" x14ac:dyDescent="0.35">
      <c r="Y1350" t="str">
        <f t="shared" si="46"/>
        <v>8415_Industrie pharmaceutique</v>
      </c>
      <c r="Z1350" t="str">
        <f>INDEX(PDC!$K$1:$L$89,MATCH('RP2016'!$AB1350,PDC!$K:$K,0),MATCH($Z$3,PDC!$K$1:$L$1,0))</f>
        <v>Industrie pharmaceutique</v>
      </c>
      <c r="AA1350">
        <v>8415</v>
      </c>
      <c r="AB1350" t="s">
        <v>259</v>
      </c>
      <c r="AC1350" s="10">
        <v>15.949666065000001</v>
      </c>
    </row>
    <row r="1351" spans="25:29" x14ac:dyDescent="0.35">
      <c r="Y1351" t="str">
        <f t="shared" si="46"/>
        <v>8415_Fabrication de produits en caoutchouc et en plastique</v>
      </c>
      <c r="Z1351" t="str">
        <f>INDEX(PDC!$K$1:$L$89,MATCH('RP2016'!$AB1351,PDC!$K:$K,0),MATCH($Z$3,PDC!$K$1:$L$1,0))</f>
        <v>Fabrication de produits en caoutchouc et en plastique</v>
      </c>
      <c r="AA1351">
        <v>8415</v>
      </c>
      <c r="AB1351" t="s">
        <v>195</v>
      </c>
      <c r="AC1351" s="10">
        <v>163.86764489000001</v>
      </c>
    </row>
    <row r="1352" spans="25:29" x14ac:dyDescent="0.35">
      <c r="Y1352" t="str">
        <f t="shared" si="46"/>
        <v>8415_Fabrication d'autres produits minéraux non métalliques</v>
      </c>
      <c r="Z1352" t="str">
        <f>INDEX(PDC!$K$1:$L$89,MATCH('RP2016'!$AB1352,PDC!$K:$K,0),MATCH($Z$3,PDC!$K$1:$L$1,0))</f>
        <v>Fabrication d'autres produits minéraux non métalliques</v>
      </c>
      <c r="AA1352">
        <v>8415</v>
      </c>
      <c r="AB1352" t="s">
        <v>203</v>
      </c>
      <c r="AC1352" s="10">
        <v>82.097239474999995</v>
      </c>
    </row>
    <row r="1353" spans="25:29" x14ac:dyDescent="0.35">
      <c r="Y1353" t="str">
        <f t="shared" si="46"/>
        <v>8415_Métallurgie</v>
      </c>
      <c r="Z1353" t="str">
        <f>INDEX(PDC!$K$1:$L$89,MATCH('RP2016'!$AB1353,PDC!$K:$K,0),MATCH($Z$3,PDC!$K$1:$L$1,0))</f>
        <v>Métallurgie</v>
      </c>
      <c r="AA1353">
        <v>8415</v>
      </c>
      <c r="AB1353" t="s">
        <v>225</v>
      </c>
      <c r="AC1353" s="10">
        <v>141.32249984000001</v>
      </c>
    </row>
    <row r="1354" spans="25:29" x14ac:dyDescent="0.35">
      <c r="Y1354" t="str">
        <f t="shared" si="46"/>
        <v>8415_Fabrication de produits métalliques, à l'exception des machines et des équipements</v>
      </c>
      <c r="Z1354" t="str">
        <f>INDEX(PDC!$K$1:$L$89,MATCH('RP2016'!$AB1354,PDC!$K:$K,0),MATCH($Z$3,PDC!$K$1:$L$1,0))</f>
        <v>Fabrication de produits métalliques, à l'exception des machines et des équipements</v>
      </c>
      <c r="AA1354">
        <v>8415</v>
      </c>
      <c r="AB1354" t="s">
        <v>204</v>
      </c>
      <c r="AC1354" s="10">
        <v>316.18882223000003</v>
      </c>
    </row>
    <row r="1355" spans="25:29" x14ac:dyDescent="0.35">
      <c r="Y1355" t="str">
        <f t="shared" si="46"/>
        <v>8415_Fabrication de produits informatiques, électroniques et optiques</v>
      </c>
      <c r="Z1355" t="str">
        <f>INDEX(PDC!$K$1:$L$89,MATCH('RP2016'!$AB1355,PDC!$K:$K,0),MATCH($Z$3,PDC!$K$1:$L$1,0))</f>
        <v>Fabrication de produits informatiques, électroniques et optiques</v>
      </c>
      <c r="AA1355">
        <v>8415</v>
      </c>
      <c r="AB1355" t="s">
        <v>145</v>
      </c>
      <c r="AC1355" s="10">
        <v>542.09549913000001</v>
      </c>
    </row>
    <row r="1356" spans="25:29" x14ac:dyDescent="0.35">
      <c r="Y1356" t="str">
        <f t="shared" si="46"/>
        <v>8415_Fabrication d'équipements électriques</v>
      </c>
      <c r="Z1356" t="str">
        <f>INDEX(PDC!$K$1:$L$89,MATCH('RP2016'!$AB1356,PDC!$K:$K,0),MATCH($Z$3,PDC!$K$1:$L$1,0))</f>
        <v>Fabrication d'équipements électriques</v>
      </c>
      <c r="AA1356">
        <v>8415</v>
      </c>
      <c r="AB1356" t="s">
        <v>235</v>
      </c>
      <c r="AC1356" s="10">
        <v>7.9845369265999997</v>
      </c>
    </row>
    <row r="1357" spans="25:29" x14ac:dyDescent="0.35">
      <c r="Y1357" t="str">
        <f t="shared" si="46"/>
        <v>8415_Fabrication de machines et équipements n.c.a.</v>
      </c>
      <c r="Z1357" t="str">
        <f>INDEX(PDC!$K$1:$L$89,MATCH('RP2016'!$AB1357,PDC!$K:$K,0),MATCH($Z$3,PDC!$K$1:$L$1,0))</f>
        <v>Fabrication de machines et équipements n.c.a.</v>
      </c>
      <c r="AA1357">
        <v>8415</v>
      </c>
      <c r="AB1357" t="s">
        <v>219</v>
      </c>
      <c r="AC1357" s="10">
        <v>109.43286818999999</v>
      </c>
    </row>
    <row r="1358" spans="25:29" x14ac:dyDescent="0.35">
      <c r="Y1358" t="str">
        <f t="shared" si="46"/>
        <v>8415_Industrie automobile</v>
      </c>
      <c r="Z1358" t="str">
        <f>INDEX(PDC!$K$1:$L$89,MATCH('RP2016'!$AB1358,PDC!$K:$K,0),MATCH($Z$3,PDC!$K$1:$L$1,0))</f>
        <v>Industrie automobile</v>
      </c>
      <c r="AA1358">
        <v>8415</v>
      </c>
      <c r="AB1358" t="s">
        <v>208</v>
      </c>
      <c r="AC1358" s="10">
        <v>3.4364217103999999</v>
      </c>
    </row>
    <row r="1359" spans="25:29" x14ac:dyDescent="0.35">
      <c r="Y1359" t="str">
        <f t="shared" si="46"/>
        <v>8415_Fabrication d'autres matériels de transport</v>
      </c>
      <c r="Z1359" t="str">
        <f>INDEX(PDC!$K$1:$L$89,MATCH('RP2016'!$AB1359,PDC!$K:$K,0),MATCH($Z$3,PDC!$K$1:$L$1,0))</f>
        <v>Fabrication d'autres matériels de transport</v>
      </c>
      <c r="AA1359">
        <v>8415</v>
      </c>
      <c r="AB1359" t="s">
        <v>237</v>
      </c>
      <c r="AC1359" s="10">
        <v>6.7410555833999997</v>
      </c>
    </row>
    <row r="1360" spans="25:29" x14ac:dyDescent="0.35">
      <c r="Y1360" t="str">
        <f t="shared" si="46"/>
        <v>8415_Fabrication de meubles</v>
      </c>
      <c r="Z1360" t="str">
        <f>INDEX(PDC!$K$1:$L$89,MATCH('RP2016'!$AB1360,PDC!$K:$K,0),MATCH($Z$3,PDC!$K$1:$L$1,0))</f>
        <v>Fabrication de meubles</v>
      </c>
      <c r="AA1360">
        <v>8415</v>
      </c>
      <c r="AB1360" t="s">
        <v>231</v>
      </c>
      <c r="AC1360" s="10">
        <v>153.64687462000001</v>
      </c>
    </row>
    <row r="1361" spans="25:29" x14ac:dyDescent="0.35">
      <c r="Y1361" t="str">
        <f t="shared" si="46"/>
        <v>8415_Autres industries manufacturières</v>
      </c>
      <c r="Z1361" t="str">
        <f>INDEX(PDC!$K$1:$L$89,MATCH('RP2016'!$AB1361,PDC!$K:$K,0),MATCH($Z$3,PDC!$K$1:$L$1,0))</f>
        <v>Autres industries manufacturières</v>
      </c>
      <c r="AA1361">
        <v>8415</v>
      </c>
      <c r="AB1361" t="s">
        <v>244</v>
      </c>
      <c r="AC1361" s="10">
        <v>184.78230253999999</v>
      </c>
    </row>
    <row r="1362" spans="25:29" x14ac:dyDescent="0.35">
      <c r="Y1362" t="str">
        <f t="shared" si="46"/>
        <v>8415_Réparation et installation de machines et d'équipements</v>
      </c>
      <c r="Z1362" t="str">
        <f>INDEX(PDC!$K$1:$L$89,MATCH('RP2016'!$AB1362,PDC!$K:$K,0),MATCH($Z$3,PDC!$K$1:$L$1,0))</f>
        <v>Réparation et installation de machines et d'équipements</v>
      </c>
      <c r="AA1362">
        <v>8415</v>
      </c>
      <c r="AB1362" t="s">
        <v>215</v>
      </c>
      <c r="AC1362" s="10">
        <v>76.370725332999996</v>
      </c>
    </row>
    <row r="1363" spans="25:29" x14ac:dyDescent="0.35">
      <c r="Y1363" t="str">
        <f t="shared" si="46"/>
        <v>8415_Production et distribution d'électricité, de gaz, de vapeur et d'air conditionné</v>
      </c>
      <c r="Z1363" t="str">
        <f>INDEX(PDC!$K$1:$L$89,MATCH('RP2016'!$AB1363,PDC!$K:$K,0),MATCH($Z$3,PDC!$K$1:$L$1,0))</f>
        <v>Production et distribution d'électricité, de gaz, de vapeur et d'air conditionné</v>
      </c>
      <c r="AA1363">
        <v>8415</v>
      </c>
      <c r="AB1363" t="s">
        <v>253</v>
      </c>
      <c r="AC1363" s="10">
        <v>126.74113421</v>
      </c>
    </row>
    <row r="1364" spans="25:29" x14ac:dyDescent="0.35">
      <c r="Y1364" t="str">
        <f t="shared" si="46"/>
        <v>8415_Captage, traitement et distribution d'eau</v>
      </c>
      <c r="Z1364" t="str">
        <f>INDEX(PDC!$K$1:$L$89,MATCH('RP2016'!$AB1364,PDC!$K:$K,0),MATCH($Z$3,PDC!$K$1:$L$1,0))</f>
        <v>Captage, traitement et distribution d'eau</v>
      </c>
      <c r="AA1364">
        <v>8415</v>
      </c>
      <c r="AB1364" t="s">
        <v>230</v>
      </c>
      <c r="AC1364" s="10">
        <v>15.025198331</v>
      </c>
    </row>
    <row r="1365" spans="25:29" x14ac:dyDescent="0.35">
      <c r="Y1365" t="str">
        <f t="shared" si="46"/>
        <v>8415_Collecte et traitement des eaux usées</v>
      </c>
      <c r="Z1365" t="str">
        <f>INDEX(PDC!$K$1:$L$89,MATCH('RP2016'!$AB1365,PDC!$K:$K,0),MATCH($Z$3,PDC!$K$1:$L$1,0))</f>
        <v>Collecte et traitement des eaux usées</v>
      </c>
      <c r="AA1365">
        <v>8415</v>
      </c>
      <c r="AB1365" t="s">
        <v>197</v>
      </c>
      <c r="AC1365" s="10">
        <v>55.693460979000001</v>
      </c>
    </row>
    <row r="1366" spans="25:29" x14ac:dyDescent="0.35">
      <c r="Y1366" t="str">
        <f t="shared" si="46"/>
        <v>8415_Collecte, traitement et élimination des déchets ; récupération</v>
      </c>
      <c r="Z1366" t="str">
        <f>INDEX(PDC!$K$1:$L$89,MATCH('RP2016'!$AB1366,PDC!$K:$K,0),MATCH($Z$3,PDC!$K$1:$L$1,0))</f>
        <v>Collecte, traitement et élimination des déchets ; récupération</v>
      </c>
      <c r="AA1366">
        <v>8415</v>
      </c>
      <c r="AB1366" t="s">
        <v>147</v>
      </c>
      <c r="AC1366" s="10">
        <v>46.954469684000003</v>
      </c>
    </row>
    <row r="1367" spans="25:29" x14ac:dyDescent="0.35">
      <c r="Y1367" t="str">
        <f t="shared" si="46"/>
        <v>8415_Dépollution et autres services de gestion des déchets</v>
      </c>
      <c r="Z1367" t="str">
        <f>INDEX(PDC!$K$1:$L$89,MATCH('RP2016'!$AB1367,PDC!$K:$K,0),MATCH($Z$3,PDC!$K$1:$L$1,0))</f>
        <v>Dépollution et autres services de gestion des déchets</v>
      </c>
      <c r="AA1367">
        <v>8415</v>
      </c>
      <c r="AB1367" t="s">
        <v>246</v>
      </c>
      <c r="AC1367" s="10">
        <v>15.505209164</v>
      </c>
    </row>
    <row r="1368" spans="25:29" x14ac:dyDescent="0.35">
      <c r="Y1368" t="str">
        <f t="shared" si="46"/>
        <v>8415_Construction de bâtiments</v>
      </c>
      <c r="Z1368" t="str">
        <f>INDEX(PDC!$K$1:$L$89,MATCH('RP2016'!$AB1368,PDC!$K:$K,0),MATCH($Z$3,PDC!$K$1:$L$1,0))</f>
        <v>Construction de bâtiments</v>
      </c>
      <c r="AA1368">
        <v>8415</v>
      </c>
      <c r="AB1368" t="s">
        <v>193</v>
      </c>
      <c r="AC1368" s="10">
        <v>173.35427389</v>
      </c>
    </row>
    <row r="1369" spans="25:29" x14ac:dyDescent="0.35">
      <c r="Y1369" t="str">
        <f t="shared" si="46"/>
        <v>8415_Génie civil</v>
      </c>
      <c r="Z1369" t="str">
        <f>INDEX(PDC!$K$1:$L$89,MATCH('RP2016'!$AB1369,PDC!$K:$K,0),MATCH($Z$3,PDC!$K$1:$L$1,0))</f>
        <v>Génie civil</v>
      </c>
      <c r="AA1369">
        <v>8415</v>
      </c>
      <c r="AB1369" t="s">
        <v>149</v>
      </c>
      <c r="AC1369" s="10">
        <v>239.15273098</v>
      </c>
    </row>
    <row r="1370" spans="25:29" x14ac:dyDescent="0.35">
      <c r="Y1370" t="str">
        <f t="shared" si="46"/>
        <v>8415_Travaux de construction spécialisés</v>
      </c>
      <c r="Z1370" t="str">
        <f>INDEX(PDC!$K$1:$L$89,MATCH('RP2016'!$AB1370,PDC!$K:$K,0),MATCH($Z$3,PDC!$K$1:$L$1,0))</f>
        <v>Travaux de construction spécialisés</v>
      </c>
      <c r="AA1370">
        <v>8415</v>
      </c>
      <c r="AB1370" t="s">
        <v>151</v>
      </c>
      <c r="AC1370" s="10">
        <v>2144.6553481999999</v>
      </c>
    </row>
    <row r="1371" spans="25:29" x14ac:dyDescent="0.35">
      <c r="Y1371" t="str">
        <f t="shared" si="46"/>
        <v>8415_Commerce et réparation d'automobiles et de motocycles</v>
      </c>
      <c r="Z1371" t="str">
        <f>INDEX(PDC!$K$1:$L$89,MATCH('RP2016'!$AB1371,PDC!$K:$K,0),MATCH($Z$3,PDC!$K$1:$L$1,0))</f>
        <v>Commerce et réparation d'automobiles et de motocycles</v>
      </c>
      <c r="AA1371">
        <v>8415</v>
      </c>
      <c r="AB1371" t="s">
        <v>223</v>
      </c>
      <c r="AC1371" s="10">
        <v>625.49621694999996</v>
      </c>
    </row>
    <row r="1372" spans="25:29" x14ac:dyDescent="0.35">
      <c r="Y1372" t="str">
        <f t="shared" si="46"/>
        <v>8415_Commerce de gros, à l'exception des automobiles et des motocycles</v>
      </c>
      <c r="Z1372" t="str">
        <f>INDEX(PDC!$K$1:$L$89,MATCH('RP2016'!$AB1372,PDC!$K:$K,0),MATCH($Z$3,PDC!$K$1:$L$1,0))</f>
        <v>Commerce de gros, à l'exception des automobiles et des motocycles</v>
      </c>
      <c r="AA1372">
        <v>8415</v>
      </c>
      <c r="AB1372" t="s">
        <v>210</v>
      </c>
      <c r="AC1372" s="10">
        <v>830.83494329999996</v>
      </c>
    </row>
    <row r="1373" spans="25:29" x14ac:dyDescent="0.35">
      <c r="Y1373" t="str">
        <f t="shared" si="46"/>
        <v>8415_Commerce de détail, à l'exception des automobiles et des motocycles</v>
      </c>
      <c r="Z1373" t="str">
        <f>INDEX(PDC!$K$1:$L$89,MATCH('RP2016'!$AB1373,PDC!$K:$K,0),MATCH($Z$3,PDC!$K$1:$L$1,0))</f>
        <v>Commerce de détail, à l'exception des automobiles et des motocycles</v>
      </c>
      <c r="AA1373">
        <v>8415</v>
      </c>
      <c r="AB1373" t="s">
        <v>206</v>
      </c>
      <c r="AC1373" s="10">
        <v>3435.1270548000002</v>
      </c>
    </row>
    <row r="1374" spans="25:29" x14ac:dyDescent="0.35">
      <c r="Y1374" t="str">
        <f t="shared" si="46"/>
        <v>8415_Transports terrestres et transport par conduites</v>
      </c>
      <c r="Z1374" t="str">
        <f>INDEX(PDC!$K$1:$L$89,MATCH('RP2016'!$AB1374,PDC!$K:$K,0),MATCH($Z$3,PDC!$K$1:$L$1,0))</f>
        <v>Transports terrestres et transport par conduites</v>
      </c>
      <c r="AA1374">
        <v>8415</v>
      </c>
      <c r="AB1374" t="s">
        <v>205</v>
      </c>
      <c r="AC1374" s="10">
        <v>1323.4929442</v>
      </c>
    </row>
    <row r="1375" spans="25:29" x14ac:dyDescent="0.35">
      <c r="Y1375" t="str">
        <f t="shared" si="46"/>
        <v>8415_Transports par eau</v>
      </c>
      <c r="Z1375" t="str">
        <f>INDEX(PDC!$K$1:$L$89,MATCH('RP2016'!$AB1375,PDC!$K:$K,0),MATCH($Z$3,PDC!$K$1:$L$1,0))</f>
        <v>Transports par eau</v>
      </c>
      <c r="AA1375">
        <v>8415</v>
      </c>
      <c r="AB1375" t="s">
        <v>256</v>
      </c>
      <c r="AC1375" s="10">
        <v>17.758527356999998</v>
      </c>
    </row>
    <row r="1376" spans="25:29" x14ac:dyDescent="0.35">
      <c r="Y1376" t="str">
        <f t="shared" si="46"/>
        <v>8415_Transports aériens</v>
      </c>
      <c r="Z1376" t="str">
        <f>INDEX(PDC!$K$1:$L$89,MATCH('RP2016'!$AB1376,PDC!$K:$K,0),MATCH($Z$3,PDC!$K$1:$L$1,0))</f>
        <v>Transports aériens</v>
      </c>
      <c r="AA1376">
        <v>8415</v>
      </c>
      <c r="AB1376" t="s">
        <v>258</v>
      </c>
      <c r="AC1376" s="10">
        <v>7.5527039251000003</v>
      </c>
    </row>
    <row r="1377" spans="25:29" x14ac:dyDescent="0.35">
      <c r="Y1377" t="str">
        <f t="shared" si="46"/>
        <v>8415_Entreposage et services auxiliaires des transports</v>
      </c>
      <c r="Z1377" t="str">
        <f>INDEX(PDC!$K$1:$L$89,MATCH('RP2016'!$AB1377,PDC!$K:$K,0),MATCH($Z$3,PDC!$K$1:$L$1,0))</f>
        <v>Entreposage et services auxiliaires des transports</v>
      </c>
      <c r="AA1377">
        <v>8415</v>
      </c>
      <c r="AB1377" t="s">
        <v>200</v>
      </c>
      <c r="AC1377" s="10">
        <v>69.413280877000005</v>
      </c>
    </row>
    <row r="1378" spans="25:29" x14ac:dyDescent="0.35">
      <c r="Y1378" t="str">
        <f t="shared" si="46"/>
        <v>8415_Activités de poste et de courrier</v>
      </c>
      <c r="Z1378" t="str">
        <f>INDEX(PDC!$K$1:$L$89,MATCH('RP2016'!$AB1378,PDC!$K:$K,0),MATCH($Z$3,PDC!$K$1:$L$1,0))</f>
        <v>Activités de poste et de courrier</v>
      </c>
      <c r="AA1378">
        <v>8415</v>
      </c>
      <c r="AB1378" t="s">
        <v>229</v>
      </c>
      <c r="AC1378" s="10">
        <v>115.10072744999999</v>
      </c>
    </row>
    <row r="1379" spans="25:29" x14ac:dyDescent="0.35">
      <c r="Y1379" t="str">
        <f t="shared" si="46"/>
        <v>8415_Hébergement</v>
      </c>
      <c r="Z1379" t="str">
        <f>INDEX(PDC!$K$1:$L$89,MATCH('RP2016'!$AB1379,PDC!$K:$K,0),MATCH($Z$3,PDC!$K$1:$L$1,0))</f>
        <v>Hébergement</v>
      </c>
      <c r="AA1379">
        <v>8415</v>
      </c>
      <c r="AB1379" t="s">
        <v>220</v>
      </c>
      <c r="AC1379" s="10">
        <v>1106.0265578999999</v>
      </c>
    </row>
    <row r="1380" spans="25:29" x14ac:dyDescent="0.35">
      <c r="Y1380" t="str">
        <f t="shared" si="46"/>
        <v>8415_Restauration</v>
      </c>
      <c r="Z1380" t="str">
        <f>INDEX(PDC!$K$1:$L$89,MATCH('RP2016'!$AB1380,PDC!$K:$K,0),MATCH($Z$3,PDC!$K$1:$L$1,0))</f>
        <v>Restauration</v>
      </c>
      <c r="AA1380">
        <v>8415</v>
      </c>
      <c r="AB1380" t="s">
        <v>214</v>
      </c>
      <c r="AC1380" s="10">
        <v>2121.5860604999998</v>
      </c>
    </row>
    <row r="1381" spans="25:29" x14ac:dyDescent="0.35">
      <c r="Y1381" t="str">
        <f t="shared" si="46"/>
        <v>8415_Édition</v>
      </c>
      <c r="Z1381" t="str">
        <f>INDEX(PDC!$K$1:$L$89,MATCH('RP2016'!$AB1381,PDC!$K:$K,0),MATCH($Z$3,PDC!$K$1:$L$1,0))</f>
        <v>Édition</v>
      </c>
      <c r="AA1381">
        <v>8415</v>
      </c>
      <c r="AB1381" t="s">
        <v>255</v>
      </c>
      <c r="AC1381" s="10">
        <v>83.004162616000002</v>
      </c>
    </row>
    <row r="1382" spans="25:29" x14ac:dyDescent="0.35">
      <c r="Y1382" t="str">
        <f t="shared" si="46"/>
        <v>8415_Production de films cinématographiques, de vidéo et de programmes de télévision ; enregistrement sonore et édition musicale</v>
      </c>
      <c r="Z1382" t="str">
        <f>INDEX(PDC!$K$1:$L$89,MATCH('RP2016'!$AB1382,PDC!$K:$K,0),MATCH($Z$3,PDC!$K$1:$L$1,0))</f>
        <v>Production de films cinématographiques, de vidéo et de programmes de télévision ; enregistrement sonore et édition musicale</v>
      </c>
      <c r="AA1382">
        <v>8415</v>
      </c>
      <c r="AB1382" t="s">
        <v>228</v>
      </c>
      <c r="AC1382" s="10">
        <v>64.579993332000001</v>
      </c>
    </row>
    <row r="1383" spans="25:29" x14ac:dyDescent="0.35">
      <c r="Y1383" t="str">
        <f t="shared" si="46"/>
        <v>8415_Programmation et diffusion</v>
      </c>
      <c r="Z1383" t="str">
        <f>INDEX(PDC!$K$1:$L$89,MATCH('RP2016'!$AB1383,PDC!$K:$K,0),MATCH($Z$3,PDC!$K$1:$L$1,0))</f>
        <v>Programmation et diffusion</v>
      </c>
      <c r="AA1383">
        <v>8415</v>
      </c>
      <c r="AB1383" t="s">
        <v>257</v>
      </c>
      <c r="AC1383" s="10">
        <v>5.0927706730000004</v>
      </c>
    </row>
    <row r="1384" spans="25:29" x14ac:dyDescent="0.35">
      <c r="Y1384" t="str">
        <f t="shared" si="46"/>
        <v>8415_Télécommunications</v>
      </c>
      <c r="Z1384" t="str">
        <f>INDEX(PDC!$K$1:$L$89,MATCH('RP2016'!$AB1384,PDC!$K:$K,0),MATCH($Z$3,PDC!$K$1:$L$1,0))</f>
        <v>Télécommunications</v>
      </c>
      <c r="AA1384">
        <v>8415</v>
      </c>
      <c r="AB1384" t="s">
        <v>249</v>
      </c>
      <c r="AC1384" s="10">
        <v>13.303958360999999</v>
      </c>
    </row>
    <row r="1385" spans="25:29" x14ac:dyDescent="0.35">
      <c r="Y1385" t="str">
        <f t="shared" si="46"/>
        <v>8415_Programmation, conseil et autres activités informatiques</v>
      </c>
      <c r="Z1385" t="str">
        <f>INDEX(PDC!$K$1:$L$89,MATCH('RP2016'!$AB1385,PDC!$K:$K,0),MATCH($Z$3,PDC!$K$1:$L$1,0))</f>
        <v>Programmation, conseil et autres activités informatiques</v>
      </c>
      <c r="AA1385">
        <v>8415</v>
      </c>
      <c r="AB1385" t="s">
        <v>233</v>
      </c>
      <c r="AC1385" s="10">
        <v>63.088105519000003</v>
      </c>
    </row>
    <row r="1386" spans="25:29" x14ac:dyDescent="0.35">
      <c r="Y1386" t="str">
        <f t="shared" si="46"/>
        <v>8415_Services d'information</v>
      </c>
      <c r="Z1386" t="str">
        <f>INDEX(PDC!$K$1:$L$89,MATCH('RP2016'!$AB1386,PDC!$K:$K,0),MATCH($Z$3,PDC!$K$1:$L$1,0))</f>
        <v>Services d'information</v>
      </c>
      <c r="AA1386">
        <v>8415</v>
      </c>
      <c r="AB1386" t="s">
        <v>153</v>
      </c>
      <c r="AC1386" s="10">
        <v>4.9132142058000001</v>
      </c>
    </row>
    <row r="1387" spans="25:29" x14ac:dyDescent="0.35">
      <c r="Y1387" t="str">
        <f t="shared" si="46"/>
        <v>8415_Activités des services financiers, hors assurance et caisses de retraite</v>
      </c>
      <c r="Z1387" t="str">
        <f>INDEX(PDC!$K$1:$L$89,MATCH('RP2016'!$AB1387,PDC!$K:$K,0),MATCH($Z$3,PDC!$K$1:$L$1,0))</f>
        <v>Activités des services financiers, hors assurance et caisses de retraite</v>
      </c>
      <c r="AA1387">
        <v>8415</v>
      </c>
      <c r="AB1387" t="s">
        <v>226</v>
      </c>
      <c r="AC1387" s="10">
        <v>407.10083923000002</v>
      </c>
    </row>
    <row r="1388" spans="25:29" x14ac:dyDescent="0.35">
      <c r="Y1388" t="str">
        <f t="shared" si="46"/>
        <v>8415_Assurance</v>
      </c>
      <c r="Z1388" t="str">
        <f>INDEX(PDC!$K$1:$L$89,MATCH('RP2016'!$AB1388,PDC!$K:$K,0),MATCH($Z$3,PDC!$K$1:$L$1,0))</f>
        <v>Assurance</v>
      </c>
      <c r="AA1388">
        <v>8415</v>
      </c>
      <c r="AB1388" t="s">
        <v>240</v>
      </c>
      <c r="AC1388" s="10">
        <v>65.248069326999996</v>
      </c>
    </row>
    <row r="1389" spans="25:29" x14ac:dyDescent="0.35">
      <c r="Y1389" t="str">
        <f t="shared" si="46"/>
        <v>8415_Activités auxiliaires de services financiers et d'assurance</v>
      </c>
      <c r="Z1389" t="str">
        <f>INDEX(PDC!$K$1:$L$89,MATCH('RP2016'!$AB1389,PDC!$K:$K,0),MATCH($Z$3,PDC!$K$1:$L$1,0))</f>
        <v>Activités auxiliaires de services financiers et d'assurance</v>
      </c>
      <c r="AA1389">
        <v>8415</v>
      </c>
      <c r="AB1389" t="s">
        <v>232</v>
      </c>
      <c r="AC1389" s="10">
        <v>165.17995393999999</v>
      </c>
    </row>
    <row r="1390" spans="25:29" x14ac:dyDescent="0.35">
      <c r="Y1390" t="str">
        <f t="shared" si="46"/>
        <v>8415_Activités immobilières</v>
      </c>
      <c r="Z1390" t="str">
        <f>INDEX(PDC!$K$1:$L$89,MATCH('RP2016'!$AB1390,PDC!$K:$K,0),MATCH($Z$3,PDC!$K$1:$L$1,0))</f>
        <v>Activités immobilières</v>
      </c>
      <c r="AA1390">
        <v>8415</v>
      </c>
      <c r="AB1390" t="s">
        <v>217</v>
      </c>
      <c r="AC1390" s="10">
        <v>625.00142186000005</v>
      </c>
    </row>
    <row r="1391" spans="25:29" x14ac:dyDescent="0.35">
      <c r="Y1391" t="str">
        <f t="shared" si="46"/>
        <v>8415_Activités juridiques et comptables</v>
      </c>
      <c r="Z1391" t="str">
        <f>INDEX(PDC!$K$1:$L$89,MATCH('RP2016'!$AB1391,PDC!$K:$K,0),MATCH($Z$3,PDC!$K$1:$L$1,0))</f>
        <v>Activités juridiques et comptables</v>
      </c>
      <c r="AA1391">
        <v>8415</v>
      </c>
      <c r="AB1391" t="s">
        <v>155</v>
      </c>
      <c r="AC1391" s="10">
        <v>569.17819156999997</v>
      </c>
    </row>
    <row r="1392" spans="25:29" x14ac:dyDescent="0.35">
      <c r="Y1392" t="str">
        <f t="shared" si="46"/>
        <v>8415_Activités des sièges sociaux ; conseil de gestion</v>
      </c>
      <c r="Z1392" t="str">
        <f>INDEX(PDC!$K$1:$L$89,MATCH('RP2016'!$AB1392,PDC!$K:$K,0),MATCH($Z$3,PDC!$K$1:$L$1,0))</f>
        <v>Activités des sièges sociaux ; conseil de gestion</v>
      </c>
      <c r="AA1392">
        <v>8415</v>
      </c>
      <c r="AB1392" t="s">
        <v>234</v>
      </c>
      <c r="AC1392" s="10">
        <v>100.85673855</v>
      </c>
    </row>
    <row r="1393" spans="25:29" x14ac:dyDescent="0.35">
      <c r="Y1393" t="str">
        <f t="shared" si="46"/>
        <v>8415_Activités d'architecture et d'ingénierie ; activités de contrôle et analyses techniques</v>
      </c>
      <c r="Z1393" t="str">
        <f>INDEX(PDC!$K$1:$L$89,MATCH('RP2016'!$AB1393,PDC!$K:$K,0),MATCH($Z$3,PDC!$K$1:$L$1,0))</f>
        <v>Activités d'architecture et d'ingénierie ; activités de contrôle et analyses techniques</v>
      </c>
      <c r="AA1393">
        <v>8415</v>
      </c>
      <c r="AB1393" t="s">
        <v>243</v>
      </c>
      <c r="AC1393" s="10">
        <v>256.93847722999999</v>
      </c>
    </row>
    <row r="1394" spans="25:29" x14ac:dyDescent="0.35">
      <c r="Y1394" t="str">
        <f t="shared" si="46"/>
        <v>8415_Recherche-développement scientifique</v>
      </c>
      <c r="Z1394" t="str">
        <f>INDEX(PDC!$K$1:$L$89,MATCH('RP2016'!$AB1394,PDC!$K:$K,0),MATCH($Z$3,PDC!$K$1:$L$1,0))</f>
        <v>Recherche-développement scientifique</v>
      </c>
      <c r="AA1394">
        <v>8415</v>
      </c>
      <c r="AB1394" t="s">
        <v>251</v>
      </c>
      <c r="AC1394" s="10">
        <v>37.145907397999999</v>
      </c>
    </row>
    <row r="1395" spans="25:29" x14ac:dyDescent="0.35">
      <c r="Y1395" t="str">
        <f t="shared" si="46"/>
        <v>8415_Publicité et études de marché</v>
      </c>
      <c r="Z1395" t="str">
        <f>INDEX(PDC!$K$1:$L$89,MATCH('RP2016'!$AB1395,PDC!$K:$K,0),MATCH($Z$3,PDC!$K$1:$L$1,0))</f>
        <v>Publicité et études de marché</v>
      </c>
      <c r="AA1395">
        <v>8415</v>
      </c>
      <c r="AB1395" t="s">
        <v>157</v>
      </c>
      <c r="AC1395" s="10">
        <v>65.995091383000002</v>
      </c>
    </row>
    <row r="1396" spans="25:29" x14ac:dyDescent="0.35">
      <c r="Y1396" t="str">
        <f t="shared" si="46"/>
        <v>8415_Autres activités spécialisées, scientifiques et techniques</v>
      </c>
      <c r="Z1396" t="str">
        <f>INDEX(PDC!$K$1:$L$89,MATCH('RP2016'!$AB1396,PDC!$K:$K,0),MATCH($Z$3,PDC!$K$1:$L$1,0))</f>
        <v>Autres activités spécialisées, scientifiques et techniques</v>
      </c>
      <c r="AA1396">
        <v>8415</v>
      </c>
      <c r="AB1396" t="s">
        <v>159</v>
      </c>
      <c r="AC1396" s="10">
        <v>35.495719284000003</v>
      </c>
    </row>
    <row r="1397" spans="25:29" x14ac:dyDescent="0.35">
      <c r="Y1397" t="str">
        <f t="shared" si="46"/>
        <v>8415_Activités vétérinaires</v>
      </c>
      <c r="Z1397" t="str">
        <f>INDEX(PDC!$K$1:$L$89,MATCH('RP2016'!$AB1397,PDC!$K:$K,0),MATCH($Z$3,PDC!$K$1:$L$1,0))</f>
        <v>Activités vétérinaires</v>
      </c>
      <c r="AA1397">
        <v>8415</v>
      </c>
      <c r="AB1397" t="s">
        <v>238</v>
      </c>
      <c r="AC1397" s="10">
        <v>40.944273445</v>
      </c>
    </row>
    <row r="1398" spans="25:29" x14ac:dyDescent="0.35">
      <c r="Y1398" t="str">
        <f t="shared" si="46"/>
        <v>8415_Activités de location et location-bail</v>
      </c>
      <c r="Z1398" t="str">
        <f>INDEX(PDC!$K$1:$L$89,MATCH('RP2016'!$AB1398,PDC!$K:$K,0),MATCH($Z$3,PDC!$K$1:$L$1,0))</f>
        <v>Activités de location et location-bail</v>
      </c>
      <c r="AA1398">
        <v>8415</v>
      </c>
      <c r="AB1398" t="s">
        <v>236</v>
      </c>
      <c r="AC1398" s="10">
        <v>90.542638694999994</v>
      </c>
    </row>
    <row r="1399" spans="25:29" x14ac:dyDescent="0.35">
      <c r="Y1399" t="str">
        <f t="shared" si="46"/>
        <v>8415_Activités liées à l'emploi</v>
      </c>
      <c r="Z1399" t="str">
        <f>INDEX(PDC!$K$1:$L$89,MATCH('RP2016'!$AB1399,PDC!$K:$K,0),MATCH($Z$3,PDC!$K$1:$L$1,0))</f>
        <v>Activités liées à l'emploi</v>
      </c>
      <c r="AA1399">
        <v>8415</v>
      </c>
      <c r="AB1399" t="s">
        <v>198</v>
      </c>
      <c r="AC1399" s="10">
        <v>575.35232861999998</v>
      </c>
    </row>
    <row r="1400" spans="25:29" x14ac:dyDescent="0.35">
      <c r="Y1400" t="str">
        <f t="shared" si="46"/>
        <v>8415_Activités des agences de voyage, voyagistes, services de réservation et activités connexes</v>
      </c>
      <c r="Z1400" t="str">
        <f>INDEX(PDC!$K$1:$L$89,MATCH('RP2016'!$AB1400,PDC!$K:$K,0),MATCH($Z$3,PDC!$K$1:$L$1,0))</f>
        <v>Activités des agences de voyage, voyagistes, services de réservation et activités connexes</v>
      </c>
      <c r="AA1400">
        <v>8415</v>
      </c>
      <c r="AB1400" t="s">
        <v>227</v>
      </c>
      <c r="AC1400" s="10">
        <v>264.61798035999999</v>
      </c>
    </row>
    <row r="1401" spans="25:29" x14ac:dyDescent="0.35">
      <c r="Y1401" t="str">
        <f t="shared" si="46"/>
        <v>8415_Enquêtes et sécurité</v>
      </c>
      <c r="Z1401" t="str">
        <f>INDEX(PDC!$K$1:$L$89,MATCH('RP2016'!$AB1401,PDC!$K:$K,0),MATCH($Z$3,PDC!$K$1:$L$1,0))</f>
        <v>Enquêtes et sécurité</v>
      </c>
      <c r="AA1401">
        <v>8415</v>
      </c>
      <c r="AB1401" t="s">
        <v>213</v>
      </c>
      <c r="AC1401" s="10">
        <v>118.82731990000001</v>
      </c>
    </row>
    <row r="1402" spans="25:29" x14ac:dyDescent="0.35">
      <c r="Y1402" t="str">
        <f t="shared" si="46"/>
        <v>8415_Services relatifs aux bâtiments et aménagement paysager</v>
      </c>
      <c r="Z1402" t="str">
        <f>INDEX(PDC!$K$1:$L$89,MATCH('RP2016'!$AB1402,PDC!$K:$K,0),MATCH($Z$3,PDC!$K$1:$L$1,0))</f>
        <v>Services relatifs aux bâtiments et aménagement paysager</v>
      </c>
      <c r="AA1402">
        <v>8415</v>
      </c>
      <c r="AB1402" t="s">
        <v>212</v>
      </c>
      <c r="AC1402" s="10">
        <v>515.45053166000002</v>
      </c>
    </row>
    <row r="1403" spans="25:29" x14ac:dyDescent="0.35">
      <c r="Y1403" t="str">
        <f t="shared" si="46"/>
        <v>8415_Activités administratives et autres activités de soutien aux entreprises</v>
      </c>
      <c r="Z1403" t="str">
        <f>INDEX(PDC!$K$1:$L$89,MATCH('RP2016'!$AB1403,PDC!$K:$K,0),MATCH($Z$3,PDC!$K$1:$L$1,0))</f>
        <v>Activités administratives et autres activités de soutien aux entreprises</v>
      </c>
      <c r="AA1403">
        <v>8415</v>
      </c>
      <c r="AB1403" t="s">
        <v>224</v>
      </c>
      <c r="AC1403" s="10">
        <v>85.433247058000006</v>
      </c>
    </row>
    <row r="1404" spans="25:29" x14ac:dyDescent="0.35">
      <c r="Y1404" t="str">
        <f t="shared" si="46"/>
        <v>8415_Administration publique et défense ; sécurité sociale obligatoire</v>
      </c>
      <c r="Z1404" t="str">
        <f>INDEX(PDC!$K$1:$L$89,MATCH('RP2016'!$AB1404,PDC!$K:$K,0),MATCH($Z$3,PDC!$K$1:$L$1,0))</f>
        <v>Administration publique et défense ; sécurité sociale obligatoire</v>
      </c>
      <c r="AA1404">
        <v>8415</v>
      </c>
      <c r="AB1404" t="s">
        <v>218</v>
      </c>
      <c r="AC1404" s="10">
        <v>921.86244795000005</v>
      </c>
    </row>
    <row r="1405" spans="25:29" x14ac:dyDescent="0.35">
      <c r="Y1405" t="str">
        <f t="shared" si="46"/>
        <v>8415_Enseignement</v>
      </c>
      <c r="Z1405" t="str">
        <f>INDEX(PDC!$K$1:$L$89,MATCH('RP2016'!$AB1405,PDC!$K:$K,0),MATCH($Z$3,PDC!$K$1:$L$1,0))</f>
        <v>Enseignement</v>
      </c>
      <c r="AA1405">
        <v>8415</v>
      </c>
      <c r="AB1405" t="s">
        <v>222</v>
      </c>
      <c r="AC1405" s="10">
        <v>1080.9679506</v>
      </c>
    </row>
    <row r="1406" spans="25:29" x14ac:dyDescent="0.35">
      <c r="Y1406" t="str">
        <f t="shared" si="46"/>
        <v>8415_Activités pour la santé humaine</v>
      </c>
      <c r="Z1406" t="str">
        <f>INDEX(PDC!$K$1:$L$89,MATCH('RP2016'!$AB1406,PDC!$K:$K,0),MATCH($Z$3,PDC!$K$1:$L$1,0))</f>
        <v>Activités pour la santé humaine</v>
      </c>
      <c r="AA1406">
        <v>8415</v>
      </c>
      <c r="AB1406" t="s">
        <v>207</v>
      </c>
      <c r="AC1406" s="10">
        <v>1042.907665</v>
      </c>
    </row>
    <row r="1407" spans="25:29" x14ac:dyDescent="0.35">
      <c r="Y1407" t="str">
        <f t="shared" si="46"/>
        <v>8415_Hébergement médico-social et social</v>
      </c>
      <c r="Z1407" t="str">
        <f>INDEX(PDC!$K$1:$L$89,MATCH('RP2016'!$AB1407,PDC!$K:$K,0),MATCH($Z$3,PDC!$K$1:$L$1,0))</f>
        <v>Hébergement médico-social et social</v>
      </c>
      <c r="AA1407">
        <v>8415</v>
      </c>
      <c r="AB1407" t="s">
        <v>202</v>
      </c>
      <c r="AC1407" s="10">
        <v>727.41146848999995</v>
      </c>
    </row>
    <row r="1408" spans="25:29" x14ac:dyDescent="0.35">
      <c r="Y1408" t="str">
        <f t="shared" si="46"/>
        <v>8415_Action sociale sans hébergement</v>
      </c>
      <c r="Z1408" t="str">
        <f>INDEX(PDC!$K$1:$L$89,MATCH('RP2016'!$AB1408,PDC!$K:$K,0),MATCH($Z$3,PDC!$K$1:$L$1,0))</f>
        <v>Action sociale sans hébergement</v>
      </c>
      <c r="AA1408">
        <v>8415</v>
      </c>
      <c r="AB1408" t="s">
        <v>201</v>
      </c>
      <c r="AC1408" s="10">
        <v>1796.9950275000001</v>
      </c>
    </row>
    <row r="1409" spans="25:29" x14ac:dyDescent="0.35">
      <c r="Y1409" t="str">
        <f t="shared" si="46"/>
        <v>8415_Activités créatives, artistiques et de spectacle</v>
      </c>
      <c r="Z1409" t="str">
        <f>INDEX(PDC!$K$1:$L$89,MATCH('RP2016'!$AB1409,PDC!$K:$K,0),MATCH($Z$3,PDC!$K$1:$L$1,0))</f>
        <v>Activités créatives, artistiques et de spectacle</v>
      </c>
      <c r="AA1409">
        <v>8415</v>
      </c>
      <c r="AB1409" t="s">
        <v>245</v>
      </c>
      <c r="AC1409" s="10">
        <v>115.5331149</v>
      </c>
    </row>
    <row r="1410" spans="25:29" x14ac:dyDescent="0.35">
      <c r="Y1410" t="str">
        <f t="shared" si="46"/>
        <v>8415_Bibliothèques, archives, musées et autres activités culturelles</v>
      </c>
      <c r="Z1410" t="str">
        <f>INDEX(PDC!$K$1:$L$89,MATCH('RP2016'!$AB1410,PDC!$K:$K,0),MATCH($Z$3,PDC!$K$1:$L$1,0))</f>
        <v>Bibliothèques, archives, musées et autres activités culturelles</v>
      </c>
      <c r="AA1410">
        <v>8415</v>
      </c>
      <c r="AB1410" t="s">
        <v>239</v>
      </c>
      <c r="AC1410" s="10">
        <v>27.651400199000001</v>
      </c>
    </row>
    <row r="1411" spans="25:29" x14ac:dyDescent="0.35">
      <c r="Y1411" t="str">
        <f t="shared" si="46"/>
        <v>8415_Organisation de jeux de hasard et d'argent</v>
      </c>
      <c r="Z1411" t="str">
        <f>INDEX(PDC!$K$1:$L$89,MATCH('RP2016'!$AB1411,PDC!$K:$K,0),MATCH($Z$3,PDC!$K$1:$L$1,0))</f>
        <v>Organisation de jeux de hasard et d'argent</v>
      </c>
      <c r="AA1411">
        <v>8415</v>
      </c>
      <c r="AB1411" t="s">
        <v>247</v>
      </c>
      <c r="AC1411" s="10">
        <v>20.235183192000001</v>
      </c>
    </row>
    <row r="1412" spans="25:29" x14ac:dyDescent="0.35">
      <c r="Y1412" t="str">
        <f t="shared" si="46"/>
        <v>8415_Activités sportives, récréatives et de loisirs</v>
      </c>
      <c r="Z1412" t="str">
        <f>INDEX(PDC!$K$1:$L$89,MATCH('RP2016'!$AB1412,PDC!$K:$K,0),MATCH($Z$3,PDC!$K$1:$L$1,0))</f>
        <v>Activités sportives, récréatives et de loisirs</v>
      </c>
      <c r="AA1412">
        <v>8415</v>
      </c>
      <c r="AB1412" t="s">
        <v>241</v>
      </c>
      <c r="AC1412" s="10">
        <v>295.87836754</v>
      </c>
    </row>
    <row r="1413" spans="25:29" x14ac:dyDescent="0.35">
      <c r="Y1413" t="str">
        <f t="shared" ref="Y1413:Y1476" si="47">AA1413&amp;"_"&amp;Z1413</f>
        <v>8415_Activités des organisations associatives</v>
      </c>
      <c r="Z1413" t="str">
        <f>INDEX(PDC!$K$1:$L$89,MATCH('RP2016'!$AB1413,PDC!$K:$K,0),MATCH($Z$3,PDC!$K$1:$L$1,0))</f>
        <v>Activités des organisations associatives</v>
      </c>
      <c r="AA1413">
        <v>8415</v>
      </c>
      <c r="AB1413" t="s">
        <v>209</v>
      </c>
      <c r="AC1413" s="10">
        <v>301.28745309999999</v>
      </c>
    </row>
    <row r="1414" spans="25:29" x14ac:dyDescent="0.35">
      <c r="Y1414" t="str">
        <f t="shared" si="47"/>
        <v>8415_Réparation d'ordinateurs et de biens personnels et domestiques</v>
      </c>
      <c r="Z1414" t="str">
        <f>INDEX(PDC!$K$1:$L$89,MATCH('RP2016'!$AB1414,PDC!$K:$K,0),MATCH($Z$3,PDC!$K$1:$L$1,0))</f>
        <v>Réparation d'ordinateurs et de biens personnels et domestiques</v>
      </c>
      <c r="AA1414">
        <v>8415</v>
      </c>
      <c r="AB1414" t="s">
        <v>242</v>
      </c>
      <c r="AC1414" s="10">
        <v>12.392295776999999</v>
      </c>
    </row>
    <row r="1415" spans="25:29" x14ac:dyDescent="0.35">
      <c r="Y1415" t="str">
        <f t="shared" si="47"/>
        <v>8415_Autres services personnels</v>
      </c>
      <c r="Z1415" t="str">
        <f>INDEX(PDC!$K$1:$L$89,MATCH('RP2016'!$AB1415,PDC!$K:$K,0),MATCH($Z$3,PDC!$K$1:$L$1,0))</f>
        <v>Autres services personnels</v>
      </c>
      <c r="AA1415">
        <v>8415</v>
      </c>
      <c r="AB1415" t="s">
        <v>216</v>
      </c>
      <c r="AC1415" s="10">
        <v>481.80774057000002</v>
      </c>
    </row>
    <row r="1416" spans="25:29" x14ac:dyDescent="0.35">
      <c r="Y1416" t="str">
        <f t="shared" si="47"/>
        <v>8415_Activités des ménages en tant qu'employeurs de personnel domestique</v>
      </c>
      <c r="Z1416" t="str">
        <f>INDEX(PDC!$K$1:$L$89,MATCH('RP2016'!$AB1416,PDC!$K:$K,0),MATCH($Z$3,PDC!$K$1:$L$1,0))</f>
        <v>Activités des ménages en tant qu'employeurs de personnel domestique</v>
      </c>
      <c r="AA1416">
        <v>8415</v>
      </c>
      <c r="AB1416" t="s">
        <v>261</v>
      </c>
      <c r="AC1416" s="10">
        <v>224.60935947999999</v>
      </c>
    </row>
    <row r="1417" spans="25:29" x14ac:dyDescent="0.35">
      <c r="Y1417" t="str">
        <f t="shared" si="47"/>
        <v>8415_Activités des organisations et organismes extraterritoriaux</v>
      </c>
      <c r="Z1417" t="str">
        <f>INDEX(PDC!$K$1:$L$89,MATCH('RP2016'!$AB1417,PDC!$K:$K,0),MATCH($Z$3,PDC!$K$1:$L$1,0))</f>
        <v>Activités des organisations et organismes extraterritoriaux</v>
      </c>
      <c r="AA1417">
        <v>8415</v>
      </c>
      <c r="AB1417" t="s">
        <v>260</v>
      </c>
      <c r="AC1417" s="10">
        <v>14.614361702</v>
      </c>
    </row>
    <row r="1418" spans="25:29" x14ac:dyDescent="0.35">
      <c r="Y1418" t="str">
        <f t="shared" si="47"/>
        <v>8416_Culture et production animale, chasse et services annexes</v>
      </c>
      <c r="Z1418" t="str">
        <f>INDEX(PDC!$K$1:$L$89,MATCH('RP2016'!$AB1418,PDC!$K:$K,0),MATCH($Z$3,PDC!$K$1:$L$1,0))</f>
        <v>Culture et production animale, chasse et services annexes</v>
      </c>
      <c r="AA1418">
        <v>8416</v>
      </c>
      <c r="AB1418" t="s">
        <v>94</v>
      </c>
      <c r="AC1418" s="10">
        <v>617.24404217999995</v>
      </c>
    </row>
    <row r="1419" spans="25:29" x14ac:dyDescent="0.35">
      <c r="Y1419" t="str">
        <f t="shared" si="47"/>
        <v>8416_Sylviculture et exploitation forestière</v>
      </c>
      <c r="Z1419" t="str">
        <f>INDEX(PDC!$K$1:$L$89,MATCH('RP2016'!$AB1419,PDC!$K:$K,0),MATCH($Z$3,PDC!$K$1:$L$1,0))</f>
        <v>Sylviculture et exploitation forestière</v>
      </c>
      <c r="AA1419">
        <v>8416</v>
      </c>
      <c r="AB1419" t="s">
        <v>95</v>
      </c>
      <c r="AC1419" s="10">
        <v>54.874020004999998</v>
      </c>
    </row>
    <row r="1420" spans="25:29" x14ac:dyDescent="0.35">
      <c r="Y1420" t="str">
        <f t="shared" si="47"/>
        <v>8416_Pêche et aquaculture</v>
      </c>
      <c r="Z1420" t="str">
        <f>INDEX(PDC!$K$1:$L$89,MATCH('RP2016'!$AB1420,PDC!$K:$K,0),MATCH($Z$3,PDC!$K$1:$L$1,0))</f>
        <v>Pêche et aquaculture</v>
      </c>
      <c r="AA1420">
        <v>8416</v>
      </c>
      <c r="AB1420" t="s">
        <v>104</v>
      </c>
      <c r="AC1420" s="10">
        <v>17.750200279000001</v>
      </c>
    </row>
    <row r="1421" spans="25:29" x14ac:dyDescent="0.35">
      <c r="Y1421" t="str">
        <f t="shared" si="47"/>
        <v>8416_Autres industries extractives</v>
      </c>
      <c r="Z1421" t="str">
        <f>INDEX(PDC!$K$1:$L$89,MATCH('RP2016'!$AB1421,PDC!$K:$K,0),MATCH($Z$3,PDC!$K$1:$L$1,0))</f>
        <v>Autres industries extractives</v>
      </c>
      <c r="AA1421">
        <v>8416</v>
      </c>
      <c r="AB1421" t="s">
        <v>96</v>
      </c>
      <c r="AC1421" s="10">
        <v>83.475996566999996</v>
      </c>
    </row>
    <row r="1422" spans="25:29" x14ac:dyDescent="0.35">
      <c r="Y1422" t="str">
        <f t="shared" si="47"/>
        <v>8416_Industries alimentaires</v>
      </c>
      <c r="Z1422" t="str">
        <f>INDEX(PDC!$K$1:$L$89,MATCH('RP2016'!$AB1422,PDC!$K:$K,0),MATCH($Z$3,PDC!$K$1:$L$1,0))</f>
        <v>Industries alimentaires</v>
      </c>
      <c r="AA1422">
        <v>8416</v>
      </c>
      <c r="AB1422" t="s">
        <v>199</v>
      </c>
      <c r="AC1422" s="10">
        <v>1943.1125216</v>
      </c>
    </row>
    <row r="1423" spans="25:29" x14ac:dyDescent="0.35">
      <c r="Y1423" t="str">
        <f t="shared" si="47"/>
        <v>8416_Fabrication de boissons</v>
      </c>
      <c r="Z1423" t="str">
        <f>INDEX(PDC!$K$1:$L$89,MATCH('RP2016'!$AB1423,PDC!$K:$K,0),MATCH($Z$3,PDC!$K$1:$L$1,0))</f>
        <v>Fabrication de boissons</v>
      </c>
      <c r="AA1423">
        <v>8416</v>
      </c>
      <c r="AB1423" t="s">
        <v>252</v>
      </c>
      <c r="AC1423" s="10">
        <v>26.870473059999998</v>
      </c>
    </row>
    <row r="1424" spans="25:29" x14ac:dyDescent="0.35">
      <c r="Y1424" t="str">
        <f t="shared" si="47"/>
        <v>8416_Fabrication de textiles</v>
      </c>
      <c r="Z1424" t="str">
        <f>INDEX(PDC!$K$1:$L$89,MATCH('RP2016'!$AB1424,PDC!$K:$K,0),MATCH($Z$3,PDC!$K$1:$L$1,0))</f>
        <v>Fabrication de textiles</v>
      </c>
      <c r="AA1424">
        <v>8416</v>
      </c>
      <c r="AB1424" t="s">
        <v>250</v>
      </c>
      <c r="AC1424" s="10">
        <v>48.312083921999999</v>
      </c>
    </row>
    <row r="1425" spans="25:29" x14ac:dyDescent="0.35">
      <c r="Y1425" t="str">
        <f t="shared" si="47"/>
        <v>8416_Industrie de l'habillement</v>
      </c>
      <c r="Z1425" t="str">
        <f>INDEX(PDC!$K$1:$L$89,MATCH('RP2016'!$AB1425,PDC!$K:$K,0),MATCH($Z$3,PDC!$K$1:$L$1,0))</f>
        <v>Industrie de l'habillement</v>
      </c>
      <c r="AA1425">
        <v>8416</v>
      </c>
      <c r="AB1425" t="s">
        <v>254</v>
      </c>
      <c r="AC1425" s="10">
        <v>161.53099574999999</v>
      </c>
    </row>
    <row r="1426" spans="25:29" x14ac:dyDescent="0.35">
      <c r="Y1426" t="str">
        <f t="shared" si="47"/>
        <v>8416_Industrie du cuir et de la chaussure</v>
      </c>
      <c r="Z1426" t="str">
        <f>INDEX(PDC!$K$1:$L$89,MATCH('RP2016'!$AB1426,PDC!$K:$K,0),MATCH($Z$3,PDC!$K$1:$L$1,0))</f>
        <v>Industrie du cuir et de la chaussure</v>
      </c>
      <c r="AA1426">
        <v>8416</v>
      </c>
      <c r="AB1426" t="s">
        <v>143</v>
      </c>
      <c r="AC1426" s="10">
        <v>66.483356200000003</v>
      </c>
    </row>
    <row r="1427" spans="25:29" x14ac:dyDescent="0.35">
      <c r="Y1427" t="str">
        <f t="shared" si="47"/>
        <v>8416_Travail du bois et fabrication d'articles en bois et en liège, à l'exception des meubles ; fabrication d'articles en vannerie et sparterie</v>
      </c>
      <c r="Z1427" t="str">
        <f>INDEX(PDC!$K$1:$L$89,MATCH('RP2016'!$AB1427,PDC!$K:$K,0),MATCH($Z$3,PDC!$K$1:$L$1,0))</f>
        <v>Travail du bois et fabrication d'articles en bois et en liège, à l'exception des meubles ; fabrication d'articles en vannerie et sparterie</v>
      </c>
      <c r="AA1427">
        <v>8416</v>
      </c>
      <c r="AB1427" t="s">
        <v>196</v>
      </c>
      <c r="AC1427" s="10">
        <v>252.38356904</v>
      </c>
    </row>
    <row r="1428" spans="25:29" x14ac:dyDescent="0.35">
      <c r="Y1428" t="str">
        <f t="shared" si="47"/>
        <v>8416_Industrie du papier et du carton</v>
      </c>
      <c r="Z1428" t="str">
        <f>INDEX(PDC!$K$1:$L$89,MATCH('RP2016'!$AB1428,PDC!$K:$K,0),MATCH($Z$3,PDC!$K$1:$L$1,0))</f>
        <v>Industrie du papier et du carton</v>
      </c>
      <c r="AA1428">
        <v>8416</v>
      </c>
      <c r="AB1428" t="s">
        <v>248</v>
      </c>
      <c r="AC1428" s="10">
        <v>40.144887509</v>
      </c>
    </row>
    <row r="1429" spans="25:29" x14ac:dyDescent="0.35">
      <c r="Y1429" t="str">
        <f t="shared" si="47"/>
        <v>8416_Imprimerie et reproduction d'enregistrements</v>
      </c>
      <c r="Z1429" t="str">
        <f>INDEX(PDC!$K$1:$L$89,MATCH('RP2016'!$AB1429,PDC!$K:$K,0),MATCH($Z$3,PDC!$K$1:$L$1,0))</f>
        <v>Imprimerie et reproduction d'enregistrements</v>
      </c>
      <c r="AA1429">
        <v>8416</v>
      </c>
      <c r="AB1429" t="s">
        <v>221</v>
      </c>
      <c r="AC1429" s="10">
        <v>72.878447025</v>
      </c>
    </row>
    <row r="1430" spans="25:29" x14ac:dyDescent="0.35">
      <c r="Y1430" t="str">
        <f t="shared" si="47"/>
        <v>8416_Industrie chimique</v>
      </c>
      <c r="Z1430" t="str">
        <f>INDEX(PDC!$K$1:$L$89,MATCH('RP2016'!$AB1430,PDC!$K:$K,0),MATCH($Z$3,PDC!$K$1:$L$1,0))</f>
        <v>Industrie chimique</v>
      </c>
      <c r="AA1430">
        <v>8416</v>
      </c>
      <c r="AB1430" t="s">
        <v>211</v>
      </c>
      <c r="AC1430" s="10">
        <v>483.07148790000002</v>
      </c>
    </row>
    <row r="1431" spans="25:29" x14ac:dyDescent="0.35">
      <c r="Y1431" t="str">
        <f t="shared" si="47"/>
        <v>8416_Industrie pharmaceutique</v>
      </c>
      <c r="Z1431" t="str">
        <f>INDEX(PDC!$K$1:$L$89,MATCH('RP2016'!$AB1431,PDC!$K:$K,0),MATCH($Z$3,PDC!$K$1:$L$1,0))</f>
        <v>Industrie pharmaceutique</v>
      </c>
      <c r="AA1431">
        <v>8416</v>
      </c>
      <c r="AB1431" t="s">
        <v>259</v>
      </c>
      <c r="AC1431" s="10">
        <v>879.97641112999997</v>
      </c>
    </row>
    <row r="1432" spans="25:29" x14ac:dyDescent="0.35">
      <c r="Y1432" t="str">
        <f t="shared" si="47"/>
        <v>8416_Fabrication de produits en caoutchouc et en plastique</v>
      </c>
      <c r="Z1432" t="str">
        <f>INDEX(PDC!$K$1:$L$89,MATCH('RP2016'!$AB1432,PDC!$K:$K,0),MATCH($Z$3,PDC!$K$1:$L$1,0))</f>
        <v>Fabrication de produits en caoutchouc et en plastique</v>
      </c>
      <c r="AA1432">
        <v>8416</v>
      </c>
      <c r="AB1432" t="s">
        <v>195</v>
      </c>
      <c r="AC1432" s="10">
        <v>370.77246109999999</v>
      </c>
    </row>
    <row r="1433" spans="25:29" x14ac:dyDescent="0.35">
      <c r="Y1433" t="str">
        <f t="shared" si="47"/>
        <v>8416_Fabrication d'autres produits minéraux non métalliques</v>
      </c>
      <c r="Z1433" t="str">
        <f>INDEX(PDC!$K$1:$L$89,MATCH('RP2016'!$AB1433,PDC!$K:$K,0),MATCH($Z$3,PDC!$K$1:$L$1,0))</f>
        <v>Fabrication d'autres produits minéraux non métalliques</v>
      </c>
      <c r="AA1433">
        <v>8416</v>
      </c>
      <c r="AB1433" t="s">
        <v>203</v>
      </c>
      <c r="AC1433" s="10">
        <v>173.05048002000001</v>
      </c>
    </row>
    <row r="1434" spans="25:29" x14ac:dyDescent="0.35">
      <c r="Y1434" t="str">
        <f t="shared" si="47"/>
        <v>8416_Métallurgie</v>
      </c>
      <c r="Z1434" t="str">
        <f>INDEX(PDC!$K$1:$L$89,MATCH('RP2016'!$AB1434,PDC!$K:$K,0),MATCH($Z$3,PDC!$K$1:$L$1,0))</f>
        <v>Métallurgie</v>
      </c>
      <c r="AA1434">
        <v>8416</v>
      </c>
      <c r="AB1434" t="s">
        <v>225</v>
      </c>
      <c r="AC1434" s="10">
        <v>208.32569839000001</v>
      </c>
    </row>
    <row r="1435" spans="25:29" x14ac:dyDescent="0.35">
      <c r="Y1435" t="str">
        <f t="shared" si="47"/>
        <v>8416_Fabrication de produits métalliques, à l'exception des machines et des équipements</v>
      </c>
      <c r="Z1435" t="str">
        <f>INDEX(PDC!$K$1:$L$89,MATCH('RP2016'!$AB1435,PDC!$K:$K,0),MATCH($Z$3,PDC!$K$1:$L$1,0))</f>
        <v>Fabrication de produits métalliques, à l'exception des machines et des équipements</v>
      </c>
      <c r="AA1435">
        <v>8416</v>
      </c>
      <c r="AB1435" t="s">
        <v>204</v>
      </c>
      <c r="AC1435" s="10">
        <v>1633.5224063999999</v>
      </c>
    </row>
    <row r="1436" spans="25:29" x14ac:dyDescent="0.35">
      <c r="Y1436" t="str">
        <f t="shared" si="47"/>
        <v>8416_Fabrication de produits informatiques, électroniques et optiques</v>
      </c>
      <c r="Z1436" t="str">
        <f>INDEX(PDC!$K$1:$L$89,MATCH('RP2016'!$AB1436,PDC!$K:$K,0),MATCH($Z$3,PDC!$K$1:$L$1,0))</f>
        <v>Fabrication de produits informatiques, électroniques et optiques</v>
      </c>
      <c r="AA1436">
        <v>8416</v>
      </c>
      <c r="AB1436" t="s">
        <v>145</v>
      </c>
      <c r="AC1436" s="10">
        <v>660.04039979000004</v>
      </c>
    </row>
    <row r="1437" spans="25:29" x14ac:dyDescent="0.35">
      <c r="Y1437" t="str">
        <f t="shared" si="47"/>
        <v>8416_Fabrication d'équipements électriques</v>
      </c>
      <c r="Z1437" t="str">
        <f>INDEX(PDC!$K$1:$L$89,MATCH('RP2016'!$AB1437,PDC!$K:$K,0),MATCH($Z$3,PDC!$K$1:$L$1,0))</f>
        <v>Fabrication d'équipements électriques</v>
      </c>
      <c r="AA1437">
        <v>8416</v>
      </c>
      <c r="AB1437" t="s">
        <v>235</v>
      </c>
      <c r="AC1437" s="10">
        <v>200.82658028</v>
      </c>
    </row>
    <row r="1438" spans="25:29" x14ac:dyDescent="0.35">
      <c r="Y1438" t="str">
        <f t="shared" si="47"/>
        <v>8416_Fabrication de machines et équipements n.c.a.</v>
      </c>
      <c r="Z1438" t="str">
        <f>INDEX(PDC!$K$1:$L$89,MATCH('RP2016'!$AB1438,PDC!$K:$K,0),MATCH($Z$3,PDC!$K$1:$L$1,0))</f>
        <v>Fabrication de machines et équipements n.c.a.</v>
      </c>
      <c r="AA1438">
        <v>8416</v>
      </c>
      <c r="AB1438" t="s">
        <v>219</v>
      </c>
      <c r="AC1438" s="10">
        <v>345.45671506999997</v>
      </c>
    </row>
    <row r="1439" spans="25:29" x14ac:dyDescent="0.35">
      <c r="Y1439" t="str">
        <f t="shared" si="47"/>
        <v>8416_Industrie automobile</v>
      </c>
      <c r="Z1439" t="str">
        <f>INDEX(PDC!$K$1:$L$89,MATCH('RP2016'!$AB1439,PDC!$K:$K,0),MATCH($Z$3,PDC!$K$1:$L$1,0))</f>
        <v>Industrie automobile</v>
      </c>
      <c r="AA1439">
        <v>8416</v>
      </c>
      <c r="AB1439" t="s">
        <v>208</v>
      </c>
      <c r="AC1439" s="10">
        <v>854.81334578999997</v>
      </c>
    </row>
    <row r="1440" spans="25:29" x14ac:dyDescent="0.35">
      <c r="Y1440" t="str">
        <f t="shared" si="47"/>
        <v>8416_Fabrication d'autres matériels de transport</v>
      </c>
      <c r="Z1440" t="str">
        <f>INDEX(PDC!$K$1:$L$89,MATCH('RP2016'!$AB1440,PDC!$K:$K,0),MATCH($Z$3,PDC!$K$1:$L$1,0))</f>
        <v>Fabrication d'autres matériels de transport</v>
      </c>
      <c r="AA1440">
        <v>8416</v>
      </c>
      <c r="AB1440" t="s">
        <v>237</v>
      </c>
      <c r="AC1440" s="10">
        <v>17.944671693</v>
      </c>
    </row>
    <row r="1441" spans="25:29" x14ac:dyDescent="0.35">
      <c r="Y1441" t="str">
        <f t="shared" si="47"/>
        <v>8416_Fabrication de meubles</v>
      </c>
      <c r="Z1441" t="str">
        <f>INDEX(PDC!$K$1:$L$89,MATCH('RP2016'!$AB1441,PDC!$K:$K,0),MATCH($Z$3,PDC!$K$1:$L$1,0))</f>
        <v>Fabrication de meubles</v>
      </c>
      <c r="AA1441">
        <v>8416</v>
      </c>
      <c r="AB1441" t="s">
        <v>231</v>
      </c>
      <c r="AC1441" s="10">
        <v>92.803271499999994</v>
      </c>
    </row>
    <row r="1442" spans="25:29" x14ac:dyDescent="0.35">
      <c r="Y1442" t="str">
        <f t="shared" si="47"/>
        <v>8416_Autres industries manufacturières</v>
      </c>
      <c r="Z1442" t="str">
        <f>INDEX(PDC!$K$1:$L$89,MATCH('RP2016'!$AB1442,PDC!$K:$K,0),MATCH($Z$3,PDC!$K$1:$L$1,0))</f>
        <v>Autres industries manufacturières</v>
      </c>
      <c r="AA1442">
        <v>8416</v>
      </c>
      <c r="AB1442" t="s">
        <v>244</v>
      </c>
      <c r="AC1442" s="10">
        <v>267.15140742</v>
      </c>
    </row>
    <row r="1443" spans="25:29" x14ac:dyDescent="0.35">
      <c r="Y1443" t="str">
        <f t="shared" si="47"/>
        <v>8416_Réparation et installation de machines et d'équipements</v>
      </c>
      <c r="Z1443" t="str">
        <f>INDEX(PDC!$K$1:$L$89,MATCH('RP2016'!$AB1443,PDC!$K:$K,0),MATCH($Z$3,PDC!$K$1:$L$1,0))</f>
        <v>Réparation et installation de machines et d'équipements</v>
      </c>
      <c r="AA1443">
        <v>8416</v>
      </c>
      <c r="AB1443" t="s">
        <v>215</v>
      </c>
      <c r="AC1443" s="10">
        <v>246.32519556</v>
      </c>
    </row>
    <row r="1444" spans="25:29" x14ac:dyDescent="0.35">
      <c r="Y1444" t="str">
        <f t="shared" si="47"/>
        <v>8416_Production et distribution d'électricité, de gaz, de vapeur et d'air conditionné</v>
      </c>
      <c r="Z1444" t="str">
        <f>INDEX(PDC!$K$1:$L$89,MATCH('RP2016'!$AB1444,PDC!$K:$K,0),MATCH($Z$3,PDC!$K$1:$L$1,0))</f>
        <v>Production et distribution d'électricité, de gaz, de vapeur et d'air conditionné</v>
      </c>
      <c r="AA1444">
        <v>8416</v>
      </c>
      <c r="AB1444" t="s">
        <v>253</v>
      </c>
      <c r="AC1444" s="10">
        <v>255.66170704000001</v>
      </c>
    </row>
    <row r="1445" spans="25:29" x14ac:dyDescent="0.35">
      <c r="Y1445" t="str">
        <f t="shared" si="47"/>
        <v>8416_Captage, traitement et distribution d'eau</v>
      </c>
      <c r="Z1445" t="str">
        <f>INDEX(PDC!$K$1:$L$89,MATCH('RP2016'!$AB1445,PDC!$K:$K,0),MATCH($Z$3,PDC!$K$1:$L$1,0))</f>
        <v>Captage, traitement et distribution d'eau</v>
      </c>
      <c r="AA1445">
        <v>8416</v>
      </c>
      <c r="AB1445" t="s">
        <v>230</v>
      </c>
      <c r="AC1445" s="10">
        <v>115.23221478000001</v>
      </c>
    </row>
    <row r="1446" spans="25:29" x14ac:dyDescent="0.35">
      <c r="Y1446" t="str">
        <f t="shared" si="47"/>
        <v>8416_Collecte et traitement des eaux usées</v>
      </c>
      <c r="Z1446" t="str">
        <f>INDEX(PDC!$K$1:$L$89,MATCH('RP2016'!$AB1446,PDC!$K:$K,0),MATCH($Z$3,PDC!$K$1:$L$1,0))</f>
        <v>Collecte et traitement des eaux usées</v>
      </c>
      <c r="AA1446">
        <v>8416</v>
      </c>
      <c r="AB1446" t="s">
        <v>197</v>
      </c>
      <c r="AC1446" s="10">
        <v>79.785462304000006</v>
      </c>
    </row>
    <row r="1447" spans="25:29" x14ac:dyDescent="0.35">
      <c r="Y1447" t="str">
        <f t="shared" si="47"/>
        <v>8416_Collecte, traitement et élimination des déchets ; récupération</v>
      </c>
      <c r="Z1447" t="str">
        <f>INDEX(PDC!$K$1:$L$89,MATCH('RP2016'!$AB1447,PDC!$K:$K,0),MATCH($Z$3,PDC!$K$1:$L$1,0))</f>
        <v>Collecte, traitement et élimination des déchets ; récupération</v>
      </c>
      <c r="AA1447">
        <v>8416</v>
      </c>
      <c r="AB1447" t="s">
        <v>147</v>
      </c>
      <c r="AC1447" s="10">
        <v>225.7583559</v>
      </c>
    </row>
    <row r="1448" spans="25:29" x14ac:dyDescent="0.35">
      <c r="Y1448" t="str">
        <f t="shared" si="47"/>
        <v>8416_Dépollution et autres services de gestion des déchets</v>
      </c>
      <c r="Z1448" t="str">
        <f>INDEX(PDC!$K$1:$L$89,MATCH('RP2016'!$AB1448,PDC!$K:$K,0),MATCH($Z$3,PDC!$K$1:$L$1,0))</f>
        <v>Dépollution et autres services de gestion des déchets</v>
      </c>
      <c r="AA1448">
        <v>8416</v>
      </c>
      <c r="AB1448" t="s">
        <v>246</v>
      </c>
      <c r="AC1448" s="10">
        <v>2.0930628630000001</v>
      </c>
    </row>
    <row r="1449" spans="25:29" x14ac:dyDescent="0.35">
      <c r="Y1449" t="str">
        <f t="shared" si="47"/>
        <v>8416_Construction de bâtiments</v>
      </c>
      <c r="Z1449" t="str">
        <f>INDEX(PDC!$K$1:$L$89,MATCH('RP2016'!$AB1449,PDC!$K:$K,0),MATCH($Z$3,PDC!$K$1:$L$1,0))</f>
        <v>Construction de bâtiments</v>
      </c>
      <c r="AA1449">
        <v>8416</v>
      </c>
      <c r="AB1449" t="s">
        <v>193</v>
      </c>
      <c r="AC1449" s="10">
        <v>342.26970317000001</v>
      </c>
    </row>
    <row r="1450" spans="25:29" x14ac:dyDescent="0.35">
      <c r="Y1450" t="str">
        <f t="shared" si="47"/>
        <v>8416_Génie civil</v>
      </c>
      <c r="Z1450" t="str">
        <f>INDEX(PDC!$K$1:$L$89,MATCH('RP2016'!$AB1450,PDC!$K:$K,0),MATCH($Z$3,PDC!$K$1:$L$1,0))</f>
        <v>Génie civil</v>
      </c>
      <c r="AA1450">
        <v>8416</v>
      </c>
      <c r="AB1450" t="s">
        <v>149</v>
      </c>
      <c r="AC1450" s="10">
        <v>497.71216196</v>
      </c>
    </row>
    <row r="1451" spans="25:29" x14ac:dyDescent="0.35">
      <c r="Y1451" t="str">
        <f t="shared" si="47"/>
        <v>8416_Travaux de construction spécialisés</v>
      </c>
      <c r="Z1451" t="str">
        <f>INDEX(PDC!$K$1:$L$89,MATCH('RP2016'!$AB1451,PDC!$K:$K,0),MATCH($Z$3,PDC!$K$1:$L$1,0))</f>
        <v>Travaux de construction spécialisés</v>
      </c>
      <c r="AA1451">
        <v>8416</v>
      </c>
      <c r="AB1451" t="s">
        <v>151</v>
      </c>
      <c r="AC1451" s="10">
        <v>5070.3620302999998</v>
      </c>
    </row>
    <row r="1452" spans="25:29" x14ac:dyDescent="0.35">
      <c r="Y1452" t="str">
        <f t="shared" si="47"/>
        <v>8416_Commerce et réparation d'automobiles et de motocycles</v>
      </c>
      <c r="Z1452" t="str">
        <f>INDEX(PDC!$K$1:$L$89,MATCH('RP2016'!$AB1452,PDC!$K:$K,0),MATCH($Z$3,PDC!$K$1:$L$1,0))</f>
        <v>Commerce et réparation d'automobiles et de motocycles</v>
      </c>
      <c r="AA1452">
        <v>8416</v>
      </c>
      <c r="AB1452" t="s">
        <v>223</v>
      </c>
      <c r="AC1452" s="10">
        <v>2073.3126262000001</v>
      </c>
    </row>
    <row r="1453" spans="25:29" x14ac:dyDescent="0.35">
      <c r="Y1453" t="str">
        <f t="shared" si="47"/>
        <v>8416_Commerce de gros, à l'exception des automobiles et des motocycles</v>
      </c>
      <c r="Z1453" t="str">
        <f>INDEX(PDC!$K$1:$L$89,MATCH('RP2016'!$AB1453,PDC!$K:$K,0),MATCH($Z$3,PDC!$K$1:$L$1,0))</f>
        <v>Commerce de gros, à l'exception des automobiles et des motocycles</v>
      </c>
      <c r="AA1453">
        <v>8416</v>
      </c>
      <c r="AB1453" t="s">
        <v>210</v>
      </c>
      <c r="AC1453" s="10">
        <v>2716.3004879</v>
      </c>
    </row>
    <row r="1454" spans="25:29" x14ac:dyDescent="0.35">
      <c r="Y1454" t="str">
        <f t="shared" si="47"/>
        <v>8416_Commerce de détail, à l'exception des automobiles et des motocycles</v>
      </c>
      <c r="Z1454" t="str">
        <f>INDEX(PDC!$K$1:$L$89,MATCH('RP2016'!$AB1454,PDC!$K:$K,0),MATCH($Z$3,PDC!$K$1:$L$1,0))</f>
        <v>Commerce de détail, à l'exception des automobiles et des motocycles</v>
      </c>
      <c r="AA1454">
        <v>8416</v>
      </c>
      <c r="AB1454" t="s">
        <v>206</v>
      </c>
      <c r="AC1454" s="10">
        <v>9064.4577683000007</v>
      </c>
    </row>
    <row r="1455" spans="25:29" x14ac:dyDescent="0.35">
      <c r="Y1455" t="str">
        <f t="shared" si="47"/>
        <v>8416_Transports terrestres et transport par conduites</v>
      </c>
      <c r="Z1455" t="str">
        <f>INDEX(PDC!$K$1:$L$89,MATCH('RP2016'!$AB1455,PDC!$K:$K,0),MATCH($Z$3,PDC!$K$1:$L$1,0))</f>
        <v>Transports terrestres et transport par conduites</v>
      </c>
      <c r="AA1455">
        <v>8416</v>
      </c>
      <c r="AB1455" t="s">
        <v>205</v>
      </c>
      <c r="AC1455" s="10">
        <v>1915.9167798999999</v>
      </c>
    </row>
    <row r="1456" spans="25:29" x14ac:dyDescent="0.35">
      <c r="Y1456" t="str">
        <f t="shared" si="47"/>
        <v>8416_Transports par eau</v>
      </c>
      <c r="Z1456" t="str">
        <f>INDEX(PDC!$K$1:$L$89,MATCH('RP2016'!$AB1456,PDC!$K:$K,0),MATCH($Z$3,PDC!$K$1:$L$1,0))</f>
        <v>Transports par eau</v>
      </c>
      <c r="AA1456">
        <v>8416</v>
      </c>
      <c r="AB1456" t="s">
        <v>256</v>
      </c>
      <c r="AC1456" s="10">
        <v>15.961084843</v>
      </c>
    </row>
    <row r="1457" spans="25:29" x14ac:dyDescent="0.35">
      <c r="Y1457" t="str">
        <f t="shared" si="47"/>
        <v>8416_Transports aériens</v>
      </c>
      <c r="Z1457" t="str">
        <f>INDEX(PDC!$K$1:$L$89,MATCH('RP2016'!$AB1457,PDC!$K:$K,0),MATCH($Z$3,PDC!$K$1:$L$1,0))</f>
        <v>Transports aériens</v>
      </c>
      <c r="AA1457">
        <v>8416</v>
      </c>
      <c r="AB1457" t="s">
        <v>258</v>
      </c>
      <c r="AC1457" s="10">
        <v>110.12617059</v>
      </c>
    </row>
    <row r="1458" spans="25:29" x14ac:dyDescent="0.35">
      <c r="Y1458" t="str">
        <f t="shared" si="47"/>
        <v>8416_Entreposage et services auxiliaires des transports</v>
      </c>
      <c r="Z1458" t="str">
        <f>INDEX(PDC!$K$1:$L$89,MATCH('RP2016'!$AB1458,PDC!$K:$K,0),MATCH($Z$3,PDC!$K$1:$L$1,0))</f>
        <v>Entreposage et services auxiliaires des transports</v>
      </c>
      <c r="AA1458">
        <v>8416</v>
      </c>
      <c r="AB1458" t="s">
        <v>200</v>
      </c>
      <c r="AC1458" s="10">
        <v>535.00523552000004</v>
      </c>
    </row>
    <row r="1459" spans="25:29" x14ac:dyDescent="0.35">
      <c r="Y1459" t="str">
        <f t="shared" si="47"/>
        <v>8416_Activités de poste et de courrier</v>
      </c>
      <c r="Z1459" t="str">
        <f>INDEX(PDC!$K$1:$L$89,MATCH('RP2016'!$AB1459,PDC!$K:$K,0),MATCH($Z$3,PDC!$K$1:$L$1,0))</f>
        <v>Activités de poste et de courrier</v>
      </c>
      <c r="AA1459">
        <v>8416</v>
      </c>
      <c r="AB1459" t="s">
        <v>229</v>
      </c>
      <c r="AC1459" s="10">
        <v>451.26419301999999</v>
      </c>
    </row>
    <row r="1460" spans="25:29" x14ac:dyDescent="0.35">
      <c r="Y1460" t="str">
        <f t="shared" si="47"/>
        <v>8416_Hébergement</v>
      </c>
      <c r="Z1460" t="str">
        <f>INDEX(PDC!$K$1:$L$89,MATCH('RP2016'!$AB1460,PDC!$K:$K,0),MATCH($Z$3,PDC!$K$1:$L$1,0))</f>
        <v>Hébergement</v>
      </c>
      <c r="AA1460">
        <v>8416</v>
      </c>
      <c r="AB1460" t="s">
        <v>220</v>
      </c>
      <c r="AC1460" s="10">
        <v>1050.2660741</v>
      </c>
    </row>
    <row r="1461" spans="25:29" x14ac:dyDescent="0.35">
      <c r="Y1461" t="str">
        <f t="shared" si="47"/>
        <v>8416_Restauration</v>
      </c>
      <c r="Z1461" t="str">
        <f>INDEX(PDC!$K$1:$L$89,MATCH('RP2016'!$AB1461,PDC!$K:$K,0),MATCH($Z$3,PDC!$K$1:$L$1,0))</f>
        <v>Restauration</v>
      </c>
      <c r="AA1461">
        <v>8416</v>
      </c>
      <c r="AB1461" t="s">
        <v>214</v>
      </c>
      <c r="AC1461" s="10">
        <v>2826.2792562</v>
      </c>
    </row>
    <row r="1462" spans="25:29" x14ac:dyDescent="0.35">
      <c r="Y1462" t="str">
        <f t="shared" si="47"/>
        <v>8416_Édition</v>
      </c>
      <c r="Z1462" t="str">
        <f>INDEX(PDC!$K$1:$L$89,MATCH('RP2016'!$AB1462,PDC!$K:$K,0),MATCH($Z$3,PDC!$K$1:$L$1,0))</f>
        <v>Édition</v>
      </c>
      <c r="AA1462">
        <v>8416</v>
      </c>
      <c r="AB1462" t="s">
        <v>255</v>
      </c>
      <c r="AC1462" s="10">
        <v>102.41332924</v>
      </c>
    </row>
    <row r="1463" spans="25:29" x14ac:dyDescent="0.35">
      <c r="Y1463" t="str">
        <f t="shared" si="47"/>
        <v>8416_Production de films cinématographiques, de vidéo et de programmes de télévision ; enregistrement sonore et édition musicale</v>
      </c>
      <c r="Z1463" t="str">
        <f>INDEX(PDC!$K$1:$L$89,MATCH('RP2016'!$AB1463,PDC!$K:$K,0),MATCH($Z$3,PDC!$K$1:$L$1,0))</f>
        <v>Production de films cinématographiques, de vidéo et de programmes de télévision ; enregistrement sonore et édition musicale</v>
      </c>
      <c r="AA1463">
        <v>8416</v>
      </c>
      <c r="AB1463" t="s">
        <v>228</v>
      </c>
      <c r="AC1463" s="10">
        <v>50.047525460000003</v>
      </c>
    </row>
    <row r="1464" spans="25:29" x14ac:dyDescent="0.35">
      <c r="Y1464" t="str">
        <f t="shared" si="47"/>
        <v>8416_Programmation et diffusion</v>
      </c>
      <c r="Z1464" t="str">
        <f>INDEX(PDC!$K$1:$L$89,MATCH('RP2016'!$AB1464,PDC!$K:$K,0),MATCH($Z$3,PDC!$K$1:$L$1,0))</f>
        <v>Programmation et diffusion</v>
      </c>
      <c r="AA1464">
        <v>8416</v>
      </c>
      <c r="AB1464" t="s">
        <v>257</v>
      </c>
      <c r="AC1464" s="10">
        <v>20.146248179000001</v>
      </c>
    </row>
    <row r="1465" spans="25:29" x14ac:dyDescent="0.35">
      <c r="Y1465" t="str">
        <f t="shared" si="47"/>
        <v>8416_Télécommunications</v>
      </c>
      <c r="Z1465" t="str">
        <f>INDEX(PDC!$K$1:$L$89,MATCH('RP2016'!$AB1465,PDC!$K:$K,0),MATCH($Z$3,PDC!$K$1:$L$1,0))</f>
        <v>Télécommunications</v>
      </c>
      <c r="AA1465">
        <v>8416</v>
      </c>
      <c r="AB1465" t="s">
        <v>249</v>
      </c>
      <c r="AC1465" s="10">
        <v>165.76797142999999</v>
      </c>
    </row>
    <row r="1466" spans="25:29" x14ac:dyDescent="0.35">
      <c r="Y1466" t="str">
        <f t="shared" si="47"/>
        <v>8416_Programmation, conseil et autres activités informatiques</v>
      </c>
      <c r="Z1466" t="str">
        <f>INDEX(PDC!$K$1:$L$89,MATCH('RP2016'!$AB1466,PDC!$K:$K,0),MATCH($Z$3,PDC!$K$1:$L$1,0))</f>
        <v>Programmation, conseil et autres activités informatiques</v>
      </c>
      <c r="AA1466">
        <v>8416</v>
      </c>
      <c r="AB1466" t="s">
        <v>233</v>
      </c>
      <c r="AC1466" s="10">
        <v>297.99661457000002</v>
      </c>
    </row>
    <row r="1467" spans="25:29" x14ac:dyDescent="0.35">
      <c r="Y1467" t="str">
        <f t="shared" si="47"/>
        <v>8416_Services d'information</v>
      </c>
      <c r="Z1467" t="str">
        <f>INDEX(PDC!$K$1:$L$89,MATCH('RP2016'!$AB1467,PDC!$K:$K,0),MATCH($Z$3,PDC!$K$1:$L$1,0))</f>
        <v>Services d'information</v>
      </c>
      <c r="AA1467">
        <v>8416</v>
      </c>
      <c r="AB1467" t="s">
        <v>153</v>
      </c>
      <c r="AC1467" s="10">
        <v>46.693771030000001</v>
      </c>
    </row>
    <row r="1468" spans="25:29" x14ac:dyDescent="0.35">
      <c r="Y1468" t="str">
        <f t="shared" si="47"/>
        <v>8416_Activités des services financiers, hors assurance et caisses de retraite</v>
      </c>
      <c r="Z1468" t="str">
        <f>INDEX(PDC!$K$1:$L$89,MATCH('RP2016'!$AB1468,PDC!$K:$K,0),MATCH($Z$3,PDC!$K$1:$L$1,0))</f>
        <v>Activités des services financiers, hors assurance et caisses de retraite</v>
      </c>
      <c r="AA1468">
        <v>8416</v>
      </c>
      <c r="AB1468" t="s">
        <v>226</v>
      </c>
      <c r="AC1468" s="10">
        <v>1536.4082819</v>
      </c>
    </row>
    <row r="1469" spans="25:29" x14ac:dyDescent="0.35">
      <c r="Y1469" t="str">
        <f t="shared" si="47"/>
        <v>8416_Assurance</v>
      </c>
      <c r="Z1469" t="str">
        <f>INDEX(PDC!$K$1:$L$89,MATCH('RP2016'!$AB1469,PDC!$K:$K,0),MATCH($Z$3,PDC!$K$1:$L$1,0))</f>
        <v>Assurance</v>
      </c>
      <c r="AA1469">
        <v>8416</v>
      </c>
      <c r="AB1469" t="s">
        <v>240</v>
      </c>
      <c r="AC1469" s="10">
        <v>118.96233780999999</v>
      </c>
    </row>
    <row r="1470" spans="25:29" x14ac:dyDescent="0.35">
      <c r="Y1470" t="str">
        <f t="shared" si="47"/>
        <v>8416_Activités auxiliaires de services financiers et d'assurance</v>
      </c>
      <c r="Z1470" t="str">
        <f>INDEX(PDC!$K$1:$L$89,MATCH('RP2016'!$AB1470,PDC!$K:$K,0),MATCH($Z$3,PDC!$K$1:$L$1,0))</f>
        <v>Activités auxiliaires de services financiers et d'assurance</v>
      </c>
      <c r="AA1470">
        <v>8416</v>
      </c>
      <c r="AB1470" t="s">
        <v>232</v>
      </c>
      <c r="AC1470" s="10">
        <v>471.22184937999998</v>
      </c>
    </row>
    <row r="1471" spans="25:29" x14ac:dyDescent="0.35">
      <c r="Y1471" t="str">
        <f t="shared" si="47"/>
        <v>8416_Activités immobilières</v>
      </c>
      <c r="Z1471" t="str">
        <f>INDEX(PDC!$K$1:$L$89,MATCH('RP2016'!$AB1471,PDC!$K:$K,0),MATCH($Z$3,PDC!$K$1:$L$1,0))</f>
        <v>Activités immobilières</v>
      </c>
      <c r="AA1471">
        <v>8416</v>
      </c>
      <c r="AB1471" t="s">
        <v>217</v>
      </c>
      <c r="AC1471" s="10">
        <v>1311.2613879</v>
      </c>
    </row>
    <row r="1472" spans="25:29" x14ac:dyDescent="0.35">
      <c r="Y1472" t="str">
        <f t="shared" si="47"/>
        <v>8416_Activités juridiques et comptables</v>
      </c>
      <c r="Z1472" t="str">
        <f>INDEX(PDC!$K$1:$L$89,MATCH('RP2016'!$AB1472,PDC!$K:$K,0),MATCH($Z$3,PDC!$K$1:$L$1,0))</f>
        <v>Activités juridiques et comptables</v>
      </c>
      <c r="AA1472">
        <v>8416</v>
      </c>
      <c r="AB1472" t="s">
        <v>155</v>
      </c>
      <c r="AC1472" s="10">
        <v>874.61874338999996</v>
      </c>
    </row>
    <row r="1473" spans="25:31" x14ac:dyDescent="0.35">
      <c r="Y1473" t="str">
        <f t="shared" si="47"/>
        <v>8416_Activités des sièges sociaux ; conseil de gestion</v>
      </c>
      <c r="Z1473" t="str">
        <f>INDEX(PDC!$K$1:$L$89,MATCH('RP2016'!$AB1473,PDC!$K:$K,0),MATCH($Z$3,PDC!$K$1:$L$1,0))</f>
        <v>Activités des sièges sociaux ; conseil de gestion</v>
      </c>
      <c r="AA1473">
        <v>8416</v>
      </c>
      <c r="AB1473" t="s">
        <v>234</v>
      </c>
      <c r="AC1473" s="10">
        <v>482.67579982000001</v>
      </c>
    </row>
    <row r="1474" spans="25:31" x14ac:dyDescent="0.35">
      <c r="Y1474" t="str">
        <f t="shared" si="47"/>
        <v>8416_Activités d'architecture et d'ingénierie ; activités de contrôle et analyses techniques</v>
      </c>
      <c r="Z1474" t="str">
        <f>INDEX(PDC!$K$1:$L$89,MATCH('RP2016'!$AB1474,PDC!$K:$K,0),MATCH($Z$3,PDC!$K$1:$L$1,0))</f>
        <v>Activités d'architecture et d'ingénierie ; activités de contrôle et analyses techniques</v>
      </c>
      <c r="AA1474">
        <v>8416</v>
      </c>
      <c r="AB1474" t="s">
        <v>243</v>
      </c>
      <c r="AC1474" s="10">
        <v>626.09865391000005</v>
      </c>
    </row>
    <row r="1475" spans="25:31" x14ac:dyDescent="0.35">
      <c r="Y1475" t="str">
        <f t="shared" si="47"/>
        <v>8416_Recherche-développement scientifique</v>
      </c>
      <c r="Z1475" t="str">
        <f>INDEX(PDC!$K$1:$L$89,MATCH('RP2016'!$AB1475,PDC!$K:$K,0),MATCH($Z$3,PDC!$K$1:$L$1,0))</f>
        <v>Recherche-développement scientifique</v>
      </c>
      <c r="AA1475">
        <v>8416</v>
      </c>
      <c r="AB1475" t="s">
        <v>251</v>
      </c>
      <c r="AC1475" s="10">
        <v>323.89532566999998</v>
      </c>
    </row>
    <row r="1476" spans="25:31" x14ac:dyDescent="0.35">
      <c r="Y1476" t="str">
        <f t="shared" si="47"/>
        <v>8416_Publicité et études de marché</v>
      </c>
      <c r="Z1476" t="str">
        <f>INDEX(PDC!$K$1:$L$89,MATCH('RP2016'!$AB1476,PDC!$K:$K,0),MATCH($Z$3,PDC!$K$1:$L$1,0))</f>
        <v>Publicité et études de marché</v>
      </c>
      <c r="AA1476">
        <v>8416</v>
      </c>
      <c r="AB1476" t="s">
        <v>157</v>
      </c>
      <c r="AC1476" s="10">
        <v>122.50544316</v>
      </c>
      <c r="AD1476" s="10"/>
      <c r="AE1476" s="10"/>
    </row>
    <row r="1477" spans="25:31" x14ac:dyDescent="0.35">
      <c r="Y1477" t="str">
        <f t="shared" ref="Y1477:Y1540" si="48">AA1477&amp;"_"&amp;Z1477</f>
        <v>8416_Autres activités spécialisées, scientifiques et techniques</v>
      </c>
      <c r="Z1477" t="str">
        <f>INDEX(PDC!$K$1:$L$89,MATCH('RP2016'!$AB1477,PDC!$K:$K,0),MATCH($Z$3,PDC!$K$1:$L$1,0))</f>
        <v>Autres activités spécialisées, scientifiques et techniques</v>
      </c>
      <c r="AA1477">
        <v>8416</v>
      </c>
      <c r="AB1477" t="s">
        <v>159</v>
      </c>
      <c r="AC1477" s="10">
        <v>143.57389433</v>
      </c>
    </row>
    <row r="1478" spans="25:31" x14ac:dyDescent="0.35">
      <c r="Y1478" t="str">
        <f t="shared" si="48"/>
        <v>8416_Activités vétérinaires</v>
      </c>
      <c r="Z1478" t="str">
        <f>INDEX(PDC!$K$1:$L$89,MATCH('RP2016'!$AB1478,PDC!$K:$K,0),MATCH($Z$3,PDC!$K$1:$L$1,0))</f>
        <v>Activités vétérinaires</v>
      </c>
      <c r="AA1478">
        <v>8416</v>
      </c>
      <c r="AB1478" t="s">
        <v>238</v>
      </c>
      <c r="AC1478" s="10">
        <v>142.27833145</v>
      </c>
    </row>
    <row r="1479" spans="25:31" x14ac:dyDescent="0.35">
      <c r="Y1479" t="str">
        <f t="shared" si="48"/>
        <v>8416_Activités de location et location-bail</v>
      </c>
      <c r="Z1479" t="str">
        <f>INDEX(PDC!$K$1:$L$89,MATCH('RP2016'!$AB1479,PDC!$K:$K,0),MATCH($Z$3,PDC!$K$1:$L$1,0))</f>
        <v>Activités de location et location-bail</v>
      </c>
      <c r="AA1479">
        <v>8416</v>
      </c>
      <c r="AB1479" t="s">
        <v>236</v>
      </c>
      <c r="AC1479" s="10">
        <v>159.08457383000001</v>
      </c>
    </row>
    <row r="1480" spans="25:31" x14ac:dyDescent="0.35">
      <c r="Y1480" t="str">
        <f t="shared" si="48"/>
        <v>8416_Activités liées à l'emploi</v>
      </c>
      <c r="Z1480" t="str">
        <f>INDEX(PDC!$K$1:$L$89,MATCH('RP2016'!$AB1480,PDC!$K:$K,0),MATCH($Z$3,PDC!$K$1:$L$1,0))</f>
        <v>Activités liées à l'emploi</v>
      </c>
      <c r="AA1480">
        <v>8416</v>
      </c>
      <c r="AB1480" t="s">
        <v>198</v>
      </c>
      <c r="AC1480" s="10">
        <v>1898.8724534</v>
      </c>
    </row>
    <row r="1481" spans="25:31" x14ac:dyDescent="0.35">
      <c r="Y1481" t="str">
        <f t="shared" si="48"/>
        <v>8416_Activités des agences de voyage, voyagistes, services de réservation et activités connexes</v>
      </c>
      <c r="Z1481" t="str">
        <f>INDEX(PDC!$K$1:$L$89,MATCH('RP2016'!$AB1481,PDC!$K:$K,0),MATCH($Z$3,PDC!$K$1:$L$1,0))</f>
        <v>Activités des agences de voyage, voyagistes, services de réservation et activités connexes</v>
      </c>
      <c r="AA1481">
        <v>8416</v>
      </c>
      <c r="AB1481" t="s">
        <v>227</v>
      </c>
      <c r="AC1481" s="10">
        <v>176.43403984</v>
      </c>
    </row>
    <row r="1482" spans="25:31" x14ac:dyDescent="0.35">
      <c r="Y1482" t="str">
        <f t="shared" si="48"/>
        <v>8416_Enquêtes et sécurité</v>
      </c>
      <c r="Z1482" t="str">
        <f>INDEX(PDC!$K$1:$L$89,MATCH('RP2016'!$AB1482,PDC!$K:$K,0),MATCH($Z$3,PDC!$K$1:$L$1,0))</f>
        <v>Enquêtes et sécurité</v>
      </c>
      <c r="AA1482">
        <v>8416</v>
      </c>
      <c r="AB1482" t="s">
        <v>213</v>
      </c>
      <c r="AC1482" s="10">
        <v>388.90643576000002</v>
      </c>
    </row>
    <row r="1483" spans="25:31" x14ac:dyDescent="0.35">
      <c r="Y1483" t="str">
        <f t="shared" si="48"/>
        <v>8416_Services relatifs aux bâtiments et aménagement paysager</v>
      </c>
      <c r="Z1483" t="str">
        <f>INDEX(PDC!$K$1:$L$89,MATCH('RP2016'!$AB1483,PDC!$K:$K,0),MATCH($Z$3,PDC!$K$1:$L$1,0))</f>
        <v>Services relatifs aux bâtiments et aménagement paysager</v>
      </c>
      <c r="AA1483">
        <v>8416</v>
      </c>
      <c r="AB1483" t="s">
        <v>212</v>
      </c>
      <c r="AC1483" s="10">
        <v>1586.3725953000001</v>
      </c>
    </row>
    <row r="1484" spans="25:31" x14ac:dyDescent="0.35">
      <c r="Y1484" t="str">
        <f t="shared" si="48"/>
        <v>8416_Activités administratives et autres activités de soutien aux entreprises</v>
      </c>
      <c r="Z1484" t="str">
        <f>INDEX(PDC!$K$1:$L$89,MATCH('RP2016'!$AB1484,PDC!$K:$K,0),MATCH($Z$3,PDC!$K$1:$L$1,0))</f>
        <v>Activités administratives et autres activités de soutien aux entreprises</v>
      </c>
      <c r="AA1484">
        <v>8416</v>
      </c>
      <c r="AB1484" t="s">
        <v>224</v>
      </c>
      <c r="AC1484" s="10">
        <v>254.81181849000001</v>
      </c>
    </row>
    <row r="1485" spans="25:31" x14ac:dyDescent="0.35">
      <c r="Y1485" t="str">
        <f t="shared" si="48"/>
        <v>8416_Administration publique et défense ; sécurité sociale obligatoire</v>
      </c>
      <c r="Z1485" t="str">
        <f>INDEX(PDC!$K$1:$L$89,MATCH('RP2016'!$AB1485,PDC!$K:$K,0),MATCH($Z$3,PDC!$K$1:$L$1,0))</f>
        <v>Administration publique et défense ; sécurité sociale obligatoire</v>
      </c>
      <c r="AA1485">
        <v>8416</v>
      </c>
      <c r="AB1485" t="s">
        <v>218</v>
      </c>
      <c r="AC1485" s="10">
        <v>2243.0681645</v>
      </c>
    </row>
    <row r="1486" spans="25:31" x14ac:dyDescent="0.35">
      <c r="Y1486" t="str">
        <f t="shared" si="48"/>
        <v>8416_Enseignement</v>
      </c>
      <c r="Z1486" t="str">
        <f>INDEX(PDC!$K$1:$L$89,MATCH('RP2016'!$AB1486,PDC!$K:$K,0),MATCH($Z$3,PDC!$K$1:$L$1,0))</f>
        <v>Enseignement</v>
      </c>
      <c r="AA1486">
        <v>8416</v>
      </c>
      <c r="AB1486" t="s">
        <v>222</v>
      </c>
      <c r="AC1486" s="10">
        <v>3065.0956744999999</v>
      </c>
    </row>
    <row r="1487" spans="25:31" x14ac:dyDescent="0.35">
      <c r="Y1487" t="str">
        <f t="shared" si="48"/>
        <v>8416_Activités pour la santé humaine</v>
      </c>
      <c r="Z1487" t="str">
        <f>INDEX(PDC!$K$1:$L$89,MATCH('RP2016'!$AB1487,PDC!$K:$K,0),MATCH($Z$3,PDC!$K$1:$L$1,0))</f>
        <v>Activités pour la santé humaine</v>
      </c>
      <c r="AA1487">
        <v>8416</v>
      </c>
      <c r="AB1487" t="s">
        <v>207</v>
      </c>
      <c r="AC1487" s="10">
        <v>3327.8551708</v>
      </c>
    </row>
    <row r="1488" spans="25:31" x14ac:dyDescent="0.35">
      <c r="Y1488" t="str">
        <f t="shared" si="48"/>
        <v>8416_Hébergement médico-social et social</v>
      </c>
      <c r="Z1488" t="str">
        <f>INDEX(PDC!$K$1:$L$89,MATCH('RP2016'!$AB1488,PDC!$K:$K,0),MATCH($Z$3,PDC!$K$1:$L$1,0))</f>
        <v>Hébergement médico-social et social</v>
      </c>
      <c r="AA1488">
        <v>8416</v>
      </c>
      <c r="AB1488" t="s">
        <v>202</v>
      </c>
      <c r="AC1488" s="10">
        <v>1918.0487461</v>
      </c>
    </row>
    <row r="1489" spans="25:29" x14ac:dyDescent="0.35">
      <c r="Y1489" t="str">
        <f t="shared" si="48"/>
        <v>8416_Action sociale sans hébergement</v>
      </c>
      <c r="Z1489" t="str">
        <f>INDEX(PDC!$K$1:$L$89,MATCH('RP2016'!$AB1489,PDC!$K:$K,0),MATCH($Z$3,PDC!$K$1:$L$1,0))</f>
        <v>Action sociale sans hébergement</v>
      </c>
      <c r="AA1489">
        <v>8416</v>
      </c>
      <c r="AB1489" t="s">
        <v>201</v>
      </c>
      <c r="AC1489" s="10">
        <v>4981.0318527999998</v>
      </c>
    </row>
    <row r="1490" spans="25:29" x14ac:dyDescent="0.35">
      <c r="Y1490" t="str">
        <f t="shared" si="48"/>
        <v>8416_Activités créatives, artistiques et de spectacle</v>
      </c>
      <c r="Z1490" t="str">
        <f>INDEX(PDC!$K$1:$L$89,MATCH('RP2016'!$AB1490,PDC!$K:$K,0),MATCH($Z$3,PDC!$K$1:$L$1,0))</f>
        <v>Activités créatives, artistiques et de spectacle</v>
      </c>
      <c r="AA1490">
        <v>8416</v>
      </c>
      <c r="AB1490" t="s">
        <v>245</v>
      </c>
      <c r="AC1490" s="10">
        <v>177.46942546</v>
      </c>
    </row>
    <row r="1491" spans="25:29" x14ac:dyDescent="0.35">
      <c r="Y1491" t="str">
        <f t="shared" si="48"/>
        <v>8416_Bibliothèques, archives, musées et autres activités culturelles</v>
      </c>
      <c r="Z1491" t="str">
        <f>INDEX(PDC!$K$1:$L$89,MATCH('RP2016'!$AB1491,PDC!$K:$K,0),MATCH($Z$3,PDC!$K$1:$L$1,0))</f>
        <v>Bibliothèques, archives, musées et autres activités culturelles</v>
      </c>
      <c r="AA1491">
        <v>8416</v>
      </c>
      <c r="AB1491" t="s">
        <v>239</v>
      </c>
      <c r="AC1491" s="10">
        <v>37.136916016999997</v>
      </c>
    </row>
    <row r="1492" spans="25:29" x14ac:dyDescent="0.35">
      <c r="Y1492" t="str">
        <f t="shared" si="48"/>
        <v>8416_Organisation de jeux de hasard et d'argent</v>
      </c>
      <c r="Z1492" t="str">
        <f>INDEX(PDC!$K$1:$L$89,MATCH('RP2016'!$AB1492,PDC!$K:$K,0),MATCH($Z$3,PDC!$K$1:$L$1,0))</f>
        <v>Organisation de jeux de hasard et d'argent</v>
      </c>
      <c r="AA1492">
        <v>8416</v>
      </c>
      <c r="AB1492" t="s">
        <v>247</v>
      </c>
      <c r="AC1492" s="10">
        <v>270.45473274</v>
      </c>
    </row>
    <row r="1493" spans="25:29" x14ac:dyDescent="0.35">
      <c r="Y1493" t="str">
        <f t="shared" si="48"/>
        <v>8416_Activités sportives, récréatives et de loisirs</v>
      </c>
      <c r="Z1493" t="str">
        <f>INDEX(PDC!$K$1:$L$89,MATCH('RP2016'!$AB1493,PDC!$K:$K,0),MATCH($Z$3,PDC!$K$1:$L$1,0))</f>
        <v>Activités sportives, récréatives et de loisirs</v>
      </c>
      <c r="AA1493">
        <v>8416</v>
      </c>
      <c r="AB1493" t="s">
        <v>241</v>
      </c>
      <c r="AC1493" s="10">
        <v>631.96016884999995</v>
      </c>
    </row>
    <row r="1494" spans="25:29" x14ac:dyDescent="0.35">
      <c r="Y1494" t="str">
        <f t="shared" si="48"/>
        <v>8416_Activités des organisations associatives</v>
      </c>
      <c r="Z1494" t="str">
        <f>INDEX(PDC!$K$1:$L$89,MATCH('RP2016'!$AB1494,PDC!$K:$K,0),MATCH($Z$3,PDC!$K$1:$L$1,0))</f>
        <v>Activités des organisations associatives</v>
      </c>
      <c r="AA1494">
        <v>8416</v>
      </c>
      <c r="AB1494" t="s">
        <v>209</v>
      </c>
      <c r="AC1494" s="10">
        <v>832.12913978999995</v>
      </c>
    </row>
    <row r="1495" spans="25:29" x14ac:dyDescent="0.35">
      <c r="Y1495" t="str">
        <f t="shared" si="48"/>
        <v>8416_Réparation d'ordinateurs et de biens personnels et domestiques</v>
      </c>
      <c r="Z1495" t="str">
        <f>INDEX(PDC!$K$1:$L$89,MATCH('RP2016'!$AB1495,PDC!$K:$K,0),MATCH($Z$3,PDC!$K$1:$L$1,0))</f>
        <v>Réparation d'ordinateurs et de biens personnels et domestiques</v>
      </c>
      <c r="AA1495">
        <v>8416</v>
      </c>
      <c r="AB1495" t="s">
        <v>242</v>
      </c>
      <c r="AC1495" s="10">
        <v>70.871259199999997</v>
      </c>
    </row>
    <row r="1496" spans="25:29" x14ac:dyDescent="0.35">
      <c r="Y1496" t="str">
        <f t="shared" si="48"/>
        <v>8416_Autres services personnels</v>
      </c>
      <c r="Z1496" t="str">
        <f>INDEX(PDC!$K$1:$L$89,MATCH('RP2016'!$AB1496,PDC!$K:$K,0),MATCH($Z$3,PDC!$K$1:$L$1,0))</f>
        <v>Autres services personnels</v>
      </c>
      <c r="AA1496">
        <v>8416</v>
      </c>
      <c r="AB1496" t="s">
        <v>216</v>
      </c>
      <c r="AC1496" s="10">
        <v>1078.1028925999999</v>
      </c>
    </row>
    <row r="1497" spans="25:29" x14ac:dyDescent="0.35">
      <c r="Y1497" t="str">
        <f t="shared" si="48"/>
        <v>8416_Activités des ménages en tant qu'employeurs de personnel domestique</v>
      </c>
      <c r="Z1497" t="str">
        <f>INDEX(PDC!$K$1:$L$89,MATCH('RP2016'!$AB1497,PDC!$K:$K,0),MATCH($Z$3,PDC!$K$1:$L$1,0))</f>
        <v>Activités des ménages en tant qu'employeurs de personnel domestique</v>
      </c>
      <c r="AA1497">
        <v>8416</v>
      </c>
      <c r="AB1497" t="s">
        <v>261</v>
      </c>
      <c r="AC1497" s="10">
        <v>999.02122754000004</v>
      </c>
    </row>
    <row r="1498" spans="25:29" x14ac:dyDescent="0.35">
      <c r="Y1498" t="str">
        <f t="shared" si="48"/>
        <v>8416_Activités des organisations et organismes extraterritoriaux</v>
      </c>
      <c r="Z1498" t="str">
        <f>INDEX(PDC!$K$1:$L$89,MATCH('RP2016'!$AB1498,PDC!$K:$K,0),MATCH($Z$3,PDC!$K$1:$L$1,0))</f>
        <v>Activités des organisations et organismes extraterritoriaux</v>
      </c>
      <c r="AA1498">
        <v>8416</v>
      </c>
      <c r="AB1498" t="s">
        <v>260</v>
      </c>
      <c r="AC1498" s="10">
        <v>389.79972198000002</v>
      </c>
    </row>
    <row r="1499" spans="25:29" x14ac:dyDescent="0.35">
      <c r="Y1499" t="str">
        <f t="shared" si="48"/>
        <v>8417_Culture et production animale, chasse et services annexes</v>
      </c>
      <c r="Z1499" t="str">
        <f>INDEX(PDC!$K$1:$L$89,MATCH('RP2016'!$AB1499,PDC!$K:$K,0),MATCH($Z$3,PDC!$K$1:$L$1,0))</f>
        <v>Culture et production animale, chasse et services annexes</v>
      </c>
      <c r="AA1499">
        <v>8417</v>
      </c>
      <c r="AB1499" t="s">
        <v>94</v>
      </c>
      <c r="AC1499" s="10">
        <v>193.12004791999999</v>
      </c>
    </row>
    <row r="1500" spans="25:29" x14ac:dyDescent="0.35">
      <c r="Y1500" t="str">
        <f t="shared" si="48"/>
        <v>8417_Sylviculture et exploitation forestière</v>
      </c>
      <c r="Z1500" t="str">
        <f>INDEX(PDC!$K$1:$L$89,MATCH('RP2016'!$AB1500,PDC!$K:$K,0),MATCH($Z$3,PDC!$K$1:$L$1,0))</f>
        <v>Sylviculture et exploitation forestière</v>
      </c>
      <c r="AA1500">
        <v>8417</v>
      </c>
      <c r="AB1500" t="s">
        <v>95</v>
      </c>
      <c r="AC1500" s="10">
        <v>53.528726583000001</v>
      </c>
    </row>
    <row r="1501" spans="25:29" x14ac:dyDescent="0.35">
      <c r="Y1501" t="str">
        <f t="shared" si="48"/>
        <v>8417_Pêche et aquaculture</v>
      </c>
      <c r="Z1501" t="str">
        <f>INDEX(PDC!$K$1:$L$89,MATCH('RP2016'!$AB1501,PDC!$K:$K,0),MATCH($Z$3,PDC!$K$1:$L$1,0))</f>
        <v>Pêche et aquaculture</v>
      </c>
      <c r="AA1501">
        <v>8417</v>
      </c>
      <c r="AB1501" t="s">
        <v>104</v>
      </c>
      <c r="AC1501" s="10">
        <v>3.0269495100000001</v>
      </c>
    </row>
    <row r="1502" spans="25:29" x14ac:dyDescent="0.35">
      <c r="Y1502" t="str">
        <f t="shared" si="48"/>
        <v>8417_Autres industries extractives</v>
      </c>
      <c r="Z1502" t="str">
        <f>INDEX(PDC!$K$1:$L$89,MATCH('RP2016'!$AB1502,PDC!$K:$K,0),MATCH($Z$3,PDC!$K$1:$L$1,0))</f>
        <v>Autres industries extractives</v>
      </c>
      <c r="AA1502">
        <v>8417</v>
      </c>
      <c r="AB1502" t="s">
        <v>96</v>
      </c>
      <c r="AC1502" s="10">
        <v>45.457781031000003</v>
      </c>
    </row>
    <row r="1503" spans="25:29" x14ac:dyDescent="0.35">
      <c r="Y1503" t="str">
        <f t="shared" si="48"/>
        <v>8417_Industries alimentaires</v>
      </c>
      <c r="Z1503" t="str">
        <f>INDEX(PDC!$K$1:$L$89,MATCH('RP2016'!$AB1503,PDC!$K:$K,0),MATCH($Z$3,PDC!$K$1:$L$1,0))</f>
        <v>Industries alimentaires</v>
      </c>
      <c r="AA1503">
        <v>8417</v>
      </c>
      <c r="AB1503" t="s">
        <v>199</v>
      </c>
      <c r="AC1503" s="10">
        <v>642.09565097999996</v>
      </c>
    </row>
    <row r="1504" spans="25:29" x14ac:dyDescent="0.35">
      <c r="Y1504" t="str">
        <f t="shared" si="48"/>
        <v>8417_Fabrication de boissons</v>
      </c>
      <c r="Z1504" t="str">
        <f>INDEX(PDC!$K$1:$L$89,MATCH('RP2016'!$AB1504,PDC!$K:$K,0),MATCH($Z$3,PDC!$K$1:$L$1,0))</f>
        <v>Fabrication de boissons</v>
      </c>
      <c r="AA1504">
        <v>8417</v>
      </c>
      <c r="AB1504" t="s">
        <v>252</v>
      </c>
      <c r="AC1504" s="10">
        <v>3.0317059288000001</v>
      </c>
    </row>
    <row r="1505" spans="25:29" x14ac:dyDescent="0.35">
      <c r="Y1505" t="str">
        <f t="shared" si="48"/>
        <v>8417_Fabrication de textiles</v>
      </c>
      <c r="Z1505" t="str">
        <f>INDEX(PDC!$K$1:$L$89,MATCH('RP2016'!$AB1505,PDC!$K:$K,0),MATCH($Z$3,PDC!$K$1:$L$1,0))</f>
        <v>Fabrication de textiles</v>
      </c>
      <c r="AA1505">
        <v>8417</v>
      </c>
      <c r="AB1505" t="s">
        <v>250</v>
      </c>
      <c r="AC1505" s="10">
        <v>293.27362011000002</v>
      </c>
    </row>
    <row r="1506" spans="25:29" x14ac:dyDescent="0.35">
      <c r="Y1506" t="str">
        <f t="shared" si="48"/>
        <v>8417_Industrie de l'habillement</v>
      </c>
      <c r="Z1506" t="str">
        <f>INDEX(PDC!$K$1:$L$89,MATCH('RP2016'!$AB1506,PDC!$K:$K,0),MATCH($Z$3,PDC!$K$1:$L$1,0))</f>
        <v>Industrie de l'habillement</v>
      </c>
      <c r="AA1506">
        <v>8417</v>
      </c>
      <c r="AB1506" t="s">
        <v>254</v>
      </c>
      <c r="AC1506" s="10">
        <v>29.656707684000001</v>
      </c>
    </row>
    <row r="1507" spans="25:29" x14ac:dyDescent="0.35">
      <c r="Y1507" t="str">
        <f t="shared" si="48"/>
        <v>8417_Industrie du cuir et de la chaussure</v>
      </c>
      <c r="Z1507" t="str">
        <f>INDEX(PDC!$K$1:$L$89,MATCH('RP2016'!$AB1507,PDC!$K:$K,0),MATCH($Z$3,PDC!$K$1:$L$1,0))</f>
        <v>Industrie du cuir et de la chaussure</v>
      </c>
      <c r="AA1507">
        <v>8417</v>
      </c>
      <c r="AB1507" t="s">
        <v>143</v>
      </c>
      <c r="AC1507" s="10">
        <v>363.91356338999998</v>
      </c>
    </row>
    <row r="1508" spans="25:29" x14ac:dyDescent="0.35">
      <c r="Y1508" t="str">
        <f t="shared" si="48"/>
        <v>8417_Travail du bois et fabrication d'articles en bois et en liège, à l'exception des meubles ; fabrication d'articles en vannerie et sparterie</v>
      </c>
      <c r="Z1508" t="str">
        <f>INDEX(PDC!$K$1:$L$89,MATCH('RP2016'!$AB1508,PDC!$K:$K,0),MATCH($Z$3,PDC!$K$1:$L$1,0))</f>
        <v>Travail du bois et fabrication d'articles en bois et en liège, à l'exception des meubles ; fabrication d'articles en vannerie et sparterie</v>
      </c>
      <c r="AA1508">
        <v>8417</v>
      </c>
      <c r="AB1508" t="s">
        <v>196</v>
      </c>
      <c r="AC1508" s="10">
        <v>508.02809575999999</v>
      </c>
    </row>
    <row r="1509" spans="25:29" x14ac:dyDescent="0.35">
      <c r="Y1509" t="str">
        <f t="shared" si="48"/>
        <v>8417_Industrie du papier et du carton</v>
      </c>
      <c r="Z1509" t="str">
        <f>INDEX(PDC!$K$1:$L$89,MATCH('RP2016'!$AB1509,PDC!$K:$K,0),MATCH($Z$3,PDC!$K$1:$L$1,0))</f>
        <v>Industrie du papier et du carton</v>
      </c>
      <c r="AA1509">
        <v>8417</v>
      </c>
      <c r="AB1509" t="s">
        <v>248</v>
      </c>
      <c r="AC1509" s="10">
        <v>444.66422081000002</v>
      </c>
    </row>
    <row r="1510" spans="25:29" x14ac:dyDescent="0.35">
      <c r="Y1510" t="str">
        <f t="shared" si="48"/>
        <v>8417_Imprimerie et reproduction d'enregistrements</v>
      </c>
      <c r="Z1510" t="str">
        <f>INDEX(PDC!$K$1:$L$89,MATCH('RP2016'!$AB1510,PDC!$K:$K,0),MATCH($Z$3,PDC!$K$1:$L$1,0))</f>
        <v>Imprimerie et reproduction d'enregistrements</v>
      </c>
      <c r="AA1510">
        <v>8417</v>
      </c>
      <c r="AB1510" t="s">
        <v>221</v>
      </c>
      <c r="AC1510" s="10">
        <v>83.043303120000004</v>
      </c>
    </row>
    <row r="1511" spans="25:29" x14ac:dyDescent="0.35">
      <c r="Y1511" t="str">
        <f t="shared" si="48"/>
        <v>8417_Industrie chimique</v>
      </c>
      <c r="Z1511" t="str">
        <f>INDEX(PDC!$K$1:$L$89,MATCH('RP2016'!$AB1511,PDC!$K:$K,0),MATCH($Z$3,PDC!$K$1:$L$1,0))</f>
        <v>Industrie chimique</v>
      </c>
      <c r="AA1511">
        <v>8417</v>
      </c>
      <c r="AB1511" t="s">
        <v>211</v>
      </c>
      <c r="AC1511" s="10">
        <v>43.005014293000002</v>
      </c>
    </row>
    <row r="1512" spans="25:29" x14ac:dyDescent="0.35">
      <c r="Y1512" t="str">
        <f t="shared" si="48"/>
        <v>8417_Industrie pharmaceutique</v>
      </c>
      <c r="Z1512" t="str">
        <f>INDEX(PDC!$K$1:$L$89,MATCH('RP2016'!$AB1512,PDC!$K:$K,0),MATCH($Z$3,PDC!$K$1:$L$1,0))</f>
        <v>Industrie pharmaceutique</v>
      </c>
      <c r="AA1512">
        <v>8417</v>
      </c>
      <c r="AB1512" t="s">
        <v>259</v>
      </c>
      <c r="AC1512" s="10">
        <v>785.45356816000003</v>
      </c>
    </row>
    <row r="1513" spans="25:29" x14ac:dyDescent="0.35">
      <c r="Y1513" t="str">
        <f t="shared" si="48"/>
        <v>8417_Fabrication de produits en caoutchouc et en plastique</v>
      </c>
      <c r="Z1513" t="str">
        <f>INDEX(PDC!$K$1:$L$89,MATCH('RP2016'!$AB1513,PDC!$K:$K,0),MATCH($Z$3,PDC!$K$1:$L$1,0))</f>
        <v>Fabrication de produits en caoutchouc et en plastique</v>
      </c>
      <c r="AA1513">
        <v>8417</v>
      </c>
      <c r="AB1513" t="s">
        <v>195</v>
      </c>
      <c r="AC1513" s="10">
        <v>768.08059499000001</v>
      </c>
    </row>
    <row r="1514" spans="25:29" x14ac:dyDescent="0.35">
      <c r="Y1514" t="str">
        <f t="shared" si="48"/>
        <v>8417_Fabrication d'autres produits minéraux non métalliques</v>
      </c>
      <c r="Z1514" t="str">
        <f>INDEX(PDC!$K$1:$L$89,MATCH('RP2016'!$AB1514,PDC!$K:$K,0),MATCH($Z$3,PDC!$K$1:$L$1,0))</f>
        <v>Fabrication d'autres produits minéraux non métalliques</v>
      </c>
      <c r="AA1514">
        <v>8417</v>
      </c>
      <c r="AB1514" t="s">
        <v>203</v>
      </c>
      <c r="AC1514" s="10">
        <v>327.67438342999998</v>
      </c>
    </row>
    <row r="1515" spans="25:29" x14ac:dyDescent="0.35">
      <c r="Y1515" t="str">
        <f t="shared" si="48"/>
        <v>8417_Métallurgie</v>
      </c>
      <c r="Z1515" t="str">
        <f>INDEX(PDC!$K$1:$L$89,MATCH('RP2016'!$AB1515,PDC!$K:$K,0),MATCH($Z$3,PDC!$K$1:$L$1,0))</f>
        <v>Métallurgie</v>
      </c>
      <c r="AA1515">
        <v>8417</v>
      </c>
      <c r="AB1515" t="s">
        <v>225</v>
      </c>
      <c r="AC1515" s="10">
        <v>47.155748858000003</v>
      </c>
    </row>
    <row r="1516" spans="25:29" x14ac:dyDescent="0.35">
      <c r="Y1516" t="str">
        <f t="shared" si="48"/>
        <v>8417_Fabrication de produits métalliques, à l'exception des machines et des équipements</v>
      </c>
      <c r="Z1516" t="str">
        <f>INDEX(PDC!$K$1:$L$89,MATCH('RP2016'!$AB1516,PDC!$K:$K,0),MATCH($Z$3,PDC!$K$1:$L$1,0))</f>
        <v>Fabrication de produits métalliques, à l'exception des machines et des équipements</v>
      </c>
      <c r="AA1516">
        <v>8417</v>
      </c>
      <c r="AB1516" t="s">
        <v>204</v>
      </c>
      <c r="AC1516" s="10">
        <v>2250.5635191000001</v>
      </c>
    </row>
    <row r="1517" spans="25:29" x14ac:dyDescent="0.35">
      <c r="Y1517" t="str">
        <f t="shared" si="48"/>
        <v>8417_Fabrication de produits informatiques, électroniques et optiques</v>
      </c>
      <c r="Z1517" t="str">
        <f>INDEX(PDC!$K$1:$L$89,MATCH('RP2016'!$AB1517,PDC!$K:$K,0),MATCH($Z$3,PDC!$K$1:$L$1,0))</f>
        <v>Fabrication de produits informatiques, électroniques et optiques</v>
      </c>
      <c r="AA1517">
        <v>8417</v>
      </c>
      <c r="AB1517" t="s">
        <v>145</v>
      </c>
      <c r="AC1517" s="10">
        <v>36.291606403000003</v>
      </c>
    </row>
    <row r="1518" spans="25:29" x14ac:dyDescent="0.35">
      <c r="Y1518" t="str">
        <f t="shared" si="48"/>
        <v>8417_Fabrication d'équipements électriques</v>
      </c>
      <c r="Z1518" t="str">
        <f>INDEX(PDC!$K$1:$L$89,MATCH('RP2016'!$AB1518,PDC!$K:$K,0),MATCH($Z$3,PDC!$K$1:$L$1,0))</f>
        <v>Fabrication d'équipements électriques</v>
      </c>
      <c r="AA1518">
        <v>8417</v>
      </c>
      <c r="AB1518" t="s">
        <v>235</v>
      </c>
      <c r="AC1518" s="10">
        <v>183.54419430999999</v>
      </c>
    </row>
    <row r="1519" spans="25:29" x14ac:dyDescent="0.35">
      <c r="Y1519" t="str">
        <f t="shared" si="48"/>
        <v>8417_Fabrication de machines et équipements n.c.a.</v>
      </c>
      <c r="Z1519" t="str">
        <f>INDEX(PDC!$K$1:$L$89,MATCH('RP2016'!$AB1519,PDC!$K:$K,0),MATCH($Z$3,PDC!$K$1:$L$1,0))</f>
        <v>Fabrication de machines et équipements n.c.a.</v>
      </c>
      <c r="AA1519">
        <v>8417</v>
      </c>
      <c r="AB1519" t="s">
        <v>219</v>
      </c>
      <c r="AC1519" s="10">
        <v>120.17882328</v>
      </c>
    </row>
    <row r="1520" spans="25:29" x14ac:dyDescent="0.35">
      <c r="Y1520" t="str">
        <f t="shared" si="48"/>
        <v>8417_Industrie automobile</v>
      </c>
      <c r="Z1520" t="str">
        <f>INDEX(PDC!$K$1:$L$89,MATCH('RP2016'!$AB1520,PDC!$K:$K,0),MATCH($Z$3,PDC!$K$1:$L$1,0))</f>
        <v>Industrie automobile</v>
      </c>
      <c r="AA1520">
        <v>8417</v>
      </c>
      <c r="AB1520" t="s">
        <v>208</v>
      </c>
      <c r="AC1520" s="10">
        <v>43.185484008000003</v>
      </c>
    </row>
    <row r="1521" spans="25:29" x14ac:dyDescent="0.35">
      <c r="Y1521" t="str">
        <f t="shared" si="48"/>
        <v>8417_Fabrication d'autres matériels de transport</v>
      </c>
      <c r="Z1521" t="str">
        <f>INDEX(PDC!$K$1:$L$89,MATCH('RP2016'!$AB1521,PDC!$K:$K,0),MATCH($Z$3,PDC!$K$1:$L$1,0))</f>
        <v>Fabrication d'autres matériels de transport</v>
      </c>
      <c r="AA1521">
        <v>8417</v>
      </c>
      <c r="AB1521" t="s">
        <v>237</v>
      </c>
      <c r="AC1521" s="10">
        <v>76.625242997000001</v>
      </c>
    </row>
    <row r="1522" spans="25:29" x14ac:dyDescent="0.35">
      <c r="Y1522" t="str">
        <f t="shared" si="48"/>
        <v>8417_Fabrication de meubles</v>
      </c>
      <c r="Z1522" t="str">
        <f>INDEX(PDC!$K$1:$L$89,MATCH('RP2016'!$AB1522,PDC!$K:$K,0),MATCH($Z$3,PDC!$K$1:$L$1,0))</f>
        <v>Fabrication de meubles</v>
      </c>
      <c r="AA1522">
        <v>8417</v>
      </c>
      <c r="AB1522" t="s">
        <v>231</v>
      </c>
      <c r="AC1522" s="10">
        <v>16.186336970999999</v>
      </c>
    </row>
    <row r="1523" spans="25:29" x14ac:dyDescent="0.35">
      <c r="Y1523" t="str">
        <f t="shared" si="48"/>
        <v>8417_Autres industries manufacturières</v>
      </c>
      <c r="Z1523" t="str">
        <f>INDEX(PDC!$K$1:$L$89,MATCH('RP2016'!$AB1523,PDC!$K:$K,0),MATCH($Z$3,PDC!$K$1:$L$1,0))</f>
        <v>Autres industries manufacturières</v>
      </c>
      <c r="AA1523">
        <v>8417</v>
      </c>
      <c r="AB1523" t="s">
        <v>244</v>
      </c>
      <c r="AC1523" s="10">
        <v>125.57034836</v>
      </c>
    </row>
    <row r="1524" spans="25:29" x14ac:dyDescent="0.35">
      <c r="Y1524" t="str">
        <f t="shared" si="48"/>
        <v>8417_Réparation et installation de machines et d'équipements</v>
      </c>
      <c r="Z1524" t="str">
        <f>INDEX(PDC!$K$1:$L$89,MATCH('RP2016'!$AB1524,PDC!$K:$K,0),MATCH($Z$3,PDC!$K$1:$L$1,0))</f>
        <v>Réparation et installation de machines et d'équipements</v>
      </c>
      <c r="AA1524">
        <v>8417</v>
      </c>
      <c r="AB1524" t="s">
        <v>215</v>
      </c>
      <c r="AC1524" s="10">
        <v>152.85526626999999</v>
      </c>
    </row>
    <row r="1525" spans="25:29" x14ac:dyDescent="0.35">
      <c r="Y1525" t="str">
        <f t="shared" si="48"/>
        <v>8417_Production et distribution d'électricité, de gaz, de vapeur et d'air conditionné</v>
      </c>
      <c r="Z1525" t="str">
        <f>INDEX(PDC!$K$1:$L$89,MATCH('RP2016'!$AB1525,PDC!$K:$K,0),MATCH($Z$3,PDC!$K$1:$L$1,0))</f>
        <v>Production et distribution d'électricité, de gaz, de vapeur et d'air conditionné</v>
      </c>
      <c r="AA1525">
        <v>8417</v>
      </c>
      <c r="AB1525" t="s">
        <v>253</v>
      </c>
      <c r="AC1525" s="10">
        <v>28.557235676000001</v>
      </c>
    </row>
    <row r="1526" spans="25:29" x14ac:dyDescent="0.35">
      <c r="Y1526" t="str">
        <f t="shared" si="48"/>
        <v>8417_Captage, traitement et distribution d'eau</v>
      </c>
      <c r="Z1526" t="str">
        <f>INDEX(PDC!$K$1:$L$89,MATCH('RP2016'!$AB1526,PDC!$K:$K,0),MATCH($Z$3,PDC!$K$1:$L$1,0))</f>
        <v>Captage, traitement et distribution d'eau</v>
      </c>
      <c r="AA1526">
        <v>8417</v>
      </c>
      <c r="AB1526" t="s">
        <v>230</v>
      </c>
      <c r="AC1526" s="10">
        <v>30.200399874999999</v>
      </c>
    </row>
    <row r="1527" spans="25:29" x14ac:dyDescent="0.35">
      <c r="Y1527" t="str">
        <f t="shared" si="48"/>
        <v>8417_Collecte, traitement et élimination des déchets ; récupération</v>
      </c>
      <c r="Z1527" t="str">
        <f>INDEX(PDC!$K$1:$L$89,MATCH('RP2016'!$AB1527,PDC!$K:$K,0),MATCH($Z$3,PDC!$K$1:$L$1,0))</f>
        <v>Collecte, traitement et élimination des déchets ; récupération</v>
      </c>
      <c r="AA1527">
        <v>8417</v>
      </c>
      <c r="AB1527" t="s">
        <v>147</v>
      </c>
      <c r="AC1527" s="10">
        <v>87.492520424000006</v>
      </c>
    </row>
    <row r="1528" spans="25:29" x14ac:dyDescent="0.35">
      <c r="Y1528" t="str">
        <f t="shared" si="48"/>
        <v>8417_Dépollution et autres services de gestion des déchets</v>
      </c>
      <c r="Z1528" t="str">
        <f>INDEX(PDC!$K$1:$L$89,MATCH('RP2016'!$AB1528,PDC!$K:$K,0),MATCH($Z$3,PDC!$K$1:$L$1,0))</f>
        <v>Dépollution et autres services de gestion des déchets</v>
      </c>
      <c r="AA1528">
        <v>8417</v>
      </c>
      <c r="AB1528" t="s">
        <v>246</v>
      </c>
      <c r="AC1528" s="10">
        <v>7.8706064483000002</v>
      </c>
    </row>
    <row r="1529" spans="25:29" x14ac:dyDescent="0.35">
      <c r="Y1529" t="str">
        <f t="shared" si="48"/>
        <v>8417_Construction de bâtiments</v>
      </c>
      <c r="Z1529" t="str">
        <f>INDEX(PDC!$K$1:$L$89,MATCH('RP2016'!$AB1529,PDC!$K:$K,0),MATCH($Z$3,PDC!$K$1:$L$1,0))</f>
        <v>Construction de bâtiments</v>
      </c>
      <c r="AA1529">
        <v>8417</v>
      </c>
      <c r="AB1529" t="s">
        <v>193</v>
      </c>
      <c r="AC1529" s="10">
        <v>66.747342345000007</v>
      </c>
    </row>
    <row r="1530" spans="25:29" x14ac:dyDescent="0.35">
      <c r="Y1530" t="str">
        <f t="shared" si="48"/>
        <v>8417_Génie civil</v>
      </c>
      <c r="Z1530" t="str">
        <f>INDEX(PDC!$K$1:$L$89,MATCH('RP2016'!$AB1530,PDC!$K:$K,0),MATCH($Z$3,PDC!$K$1:$L$1,0))</f>
        <v>Génie civil</v>
      </c>
      <c r="AA1530">
        <v>8417</v>
      </c>
      <c r="AB1530" t="s">
        <v>149</v>
      </c>
      <c r="AC1530" s="10">
        <v>136.43419444</v>
      </c>
    </row>
    <row r="1531" spans="25:29" x14ac:dyDescent="0.35">
      <c r="Y1531" t="str">
        <f t="shared" si="48"/>
        <v>8417_Travaux de construction spécialisés</v>
      </c>
      <c r="Z1531" t="str">
        <f>INDEX(PDC!$K$1:$L$89,MATCH('RP2016'!$AB1531,PDC!$K:$K,0),MATCH($Z$3,PDC!$K$1:$L$1,0))</f>
        <v>Travaux de construction spécialisés</v>
      </c>
      <c r="AA1531">
        <v>8417</v>
      </c>
      <c r="AB1531" t="s">
        <v>151</v>
      </c>
      <c r="AC1531" s="10">
        <v>1138.3728126000001</v>
      </c>
    </row>
    <row r="1532" spans="25:29" x14ac:dyDescent="0.35">
      <c r="Y1532" t="str">
        <f t="shared" si="48"/>
        <v>8417_Commerce et réparation d'automobiles et de motocycles</v>
      </c>
      <c r="Z1532" t="str">
        <f>INDEX(PDC!$K$1:$L$89,MATCH('RP2016'!$AB1532,PDC!$K:$K,0),MATCH($Z$3,PDC!$K$1:$L$1,0))</f>
        <v>Commerce et réparation d'automobiles et de motocycles</v>
      </c>
      <c r="AA1532">
        <v>8417</v>
      </c>
      <c r="AB1532" t="s">
        <v>223</v>
      </c>
      <c r="AC1532" s="10">
        <v>441.50099747000002</v>
      </c>
    </row>
    <row r="1533" spans="25:29" x14ac:dyDescent="0.35">
      <c r="Y1533" t="str">
        <f t="shared" si="48"/>
        <v>8417_Commerce de gros, à l'exception des automobiles et des motocycles</v>
      </c>
      <c r="Z1533" t="str">
        <f>INDEX(PDC!$K$1:$L$89,MATCH('RP2016'!$AB1533,PDC!$K:$K,0),MATCH($Z$3,PDC!$K$1:$L$1,0))</f>
        <v>Commerce de gros, à l'exception des automobiles et des motocycles</v>
      </c>
      <c r="AA1533">
        <v>8417</v>
      </c>
      <c r="AB1533" t="s">
        <v>210</v>
      </c>
      <c r="AC1533" s="10">
        <v>592.37629946000004</v>
      </c>
    </row>
    <row r="1534" spans="25:29" x14ac:dyDescent="0.35">
      <c r="Y1534" t="str">
        <f t="shared" si="48"/>
        <v>8417_Commerce de détail, à l'exception des automobiles et des motocycles</v>
      </c>
      <c r="Z1534" t="str">
        <f>INDEX(PDC!$K$1:$L$89,MATCH('RP2016'!$AB1534,PDC!$K:$K,0),MATCH($Z$3,PDC!$K$1:$L$1,0))</f>
        <v>Commerce de détail, à l'exception des automobiles et des motocycles</v>
      </c>
      <c r="AA1534">
        <v>8417</v>
      </c>
      <c r="AB1534" t="s">
        <v>206</v>
      </c>
      <c r="AC1534" s="10">
        <v>1472.1410086000001</v>
      </c>
    </row>
    <row r="1535" spans="25:29" x14ac:dyDescent="0.35">
      <c r="Y1535" t="str">
        <f t="shared" si="48"/>
        <v>8417_Transports terrestres et transport par conduites</v>
      </c>
      <c r="Z1535" t="str">
        <f>INDEX(PDC!$K$1:$L$89,MATCH('RP2016'!$AB1535,PDC!$K:$K,0),MATCH($Z$3,PDC!$K$1:$L$1,0))</f>
        <v>Transports terrestres et transport par conduites</v>
      </c>
      <c r="AA1535">
        <v>8417</v>
      </c>
      <c r="AB1535" t="s">
        <v>205</v>
      </c>
      <c r="AC1535" s="10">
        <v>521.54842629999996</v>
      </c>
    </row>
    <row r="1536" spans="25:29" x14ac:dyDescent="0.35">
      <c r="Y1536" t="str">
        <f t="shared" si="48"/>
        <v>8417_Entreposage et services auxiliaires des transports</v>
      </c>
      <c r="Z1536" t="str">
        <f>INDEX(PDC!$K$1:$L$89,MATCH('RP2016'!$AB1536,PDC!$K:$K,0),MATCH($Z$3,PDC!$K$1:$L$1,0))</f>
        <v>Entreposage et services auxiliaires des transports</v>
      </c>
      <c r="AA1536">
        <v>8417</v>
      </c>
      <c r="AB1536" t="s">
        <v>200</v>
      </c>
      <c r="AC1536" s="10">
        <v>188.93545155000001</v>
      </c>
    </row>
    <row r="1537" spans="25:29" x14ac:dyDescent="0.35">
      <c r="Y1537" t="str">
        <f t="shared" si="48"/>
        <v>8417_Activités de poste et de courrier</v>
      </c>
      <c r="Z1537" t="str">
        <f>INDEX(PDC!$K$1:$L$89,MATCH('RP2016'!$AB1537,PDC!$K:$K,0),MATCH($Z$3,PDC!$K$1:$L$1,0))</f>
        <v>Activités de poste et de courrier</v>
      </c>
      <c r="AA1537">
        <v>8417</v>
      </c>
      <c r="AB1537" t="s">
        <v>229</v>
      </c>
      <c r="AC1537" s="10">
        <v>128.47530254</v>
      </c>
    </row>
    <row r="1538" spans="25:29" x14ac:dyDescent="0.35">
      <c r="Y1538" t="str">
        <f t="shared" si="48"/>
        <v>8417_Hébergement</v>
      </c>
      <c r="Z1538" t="str">
        <f>INDEX(PDC!$K$1:$L$89,MATCH('RP2016'!$AB1538,PDC!$K:$K,0),MATCH($Z$3,PDC!$K$1:$L$1,0))</f>
        <v>Hébergement</v>
      </c>
      <c r="AA1538">
        <v>8417</v>
      </c>
      <c r="AB1538" t="s">
        <v>220</v>
      </c>
      <c r="AC1538" s="10">
        <v>239.79523387</v>
      </c>
    </row>
    <row r="1539" spans="25:29" x14ac:dyDescent="0.35">
      <c r="Y1539" t="str">
        <f t="shared" si="48"/>
        <v>8417_Restauration</v>
      </c>
      <c r="Z1539" t="str">
        <f>INDEX(PDC!$K$1:$L$89,MATCH('RP2016'!$AB1539,PDC!$K:$K,0),MATCH($Z$3,PDC!$K$1:$L$1,0))</f>
        <v>Restauration</v>
      </c>
      <c r="AA1539">
        <v>8417</v>
      </c>
      <c r="AB1539" t="s">
        <v>214</v>
      </c>
      <c r="AC1539" s="10">
        <v>391.86925029000002</v>
      </c>
    </row>
    <row r="1540" spans="25:29" x14ac:dyDescent="0.35">
      <c r="Y1540" t="str">
        <f t="shared" si="48"/>
        <v>8417_Édition</v>
      </c>
      <c r="Z1540" t="str">
        <f>INDEX(PDC!$K$1:$L$89,MATCH('RP2016'!$AB1540,PDC!$K:$K,0),MATCH($Z$3,PDC!$K$1:$L$1,0))</f>
        <v>Édition</v>
      </c>
      <c r="AA1540">
        <v>8417</v>
      </c>
      <c r="AB1540" t="s">
        <v>255</v>
      </c>
      <c r="AC1540" s="10">
        <v>49.860217757999997</v>
      </c>
    </row>
    <row r="1541" spans="25:29" x14ac:dyDescent="0.35">
      <c r="Y1541" t="str">
        <f t="shared" ref="Y1541:Y1604" si="49">AA1541&amp;"_"&amp;Z1541</f>
        <v>8417_Programmation et diffusion</v>
      </c>
      <c r="Z1541" t="str">
        <f>INDEX(PDC!$K$1:$L$89,MATCH('RP2016'!$AB1541,PDC!$K:$K,0),MATCH($Z$3,PDC!$K$1:$L$1,0))</f>
        <v>Programmation et diffusion</v>
      </c>
      <c r="AA1541">
        <v>8417</v>
      </c>
      <c r="AB1541" t="s">
        <v>257</v>
      </c>
      <c r="AC1541" s="10">
        <v>5.0304292906999999</v>
      </c>
    </row>
    <row r="1542" spans="25:29" x14ac:dyDescent="0.35">
      <c r="Y1542" t="str">
        <f t="shared" si="49"/>
        <v>8417_Télécommunications</v>
      </c>
      <c r="Z1542" t="str">
        <f>INDEX(PDC!$K$1:$L$89,MATCH('RP2016'!$AB1542,PDC!$K:$K,0),MATCH($Z$3,PDC!$K$1:$L$1,0))</f>
        <v>Télécommunications</v>
      </c>
      <c r="AA1542">
        <v>8417</v>
      </c>
      <c r="AB1542" t="s">
        <v>249</v>
      </c>
      <c r="AC1542" s="10">
        <v>3.2038080347000002</v>
      </c>
    </row>
    <row r="1543" spans="25:29" x14ac:dyDescent="0.35">
      <c r="Y1543" t="str">
        <f t="shared" si="49"/>
        <v>8417_Programmation, conseil et autres activités informatiques</v>
      </c>
      <c r="Z1543" t="str">
        <f>INDEX(PDC!$K$1:$L$89,MATCH('RP2016'!$AB1543,PDC!$K:$K,0),MATCH($Z$3,PDC!$K$1:$L$1,0))</f>
        <v>Programmation, conseil et autres activités informatiques</v>
      </c>
      <c r="AA1543">
        <v>8417</v>
      </c>
      <c r="AB1543" t="s">
        <v>233</v>
      </c>
      <c r="AC1543" s="10">
        <v>17.667612365</v>
      </c>
    </row>
    <row r="1544" spans="25:29" x14ac:dyDescent="0.35">
      <c r="Y1544" t="str">
        <f t="shared" si="49"/>
        <v>8417_Activités des services financiers, hors assurance et caisses de retraite</v>
      </c>
      <c r="Z1544" t="str">
        <f>INDEX(PDC!$K$1:$L$89,MATCH('RP2016'!$AB1544,PDC!$K:$K,0),MATCH($Z$3,PDC!$K$1:$L$1,0))</f>
        <v>Activités des services financiers, hors assurance et caisses de retraite</v>
      </c>
      <c r="AA1544">
        <v>8417</v>
      </c>
      <c r="AB1544" t="s">
        <v>226</v>
      </c>
      <c r="AC1544" s="10">
        <v>280.08201333</v>
      </c>
    </row>
    <row r="1545" spans="25:29" x14ac:dyDescent="0.35">
      <c r="Y1545" t="str">
        <f t="shared" si="49"/>
        <v>8417_Assurance</v>
      </c>
      <c r="Z1545" t="str">
        <f>INDEX(PDC!$K$1:$L$89,MATCH('RP2016'!$AB1545,PDC!$K:$K,0),MATCH($Z$3,PDC!$K$1:$L$1,0))</f>
        <v>Assurance</v>
      </c>
      <c r="AA1545">
        <v>8417</v>
      </c>
      <c r="AB1545" t="s">
        <v>240</v>
      </c>
      <c r="AC1545" s="10">
        <v>44.966229446</v>
      </c>
    </row>
    <row r="1546" spans="25:29" x14ac:dyDescent="0.35">
      <c r="Y1546" t="str">
        <f t="shared" si="49"/>
        <v>8417_Activités auxiliaires de services financiers et d'assurance</v>
      </c>
      <c r="Z1546" t="str">
        <f>INDEX(PDC!$K$1:$L$89,MATCH('RP2016'!$AB1546,PDC!$K:$K,0),MATCH($Z$3,PDC!$K$1:$L$1,0))</f>
        <v>Activités auxiliaires de services financiers et d'assurance</v>
      </c>
      <c r="AA1546">
        <v>8417</v>
      </c>
      <c r="AB1546" t="s">
        <v>232</v>
      </c>
      <c r="AC1546" s="10">
        <v>84.985589734000001</v>
      </c>
    </row>
    <row r="1547" spans="25:29" x14ac:dyDescent="0.35">
      <c r="Y1547" t="str">
        <f t="shared" si="49"/>
        <v>8417_Activités immobilières</v>
      </c>
      <c r="Z1547" t="str">
        <f>INDEX(PDC!$K$1:$L$89,MATCH('RP2016'!$AB1547,PDC!$K:$K,0),MATCH($Z$3,PDC!$K$1:$L$1,0))</f>
        <v>Activités immobilières</v>
      </c>
      <c r="AA1547">
        <v>8417</v>
      </c>
      <c r="AB1547" t="s">
        <v>217</v>
      </c>
      <c r="AC1547" s="10">
        <v>62.998230730000003</v>
      </c>
    </row>
    <row r="1548" spans="25:29" x14ac:dyDescent="0.35">
      <c r="Y1548" t="str">
        <f t="shared" si="49"/>
        <v>8417_Activités juridiques et comptables</v>
      </c>
      <c r="Z1548" t="str">
        <f>INDEX(PDC!$K$1:$L$89,MATCH('RP2016'!$AB1548,PDC!$K:$K,0),MATCH($Z$3,PDC!$K$1:$L$1,0))</f>
        <v>Activités juridiques et comptables</v>
      </c>
      <c r="AA1548">
        <v>8417</v>
      </c>
      <c r="AB1548" t="s">
        <v>155</v>
      </c>
      <c r="AC1548" s="10">
        <v>197.05458786</v>
      </c>
    </row>
    <row r="1549" spans="25:29" x14ac:dyDescent="0.35">
      <c r="Y1549" t="str">
        <f t="shared" si="49"/>
        <v>8417_Activités des sièges sociaux ; conseil de gestion</v>
      </c>
      <c r="Z1549" t="str">
        <f>INDEX(PDC!$K$1:$L$89,MATCH('RP2016'!$AB1549,PDC!$K:$K,0),MATCH($Z$3,PDC!$K$1:$L$1,0))</f>
        <v>Activités des sièges sociaux ; conseil de gestion</v>
      </c>
      <c r="AA1549">
        <v>8417</v>
      </c>
      <c r="AB1549" t="s">
        <v>234</v>
      </c>
      <c r="AC1549" s="10">
        <v>136.57551411</v>
      </c>
    </row>
    <row r="1550" spans="25:29" x14ac:dyDescent="0.35">
      <c r="Y1550" t="str">
        <f t="shared" si="49"/>
        <v>8417_Activités d'architecture et d'ingénierie ; activités de contrôle et analyses techniques</v>
      </c>
      <c r="Z1550" t="str">
        <f>INDEX(PDC!$K$1:$L$89,MATCH('RP2016'!$AB1550,PDC!$K:$K,0),MATCH($Z$3,PDC!$K$1:$L$1,0))</f>
        <v>Activités d'architecture et d'ingénierie ; activités de contrôle et analyses techniques</v>
      </c>
      <c r="AA1550">
        <v>8417</v>
      </c>
      <c r="AB1550" t="s">
        <v>243</v>
      </c>
      <c r="AC1550" s="10">
        <v>90.168450069000002</v>
      </c>
    </row>
    <row r="1551" spans="25:29" x14ac:dyDescent="0.35">
      <c r="Y1551" t="str">
        <f t="shared" si="49"/>
        <v>8417_Recherche-développement scientifique</v>
      </c>
      <c r="Z1551" t="str">
        <f>INDEX(PDC!$K$1:$L$89,MATCH('RP2016'!$AB1551,PDC!$K:$K,0),MATCH($Z$3,PDC!$K$1:$L$1,0))</f>
        <v>Recherche-développement scientifique</v>
      </c>
      <c r="AA1551">
        <v>8417</v>
      </c>
      <c r="AB1551" t="s">
        <v>251</v>
      </c>
      <c r="AC1551" s="10">
        <v>5.0309035082999998</v>
      </c>
    </row>
    <row r="1552" spans="25:29" x14ac:dyDescent="0.35">
      <c r="Y1552" t="str">
        <f t="shared" si="49"/>
        <v>8417_Publicité et études de marché</v>
      </c>
      <c r="Z1552" t="str">
        <f>INDEX(PDC!$K$1:$L$89,MATCH('RP2016'!$AB1552,PDC!$K:$K,0),MATCH($Z$3,PDC!$K$1:$L$1,0))</f>
        <v>Publicité et études de marché</v>
      </c>
      <c r="AA1552">
        <v>8417</v>
      </c>
      <c r="AB1552" t="s">
        <v>157</v>
      </c>
      <c r="AC1552" s="10">
        <v>17.883391292999999</v>
      </c>
    </row>
    <row r="1553" spans="25:29" x14ac:dyDescent="0.35">
      <c r="Y1553" t="str">
        <f t="shared" si="49"/>
        <v>8417_Autres activités spécialisées, scientifiques et techniques</v>
      </c>
      <c r="Z1553" t="str">
        <f>INDEX(PDC!$K$1:$L$89,MATCH('RP2016'!$AB1553,PDC!$K:$K,0),MATCH($Z$3,PDC!$K$1:$L$1,0))</f>
        <v>Autres activités spécialisées, scientifiques et techniques</v>
      </c>
      <c r="AA1553">
        <v>8417</v>
      </c>
      <c r="AB1553" t="s">
        <v>159</v>
      </c>
      <c r="AC1553" s="10">
        <v>22.230778776000001</v>
      </c>
    </row>
    <row r="1554" spans="25:29" x14ac:dyDescent="0.35">
      <c r="Y1554" t="str">
        <f t="shared" si="49"/>
        <v>8417_Activités vétérinaires</v>
      </c>
      <c r="Z1554" t="str">
        <f>INDEX(PDC!$K$1:$L$89,MATCH('RP2016'!$AB1554,PDC!$K:$K,0),MATCH($Z$3,PDC!$K$1:$L$1,0))</f>
        <v>Activités vétérinaires</v>
      </c>
      <c r="AA1554">
        <v>8417</v>
      </c>
      <c r="AB1554" t="s">
        <v>238</v>
      </c>
      <c r="AC1554" s="10">
        <v>48.062475755999998</v>
      </c>
    </row>
    <row r="1555" spans="25:29" x14ac:dyDescent="0.35">
      <c r="Y1555" t="str">
        <f t="shared" si="49"/>
        <v>8417_Activités liées à l'emploi</v>
      </c>
      <c r="Z1555" t="str">
        <f>INDEX(PDC!$K$1:$L$89,MATCH('RP2016'!$AB1555,PDC!$K:$K,0),MATCH($Z$3,PDC!$K$1:$L$1,0))</f>
        <v>Activités liées à l'emploi</v>
      </c>
      <c r="AA1555">
        <v>8417</v>
      </c>
      <c r="AB1555" t="s">
        <v>198</v>
      </c>
      <c r="AC1555" s="10">
        <v>704.47626717000003</v>
      </c>
    </row>
    <row r="1556" spans="25:29" x14ac:dyDescent="0.35">
      <c r="Y1556" t="str">
        <f t="shared" si="49"/>
        <v>8417_Activités des agences de voyage, voyagistes, services de réservation et activités connexes</v>
      </c>
      <c r="Z1556" t="str">
        <f>INDEX(PDC!$K$1:$L$89,MATCH('RP2016'!$AB1556,PDC!$K:$K,0),MATCH($Z$3,PDC!$K$1:$L$1,0))</f>
        <v>Activités des agences de voyage, voyagistes, services de réservation et activités connexes</v>
      </c>
      <c r="AA1556">
        <v>8417</v>
      </c>
      <c r="AB1556" t="s">
        <v>227</v>
      </c>
      <c r="AC1556" s="10">
        <v>40.844420280000001</v>
      </c>
    </row>
    <row r="1557" spans="25:29" x14ac:dyDescent="0.35">
      <c r="Y1557" t="str">
        <f t="shared" si="49"/>
        <v>8417_Enquêtes et sécurité</v>
      </c>
      <c r="Z1557" t="str">
        <f>INDEX(PDC!$K$1:$L$89,MATCH('RP2016'!$AB1557,PDC!$K:$K,0),MATCH($Z$3,PDC!$K$1:$L$1,0))</f>
        <v>Enquêtes et sécurité</v>
      </c>
      <c r="AA1557">
        <v>8417</v>
      </c>
      <c r="AB1557" t="s">
        <v>213</v>
      </c>
      <c r="AC1557" s="10">
        <v>33.945243359999999</v>
      </c>
    </row>
    <row r="1558" spans="25:29" x14ac:dyDescent="0.35">
      <c r="Y1558" t="str">
        <f t="shared" si="49"/>
        <v>8417_Services relatifs aux bâtiments et aménagement paysager</v>
      </c>
      <c r="Z1558" t="str">
        <f>INDEX(PDC!$K$1:$L$89,MATCH('RP2016'!$AB1558,PDC!$K:$K,0),MATCH($Z$3,PDC!$K$1:$L$1,0))</f>
        <v>Services relatifs aux bâtiments et aménagement paysager</v>
      </c>
      <c r="AA1558">
        <v>8417</v>
      </c>
      <c r="AB1558" t="s">
        <v>212</v>
      </c>
      <c r="AC1558" s="10">
        <v>216.13082195000001</v>
      </c>
    </row>
    <row r="1559" spans="25:29" x14ac:dyDescent="0.35">
      <c r="Y1559" t="str">
        <f t="shared" si="49"/>
        <v>8417_Activités administratives et autres activités de soutien aux entreprises</v>
      </c>
      <c r="Z1559" t="str">
        <f>INDEX(PDC!$K$1:$L$89,MATCH('RP2016'!$AB1559,PDC!$K:$K,0),MATCH($Z$3,PDC!$K$1:$L$1,0))</f>
        <v>Activités administratives et autres activités de soutien aux entreprises</v>
      </c>
      <c r="AA1559">
        <v>8417</v>
      </c>
      <c r="AB1559" t="s">
        <v>224</v>
      </c>
      <c r="AC1559" s="10">
        <v>44.277455957999997</v>
      </c>
    </row>
    <row r="1560" spans="25:29" x14ac:dyDescent="0.35">
      <c r="Y1560" t="str">
        <f t="shared" si="49"/>
        <v>8417_Administration publique et défense ; sécurité sociale obligatoire</v>
      </c>
      <c r="Z1560" t="str">
        <f>INDEX(PDC!$K$1:$L$89,MATCH('RP2016'!$AB1560,PDC!$K:$K,0),MATCH($Z$3,PDC!$K$1:$L$1,0))</f>
        <v>Administration publique et défense ; sécurité sociale obligatoire</v>
      </c>
      <c r="AA1560">
        <v>8417</v>
      </c>
      <c r="AB1560" t="s">
        <v>218</v>
      </c>
      <c r="AC1560" s="10">
        <v>748.42871918000003</v>
      </c>
    </row>
    <row r="1561" spans="25:29" x14ac:dyDescent="0.35">
      <c r="Y1561" t="str">
        <f t="shared" si="49"/>
        <v>8417_Enseignement</v>
      </c>
      <c r="Z1561" t="str">
        <f>INDEX(PDC!$K$1:$L$89,MATCH('RP2016'!$AB1561,PDC!$K:$K,0),MATCH($Z$3,PDC!$K$1:$L$1,0))</f>
        <v>Enseignement</v>
      </c>
      <c r="AA1561">
        <v>8417</v>
      </c>
      <c r="AB1561" t="s">
        <v>222</v>
      </c>
      <c r="AC1561" s="10">
        <v>590.26775682000005</v>
      </c>
    </row>
    <row r="1562" spans="25:29" x14ac:dyDescent="0.35">
      <c r="Y1562" t="str">
        <f t="shared" si="49"/>
        <v>8417_Activités pour la santé humaine</v>
      </c>
      <c r="Z1562" t="str">
        <f>INDEX(PDC!$K$1:$L$89,MATCH('RP2016'!$AB1562,PDC!$K:$K,0),MATCH($Z$3,PDC!$K$1:$L$1,0))</f>
        <v>Activités pour la santé humaine</v>
      </c>
      <c r="AA1562">
        <v>8417</v>
      </c>
      <c r="AB1562" t="s">
        <v>207</v>
      </c>
      <c r="AC1562" s="10">
        <v>527.05230931999995</v>
      </c>
    </row>
    <row r="1563" spans="25:29" x14ac:dyDescent="0.35">
      <c r="Y1563" t="str">
        <f t="shared" si="49"/>
        <v>8417_Hébergement médico-social et social</v>
      </c>
      <c r="Z1563" t="str">
        <f>INDEX(PDC!$K$1:$L$89,MATCH('RP2016'!$AB1563,PDC!$K:$K,0),MATCH($Z$3,PDC!$K$1:$L$1,0))</f>
        <v>Hébergement médico-social et social</v>
      </c>
      <c r="AA1563">
        <v>8417</v>
      </c>
      <c r="AB1563" t="s">
        <v>202</v>
      </c>
      <c r="AC1563" s="10">
        <v>745.27347198999996</v>
      </c>
    </row>
    <row r="1564" spans="25:29" x14ac:dyDescent="0.35">
      <c r="Y1564" t="str">
        <f t="shared" si="49"/>
        <v>8417_Action sociale sans hébergement</v>
      </c>
      <c r="Z1564" t="str">
        <f>INDEX(PDC!$K$1:$L$89,MATCH('RP2016'!$AB1564,PDC!$K:$K,0),MATCH($Z$3,PDC!$K$1:$L$1,0))</f>
        <v>Action sociale sans hébergement</v>
      </c>
      <c r="AA1564">
        <v>8417</v>
      </c>
      <c r="AB1564" t="s">
        <v>201</v>
      </c>
      <c r="AC1564" s="10">
        <v>1522.1175505000001</v>
      </c>
    </row>
    <row r="1565" spans="25:29" x14ac:dyDescent="0.35">
      <c r="Y1565" t="str">
        <f t="shared" si="49"/>
        <v>8417_Activités créatives, artistiques et de spectacle</v>
      </c>
      <c r="Z1565" t="str">
        <f>INDEX(PDC!$K$1:$L$89,MATCH('RP2016'!$AB1565,PDC!$K:$K,0),MATCH($Z$3,PDC!$K$1:$L$1,0))</f>
        <v>Activités créatives, artistiques et de spectacle</v>
      </c>
      <c r="AA1565">
        <v>8417</v>
      </c>
      <c r="AB1565" t="s">
        <v>245</v>
      </c>
      <c r="AC1565" s="10">
        <v>71.785082145000004</v>
      </c>
    </row>
    <row r="1566" spans="25:29" x14ac:dyDescent="0.35">
      <c r="Y1566" t="str">
        <f t="shared" si="49"/>
        <v>8417_Bibliothèques, archives, musées et autres activités culturelles</v>
      </c>
      <c r="Z1566" t="str">
        <f>INDEX(PDC!$K$1:$L$89,MATCH('RP2016'!$AB1566,PDC!$K:$K,0),MATCH($Z$3,PDC!$K$1:$L$1,0))</f>
        <v>Bibliothèques, archives, musées et autres activités culturelles</v>
      </c>
      <c r="AA1566">
        <v>8417</v>
      </c>
      <c r="AB1566" t="s">
        <v>239</v>
      </c>
      <c r="AC1566" s="10">
        <v>23.221171009999999</v>
      </c>
    </row>
    <row r="1567" spans="25:29" x14ac:dyDescent="0.35">
      <c r="Y1567" t="str">
        <f t="shared" si="49"/>
        <v>8417_Organisation de jeux de hasard et d'argent</v>
      </c>
      <c r="Z1567" t="str">
        <f>INDEX(PDC!$K$1:$L$89,MATCH('RP2016'!$AB1567,PDC!$K:$K,0),MATCH($Z$3,PDC!$K$1:$L$1,0))</f>
        <v>Organisation de jeux de hasard et d'argent</v>
      </c>
      <c r="AA1567">
        <v>8417</v>
      </c>
      <c r="AB1567" t="s">
        <v>247</v>
      </c>
      <c r="AC1567" s="10">
        <v>48.341102767000002</v>
      </c>
    </row>
    <row r="1568" spans="25:29" x14ac:dyDescent="0.35">
      <c r="Y1568" t="str">
        <f t="shared" si="49"/>
        <v>8417_Activités sportives, récréatives et de loisirs</v>
      </c>
      <c r="Z1568" t="str">
        <f>INDEX(PDC!$K$1:$L$89,MATCH('RP2016'!$AB1568,PDC!$K:$K,0),MATCH($Z$3,PDC!$K$1:$L$1,0))</f>
        <v>Activités sportives, récréatives et de loisirs</v>
      </c>
      <c r="AA1568">
        <v>8417</v>
      </c>
      <c r="AB1568" t="s">
        <v>241</v>
      </c>
      <c r="AC1568" s="10">
        <v>81.298045572999996</v>
      </c>
    </row>
    <row r="1569" spans="25:29" x14ac:dyDescent="0.35">
      <c r="Y1569" t="str">
        <f t="shared" si="49"/>
        <v>8417_Activités des organisations associatives</v>
      </c>
      <c r="Z1569" t="str">
        <f>INDEX(PDC!$K$1:$L$89,MATCH('RP2016'!$AB1569,PDC!$K:$K,0),MATCH($Z$3,PDC!$K$1:$L$1,0))</f>
        <v>Activités des organisations associatives</v>
      </c>
      <c r="AA1569">
        <v>8417</v>
      </c>
      <c r="AB1569" t="s">
        <v>209</v>
      </c>
      <c r="AC1569" s="10">
        <v>282.99885669999998</v>
      </c>
    </row>
    <row r="1570" spans="25:29" x14ac:dyDescent="0.35">
      <c r="Y1570" t="str">
        <f t="shared" si="49"/>
        <v>8417_Réparation d'ordinateurs et de biens personnels et domestiques</v>
      </c>
      <c r="Z1570" t="str">
        <f>INDEX(PDC!$K$1:$L$89,MATCH('RP2016'!$AB1570,PDC!$K:$K,0),MATCH($Z$3,PDC!$K$1:$L$1,0))</f>
        <v>Réparation d'ordinateurs et de biens personnels et domestiques</v>
      </c>
      <c r="AA1570">
        <v>8417</v>
      </c>
      <c r="AB1570" t="s">
        <v>242</v>
      </c>
      <c r="AC1570" s="10">
        <v>19.943756240999999</v>
      </c>
    </row>
    <row r="1571" spans="25:29" x14ac:dyDescent="0.35">
      <c r="Y1571" t="str">
        <f t="shared" si="49"/>
        <v>8417_Autres services personnels</v>
      </c>
      <c r="Z1571" t="str">
        <f>INDEX(PDC!$K$1:$L$89,MATCH('RP2016'!$AB1571,PDC!$K:$K,0),MATCH($Z$3,PDC!$K$1:$L$1,0))</f>
        <v>Autres services personnels</v>
      </c>
      <c r="AA1571">
        <v>8417</v>
      </c>
      <c r="AB1571" t="s">
        <v>216</v>
      </c>
      <c r="AC1571" s="10">
        <v>139.72907051000001</v>
      </c>
    </row>
    <row r="1572" spans="25:29" x14ac:dyDescent="0.35">
      <c r="Y1572" t="str">
        <f t="shared" si="49"/>
        <v>8417_Activités des ménages en tant qu'employeurs de personnel domestique</v>
      </c>
      <c r="Z1572" t="str">
        <f>INDEX(PDC!$K$1:$L$89,MATCH('RP2016'!$AB1572,PDC!$K:$K,0),MATCH($Z$3,PDC!$K$1:$L$1,0))</f>
        <v>Activités des ménages en tant qu'employeurs de personnel domestique</v>
      </c>
      <c r="AA1572">
        <v>8417</v>
      </c>
      <c r="AB1572" t="s">
        <v>261</v>
      </c>
      <c r="AC1572" s="10">
        <v>167.93191862</v>
      </c>
    </row>
    <row r="1573" spans="25:29" x14ac:dyDescent="0.35">
      <c r="Y1573" t="str">
        <f t="shared" si="49"/>
        <v>8418_Culture et production animale, chasse et services annexes</v>
      </c>
      <c r="Z1573" t="str">
        <f>INDEX(PDC!$K$1:$L$89,MATCH('RP2016'!$AB1573,PDC!$K:$K,0),MATCH($Z$3,PDC!$K$1:$L$1,0))</f>
        <v>Culture et production animale, chasse et services annexes</v>
      </c>
      <c r="AA1573">
        <v>8418</v>
      </c>
      <c r="AB1573" t="s">
        <v>94</v>
      </c>
      <c r="AC1573" s="10">
        <v>38.983074604000002</v>
      </c>
    </row>
    <row r="1574" spans="25:29" x14ac:dyDescent="0.35">
      <c r="Y1574" t="str">
        <f t="shared" si="49"/>
        <v>8418_Sylviculture et exploitation forestière</v>
      </c>
      <c r="Z1574" t="str">
        <f>INDEX(PDC!$K$1:$L$89,MATCH('RP2016'!$AB1574,PDC!$K:$K,0),MATCH($Z$3,PDC!$K$1:$L$1,0))</f>
        <v>Sylviculture et exploitation forestière</v>
      </c>
      <c r="AA1574">
        <v>8418</v>
      </c>
      <c r="AB1574" t="s">
        <v>95</v>
      </c>
      <c r="AC1574" s="10">
        <v>19.353733928</v>
      </c>
    </row>
    <row r="1575" spans="25:29" x14ac:dyDescent="0.35">
      <c r="Y1575" t="str">
        <f t="shared" si="49"/>
        <v>8418_Autres industries extractives</v>
      </c>
      <c r="Z1575" t="str">
        <f>INDEX(PDC!$K$1:$L$89,MATCH('RP2016'!$AB1575,PDC!$K:$K,0),MATCH($Z$3,PDC!$K$1:$L$1,0))</f>
        <v>Autres industries extractives</v>
      </c>
      <c r="AA1575">
        <v>8418</v>
      </c>
      <c r="AB1575" t="s">
        <v>96</v>
      </c>
      <c r="AC1575" s="10">
        <v>17.765231150000002</v>
      </c>
    </row>
    <row r="1576" spans="25:29" x14ac:dyDescent="0.35">
      <c r="Y1576" t="str">
        <f t="shared" si="49"/>
        <v>8418_Industries alimentaires</v>
      </c>
      <c r="Z1576" t="str">
        <f>INDEX(PDC!$K$1:$L$89,MATCH('RP2016'!$AB1576,PDC!$K:$K,0),MATCH($Z$3,PDC!$K$1:$L$1,0))</f>
        <v>Industries alimentaires</v>
      </c>
      <c r="AA1576">
        <v>8418</v>
      </c>
      <c r="AB1576" t="s">
        <v>199</v>
      </c>
      <c r="AC1576" s="10">
        <v>330.47475314000002</v>
      </c>
    </row>
    <row r="1577" spans="25:29" x14ac:dyDescent="0.35">
      <c r="Y1577" t="str">
        <f t="shared" si="49"/>
        <v>8418_Fabrication de textiles</v>
      </c>
      <c r="Z1577" t="str">
        <f>INDEX(PDC!$K$1:$L$89,MATCH('RP2016'!$AB1577,PDC!$K:$K,0),MATCH($Z$3,PDC!$K$1:$L$1,0))</f>
        <v>Fabrication de textiles</v>
      </c>
      <c r="AA1577">
        <v>8418</v>
      </c>
      <c r="AB1577" t="s">
        <v>250</v>
      </c>
      <c r="AC1577" s="10">
        <v>1.0409186636000001</v>
      </c>
    </row>
    <row r="1578" spans="25:29" x14ac:dyDescent="0.35">
      <c r="Y1578" t="str">
        <f t="shared" si="49"/>
        <v>8418_Industrie de l'habillement</v>
      </c>
      <c r="Z1578" t="str">
        <f>INDEX(PDC!$K$1:$L$89,MATCH('RP2016'!$AB1578,PDC!$K:$K,0),MATCH($Z$3,PDC!$K$1:$L$1,0))</f>
        <v>Industrie de l'habillement</v>
      </c>
      <c r="AA1578">
        <v>8418</v>
      </c>
      <c r="AB1578" t="s">
        <v>254</v>
      </c>
      <c r="AC1578" s="10">
        <v>0.8600864305</v>
      </c>
    </row>
    <row r="1579" spans="25:29" x14ac:dyDescent="0.35">
      <c r="Y1579" t="str">
        <f t="shared" si="49"/>
        <v>8418_Industrie du cuir et de la chaussure</v>
      </c>
      <c r="Z1579" t="str">
        <f>INDEX(PDC!$K$1:$L$89,MATCH('RP2016'!$AB1579,PDC!$K:$K,0),MATCH($Z$3,PDC!$K$1:$L$1,0))</f>
        <v>Industrie du cuir et de la chaussure</v>
      </c>
      <c r="AA1579">
        <v>8418</v>
      </c>
      <c r="AB1579" t="s">
        <v>143</v>
      </c>
      <c r="AC1579" s="10">
        <v>4.7127757353000002</v>
      </c>
    </row>
    <row r="1580" spans="25:29" x14ac:dyDescent="0.35">
      <c r="Y1580" t="str">
        <f t="shared" si="49"/>
        <v>8418_Travail du bois et fabrication d'articles en bois et en liège, à l'exception des meubles ; fabrication d'articles en vannerie et sparterie</v>
      </c>
      <c r="Z1580" t="str">
        <f>INDEX(PDC!$K$1:$L$89,MATCH('RP2016'!$AB1580,PDC!$K:$K,0),MATCH($Z$3,PDC!$K$1:$L$1,0))</f>
        <v>Travail du bois et fabrication d'articles en bois et en liège, à l'exception des meubles ; fabrication d'articles en vannerie et sparterie</v>
      </c>
      <c r="AA1580">
        <v>8418</v>
      </c>
      <c r="AB1580" t="s">
        <v>196</v>
      </c>
      <c r="AC1580" s="10">
        <v>33.426773103000002</v>
      </c>
    </row>
    <row r="1581" spans="25:29" x14ac:dyDescent="0.35">
      <c r="Y1581" t="str">
        <f t="shared" si="49"/>
        <v>8418_Industrie du papier et du carton</v>
      </c>
      <c r="Z1581" t="str">
        <f>INDEX(PDC!$K$1:$L$89,MATCH('RP2016'!$AB1581,PDC!$K:$K,0),MATCH($Z$3,PDC!$K$1:$L$1,0))</f>
        <v>Industrie du papier et du carton</v>
      </c>
      <c r="AA1581">
        <v>8418</v>
      </c>
      <c r="AB1581" t="s">
        <v>248</v>
      </c>
      <c r="AC1581" s="10">
        <v>2.8200641639000001</v>
      </c>
    </row>
    <row r="1582" spans="25:29" x14ac:dyDescent="0.35">
      <c r="Y1582" t="str">
        <f t="shared" si="49"/>
        <v>8418_Imprimerie et reproduction d'enregistrements</v>
      </c>
      <c r="Z1582" t="str">
        <f>INDEX(PDC!$K$1:$L$89,MATCH('RP2016'!$AB1582,PDC!$K:$K,0),MATCH($Z$3,PDC!$K$1:$L$1,0))</f>
        <v>Imprimerie et reproduction d'enregistrements</v>
      </c>
      <c r="AA1582">
        <v>8418</v>
      </c>
      <c r="AB1582" t="s">
        <v>221</v>
      </c>
      <c r="AC1582" s="10">
        <v>17.808402267000002</v>
      </c>
    </row>
    <row r="1583" spans="25:29" x14ac:dyDescent="0.35">
      <c r="Y1583" t="str">
        <f t="shared" si="49"/>
        <v>8418_Cokéfaction et raffinage</v>
      </c>
      <c r="Z1583" t="str">
        <f>INDEX(PDC!$K$1:$L$89,MATCH('RP2016'!$AB1583,PDC!$K:$K,0),MATCH($Z$3,PDC!$K$1:$L$1,0))</f>
        <v>Cokéfaction et raffinage</v>
      </c>
      <c r="AA1583">
        <v>8418</v>
      </c>
      <c r="AB1583" t="s">
        <v>262</v>
      </c>
      <c r="AC1583" s="10">
        <v>5.0932019540000004</v>
      </c>
    </row>
    <row r="1584" spans="25:29" x14ac:dyDescent="0.35">
      <c r="Y1584" t="str">
        <f t="shared" si="49"/>
        <v>8418_Industrie chimique</v>
      </c>
      <c r="Z1584" t="str">
        <f>INDEX(PDC!$K$1:$L$89,MATCH('RP2016'!$AB1584,PDC!$K:$K,0),MATCH($Z$3,PDC!$K$1:$L$1,0))</f>
        <v>Industrie chimique</v>
      </c>
      <c r="AA1584">
        <v>8418</v>
      </c>
      <c r="AB1584" t="s">
        <v>211</v>
      </c>
      <c r="AC1584" s="10">
        <v>11.671832586000001</v>
      </c>
    </row>
    <row r="1585" spans="25:29" x14ac:dyDescent="0.35">
      <c r="Y1585" t="str">
        <f t="shared" si="49"/>
        <v>8418_Industrie pharmaceutique</v>
      </c>
      <c r="Z1585" t="str">
        <f>INDEX(PDC!$K$1:$L$89,MATCH('RP2016'!$AB1585,PDC!$K:$K,0),MATCH($Z$3,PDC!$K$1:$L$1,0))</f>
        <v>Industrie pharmaceutique</v>
      </c>
      <c r="AA1585">
        <v>8418</v>
      </c>
      <c r="AB1585" t="s">
        <v>259</v>
      </c>
      <c r="AC1585" s="10">
        <v>3.2681670768000002</v>
      </c>
    </row>
    <row r="1586" spans="25:29" x14ac:dyDescent="0.35">
      <c r="Y1586" t="str">
        <f t="shared" si="49"/>
        <v>8418_Fabrication d'autres produits minéraux non métalliques</v>
      </c>
      <c r="Z1586" t="str">
        <f>INDEX(PDC!$K$1:$L$89,MATCH('RP2016'!$AB1586,PDC!$K:$K,0),MATCH($Z$3,PDC!$K$1:$L$1,0))</f>
        <v>Fabrication d'autres produits minéraux non métalliques</v>
      </c>
      <c r="AA1586">
        <v>8418</v>
      </c>
      <c r="AB1586" t="s">
        <v>203</v>
      </c>
      <c r="AC1586" s="10">
        <v>170.62943263</v>
      </c>
    </row>
    <row r="1587" spans="25:29" x14ac:dyDescent="0.35">
      <c r="Y1587" t="str">
        <f t="shared" si="49"/>
        <v>8418_Métallurgie</v>
      </c>
      <c r="Z1587" t="str">
        <f>INDEX(PDC!$K$1:$L$89,MATCH('RP2016'!$AB1587,PDC!$K:$K,0),MATCH($Z$3,PDC!$K$1:$L$1,0))</f>
        <v>Métallurgie</v>
      </c>
      <c r="AA1587">
        <v>8418</v>
      </c>
      <c r="AB1587" t="s">
        <v>225</v>
      </c>
      <c r="AC1587" s="10">
        <v>8.5782077698000005</v>
      </c>
    </row>
    <row r="1588" spans="25:29" x14ac:dyDescent="0.35">
      <c r="Y1588" t="str">
        <f t="shared" si="49"/>
        <v>8418_Fabrication de produits métalliques, à l'exception des machines et des équipements</v>
      </c>
      <c r="Z1588" t="str">
        <f>INDEX(PDC!$K$1:$L$89,MATCH('RP2016'!$AB1588,PDC!$K:$K,0),MATCH($Z$3,PDC!$K$1:$L$1,0))</f>
        <v>Fabrication de produits métalliques, à l'exception des machines et des équipements</v>
      </c>
      <c r="AA1588">
        <v>8418</v>
      </c>
      <c r="AB1588" t="s">
        <v>204</v>
      </c>
      <c r="AC1588" s="10">
        <v>472.47604200000001</v>
      </c>
    </row>
    <row r="1589" spans="25:29" x14ac:dyDescent="0.35">
      <c r="Y1589" t="str">
        <f t="shared" si="49"/>
        <v>8418_Fabrication de produits informatiques, électroniques et optiques</v>
      </c>
      <c r="Z1589" t="str">
        <f>INDEX(PDC!$K$1:$L$89,MATCH('RP2016'!$AB1589,PDC!$K:$K,0),MATCH($Z$3,PDC!$K$1:$L$1,0))</f>
        <v>Fabrication de produits informatiques, électroniques et optiques</v>
      </c>
      <c r="AA1589">
        <v>8418</v>
      </c>
      <c r="AB1589" t="s">
        <v>145</v>
      </c>
      <c r="AC1589" s="10">
        <v>3.0960383281000001</v>
      </c>
    </row>
    <row r="1590" spans="25:29" x14ac:dyDescent="0.35">
      <c r="Y1590" t="str">
        <f t="shared" si="49"/>
        <v>8418_Fabrication d'équipements électriques</v>
      </c>
      <c r="Z1590" t="str">
        <f>INDEX(PDC!$K$1:$L$89,MATCH('RP2016'!$AB1590,PDC!$K:$K,0),MATCH($Z$3,PDC!$K$1:$L$1,0))</f>
        <v>Fabrication d'équipements électriques</v>
      </c>
      <c r="AA1590">
        <v>8418</v>
      </c>
      <c r="AB1590" t="s">
        <v>235</v>
      </c>
      <c r="AC1590" s="10">
        <v>42.953237358000003</v>
      </c>
    </row>
    <row r="1591" spans="25:29" x14ac:dyDescent="0.35">
      <c r="Y1591" t="str">
        <f t="shared" si="49"/>
        <v>8418_Industrie automobile</v>
      </c>
      <c r="Z1591" t="str">
        <f>INDEX(PDC!$K$1:$L$89,MATCH('RP2016'!$AB1591,PDC!$K:$K,0),MATCH($Z$3,PDC!$K$1:$L$1,0))</f>
        <v>Industrie automobile</v>
      </c>
      <c r="AA1591">
        <v>8418</v>
      </c>
      <c r="AB1591" t="s">
        <v>208</v>
      </c>
      <c r="AC1591" s="10">
        <v>7.8029038505999999</v>
      </c>
    </row>
    <row r="1592" spans="25:29" x14ac:dyDescent="0.35">
      <c r="Y1592" t="str">
        <f t="shared" si="49"/>
        <v>8418_Fabrication de meubles</v>
      </c>
      <c r="Z1592" t="str">
        <f>INDEX(PDC!$K$1:$L$89,MATCH('RP2016'!$AB1592,PDC!$K:$K,0),MATCH($Z$3,PDC!$K$1:$L$1,0))</f>
        <v>Fabrication de meubles</v>
      </c>
      <c r="AA1592">
        <v>8418</v>
      </c>
      <c r="AB1592" t="s">
        <v>231</v>
      </c>
      <c r="AC1592" s="10">
        <v>7.6598649306000004</v>
      </c>
    </row>
    <row r="1593" spans="25:29" x14ac:dyDescent="0.35">
      <c r="Y1593" t="str">
        <f t="shared" si="49"/>
        <v>8418_Autres industries manufacturières</v>
      </c>
      <c r="Z1593" t="str">
        <f>INDEX(PDC!$K$1:$L$89,MATCH('RP2016'!$AB1593,PDC!$K:$K,0),MATCH($Z$3,PDC!$K$1:$L$1,0))</f>
        <v>Autres industries manufacturières</v>
      </c>
      <c r="AA1593">
        <v>8418</v>
      </c>
      <c r="AB1593" t="s">
        <v>244</v>
      </c>
      <c r="AC1593" s="10">
        <v>561.34038414999998</v>
      </c>
    </row>
    <row r="1594" spans="25:29" x14ac:dyDescent="0.35">
      <c r="Y1594" t="str">
        <f t="shared" si="49"/>
        <v>8418_Réparation et installation de machines et d'équipements</v>
      </c>
      <c r="Z1594" t="str">
        <f>INDEX(PDC!$K$1:$L$89,MATCH('RP2016'!$AB1594,PDC!$K:$K,0),MATCH($Z$3,PDC!$K$1:$L$1,0))</f>
        <v>Réparation et installation de machines et d'équipements</v>
      </c>
      <c r="AA1594">
        <v>8418</v>
      </c>
      <c r="AB1594" t="s">
        <v>215</v>
      </c>
      <c r="AC1594" s="10">
        <v>44.893898501000002</v>
      </c>
    </row>
    <row r="1595" spans="25:29" x14ac:dyDescent="0.35">
      <c r="Y1595" t="str">
        <f t="shared" si="49"/>
        <v>8418_Production et distribution d'électricité, de gaz, de vapeur et d'air conditionné</v>
      </c>
      <c r="Z1595" t="str">
        <f>INDEX(PDC!$K$1:$L$89,MATCH('RP2016'!$AB1595,PDC!$K:$K,0),MATCH($Z$3,PDC!$K$1:$L$1,0))</f>
        <v>Production et distribution d'électricité, de gaz, de vapeur et d'air conditionné</v>
      </c>
      <c r="AA1595">
        <v>8418</v>
      </c>
      <c r="AB1595" t="s">
        <v>253</v>
      </c>
      <c r="AC1595" s="10">
        <v>105.49756207</v>
      </c>
    </row>
    <row r="1596" spans="25:29" x14ac:dyDescent="0.35">
      <c r="Y1596" t="str">
        <f t="shared" si="49"/>
        <v>8418_Captage, traitement et distribution d'eau</v>
      </c>
      <c r="Z1596" t="str">
        <f>INDEX(PDC!$K$1:$L$89,MATCH('RP2016'!$AB1596,PDC!$K:$K,0),MATCH($Z$3,PDC!$K$1:$L$1,0))</f>
        <v>Captage, traitement et distribution d'eau</v>
      </c>
      <c r="AA1596">
        <v>8418</v>
      </c>
      <c r="AB1596" t="s">
        <v>230</v>
      </c>
      <c r="AC1596" s="10">
        <v>24.410988115999999</v>
      </c>
    </row>
    <row r="1597" spans="25:29" x14ac:dyDescent="0.35">
      <c r="Y1597" t="str">
        <f t="shared" si="49"/>
        <v>8418_Collecte et traitement des eaux usées</v>
      </c>
      <c r="Z1597" t="str">
        <f>INDEX(PDC!$K$1:$L$89,MATCH('RP2016'!$AB1597,PDC!$K:$K,0),MATCH($Z$3,PDC!$K$1:$L$1,0))</f>
        <v>Collecte et traitement des eaux usées</v>
      </c>
      <c r="AA1597">
        <v>8418</v>
      </c>
      <c r="AB1597" t="s">
        <v>197</v>
      </c>
      <c r="AC1597" s="10">
        <v>13.803105659</v>
      </c>
    </row>
    <row r="1598" spans="25:29" x14ac:dyDescent="0.35">
      <c r="Y1598" t="str">
        <f t="shared" si="49"/>
        <v>8418_Collecte, traitement et élimination des déchets ; récupération</v>
      </c>
      <c r="Z1598" t="str">
        <f>INDEX(PDC!$K$1:$L$89,MATCH('RP2016'!$AB1598,PDC!$K:$K,0),MATCH($Z$3,PDC!$K$1:$L$1,0))</f>
        <v>Collecte, traitement et élimination des déchets ; récupération</v>
      </c>
      <c r="AA1598">
        <v>8418</v>
      </c>
      <c r="AB1598" t="s">
        <v>147</v>
      </c>
      <c r="AC1598" s="10">
        <v>53.660848709</v>
      </c>
    </row>
    <row r="1599" spans="25:29" x14ac:dyDescent="0.35">
      <c r="Y1599" t="str">
        <f t="shared" si="49"/>
        <v>8418_Construction de bâtiments</v>
      </c>
      <c r="Z1599" t="str">
        <f>INDEX(PDC!$K$1:$L$89,MATCH('RP2016'!$AB1599,PDC!$K:$K,0),MATCH($Z$3,PDC!$K$1:$L$1,0))</f>
        <v>Construction de bâtiments</v>
      </c>
      <c r="AA1599">
        <v>8418</v>
      </c>
      <c r="AB1599" t="s">
        <v>193</v>
      </c>
      <c r="AC1599" s="10">
        <v>92.091652327000006</v>
      </c>
    </row>
    <row r="1600" spans="25:29" x14ac:dyDescent="0.35">
      <c r="Y1600" t="str">
        <f t="shared" si="49"/>
        <v>8418_Génie civil</v>
      </c>
      <c r="Z1600" t="str">
        <f>INDEX(PDC!$K$1:$L$89,MATCH('RP2016'!$AB1600,PDC!$K:$K,0),MATCH($Z$3,PDC!$K$1:$L$1,0))</f>
        <v>Génie civil</v>
      </c>
      <c r="AA1600">
        <v>8418</v>
      </c>
      <c r="AB1600" t="s">
        <v>149</v>
      </c>
      <c r="AC1600" s="10">
        <v>138.27854486999999</v>
      </c>
    </row>
    <row r="1601" spans="25:29" x14ac:dyDescent="0.35">
      <c r="Y1601" t="str">
        <f t="shared" si="49"/>
        <v>8418_Travaux de construction spécialisés</v>
      </c>
      <c r="Z1601" t="str">
        <f>INDEX(PDC!$K$1:$L$89,MATCH('RP2016'!$AB1601,PDC!$K:$K,0),MATCH($Z$3,PDC!$K$1:$L$1,0))</f>
        <v>Travaux de construction spécialisés</v>
      </c>
      <c r="AA1601">
        <v>8418</v>
      </c>
      <c r="AB1601" t="s">
        <v>151</v>
      </c>
      <c r="AC1601" s="10">
        <v>1651.8360568000001</v>
      </c>
    </row>
    <row r="1602" spans="25:29" x14ac:dyDescent="0.35">
      <c r="Y1602" t="str">
        <f t="shared" si="49"/>
        <v>8418_Commerce et réparation d'automobiles et de motocycles</v>
      </c>
      <c r="Z1602" t="str">
        <f>INDEX(PDC!$K$1:$L$89,MATCH('RP2016'!$AB1602,PDC!$K:$K,0),MATCH($Z$3,PDC!$K$1:$L$1,0))</f>
        <v>Commerce et réparation d'automobiles et de motocycles</v>
      </c>
      <c r="AA1602">
        <v>8418</v>
      </c>
      <c r="AB1602" t="s">
        <v>223</v>
      </c>
      <c r="AC1602" s="10">
        <v>333.96946680000002</v>
      </c>
    </row>
    <row r="1603" spans="25:29" x14ac:dyDescent="0.35">
      <c r="Y1603" t="str">
        <f t="shared" si="49"/>
        <v>8418_Commerce de gros, à l'exception des automobiles et des motocycles</v>
      </c>
      <c r="Z1603" t="str">
        <f>INDEX(PDC!$K$1:$L$89,MATCH('RP2016'!$AB1603,PDC!$K:$K,0),MATCH($Z$3,PDC!$K$1:$L$1,0))</f>
        <v>Commerce de gros, à l'exception des automobiles et des motocycles</v>
      </c>
      <c r="AA1603">
        <v>8418</v>
      </c>
      <c r="AB1603" t="s">
        <v>210</v>
      </c>
      <c r="AC1603" s="10">
        <v>624.55123221999997</v>
      </c>
    </row>
    <row r="1604" spans="25:29" x14ac:dyDescent="0.35">
      <c r="Y1604" t="str">
        <f t="shared" si="49"/>
        <v>8418_Commerce de détail, à l'exception des automobiles et des motocycles</v>
      </c>
      <c r="Z1604" t="str">
        <f>INDEX(PDC!$K$1:$L$89,MATCH('RP2016'!$AB1604,PDC!$K:$K,0),MATCH($Z$3,PDC!$K$1:$L$1,0))</f>
        <v>Commerce de détail, à l'exception des automobiles et des motocycles</v>
      </c>
      <c r="AA1604">
        <v>8418</v>
      </c>
      <c r="AB1604" t="s">
        <v>206</v>
      </c>
      <c r="AC1604" s="10">
        <v>2762.7443244000001</v>
      </c>
    </row>
    <row r="1605" spans="25:29" x14ac:dyDescent="0.35">
      <c r="Y1605" t="str">
        <f t="shared" ref="Y1605:Y1668" si="50">AA1605&amp;"_"&amp;Z1605</f>
        <v>8418_Transports terrestres et transport par conduites</v>
      </c>
      <c r="Z1605" t="str">
        <f>INDEX(PDC!$K$1:$L$89,MATCH('RP2016'!$AB1605,PDC!$K:$K,0),MATCH($Z$3,PDC!$K$1:$L$1,0))</f>
        <v>Transports terrestres et transport par conduites</v>
      </c>
      <c r="AA1605">
        <v>8418</v>
      </c>
      <c r="AB1605" t="s">
        <v>205</v>
      </c>
      <c r="AC1605" s="10">
        <v>1570.8078720000001</v>
      </c>
    </row>
    <row r="1606" spans="25:29" x14ac:dyDescent="0.35">
      <c r="Y1606" t="str">
        <f t="shared" si="50"/>
        <v>8418_Transports aériens</v>
      </c>
      <c r="Z1606" t="str">
        <f>INDEX(PDC!$K$1:$L$89,MATCH('RP2016'!$AB1606,PDC!$K:$K,0),MATCH($Z$3,PDC!$K$1:$L$1,0))</f>
        <v>Transports aériens</v>
      </c>
      <c r="AA1606">
        <v>8418</v>
      </c>
      <c r="AB1606" t="s">
        <v>258</v>
      </c>
      <c r="AC1606" s="10">
        <v>46.458228118000001</v>
      </c>
    </row>
    <row r="1607" spans="25:29" x14ac:dyDescent="0.35">
      <c r="Y1607" t="str">
        <f t="shared" si="50"/>
        <v>8418_Entreposage et services auxiliaires des transports</v>
      </c>
      <c r="Z1607" t="str">
        <f>INDEX(PDC!$K$1:$L$89,MATCH('RP2016'!$AB1607,PDC!$K:$K,0),MATCH($Z$3,PDC!$K$1:$L$1,0))</f>
        <v>Entreposage et services auxiliaires des transports</v>
      </c>
      <c r="AA1607">
        <v>8418</v>
      </c>
      <c r="AB1607" t="s">
        <v>200</v>
      </c>
      <c r="AC1607" s="10">
        <v>129.83590745000001</v>
      </c>
    </row>
    <row r="1608" spans="25:29" x14ac:dyDescent="0.35">
      <c r="Y1608" t="str">
        <f t="shared" si="50"/>
        <v>8418_Activités de poste et de courrier</v>
      </c>
      <c r="Z1608" t="str">
        <f>INDEX(PDC!$K$1:$L$89,MATCH('RP2016'!$AB1608,PDC!$K:$K,0),MATCH($Z$3,PDC!$K$1:$L$1,0))</f>
        <v>Activités de poste et de courrier</v>
      </c>
      <c r="AA1608">
        <v>8418</v>
      </c>
      <c r="AB1608" t="s">
        <v>229</v>
      </c>
      <c r="AC1608" s="10">
        <v>108.06718157</v>
      </c>
    </row>
    <row r="1609" spans="25:29" x14ac:dyDescent="0.35">
      <c r="Y1609" t="str">
        <f t="shared" si="50"/>
        <v>8418_Hébergement</v>
      </c>
      <c r="Z1609" t="str">
        <f>INDEX(PDC!$K$1:$L$89,MATCH('RP2016'!$AB1609,PDC!$K:$K,0),MATCH($Z$3,PDC!$K$1:$L$1,0))</f>
        <v>Hébergement</v>
      </c>
      <c r="AA1609">
        <v>8418</v>
      </c>
      <c r="AB1609" t="s">
        <v>220</v>
      </c>
      <c r="AC1609" s="10">
        <v>1482.6330813</v>
      </c>
    </row>
    <row r="1610" spans="25:29" x14ac:dyDescent="0.35">
      <c r="Y1610" t="str">
        <f t="shared" si="50"/>
        <v>8418_Restauration</v>
      </c>
      <c r="Z1610" t="str">
        <f>INDEX(PDC!$K$1:$L$89,MATCH('RP2016'!$AB1610,PDC!$K:$K,0),MATCH($Z$3,PDC!$K$1:$L$1,0))</f>
        <v>Restauration</v>
      </c>
      <c r="AA1610">
        <v>8418</v>
      </c>
      <c r="AB1610" t="s">
        <v>214</v>
      </c>
      <c r="AC1610" s="10">
        <v>1288.5846597</v>
      </c>
    </row>
    <row r="1611" spans="25:29" x14ac:dyDescent="0.35">
      <c r="Y1611" t="str">
        <f t="shared" si="50"/>
        <v>8418_Édition</v>
      </c>
      <c r="Z1611" t="str">
        <f>INDEX(PDC!$K$1:$L$89,MATCH('RP2016'!$AB1611,PDC!$K:$K,0),MATCH($Z$3,PDC!$K$1:$L$1,0))</f>
        <v>Édition</v>
      </c>
      <c r="AA1611">
        <v>8418</v>
      </c>
      <c r="AB1611" t="s">
        <v>255</v>
      </c>
      <c r="AC1611" s="10">
        <v>83.120299067999994</v>
      </c>
    </row>
    <row r="1612" spans="25:29" x14ac:dyDescent="0.35">
      <c r="Y1612" t="str">
        <f t="shared" si="50"/>
        <v>8418_Production de films cinématographiques, de vidéo et de programmes de télévision ; enregistrement sonore et édition musicale</v>
      </c>
      <c r="Z1612" t="str">
        <f>INDEX(PDC!$K$1:$L$89,MATCH('RP2016'!$AB1612,PDC!$K:$K,0),MATCH($Z$3,PDC!$K$1:$L$1,0))</f>
        <v>Production de films cinématographiques, de vidéo et de programmes de télévision ; enregistrement sonore et édition musicale</v>
      </c>
      <c r="AA1612">
        <v>8418</v>
      </c>
      <c r="AB1612" t="s">
        <v>228</v>
      </c>
      <c r="AC1612" s="10">
        <v>10.293323757</v>
      </c>
    </row>
    <row r="1613" spans="25:29" x14ac:dyDescent="0.35">
      <c r="Y1613" t="str">
        <f t="shared" si="50"/>
        <v>8418_Programmation et diffusion</v>
      </c>
      <c r="Z1613" t="str">
        <f>INDEX(PDC!$K$1:$L$89,MATCH('RP2016'!$AB1613,PDC!$K:$K,0),MATCH($Z$3,PDC!$K$1:$L$1,0))</f>
        <v>Programmation et diffusion</v>
      </c>
      <c r="AA1613">
        <v>8418</v>
      </c>
      <c r="AB1613" t="s">
        <v>257</v>
      </c>
      <c r="AC1613" s="10">
        <v>7.9864682317</v>
      </c>
    </row>
    <row r="1614" spans="25:29" x14ac:dyDescent="0.35">
      <c r="Y1614" t="str">
        <f t="shared" si="50"/>
        <v>8418_Télécommunications</v>
      </c>
      <c r="Z1614" t="str">
        <f>INDEX(PDC!$K$1:$L$89,MATCH('RP2016'!$AB1614,PDC!$K:$K,0),MATCH($Z$3,PDC!$K$1:$L$1,0))</f>
        <v>Télécommunications</v>
      </c>
      <c r="AA1614">
        <v>8418</v>
      </c>
      <c r="AB1614" t="s">
        <v>249</v>
      </c>
      <c r="AC1614" s="10">
        <v>5.5317107279000002</v>
      </c>
    </row>
    <row r="1615" spans="25:29" x14ac:dyDescent="0.35">
      <c r="Y1615" t="str">
        <f t="shared" si="50"/>
        <v>8418_Programmation, conseil et autres activités informatiques</v>
      </c>
      <c r="Z1615" t="str">
        <f>INDEX(PDC!$K$1:$L$89,MATCH('RP2016'!$AB1615,PDC!$K:$K,0),MATCH($Z$3,PDC!$K$1:$L$1,0))</f>
        <v>Programmation, conseil et autres activités informatiques</v>
      </c>
      <c r="AA1615">
        <v>8418</v>
      </c>
      <c r="AB1615" t="s">
        <v>233</v>
      </c>
      <c r="AC1615" s="10">
        <v>14.357187277</v>
      </c>
    </row>
    <row r="1616" spans="25:29" x14ac:dyDescent="0.35">
      <c r="Y1616" t="str">
        <f t="shared" si="50"/>
        <v>8418_Services d'information</v>
      </c>
      <c r="Z1616" t="str">
        <f>INDEX(PDC!$K$1:$L$89,MATCH('RP2016'!$AB1616,PDC!$K:$K,0),MATCH($Z$3,PDC!$K$1:$L$1,0))</f>
        <v>Services d'information</v>
      </c>
      <c r="AA1616">
        <v>8418</v>
      </c>
      <c r="AB1616" t="s">
        <v>153</v>
      </c>
      <c r="AC1616" s="10">
        <v>14.835211554000001</v>
      </c>
    </row>
    <row r="1617" spans="25:29" x14ac:dyDescent="0.35">
      <c r="Y1617" t="str">
        <f t="shared" si="50"/>
        <v>8418_Activités des services financiers, hors assurance et caisses de retraite</v>
      </c>
      <c r="Z1617" t="str">
        <f>INDEX(PDC!$K$1:$L$89,MATCH('RP2016'!$AB1617,PDC!$K:$K,0),MATCH($Z$3,PDC!$K$1:$L$1,0))</f>
        <v>Activités des services financiers, hors assurance et caisses de retraite</v>
      </c>
      <c r="AA1617">
        <v>8418</v>
      </c>
      <c r="AB1617" t="s">
        <v>226</v>
      </c>
      <c r="AC1617" s="10">
        <v>331.45648022</v>
      </c>
    </row>
    <row r="1618" spans="25:29" x14ac:dyDescent="0.35">
      <c r="Y1618" t="str">
        <f t="shared" si="50"/>
        <v>8418_Assurance</v>
      </c>
      <c r="Z1618" t="str">
        <f>INDEX(PDC!$K$1:$L$89,MATCH('RP2016'!$AB1618,PDC!$K:$K,0),MATCH($Z$3,PDC!$K$1:$L$1,0))</f>
        <v>Assurance</v>
      </c>
      <c r="AA1618">
        <v>8418</v>
      </c>
      <c r="AB1618" t="s">
        <v>240</v>
      </c>
      <c r="AC1618" s="10">
        <v>32.594088536000001</v>
      </c>
    </row>
    <row r="1619" spans="25:29" x14ac:dyDescent="0.35">
      <c r="Y1619" t="str">
        <f t="shared" si="50"/>
        <v>8418_Activités auxiliaires de services financiers et d'assurance</v>
      </c>
      <c r="Z1619" t="str">
        <f>INDEX(PDC!$K$1:$L$89,MATCH('RP2016'!$AB1619,PDC!$K:$K,0),MATCH($Z$3,PDC!$K$1:$L$1,0))</f>
        <v>Activités auxiliaires de services financiers et d'assurance</v>
      </c>
      <c r="AA1619">
        <v>8418</v>
      </c>
      <c r="AB1619" t="s">
        <v>232</v>
      </c>
      <c r="AC1619" s="10">
        <v>180.15454751999999</v>
      </c>
    </row>
    <row r="1620" spans="25:29" x14ac:dyDescent="0.35">
      <c r="Y1620" t="str">
        <f t="shared" si="50"/>
        <v>8418_Activités immobilières</v>
      </c>
      <c r="Z1620" t="str">
        <f>INDEX(PDC!$K$1:$L$89,MATCH('RP2016'!$AB1620,PDC!$K:$K,0),MATCH($Z$3,PDC!$K$1:$L$1,0))</f>
        <v>Activités immobilières</v>
      </c>
      <c r="AA1620">
        <v>8418</v>
      </c>
      <c r="AB1620" t="s">
        <v>217</v>
      </c>
      <c r="AC1620" s="10">
        <v>533.96025115999998</v>
      </c>
    </row>
    <row r="1621" spans="25:29" x14ac:dyDescent="0.35">
      <c r="Y1621" t="str">
        <f t="shared" si="50"/>
        <v>8418_Activités juridiques et comptables</v>
      </c>
      <c r="Z1621" t="str">
        <f>INDEX(PDC!$K$1:$L$89,MATCH('RP2016'!$AB1621,PDC!$K:$K,0),MATCH($Z$3,PDC!$K$1:$L$1,0))</f>
        <v>Activités juridiques et comptables</v>
      </c>
      <c r="AA1621">
        <v>8418</v>
      </c>
      <c r="AB1621" t="s">
        <v>155</v>
      </c>
      <c r="AC1621" s="10">
        <v>258.30974967999998</v>
      </c>
    </row>
    <row r="1622" spans="25:29" x14ac:dyDescent="0.35">
      <c r="Y1622" t="str">
        <f t="shared" si="50"/>
        <v>8418_Activités des sièges sociaux ; conseil de gestion</v>
      </c>
      <c r="Z1622" t="str">
        <f>INDEX(PDC!$K$1:$L$89,MATCH('RP2016'!$AB1622,PDC!$K:$K,0),MATCH($Z$3,PDC!$K$1:$L$1,0))</f>
        <v>Activités des sièges sociaux ; conseil de gestion</v>
      </c>
      <c r="AA1622">
        <v>8418</v>
      </c>
      <c r="AB1622" t="s">
        <v>234</v>
      </c>
      <c r="AC1622" s="10">
        <v>151.51201954999999</v>
      </c>
    </row>
    <row r="1623" spans="25:29" x14ac:dyDescent="0.35">
      <c r="Y1623" t="str">
        <f t="shared" si="50"/>
        <v>8418_Activités d'architecture et d'ingénierie ; activités de contrôle et analyses techniques</v>
      </c>
      <c r="Z1623" t="str">
        <f>INDEX(PDC!$K$1:$L$89,MATCH('RP2016'!$AB1623,PDC!$K:$K,0),MATCH($Z$3,PDC!$K$1:$L$1,0))</f>
        <v>Activités d'architecture et d'ingénierie ; activités de contrôle et analyses techniques</v>
      </c>
      <c r="AA1623">
        <v>8418</v>
      </c>
      <c r="AB1623" t="s">
        <v>243</v>
      </c>
      <c r="AC1623" s="10">
        <v>119.06998809</v>
      </c>
    </row>
    <row r="1624" spans="25:29" x14ac:dyDescent="0.35">
      <c r="Y1624" t="str">
        <f t="shared" si="50"/>
        <v>8418_Recherche-développement scientifique</v>
      </c>
      <c r="Z1624" t="str">
        <f>INDEX(PDC!$K$1:$L$89,MATCH('RP2016'!$AB1624,PDC!$K:$K,0),MATCH($Z$3,PDC!$K$1:$L$1,0))</f>
        <v>Recherche-développement scientifique</v>
      </c>
      <c r="AA1624">
        <v>8418</v>
      </c>
      <c r="AB1624" t="s">
        <v>251</v>
      </c>
      <c r="AC1624" s="10">
        <v>2.8776864205999999</v>
      </c>
    </row>
    <row r="1625" spans="25:29" x14ac:dyDescent="0.35">
      <c r="Y1625" t="str">
        <f t="shared" si="50"/>
        <v>8418_Publicité et études de marché</v>
      </c>
      <c r="Z1625" t="str">
        <f>INDEX(PDC!$K$1:$L$89,MATCH('RP2016'!$AB1625,PDC!$K:$K,0),MATCH($Z$3,PDC!$K$1:$L$1,0))</f>
        <v>Publicité et études de marché</v>
      </c>
      <c r="AA1625">
        <v>8418</v>
      </c>
      <c r="AB1625" t="s">
        <v>157</v>
      </c>
      <c r="AC1625" s="10">
        <v>25.907324748000001</v>
      </c>
    </row>
    <row r="1626" spans="25:29" x14ac:dyDescent="0.35">
      <c r="Y1626" t="str">
        <f t="shared" si="50"/>
        <v>8418_Autres activités spécialisées, scientifiques et techniques</v>
      </c>
      <c r="Z1626" t="str">
        <f>INDEX(PDC!$K$1:$L$89,MATCH('RP2016'!$AB1626,PDC!$K:$K,0),MATCH($Z$3,PDC!$K$1:$L$1,0))</f>
        <v>Autres activités spécialisées, scientifiques et techniques</v>
      </c>
      <c r="AA1626">
        <v>8418</v>
      </c>
      <c r="AB1626" t="s">
        <v>159</v>
      </c>
      <c r="AC1626" s="10">
        <v>23.789747663</v>
      </c>
    </row>
    <row r="1627" spans="25:29" x14ac:dyDescent="0.35">
      <c r="Y1627" t="str">
        <f t="shared" si="50"/>
        <v>8418_Activités vétérinaires</v>
      </c>
      <c r="Z1627" t="str">
        <f>INDEX(PDC!$K$1:$L$89,MATCH('RP2016'!$AB1627,PDC!$K:$K,0),MATCH($Z$3,PDC!$K$1:$L$1,0))</f>
        <v>Activités vétérinaires</v>
      </c>
      <c r="AA1627">
        <v>8418</v>
      </c>
      <c r="AB1627" t="s">
        <v>238</v>
      </c>
      <c r="AC1627" s="10">
        <v>17.416680663000001</v>
      </c>
    </row>
    <row r="1628" spans="25:29" x14ac:dyDescent="0.35">
      <c r="Y1628" t="str">
        <f t="shared" si="50"/>
        <v>8418_Activités de location et location-bail</v>
      </c>
      <c r="Z1628" t="str">
        <f>INDEX(PDC!$K$1:$L$89,MATCH('RP2016'!$AB1628,PDC!$K:$K,0),MATCH($Z$3,PDC!$K$1:$L$1,0))</f>
        <v>Activités de location et location-bail</v>
      </c>
      <c r="AA1628">
        <v>8418</v>
      </c>
      <c r="AB1628" t="s">
        <v>236</v>
      </c>
      <c r="AC1628" s="10">
        <v>67.832672979999998</v>
      </c>
    </row>
    <row r="1629" spans="25:29" x14ac:dyDescent="0.35">
      <c r="Y1629" t="str">
        <f t="shared" si="50"/>
        <v>8418_Activités liées à l'emploi</v>
      </c>
      <c r="Z1629" t="str">
        <f>INDEX(PDC!$K$1:$L$89,MATCH('RP2016'!$AB1629,PDC!$K:$K,0),MATCH($Z$3,PDC!$K$1:$L$1,0))</f>
        <v>Activités liées à l'emploi</v>
      </c>
      <c r="AA1629">
        <v>8418</v>
      </c>
      <c r="AB1629" t="s">
        <v>198</v>
      </c>
      <c r="AC1629" s="10">
        <v>341.24456683</v>
      </c>
    </row>
    <row r="1630" spans="25:29" x14ac:dyDescent="0.35">
      <c r="Y1630" t="str">
        <f t="shared" si="50"/>
        <v>8418_Activités des agences de voyage, voyagistes, services de réservation et activités connexes</v>
      </c>
      <c r="Z1630" t="str">
        <f>INDEX(PDC!$K$1:$L$89,MATCH('RP2016'!$AB1630,PDC!$K:$K,0),MATCH($Z$3,PDC!$K$1:$L$1,0))</f>
        <v>Activités des agences de voyage, voyagistes, services de réservation et activités connexes</v>
      </c>
      <c r="AA1630">
        <v>8418</v>
      </c>
      <c r="AB1630" t="s">
        <v>227</v>
      </c>
      <c r="AC1630" s="10">
        <v>141.04302301000001</v>
      </c>
    </row>
    <row r="1631" spans="25:29" x14ac:dyDescent="0.35">
      <c r="Y1631" t="str">
        <f t="shared" si="50"/>
        <v>8418_Enquêtes et sécurité</v>
      </c>
      <c r="Z1631" t="str">
        <f>INDEX(PDC!$K$1:$L$89,MATCH('RP2016'!$AB1631,PDC!$K:$K,0),MATCH($Z$3,PDC!$K$1:$L$1,0))</f>
        <v>Enquêtes et sécurité</v>
      </c>
      <c r="AA1631">
        <v>8418</v>
      </c>
      <c r="AB1631" t="s">
        <v>213</v>
      </c>
      <c r="AC1631" s="10">
        <v>60.083060988</v>
      </c>
    </row>
    <row r="1632" spans="25:29" x14ac:dyDescent="0.35">
      <c r="Y1632" t="str">
        <f t="shared" si="50"/>
        <v>8418_Services relatifs aux bâtiments et aménagement paysager</v>
      </c>
      <c r="Z1632" t="str">
        <f>INDEX(PDC!$K$1:$L$89,MATCH('RP2016'!$AB1632,PDC!$K:$K,0),MATCH($Z$3,PDC!$K$1:$L$1,0))</f>
        <v>Services relatifs aux bâtiments et aménagement paysager</v>
      </c>
      <c r="AA1632">
        <v>8418</v>
      </c>
      <c r="AB1632" t="s">
        <v>212</v>
      </c>
      <c r="AC1632" s="10">
        <v>388.71232150999998</v>
      </c>
    </row>
    <row r="1633" spans="25:29" x14ac:dyDescent="0.35">
      <c r="Y1633" t="str">
        <f t="shared" si="50"/>
        <v>8418_Activités administratives et autres activités de soutien aux entreprises</v>
      </c>
      <c r="Z1633" t="str">
        <f>INDEX(PDC!$K$1:$L$89,MATCH('RP2016'!$AB1633,PDC!$K:$K,0),MATCH($Z$3,PDC!$K$1:$L$1,0))</f>
        <v>Activités administratives et autres activités de soutien aux entreprises</v>
      </c>
      <c r="AA1633">
        <v>8418</v>
      </c>
      <c r="AB1633" t="s">
        <v>224</v>
      </c>
      <c r="AC1633" s="10">
        <v>68.639153203000006</v>
      </c>
    </row>
    <row r="1634" spans="25:29" x14ac:dyDescent="0.35">
      <c r="Y1634" t="str">
        <f t="shared" si="50"/>
        <v>8418_Administration publique et défense ; sécurité sociale obligatoire</v>
      </c>
      <c r="Z1634" t="str">
        <f>INDEX(PDC!$K$1:$L$89,MATCH('RP2016'!$AB1634,PDC!$K:$K,0),MATCH($Z$3,PDC!$K$1:$L$1,0))</f>
        <v>Administration publique et défense ; sécurité sociale obligatoire</v>
      </c>
      <c r="AA1634">
        <v>8418</v>
      </c>
      <c r="AB1634" t="s">
        <v>218</v>
      </c>
      <c r="AC1634" s="10">
        <v>864.98261537999997</v>
      </c>
    </row>
    <row r="1635" spans="25:29" x14ac:dyDescent="0.35">
      <c r="Y1635" t="str">
        <f t="shared" si="50"/>
        <v>8418_Enseignement</v>
      </c>
      <c r="Z1635" t="str">
        <f>INDEX(PDC!$K$1:$L$89,MATCH('RP2016'!$AB1635,PDC!$K:$K,0),MATCH($Z$3,PDC!$K$1:$L$1,0))</f>
        <v>Enseignement</v>
      </c>
      <c r="AA1635">
        <v>8418</v>
      </c>
      <c r="AB1635" t="s">
        <v>222</v>
      </c>
      <c r="AC1635" s="10">
        <v>687.30846601999997</v>
      </c>
    </row>
    <row r="1636" spans="25:29" x14ac:dyDescent="0.35">
      <c r="Y1636" t="str">
        <f t="shared" si="50"/>
        <v>8418_Activités pour la santé humaine</v>
      </c>
      <c r="Z1636" t="str">
        <f>INDEX(PDC!$K$1:$L$89,MATCH('RP2016'!$AB1636,PDC!$K:$K,0),MATCH($Z$3,PDC!$K$1:$L$1,0))</f>
        <v>Activités pour la santé humaine</v>
      </c>
      <c r="AA1636">
        <v>8418</v>
      </c>
      <c r="AB1636" t="s">
        <v>207</v>
      </c>
      <c r="AC1636" s="10">
        <v>866.92625102</v>
      </c>
    </row>
    <row r="1637" spans="25:29" x14ac:dyDescent="0.35">
      <c r="Y1637" t="str">
        <f t="shared" si="50"/>
        <v>8418_Hébergement médico-social et social</v>
      </c>
      <c r="Z1637" t="str">
        <f>INDEX(PDC!$K$1:$L$89,MATCH('RP2016'!$AB1637,PDC!$K:$K,0),MATCH($Z$3,PDC!$K$1:$L$1,0))</f>
        <v>Hébergement médico-social et social</v>
      </c>
      <c r="AA1637">
        <v>8418</v>
      </c>
      <c r="AB1637" t="s">
        <v>202</v>
      </c>
      <c r="AC1637" s="10">
        <v>392.00043944999999</v>
      </c>
    </row>
    <row r="1638" spans="25:29" x14ac:dyDescent="0.35">
      <c r="Y1638" t="str">
        <f t="shared" si="50"/>
        <v>8418_Action sociale sans hébergement</v>
      </c>
      <c r="Z1638" t="str">
        <f>INDEX(PDC!$K$1:$L$89,MATCH('RP2016'!$AB1638,PDC!$K:$K,0),MATCH($Z$3,PDC!$K$1:$L$1,0))</f>
        <v>Action sociale sans hébergement</v>
      </c>
      <c r="AA1638">
        <v>8418</v>
      </c>
      <c r="AB1638" t="s">
        <v>201</v>
      </c>
      <c r="AC1638" s="10">
        <v>701.50312057999997</v>
      </c>
    </row>
    <row r="1639" spans="25:29" x14ac:dyDescent="0.35">
      <c r="Y1639" t="str">
        <f t="shared" si="50"/>
        <v>8418_Activités créatives, artistiques et de spectacle</v>
      </c>
      <c r="Z1639" t="str">
        <f>INDEX(PDC!$K$1:$L$89,MATCH('RP2016'!$AB1639,PDC!$K:$K,0),MATCH($Z$3,PDC!$K$1:$L$1,0))</f>
        <v>Activités créatives, artistiques et de spectacle</v>
      </c>
      <c r="AA1639">
        <v>8418</v>
      </c>
      <c r="AB1639" t="s">
        <v>245</v>
      </c>
      <c r="AC1639" s="10">
        <v>35.061030725000002</v>
      </c>
    </row>
    <row r="1640" spans="25:29" x14ac:dyDescent="0.35">
      <c r="Y1640" t="str">
        <f t="shared" si="50"/>
        <v>8418_Bibliothèques, archives, musées et autres activités culturelles</v>
      </c>
      <c r="Z1640" t="str">
        <f>INDEX(PDC!$K$1:$L$89,MATCH('RP2016'!$AB1640,PDC!$K:$K,0),MATCH($Z$3,PDC!$K$1:$L$1,0))</f>
        <v>Bibliothèques, archives, musées et autres activités culturelles</v>
      </c>
      <c r="AA1640">
        <v>8418</v>
      </c>
      <c r="AB1640" t="s">
        <v>239</v>
      </c>
      <c r="AC1640" s="10">
        <v>3.9406165113</v>
      </c>
    </row>
    <row r="1641" spans="25:29" x14ac:dyDescent="0.35">
      <c r="Y1641" t="str">
        <f t="shared" si="50"/>
        <v>8418_Organisation de jeux de hasard et d'argent</v>
      </c>
      <c r="Z1641" t="str">
        <f>INDEX(PDC!$K$1:$L$89,MATCH('RP2016'!$AB1641,PDC!$K:$K,0),MATCH($Z$3,PDC!$K$1:$L$1,0))</f>
        <v>Organisation de jeux de hasard et d'argent</v>
      </c>
      <c r="AA1641">
        <v>8418</v>
      </c>
      <c r="AB1641" t="s">
        <v>247</v>
      </c>
      <c r="AC1641" s="10">
        <v>75.839245082999994</v>
      </c>
    </row>
    <row r="1642" spans="25:29" x14ac:dyDescent="0.35">
      <c r="Y1642" t="str">
        <f t="shared" si="50"/>
        <v>8418_Activités sportives, récréatives et de loisirs</v>
      </c>
      <c r="Z1642" t="str">
        <f>INDEX(PDC!$K$1:$L$89,MATCH('RP2016'!$AB1642,PDC!$K:$K,0),MATCH($Z$3,PDC!$K$1:$L$1,0))</f>
        <v>Activités sportives, récréatives et de loisirs</v>
      </c>
      <c r="AA1642">
        <v>8418</v>
      </c>
      <c r="AB1642" t="s">
        <v>241</v>
      </c>
      <c r="AC1642" s="10">
        <v>174.17591590000001</v>
      </c>
    </row>
    <row r="1643" spans="25:29" x14ac:dyDescent="0.35">
      <c r="Y1643" t="str">
        <f t="shared" si="50"/>
        <v>8418_Activités des organisations associatives</v>
      </c>
      <c r="Z1643" t="str">
        <f>INDEX(PDC!$K$1:$L$89,MATCH('RP2016'!$AB1643,PDC!$K:$K,0),MATCH($Z$3,PDC!$K$1:$L$1,0))</f>
        <v>Activités des organisations associatives</v>
      </c>
      <c r="AA1643">
        <v>8418</v>
      </c>
      <c r="AB1643" t="s">
        <v>209</v>
      </c>
      <c r="AC1643" s="10">
        <v>214.48228094999999</v>
      </c>
    </row>
    <row r="1644" spans="25:29" x14ac:dyDescent="0.35">
      <c r="Y1644" t="str">
        <f t="shared" si="50"/>
        <v>8418_Réparation d'ordinateurs et de biens personnels et domestiques</v>
      </c>
      <c r="Z1644" t="str">
        <f>INDEX(PDC!$K$1:$L$89,MATCH('RP2016'!$AB1644,PDC!$K:$K,0),MATCH($Z$3,PDC!$K$1:$L$1,0))</f>
        <v>Réparation d'ordinateurs et de biens personnels et domestiques</v>
      </c>
      <c r="AA1644">
        <v>8418</v>
      </c>
      <c r="AB1644" t="s">
        <v>242</v>
      </c>
      <c r="AC1644" s="10">
        <v>16.197696218000001</v>
      </c>
    </row>
    <row r="1645" spans="25:29" x14ac:dyDescent="0.35">
      <c r="Y1645" t="str">
        <f t="shared" si="50"/>
        <v>8418_Autres services personnels</v>
      </c>
      <c r="Z1645" t="str">
        <f>INDEX(PDC!$K$1:$L$89,MATCH('RP2016'!$AB1645,PDC!$K:$K,0),MATCH($Z$3,PDC!$K$1:$L$1,0))</f>
        <v>Autres services personnels</v>
      </c>
      <c r="AA1645">
        <v>8418</v>
      </c>
      <c r="AB1645" t="s">
        <v>216</v>
      </c>
      <c r="AC1645" s="10">
        <v>294.81378158000001</v>
      </c>
    </row>
    <row r="1646" spans="25:29" x14ac:dyDescent="0.35">
      <c r="Y1646" t="str">
        <f t="shared" si="50"/>
        <v>8418_Activités des ménages en tant qu'employeurs de personnel domestique</v>
      </c>
      <c r="Z1646" t="str">
        <f>INDEX(PDC!$K$1:$L$89,MATCH('RP2016'!$AB1646,PDC!$K:$K,0),MATCH($Z$3,PDC!$K$1:$L$1,0))</f>
        <v>Activités des ménages en tant qu'employeurs de personnel domestique</v>
      </c>
      <c r="AA1646">
        <v>8418</v>
      </c>
      <c r="AB1646" t="s">
        <v>261</v>
      </c>
      <c r="AC1646" s="10">
        <v>153.09730273</v>
      </c>
    </row>
    <row r="1647" spans="25:29" x14ac:dyDescent="0.35">
      <c r="Y1647" t="str">
        <f t="shared" si="50"/>
        <v>8419_Culture et production animale, chasse et services annexes</v>
      </c>
      <c r="Z1647" t="str">
        <f>INDEX(PDC!$K$1:$L$89,MATCH('RP2016'!$AB1647,PDC!$K:$K,0),MATCH($Z$3,PDC!$K$1:$L$1,0))</f>
        <v>Culture et production animale, chasse et services annexes</v>
      </c>
      <c r="AA1647">
        <v>8419</v>
      </c>
      <c r="AB1647" t="s">
        <v>94</v>
      </c>
      <c r="AC1647" s="10">
        <v>550.91229183999997</v>
      </c>
    </row>
    <row r="1648" spans="25:29" x14ac:dyDescent="0.35">
      <c r="Y1648" t="str">
        <f t="shared" si="50"/>
        <v>8419_Sylviculture et exploitation forestière</v>
      </c>
      <c r="Z1648" t="str">
        <f>INDEX(PDC!$K$1:$L$89,MATCH('RP2016'!$AB1648,PDC!$K:$K,0),MATCH($Z$3,PDC!$K$1:$L$1,0))</f>
        <v>Sylviculture et exploitation forestière</v>
      </c>
      <c r="AA1648">
        <v>8419</v>
      </c>
      <c r="AB1648" t="s">
        <v>95</v>
      </c>
      <c r="AC1648" s="10">
        <v>127.06830359</v>
      </c>
    </row>
    <row r="1649" spans="25:29" x14ac:dyDescent="0.35">
      <c r="Y1649" t="str">
        <f t="shared" si="50"/>
        <v>8419_Pêche et aquaculture</v>
      </c>
      <c r="Z1649" t="str">
        <f>INDEX(PDC!$K$1:$L$89,MATCH('RP2016'!$AB1649,PDC!$K:$K,0),MATCH($Z$3,PDC!$K$1:$L$1,0))</f>
        <v>Pêche et aquaculture</v>
      </c>
      <c r="AA1649">
        <v>8419</v>
      </c>
      <c r="AB1649" t="s">
        <v>104</v>
      </c>
      <c r="AC1649" s="10">
        <v>20.181465642999999</v>
      </c>
    </row>
    <row r="1650" spans="25:29" x14ac:dyDescent="0.35">
      <c r="Y1650" t="str">
        <f t="shared" si="50"/>
        <v>8419_Autres industries extractives</v>
      </c>
      <c r="Z1650" t="str">
        <f>INDEX(PDC!$K$1:$L$89,MATCH('RP2016'!$AB1650,PDC!$K:$K,0),MATCH($Z$3,PDC!$K$1:$L$1,0))</f>
        <v>Autres industries extractives</v>
      </c>
      <c r="AA1650">
        <v>8419</v>
      </c>
      <c r="AB1650" t="s">
        <v>96</v>
      </c>
      <c r="AC1650" s="10">
        <v>59.809897018000001</v>
      </c>
    </row>
    <row r="1651" spans="25:29" x14ac:dyDescent="0.35">
      <c r="Y1651" t="str">
        <f t="shared" si="50"/>
        <v>8419_Industries alimentaires</v>
      </c>
      <c r="Z1651" t="str">
        <f>INDEX(PDC!$K$1:$L$89,MATCH('RP2016'!$AB1651,PDC!$K:$K,0),MATCH($Z$3,PDC!$K$1:$L$1,0))</f>
        <v>Industries alimentaires</v>
      </c>
      <c r="AA1651">
        <v>8419</v>
      </c>
      <c r="AB1651" t="s">
        <v>199</v>
      </c>
      <c r="AC1651" s="10">
        <v>1274.3336136999999</v>
      </c>
    </row>
    <row r="1652" spans="25:29" x14ac:dyDescent="0.35">
      <c r="Y1652" t="str">
        <f t="shared" si="50"/>
        <v>8419_Fabrication de boissons</v>
      </c>
      <c r="Z1652" t="str">
        <f>INDEX(PDC!$K$1:$L$89,MATCH('RP2016'!$AB1652,PDC!$K:$K,0),MATCH($Z$3,PDC!$K$1:$L$1,0))</f>
        <v>Fabrication de boissons</v>
      </c>
      <c r="AA1652">
        <v>8419</v>
      </c>
      <c r="AB1652" t="s">
        <v>252</v>
      </c>
      <c r="AC1652" s="10">
        <v>14.210123059000001</v>
      </c>
    </row>
    <row r="1653" spans="25:29" x14ac:dyDescent="0.35">
      <c r="Y1653" t="str">
        <f t="shared" si="50"/>
        <v>8419_Fabrication de textiles</v>
      </c>
      <c r="Z1653" t="str">
        <f>INDEX(PDC!$K$1:$L$89,MATCH('RP2016'!$AB1653,PDC!$K:$K,0),MATCH($Z$3,PDC!$K$1:$L$1,0))</f>
        <v>Fabrication de textiles</v>
      </c>
      <c r="AA1653">
        <v>8419</v>
      </c>
      <c r="AB1653" t="s">
        <v>250</v>
      </c>
      <c r="AC1653" s="10">
        <v>113.41307842000001</v>
      </c>
    </row>
    <row r="1654" spans="25:29" x14ac:dyDescent="0.35">
      <c r="Y1654" t="str">
        <f t="shared" si="50"/>
        <v>8419_Industrie de l'habillement</v>
      </c>
      <c r="Z1654" t="str">
        <f>INDEX(PDC!$K$1:$L$89,MATCH('RP2016'!$AB1654,PDC!$K:$K,0),MATCH($Z$3,PDC!$K$1:$L$1,0))</f>
        <v>Industrie de l'habillement</v>
      </c>
      <c r="AA1654">
        <v>8419</v>
      </c>
      <c r="AB1654" t="s">
        <v>254</v>
      </c>
      <c r="AC1654" s="10">
        <v>40.732565444999999</v>
      </c>
    </row>
    <row r="1655" spans="25:29" x14ac:dyDescent="0.35">
      <c r="Y1655" t="str">
        <f t="shared" si="50"/>
        <v>8419_Industrie du cuir et de la chaussure</v>
      </c>
      <c r="Z1655" t="str">
        <f>INDEX(PDC!$K$1:$L$89,MATCH('RP2016'!$AB1655,PDC!$K:$K,0),MATCH($Z$3,PDC!$K$1:$L$1,0))</f>
        <v>Industrie du cuir et de la chaussure</v>
      </c>
      <c r="AA1655">
        <v>8419</v>
      </c>
      <c r="AB1655" t="s">
        <v>143</v>
      </c>
      <c r="AC1655" s="10">
        <v>418.07816799</v>
      </c>
    </row>
    <row r="1656" spans="25:29" x14ac:dyDescent="0.35">
      <c r="Y1656" t="str">
        <f t="shared" si="50"/>
        <v>8419_Travail du bois et fabrication d'articles en bois et en liège, à l'exception des meubles ; fabrication d'articles en vannerie et sparterie</v>
      </c>
      <c r="Z1656" t="str">
        <f>INDEX(PDC!$K$1:$L$89,MATCH('RP2016'!$AB1656,PDC!$K:$K,0),MATCH($Z$3,PDC!$K$1:$L$1,0))</f>
        <v>Travail du bois et fabrication d'articles en bois et en liège, à l'exception des meubles ; fabrication d'articles en vannerie et sparterie</v>
      </c>
      <c r="AA1656">
        <v>8419</v>
      </c>
      <c r="AB1656" t="s">
        <v>196</v>
      </c>
      <c r="AC1656" s="10">
        <v>222.46699364</v>
      </c>
    </row>
    <row r="1657" spans="25:29" x14ac:dyDescent="0.35">
      <c r="Y1657" t="str">
        <f t="shared" si="50"/>
        <v>8419_Industrie du papier et du carton</v>
      </c>
      <c r="Z1657" t="str">
        <f>INDEX(PDC!$K$1:$L$89,MATCH('RP2016'!$AB1657,PDC!$K:$K,0),MATCH($Z$3,PDC!$K$1:$L$1,0))</f>
        <v>Industrie du papier et du carton</v>
      </c>
      <c r="AA1657">
        <v>8419</v>
      </c>
      <c r="AB1657" t="s">
        <v>248</v>
      </c>
      <c r="AC1657" s="10">
        <v>135.99003002000001</v>
      </c>
    </row>
    <row r="1658" spans="25:29" x14ac:dyDescent="0.35">
      <c r="Y1658" t="str">
        <f t="shared" si="50"/>
        <v>8419_Imprimerie et reproduction d'enregistrements</v>
      </c>
      <c r="Z1658" t="str">
        <f>INDEX(PDC!$K$1:$L$89,MATCH('RP2016'!$AB1658,PDC!$K:$K,0),MATCH($Z$3,PDC!$K$1:$L$1,0))</f>
        <v>Imprimerie et reproduction d'enregistrements</v>
      </c>
      <c r="AA1658">
        <v>8419</v>
      </c>
      <c r="AB1658" t="s">
        <v>221</v>
      </c>
      <c r="AC1658" s="10">
        <v>13.256969471</v>
      </c>
    </row>
    <row r="1659" spans="25:29" x14ac:dyDescent="0.35">
      <c r="Y1659" t="str">
        <f t="shared" si="50"/>
        <v>8419_Industrie chimique</v>
      </c>
      <c r="Z1659" t="str">
        <f>INDEX(PDC!$K$1:$L$89,MATCH('RP2016'!$AB1659,PDC!$K:$K,0),MATCH($Z$3,PDC!$K$1:$L$1,0))</f>
        <v>Industrie chimique</v>
      </c>
      <c r="AA1659">
        <v>8419</v>
      </c>
      <c r="AB1659" t="s">
        <v>211</v>
      </c>
      <c r="AC1659" s="10">
        <v>127.38203557</v>
      </c>
    </row>
    <row r="1660" spans="25:29" x14ac:dyDescent="0.35">
      <c r="Y1660" t="str">
        <f t="shared" si="50"/>
        <v>8419_Industrie pharmaceutique</v>
      </c>
      <c r="Z1660" t="str">
        <f>INDEX(PDC!$K$1:$L$89,MATCH('RP2016'!$AB1660,PDC!$K:$K,0),MATCH($Z$3,PDC!$K$1:$L$1,0))</f>
        <v>Industrie pharmaceutique</v>
      </c>
      <c r="AA1660">
        <v>8419</v>
      </c>
      <c r="AB1660" t="s">
        <v>259</v>
      </c>
      <c r="AC1660" s="10">
        <v>103.76076179</v>
      </c>
    </row>
    <row r="1661" spans="25:29" x14ac:dyDescent="0.35">
      <c r="Y1661" t="str">
        <f t="shared" si="50"/>
        <v>8419_Fabrication de produits en caoutchouc et en plastique</v>
      </c>
      <c r="Z1661" t="str">
        <f>INDEX(PDC!$K$1:$L$89,MATCH('RP2016'!$AB1661,PDC!$K:$K,0),MATCH($Z$3,PDC!$K$1:$L$1,0))</f>
        <v>Fabrication de produits en caoutchouc et en plastique</v>
      </c>
      <c r="AA1661">
        <v>8419</v>
      </c>
      <c r="AB1661" t="s">
        <v>195</v>
      </c>
      <c r="AC1661" s="10">
        <v>1179.2918579</v>
      </c>
    </row>
    <row r="1662" spans="25:29" x14ac:dyDescent="0.35">
      <c r="Y1662" t="str">
        <f t="shared" si="50"/>
        <v>8419_Fabrication d'autres produits minéraux non métalliques</v>
      </c>
      <c r="Z1662" t="str">
        <f>INDEX(PDC!$K$1:$L$89,MATCH('RP2016'!$AB1662,PDC!$K:$K,0),MATCH($Z$3,PDC!$K$1:$L$1,0))</f>
        <v>Fabrication d'autres produits minéraux non métalliques</v>
      </c>
      <c r="AA1662">
        <v>8419</v>
      </c>
      <c r="AB1662" t="s">
        <v>203</v>
      </c>
      <c r="AC1662" s="10">
        <v>135.12700215000001</v>
      </c>
    </row>
    <row r="1663" spans="25:29" x14ac:dyDescent="0.35">
      <c r="Y1663" t="str">
        <f t="shared" si="50"/>
        <v>8419_Fabrication de produits métalliques, à l'exception des machines et des équipements</v>
      </c>
      <c r="Z1663" t="str">
        <f>INDEX(PDC!$K$1:$L$89,MATCH('RP2016'!$AB1663,PDC!$K:$K,0),MATCH($Z$3,PDC!$K$1:$L$1,0))</f>
        <v>Fabrication de produits métalliques, à l'exception des machines et des équipements</v>
      </c>
      <c r="AA1663">
        <v>8419</v>
      </c>
      <c r="AB1663" t="s">
        <v>204</v>
      </c>
      <c r="AC1663" s="10">
        <v>509.51309256000002</v>
      </c>
    </row>
    <row r="1664" spans="25:29" x14ac:dyDescent="0.35">
      <c r="Y1664" t="str">
        <f t="shared" si="50"/>
        <v>8419_Fabrication de produits informatiques, électroniques et optiques</v>
      </c>
      <c r="Z1664" t="str">
        <f>INDEX(PDC!$K$1:$L$89,MATCH('RP2016'!$AB1664,PDC!$K:$K,0),MATCH($Z$3,PDC!$K$1:$L$1,0))</f>
        <v>Fabrication de produits informatiques, électroniques et optiques</v>
      </c>
      <c r="AA1664">
        <v>8419</v>
      </c>
      <c r="AB1664" t="s">
        <v>145</v>
      </c>
      <c r="AC1664" s="10">
        <v>291.57483087000003</v>
      </c>
    </row>
    <row r="1665" spans="25:29" x14ac:dyDescent="0.35">
      <c r="Y1665" t="str">
        <f t="shared" si="50"/>
        <v>8419_Fabrication de machines et équipements n.c.a.</v>
      </c>
      <c r="Z1665" t="str">
        <f>INDEX(PDC!$K$1:$L$89,MATCH('RP2016'!$AB1665,PDC!$K:$K,0),MATCH($Z$3,PDC!$K$1:$L$1,0))</f>
        <v>Fabrication de machines et équipements n.c.a.</v>
      </c>
      <c r="AA1665">
        <v>8419</v>
      </c>
      <c r="AB1665" t="s">
        <v>219</v>
      </c>
      <c r="AC1665" s="10">
        <v>27.031927935999999</v>
      </c>
    </row>
    <row r="1666" spans="25:29" x14ac:dyDescent="0.35">
      <c r="Y1666" t="str">
        <f t="shared" si="50"/>
        <v>8419_Industrie automobile</v>
      </c>
      <c r="Z1666" t="str">
        <f>INDEX(PDC!$K$1:$L$89,MATCH('RP2016'!$AB1666,PDC!$K:$K,0),MATCH($Z$3,PDC!$K$1:$L$1,0))</f>
        <v>Industrie automobile</v>
      </c>
      <c r="AA1666">
        <v>8419</v>
      </c>
      <c r="AB1666" t="s">
        <v>208</v>
      </c>
      <c r="AC1666" s="10">
        <v>24.932679649000001</v>
      </c>
    </row>
    <row r="1667" spans="25:29" x14ac:dyDescent="0.35">
      <c r="Y1667" t="str">
        <f t="shared" si="50"/>
        <v>8419_Fabrication de meubles</v>
      </c>
      <c r="Z1667" t="str">
        <f>INDEX(PDC!$K$1:$L$89,MATCH('RP2016'!$AB1667,PDC!$K:$K,0),MATCH($Z$3,PDC!$K$1:$L$1,0))</f>
        <v>Fabrication de meubles</v>
      </c>
      <c r="AA1667">
        <v>8419</v>
      </c>
      <c r="AB1667" t="s">
        <v>231</v>
      </c>
      <c r="AC1667" s="10">
        <v>89.163725991999996</v>
      </c>
    </row>
    <row r="1668" spans="25:29" x14ac:dyDescent="0.35">
      <c r="Y1668" t="str">
        <f t="shared" si="50"/>
        <v>8419_Autres industries manufacturières</v>
      </c>
      <c r="Z1668" t="str">
        <f>INDEX(PDC!$K$1:$L$89,MATCH('RP2016'!$AB1668,PDC!$K:$K,0),MATCH($Z$3,PDC!$K$1:$L$1,0))</f>
        <v>Autres industries manufacturières</v>
      </c>
      <c r="AA1668">
        <v>8419</v>
      </c>
      <c r="AB1668" t="s">
        <v>244</v>
      </c>
      <c r="AC1668" s="10">
        <v>197.94177794999999</v>
      </c>
    </row>
    <row r="1669" spans="25:29" x14ac:dyDescent="0.35">
      <c r="Y1669" t="str">
        <f t="shared" ref="Y1669:Y1732" si="51">AA1669&amp;"_"&amp;Z1669</f>
        <v>8419_Réparation et installation de machines et d'équipements</v>
      </c>
      <c r="Z1669" t="str">
        <f>INDEX(PDC!$K$1:$L$89,MATCH('RP2016'!$AB1669,PDC!$K:$K,0),MATCH($Z$3,PDC!$K$1:$L$1,0))</f>
        <v>Réparation et installation de machines et d'équipements</v>
      </c>
      <c r="AA1669">
        <v>8419</v>
      </c>
      <c r="AB1669" t="s">
        <v>215</v>
      </c>
      <c r="AC1669" s="10">
        <v>131.90465061</v>
      </c>
    </row>
    <row r="1670" spans="25:29" x14ac:dyDescent="0.35">
      <c r="Y1670" t="str">
        <f t="shared" si="51"/>
        <v>8419_Production et distribution d'électricité, de gaz, de vapeur et d'air conditionné</v>
      </c>
      <c r="Z1670" t="str">
        <f>INDEX(PDC!$K$1:$L$89,MATCH('RP2016'!$AB1670,PDC!$K:$K,0),MATCH($Z$3,PDC!$K$1:$L$1,0))</f>
        <v>Production et distribution d'électricité, de gaz, de vapeur et d'air conditionné</v>
      </c>
      <c r="AA1670">
        <v>8419</v>
      </c>
      <c r="AB1670" t="s">
        <v>253</v>
      </c>
      <c r="AC1670" s="10">
        <v>295.13431052999999</v>
      </c>
    </row>
    <row r="1671" spans="25:29" x14ac:dyDescent="0.35">
      <c r="Y1671" t="str">
        <f t="shared" si="51"/>
        <v>8419_Captage, traitement et distribution d'eau</v>
      </c>
      <c r="Z1671" t="str">
        <f>INDEX(PDC!$K$1:$L$89,MATCH('RP2016'!$AB1671,PDC!$K:$K,0),MATCH($Z$3,PDC!$K$1:$L$1,0))</f>
        <v>Captage, traitement et distribution d'eau</v>
      </c>
      <c r="AA1671">
        <v>8419</v>
      </c>
      <c r="AB1671" t="s">
        <v>230</v>
      </c>
      <c r="AC1671" s="10">
        <v>14.947665516000001</v>
      </c>
    </row>
    <row r="1672" spans="25:29" x14ac:dyDescent="0.35">
      <c r="Y1672" t="str">
        <f t="shared" si="51"/>
        <v>8419_Collecte et traitement des eaux usées</v>
      </c>
      <c r="Z1672" t="str">
        <f>INDEX(PDC!$K$1:$L$89,MATCH('RP2016'!$AB1672,PDC!$K:$K,0),MATCH($Z$3,PDC!$K$1:$L$1,0))</f>
        <v>Collecte et traitement des eaux usées</v>
      </c>
      <c r="AA1672">
        <v>8419</v>
      </c>
      <c r="AB1672" t="s">
        <v>197</v>
      </c>
      <c r="AC1672" s="10">
        <v>24.635659794999999</v>
      </c>
    </row>
    <row r="1673" spans="25:29" x14ac:dyDescent="0.35">
      <c r="Y1673" t="str">
        <f t="shared" si="51"/>
        <v>8419_Collecte, traitement et élimination des déchets ; récupération</v>
      </c>
      <c r="Z1673" t="str">
        <f>INDEX(PDC!$K$1:$L$89,MATCH('RP2016'!$AB1673,PDC!$K:$K,0),MATCH($Z$3,PDC!$K$1:$L$1,0))</f>
        <v>Collecte, traitement et élimination des déchets ; récupération</v>
      </c>
      <c r="AA1673">
        <v>8419</v>
      </c>
      <c r="AB1673" t="s">
        <v>147</v>
      </c>
      <c r="AC1673" s="10">
        <v>74.663619435000001</v>
      </c>
    </row>
    <row r="1674" spans="25:29" x14ac:dyDescent="0.35">
      <c r="Y1674" t="str">
        <f t="shared" si="51"/>
        <v>8419_Construction de bâtiments</v>
      </c>
      <c r="Z1674" t="str">
        <f>INDEX(PDC!$K$1:$L$89,MATCH('RP2016'!$AB1674,PDC!$K:$K,0),MATCH($Z$3,PDC!$K$1:$L$1,0))</f>
        <v>Construction de bâtiments</v>
      </c>
      <c r="AA1674">
        <v>8419</v>
      </c>
      <c r="AB1674" t="s">
        <v>193</v>
      </c>
      <c r="AC1674" s="10">
        <v>95.906074125000004</v>
      </c>
    </row>
    <row r="1675" spans="25:29" x14ac:dyDescent="0.35">
      <c r="Y1675" t="str">
        <f t="shared" si="51"/>
        <v>8419_Génie civil</v>
      </c>
      <c r="Z1675" t="str">
        <f>INDEX(PDC!$K$1:$L$89,MATCH('RP2016'!$AB1675,PDC!$K:$K,0),MATCH($Z$3,PDC!$K$1:$L$1,0))</f>
        <v>Génie civil</v>
      </c>
      <c r="AA1675">
        <v>8419</v>
      </c>
      <c r="AB1675" t="s">
        <v>149</v>
      </c>
      <c r="AC1675" s="10">
        <v>190.6661637</v>
      </c>
    </row>
    <row r="1676" spans="25:29" x14ac:dyDescent="0.35">
      <c r="Y1676" t="str">
        <f t="shared" si="51"/>
        <v>8419_Travaux de construction spécialisés</v>
      </c>
      <c r="Z1676" t="str">
        <f>INDEX(PDC!$K$1:$L$89,MATCH('RP2016'!$AB1676,PDC!$K:$K,0),MATCH($Z$3,PDC!$K$1:$L$1,0))</f>
        <v>Travaux de construction spécialisés</v>
      </c>
      <c r="AA1676">
        <v>8419</v>
      </c>
      <c r="AB1676" t="s">
        <v>151</v>
      </c>
      <c r="AC1676" s="10">
        <v>2182.5069831000001</v>
      </c>
    </row>
    <row r="1677" spans="25:29" x14ac:dyDescent="0.35">
      <c r="Y1677" t="str">
        <f t="shared" si="51"/>
        <v>8419_Commerce et réparation d'automobiles et de motocycles</v>
      </c>
      <c r="Z1677" t="str">
        <f>INDEX(PDC!$K$1:$L$89,MATCH('RP2016'!$AB1677,PDC!$K:$K,0),MATCH($Z$3,PDC!$K$1:$L$1,0))</f>
        <v>Commerce et réparation d'automobiles et de motocycles</v>
      </c>
      <c r="AA1677">
        <v>8419</v>
      </c>
      <c r="AB1677" t="s">
        <v>223</v>
      </c>
      <c r="AC1677" s="10">
        <v>784.15234803999999</v>
      </c>
    </row>
    <row r="1678" spans="25:29" x14ac:dyDescent="0.35">
      <c r="Y1678" t="str">
        <f t="shared" si="51"/>
        <v>8419_Commerce de gros, à l'exception des automobiles et des motocycles</v>
      </c>
      <c r="Z1678" t="str">
        <f>INDEX(PDC!$K$1:$L$89,MATCH('RP2016'!$AB1678,PDC!$K:$K,0),MATCH($Z$3,PDC!$K$1:$L$1,0))</f>
        <v>Commerce de gros, à l'exception des automobiles et des motocycles</v>
      </c>
      <c r="AA1678">
        <v>8419</v>
      </c>
      <c r="AB1678" t="s">
        <v>210</v>
      </c>
      <c r="AC1678" s="10">
        <v>1101.7822177</v>
      </c>
    </row>
    <row r="1679" spans="25:29" x14ac:dyDescent="0.35">
      <c r="Y1679" t="str">
        <f t="shared" si="51"/>
        <v>8419_Commerce de détail, à l'exception des automobiles et des motocycles</v>
      </c>
      <c r="Z1679" t="str">
        <f>INDEX(PDC!$K$1:$L$89,MATCH('RP2016'!$AB1679,PDC!$K:$K,0),MATCH($Z$3,PDC!$K$1:$L$1,0))</f>
        <v>Commerce de détail, à l'exception des automobiles et des motocycles</v>
      </c>
      <c r="AA1679">
        <v>8419</v>
      </c>
      <c r="AB1679" t="s">
        <v>206</v>
      </c>
      <c r="AC1679" s="10">
        <v>2524.4276184999999</v>
      </c>
    </row>
    <row r="1680" spans="25:29" x14ac:dyDescent="0.35">
      <c r="Y1680" t="str">
        <f t="shared" si="51"/>
        <v>8419_Transports terrestres et transport par conduites</v>
      </c>
      <c r="Z1680" t="str">
        <f>INDEX(PDC!$K$1:$L$89,MATCH('RP2016'!$AB1680,PDC!$K:$K,0),MATCH($Z$3,PDC!$K$1:$L$1,0))</f>
        <v>Transports terrestres et transport par conduites</v>
      </c>
      <c r="AA1680">
        <v>8419</v>
      </c>
      <c r="AB1680" t="s">
        <v>205</v>
      </c>
      <c r="AC1680" s="10">
        <v>890.90570776000004</v>
      </c>
    </row>
    <row r="1681" spans="25:29" x14ac:dyDescent="0.35">
      <c r="Y1681" t="str">
        <f t="shared" si="51"/>
        <v>8419_Transports par eau</v>
      </c>
      <c r="Z1681" t="str">
        <f>INDEX(PDC!$K$1:$L$89,MATCH('RP2016'!$AB1681,PDC!$K:$K,0),MATCH($Z$3,PDC!$K$1:$L$1,0))</f>
        <v>Transports par eau</v>
      </c>
      <c r="AA1681">
        <v>8419</v>
      </c>
      <c r="AB1681" t="s">
        <v>256</v>
      </c>
      <c r="AC1681" s="10">
        <v>5.0183725157000003</v>
      </c>
    </row>
    <row r="1682" spans="25:29" x14ac:dyDescent="0.35">
      <c r="Y1682" t="str">
        <f t="shared" si="51"/>
        <v>8419_Transports aériens</v>
      </c>
      <c r="Z1682" t="str">
        <f>INDEX(PDC!$K$1:$L$89,MATCH('RP2016'!$AB1682,PDC!$K:$K,0),MATCH($Z$3,PDC!$K$1:$L$1,0))</f>
        <v>Transports aériens</v>
      </c>
      <c r="AA1682">
        <v>8419</v>
      </c>
      <c r="AB1682" t="s">
        <v>258</v>
      </c>
      <c r="AC1682" s="10">
        <v>0.99006559350000001</v>
      </c>
    </row>
    <row r="1683" spans="25:29" x14ac:dyDescent="0.35">
      <c r="Y1683" t="str">
        <f t="shared" si="51"/>
        <v>8419_Entreposage et services auxiliaires des transports</v>
      </c>
      <c r="Z1683" t="str">
        <f>INDEX(PDC!$K$1:$L$89,MATCH('RP2016'!$AB1683,PDC!$K:$K,0),MATCH($Z$3,PDC!$K$1:$L$1,0))</f>
        <v>Entreposage et services auxiliaires des transports</v>
      </c>
      <c r="AA1683">
        <v>8419</v>
      </c>
      <c r="AB1683" t="s">
        <v>200</v>
      </c>
      <c r="AC1683" s="10">
        <v>121.43115285</v>
      </c>
    </row>
    <row r="1684" spans="25:29" x14ac:dyDescent="0.35">
      <c r="Y1684" t="str">
        <f t="shared" si="51"/>
        <v>8419_Activités de poste et de courrier</v>
      </c>
      <c r="Z1684" t="str">
        <f>INDEX(PDC!$K$1:$L$89,MATCH('RP2016'!$AB1684,PDC!$K:$K,0),MATCH($Z$3,PDC!$K$1:$L$1,0))</f>
        <v>Activités de poste et de courrier</v>
      </c>
      <c r="AA1684">
        <v>8419</v>
      </c>
      <c r="AB1684" t="s">
        <v>229</v>
      </c>
      <c r="AC1684" s="10">
        <v>207.82167917999999</v>
      </c>
    </row>
    <row r="1685" spans="25:29" x14ac:dyDescent="0.35">
      <c r="Y1685" t="str">
        <f t="shared" si="51"/>
        <v>8419_Hébergement</v>
      </c>
      <c r="Z1685" t="str">
        <f>INDEX(PDC!$K$1:$L$89,MATCH('RP2016'!$AB1685,PDC!$K:$K,0),MATCH($Z$3,PDC!$K$1:$L$1,0))</f>
        <v>Hébergement</v>
      </c>
      <c r="AA1685">
        <v>8419</v>
      </c>
      <c r="AB1685" t="s">
        <v>220</v>
      </c>
      <c r="AC1685" s="10">
        <v>321.33546519999999</v>
      </c>
    </row>
    <row r="1686" spans="25:29" x14ac:dyDescent="0.35">
      <c r="Y1686" t="str">
        <f t="shared" si="51"/>
        <v>8419_Restauration</v>
      </c>
      <c r="Z1686" t="str">
        <f>INDEX(PDC!$K$1:$L$89,MATCH('RP2016'!$AB1686,PDC!$K:$K,0),MATCH($Z$3,PDC!$K$1:$L$1,0))</f>
        <v>Restauration</v>
      </c>
      <c r="AA1686">
        <v>8419</v>
      </c>
      <c r="AB1686" t="s">
        <v>214</v>
      </c>
      <c r="AC1686" s="10">
        <v>783.00961627000004</v>
      </c>
    </row>
    <row r="1687" spans="25:29" x14ac:dyDescent="0.35">
      <c r="Y1687" t="str">
        <f t="shared" si="51"/>
        <v>8419_Édition</v>
      </c>
      <c r="Z1687" t="str">
        <f>INDEX(PDC!$K$1:$L$89,MATCH('RP2016'!$AB1687,PDC!$K:$K,0),MATCH($Z$3,PDC!$K$1:$L$1,0))</f>
        <v>Édition</v>
      </c>
      <c r="AA1687">
        <v>8419</v>
      </c>
      <c r="AB1687" t="s">
        <v>255</v>
      </c>
      <c r="AC1687" s="10">
        <v>135.73986926000001</v>
      </c>
    </row>
    <row r="1688" spans="25:29" x14ac:dyDescent="0.35">
      <c r="Y1688" t="str">
        <f t="shared" si="51"/>
        <v>8419_Production de films cinématographiques, de vidéo et de programmes de télévision ; enregistrement sonore et édition musicale</v>
      </c>
      <c r="Z1688" t="str">
        <f>INDEX(PDC!$K$1:$L$89,MATCH('RP2016'!$AB1688,PDC!$K:$K,0),MATCH($Z$3,PDC!$K$1:$L$1,0))</f>
        <v>Production de films cinématographiques, de vidéo et de programmes de télévision ; enregistrement sonore et édition musicale</v>
      </c>
      <c r="AA1688">
        <v>8419</v>
      </c>
      <c r="AB1688" t="s">
        <v>228</v>
      </c>
      <c r="AC1688" s="10">
        <v>27.862246668000001</v>
      </c>
    </row>
    <row r="1689" spans="25:29" x14ac:dyDescent="0.35">
      <c r="Y1689" t="str">
        <f t="shared" si="51"/>
        <v>8419_Programmation et diffusion</v>
      </c>
      <c r="Z1689" t="str">
        <f>INDEX(PDC!$K$1:$L$89,MATCH('RP2016'!$AB1689,PDC!$K:$K,0),MATCH($Z$3,PDC!$K$1:$L$1,0))</f>
        <v>Programmation et diffusion</v>
      </c>
      <c r="AA1689">
        <v>8419</v>
      </c>
      <c r="AB1689" t="s">
        <v>257</v>
      </c>
      <c r="AC1689" s="10">
        <v>9.8550126514999992</v>
      </c>
    </row>
    <row r="1690" spans="25:29" x14ac:dyDescent="0.35">
      <c r="Y1690" t="str">
        <f t="shared" si="51"/>
        <v>8419_Télécommunications</v>
      </c>
      <c r="Z1690" t="str">
        <f>INDEX(PDC!$K$1:$L$89,MATCH('RP2016'!$AB1690,PDC!$K:$K,0),MATCH($Z$3,PDC!$K$1:$L$1,0))</f>
        <v>Télécommunications</v>
      </c>
      <c r="AA1690">
        <v>8419</v>
      </c>
      <c r="AB1690" t="s">
        <v>249</v>
      </c>
      <c r="AC1690" s="10">
        <v>77.139422216</v>
      </c>
    </row>
    <row r="1691" spans="25:29" x14ac:dyDescent="0.35">
      <c r="Y1691" t="str">
        <f t="shared" si="51"/>
        <v>8419_Programmation, conseil et autres activités informatiques</v>
      </c>
      <c r="Z1691" t="str">
        <f>INDEX(PDC!$K$1:$L$89,MATCH('RP2016'!$AB1691,PDC!$K:$K,0),MATCH($Z$3,PDC!$K$1:$L$1,0))</f>
        <v>Programmation, conseil et autres activités informatiques</v>
      </c>
      <c r="AA1691">
        <v>8419</v>
      </c>
      <c r="AB1691" t="s">
        <v>233</v>
      </c>
      <c r="AC1691" s="10">
        <v>92.414953886000006</v>
      </c>
    </row>
    <row r="1692" spans="25:29" x14ac:dyDescent="0.35">
      <c r="Y1692" t="str">
        <f t="shared" si="51"/>
        <v>8419_Services d'information</v>
      </c>
      <c r="Z1692" t="str">
        <f>INDEX(PDC!$K$1:$L$89,MATCH('RP2016'!$AB1692,PDC!$K:$K,0),MATCH($Z$3,PDC!$K$1:$L$1,0))</f>
        <v>Services d'information</v>
      </c>
      <c r="AA1692">
        <v>8419</v>
      </c>
      <c r="AB1692" t="s">
        <v>153</v>
      </c>
      <c r="AC1692" s="10">
        <v>25.844078319000001</v>
      </c>
    </row>
    <row r="1693" spans="25:29" x14ac:dyDescent="0.35">
      <c r="Y1693" t="str">
        <f t="shared" si="51"/>
        <v>8419_Activités des services financiers, hors assurance et caisses de retraite</v>
      </c>
      <c r="Z1693" t="str">
        <f>INDEX(PDC!$K$1:$L$89,MATCH('RP2016'!$AB1693,PDC!$K:$K,0),MATCH($Z$3,PDC!$K$1:$L$1,0))</f>
        <v>Activités des services financiers, hors assurance et caisses de retraite</v>
      </c>
      <c r="AA1693">
        <v>8419</v>
      </c>
      <c r="AB1693" t="s">
        <v>226</v>
      </c>
      <c r="AC1693" s="10">
        <v>482.06232596000001</v>
      </c>
    </row>
    <row r="1694" spans="25:29" x14ac:dyDescent="0.35">
      <c r="Y1694" t="str">
        <f t="shared" si="51"/>
        <v>8419_Assurance</v>
      </c>
      <c r="Z1694" t="str">
        <f>INDEX(PDC!$K$1:$L$89,MATCH('RP2016'!$AB1694,PDC!$K:$K,0),MATCH($Z$3,PDC!$K$1:$L$1,0))</f>
        <v>Assurance</v>
      </c>
      <c r="AA1694">
        <v>8419</v>
      </c>
      <c r="AB1694" t="s">
        <v>240</v>
      </c>
      <c r="AC1694" s="10">
        <v>134.61458243000001</v>
      </c>
    </row>
    <row r="1695" spans="25:29" x14ac:dyDescent="0.35">
      <c r="Y1695" t="str">
        <f t="shared" si="51"/>
        <v>8419_Activités auxiliaires de services financiers et d'assurance</v>
      </c>
      <c r="Z1695" t="str">
        <f>INDEX(PDC!$K$1:$L$89,MATCH('RP2016'!$AB1695,PDC!$K:$K,0),MATCH($Z$3,PDC!$K$1:$L$1,0))</f>
        <v>Activités auxiliaires de services financiers et d'assurance</v>
      </c>
      <c r="AA1695">
        <v>8419</v>
      </c>
      <c r="AB1695" t="s">
        <v>232</v>
      </c>
      <c r="AC1695" s="10">
        <v>150.59808319000001</v>
      </c>
    </row>
    <row r="1696" spans="25:29" x14ac:dyDescent="0.35">
      <c r="Y1696" t="str">
        <f t="shared" si="51"/>
        <v>8419_Activités immobilières</v>
      </c>
      <c r="Z1696" t="str">
        <f>INDEX(PDC!$K$1:$L$89,MATCH('RP2016'!$AB1696,PDC!$K:$K,0),MATCH($Z$3,PDC!$K$1:$L$1,0))</f>
        <v>Activités immobilières</v>
      </c>
      <c r="AA1696">
        <v>8419</v>
      </c>
      <c r="AB1696" t="s">
        <v>217</v>
      </c>
      <c r="AC1696" s="10">
        <v>271.15935148</v>
      </c>
    </row>
    <row r="1697" spans="25:29" x14ac:dyDescent="0.35">
      <c r="Y1697" t="str">
        <f t="shared" si="51"/>
        <v>8419_Activités juridiques et comptables</v>
      </c>
      <c r="Z1697" t="str">
        <f>INDEX(PDC!$K$1:$L$89,MATCH('RP2016'!$AB1697,PDC!$K:$K,0),MATCH($Z$3,PDC!$K$1:$L$1,0))</f>
        <v>Activités juridiques et comptables</v>
      </c>
      <c r="AA1697">
        <v>8419</v>
      </c>
      <c r="AB1697" t="s">
        <v>155</v>
      </c>
      <c r="AC1697" s="10">
        <v>418.96535082999998</v>
      </c>
    </row>
    <row r="1698" spans="25:29" x14ac:dyDescent="0.35">
      <c r="Y1698" t="str">
        <f t="shared" si="51"/>
        <v>8419_Activités des sièges sociaux ; conseil de gestion</v>
      </c>
      <c r="Z1698" t="str">
        <f>INDEX(PDC!$K$1:$L$89,MATCH('RP2016'!$AB1698,PDC!$K:$K,0),MATCH($Z$3,PDC!$K$1:$L$1,0))</f>
        <v>Activités des sièges sociaux ; conseil de gestion</v>
      </c>
      <c r="AA1698">
        <v>8419</v>
      </c>
      <c r="AB1698" t="s">
        <v>234</v>
      </c>
      <c r="AC1698" s="10">
        <v>113.63521243</v>
      </c>
    </row>
    <row r="1699" spans="25:29" x14ac:dyDescent="0.35">
      <c r="Y1699" t="str">
        <f t="shared" si="51"/>
        <v>8419_Activités d'architecture et d'ingénierie ; activités de contrôle et analyses techniques</v>
      </c>
      <c r="Z1699" t="str">
        <f>INDEX(PDC!$K$1:$L$89,MATCH('RP2016'!$AB1699,PDC!$K:$K,0),MATCH($Z$3,PDC!$K$1:$L$1,0))</f>
        <v>Activités d'architecture et d'ingénierie ; activités de contrôle et analyses techniques</v>
      </c>
      <c r="AA1699">
        <v>8419</v>
      </c>
      <c r="AB1699" t="s">
        <v>243</v>
      </c>
      <c r="AC1699" s="10">
        <v>177.73964203</v>
      </c>
    </row>
    <row r="1700" spans="25:29" x14ac:dyDescent="0.35">
      <c r="Y1700" t="str">
        <f t="shared" si="51"/>
        <v>8419_Recherche-développement scientifique</v>
      </c>
      <c r="Z1700" t="str">
        <f>INDEX(PDC!$K$1:$L$89,MATCH('RP2016'!$AB1700,PDC!$K:$K,0),MATCH($Z$3,PDC!$K$1:$L$1,0))</f>
        <v>Recherche-développement scientifique</v>
      </c>
      <c r="AA1700">
        <v>8419</v>
      </c>
      <c r="AB1700" t="s">
        <v>251</v>
      </c>
      <c r="AC1700" s="10">
        <v>5</v>
      </c>
    </row>
    <row r="1701" spans="25:29" x14ac:dyDescent="0.35">
      <c r="Y1701" t="str">
        <f t="shared" si="51"/>
        <v>8419_Publicité et études de marché</v>
      </c>
      <c r="Z1701" t="str">
        <f>INDEX(PDC!$K$1:$L$89,MATCH('RP2016'!$AB1701,PDC!$K:$K,0),MATCH($Z$3,PDC!$K$1:$L$1,0))</f>
        <v>Publicité et études de marché</v>
      </c>
      <c r="AA1701">
        <v>8419</v>
      </c>
      <c r="AB1701" t="s">
        <v>157</v>
      </c>
      <c r="AC1701" s="10">
        <v>106.84464572</v>
      </c>
    </row>
    <row r="1702" spans="25:29" x14ac:dyDescent="0.35">
      <c r="Y1702" t="str">
        <f t="shared" si="51"/>
        <v>8419_Autres activités spécialisées, scientifiques et techniques</v>
      </c>
      <c r="Z1702" t="str">
        <f>INDEX(PDC!$K$1:$L$89,MATCH('RP2016'!$AB1702,PDC!$K:$K,0),MATCH($Z$3,PDC!$K$1:$L$1,0))</f>
        <v>Autres activités spécialisées, scientifiques et techniques</v>
      </c>
      <c r="AA1702">
        <v>8419</v>
      </c>
      <c r="AB1702" t="s">
        <v>159</v>
      </c>
      <c r="AC1702" s="10">
        <v>25.127348191999999</v>
      </c>
    </row>
    <row r="1703" spans="25:29" x14ac:dyDescent="0.35">
      <c r="Y1703" t="str">
        <f t="shared" si="51"/>
        <v>8419_Activités vétérinaires</v>
      </c>
      <c r="Z1703" t="str">
        <f>INDEX(PDC!$K$1:$L$89,MATCH('RP2016'!$AB1703,PDC!$K:$K,0),MATCH($Z$3,PDC!$K$1:$L$1,0))</f>
        <v>Activités vétérinaires</v>
      </c>
      <c r="AA1703">
        <v>8419</v>
      </c>
      <c r="AB1703" t="s">
        <v>238</v>
      </c>
      <c r="AC1703" s="10">
        <v>61.470936903000002</v>
      </c>
    </row>
    <row r="1704" spans="25:29" x14ac:dyDescent="0.35">
      <c r="Y1704" t="str">
        <f t="shared" si="51"/>
        <v>8419_Activités de location et location-bail</v>
      </c>
      <c r="Z1704" t="str">
        <f>INDEX(PDC!$K$1:$L$89,MATCH('RP2016'!$AB1704,PDC!$K:$K,0),MATCH($Z$3,PDC!$K$1:$L$1,0))</f>
        <v>Activités de location et location-bail</v>
      </c>
      <c r="AA1704">
        <v>8419</v>
      </c>
      <c r="AB1704" t="s">
        <v>236</v>
      </c>
      <c r="AC1704" s="10">
        <v>25.560994685000001</v>
      </c>
    </row>
    <row r="1705" spans="25:29" x14ac:dyDescent="0.35">
      <c r="Y1705" t="str">
        <f t="shared" si="51"/>
        <v>8419_Activités liées à l'emploi</v>
      </c>
      <c r="Z1705" t="str">
        <f>INDEX(PDC!$K$1:$L$89,MATCH('RP2016'!$AB1705,PDC!$K:$K,0),MATCH($Z$3,PDC!$K$1:$L$1,0))</f>
        <v>Activités liées à l'emploi</v>
      </c>
      <c r="AA1705">
        <v>8419</v>
      </c>
      <c r="AB1705" t="s">
        <v>198</v>
      </c>
      <c r="AC1705" s="10">
        <v>538.07503040999995</v>
      </c>
    </row>
    <row r="1706" spans="25:29" x14ac:dyDescent="0.35">
      <c r="Y1706" t="str">
        <f t="shared" si="51"/>
        <v>8419_Activités des agences de voyage, voyagistes, services de réservation et activités connexes</v>
      </c>
      <c r="Z1706" t="str">
        <f>INDEX(PDC!$K$1:$L$89,MATCH('RP2016'!$AB1706,PDC!$K:$K,0),MATCH($Z$3,PDC!$K$1:$L$1,0))</f>
        <v>Activités des agences de voyage, voyagistes, services de réservation et activités connexes</v>
      </c>
      <c r="AA1706">
        <v>8419</v>
      </c>
      <c r="AB1706" t="s">
        <v>227</v>
      </c>
      <c r="AC1706" s="10">
        <v>56.648767923000001</v>
      </c>
    </row>
    <row r="1707" spans="25:29" x14ac:dyDescent="0.35">
      <c r="Y1707" t="str">
        <f t="shared" si="51"/>
        <v>8419_Enquêtes et sécurité</v>
      </c>
      <c r="Z1707" t="str">
        <f>INDEX(PDC!$K$1:$L$89,MATCH('RP2016'!$AB1707,PDC!$K:$K,0),MATCH($Z$3,PDC!$K$1:$L$1,0))</f>
        <v>Enquêtes et sécurité</v>
      </c>
      <c r="AA1707">
        <v>8419</v>
      </c>
      <c r="AB1707" t="s">
        <v>213</v>
      </c>
      <c r="AC1707" s="10">
        <v>56.511317179000002</v>
      </c>
    </row>
    <row r="1708" spans="25:29" x14ac:dyDescent="0.35">
      <c r="Y1708" t="str">
        <f t="shared" si="51"/>
        <v>8419_Services relatifs aux bâtiments et aménagement paysager</v>
      </c>
      <c r="Z1708" t="str">
        <f>INDEX(PDC!$K$1:$L$89,MATCH('RP2016'!$AB1708,PDC!$K:$K,0),MATCH($Z$3,PDC!$K$1:$L$1,0))</f>
        <v>Services relatifs aux bâtiments et aménagement paysager</v>
      </c>
      <c r="AA1708">
        <v>8419</v>
      </c>
      <c r="AB1708" t="s">
        <v>212</v>
      </c>
      <c r="AC1708" s="10">
        <v>221.28625287</v>
      </c>
    </row>
    <row r="1709" spans="25:29" x14ac:dyDescent="0.35">
      <c r="Y1709" t="str">
        <f t="shared" si="51"/>
        <v>8419_Activités administratives et autres activités de soutien aux entreprises</v>
      </c>
      <c r="Z1709" t="str">
        <f>INDEX(PDC!$K$1:$L$89,MATCH('RP2016'!$AB1709,PDC!$K:$K,0),MATCH($Z$3,PDC!$K$1:$L$1,0))</f>
        <v>Activités administratives et autres activités de soutien aux entreprises</v>
      </c>
      <c r="AA1709">
        <v>8419</v>
      </c>
      <c r="AB1709" t="s">
        <v>224</v>
      </c>
      <c r="AC1709" s="10">
        <v>133.50185103000001</v>
      </c>
    </row>
    <row r="1710" spans="25:29" x14ac:dyDescent="0.35">
      <c r="Y1710" t="str">
        <f t="shared" si="51"/>
        <v>8419_Administration publique et défense ; sécurité sociale obligatoire</v>
      </c>
      <c r="Z1710" t="str">
        <f>INDEX(PDC!$K$1:$L$89,MATCH('RP2016'!$AB1710,PDC!$K:$K,0),MATCH($Z$3,PDC!$K$1:$L$1,0))</f>
        <v>Administration publique et défense ; sécurité sociale obligatoire</v>
      </c>
      <c r="AA1710">
        <v>8419</v>
      </c>
      <c r="AB1710" t="s">
        <v>218</v>
      </c>
      <c r="AC1710" s="10">
        <v>1712.7770584</v>
      </c>
    </row>
    <row r="1711" spans="25:29" x14ac:dyDescent="0.35">
      <c r="Y1711" t="str">
        <f t="shared" si="51"/>
        <v>8419_Enseignement</v>
      </c>
      <c r="Z1711" t="str">
        <f>INDEX(PDC!$K$1:$L$89,MATCH('RP2016'!$AB1711,PDC!$K:$K,0),MATCH($Z$3,PDC!$K$1:$L$1,0))</f>
        <v>Enseignement</v>
      </c>
      <c r="AA1711">
        <v>8419</v>
      </c>
      <c r="AB1711" t="s">
        <v>222</v>
      </c>
      <c r="AC1711" s="10">
        <v>1310.4098806</v>
      </c>
    </row>
    <row r="1712" spans="25:29" x14ac:dyDescent="0.35">
      <c r="Y1712" t="str">
        <f t="shared" si="51"/>
        <v>8419_Activités pour la santé humaine</v>
      </c>
      <c r="Z1712" t="str">
        <f>INDEX(PDC!$K$1:$L$89,MATCH('RP2016'!$AB1712,PDC!$K:$K,0),MATCH($Z$3,PDC!$K$1:$L$1,0))</f>
        <v>Activités pour la santé humaine</v>
      </c>
      <c r="AA1712">
        <v>8419</v>
      </c>
      <c r="AB1712" t="s">
        <v>207</v>
      </c>
      <c r="AC1712" s="10">
        <v>2096.9743715999998</v>
      </c>
    </row>
    <row r="1713" spans="25:29" x14ac:dyDescent="0.35">
      <c r="Y1713" t="str">
        <f t="shared" si="51"/>
        <v>8419_Hébergement médico-social et social</v>
      </c>
      <c r="Z1713" t="str">
        <f>INDEX(PDC!$K$1:$L$89,MATCH('RP2016'!$AB1713,PDC!$K:$K,0),MATCH($Z$3,PDC!$K$1:$L$1,0))</f>
        <v>Hébergement médico-social et social</v>
      </c>
      <c r="AA1713">
        <v>8419</v>
      </c>
      <c r="AB1713" t="s">
        <v>202</v>
      </c>
      <c r="AC1713" s="10">
        <v>1876.053206</v>
      </c>
    </row>
    <row r="1714" spans="25:29" x14ac:dyDescent="0.35">
      <c r="Y1714" t="str">
        <f t="shared" si="51"/>
        <v>8419_Action sociale sans hébergement</v>
      </c>
      <c r="Z1714" t="str">
        <f>INDEX(PDC!$K$1:$L$89,MATCH('RP2016'!$AB1714,PDC!$K:$K,0),MATCH($Z$3,PDC!$K$1:$L$1,0))</f>
        <v>Action sociale sans hébergement</v>
      </c>
      <c r="AA1714">
        <v>8419</v>
      </c>
      <c r="AB1714" t="s">
        <v>201</v>
      </c>
      <c r="AC1714" s="10">
        <v>2093.6915438000001</v>
      </c>
    </row>
    <row r="1715" spans="25:29" x14ac:dyDescent="0.35">
      <c r="Y1715" t="str">
        <f t="shared" si="51"/>
        <v>8419_Activités créatives, artistiques et de spectacle</v>
      </c>
      <c r="Z1715" t="str">
        <f>INDEX(PDC!$K$1:$L$89,MATCH('RP2016'!$AB1715,PDC!$K:$K,0),MATCH($Z$3,PDC!$K$1:$L$1,0))</f>
        <v>Activités créatives, artistiques et de spectacle</v>
      </c>
      <c r="AA1715">
        <v>8419</v>
      </c>
      <c r="AB1715" t="s">
        <v>245</v>
      </c>
      <c r="AC1715" s="10">
        <v>50.526692826000001</v>
      </c>
    </row>
    <row r="1716" spans="25:29" x14ac:dyDescent="0.35">
      <c r="Y1716" t="str">
        <f t="shared" si="51"/>
        <v>8419_Bibliothèques, archives, musées et autres activités culturelles</v>
      </c>
      <c r="Z1716" t="str">
        <f>INDEX(PDC!$K$1:$L$89,MATCH('RP2016'!$AB1716,PDC!$K:$K,0),MATCH($Z$3,PDC!$K$1:$L$1,0))</f>
        <v>Bibliothèques, archives, musées et autres activités culturelles</v>
      </c>
      <c r="AA1716">
        <v>8419</v>
      </c>
      <c r="AB1716" t="s">
        <v>239</v>
      </c>
      <c r="AC1716" s="10">
        <v>21.858820542</v>
      </c>
    </row>
    <row r="1717" spans="25:29" x14ac:dyDescent="0.35">
      <c r="Y1717" t="str">
        <f t="shared" si="51"/>
        <v>8419_Activités sportives, récréatives et de loisirs</v>
      </c>
      <c r="Z1717" t="str">
        <f>INDEX(PDC!$K$1:$L$89,MATCH('RP2016'!$AB1717,PDC!$K:$K,0),MATCH($Z$3,PDC!$K$1:$L$1,0))</f>
        <v>Activités sportives, récréatives et de loisirs</v>
      </c>
      <c r="AA1717">
        <v>8419</v>
      </c>
      <c r="AB1717" t="s">
        <v>241</v>
      </c>
      <c r="AC1717" s="10">
        <v>191.26927559000001</v>
      </c>
    </row>
    <row r="1718" spans="25:29" x14ac:dyDescent="0.35">
      <c r="Y1718" t="str">
        <f t="shared" si="51"/>
        <v>8419_Activités des organisations associatives</v>
      </c>
      <c r="Z1718" t="str">
        <f>INDEX(PDC!$K$1:$L$89,MATCH('RP2016'!$AB1718,PDC!$K:$K,0),MATCH($Z$3,PDC!$K$1:$L$1,0))</f>
        <v>Activités des organisations associatives</v>
      </c>
      <c r="AA1718">
        <v>8419</v>
      </c>
      <c r="AB1718" t="s">
        <v>209</v>
      </c>
      <c r="AC1718" s="10">
        <v>688.74302720000003</v>
      </c>
    </row>
    <row r="1719" spans="25:29" x14ac:dyDescent="0.35">
      <c r="Y1719" t="str">
        <f t="shared" si="51"/>
        <v>8419_Réparation d'ordinateurs et de biens personnels et domestiques</v>
      </c>
      <c r="Z1719" t="str">
        <f>INDEX(PDC!$K$1:$L$89,MATCH('RP2016'!$AB1719,PDC!$K:$K,0),MATCH($Z$3,PDC!$K$1:$L$1,0))</f>
        <v>Réparation d'ordinateurs et de biens personnels et domestiques</v>
      </c>
      <c r="AA1719">
        <v>8419</v>
      </c>
      <c r="AB1719" t="s">
        <v>242</v>
      </c>
      <c r="AC1719" s="10">
        <v>56.169805228999998</v>
      </c>
    </row>
    <row r="1720" spans="25:29" x14ac:dyDescent="0.35">
      <c r="Y1720" t="str">
        <f t="shared" si="51"/>
        <v>8419_Autres services personnels</v>
      </c>
      <c r="Z1720" t="str">
        <f>INDEX(PDC!$K$1:$L$89,MATCH('RP2016'!$AB1720,PDC!$K:$K,0),MATCH($Z$3,PDC!$K$1:$L$1,0))</f>
        <v>Autres services personnels</v>
      </c>
      <c r="AA1720">
        <v>8419</v>
      </c>
      <c r="AB1720" t="s">
        <v>216</v>
      </c>
      <c r="AC1720" s="10">
        <v>236.00124468999999</v>
      </c>
    </row>
    <row r="1721" spans="25:29" x14ac:dyDescent="0.35">
      <c r="Y1721" t="str">
        <f t="shared" si="51"/>
        <v>8419_Activités des ménages en tant qu'employeurs de personnel domestique</v>
      </c>
      <c r="Z1721" t="str">
        <f>INDEX(PDC!$K$1:$L$89,MATCH('RP2016'!$AB1721,PDC!$K:$K,0),MATCH($Z$3,PDC!$K$1:$L$1,0))</f>
        <v>Activités des ménages en tant qu'employeurs de personnel domestique</v>
      </c>
      <c r="AA1721">
        <v>8419</v>
      </c>
      <c r="AB1721" t="s">
        <v>261</v>
      </c>
      <c r="AC1721" s="10">
        <v>241.16958696</v>
      </c>
    </row>
    <row r="1722" spans="25:29" x14ac:dyDescent="0.35">
      <c r="Y1722" t="str">
        <f t="shared" si="51"/>
        <v>8420_Culture et production animale, chasse et services annexes</v>
      </c>
      <c r="Z1722" t="str">
        <f>INDEX(PDC!$K$1:$L$89,MATCH('RP2016'!$AB1722,PDC!$K:$K,0),MATCH($Z$3,PDC!$K$1:$L$1,0))</f>
        <v>Culture et production animale, chasse et services annexes</v>
      </c>
      <c r="AA1722">
        <v>8420</v>
      </c>
      <c r="AB1722" t="s">
        <v>94</v>
      </c>
      <c r="AC1722" s="10">
        <v>311.93487247000002</v>
      </c>
    </row>
    <row r="1723" spans="25:29" x14ac:dyDescent="0.35">
      <c r="Y1723" t="str">
        <f t="shared" si="51"/>
        <v>8420_Sylviculture et exploitation forestière</v>
      </c>
      <c r="Z1723" t="str">
        <f>INDEX(PDC!$K$1:$L$89,MATCH('RP2016'!$AB1723,PDC!$K:$K,0),MATCH($Z$3,PDC!$K$1:$L$1,0))</f>
        <v>Sylviculture et exploitation forestière</v>
      </c>
      <c r="AA1723">
        <v>8420</v>
      </c>
      <c r="AB1723" t="s">
        <v>95</v>
      </c>
      <c r="AC1723" s="10">
        <v>49.712542978999998</v>
      </c>
    </row>
    <row r="1724" spans="25:29" x14ac:dyDescent="0.35">
      <c r="Y1724" t="str">
        <f t="shared" si="51"/>
        <v>8420_Pêche et aquaculture</v>
      </c>
      <c r="Z1724" t="str">
        <f>INDEX(PDC!$K$1:$L$89,MATCH('RP2016'!$AB1724,PDC!$K:$K,0),MATCH($Z$3,PDC!$K$1:$L$1,0))</f>
        <v>Pêche et aquaculture</v>
      </c>
      <c r="AA1724">
        <v>8420</v>
      </c>
      <c r="AB1724" t="s">
        <v>104</v>
      </c>
      <c r="AC1724" s="10">
        <v>4.8913126321</v>
      </c>
    </row>
    <row r="1725" spans="25:29" x14ac:dyDescent="0.35">
      <c r="Y1725" t="str">
        <f t="shared" si="51"/>
        <v>8420_Autres industries extractives</v>
      </c>
      <c r="Z1725" t="str">
        <f>INDEX(PDC!$K$1:$L$89,MATCH('RP2016'!$AB1725,PDC!$K:$K,0),MATCH($Z$3,PDC!$K$1:$L$1,0))</f>
        <v>Autres industries extractives</v>
      </c>
      <c r="AA1725">
        <v>8420</v>
      </c>
      <c r="AB1725" t="s">
        <v>96</v>
      </c>
      <c r="AC1725" s="10">
        <v>9.9720876335999993</v>
      </c>
    </row>
    <row r="1726" spans="25:29" x14ac:dyDescent="0.35">
      <c r="Y1726" t="str">
        <f t="shared" si="51"/>
        <v>8420_Industries alimentaires</v>
      </c>
      <c r="Z1726" t="str">
        <f>INDEX(PDC!$K$1:$L$89,MATCH('RP2016'!$AB1726,PDC!$K:$K,0),MATCH($Z$3,PDC!$K$1:$L$1,0))</f>
        <v>Industries alimentaires</v>
      </c>
      <c r="AA1726">
        <v>8420</v>
      </c>
      <c r="AB1726" t="s">
        <v>199</v>
      </c>
      <c r="AC1726" s="10">
        <v>1217.1769601999999</v>
      </c>
    </row>
    <row r="1727" spans="25:29" x14ac:dyDescent="0.35">
      <c r="Y1727" t="str">
        <f t="shared" si="51"/>
        <v>8420_Fabrication de boissons</v>
      </c>
      <c r="Z1727" t="str">
        <f>INDEX(PDC!$K$1:$L$89,MATCH('RP2016'!$AB1727,PDC!$K:$K,0),MATCH($Z$3,PDC!$K$1:$L$1,0))</f>
        <v>Fabrication de boissons</v>
      </c>
      <c r="AA1727">
        <v>8420</v>
      </c>
      <c r="AB1727" t="s">
        <v>252</v>
      </c>
      <c r="AC1727" s="10">
        <v>35.17389275</v>
      </c>
    </row>
    <row r="1728" spans="25:29" x14ac:dyDescent="0.35">
      <c r="Y1728" t="str">
        <f t="shared" si="51"/>
        <v>8420_Fabrication de produits à base de tabac</v>
      </c>
      <c r="Z1728" t="str">
        <f>INDEX(PDC!$K$1:$L$89,MATCH('RP2016'!$AB1728,PDC!$K:$K,0),MATCH($Z$3,PDC!$K$1:$L$1,0))</f>
        <v>Fabrication de produits à base de tabac</v>
      </c>
      <c r="AA1728">
        <v>8420</v>
      </c>
      <c r="AB1728" t="s">
        <v>263</v>
      </c>
      <c r="AC1728" s="10">
        <v>4.9954117916999996</v>
      </c>
    </row>
    <row r="1729" spans="25:29" x14ac:dyDescent="0.35">
      <c r="Y1729" t="str">
        <f t="shared" si="51"/>
        <v>8420_Fabrication de textiles</v>
      </c>
      <c r="Z1729" t="str">
        <f>INDEX(PDC!$K$1:$L$89,MATCH('RP2016'!$AB1729,PDC!$K:$K,0),MATCH($Z$3,PDC!$K$1:$L$1,0))</f>
        <v>Fabrication de textiles</v>
      </c>
      <c r="AA1729">
        <v>8420</v>
      </c>
      <c r="AB1729" t="s">
        <v>250</v>
      </c>
      <c r="AC1729" s="10">
        <v>624.42469333999998</v>
      </c>
    </row>
    <row r="1730" spans="25:29" x14ac:dyDescent="0.35">
      <c r="Y1730" t="str">
        <f t="shared" si="51"/>
        <v>8420_Industrie de l'habillement</v>
      </c>
      <c r="Z1730" t="str">
        <f>INDEX(PDC!$K$1:$L$89,MATCH('RP2016'!$AB1730,PDC!$K:$K,0),MATCH($Z$3,PDC!$K$1:$L$1,0))</f>
        <v>Industrie de l'habillement</v>
      </c>
      <c r="AA1730">
        <v>8420</v>
      </c>
      <c r="AB1730" t="s">
        <v>254</v>
      </c>
      <c r="AC1730" s="10">
        <v>105.26253196</v>
      </c>
    </row>
    <row r="1731" spans="25:29" x14ac:dyDescent="0.35">
      <c r="Y1731" t="str">
        <f t="shared" si="51"/>
        <v>8420_Industrie du cuir et de la chaussure</v>
      </c>
      <c r="Z1731" t="str">
        <f>INDEX(PDC!$K$1:$L$89,MATCH('RP2016'!$AB1731,PDC!$K:$K,0),MATCH($Z$3,PDC!$K$1:$L$1,0))</f>
        <v>Industrie du cuir et de la chaussure</v>
      </c>
      <c r="AA1731">
        <v>8420</v>
      </c>
      <c r="AB1731" t="s">
        <v>143</v>
      </c>
      <c r="AC1731" s="10">
        <v>163.15021032999999</v>
      </c>
    </row>
    <row r="1732" spans="25:29" x14ac:dyDescent="0.35">
      <c r="Y1732" t="str">
        <f t="shared" si="51"/>
        <v>8420_Travail du bois et fabrication d'articles en bois et en liège, à l'exception des meubles ; fabrication d'articles en vannerie et sparterie</v>
      </c>
      <c r="Z1732" t="str">
        <f>INDEX(PDC!$K$1:$L$89,MATCH('RP2016'!$AB1732,PDC!$K:$K,0),MATCH($Z$3,PDC!$K$1:$L$1,0))</f>
        <v>Travail du bois et fabrication d'articles en bois et en liège, à l'exception des meubles ; fabrication d'articles en vannerie et sparterie</v>
      </c>
      <c r="AA1732">
        <v>8420</v>
      </c>
      <c r="AB1732" t="s">
        <v>196</v>
      </c>
      <c r="AC1732" s="10">
        <v>283.57964072999999</v>
      </c>
    </row>
    <row r="1733" spans="25:29" x14ac:dyDescent="0.35">
      <c r="Y1733" t="str">
        <f t="shared" ref="Y1733:Y1796" si="52">AA1733&amp;"_"&amp;Z1733</f>
        <v>8420_Industrie du papier et du carton</v>
      </c>
      <c r="Z1733" t="str">
        <f>INDEX(PDC!$K$1:$L$89,MATCH('RP2016'!$AB1733,PDC!$K:$K,0),MATCH($Z$3,PDC!$K$1:$L$1,0))</f>
        <v>Industrie du papier et du carton</v>
      </c>
      <c r="AA1733">
        <v>8420</v>
      </c>
      <c r="AB1733" t="s">
        <v>248</v>
      </c>
      <c r="AC1733" s="10">
        <v>9.9401294698000005</v>
      </c>
    </row>
    <row r="1734" spans="25:29" x14ac:dyDescent="0.35">
      <c r="Y1734" t="str">
        <f t="shared" si="52"/>
        <v>8420_Imprimerie et reproduction d'enregistrements</v>
      </c>
      <c r="Z1734" t="str">
        <f>INDEX(PDC!$K$1:$L$89,MATCH('RP2016'!$AB1734,PDC!$K:$K,0),MATCH($Z$3,PDC!$K$1:$L$1,0))</f>
        <v>Imprimerie et reproduction d'enregistrements</v>
      </c>
      <c r="AA1734">
        <v>8420</v>
      </c>
      <c r="AB1734" t="s">
        <v>221</v>
      </c>
      <c r="AC1734" s="10">
        <v>111.19636899</v>
      </c>
    </row>
    <row r="1735" spans="25:29" x14ac:dyDescent="0.35">
      <c r="Y1735" t="str">
        <f t="shared" si="52"/>
        <v>8420_Industrie chimique</v>
      </c>
      <c r="Z1735" t="str">
        <f>INDEX(PDC!$K$1:$L$89,MATCH('RP2016'!$AB1735,PDC!$K:$K,0),MATCH($Z$3,PDC!$K$1:$L$1,0))</f>
        <v>Industrie chimique</v>
      </c>
      <c r="AA1735">
        <v>8420</v>
      </c>
      <c r="AB1735" t="s">
        <v>211</v>
      </c>
      <c r="AC1735" s="10">
        <v>159.13554969</v>
      </c>
    </row>
    <row r="1736" spans="25:29" x14ac:dyDescent="0.35">
      <c r="Y1736" t="str">
        <f t="shared" si="52"/>
        <v>8420_Fabrication de produits en caoutchouc et en plastique</v>
      </c>
      <c r="Z1736" t="str">
        <f>INDEX(PDC!$K$1:$L$89,MATCH('RP2016'!$AB1736,PDC!$K:$K,0),MATCH($Z$3,PDC!$K$1:$L$1,0))</f>
        <v>Fabrication de produits en caoutchouc et en plastique</v>
      </c>
      <c r="AA1736">
        <v>8420</v>
      </c>
      <c r="AB1736" t="s">
        <v>195</v>
      </c>
      <c r="AC1736" s="10">
        <v>1983.3435480000001</v>
      </c>
    </row>
    <row r="1737" spans="25:29" x14ac:dyDescent="0.35">
      <c r="Y1737" t="str">
        <f t="shared" si="52"/>
        <v>8420_Fabrication d'autres produits minéraux non métalliques</v>
      </c>
      <c r="Z1737" t="str">
        <f>INDEX(PDC!$K$1:$L$89,MATCH('RP2016'!$AB1737,PDC!$K:$K,0),MATCH($Z$3,PDC!$K$1:$L$1,0))</f>
        <v>Fabrication d'autres produits minéraux non métalliques</v>
      </c>
      <c r="AA1737">
        <v>8420</v>
      </c>
      <c r="AB1737" t="s">
        <v>203</v>
      </c>
      <c r="AC1737" s="10">
        <v>95.248221095999995</v>
      </c>
    </row>
    <row r="1738" spans="25:29" x14ac:dyDescent="0.35">
      <c r="Y1738" t="str">
        <f t="shared" si="52"/>
        <v>8420_Métallurgie</v>
      </c>
      <c r="Z1738" t="str">
        <f>INDEX(PDC!$K$1:$L$89,MATCH('RP2016'!$AB1738,PDC!$K:$K,0),MATCH($Z$3,PDC!$K$1:$L$1,0))</f>
        <v>Métallurgie</v>
      </c>
      <c r="AA1738">
        <v>8420</v>
      </c>
      <c r="AB1738" t="s">
        <v>225</v>
      </c>
      <c r="AC1738" s="10">
        <v>19.988391265000001</v>
      </c>
    </row>
    <row r="1739" spans="25:29" x14ac:dyDescent="0.35">
      <c r="Y1739" t="str">
        <f t="shared" si="52"/>
        <v>8420_Fabrication de produits métalliques, à l'exception des machines et des équipements</v>
      </c>
      <c r="Z1739" t="str">
        <f>INDEX(PDC!$K$1:$L$89,MATCH('RP2016'!$AB1739,PDC!$K:$K,0),MATCH($Z$3,PDC!$K$1:$L$1,0))</f>
        <v>Fabrication de produits métalliques, à l'exception des machines et des équipements</v>
      </c>
      <c r="AA1739">
        <v>8420</v>
      </c>
      <c r="AB1739" t="s">
        <v>204</v>
      </c>
      <c r="AC1739" s="10">
        <v>964.76550863</v>
      </c>
    </row>
    <row r="1740" spans="25:29" x14ac:dyDescent="0.35">
      <c r="Y1740" t="str">
        <f t="shared" si="52"/>
        <v>8420_Fabrication de produits informatiques, électroniques et optiques</v>
      </c>
      <c r="Z1740" t="str">
        <f>INDEX(PDC!$K$1:$L$89,MATCH('RP2016'!$AB1740,PDC!$K:$K,0),MATCH($Z$3,PDC!$K$1:$L$1,0))</f>
        <v>Fabrication de produits informatiques, électroniques et optiques</v>
      </c>
      <c r="AA1740">
        <v>8420</v>
      </c>
      <c r="AB1740" t="s">
        <v>145</v>
      </c>
      <c r="AC1740" s="10">
        <v>238.59726660999999</v>
      </c>
    </row>
    <row r="1741" spans="25:29" x14ac:dyDescent="0.35">
      <c r="Y1741" t="str">
        <f t="shared" si="52"/>
        <v>8420_Fabrication d'équipements électriques</v>
      </c>
      <c r="Z1741" t="str">
        <f>INDEX(PDC!$K$1:$L$89,MATCH('RP2016'!$AB1741,PDC!$K:$K,0),MATCH($Z$3,PDC!$K$1:$L$1,0))</f>
        <v>Fabrication d'équipements électriques</v>
      </c>
      <c r="AA1741">
        <v>8420</v>
      </c>
      <c r="AB1741" t="s">
        <v>235</v>
      </c>
      <c r="AC1741" s="10">
        <v>119.86195436</v>
      </c>
    </row>
    <row r="1742" spans="25:29" x14ac:dyDescent="0.35">
      <c r="Y1742" t="str">
        <f t="shared" si="52"/>
        <v>8420_Fabrication de machines et équipements n.c.a.</v>
      </c>
      <c r="Z1742" t="str">
        <f>INDEX(PDC!$K$1:$L$89,MATCH('RP2016'!$AB1742,PDC!$K:$K,0),MATCH($Z$3,PDC!$K$1:$L$1,0))</f>
        <v>Fabrication de machines et équipements n.c.a.</v>
      </c>
      <c r="AA1742">
        <v>8420</v>
      </c>
      <c r="AB1742" t="s">
        <v>219</v>
      </c>
      <c r="AC1742" s="10">
        <v>220.26345409000001</v>
      </c>
    </row>
    <row r="1743" spans="25:29" x14ac:dyDescent="0.35">
      <c r="Y1743" t="str">
        <f t="shared" si="52"/>
        <v>8420_Industrie automobile</v>
      </c>
      <c r="Z1743" t="str">
        <f>INDEX(PDC!$K$1:$L$89,MATCH('RP2016'!$AB1743,PDC!$K:$K,0),MATCH($Z$3,PDC!$K$1:$L$1,0))</f>
        <v>Industrie automobile</v>
      </c>
      <c r="AA1743">
        <v>8420</v>
      </c>
      <c r="AB1743" t="s">
        <v>208</v>
      </c>
      <c r="AC1743" s="10">
        <v>119.38537164</v>
      </c>
    </row>
    <row r="1744" spans="25:29" x14ac:dyDescent="0.35">
      <c r="Y1744" t="str">
        <f t="shared" si="52"/>
        <v>8420_Fabrication d'autres matériels de transport</v>
      </c>
      <c r="Z1744" t="str">
        <f>INDEX(PDC!$K$1:$L$89,MATCH('RP2016'!$AB1744,PDC!$K:$K,0),MATCH($Z$3,PDC!$K$1:$L$1,0))</f>
        <v>Fabrication d'autres matériels de transport</v>
      </c>
      <c r="AA1744">
        <v>8420</v>
      </c>
      <c r="AB1744" t="s">
        <v>237</v>
      </c>
      <c r="AC1744" s="10">
        <v>2.4434025611000001</v>
      </c>
    </row>
    <row r="1745" spans="25:29" x14ac:dyDescent="0.35">
      <c r="Y1745" t="str">
        <f t="shared" si="52"/>
        <v>8420_Fabrication de meubles</v>
      </c>
      <c r="Z1745" t="str">
        <f>INDEX(PDC!$K$1:$L$89,MATCH('RP2016'!$AB1745,PDC!$K:$K,0),MATCH($Z$3,PDC!$K$1:$L$1,0))</f>
        <v>Fabrication de meubles</v>
      </c>
      <c r="AA1745">
        <v>8420</v>
      </c>
      <c r="AB1745" t="s">
        <v>231</v>
      </c>
      <c r="AC1745" s="10">
        <v>47.437624571000001</v>
      </c>
    </row>
    <row r="1746" spans="25:29" x14ac:dyDescent="0.35">
      <c r="Y1746" t="str">
        <f t="shared" si="52"/>
        <v>8420_Autres industries manufacturières</v>
      </c>
      <c r="Z1746" t="str">
        <f>INDEX(PDC!$K$1:$L$89,MATCH('RP2016'!$AB1746,PDC!$K:$K,0),MATCH($Z$3,PDC!$K$1:$L$1,0))</f>
        <v>Autres industries manufacturières</v>
      </c>
      <c r="AA1746">
        <v>8420</v>
      </c>
      <c r="AB1746" t="s">
        <v>244</v>
      </c>
      <c r="AC1746" s="10">
        <v>325.03153291000001</v>
      </c>
    </row>
    <row r="1747" spans="25:29" x14ac:dyDescent="0.35">
      <c r="Y1747" t="str">
        <f t="shared" si="52"/>
        <v>8420_Réparation et installation de machines et d'équipements</v>
      </c>
      <c r="Z1747" t="str">
        <f>INDEX(PDC!$K$1:$L$89,MATCH('RP2016'!$AB1747,PDC!$K:$K,0),MATCH($Z$3,PDC!$K$1:$L$1,0))</f>
        <v>Réparation et installation de machines et d'équipements</v>
      </c>
      <c r="AA1747">
        <v>8420</v>
      </c>
      <c r="AB1747" t="s">
        <v>215</v>
      </c>
      <c r="AC1747" s="10">
        <v>153.20799882</v>
      </c>
    </row>
    <row r="1748" spans="25:29" x14ac:dyDescent="0.35">
      <c r="Y1748" t="str">
        <f t="shared" si="52"/>
        <v>8420_Production et distribution d'électricité, de gaz, de vapeur et d'air conditionné</v>
      </c>
      <c r="Z1748" t="str">
        <f>INDEX(PDC!$K$1:$L$89,MATCH('RP2016'!$AB1748,PDC!$K:$K,0),MATCH($Z$3,PDC!$K$1:$L$1,0))</f>
        <v>Production et distribution d'électricité, de gaz, de vapeur et d'air conditionné</v>
      </c>
      <c r="AA1748">
        <v>8420</v>
      </c>
      <c r="AB1748" t="s">
        <v>253</v>
      </c>
      <c r="AC1748" s="10">
        <v>146.79886966000001</v>
      </c>
    </row>
    <row r="1749" spans="25:29" x14ac:dyDescent="0.35">
      <c r="Y1749" t="str">
        <f t="shared" si="52"/>
        <v>8420_Captage, traitement et distribution d'eau</v>
      </c>
      <c r="Z1749" t="str">
        <f>INDEX(PDC!$K$1:$L$89,MATCH('RP2016'!$AB1749,PDC!$K:$K,0),MATCH($Z$3,PDC!$K$1:$L$1,0))</f>
        <v>Captage, traitement et distribution d'eau</v>
      </c>
      <c r="AA1749">
        <v>8420</v>
      </c>
      <c r="AB1749" t="s">
        <v>230</v>
      </c>
      <c r="AC1749" s="10">
        <v>44.727974410999998</v>
      </c>
    </row>
    <row r="1750" spans="25:29" x14ac:dyDescent="0.35">
      <c r="Y1750" t="str">
        <f t="shared" si="52"/>
        <v>8420_Collecte, traitement et élimination des déchets ; récupération</v>
      </c>
      <c r="Z1750" t="str">
        <f>INDEX(PDC!$K$1:$L$89,MATCH('RP2016'!$AB1750,PDC!$K:$K,0),MATCH($Z$3,PDC!$K$1:$L$1,0))</f>
        <v>Collecte, traitement et élimination des déchets ; récupération</v>
      </c>
      <c r="AA1750">
        <v>8420</v>
      </c>
      <c r="AB1750" t="s">
        <v>147</v>
      </c>
      <c r="AC1750" s="10">
        <v>94.904607006000006</v>
      </c>
    </row>
    <row r="1751" spans="25:29" x14ac:dyDescent="0.35">
      <c r="Y1751" t="str">
        <f t="shared" si="52"/>
        <v>8420_Construction de bâtiments</v>
      </c>
      <c r="Z1751" t="str">
        <f>INDEX(PDC!$K$1:$L$89,MATCH('RP2016'!$AB1751,PDC!$K:$K,0),MATCH($Z$3,PDC!$K$1:$L$1,0))</f>
        <v>Construction de bâtiments</v>
      </c>
      <c r="AA1751">
        <v>8420</v>
      </c>
      <c r="AB1751" t="s">
        <v>193</v>
      </c>
      <c r="AC1751" s="10">
        <v>24.969327443000001</v>
      </c>
    </row>
    <row r="1752" spans="25:29" x14ac:dyDescent="0.35">
      <c r="Y1752" t="str">
        <f t="shared" si="52"/>
        <v>8420_Génie civil</v>
      </c>
      <c r="Z1752" t="str">
        <f>INDEX(PDC!$K$1:$L$89,MATCH('RP2016'!$AB1752,PDC!$K:$K,0),MATCH($Z$3,PDC!$K$1:$L$1,0))</f>
        <v>Génie civil</v>
      </c>
      <c r="AA1752">
        <v>8420</v>
      </c>
      <c r="AB1752" t="s">
        <v>149</v>
      </c>
      <c r="AC1752" s="10">
        <v>177.41267543000001</v>
      </c>
    </row>
    <row r="1753" spans="25:29" x14ac:dyDescent="0.35">
      <c r="Y1753" t="str">
        <f t="shared" si="52"/>
        <v>8420_Travaux de construction spécialisés</v>
      </c>
      <c r="Z1753" t="str">
        <f>INDEX(PDC!$K$1:$L$89,MATCH('RP2016'!$AB1753,PDC!$K:$K,0),MATCH($Z$3,PDC!$K$1:$L$1,0))</f>
        <v>Travaux de construction spécialisés</v>
      </c>
      <c r="AA1753">
        <v>8420</v>
      </c>
      <c r="AB1753" t="s">
        <v>151</v>
      </c>
      <c r="AC1753" s="10">
        <v>1556.6235405</v>
      </c>
    </row>
    <row r="1754" spans="25:29" x14ac:dyDescent="0.35">
      <c r="Y1754" t="str">
        <f t="shared" si="52"/>
        <v>8420_Commerce et réparation d'automobiles et de motocycles</v>
      </c>
      <c r="Z1754" t="str">
        <f>INDEX(PDC!$K$1:$L$89,MATCH('RP2016'!$AB1754,PDC!$K:$K,0),MATCH($Z$3,PDC!$K$1:$L$1,0))</f>
        <v>Commerce et réparation d'automobiles et de motocycles</v>
      </c>
      <c r="AA1754">
        <v>8420</v>
      </c>
      <c r="AB1754" t="s">
        <v>223</v>
      </c>
      <c r="AC1754" s="10">
        <v>373.29741199</v>
      </c>
    </row>
    <row r="1755" spans="25:29" x14ac:dyDescent="0.35">
      <c r="Y1755" t="str">
        <f t="shared" si="52"/>
        <v>8420_Commerce de gros, à l'exception des automobiles et des motocycles</v>
      </c>
      <c r="Z1755" t="str">
        <f>INDEX(PDC!$K$1:$L$89,MATCH('RP2016'!$AB1755,PDC!$K:$K,0),MATCH($Z$3,PDC!$K$1:$L$1,0))</f>
        <v>Commerce de gros, à l'exception des automobiles et des motocycles</v>
      </c>
      <c r="AA1755">
        <v>8420</v>
      </c>
      <c r="AB1755" t="s">
        <v>210</v>
      </c>
      <c r="AC1755" s="10">
        <v>677.56161908000001</v>
      </c>
    </row>
    <row r="1756" spans="25:29" x14ac:dyDescent="0.35">
      <c r="Y1756" t="str">
        <f t="shared" si="52"/>
        <v>8420_Commerce de détail, à l'exception des automobiles et des motocycles</v>
      </c>
      <c r="Z1756" t="str">
        <f>INDEX(PDC!$K$1:$L$89,MATCH('RP2016'!$AB1756,PDC!$K:$K,0),MATCH($Z$3,PDC!$K$1:$L$1,0))</f>
        <v>Commerce de détail, à l'exception des automobiles et des motocycles</v>
      </c>
      <c r="AA1756">
        <v>8420</v>
      </c>
      <c r="AB1756" t="s">
        <v>206</v>
      </c>
      <c r="AC1756" s="10">
        <v>1305.5704375</v>
      </c>
    </row>
    <row r="1757" spans="25:29" x14ac:dyDescent="0.35">
      <c r="Y1757" t="str">
        <f t="shared" si="52"/>
        <v>8420_Transports terrestres et transport par conduites</v>
      </c>
      <c r="Z1757" t="str">
        <f>INDEX(PDC!$K$1:$L$89,MATCH('RP2016'!$AB1757,PDC!$K:$K,0),MATCH($Z$3,PDC!$K$1:$L$1,0))</f>
        <v>Transports terrestres et transport par conduites</v>
      </c>
      <c r="AA1757">
        <v>8420</v>
      </c>
      <c r="AB1757" t="s">
        <v>205</v>
      </c>
      <c r="AC1757" s="10">
        <v>414.73577519000003</v>
      </c>
    </row>
    <row r="1758" spans="25:29" x14ac:dyDescent="0.35">
      <c r="Y1758" t="str">
        <f t="shared" si="52"/>
        <v>8420_Entreposage et services auxiliaires des transports</v>
      </c>
      <c r="Z1758" t="str">
        <f>INDEX(PDC!$K$1:$L$89,MATCH('RP2016'!$AB1758,PDC!$K:$K,0),MATCH($Z$3,PDC!$K$1:$L$1,0))</f>
        <v>Entreposage et services auxiliaires des transports</v>
      </c>
      <c r="AA1758">
        <v>8420</v>
      </c>
      <c r="AB1758" t="s">
        <v>200</v>
      </c>
      <c r="AC1758" s="10">
        <v>64.045646189999999</v>
      </c>
    </row>
    <row r="1759" spans="25:29" x14ac:dyDescent="0.35">
      <c r="Y1759" t="str">
        <f t="shared" si="52"/>
        <v>8420_Activités de poste et de courrier</v>
      </c>
      <c r="Z1759" t="str">
        <f>INDEX(PDC!$K$1:$L$89,MATCH('RP2016'!$AB1759,PDC!$K:$K,0),MATCH($Z$3,PDC!$K$1:$L$1,0))</f>
        <v>Activités de poste et de courrier</v>
      </c>
      <c r="AA1759">
        <v>8420</v>
      </c>
      <c r="AB1759" t="s">
        <v>229</v>
      </c>
      <c r="AC1759" s="10">
        <v>173.06727774000001</v>
      </c>
    </row>
    <row r="1760" spans="25:29" x14ac:dyDescent="0.35">
      <c r="Y1760" t="str">
        <f t="shared" si="52"/>
        <v>8420_Hébergement</v>
      </c>
      <c r="Z1760" t="str">
        <f>INDEX(PDC!$K$1:$L$89,MATCH('RP2016'!$AB1760,PDC!$K:$K,0),MATCH($Z$3,PDC!$K$1:$L$1,0))</f>
        <v>Hébergement</v>
      </c>
      <c r="AA1760">
        <v>8420</v>
      </c>
      <c r="AB1760" t="s">
        <v>220</v>
      </c>
      <c r="AC1760" s="10">
        <v>118.55281318999999</v>
      </c>
    </row>
    <row r="1761" spans="25:29" x14ac:dyDescent="0.35">
      <c r="Y1761" t="str">
        <f t="shared" si="52"/>
        <v>8420_Restauration</v>
      </c>
      <c r="Z1761" t="str">
        <f>INDEX(PDC!$K$1:$L$89,MATCH('RP2016'!$AB1761,PDC!$K:$K,0),MATCH($Z$3,PDC!$K$1:$L$1,0))</f>
        <v>Restauration</v>
      </c>
      <c r="AA1761">
        <v>8420</v>
      </c>
      <c r="AB1761" t="s">
        <v>214</v>
      </c>
      <c r="AC1761" s="10">
        <v>327.55827441000002</v>
      </c>
    </row>
    <row r="1762" spans="25:29" x14ac:dyDescent="0.35">
      <c r="Y1762" t="str">
        <f t="shared" si="52"/>
        <v>8420_Édition</v>
      </c>
      <c r="Z1762" t="str">
        <f>INDEX(PDC!$K$1:$L$89,MATCH('RP2016'!$AB1762,PDC!$K:$K,0),MATCH($Z$3,PDC!$K$1:$L$1,0))</f>
        <v>Édition</v>
      </c>
      <c r="AA1762">
        <v>8420</v>
      </c>
      <c r="AB1762" t="s">
        <v>255</v>
      </c>
      <c r="AC1762" s="10">
        <v>33.573146381999997</v>
      </c>
    </row>
    <row r="1763" spans="25:29" x14ac:dyDescent="0.35">
      <c r="Y1763" t="str">
        <f t="shared" si="52"/>
        <v>8420_Programmation et diffusion</v>
      </c>
      <c r="Z1763" t="str">
        <f>INDEX(PDC!$K$1:$L$89,MATCH('RP2016'!$AB1763,PDC!$K:$K,0),MATCH($Z$3,PDC!$K$1:$L$1,0))</f>
        <v>Programmation et diffusion</v>
      </c>
      <c r="AA1763">
        <v>8420</v>
      </c>
      <c r="AB1763" t="s">
        <v>257</v>
      </c>
      <c r="AC1763" s="10">
        <v>10.458628195999999</v>
      </c>
    </row>
    <row r="1764" spans="25:29" x14ac:dyDescent="0.35">
      <c r="Y1764" t="str">
        <f t="shared" si="52"/>
        <v>8420_Télécommunications</v>
      </c>
      <c r="Z1764" t="str">
        <f>INDEX(PDC!$K$1:$L$89,MATCH('RP2016'!$AB1764,PDC!$K:$K,0),MATCH($Z$3,PDC!$K$1:$L$1,0))</f>
        <v>Télécommunications</v>
      </c>
      <c r="AA1764">
        <v>8420</v>
      </c>
      <c r="AB1764" t="s">
        <v>249</v>
      </c>
      <c r="AC1764" s="10">
        <v>10</v>
      </c>
    </row>
    <row r="1765" spans="25:29" x14ac:dyDescent="0.35">
      <c r="Y1765" t="str">
        <f t="shared" si="52"/>
        <v>8420_Programmation, conseil et autres activités informatiques</v>
      </c>
      <c r="Z1765" t="str">
        <f>INDEX(PDC!$K$1:$L$89,MATCH('RP2016'!$AB1765,PDC!$K:$K,0),MATCH($Z$3,PDC!$K$1:$L$1,0))</f>
        <v>Programmation, conseil et autres activités informatiques</v>
      </c>
      <c r="AA1765">
        <v>8420</v>
      </c>
      <c r="AB1765" t="s">
        <v>233</v>
      </c>
      <c r="AC1765" s="10">
        <v>72.581406887</v>
      </c>
    </row>
    <row r="1766" spans="25:29" x14ac:dyDescent="0.35">
      <c r="Y1766" t="str">
        <f t="shared" si="52"/>
        <v>8420_Services d'information</v>
      </c>
      <c r="Z1766" t="str">
        <f>INDEX(PDC!$K$1:$L$89,MATCH('RP2016'!$AB1766,PDC!$K:$K,0),MATCH($Z$3,PDC!$K$1:$L$1,0))</f>
        <v>Services d'information</v>
      </c>
      <c r="AA1766">
        <v>8420</v>
      </c>
      <c r="AB1766" t="s">
        <v>153</v>
      </c>
      <c r="AC1766" s="10">
        <v>9.4453397965000008</v>
      </c>
    </row>
    <row r="1767" spans="25:29" x14ac:dyDescent="0.35">
      <c r="Y1767" t="str">
        <f t="shared" si="52"/>
        <v>8420_Activités des services financiers, hors assurance et caisses de retraite</v>
      </c>
      <c r="Z1767" t="str">
        <f>INDEX(PDC!$K$1:$L$89,MATCH('RP2016'!$AB1767,PDC!$K:$K,0),MATCH($Z$3,PDC!$K$1:$L$1,0))</f>
        <v>Activités des services financiers, hors assurance et caisses de retraite</v>
      </c>
      <c r="AA1767">
        <v>8420</v>
      </c>
      <c r="AB1767" t="s">
        <v>226</v>
      </c>
      <c r="AC1767" s="10">
        <v>526.32238298000004</v>
      </c>
    </row>
    <row r="1768" spans="25:29" x14ac:dyDescent="0.35">
      <c r="Y1768" t="str">
        <f t="shared" si="52"/>
        <v>8420_Assurance</v>
      </c>
      <c r="Z1768" t="str">
        <f>INDEX(PDC!$K$1:$L$89,MATCH('RP2016'!$AB1768,PDC!$K:$K,0),MATCH($Z$3,PDC!$K$1:$L$1,0))</f>
        <v>Assurance</v>
      </c>
      <c r="AA1768">
        <v>8420</v>
      </c>
      <c r="AB1768" t="s">
        <v>240</v>
      </c>
      <c r="AC1768" s="10">
        <v>43.880667027000001</v>
      </c>
    </row>
    <row r="1769" spans="25:29" x14ac:dyDescent="0.35">
      <c r="Y1769" t="str">
        <f t="shared" si="52"/>
        <v>8420_Activités auxiliaires de services financiers et d'assurance</v>
      </c>
      <c r="Z1769" t="str">
        <f>INDEX(PDC!$K$1:$L$89,MATCH('RP2016'!$AB1769,PDC!$K:$K,0),MATCH($Z$3,PDC!$K$1:$L$1,0))</f>
        <v>Activités auxiliaires de services financiers et d'assurance</v>
      </c>
      <c r="AA1769">
        <v>8420</v>
      </c>
      <c r="AB1769" t="s">
        <v>232</v>
      </c>
      <c r="AC1769" s="10">
        <v>64.935786558000004</v>
      </c>
    </row>
    <row r="1770" spans="25:29" x14ac:dyDescent="0.35">
      <c r="Y1770" t="str">
        <f t="shared" si="52"/>
        <v>8420_Activités immobilières</v>
      </c>
      <c r="Z1770" t="str">
        <f>INDEX(PDC!$K$1:$L$89,MATCH('RP2016'!$AB1770,PDC!$K:$K,0),MATCH($Z$3,PDC!$K$1:$L$1,0))</f>
        <v>Activités immobilières</v>
      </c>
      <c r="AA1770">
        <v>8420</v>
      </c>
      <c r="AB1770" t="s">
        <v>217</v>
      </c>
      <c r="AC1770" s="10">
        <v>103.88808743</v>
      </c>
    </row>
    <row r="1771" spans="25:29" x14ac:dyDescent="0.35">
      <c r="Y1771" t="str">
        <f t="shared" si="52"/>
        <v>8420_Activités juridiques et comptables</v>
      </c>
      <c r="Z1771" t="str">
        <f>INDEX(PDC!$K$1:$L$89,MATCH('RP2016'!$AB1771,PDC!$K:$K,0),MATCH($Z$3,PDC!$K$1:$L$1,0))</f>
        <v>Activités juridiques et comptables</v>
      </c>
      <c r="AA1771">
        <v>8420</v>
      </c>
      <c r="AB1771" t="s">
        <v>155</v>
      </c>
      <c r="AC1771" s="10">
        <v>151.25422112000001</v>
      </c>
    </row>
    <row r="1772" spans="25:29" x14ac:dyDescent="0.35">
      <c r="Y1772" t="str">
        <f t="shared" si="52"/>
        <v>8420_Activités des sièges sociaux ; conseil de gestion</v>
      </c>
      <c r="Z1772" t="str">
        <f>INDEX(PDC!$K$1:$L$89,MATCH('RP2016'!$AB1772,PDC!$K:$K,0),MATCH($Z$3,PDC!$K$1:$L$1,0))</f>
        <v>Activités des sièges sociaux ; conseil de gestion</v>
      </c>
      <c r="AA1772">
        <v>8420</v>
      </c>
      <c r="AB1772" t="s">
        <v>234</v>
      </c>
      <c r="AC1772" s="10">
        <v>104.94840118</v>
      </c>
    </row>
    <row r="1773" spans="25:29" x14ac:dyDescent="0.35">
      <c r="Y1773" t="str">
        <f t="shared" si="52"/>
        <v>8420_Activités d'architecture et d'ingénierie ; activités de contrôle et analyses techniques</v>
      </c>
      <c r="Z1773" t="str">
        <f>INDEX(PDC!$K$1:$L$89,MATCH('RP2016'!$AB1773,PDC!$K:$K,0),MATCH($Z$3,PDC!$K$1:$L$1,0))</f>
        <v>Activités d'architecture et d'ingénierie ; activités de contrôle et analyses techniques</v>
      </c>
      <c r="AA1773">
        <v>8420</v>
      </c>
      <c r="AB1773" t="s">
        <v>243</v>
      </c>
      <c r="AC1773" s="10">
        <v>75.075760625000001</v>
      </c>
    </row>
    <row r="1774" spans="25:29" x14ac:dyDescent="0.35">
      <c r="Y1774" t="str">
        <f t="shared" si="52"/>
        <v>8420_Recherche-développement scientifique</v>
      </c>
      <c r="Z1774" t="str">
        <f>INDEX(PDC!$K$1:$L$89,MATCH('RP2016'!$AB1774,PDC!$K:$K,0),MATCH($Z$3,PDC!$K$1:$L$1,0))</f>
        <v>Recherche-développement scientifique</v>
      </c>
      <c r="AA1774">
        <v>8420</v>
      </c>
      <c r="AB1774" t="s">
        <v>251</v>
      </c>
      <c r="AC1774" s="10">
        <v>2.4434025611000001</v>
      </c>
    </row>
    <row r="1775" spans="25:29" x14ac:dyDescent="0.35">
      <c r="Y1775" t="str">
        <f t="shared" si="52"/>
        <v>8420_Publicité et études de marché</v>
      </c>
      <c r="Z1775" t="str">
        <f>INDEX(PDC!$K$1:$L$89,MATCH('RP2016'!$AB1775,PDC!$K:$K,0),MATCH($Z$3,PDC!$K$1:$L$1,0))</f>
        <v>Publicité et études de marché</v>
      </c>
      <c r="AA1775">
        <v>8420</v>
      </c>
      <c r="AB1775" t="s">
        <v>157</v>
      </c>
      <c r="AC1775" s="10">
        <v>5.0219239982000001</v>
      </c>
    </row>
    <row r="1776" spans="25:29" x14ac:dyDescent="0.35">
      <c r="Y1776" t="str">
        <f t="shared" si="52"/>
        <v>8420_Autres activités spécialisées, scientifiques et techniques</v>
      </c>
      <c r="Z1776" t="str">
        <f>INDEX(PDC!$K$1:$L$89,MATCH('RP2016'!$AB1776,PDC!$K:$K,0),MATCH($Z$3,PDC!$K$1:$L$1,0))</f>
        <v>Autres activités spécialisées, scientifiques et techniques</v>
      </c>
      <c r="AA1776">
        <v>8420</v>
      </c>
      <c r="AB1776" t="s">
        <v>159</v>
      </c>
      <c r="AC1776" s="10">
        <v>14.975058774000001</v>
      </c>
    </row>
    <row r="1777" spans="25:29" x14ac:dyDescent="0.35">
      <c r="Y1777" t="str">
        <f t="shared" si="52"/>
        <v>8420_Activités vétérinaires</v>
      </c>
      <c r="Z1777" t="str">
        <f>INDEX(PDC!$K$1:$L$89,MATCH('RP2016'!$AB1777,PDC!$K:$K,0),MATCH($Z$3,PDC!$K$1:$L$1,0))</f>
        <v>Activités vétérinaires</v>
      </c>
      <c r="AA1777">
        <v>8420</v>
      </c>
      <c r="AB1777" t="s">
        <v>238</v>
      </c>
      <c r="AC1777" s="10">
        <v>33.837145176999996</v>
      </c>
    </row>
    <row r="1778" spans="25:29" x14ac:dyDescent="0.35">
      <c r="Y1778" t="str">
        <f t="shared" si="52"/>
        <v>8420_Activités de location et location-bail</v>
      </c>
      <c r="Z1778" t="str">
        <f>INDEX(PDC!$K$1:$L$89,MATCH('RP2016'!$AB1778,PDC!$K:$K,0),MATCH($Z$3,PDC!$K$1:$L$1,0))</f>
        <v>Activités de location et location-bail</v>
      </c>
      <c r="AA1778">
        <v>8420</v>
      </c>
      <c r="AB1778" t="s">
        <v>236</v>
      </c>
      <c r="AC1778" s="10">
        <v>19.646731965000001</v>
      </c>
    </row>
    <row r="1779" spans="25:29" x14ac:dyDescent="0.35">
      <c r="Y1779" t="str">
        <f t="shared" si="52"/>
        <v>8420_Activités liées à l'emploi</v>
      </c>
      <c r="Z1779" t="str">
        <f>INDEX(PDC!$K$1:$L$89,MATCH('RP2016'!$AB1779,PDC!$K:$K,0),MATCH($Z$3,PDC!$K$1:$L$1,0))</f>
        <v>Activités liées à l'emploi</v>
      </c>
      <c r="AA1779">
        <v>8420</v>
      </c>
      <c r="AB1779" t="s">
        <v>198</v>
      </c>
      <c r="AC1779" s="10">
        <v>767.96769833999997</v>
      </c>
    </row>
    <row r="1780" spans="25:29" x14ac:dyDescent="0.35">
      <c r="Y1780" t="str">
        <f t="shared" si="52"/>
        <v>8420_Activités des agences de voyage, voyagistes, services de réservation et activités connexes</v>
      </c>
      <c r="Z1780" t="str">
        <f>INDEX(PDC!$K$1:$L$89,MATCH('RP2016'!$AB1780,PDC!$K:$K,0),MATCH($Z$3,PDC!$K$1:$L$1,0))</f>
        <v>Activités des agences de voyage, voyagistes, services de réservation et activités connexes</v>
      </c>
      <c r="AA1780">
        <v>8420</v>
      </c>
      <c r="AB1780" t="s">
        <v>227</v>
      </c>
      <c r="AC1780" s="10">
        <v>37.642255411000001</v>
      </c>
    </row>
    <row r="1781" spans="25:29" x14ac:dyDescent="0.35">
      <c r="Y1781" t="str">
        <f t="shared" si="52"/>
        <v>8420_Enquêtes et sécurité</v>
      </c>
      <c r="Z1781" t="str">
        <f>INDEX(PDC!$K$1:$L$89,MATCH('RP2016'!$AB1781,PDC!$K:$K,0),MATCH($Z$3,PDC!$K$1:$L$1,0))</f>
        <v>Enquêtes et sécurité</v>
      </c>
      <c r="AA1781">
        <v>8420</v>
      </c>
      <c r="AB1781" t="s">
        <v>213</v>
      </c>
      <c r="AC1781" s="10">
        <v>23.562084647999999</v>
      </c>
    </row>
    <row r="1782" spans="25:29" x14ac:dyDescent="0.35">
      <c r="Y1782" t="str">
        <f t="shared" si="52"/>
        <v>8420_Services relatifs aux bâtiments et aménagement paysager</v>
      </c>
      <c r="Z1782" t="str">
        <f>INDEX(PDC!$K$1:$L$89,MATCH('RP2016'!$AB1782,PDC!$K:$K,0),MATCH($Z$3,PDC!$K$1:$L$1,0))</f>
        <v>Services relatifs aux bâtiments et aménagement paysager</v>
      </c>
      <c r="AA1782">
        <v>8420</v>
      </c>
      <c r="AB1782" t="s">
        <v>212</v>
      </c>
      <c r="AC1782" s="10">
        <v>130.33690544000001</v>
      </c>
    </row>
    <row r="1783" spans="25:29" x14ac:dyDescent="0.35">
      <c r="Y1783" t="str">
        <f t="shared" si="52"/>
        <v>8420_Activités administratives et autres activités de soutien aux entreprises</v>
      </c>
      <c r="Z1783" t="str">
        <f>INDEX(PDC!$K$1:$L$89,MATCH('RP2016'!$AB1783,PDC!$K:$K,0),MATCH($Z$3,PDC!$K$1:$L$1,0))</f>
        <v>Activités administratives et autres activités de soutien aux entreprises</v>
      </c>
      <c r="AA1783">
        <v>8420</v>
      </c>
      <c r="AB1783" t="s">
        <v>224</v>
      </c>
      <c r="AC1783" s="10">
        <v>88.172821315999997</v>
      </c>
    </row>
    <row r="1784" spans="25:29" x14ac:dyDescent="0.35">
      <c r="Y1784" t="str">
        <f t="shared" si="52"/>
        <v>8420_Administration publique et défense ; sécurité sociale obligatoire</v>
      </c>
      <c r="Z1784" t="str">
        <f>INDEX(PDC!$K$1:$L$89,MATCH('RP2016'!$AB1784,PDC!$K:$K,0),MATCH($Z$3,PDC!$K$1:$L$1,0))</f>
        <v>Administration publique et défense ; sécurité sociale obligatoire</v>
      </c>
      <c r="AA1784">
        <v>8420</v>
      </c>
      <c r="AB1784" t="s">
        <v>218</v>
      </c>
      <c r="AC1784" s="10">
        <v>669.65690696000001</v>
      </c>
    </row>
    <row r="1785" spans="25:29" x14ac:dyDescent="0.35">
      <c r="Y1785" t="str">
        <f t="shared" si="52"/>
        <v>8420_Enseignement</v>
      </c>
      <c r="Z1785" t="str">
        <f>INDEX(PDC!$K$1:$L$89,MATCH('RP2016'!$AB1785,PDC!$K:$K,0),MATCH($Z$3,PDC!$K$1:$L$1,0))</f>
        <v>Enseignement</v>
      </c>
      <c r="AA1785">
        <v>8420</v>
      </c>
      <c r="AB1785" t="s">
        <v>222</v>
      </c>
      <c r="AC1785" s="10">
        <v>798.78206825999996</v>
      </c>
    </row>
    <row r="1786" spans="25:29" x14ac:dyDescent="0.35">
      <c r="Y1786" t="str">
        <f t="shared" si="52"/>
        <v>8420_Activités pour la santé humaine</v>
      </c>
      <c r="Z1786" t="str">
        <f>INDEX(PDC!$K$1:$L$89,MATCH('RP2016'!$AB1786,PDC!$K:$K,0),MATCH($Z$3,PDC!$K$1:$L$1,0))</f>
        <v>Activités pour la santé humaine</v>
      </c>
      <c r="AA1786">
        <v>8420</v>
      </c>
      <c r="AB1786" t="s">
        <v>207</v>
      </c>
      <c r="AC1786" s="10">
        <v>641.62184127</v>
      </c>
    </row>
    <row r="1787" spans="25:29" x14ac:dyDescent="0.35">
      <c r="Y1787" t="str">
        <f t="shared" si="52"/>
        <v>8420_Hébergement médico-social et social</v>
      </c>
      <c r="Z1787" t="str">
        <f>INDEX(PDC!$K$1:$L$89,MATCH('RP2016'!$AB1787,PDC!$K:$K,0),MATCH($Z$3,PDC!$K$1:$L$1,0))</f>
        <v>Hébergement médico-social et social</v>
      </c>
      <c r="AA1787">
        <v>8420</v>
      </c>
      <c r="AB1787" t="s">
        <v>202</v>
      </c>
      <c r="AC1787" s="10">
        <v>981.16124732000003</v>
      </c>
    </row>
    <row r="1788" spans="25:29" x14ac:dyDescent="0.35">
      <c r="Y1788" t="str">
        <f t="shared" si="52"/>
        <v>8420_Action sociale sans hébergement</v>
      </c>
      <c r="Z1788" t="str">
        <f>INDEX(PDC!$K$1:$L$89,MATCH('RP2016'!$AB1788,PDC!$K:$K,0),MATCH($Z$3,PDC!$K$1:$L$1,0))</f>
        <v>Action sociale sans hébergement</v>
      </c>
      <c r="AA1788">
        <v>8420</v>
      </c>
      <c r="AB1788" t="s">
        <v>201</v>
      </c>
      <c r="AC1788" s="10">
        <v>1441.4606418999999</v>
      </c>
    </row>
    <row r="1789" spans="25:29" x14ac:dyDescent="0.35">
      <c r="Y1789" t="str">
        <f t="shared" si="52"/>
        <v>8420_Activités créatives, artistiques et de spectacle</v>
      </c>
      <c r="Z1789" t="str">
        <f>INDEX(PDC!$K$1:$L$89,MATCH('RP2016'!$AB1789,PDC!$K:$K,0),MATCH($Z$3,PDC!$K$1:$L$1,0))</f>
        <v>Activités créatives, artistiques et de spectacle</v>
      </c>
      <c r="AA1789">
        <v>8420</v>
      </c>
      <c r="AB1789" t="s">
        <v>245</v>
      </c>
      <c r="AC1789" s="10">
        <v>44.377215878999998</v>
      </c>
    </row>
    <row r="1790" spans="25:29" x14ac:dyDescent="0.35">
      <c r="Y1790" t="str">
        <f t="shared" si="52"/>
        <v>8420_Bibliothèques, archives, musées et autres activités culturelles</v>
      </c>
      <c r="Z1790" t="str">
        <f>INDEX(PDC!$K$1:$L$89,MATCH('RP2016'!$AB1790,PDC!$K:$K,0),MATCH($Z$3,PDC!$K$1:$L$1,0))</f>
        <v>Bibliothèques, archives, musées et autres activités culturelles</v>
      </c>
      <c r="AA1790">
        <v>8420</v>
      </c>
      <c r="AB1790" t="s">
        <v>239</v>
      </c>
      <c r="AC1790" s="10">
        <v>4.9845079841000004</v>
      </c>
    </row>
    <row r="1791" spans="25:29" x14ac:dyDescent="0.35">
      <c r="Y1791" t="str">
        <f t="shared" si="52"/>
        <v>8420_Activités sportives, récréatives et de loisirs</v>
      </c>
      <c r="Z1791" t="str">
        <f>INDEX(PDC!$K$1:$L$89,MATCH('RP2016'!$AB1791,PDC!$K:$K,0),MATCH($Z$3,PDC!$K$1:$L$1,0))</f>
        <v>Activités sportives, récréatives et de loisirs</v>
      </c>
      <c r="AA1791">
        <v>8420</v>
      </c>
      <c r="AB1791" t="s">
        <v>241</v>
      </c>
      <c r="AC1791" s="10">
        <v>134.83937957000001</v>
      </c>
    </row>
    <row r="1792" spans="25:29" x14ac:dyDescent="0.35">
      <c r="Y1792" t="str">
        <f t="shared" si="52"/>
        <v>8420_Activités des organisations associatives</v>
      </c>
      <c r="Z1792" t="str">
        <f>INDEX(PDC!$K$1:$L$89,MATCH('RP2016'!$AB1792,PDC!$K:$K,0),MATCH($Z$3,PDC!$K$1:$L$1,0))</f>
        <v>Activités des organisations associatives</v>
      </c>
      <c r="AA1792">
        <v>8420</v>
      </c>
      <c r="AB1792" t="s">
        <v>209</v>
      </c>
      <c r="AC1792" s="10">
        <v>88.516342475000002</v>
      </c>
    </row>
    <row r="1793" spans="25:29" x14ac:dyDescent="0.35">
      <c r="Y1793" t="str">
        <f t="shared" si="52"/>
        <v>8420_Réparation d'ordinateurs et de biens personnels et domestiques</v>
      </c>
      <c r="Z1793" t="str">
        <f>INDEX(PDC!$K$1:$L$89,MATCH('RP2016'!$AB1793,PDC!$K:$K,0),MATCH($Z$3,PDC!$K$1:$L$1,0))</f>
        <v>Réparation d'ordinateurs et de biens personnels et domestiques</v>
      </c>
      <c r="AA1793">
        <v>8420</v>
      </c>
      <c r="AB1793" t="s">
        <v>242</v>
      </c>
      <c r="AC1793" s="10">
        <v>22.996464165999999</v>
      </c>
    </row>
    <row r="1794" spans="25:29" x14ac:dyDescent="0.35">
      <c r="Y1794" t="str">
        <f t="shared" si="52"/>
        <v>8420_Autres services personnels</v>
      </c>
      <c r="Z1794" t="str">
        <f>INDEX(PDC!$K$1:$L$89,MATCH('RP2016'!$AB1794,PDC!$K:$K,0),MATCH($Z$3,PDC!$K$1:$L$1,0))</f>
        <v>Autres services personnels</v>
      </c>
      <c r="AA1794">
        <v>8420</v>
      </c>
      <c r="AB1794" t="s">
        <v>216</v>
      </c>
      <c r="AC1794" s="10">
        <v>147.79299954000001</v>
      </c>
    </row>
    <row r="1795" spans="25:29" x14ac:dyDescent="0.35">
      <c r="Y1795" t="str">
        <f t="shared" si="52"/>
        <v>8420_Activités des ménages en tant qu'employeurs de personnel domestique</v>
      </c>
      <c r="Z1795" t="str">
        <f>INDEX(PDC!$K$1:$L$89,MATCH('RP2016'!$AB1795,PDC!$K:$K,0),MATCH($Z$3,PDC!$K$1:$L$1,0))</f>
        <v>Activités des ménages en tant qu'employeurs de personnel domestique</v>
      </c>
      <c r="AA1795">
        <v>8420</v>
      </c>
      <c r="AB1795" t="s">
        <v>261</v>
      </c>
      <c r="AC1795" s="10">
        <v>124.85059375</v>
      </c>
    </row>
    <row r="1796" spans="25:29" x14ac:dyDescent="0.35">
      <c r="Y1796" t="str">
        <f t="shared" si="52"/>
        <v>8421_Culture et production animale, chasse et services annexes</v>
      </c>
      <c r="Z1796" t="str">
        <f>INDEX(PDC!$K$1:$L$89,MATCH('RP2016'!$AB1796,PDC!$K:$K,0),MATCH($Z$3,PDC!$K$1:$L$1,0))</f>
        <v>Culture et production animale, chasse et services annexes</v>
      </c>
      <c r="AA1796">
        <v>8421</v>
      </c>
      <c r="AB1796" t="s">
        <v>94</v>
      </c>
      <c r="AC1796" s="10">
        <v>1498.9049943</v>
      </c>
    </row>
    <row r="1797" spans="25:29" x14ac:dyDescent="0.35">
      <c r="Y1797" t="str">
        <f t="shared" ref="Y1797:Y1860" si="53">AA1797&amp;"_"&amp;Z1797</f>
        <v>8421_Sylviculture et exploitation forestière</v>
      </c>
      <c r="Z1797" t="str">
        <f>INDEX(PDC!$K$1:$L$89,MATCH('RP2016'!$AB1797,PDC!$K:$K,0),MATCH($Z$3,PDC!$K$1:$L$1,0))</f>
        <v>Sylviculture et exploitation forestière</v>
      </c>
      <c r="AA1797">
        <v>8421</v>
      </c>
      <c r="AB1797" t="s">
        <v>95</v>
      </c>
      <c r="AC1797" s="10">
        <v>87.462145832999994</v>
      </c>
    </row>
    <row r="1798" spans="25:29" x14ac:dyDescent="0.35">
      <c r="Y1798" t="str">
        <f t="shared" si="53"/>
        <v>8421_Pêche et aquaculture</v>
      </c>
      <c r="Z1798" t="str">
        <f>INDEX(PDC!$K$1:$L$89,MATCH('RP2016'!$AB1798,PDC!$K:$K,0),MATCH($Z$3,PDC!$K$1:$L$1,0))</f>
        <v>Pêche et aquaculture</v>
      </c>
      <c r="AA1798">
        <v>8421</v>
      </c>
      <c r="AB1798" t="s">
        <v>104</v>
      </c>
      <c r="AC1798" s="10">
        <v>36.117873547000002</v>
      </c>
    </row>
    <row r="1799" spans="25:29" x14ac:dyDescent="0.35">
      <c r="Y1799" t="str">
        <f t="shared" si="53"/>
        <v>8421_Extraction d'hydrocarbures</v>
      </c>
      <c r="Z1799" t="str">
        <f>INDEX(PDC!$K$1:$L$89,MATCH('RP2016'!$AB1799,PDC!$K:$K,0),MATCH($Z$3,PDC!$K$1:$L$1,0))</f>
        <v>Extraction d'hydrocarbures</v>
      </c>
      <c r="AA1799">
        <v>8421</v>
      </c>
      <c r="AB1799" t="s">
        <v>105</v>
      </c>
      <c r="AC1799" s="10">
        <v>9.1243205297000003</v>
      </c>
    </row>
    <row r="1800" spans="25:29" x14ac:dyDescent="0.35">
      <c r="Y1800" t="str">
        <f t="shared" si="53"/>
        <v>8421_Autres industries extractives</v>
      </c>
      <c r="Z1800" t="str">
        <f>INDEX(PDC!$K$1:$L$89,MATCH('RP2016'!$AB1800,PDC!$K:$K,0),MATCH($Z$3,PDC!$K$1:$L$1,0))</f>
        <v>Autres industries extractives</v>
      </c>
      <c r="AA1800">
        <v>8421</v>
      </c>
      <c r="AB1800" t="s">
        <v>96</v>
      </c>
      <c r="AC1800" s="10">
        <v>231.48377077000001</v>
      </c>
    </row>
    <row r="1801" spans="25:29" x14ac:dyDescent="0.35">
      <c r="Y1801" t="str">
        <f t="shared" si="53"/>
        <v>8421_Services de soutien aux industries extractives</v>
      </c>
      <c r="Z1801" t="str">
        <f>INDEX(PDC!$K$1:$L$89,MATCH('RP2016'!$AB1801,PDC!$K:$K,0),MATCH($Z$3,PDC!$K$1:$L$1,0))</f>
        <v>Services de soutien aux industries extractives</v>
      </c>
      <c r="AA1801">
        <v>8421</v>
      </c>
      <c r="AB1801" t="s">
        <v>97</v>
      </c>
      <c r="AC1801" s="10">
        <v>1.0224537441999999</v>
      </c>
    </row>
    <row r="1802" spans="25:29" x14ac:dyDescent="0.35">
      <c r="Y1802" t="str">
        <f t="shared" si="53"/>
        <v>8421_Industries alimentaires</v>
      </c>
      <c r="Z1802" t="str">
        <f>INDEX(PDC!$K$1:$L$89,MATCH('RP2016'!$AB1802,PDC!$K:$K,0),MATCH($Z$3,PDC!$K$1:$L$1,0))</f>
        <v>Industries alimentaires</v>
      </c>
      <c r="AA1802">
        <v>8421</v>
      </c>
      <c r="AB1802" t="s">
        <v>199</v>
      </c>
      <c r="AC1802" s="10">
        <v>7354.8582183999997</v>
      </c>
    </row>
    <row r="1803" spans="25:29" x14ac:dyDescent="0.35">
      <c r="Y1803" t="str">
        <f t="shared" si="53"/>
        <v>8421_Fabrication de boissons</v>
      </c>
      <c r="Z1803" t="str">
        <f>INDEX(PDC!$K$1:$L$89,MATCH('RP2016'!$AB1803,PDC!$K:$K,0),MATCH($Z$3,PDC!$K$1:$L$1,0))</f>
        <v>Fabrication de boissons</v>
      </c>
      <c r="AA1803">
        <v>8421</v>
      </c>
      <c r="AB1803" t="s">
        <v>252</v>
      </c>
      <c r="AC1803" s="10">
        <v>311.23515946999999</v>
      </c>
    </row>
    <row r="1804" spans="25:29" x14ac:dyDescent="0.35">
      <c r="Y1804" t="str">
        <f t="shared" si="53"/>
        <v>8421_Fabrication de produits à base de tabac</v>
      </c>
      <c r="Z1804" t="str">
        <f>INDEX(PDC!$K$1:$L$89,MATCH('RP2016'!$AB1804,PDC!$K:$K,0),MATCH($Z$3,PDC!$K$1:$L$1,0))</f>
        <v>Fabrication de produits à base de tabac</v>
      </c>
      <c r="AA1804">
        <v>8421</v>
      </c>
      <c r="AB1804" t="s">
        <v>263</v>
      </c>
      <c r="AC1804" s="10">
        <v>8.6161082012999994</v>
      </c>
    </row>
    <row r="1805" spans="25:29" x14ac:dyDescent="0.35">
      <c r="Y1805" t="str">
        <f t="shared" si="53"/>
        <v>8421_Fabrication de textiles</v>
      </c>
      <c r="Z1805" t="str">
        <f>INDEX(PDC!$K$1:$L$89,MATCH('RP2016'!$AB1805,PDC!$K:$K,0),MATCH($Z$3,PDC!$K$1:$L$1,0))</f>
        <v>Fabrication de textiles</v>
      </c>
      <c r="AA1805">
        <v>8421</v>
      </c>
      <c r="AB1805" t="s">
        <v>250</v>
      </c>
      <c r="AC1805" s="10">
        <v>1592.8987374000001</v>
      </c>
    </row>
    <row r="1806" spans="25:29" x14ac:dyDescent="0.35">
      <c r="Y1806" t="str">
        <f t="shared" si="53"/>
        <v>8421_Industrie de l'habillement</v>
      </c>
      <c r="Z1806" t="str">
        <f>INDEX(PDC!$K$1:$L$89,MATCH('RP2016'!$AB1806,PDC!$K:$K,0),MATCH($Z$3,PDC!$K$1:$L$1,0))</f>
        <v>Industrie de l'habillement</v>
      </c>
      <c r="AA1806">
        <v>8421</v>
      </c>
      <c r="AB1806" t="s">
        <v>254</v>
      </c>
      <c r="AC1806" s="10">
        <v>976.16610047999995</v>
      </c>
    </row>
    <row r="1807" spans="25:29" x14ac:dyDescent="0.35">
      <c r="Y1807" t="str">
        <f t="shared" si="53"/>
        <v>8421_Industrie du cuir et de la chaussure</v>
      </c>
      <c r="Z1807" t="str">
        <f>INDEX(PDC!$K$1:$L$89,MATCH('RP2016'!$AB1807,PDC!$K:$K,0),MATCH($Z$3,PDC!$K$1:$L$1,0))</f>
        <v>Industrie du cuir et de la chaussure</v>
      </c>
      <c r="AA1807">
        <v>8421</v>
      </c>
      <c r="AB1807" t="s">
        <v>143</v>
      </c>
      <c r="AC1807" s="10">
        <v>410.78212071000002</v>
      </c>
    </row>
    <row r="1808" spans="25:29" x14ac:dyDescent="0.35">
      <c r="Y1808" t="str">
        <f t="shared" si="53"/>
        <v>8421_Travail du bois et fabrication d'articles en bois et en liège, à l'exception des meubles ; fabrication d'articles en vannerie et sparterie</v>
      </c>
      <c r="Z1808" t="str">
        <f>INDEX(PDC!$K$1:$L$89,MATCH('RP2016'!$AB1808,PDC!$K:$K,0),MATCH($Z$3,PDC!$K$1:$L$1,0))</f>
        <v>Travail du bois et fabrication d'articles en bois et en liège, à l'exception des meubles ; fabrication d'articles en vannerie et sparterie</v>
      </c>
      <c r="AA1808">
        <v>8421</v>
      </c>
      <c r="AB1808" t="s">
        <v>196</v>
      </c>
      <c r="AC1808" s="10">
        <v>720.84236411999996</v>
      </c>
    </row>
    <row r="1809" spans="25:29" x14ac:dyDescent="0.35">
      <c r="Y1809" t="str">
        <f t="shared" si="53"/>
        <v>8421_Industrie du papier et du carton</v>
      </c>
      <c r="Z1809" t="str">
        <f>INDEX(PDC!$K$1:$L$89,MATCH('RP2016'!$AB1809,PDC!$K:$K,0),MATCH($Z$3,PDC!$K$1:$L$1,0))</f>
        <v>Industrie du papier et du carton</v>
      </c>
      <c r="AA1809">
        <v>8421</v>
      </c>
      <c r="AB1809" t="s">
        <v>248</v>
      </c>
      <c r="AC1809" s="10">
        <v>1169.0993977000001</v>
      </c>
    </row>
    <row r="1810" spans="25:29" x14ac:dyDescent="0.35">
      <c r="Y1810" t="str">
        <f t="shared" si="53"/>
        <v>8421_Imprimerie et reproduction d'enregistrements</v>
      </c>
      <c r="Z1810" t="str">
        <f>INDEX(PDC!$K$1:$L$89,MATCH('RP2016'!$AB1810,PDC!$K:$K,0),MATCH($Z$3,PDC!$K$1:$L$1,0))</f>
        <v>Imprimerie et reproduction d'enregistrements</v>
      </c>
      <c r="AA1810">
        <v>8421</v>
      </c>
      <c r="AB1810" t="s">
        <v>221</v>
      </c>
      <c r="AC1810" s="10">
        <v>1557.3354517</v>
      </c>
    </row>
    <row r="1811" spans="25:29" x14ac:dyDescent="0.35">
      <c r="Y1811" t="str">
        <f t="shared" si="53"/>
        <v>8421_Cokéfaction et raffinage</v>
      </c>
      <c r="Z1811" t="str">
        <f>INDEX(PDC!$K$1:$L$89,MATCH('RP2016'!$AB1811,PDC!$K:$K,0),MATCH($Z$3,PDC!$K$1:$L$1,0))</f>
        <v>Cokéfaction et raffinage</v>
      </c>
      <c r="AA1811">
        <v>8421</v>
      </c>
      <c r="AB1811" t="s">
        <v>262</v>
      </c>
      <c r="AC1811" s="10">
        <v>895.87057377999997</v>
      </c>
    </row>
    <row r="1812" spans="25:29" x14ac:dyDescent="0.35">
      <c r="Y1812" t="str">
        <f t="shared" si="53"/>
        <v>8421_Industrie chimique</v>
      </c>
      <c r="Z1812" t="str">
        <f>INDEX(PDC!$K$1:$L$89,MATCH('RP2016'!$AB1812,PDC!$K:$K,0),MATCH($Z$3,PDC!$K$1:$L$1,0))</f>
        <v>Industrie chimique</v>
      </c>
      <c r="AA1812">
        <v>8421</v>
      </c>
      <c r="AB1812" t="s">
        <v>211</v>
      </c>
      <c r="AC1812" s="10">
        <v>9552.7087265999999</v>
      </c>
    </row>
    <row r="1813" spans="25:29" x14ac:dyDescent="0.35">
      <c r="Y1813" t="str">
        <f t="shared" si="53"/>
        <v>8421_Industrie pharmaceutique</v>
      </c>
      <c r="Z1813" t="str">
        <f>INDEX(PDC!$K$1:$L$89,MATCH('RP2016'!$AB1813,PDC!$K:$K,0),MATCH($Z$3,PDC!$K$1:$L$1,0))</f>
        <v>Industrie pharmaceutique</v>
      </c>
      <c r="AA1813">
        <v>8421</v>
      </c>
      <c r="AB1813" t="s">
        <v>259</v>
      </c>
      <c r="AC1813" s="10">
        <v>9595.5181560000001</v>
      </c>
    </row>
    <row r="1814" spans="25:29" x14ac:dyDescent="0.35">
      <c r="Y1814" t="str">
        <f t="shared" si="53"/>
        <v>8421_Fabrication de produits en caoutchouc et en plastique</v>
      </c>
      <c r="Z1814" t="str">
        <f>INDEX(PDC!$K$1:$L$89,MATCH('RP2016'!$AB1814,PDC!$K:$K,0),MATCH($Z$3,PDC!$K$1:$L$1,0))</f>
        <v>Fabrication de produits en caoutchouc et en plastique</v>
      </c>
      <c r="AA1814">
        <v>8421</v>
      </c>
      <c r="AB1814" t="s">
        <v>195</v>
      </c>
      <c r="AC1814" s="10">
        <v>3404.4118724999998</v>
      </c>
    </row>
    <row r="1815" spans="25:29" x14ac:dyDescent="0.35">
      <c r="Y1815" t="str">
        <f t="shared" si="53"/>
        <v>8421_Fabrication d'autres produits minéraux non métalliques</v>
      </c>
      <c r="Z1815" t="str">
        <f>INDEX(PDC!$K$1:$L$89,MATCH('RP2016'!$AB1815,PDC!$K:$K,0),MATCH($Z$3,PDC!$K$1:$L$1,0))</f>
        <v>Fabrication d'autres produits minéraux non métalliques</v>
      </c>
      <c r="AA1815">
        <v>8421</v>
      </c>
      <c r="AB1815" t="s">
        <v>203</v>
      </c>
      <c r="AC1815" s="10">
        <v>1916.8102428</v>
      </c>
    </row>
    <row r="1816" spans="25:29" x14ac:dyDescent="0.35">
      <c r="Y1816" t="str">
        <f t="shared" si="53"/>
        <v>8421_Métallurgie</v>
      </c>
      <c r="Z1816" t="str">
        <f>INDEX(PDC!$K$1:$L$89,MATCH('RP2016'!$AB1816,PDC!$K:$K,0),MATCH($Z$3,PDC!$K$1:$L$1,0))</f>
        <v>Métallurgie</v>
      </c>
      <c r="AA1816">
        <v>8421</v>
      </c>
      <c r="AB1816" t="s">
        <v>225</v>
      </c>
      <c r="AC1816" s="10">
        <v>1387.7470725000001</v>
      </c>
    </row>
    <row r="1817" spans="25:29" x14ac:dyDescent="0.35">
      <c r="Y1817" t="str">
        <f t="shared" si="53"/>
        <v>8421_Fabrication de produits métalliques, à l'exception des machines et des équipements</v>
      </c>
      <c r="Z1817" t="str">
        <f>INDEX(PDC!$K$1:$L$89,MATCH('RP2016'!$AB1817,PDC!$K:$K,0),MATCH($Z$3,PDC!$K$1:$L$1,0))</f>
        <v>Fabrication de produits métalliques, à l'exception des machines et des équipements</v>
      </c>
      <c r="AA1817">
        <v>8421</v>
      </c>
      <c r="AB1817" t="s">
        <v>204</v>
      </c>
      <c r="AC1817" s="10">
        <v>8733.9795897000004</v>
      </c>
    </row>
    <row r="1818" spans="25:29" x14ac:dyDescent="0.35">
      <c r="Y1818" t="str">
        <f t="shared" si="53"/>
        <v>8421_Fabrication de produits informatiques, électroniques et optiques</v>
      </c>
      <c r="Z1818" t="str">
        <f>INDEX(PDC!$K$1:$L$89,MATCH('RP2016'!$AB1818,PDC!$K:$K,0),MATCH($Z$3,PDC!$K$1:$L$1,0))</f>
        <v>Fabrication de produits informatiques, électroniques et optiques</v>
      </c>
      <c r="AA1818">
        <v>8421</v>
      </c>
      <c r="AB1818" t="s">
        <v>145</v>
      </c>
      <c r="AC1818" s="10">
        <v>2052.6823030999999</v>
      </c>
    </row>
    <row r="1819" spans="25:29" x14ac:dyDescent="0.35">
      <c r="Y1819" t="str">
        <f t="shared" si="53"/>
        <v>8421_Fabrication d'équipements électriques</v>
      </c>
      <c r="Z1819" t="str">
        <f>INDEX(PDC!$K$1:$L$89,MATCH('RP2016'!$AB1819,PDC!$K:$K,0),MATCH($Z$3,PDC!$K$1:$L$1,0))</f>
        <v>Fabrication d'équipements électriques</v>
      </c>
      <c r="AA1819">
        <v>8421</v>
      </c>
      <c r="AB1819" t="s">
        <v>235</v>
      </c>
      <c r="AC1819" s="10">
        <v>5380.4443162999996</v>
      </c>
    </row>
    <row r="1820" spans="25:29" x14ac:dyDescent="0.35">
      <c r="Y1820" t="str">
        <f t="shared" si="53"/>
        <v>8421_Fabrication de machines et équipements n.c.a.</v>
      </c>
      <c r="Z1820" t="str">
        <f>INDEX(PDC!$K$1:$L$89,MATCH('RP2016'!$AB1820,PDC!$K:$K,0),MATCH($Z$3,PDC!$K$1:$L$1,0))</f>
        <v>Fabrication de machines et équipements n.c.a.</v>
      </c>
      <c r="AA1820">
        <v>8421</v>
      </c>
      <c r="AB1820" t="s">
        <v>219</v>
      </c>
      <c r="AC1820" s="10">
        <v>9462.1186082999993</v>
      </c>
    </row>
    <row r="1821" spans="25:29" x14ac:dyDescent="0.35">
      <c r="Y1821" t="str">
        <f t="shared" si="53"/>
        <v>8421_Industrie automobile</v>
      </c>
      <c r="Z1821" t="str">
        <f>INDEX(PDC!$K$1:$L$89,MATCH('RP2016'!$AB1821,PDC!$K:$K,0),MATCH($Z$3,PDC!$K$1:$L$1,0))</f>
        <v>Industrie automobile</v>
      </c>
      <c r="AA1821">
        <v>8421</v>
      </c>
      <c r="AB1821" t="s">
        <v>208</v>
      </c>
      <c r="AC1821" s="10">
        <v>7266.4661868000003</v>
      </c>
    </row>
    <row r="1822" spans="25:29" x14ac:dyDescent="0.35">
      <c r="Y1822" t="str">
        <f t="shared" si="53"/>
        <v>8421_Fabrication d'autres matériels de transport</v>
      </c>
      <c r="Z1822" t="str">
        <f>INDEX(PDC!$K$1:$L$89,MATCH('RP2016'!$AB1822,PDC!$K:$K,0),MATCH($Z$3,PDC!$K$1:$L$1,0))</f>
        <v>Fabrication d'autres matériels de transport</v>
      </c>
      <c r="AA1822">
        <v>8421</v>
      </c>
      <c r="AB1822" t="s">
        <v>237</v>
      </c>
      <c r="AC1822" s="10">
        <v>1029.5585143999999</v>
      </c>
    </row>
    <row r="1823" spans="25:29" x14ac:dyDescent="0.35">
      <c r="Y1823" t="str">
        <f t="shared" si="53"/>
        <v>8421_Fabrication de meubles</v>
      </c>
      <c r="Z1823" t="str">
        <f>INDEX(PDC!$K$1:$L$89,MATCH('RP2016'!$AB1823,PDC!$K:$K,0),MATCH($Z$3,PDC!$K$1:$L$1,0))</f>
        <v>Fabrication de meubles</v>
      </c>
      <c r="AA1823">
        <v>8421</v>
      </c>
      <c r="AB1823" t="s">
        <v>231</v>
      </c>
      <c r="AC1823" s="10">
        <v>738.34604722999995</v>
      </c>
    </row>
    <row r="1824" spans="25:29" x14ac:dyDescent="0.35">
      <c r="Y1824" t="str">
        <f t="shared" si="53"/>
        <v>8421_Autres industries manufacturières</v>
      </c>
      <c r="Z1824" t="str">
        <f>INDEX(PDC!$K$1:$L$89,MATCH('RP2016'!$AB1824,PDC!$K:$K,0),MATCH($Z$3,PDC!$K$1:$L$1,0))</f>
        <v>Autres industries manufacturières</v>
      </c>
      <c r="AA1824">
        <v>8421</v>
      </c>
      <c r="AB1824" t="s">
        <v>244</v>
      </c>
      <c r="AC1824" s="10">
        <v>3998.4033979999999</v>
      </c>
    </row>
    <row r="1825" spans="25:29" x14ac:dyDescent="0.35">
      <c r="Y1825" t="str">
        <f t="shared" si="53"/>
        <v>8421_Réparation et installation de machines et d'équipements</v>
      </c>
      <c r="Z1825" t="str">
        <f>INDEX(PDC!$K$1:$L$89,MATCH('RP2016'!$AB1825,PDC!$K:$K,0),MATCH($Z$3,PDC!$K$1:$L$1,0))</f>
        <v>Réparation et installation de machines et d'équipements</v>
      </c>
      <c r="AA1825">
        <v>8421</v>
      </c>
      <c r="AB1825" t="s">
        <v>215</v>
      </c>
      <c r="AC1825" s="10">
        <v>6105.2384345999999</v>
      </c>
    </row>
    <row r="1826" spans="25:29" x14ac:dyDescent="0.35">
      <c r="Y1826" t="str">
        <f t="shared" si="53"/>
        <v>8421_Production et distribution d'électricité, de gaz, de vapeur et d'air conditionné</v>
      </c>
      <c r="Z1826" t="str">
        <f>INDEX(PDC!$K$1:$L$89,MATCH('RP2016'!$AB1826,PDC!$K:$K,0),MATCH($Z$3,PDC!$K$1:$L$1,0))</f>
        <v>Production et distribution d'électricité, de gaz, de vapeur et d'air conditionné</v>
      </c>
      <c r="AA1826">
        <v>8421</v>
      </c>
      <c r="AB1826" t="s">
        <v>253</v>
      </c>
      <c r="AC1826" s="10">
        <v>8650.9133767999992</v>
      </c>
    </row>
    <row r="1827" spans="25:29" x14ac:dyDescent="0.35">
      <c r="Y1827" t="str">
        <f t="shared" si="53"/>
        <v>8421_Captage, traitement et distribution d'eau</v>
      </c>
      <c r="Z1827" t="str">
        <f>INDEX(PDC!$K$1:$L$89,MATCH('RP2016'!$AB1827,PDC!$K:$K,0),MATCH($Z$3,PDC!$K$1:$L$1,0))</f>
        <v>Captage, traitement et distribution d'eau</v>
      </c>
      <c r="AA1827">
        <v>8421</v>
      </c>
      <c r="AB1827" t="s">
        <v>230</v>
      </c>
      <c r="AC1827" s="10">
        <v>1441.1459520000001</v>
      </c>
    </row>
    <row r="1828" spans="25:29" x14ac:dyDescent="0.35">
      <c r="Y1828" t="str">
        <f t="shared" si="53"/>
        <v>8421_Collecte et traitement des eaux usées</v>
      </c>
      <c r="Z1828" t="str">
        <f>INDEX(PDC!$K$1:$L$89,MATCH('RP2016'!$AB1828,PDC!$K:$K,0),MATCH($Z$3,PDC!$K$1:$L$1,0))</f>
        <v>Collecte et traitement des eaux usées</v>
      </c>
      <c r="AA1828">
        <v>8421</v>
      </c>
      <c r="AB1828" t="s">
        <v>197</v>
      </c>
      <c r="AC1828" s="10">
        <v>640.36083827000004</v>
      </c>
    </row>
    <row r="1829" spans="25:29" x14ac:dyDescent="0.35">
      <c r="Y1829" t="str">
        <f t="shared" si="53"/>
        <v>8421_Collecte, traitement et élimination des déchets ; récupération</v>
      </c>
      <c r="Z1829" t="str">
        <f>INDEX(PDC!$K$1:$L$89,MATCH('RP2016'!$AB1829,PDC!$K:$K,0),MATCH($Z$3,PDC!$K$1:$L$1,0))</f>
        <v>Collecte, traitement et élimination des déchets ; récupération</v>
      </c>
      <c r="AA1829">
        <v>8421</v>
      </c>
      <c r="AB1829" t="s">
        <v>147</v>
      </c>
      <c r="AC1829" s="10">
        <v>2523.2824085000002</v>
      </c>
    </row>
    <row r="1830" spans="25:29" x14ac:dyDescent="0.35">
      <c r="Y1830" t="str">
        <f t="shared" si="53"/>
        <v>8421_Dépollution et autres services de gestion des déchets</v>
      </c>
      <c r="Z1830" t="str">
        <f>INDEX(PDC!$K$1:$L$89,MATCH('RP2016'!$AB1830,PDC!$K:$K,0),MATCH($Z$3,PDC!$K$1:$L$1,0))</f>
        <v>Dépollution et autres services de gestion des déchets</v>
      </c>
      <c r="AA1830">
        <v>8421</v>
      </c>
      <c r="AB1830" t="s">
        <v>246</v>
      </c>
      <c r="AC1830" s="10">
        <v>363.60926369999999</v>
      </c>
    </row>
    <row r="1831" spans="25:29" x14ac:dyDescent="0.35">
      <c r="Y1831" t="str">
        <f t="shared" si="53"/>
        <v>8421_Construction de bâtiments</v>
      </c>
      <c r="Z1831" t="str">
        <f>INDEX(PDC!$K$1:$L$89,MATCH('RP2016'!$AB1831,PDC!$K:$K,0),MATCH($Z$3,PDC!$K$1:$L$1,0))</f>
        <v>Construction de bâtiments</v>
      </c>
      <c r="AA1831">
        <v>8421</v>
      </c>
      <c r="AB1831" t="s">
        <v>193</v>
      </c>
      <c r="AC1831" s="10">
        <v>4392.0747296</v>
      </c>
    </row>
    <row r="1832" spans="25:29" x14ac:dyDescent="0.35">
      <c r="Y1832" t="str">
        <f t="shared" si="53"/>
        <v>8421_Génie civil</v>
      </c>
      <c r="Z1832" t="str">
        <f>INDEX(PDC!$K$1:$L$89,MATCH('RP2016'!$AB1832,PDC!$K:$K,0),MATCH($Z$3,PDC!$K$1:$L$1,0))</f>
        <v>Génie civil</v>
      </c>
      <c r="AA1832">
        <v>8421</v>
      </c>
      <c r="AB1832" t="s">
        <v>149</v>
      </c>
      <c r="AC1832" s="10">
        <v>5902.7422831000003</v>
      </c>
    </row>
    <row r="1833" spans="25:29" x14ac:dyDescent="0.35">
      <c r="Y1833" t="str">
        <f t="shared" si="53"/>
        <v>8421_Travaux de construction spécialisés</v>
      </c>
      <c r="Z1833" t="str">
        <f>INDEX(PDC!$K$1:$L$89,MATCH('RP2016'!$AB1833,PDC!$K:$K,0),MATCH($Z$3,PDC!$K$1:$L$1,0))</f>
        <v>Travaux de construction spécialisés</v>
      </c>
      <c r="AA1833">
        <v>8421</v>
      </c>
      <c r="AB1833" t="s">
        <v>151</v>
      </c>
      <c r="AC1833" s="10">
        <v>31473.057133999999</v>
      </c>
    </row>
    <row r="1834" spans="25:29" x14ac:dyDescent="0.35">
      <c r="Y1834" t="str">
        <f t="shared" si="53"/>
        <v>8421_Commerce et réparation d'automobiles et de motocycles</v>
      </c>
      <c r="Z1834" t="str">
        <f>INDEX(PDC!$K$1:$L$89,MATCH('RP2016'!$AB1834,PDC!$K:$K,0),MATCH($Z$3,PDC!$K$1:$L$1,0))</f>
        <v>Commerce et réparation d'automobiles et de motocycles</v>
      </c>
      <c r="AA1834">
        <v>8421</v>
      </c>
      <c r="AB1834" t="s">
        <v>223</v>
      </c>
      <c r="AC1834" s="10">
        <v>10919.98798</v>
      </c>
    </row>
    <row r="1835" spans="25:29" x14ac:dyDescent="0.35">
      <c r="Y1835" t="str">
        <f t="shared" si="53"/>
        <v>8421_Commerce de gros, à l'exception des automobiles et des motocycles</v>
      </c>
      <c r="Z1835" t="str">
        <f>INDEX(PDC!$K$1:$L$89,MATCH('RP2016'!$AB1835,PDC!$K:$K,0),MATCH($Z$3,PDC!$K$1:$L$1,0))</f>
        <v>Commerce de gros, à l'exception des automobiles et des motocycles</v>
      </c>
      <c r="AA1835">
        <v>8421</v>
      </c>
      <c r="AB1835" t="s">
        <v>210</v>
      </c>
      <c r="AC1835" s="10">
        <v>39472.817966000002</v>
      </c>
    </row>
    <row r="1836" spans="25:29" x14ac:dyDescent="0.35">
      <c r="Y1836" t="str">
        <f t="shared" si="53"/>
        <v>8421_Commerce de détail, à l'exception des automobiles et des motocycles</v>
      </c>
      <c r="Z1836" t="str">
        <f>INDEX(PDC!$K$1:$L$89,MATCH('RP2016'!$AB1836,PDC!$K:$K,0),MATCH($Z$3,PDC!$K$1:$L$1,0))</f>
        <v>Commerce de détail, à l'exception des automobiles et des motocycles</v>
      </c>
      <c r="AA1836">
        <v>8421</v>
      </c>
      <c r="AB1836" t="s">
        <v>206</v>
      </c>
      <c r="AC1836" s="10">
        <v>44117.510982</v>
      </c>
    </row>
    <row r="1837" spans="25:29" x14ac:dyDescent="0.35">
      <c r="Y1837" t="str">
        <f t="shared" si="53"/>
        <v>8421_Transports terrestres et transport par conduites</v>
      </c>
      <c r="Z1837" t="str">
        <f>INDEX(PDC!$K$1:$L$89,MATCH('RP2016'!$AB1837,PDC!$K:$K,0),MATCH($Z$3,PDC!$K$1:$L$1,0))</f>
        <v>Transports terrestres et transport par conduites</v>
      </c>
      <c r="AA1837">
        <v>8421</v>
      </c>
      <c r="AB1837" t="s">
        <v>205</v>
      </c>
      <c r="AC1837" s="10">
        <v>25882.082434</v>
      </c>
    </row>
    <row r="1838" spans="25:29" x14ac:dyDescent="0.35">
      <c r="Y1838" t="str">
        <f t="shared" si="53"/>
        <v>8421_Transports par eau</v>
      </c>
      <c r="Z1838" t="str">
        <f>INDEX(PDC!$K$1:$L$89,MATCH('RP2016'!$AB1838,PDC!$K:$K,0),MATCH($Z$3,PDC!$K$1:$L$1,0))</f>
        <v>Transports par eau</v>
      </c>
      <c r="AA1838">
        <v>8421</v>
      </c>
      <c r="AB1838" t="s">
        <v>256</v>
      </c>
      <c r="AC1838" s="10">
        <v>213.46142508</v>
      </c>
    </row>
    <row r="1839" spans="25:29" x14ac:dyDescent="0.35">
      <c r="Y1839" t="str">
        <f t="shared" si="53"/>
        <v>8421_Transports aériens</v>
      </c>
      <c r="Z1839" t="str">
        <f>INDEX(PDC!$K$1:$L$89,MATCH('RP2016'!$AB1839,PDC!$K:$K,0),MATCH($Z$3,PDC!$K$1:$L$1,0))</f>
        <v>Transports aériens</v>
      </c>
      <c r="AA1839">
        <v>8421</v>
      </c>
      <c r="AB1839" t="s">
        <v>258</v>
      </c>
      <c r="AC1839" s="10">
        <v>1188.2857214999999</v>
      </c>
    </row>
    <row r="1840" spans="25:29" x14ac:dyDescent="0.35">
      <c r="Y1840" t="str">
        <f t="shared" si="53"/>
        <v>8421_Entreposage et services auxiliaires des transports</v>
      </c>
      <c r="Z1840" t="str">
        <f>INDEX(PDC!$K$1:$L$89,MATCH('RP2016'!$AB1840,PDC!$K:$K,0),MATCH($Z$3,PDC!$K$1:$L$1,0))</f>
        <v>Entreposage et services auxiliaires des transports</v>
      </c>
      <c r="AA1840">
        <v>8421</v>
      </c>
      <c r="AB1840" t="s">
        <v>200</v>
      </c>
      <c r="AC1840" s="10">
        <v>12939.858372999999</v>
      </c>
    </row>
    <row r="1841" spans="25:29" x14ac:dyDescent="0.35">
      <c r="Y1841" t="str">
        <f t="shared" si="53"/>
        <v>8421_Activités de poste et de courrier</v>
      </c>
      <c r="Z1841" t="str">
        <f>INDEX(PDC!$K$1:$L$89,MATCH('RP2016'!$AB1841,PDC!$K:$K,0),MATCH($Z$3,PDC!$K$1:$L$1,0))</f>
        <v>Activités de poste et de courrier</v>
      </c>
      <c r="AA1841">
        <v>8421</v>
      </c>
      <c r="AB1841" t="s">
        <v>229</v>
      </c>
      <c r="AC1841" s="10">
        <v>3578.5876024999998</v>
      </c>
    </row>
    <row r="1842" spans="25:29" x14ac:dyDescent="0.35">
      <c r="Y1842" t="str">
        <f t="shared" si="53"/>
        <v>8421_Hébergement</v>
      </c>
      <c r="Z1842" t="str">
        <f>INDEX(PDC!$K$1:$L$89,MATCH('RP2016'!$AB1842,PDC!$K:$K,0),MATCH($Z$3,PDC!$K$1:$L$1,0))</f>
        <v>Hébergement</v>
      </c>
      <c r="AA1842">
        <v>8421</v>
      </c>
      <c r="AB1842" t="s">
        <v>220</v>
      </c>
      <c r="AC1842" s="10">
        <v>5165.3389716000001</v>
      </c>
    </row>
    <row r="1843" spans="25:29" x14ac:dyDescent="0.35">
      <c r="Y1843" t="str">
        <f t="shared" si="53"/>
        <v>8421_Restauration</v>
      </c>
      <c r="Z1843" t="str">
        <f>INDEX(PDC!$K$1:$L$89,MATCH('RP2016'!$AB1843,PDC!$K:$K,0),MATCH($Z$3,PDC!$K$1:$L$1,0))</f>
        <v>Restauration</v>
      </c>
      <c r="AA1843">
        <v>8421</v>
      </c>
      <c r="AB1843" t="s">
        <v>214</v>
      </c>
      <c r="AC1843" s="10">
        <v>20557.248019999999</v>
      </c>
    </row>
    <row r="1844" spans="25:29" x14ac:dyDescent="0.35">
      <c r="Y1844" t="str">
        <f t="shared" si="53"/>
        <v>8421_Édition</v>
      </c>
      <c r="Z1844" t="str">
        <f>INDEX(PDC!$K$1:$L$89,MATCH('RP2016'!$AB1844,PDC!$K:$K,0),MATCH($Z$3,PDC!$K$1:$L$1,0))</f>
        <v>Édition</v>
      </c>
      <c r="AA1844">
        <v>8421</v>
      </c>
      <c r="AB1844" t="s">
        <v>255</v>
      </c>
      <c r="AC1844" s="10">
        <v>4545.0653177000004</v>
      </c>
    </row>
    <row r="1845" spans="25:29" x14ac:dyDescent="0.35">
      <c r="Y1845" t="str">
        <f t="shared" si="53"/>
        <v>8421_Production de films cinématographiques, de vidéo et de programmes de télévision ; enregistrement sonore et édition musicale</v>
      </c>
      <c r="Z1845" t="str">
        <f>INDEX(PDC!$K$1:$L$89,MATCH('RP2016'!$AB1845,PDC!$K:$K,0),MATCH($Z$3,PDC!$K$1:$L$1,0))</f>
        <v>Production de films cinématographiques, de vidéo et de programmes de télévision ; enregistrement sonore et édition musicale</v>
      </c>
      <c r="AA1845">
        <v>8421</v>
      </c>
      <c r="AB1845" t="s">
        <v>228</v>
      </c>
      <c r="AC1845" s="10">
        <v>1271.9086149</v>
      </c>
    </row>
    <row r="1846" spans="25:29" x14ac:dyDescent="0.35">
      <c r="Y1846" t="str">
        <f t="shared" si="53"/>
        <v>8421_Programmation et diffusion</v>
      </c>
      <c r="Z1846" t="str">
        <f>INDEX(PDC!$K$1:$L$89,MATCH('RP2016'!$AB1846,PDC!$K:$K,0),MATCH($Z$3,PDC!$K$1:$L$1,0))</f>
        <v>Programmation et diffusion</v>
      </c>
      <c r="AA1846">
        <v>8421</v>
      </c>
      <c r="AB1846" t="s">
        <v>257</v>
      </c>
      <c r="AC1846" s="10">
        <v>1085.2272194</v>
      </c>
    </row>
    <row r="1847" spans="25:29" x14ac:dyDescent="0.35">
      <c r="Y1847" t="str">
        <f t="shared" si="53"/>
        <v>8421_Télécommunications</v>
      </c>
      <c r="Z1847" t="str">
        <f>INDEX(PDC!$K$1:$L$89,MATCH('RP2016'!$AB1847,PDC!$K:$K,0),MATCH($Z$3,PDC!$K$1:$L$1,0))</f>
        <v>Télécommunications</v>
      </c>
      <c r="AA1847">
        <v>8421</v>
      </c>
      <c r="AB1847" t="s">
        <v>249</v>
      </c>
      <c r="AC1847" s="10">
        <v>4498.2871315000002</v>
      </c>
    </row>
    <row r="1848" spans="25:29" x14ac:dyDescent="0.35">
      <c r="Y1848" t="str">
        <f t="shared" si="53"/>
        <v>8421_Programmation, conseil et autres activités informatiques</v>
      </c>
      <c r="Z1848" t="str">
        <f>INDEX(PDC!$K$1:$L$89,MATCH('RP2016'!$AB1848,PDC!$K:$K,0),MATCH($Z$3,PDC!$K$1:$L$1,0))</f>
        <v>Programmation, conseil et autres activités informatiques</v>
      </c>
      <c r="AA1848">
        <v>8421</v>
      </c>
      <c r="AB1848" t="s">
        <v>233</v>
      </c>
      <c r="AC1848" s="10">
        <v>20502.990514000001</v>
      </c>
    </row>
    <row r="1849" spans="25:29" x14ac:dyDescent="0.35">
      <c r="Y1849" t="str">
        <f t="shared" si="53"/>
        <v>8421_Services d'information</v>
      </c>
      <c r="Z1849" t="str">
        <f>INDEX(PDC!$K$1:$L$89,MATCH('RP2016'!$AB1849,PDC!$K:$K,0),MATCH($Z$3,PDC!$K$1:$L$1,0))</f>
        <v>Services d'information</v>
      </c>
      <c r="AA1849">
        <v>8421</v>
      </c>
      <c r="AB1849" t="s">
        <v>153</v>
      </c>
      <c r="AC1849" s="10">
        <v>2967.3028233</v>
      </c>
    </row>
    <row r="1850" spans="25:29" x14ac:dyDescent="0.35">
      <c r="Y1850" t="str">
        <f t="shared" si="53"/>
        <v>8421_Activités des services financiers, hors assurance et caisses de retraite</v>
      </c>
      <c r="Z1850" t="str">
        <f>INDEX(PDC!$K$1:$L$89,MATCH('RP2016'!$AB1850,PDC!$K:$K,0),MATCH($Z$3,PDC!$K$1:$L$1,0))</f>
        <v>Activités des services financiers, hors assurance et caisses de retraite</v>
      </c>
      <c r="AA1850">
        <v>8421</v>
      </c>
      <c r="AB1850" t="s">
        <v>226</v>
      </c>
      <c r="AC1850" s="10">
        <v>16808.575240999999</v>
      </c>
    </row>
    <row r="1851" spans="25:29" x14ac:dyDescent="0.35">
      <c r="Y1851" t="str">
        <f t="shared" si="53"/>
        <v>8421_Assurance</v>
      </c>
      <c r="Z1851" t="str">
        <f>INDEX(PDC!$K$1:$L$89,MATCH('RP2016'!$AB1851,PDC!$K:$K,0),MATCH($Z$3,PDC!$K$1:$L$1,0))</f>
        <v>Assurance</v>
      </c>
      <c r="AA1851">
        <v>8421</v>
      </c>
      <c r="AB1851" t="s">
        <v>240</v>
      </c>
      <c r="AC1851" s="10">
        <v>6276.8120964</v>
      </c>
    </row>
    <row r="1852" spans="25:29" x14ac:dyDescent="0.35">
      <c r="Y1852" t="str">
        <f t="shared" si="53"/>
        <v>8421_Activités auxiliaires de services financiers et d'assurance</v>
      </c>
      <c r="Z1852" t="str">
        <f>INDEX(PDC!$K$1:$L$89,MATCH('RP2016'!$AB1852,PDC!$K:$K,0),MATCH($Z$3,PDC!$K$1:$L$1,0))</f>
        <v>Activités auxiliaires de services financiers et d'assurance</v>
      </c>
      <c r="AA1852">
        <v>8421</v>
      </c>
      <c r="AB1852" t="s">
        <v>232</v>
      </c>
      <c r="AC1852" s="10">
        <v>5909.2704622000001</v>
      </c>
    </row>
    <row r="1853" spans="25:29" x14ac:dyDescent="0.35">
      <c r="Y1853" t="str">
        <f t="shared" si="53"/>
        <v>8421_Activités immobilières</v>
      </c>
      <c r="Z1853" t="str">
        <f>INDEX(PDC!$K$1:$L$89,MATCH('RP2016'!$AB1853,PDC!$K:$K,0),MATCH($Z$3,PDC!$K$1:$L$1,0))</f>
        <v>Activités immobilières</v>
      </c>
      <c r="AA1853">
        <v>8421</v>
      </c>
      <c r="AB1853" t="s">
        <v>217</v>
      </c>
      <c r="AC1853" s="10">
        <v>10847.903016</v>
      </c>
    </row>
    <row r="1854" spans="25:29" x14ac:dyDescent="0.35">
      <c r="Y1854" t="str">
        <f t="shared" si="53"/>
        <v>8421_Activités juridiques et comptables</v>
      </c>
      <c r="Z1854" t="str">
        <f>INDEX(PDC!$K$1:$L$89,MATCH('RP2016'!$AB1854,PDC!$K:$K,0),MATCH($Z$3,PDC!$K$1:$L$1,0))</f>
        <v>Activités juridiques et comptables</v>
      </c>
      <c r="AA1854">
        <v>8421</v>
      </c>
      <c r="AB1854" t="s">
        <v>155</v>
      </c>
      <c r="AC1854" s="10">
        <v>8950.1982131000004</v>
      </c>
    </row>
    <row r="1855" spans="25:29" x14ac:dyDescent="0.35">
      <c r="Y1855" t="str">
        <f t="shared" si="53"/>
        <v>8421_Activités des sièges sociaux ; conseil de gestion</v>
      </c>
      <c r="Z1855" t="str">
        <f>INDEX(PDC!$K$1:$L$89,MATCH('RP2016'!$AB1855,PDC!$K:$K,0),MATCH($Z$3,PDC!$K$1:$L$1,0))</f>
        <v>Activités des sièges sociaux ; conseil de gestion</v>
      </c>
      <c r="AA1855">
        <v>8421</v>
      </c>
      <c r="AB1855" t="s">
        <v>234</v>
      </c>
      <c r="AC1855" s="10">
        <v>14238.520019</v>
      </c>
    </row>
    <row r="1856" spans="25:29" x14ac:dyDescent="0.35">
      <c r="Y1856" t="str">
        <f t="shared" si="53"/>
        <v>8421_Activités d'architecture et d'ingénierie ; activités de contrôle et analyses techniques</v>
      </c>
      <c r="Z1856" t="str">
        <f>INDEX(PDC!$K$1:$L$89,MATCH('RP2016'!$AB1856,PDC!$K:$K,0),MATCH($Z$3,PDC!$K$1:$L$1,0))</f>
        <v>Activités d'architecture et d'ingénierie ; activités de contrôle et analyses techniques</v>
      </c>
      <c r="AA1856">
        <v>8421</v>
      </c>
      <c r="AB1856" t="s">
        <v>243</v>
      </c>
      <c r="AC1856" s="10">
        <v>19624.110204000001</v>
      </c>
    </row>
    <row r="1857" spans="25:29" x14ac:dyDescent="0.35">
      <c r="Y1857" t="str">
        <f t="shared" si="53"/>
        <v>8421_Recherche-développement scientifique</v>
      </c>
      <c r="Z1857" t="str">
        <f>INDEX(PDC!$K$1:$L$89,MATCH('RP2016'!$AB1857,PDC!$K:$K,0),MATCH($Z$3,PDC!$K$1:$L$1,0))</f>
        <v>Recherche-développement scientifique</v>
      </c>
      <c r="AA1857">
        <v>8421</v>
      </c>
      <c r="AB1857" t="s">
        <v>251</v>
      </c>
      <c r="AC1857" s="10">
        <v>5309.7902205999999</v>
      </c>
    </row>
    <row r="1858" spans="25:29" x14ac:dyDescent="0.35">
      <c r="Y1858" t="str">
        <f t="shared" si="53"/>
        <v>8421_Publicité et études de marché</v>
      </c>
      <c r="Z1858" t="str">
        <f>INDEX(PDC!$K$1:$L$89,MATCH('RP2016'!$AB1858,PDC!$K:$K,0),MATCH($Z$3,PDC!$K$1:$L$1,0))</f>
        <v>Publicité et études de marché</v>
      </c>
      <c r="AA1858">
        <v>8421</v>
      </c>
      <c r="AB1858" t="s">
        <v>157</v>
      </c>
      <c r="AC1858" s="10">
        <v>4420.3443324999998</v>
      </c>
    </row>
    <row r="1859" spans="25:29" x14ac:dyDescent="0.35">
      <c r="Y1859" t="str">
        <f t="shared" si="53"/>
        <v>8421_Autres activités spécialisées, scientifiques et techniques</v>
      </c>
      <c r="Z1859" t="str">
        <f>INDEX(PDC!$K$1:$L$89,MATCH('RP2016'!$AB1859,PDC!$K:$K,0),MATCH($Z$3,PDC!$K$1:$L$1,0))</f>
        <v>Autres activités spécialisées, scientifiques et techniques</v>
      </c>
      <c r="AA1859">
        <v>8421</v>
      </c>
      <c r="AB1859" t="s">
        <v>159</v>
      </c>
      <c r="AC1859" s="10">
        <v>2152.4382829000001</v>
      </c>
    </row>
    <row r="1860" spans="25:29" x14ac:dyDescent="0.35">
      <c r="Y1860" t="str">
        <f t="shared" si="53"/>
        <v>8421_Activités vétérinaires</v>
      </c>
      <c r="Z1860" t="str">
        <f>INDEX(PDC!$K$1:$L$89,MATCH('RP2016'!$AB1860,PDC!$K:$K,0),MATCH($Z$3,PDC!$K$1:$L$1,0))</f>
        <v>Activités vétérinaires</v>
      </c>
      <c r="AA1860">
        <v>8421</v>
      </c>
      <c r="AB1860" t="s">
        <v>238</v>
      </c>
      <c r="AC1860" s="10">
        <v>257.88417642000002</v>
      </c>
    </row>
    <row r="1861" spans="25:29" x14ac:dyDescent="0.35">
      <c r="Y1861" t="str">
        <f t="shared" ref="Y1861:Y1924" si="54">AA1861&amp;"_"&amp;Z1861</f>
        <v>8421_Activités de location et location-bail</v>
      </c>
      <c r="Z1861" t="str">
        <f>INDEX(PDC!$K$1:$L$89,MATCH('RP2016'!$AB1861,PDC!$K:$K,0),MATCH($Z$3,PDC!$K$1:$L$1,0))</f>
        <v>Activités de location et location-bail</v>
      </c>
      <c r="AA1861">
        <v>8421</v>
      </c>
      <c r="AB1861" t="s">
        <v>236</v>
      </c>
      <c r="AC1861" s="10">
        <v>3641.1283957000001</v>
      </c>
    </row>
    <row r="1862" spans="25:29" x14ac:dyDescent="0.35">
      <c r="Y1862" t="str">
        <f t="shared" si="54"/>
        <v>8421_Activités liées à l'emploi</v>
      </c>
      <c r="Z1862" t="str">
        <f>INDEX(PDC!$K$1:$L$89,MATCH('RP2016'!$AB1862,PDC!$K:$K,0),MATCH($Z$3,PDC!$K$1:$L$1,0))</f>
        <v>Activités liées à l'emploi</v>
      </c>
      <c r="AA1862">
        <v>8421</v>
      </c>
      <c r="AB1862" t="s">
        <v>198</v>
      </c>
      <c r="AC1862" s="10">
        <v>18203.554946</v>
      </c>
    </row>
    <row r="1863" spans="25:29" x14ac:dyDescent="0.35">
      <c r="Y1863" t="str">
        <f t="shared" si="54"/>
        <v>8421_Activités des agences de voyage, voyagistes, services de réservation et activités connexes</v>
      </c>
      <c r="Z1863" t="str">
        <f>INDEX(PDC!$K$1:$L$89,MATCH('RP2016'!$AB1863,PDC!$K:$K,0),MATCH($Z$3,PDC!$K$1:$L$1,0))</f>
        <v>Activités des agences de voyage, voyagistes, services de réservation et activités connexes</v>
      </c>
      <c r="AA1863">
        <v>8421</v>
      </c>
      <c r="AB1863" t="s">
        <v>227</v>
      </c>
      <c r="AC1863" s="10">
        <v>1796.7411729</v>
      </c>
    </row>
    <row r="1864" spans="25:29" x14ac:dyDescent="0.35">
      <c r="Y1864" t="str">
        <f t="shared" si="54"/>
        <v>8421_Enquêtes et sécurité</v>
      </c>
      <c r="Z1864" t="str">
        <f>INDEX(PDC!$K$1:$L$89,MATCH('RP2016'!$AB1864,PDC!$K:$K,0),MATCH($Z$3,PDC!$K$1:$L$1,0))</f>
        <v>Enquêtes et sécurité</v>
      </c>
      <c r="AA1864">
        <v>8421</v>
      </c>
      <c r="AB1864" t="s">
        <v>213</v>
      </c>
      <c r="AC1864" s="10">
        <v>5156.4201298999997</v>
      </c>
    </row>
    <row r="1865" spans="25:29" x14ac:dyDescent="0.35">
      <c r="Y1865" t="str">
        <f t="shared" si="54"/>
        <v>8421_Services relatifs aux bâtiments et aménagement paysager</v>
      </c>
      <c r="Z1865" t="str">
        <f>INDEX(PDC!$K$1:$L$89,MATCH('RP2016'!$AB1865,PDC!$K:$K,0),MATCH($Z$3,PDC!$K$1:$L$1,0))</f>
        <v>Services relatifs aux bâtiments et aménagement paysager</v>
      </c>
      <c r="AA1865">
        <v>8421</v>
      </c>
      <c r="AB1865" t="s">
        <v>212</v>
      </c>
      <c r="AC1865" s="10">
        <v>12244.968193000001</v>
      </c>
    </row>
    <row r="1866" spans="25:29" x14ac:dyDescent="0.35">
      <c r="Y1866" t="str">
        <f t="shared" si="54"/>
        <v>8421_Activités administratives et autres activités de soutien aux entreprises</v>
      </c>
      <c r="Z1866" t="str">
        <f>INDEX(PDC!$K$1:$L$89,MATCH('RP2016'!$AB1866,PDC!$K:$K,0),MATCH($Z$3,PDC!$K$1:$L$1,0))</f>
        <v>Activités administratives et autres activités de soutien aux entreprises</v>
      </c>
      <c r="AA1866">
        <v>8421</v>
      </c>
      <c r="AB1866" t="s">
        <v>224</v>
      </c>
      <c r="AC1866" s="10">
        <v>9566.5537972000002</v>
      </c>
    </row>
    <row r="1867" spans="25:29" x14ac:dyDescent="0.35">
      <c r="Y1867" t="str">
        <f t="shared" si="54"/>
        <v>8421_Administration publique et défense ; sécurité sociale obligatoire</v>
      </c>
      <c r="Z1867" t="str">
        <f>INDEX(PDC!$K$1:$L$89,MATCH('RP2016'!$AB1867,PDC!$K:$K,0),MATCH($Z$3,PDC!$K$1:$L$1,0))</f>
        <v>Administration publique et défense ; sécurité sociale obligatoire</v>
      </c>
      <c r="AA1867">
        <v>8421</v>
      </c>
      <c r="AB1867" t="s">
        <v>218</v>
      </c>
      <c r="AC1867" s="10">
        <v>22188.845431000002</v>
      </c>
    </row>
    <row r="1868" spans="25:29" x14ac:dyDescent="0.35">
      <c r="Y1868" t="str">
        <f t="shared" si="54"/>
        <v>8421_Enseignement</v>
      </c>
      <c r="Z1868" t="str">
        <f>INDEX(PDC!$K$1:$L$89,MATCH('RP2016'!$AB1868,PDC!$K:$K,0),MATCH($Z$3,PDC!$K$1:$L$1,0))</f>
        <v>Enseignement</v>
      </c>
      <c r="AA1868">
        <v>8421</v>
      </c>
      <c r="AB1868" t="s">
        <v>222</v>
      </c>
      <c r="AC1868" s="10">
        <v>26143.350446</v>
      </c>
    </row>
    <row r="1869" spans="25:29" x14ac:dyDescent="0.35">
      <c r="Y1869" t="str">
        <f t="shared" si="54"/>
        <v>8421_Activités pour la santé humaine</v>
      </c>
      <c r="Z1869" t="str">
        <f>INDEX(PDC!$K$1:$L$89,MATCH('RP2016'!$AB1869,PDC!$K:$K,0),MATCH($Z$3,PDC!$K$1:$L$1,0))</f>
        <v>Activités pour la santé humaine</v>
      </c>
      <c r="AA1869">
        <v>8421</v>
      </c>
      <c r="AB1869" t="s">
        <v>207</v>
      </c>
      <c r="AC1869" s="10">
        <v>26152.201473000001</v>
      </c>
    </row>
    <row r="1870" spans="25:29" x14ac:dyDescent="0.35">
      <c r="Y1870" t="str">
        <f t="shared" si="54"/>
        <v>8421_Hébergement médico-social et social</v>
      </c>
      <c r="Z1870" t="str">
        <f>INDEX(PDC!$K$1:$L$89,MATCH('RP2016'!$AB1870,PDC!$K:$K,0),MATCH($Z$3,PDC!$K$1:$L$1,0))</f>
        <v>Hébergement médico-social et social</v>
      </c>
      <c r="AA1870">
        <v>8421</v>
      </c>
      <c r="AB1870" t="s">
        <v>202</v>
      </c>
      <c r="AC1870" s="10">
        <v>13495.558931</v>
      </c>
    </row>
    <row r="1871" spans="25:29" x14ac:dyDescent="0.35">
      <c r="Y1871" t="str">
        <f t="shared" si="54"/>
        <v>8421_Action sociale sans hébergement</v>
      </c>
      <c r="Z1871" t="str">
        <f>INDEX(PDC!$K$1:$L$89,MATCH('RP2016'!$AB1871,PDC!$K:$K,0),MATCH($Z$3,PDC!$K$1:$L$1,0))</f>
        <v>Action sociale sans hébergement</v>
      </c>
      <c r="AA1871">
        <v>8421</v>
      </c>
      <c r="AB1871" t="s">
        <v>201</v>
      </c>
      <c r="AC1871" s="10">
        <v>33453.800190000002</v>
      </c>
    </row>
    <row r="1872" spans="25:29" x14ac:dyDescent="0.35">
      <c r="Y1872" t="str">
        <f t="shared" si="54"/>
        <v>8421_Activités créatives, artistiques et de spectacle</v>
      </c>
      <c r="Z1872" t="str">
        <f>INDEX(PDC!$K$1:$L$89,MATCH('RP2016'!$AB1872,PDC!$K:$K,0),MATCH($Z$3,PDC!$K$1:$L$1,0))</f>
        <v>Activités créatives, artistiques et de spectacle</v>
      </c>
      <c r="AA1872">
        <v>8421</v>
      </c>
      <c r="AB1872" t="s">
        <v>245</v>
      </c>
      <c r="AC1872" s="10">
        <v>3876.1472438999999</v>
      </c>
    </row>
    <row r="1873" spans="25:29" x14ac:dyDescent="0.35">
      <c r="Y1873" t="str">
        <f t="shared" si="54"/>
        <v>8421_Bibliothèques, archives, musées et autres activités culturelles</v>
      </c>
      <c r="Z1873" t="str">
        <f>INDEX(PDC!$K$1:$L$89,MATCH('RP2016'!$AB1873,PDC!$K:$K,0),MATCH($Z$3,PDC!$K$1:$L$1,0))</f>
        <v>Bibliothèques, archives, musées et autres activités culturelles</v>
      </c>
      <c r="AA1873">
        <v>8421</v>
      </c>
      <c r="AB1873" t="s">
        <v>239</v>
      </c>
      <c r="AC1873" s="10">
        <v>441.43917121999999</v>
      </c>
    </row>
    <row r="1874" spans="25:29" x14ac:dyDescent="0.35">
      <c r="Y1874" t="str">
        <f t="shared" si="54"/>
        <v>8421_Organisation de jeux de hasard et d'argent</v>
      </c>
      <c r="Z1874" t="str">
        <f>INDEX(PDC!$K$1:$L$89,MATCH('RP2016'!$AB1874,PDC!$K:$K,0),MATCH($Z$3,PDC!$K$1:$L$1,0))</f>
        <v>Organisation de jeux de hasard et d'argent</v>
      </c>
      <c r="AA1874">
        <v>8421</v>
      </c>
      <c r="AB1874" t="s">
        <v>247</v>
      </c>
      <c r="AC1874" s="10">
        <v>354.67809454000002</v>
      </c>
    </row>
    <row r="1875" spans="25:29" x14ac:dyDescent="0.35">
      <c r="Y1875" t="str">
        <f t="shared" si="54"/>
        <v>8421_Activités sportives, récréatives et de loisirs</v>
      </c>
      <c r="Z1875" t="str">
        <f>INDEX(PDC!$K$1:$L$89,MATCH('RP2016'!$AB1875,PDC!$K:$K,0),MATCH($Z$3,PDC!$K$1:$L$1,0))</f>
        <v>Activités sportives, récréatives et de loisirs</v>
      </c>
      <c r="AA1875">
        <v>8421</v>
      </c>
      <c r="AB1875" t="s">
        <v>241</v>
      </c>
      <c r="AC1875" s="10">
        <v>3838.1272683000002</v>
      </c>
    </row>
    <row r="1876" spans="25:29" x14ac:dyDescent="0.35">
      <c r="Y1876" t="str">
        <f t="shared" si="54"/>
        <v>8421_Activités des organisations associatives</v>
      </c>
      <c r="Z1876" t="str">
        <f>INDEX(PDC!$K$1:$L$89,MATCH('RP2016'!$AB1876,PDC!$K:$K,0),MATCH($Z$3,PDC!$K$1:$L$1,0))</f>
        <v>Activités des organisations associatives</v>
      </c>
      <c r="AA1876">
        <v>8421</v>
      </c>
      <c r="AB1876" t="s">
        <v>209</v>
      </c>
      <c r="AC1876" s="10">
        <v>11415.504384</v>
      </c>
    </row>
    <row r="1877" spans="25:29" x14ac:dyDescent="0.35">
      <c r="Y1877" t="str">
        <f t="shared" si="54"/>
        <v>8421_Réparation d'ordinateurs et de biens personnels et domestiques</v>
      </c>
      <c r="Z1877" t="str">
        <f>INDEX(PDC!$K$1:$L$89,MATCH('RP2016'!$AB1877,PDC!$K:$K,0),MATCH($Z$3,PDC!$K$1:$L$1,0))</f>
        <v>Réparation d'ordinateurs et de biens personnels et domestiques</v>
      </c>
      <c r="AA1877">
        <v>8421</v>
      </c>
      <c r="AB1877" t="s">
        <v>242</v>
      </c>
      <c r="AC1877" s="10">
        <v>1079.7094691</v>
      </c>
    </row>
    <row r="1878" spans="25:29" x14ac:dyDescent="0.35">
      <c r="Y1878" t="str">
        <f t="shared" si="54"/>
        <v>8421_Autres services personnels</v>
      </c>
      <c r="Z1878" t="str">
        <f>INDEX(PDC!$K$1:$L$89,MATCH('RP2016'!$AB1878,PDC!$K:$K,0),MATCH($Z$3,PDC!$K$1:$L$1,0))</f>
        <v>Autres services personnels</v>
      </c>
      <c r="AA1878">
        <v>8421</v>
      </c>
      <c r="AB1878" t="s">
        <v>216</v>
      </c>
      <c r="AC1878" s="10">
        <v>5096.0987728999999</v>
      </c>
    </row>
    <row r="1879" spans="25:29" x14ac:dyDescent="0.35">
      <c r="Y1879" t="str">
        <f t="shared" si="54"/>
        <v>8421_Activités des ménages en tant qu'employeurs de personnel domestique</v>
      </c>
      <c r="Z1879" t="str">
        <f>INDEX(PDC!$K$1:$L$89,MATCH('RP2016'!$AB1879,PDC!$K:$K,0),MATCH($Z$3,PDC!$K$1:$L$1,0))</f>
        <v>Activités des ménages en tant qu'employeurs de personnel domestique</v>
      </c>
      <c r="AA1879">
        <v>8421</v>
      </c>
      <c r="AB1879" t="s">
        <v>261</v>
      </c>
      <c r="AC1879" s="10">
        <v>4315.0318979000003</v>
      </c>
    </row>
    <row r="1880" spans="25:29" x14ac:dyDescent="0.35">
      <c r="Y1880" t="str">
        <f t="shared" si="54"/>
        <v>8421_Activités des organisations et organismes extraterritoriaux</v>
      </c>
      <c r="Z1880" t="str">
        <f>INDEX(PDC!$K$1:$L$89,MATCH('RP2016'!$AB1880,PDC!$K:$K,0),MATCH($Z$3,PDC!$K$1:$L$1,0))</f>
        <v>Activités des organisations et organismes extraterritoriaux</v>
      </c>
      <c r="AA1880">
        <v>8421</v>
      </c>
      <c r="AB1880" t="s">
        <v>260</v>
      </c>
      <c r="AC1880" s="10">
        <v>616.40195188999996</v>
      </c>
    </row>
    <row r="1881" spans="25:29" x14ac:dyDescent="0.35">
      <c r="Y1881" t="str">
        <f t="shared" si="54"/>
        <v>8422_Culture et production animale, chasse et services annexes</v>
      </c>
      <c r="Z1881" t="str">
        <f>INDEX(PDC!$K$1:$L$89,MATCH('RP2016'!$AB1881,PDC!$K:$K,0),MATCH($Z$3,PDC!$K$1:$L$1,0))</f>
        <v>Culture et production animale, chasse et services annexes</v>
      </c>
      <c r="AA1881">
        <v>8422</v>
      </c>
      <c r="AB1881" t="s">
        <v>94</v>
      </c>
      <c r="AC1881" s="10">
        <v>488.21580777000003</v>
      </c>
    </row>
    <row r="1882" spans="25:29" x14ac:dyDescent="0.35">
      <c r="Y1882" t="str">
        <f t="shared" si="54"/>
        <v>8422_Sylviculture et exploitation forestière</v>
      </c>
      <c r="Z1882" t="str">
        <f>INDEX(PDC!$K$1:$L$89,MATCH('RP2016'!$AB1882,PDC!$K:$K,0),MATCH($Z$3,PDC!$K$1:$L$1,0))</f>
        <v>Sylviculture et exploitation forestière</v>
      </c>
      <c r="AA1882">
        <v>8422</v>
      </c>
      <c r="AB1882" t="s">
        <v>95</v>
      </c>
      <c r="AC1882" s="10">
        <v>12.884871961</v>
      </c>
    </row>
    <row r="1883" spans="25:29" x14ac:dyDescent="0.35">
      <c r="Y1883" t="str">
        <f t="shared" si="54"/>
        <v>8422_Autres industries extractives</v>
      </c>
      <c r="Z1883" t="str">
        <f>INDEX(PDC!$K$1:$L$89,MATCH('RP2016'!$AB1883,PDC!$K:$K,0),MATCH($Z$3,PDC!$K$1:$L$1,0))</f>
        <v>Autres industries extractives</v>
      </c>
      <c r="AA1883">
        <v>8422</v>
      </c>
      <c r="AB1883" t="s">
        <v>96</v>
      </c>
      <c r="AC1883" s="10">
        <v>22.723673137999999</v>
      </c>
    </row>
    <row r="1884" spans="25:29" x14ac:dyDescent="0.35">
      <c r="Y1884" t="str">
        <f t="shared" si="54"/>
        <v>8422_Industries alimentaires</v>
      </c>
      <c r="Z1884" t="str">
        <f>INDEX(PDC!$K$1:$L$89,MATCH('RP2016'!$AB1884,PDC!$K:$K,0),MATCH($Z$3,PDC!$K$1:$L$1,0))</f>
        <v>Industries alimentaires</v>
      </c>
      <c r="AA1884">
        <v>8422</v>
      </c>
      <c r="AB1884" t="s">
        <v>199</v>
      </c>
      <c r="AC1884" s="10">
        <v>662.27261279000004</v>
      </c>
    </row>
    <row r="1885" spans="25:29" x14ac:dyDescent="0.35">
      <c r="Y1885" t="str">
        <f t="shared" si="54"/>
        <v>8422_Fabrication de boissons</v>
      </c>
      <c r="Z1885" t="str">
        <f>INDEX(PDC!$K$1:$L$89,MATCH('RP2016'!$AB1885,PDC!$K:$K,0),MATCH($Z$3,PDC!$K$1:$L$1,0))</f>
        <v>Fabrication de boissons</v>
      </c>
      <c r="AA1885">
        <v>8422</v>
      </c>
      <c r="AB1885" t="s">
        <v>252</v>
      </c>
      <c r="AC1885" s="10">
        <v>45.357919713999998</v>
      </c>
    </row>
    <row r="1886" spans="25:29" x14ac:dyDescent="0.35">
      <c r="Y1886" t="str">
        <f t="shared" si="54"/>
        <v>8422_Fabrication de textiles</v>
      </c>
      <c r="Z1886" t="str">
        <f>INDEX(PDC!$K$1:$L$89,MATCH('RP2016'!$AB1886,PDC!$K:$K,0),MATCH($Z$3,PDC!$K$1:$L$1,0))</f>
        <v>Fabrication de textiles</v>
      </c>
      <c r="AA1886">
        <v>8422</v>
      </c>
      <c r="AB1886" t="s">
        <v>250</v>
      </c>
      <c r="AC1886" s="10">
        <v>16.164666983</v>
      </c>
    </row>
    <row r="1887" spans="25:29" x14ac:dyDescent="0.35">
      <c r="Y1887" t="str">
        <f t="shared" si="54"/>
        <v>8422_Industrie de l'habillement</v>
      </c>
      <c r="Z1887" t="str">
        <f>INDEX(PDC!$K$1:$L$89,MATCH('RP2016'!$AB1887,PDC!$K:$K,0),MATCH($Z$3,PDC!$K$1:$L$1,0))</f>
        <v>Industrie de l'habillement</v>
      </c>
      <c r="AA1887">
        <v>8422</v>
      </c>
      <c r="AB1887" t="s">
        <v>254</v>
      </c>
      <c r="AC1887" s="10">
        <v>9.9666182951</v>
      </c>
    </row>
    <row r="1888" spans="25:29" x14ac:dyDescent="0.35">
      <c r="Y1888" t="str">
        <f t="shared" si="54"/>
        <v>8422_Industrie du cuir et de la chaussure</v>
      </c>
      <c r="Z1888" t="str">
        <f>INDEX(PDC!$K$1:$L$89,MATCH('RP2016'!$AB1888,PDC!$K:$K,0),MATCH($Z$3,PDC!$K$1:$L$1,0))</f>
        <v>Industrie du cuir et de la chaussure</v>
      </c>
      <c r="AA1888">
        <v>8422</v>
      </c>
      <c r="AB1888" t="s">
        <v>143</v>
      </c>
      <c r="AC1888" s="10">
        <v>19.364337512999999</v>
      </c>
    </row>
    <row r="1889" spans="25:29" x14ac:dyDescent="0.35">
      <c r="Y1889" t="str">
        <f t="shared" si="54"/>
        <v>8422_Travail du bois et fabrication d'articles en bois et en liège, à l'exception des meubles ; fabrication d'articles en vannerie et sparterie</v>
      </c>
      <c r="Z1889" t="str">
        <f>INDEX(PDC!$K$1:$L$89,MATCH('RP2016'!$AB1889,PDC!$K:$K,0),MATCH($Z$3,PDC!$K$1:$L$1,0))</f>
        <v>Travail du bois et fabrication d'articles en bois et en liège, à l'exception des meubles ; fabrication d'articles en vannerie et sparterie</v>
      </c>
      <c r="AA1889">
        <v>8422</v>
      </c>
      <c r="AB1889" t="s">
        <v>196</v>
      </c>
      <c r="AC1889" s="10">
        <v>42.443106702999998</v>
      </c>
    </row>
    <row r="1890" spans="25:29" x14ac:dyDescent="0.35">
      <c r="Y1890" t="str">
        <f t="shared" si="54"/>
        <v>8422_Industrie du papier et du carton</v>
      </c>
      <c r="Z1890" t="str">
        <f>INDEX(PDC!$K$1:$L$89,MATCH('RP2016'!$AB1890,PDC!$K:$K,0),MATCH($Z$3,PDC!$K$1:$L$1,0))</f>
        <v>Industrie du papier et du carton</v>
      </c>
      <c r="AA1890">
        <v>8422</v>
      </c>
      <c r="AB1890" t="s">
        <v>248</v>
      </c>
      <c r="AC1890" s="10">
        <v>640.22782432999998</v>
      </c>
    </row>
    <row r="1891" spans="25:29" x14ac:dyDescent="0.35">
      <c r="Y1891" t="str">
        <f t="shared" si="54"/>
        <v>8422_Imprimerie et reproduction d'enregistrements</v>
      </c>
      <c r="Z1891" t="str">
        <f>INDEX(PDC!$K$1:$L$89,MATCH('RP2016'!$AB1891,PDC!$K:$K,0),MATCH($Z$3,PDC!$K$1:$L$1,0))</f>
        <v>Imprimerie et reproduction d'enregistrements</v>
      </c>
      <c r="AA1891">
        <v>8422</v>
      </c>
      <c r="AB1891" t="s">
        <v>221</v>
      </c>
      <c r="AC1891" s="10">
        <v>220.18994573000001</v>
      </c>
    </row>
    <row r="1892" spans="25:29" x14ac:dyDescent="0.35">
      <c r="Y1892" t="str">
        <f t="shared" si="54"/>
        <v>8422_Cokéfaction et raffinage</v>
      </c>
      <c r="Z1892" t="str">
        <f>INDEX(PDC!$K$1:$L$89,MATCH('RP2016'!$AB1892,PDC!$K:$K,0),MATCH($Z$3,PDC!$K$1:$L$1,0))</f>
        <v>Cokéfaction et raffinage</v>
      </c>
      <c r="AA1892">
        <v>8422</v>
      </c>
      <c r="AB1892" t="s">
        <v>262</v>
      </c>
      <c r="AC1892" s="10">
        <v>1.0153749859000001</v>
      </c>
    </row>
    <row r="1893" spans="25:29" x14ac:dyDescent="0.35">
      <c r="Y1893" t="str">
        <f t="shared" si="54"/>
        <v>8422_Industrie chimique</v>
      </c>
      <c r="Z1893" t="str">
        <f>INDEX(PDC!$K$1:$L$89,MATCH('RP2016'!$AB1893,PDC!$K:$K,0),MATCH($Z$3,PDC!$K$1:$L$1,0))</f>
        <v>Industrie chimique</v>
      </c>
      <c r="AA1893">
        <v>8422</v>
      </c>
      <c r="AB1893" t="s">
        <v>211</v>
      </c>
      <c r="AC1893" s="10">
        <v>78.979364293000003</v>
      </c>
    </row>
    <row r="1894" spans="25:29" x14ac:dyDescent="0.35">
      <c r="Y1894" t="str">
        <f t="shared" si="54"/>
        <v>8422_Industrie pharmaceutique</v>
      </c>
      <c r="Z1894" t="str">
        <f>INDEX(PDC!$K$1:$L$89,MATCH('RP2016'!$AB1894,PDC!$K:$K,0),MATCH($Z$3,PDC!$K$1:$L$1,0))</f>
        <v>Industrie pharmaceutique</v>
      </c>
      <c r="AA1894">
        <v>8422</v>
      </c>
      <c r="AB1894" t="s">
        <v>259</v>
      </c>
      <c r="AC1894" s="10">
        <v>98.827967846000007</v>
      </c>
    </row>
    <row r="1895" spans="25:29" x14ac:dyDescent="0.35">
      <c r="Y1895" t="str">
        <f t="shared" si="54"/>
        <v>8422_Fabrication de produits en caoutchouc et en plastique</v>
      </c>
      <c r="Z1895" t="str">
        <f>INDEX(PDC!$K$1:$L$89,MATCH('RP2016'!$AB1895,PDC!$K:$K,0),MATCH($Z$3,PDC!$K$1:$L$1,0))</f>
        <v>Fabrication de produits en caoutchouc et en plastique</v>
      </c>
      <c r="AA1895">
        <v>8422</v>
      </c>
      <c r="AB1895" t="s">
        <v>195</v>
      </c>
      <c r="AC1895" s="10">
        <v>124.59320438</v>
      </c>
    </row>
    <row r="1896" spans="25:29" x14ac:dyDescent="0.35">
      <c r="Y1896" t="str">
        <f t="shared" si="54"/>
        <v>8422_Fabrication d'autres produits minéraux non métalliques</v>
      </c>
      <c r="Z1896" t="str">
        <f>INDEX(PDC!$K$1:$L$89,MATCH('RP2016'!$AB1896,PDC!$K:$K,0),MATCH($Z$3,PDC!$K$1:$L$1,0))</f>
        <v>Fabrication d'autres produits minéraux non métalliques</v>
      </c>
      <c r="AA1896">
        <v>8422</v>
      </c>
      <c r="AB1896" t="s">
        <v>203</v>
      </c>
      <c r="AC1896" s="10">
        <v>471.49207402000002</v>
      </c>
    </row>
    <row r="1897" spans="25:29" x14ac:dyDescent="0.35">
      <c r="Y1897" t="str">
        <f t="shared" si="54"/>
        <v>8422_Métallurgie</v>
      </c>
      <c r="Z1897" t="str">
        <f>INDEX(PDC!$K$1:$L$89,MATCH('RP2016'!$AB1897,PDC!$K:$K,0),MATCH($Z$3,PDC!$K$1:$L$1,0))</f>
        <v>Métallurgie</v>
      </c>
      <c r="AA1897">
        <v>8422</v>
      </c>
      <c r="AB1897" t="s">
        <v>225</v>
      </c>
      <c r="AC1897" s="10">
        <v>25.166921550000001</v>
      </c>
    </row>
    <row r="1898" spans="25:29" x14ac:dyDescent="0.35">
      <c r="Y1898" t="str">
        <f t="shared" si="54"/>
        <v>8422_Fabrication de produits métalliques, à l'exception des machines et des équipements</v>
      </c>
      <c r="Z1898" t="str">
        <f>INDEX(PDC!$K$1:$L$89,MATCH('RP2016'!$AB1898,PDC!$K:$K,0),MATCH($Z$3,PDC!$K$1:$L$1,0))</f>
        <v>Fabrication de produits métalliques, à l'exception des machines et des équipements</v>
      </c>
      <c r="AA1898">
        <v>8422</v>
      </c>
      <c r="AB1898" t="s">
        <v>204</v>
      </c>
      <c r="AC1898" s="10">
        <v>212.33888296999999</v>
      </c>
    </row>
    <row r="1899" spans="25:29" x14ac:dyDescent="0.35">
      <c r="Y1899" t="str">
        <f t="shared" si="54"/>
        <v>8422_Fabrication de produits informatiques, électroniques et optiques</v>
      </c>
      <c r="Z1899" t="str">
        <f>INDEX(PDC!$K$1:$L$89,MATCH('RP2016'!$AB1899,PDC!$K:$K,0),MATCH($Z$3,PDC!$K$1:$L$1,0))</f>
        <v>Fabrication de produits informatiques, électroniques et optiques</v>
      </c>
      <c r="AA1899">
        <v>8422</v>
      </c>
      <c r="AB1899" t="s">
        <v>145</v>
      </c>
      <c r="AC1899" s="10">
        <v>17.105787804999999</v>
      </c>
    </row>
    <row r="1900" spans="25:29" x14ac:dyDescent="0.35">
      <c r="Y1900" t="str">
        <f t="shared" si="54"/>
        <v>8422_Fabrication d'équipements électriques</v>
      </c>
      <c r="Z1900" t="str">
        <f>INDEX(PDC!$K$1:$L$89,MATCH('RP2016'!$AB1900,PDC!$K:$K,0),MATCH($Z$3,PDC!$K$1:$L$1,0))</f>
        <v>Fabrication d'équipements électriques</v>
      </c>
      <c r="AA1900">
        <v>8422</v>
      </c>
      <c r="AB1900" t="s">
        <v>235</v>
      </c>
      <c r="AC1900" s="10">
        <v>53.488645957000003</v>
      </c>
    </row>
    <row r="1901" spans="25:29" x14ac:dyDescent="0.35">
      <c r="Y1901" t="str">
        <f t="shared" si="54"/>
        <v>8422_Fabrication de machines et équipements n.c.a.</v>
      </c>
      <c r="Z1901" t="str">
        <f>INDEX(PDC!$K$1:$L$89,MATCH('RP2016'!$AB1901,PDC!$K:$K,0),MATCH($Z$3,PDC!$K$1:$L$1,0))</f>
        <v>Fabrication de machines et équipements n.c.a.</v>
      </c>
      <c r="AA1901">
        <v>8422</v>
      </c>
      <c r="AB1901" t="s">
        <v>219</v>
      </c>
      <c r="AC1901" s="10">
        <v>197.18411071</v>
      </c>
    </row>
    <row r="1902" spans="25:29" x14ac:dyDescent="0.35">
      <c r="Y1902" t="str">
        <f t="shared" si="54"/>
        <v>8422_Industrie automobile</v>
      </c>
      <c r="Z1902" t="str">
        <f>INDEX(PDC!$K$1:$L$89,MATCH('RP2016'!$AB1902,PDC!$K:$K,0),MATCH($Z$3,PDC!$K$1:$L$1,0))</f>
        <v>Industrie automobile</v>
      </c>
      <c r="AA1902">
        <v>8422</v>
      </c>
      <c r="AB1902" t="s">
        <v>208</v>
      </c>
      <c r="AC1902" s="10">
        <v>36.444632126000002</v>
      </c>
    </row>
    <row r="1903" spans="25:29" x14ac:dyDescent="0.35">
      <c r="Y1903" t="str">
        <f t="shared" si="54"/>
        <v>8422_Fabrication de meubles</v>
      </c>
      <c r="Z1903" t="str">
        <f>INDEX(PDC!$K$1:$L$89,MATCH('RP2016'!$AB1903,PDC!$K:$K,0),MATCH($Z$3,PDC!$K$1:$L$1,0))</f>
        <v>Fabrication de meubles</v>
      </c>
      <c r="AA1903">
        <v>8422</v>
      </c>
      <c r="AB1903" t="s">
        <v>231</v>
      </c>
      <c r="AC1903" s="10">
        <v>11.206634617000001</v>
      </c>
    </row>
    <row r="1904" spans="25:29" x14ac:dyDescent="0.35">
      <c r="Y1904" t="str">
        <f t="shared" si="54"/>
        <v>8422_Autres industries manufacturières</v>
      </c>
      <c r="Z1904" t="str">
        <f>INDEX(PDC!$K$1:$L$89,MATCH('RP2016'!$AB1904,PDC!$K:$K,0),MATCH($Z$3,PDC!$K$1:$L$1,0))</f>
        <v>Autres industries manufacturières</v>
      </c>
      <c r="AA1904">
        <v>8422</v>
      </c>
      <c r="AB1904" t="s">
        <v>244</v>
      </c>
      <c r="AC1904" s="10">
        <v>25.650557067000001</v>
      </c>
    </row>
    <row r="1905" spans="25:29" x14ac:dyDescent="0.35">
      <c r="Y1905" t="str">
        <f t="shared" si="54"/>
        <v>8422_Réparation et installation de machines et d'équipements</v>
      </c>
      <c r="Z1905" t="str">
        <f>INDEX(PDC!$K$1:$L$89,MATCH('RP2016'!$AB1905,PDC!$K:$K,0),MATCH($Z$3,PDC!$K$1:$L$1,0))</f>
        <v>Réparation et installation de machines et d'équipements</v>
      </c>
      <c r="AA1905">
        <v>8422</v>
      </c>
      <c r="AB1905" t="s">
        <v>215</v>
      </c>
      <c r="AC1905" s="10">
        <v>244.08445906</v>
      </c>
    </row>
    <row r="1906" spans="25:29" x14ac:dyDescent="0.35">
      <c r="Y1906" t="str">
        <f t="shared" si="54"/>
        <v>8422_Production et distribution d'électricité, de gaz, de vapeur et d'air conditionné</v>
      </c>
      <c r="Z1906" t="str">
        <f>INDEX(PDC!$K$1:$L$89,MATCH('RP2016'!$AB1906,PDC!$K:$K,0),MATCH($Z$3,PDC!$K$1:$L$1,0))</f>
        <v>Production et distribution d'électricité, de gaz, de vapeur et d'air conditionné</v>
      </c>
      <c r="AA1906">
        <v>8422</v>
      </c>
      <c r="AB1906" t="s">
        <v>253</v>
      </c>
      <c r="AC1906" s="10">
        <v>1743.0634539</v>
      </c>
    </row>
    <row r="1907" spans="25:29" x14ac:dyDescent="0.35">
      <c r="Y1907" t="str">
        <f t="shared" si="54"/>
        <v>8422_Captage, traitement et distribution d'eau</v>
      </c>
      <c r="Z1907" t="str">
        <f>INDEX(PDC!$K$1:$L$89,MATCH('RP2016'!$AB1907,PDC!$K:$K,0),MATCH($Z$3,PDC!$K$1:$L$1,0))</f>
        <v>Captage, traitement et distribution d'eau</v>
      </c>
      <c r="AA1907">
        <v>8422</v>
      </c>
      <c r="AB1907" t="s">
        <v>230</v>
      </c>
      <c r="AC1907" s="10">
        <v>95.974205021000003</v>
      </c>
    </row>
    <row r="1908" spans="25:29" x14ac:dyDescent="0.35">
      <c r="Y1908" t="str">
        <f t="shared" si="54"/>
        <v>8422_Collecte, traitement et élimination des déchets ; récupération</v>
      </c>
      <c r="Z1908" t="str">
        <f>INDEX(PDC!$K$1:$L$89,MATCH('RP2016'!$AB1908,PDC!$K:$K,0),MATCH($Z$3,PDC!$K$1:$L$1,0))</f>
        <v>Collecte, traitement et élimination des déchets ; récupération</v>
      </c>
      <c r="AA1908">
        <v>8422</v>
      </c>
      <c r="AB1908" t="s">
        <v>147</v>
      </c>
      <c r="AC1908" s="10">
        <v>96.297736850000007</v>
      </c>
    </row>
    <row r="1909" spans="25:29" x14ac:dyDescent="0.35">
      <c r="Y1909" t="str">
        <f t="shared" si="54"/>
        <v>8422_Dépollution et autres services de gestion des déchets</v>
      </c>
      <c r="Z1909" t="str">
        <f>INDEX(PDC!$K$1:$L$89,MATCH('RP2016'!$AB1909,PDC!$K:$K,0),MATCH($Z$3,PDC!$K$1:$L$1,0))</f>
        <v>Dépollution et autres services de gestion des déchets</v>
      </c>
      <c r="AA1909">
        <v>8422</v>
      </c>
      <c r="AB1909" t="s">
        <v>246</v>
      </c>
      <c r="AC1909" s="10">
        <v>28.525565986</v>
      </c>
    </row>
    <row r="1910" spans="25:29" x14ac:dyDescent="0.35">
      <c r="Y1910" t="str">
        <f t="shared" si="54"/>
        <v>8422_Construction de bâtiments</v>
      </c>
      <c r="Z1910" t="str">
        <f>INDEX(PDC!$K$1:$L$89,MATCH('RP2016'!$AB1910,PDC!$K:$K,0),MATCH($Z$3,PDC!$K$1:$L$1,0))</f>
        <v>Construction de bâtiments</v>
      </c>
      <c r="AA1910">
        <v>8422</v>
      </c>
      <c r="AB1910" t="s">
        <v>193</v>
      </c>
      <c r="AC1910" s="10">
        <v>167.72844401</v>
      </c>
    </row>
    <row r="1911" spans="25:29" x14ac:dyDescent="0.35">
      <c r="Y1911" t="str">
        <f t="shared" si="54"/>
        <v>8422_Génie civil</v>
      </c>
      <c r="Z1911" t="str">
        <f>INDEX(PDC!$K$1:$L$89,MATCH('RP2016'!$AB1911,PDC!$K:$K,0),MATCH($Z$3,PDC!$K$1:$L$1,0))</f>
        <v>Génie civil</v>
      </c>
      <c r="AA1911">
        <v>8422</v>
      </c>
      <c r="AB1911" t="s">
        <v>149</v>
      </c>
      <c r="AC1911" s="10">
        <v>317.66465529999999</v>
      </c>
    </row>
    <row r="1912" spans="25:29" x14ac:dyDescent="0.35">
      <c r="Y1912" t="str">
        <f t="shared" si="54"/>
        <v>8422_Travaux de construction spécialisés</v>
      </c>
      <c r="Z1912" t="str">
        <f>INDEX(PDC!$K$1:$L$89,MATCH('RP2016'!$AB1912,PDC!$K:$K,0),MATCH($Z$3,PDC!$K$1:$L$1,0))</f>
        <v>Travaux de construction spécialisés</v>
      </c>
      <c r="AA1912">
        <v>8422</v>
      </c>
      <c r="AB1912" t="s">
        <v>151</v>
      </c>
      <c r="AC1912" s="10">
        <v>1788.4586597</v>
      </c>
    </row>
    <row r="1913" spans="25:29" x14ac:dyDescent="0.35">
      <c r="Y1913" t="str">
        <f t="shared" si="54"/>
        <v>8422_Commerce et réparation d'automobiles et de motocycles</v>
      </c>
      <c r="Z1913" t="str">
        <f>INDEX(PDC!$K$1:$L$89,MATCH('RP2016'!$AB1913,PDC!$K:$K,0),MATCH($Z$3,PDC!$K$1:$L$1,0))</f>
        <v>Commerce et réparation d'automobiles et de motocycles</v>
      </c>
      <c r="AA1913">
        <v>8422</v>
      </c>
      <c r="AB1913" t="s">
        <v>223</v>
      </c>
      <c r="AC1913" s="10">
        <v>775.27724951000005</v>
      </c>
    </row>
    <row r="1914" spans="25:29" x14ac:dyDescent="0.35">
      <c r="Y1914" t="str">
        <f t="shared" si="54"/>
        <v>8422_Commerce de gros, à l'exception des automobiles et des motocycles</v>
      </c>
      <c r="Z1914" t="str">
        <f>INDEX(PDC!$K$1:$L$89,MATCH('RP2016'!$AB1914,PDC!$K:$K,0),MATCH($Z$3,PDC!$K$1:$L$1,0))</f>
        <v>Commerce de gros, à l'exception des automobiles et des motocycles</v>
      </c>
      <c r="AA1914">
        <v>8422</v>
      </c>
      <c r="AB1914" t="s">
        <v>210</v>
      </c>
      <c r="AC1914" s="10">
        <v>1167.8132903999999</v>
      </c>
    </row>
    <row r="1915" spans="25:29" x14ac:dyDescent="0.35">
      <c r="Y1915" t="str">
        <f t="shared" si="54"/>
        <v>8422_Commerce de détail, à l'exception des automobiles et des motocycles</v>
      </c>
      <c r="Z1915" t="str">
        <f>INDEX(PDC!$K$1:$L$89,MATCH('RP2016'!$AB1915,PDC!$K:$K,0),MATCH($Z$3,PDC!$K$1:$L$1,0))</f>
        <v>Commerce de détail, à l'exception des automobiles et des motocycles</v>
      </c>
      <c r="AA1915">
        <v>8422</v>
      </c>
      <c r="AB1915" t="s">
        <v>206</v>
      </c>
      <c r="AC1915" s="10">
        <v>2682.7998427000002</v>
      </c>
    </row>
    <row r="1916" spans="25:29" x14ac:dyDescent="0.35">
      <c r="Y1916" t="str">
        <f t="shared" si="54"/>
        <v>8422_Transports terrestres et transport par conduites</v>
      </c>
      <c r="Z1916" t="str">
        <f>INDEX(PDC!$K$1:$L$89,MATCH('RP2016'!$AB1916,PDC!$K:$K,0),MATCH($Z$3,PDC!$K$1:$L$1,0))</f>
        <v>Transports terrestres et transport par conduites</v>
      </c>
      <c r="AA1916">
        <v>8422</v>
      </c>
      <c r="AB1916" t="s">
        <v>205</v>
      </c>
      <c r="AC1916" s="10">
        <v>1456.7060997000001</v>
      </c>
    </row>
    <row r="1917" spans="25:29" x14ac:dyDescent="0.35">
      <c r="Y1917" t="str">
        <f t="shared" si="54"/>
        <v>8422_Entreposage et services auxiliaires des transports</v>
      </c>
      <c r="Z1917" t="str">
        <f>INDEX(PDC!$K$1:$L$89,MATCH('RP2016'!$AB1917,PDC!$K:$K,0),MATCH($Z$3,PDC!$K$1:$L$1,0))</f>
        <v>Entreposage et services auxiliaires des transports</v>
      </c>
      <c r="AA1917">
        <v>8422</v>
      </c>
      <c r="AB1917" t="s">
        <v>200</v>
      </c>
      <c r="AC1917" s="10">
        <v>1085.6062422</v>
      </c>
    </row>
    <row r="1918" spans="25:29" x14ac:dyDescent="0.35">
      <c r="Y1918" t="str">
        <f t="shared" si="54"/>
        <v>8422_Activités de poste et de courrier</v>
      </c>
      <c r="Z1918" t="str">
        <f>INDEX(PDC!$K$1:$L$89,MATCH('RP2016'!$AB1918,PDC!$K:$K,0),MATCH($Z$3,PDC!$K$1:$L$1,0))</f>
        <v>Activités de poste et de courrier</v>
      </c>
      <c r="AA1918">
        <v>8422</v>
      </c>
      <c r="AB1918" t="s">
        <v>229</v>
      </c>
      <c r="AC1918" s="10">
        <v>132.17110793000001</v>
      </c>
    </row>
    <row r="1919" spans="25:29" x14ac:dyDescent="0.35">
      <c r="Y1919" t="str">
        <f t="shared" si="54"/>
        <v>8422_Hébergement</v>
      </c>
      <c r="Z1919" t="str">
        <f>INDEX(PDC!$K$1:$L$89,MATCH('RP2016'!$AB1919,PDC!$K:$K,0),MATCH($Z$3,PDC!$K$1:$L$1,0))</f>
        <v>Hébergement</v>
      </c>
      <c r="AA1919">
        <v>8422</v>
      </c>
      <c r="AB1919" t="s">
        <v>220</v>
      </c>
      <c r="AC1919" s="10">
        <v>276.33254218000002</v>
      </c>
    </row>
    <row r="1920" spans="25:29" x14ac:dyDescent="0.35">
      <c r="Y1920" t="str">
        <f t="shared" si="54"/>
        <v>8422_Restauration</v>
      </c>
      <c r="Z1920" t="str">
        <f>INDEX(PDC!$K$1:$L$89,MATCH('RP2016'!$AB1920,PDC!$K:$K,0),MATCH($Z$3,PDC!$K$1:$L$1,0))</f>
        <v>Restauration</v>
      </c>
      <c r="AA1920">
        <v>8422</v>
      </c>
      <c r="AB1920" t="s">
        <v>214</v>
      </c>
      <c r="AC1920" s="10">
        <v>984.40564931999995</v>
      </c>
    </row>
    <row r="1921" spans="25:29" x14ac:dyDescent="0.35">
      <c r="Y1921" t="str">
        <f t="shared" si="54"/>
        <v>8422_Édition</v>
      </c>
      <c r="Z1921" t="str">
        <f>INDEX(PDC!$K$1:$L$89,MATCH('RP2016'!$AB1921,PDC!$K:$K,0),MATCH($Z$3,PDC!$K$1:$L$1,0))</f>
        <v>Édition</v>
      </c>
      <c r="AA1921">
        <v>8422</v>
      </c>
      <c r="AB1921" t="s">
        <v>255</v>
      </c>
      <c r="AC1921" s="10">
        <v>36.055316587</v>
      </c>
    </row>
    <row r="1922" spans="25:29" x14ac:dyDescent="0.35">
      <c r="Y1922" t="str">
        <f t="shared" si="54"/>
        <v>8422_Production de films cinématographiques, de vidéo et de programmes de télévision ; enregistrement sonore et édition musicale</v>
      </c>
      <c r="Z1922" t="str">
        <f>INDEX(PDC!$K$1:$L$89,MATCH('RP2016'!$AB1922,PDC!$K:$K,0),MATCH($Z$3,PDC!$K$1:$L$1,0))</f>
        <v>Production de films cinématographiques, de vidéo et de programmes de télévision ; enregistrement sonore et édition musicale</v>
      </c>
      <c r="AA1922">
        <v>8422</v>
      </c>
      <c r="AB1922" t="s">
        <v>228</v>
      </c>
      <c r="AC1922" s="10">
        <v>36.627961585999998</v>
      </c>
    </row>
    <row r="1923" spans="25:29" x14ac:dyDescent="0.35">
      <c r="Y1923" t="str">
        <f t="shared" si="54"/>
        <v>8422_Télécommunications</v>
      </c>
      <c r="Z1923" t="str">
        <f>INDEX(PDC!$K$1:$L$89,MATCH('RP2016'!$AB1923,PDC!$K:$K,0),MATCH($Z$3,PDC!$K$1:$L$1,0))</f>
        <v>Télécommunications</v>
      </c>
      <c r="AA1923">
        <v>8422</v>
      </c>
      <c r="AB1923" t="s">
        <v>249</v>
      </c>
      <c r="AC1923" s="10">
        <v>78.031621298999994</v>
      </c>
    </row>
    <row r="1924" spans="25:29" x14ac:dyDescent="0.35">
      <c r="Y1924" t="str">
        <f t="shared" si="54"/>
        <v>8422_Programmation, conseil et autres activités informatiques</v>
      </c>
      <c r="Z1924" t="str">
        <f>INDEX(PDC!$K$1:$L$89,MATCH('RP2016'!$AB1924,PDC!$K:$K,0),MATCH($Z$3,PDC!$K$1:$L$1,0))</f>
        <v>Programmation, conseil et autres activités informatiques</v>
      </c>
      <c r="AA1924">
        <v>8422</v>
      </c>
      <c r="AB1924" t="s">
        <v>233</v>
      </c>
      <c r="AC1924" s="10">
        <v>66.355771458999996</v>
      </c>
    </row>
    <row r="1925" spans="25:29" x14ac:dyDescent="0.35">
      <c r="Y1925" t="str">
        <f t="shared" ref="Y1925:Y1988" si="55">AA1925&amp;"_"&amp;Z1925</f>
        <v>8422_Services d'information</v>
      </c>
      <c r="Z1925" t="str">
        <f>INDEX(PDC!$K$1:$L$89,MATCH('RP2016'!$AB1925,PDC!$K:$K,0),MATCH($Z$3,PDC!$K$1:$L$1,0))</f>
        <v>Services d'information</v>
      </c>
      <c r="AA1925">
        <v>8422</v>
      </c>
      <c r="AB1925" t="s">
        <v>153</v>
      </c>
      <c r="AC1925" s="10">
        <v>10.451015142999999</v>
      </c>
    </row>
    <row r="1926" spans="25:29" x14ac:dyDescent="0.35">
      <c r="Y1926" t="str">
        <f t="shared" si="55"/>
        <v>8422_Activités des services financiers, hors assurance et caisses de retraite</v>
      </c>
      <c r="Z1926" t="str">
        <f>INDEX(PDC!$K$1:$L$89,MATCH('RP2016'!$AB1926,PDC!$K:$K,0),MATCH($Z$3,PDC!$K$1:$L$1,0))</f>
        <v>Activités des services financiers, hors assurance et caisses de retraite</v>
      </c>
      <c r="AA1926">
        <v>8422</v>
      </c>
      <c r="AB1926" t="s">
        <v>226</v>
      </c>
      <c r="AC1926" s="10">
        <v>419.03553922999998</v>
      </c>
    </row>
    <row r="1927" spans="25:29" x14ac:dyDescent="0.35">
      <c r="Y1927" t="str">
        <f t="shared" si="55"/>
        <v>8422_Assurance</v>
      </c>
      <c r="Z1927" t="str">
        <f>INDEX(PDC!$K$1:$L$89,MATCH('RP2016'!$AB1927,PDC!$K:$K,0),MATCH($Z$3,PDC!$K$1:$L$1,0))</f>
        <v>Assurance</v>
      </c>
      <c r="AA1927">
        <v>8422</v>
      </c>
      <c r="AB1927" t="s">
        <v>240</v>
      </c>
      <c r="AC1927" s="10">
        <v>195.46027763999999</v>
      </c>
    </row>
    <row r="1928" spans="25:29" x14ac:dyDescent="0.35">
      <c r="Y1928" t="str">
        <f t="shared" si="55"/>
        <v>8422_Activités auxiliaires de services financiers et d'assurance</v>
      </c>
      <c r="Z1928" t="str">
        <f>INDEX(PDC!$K$1:$L$89,MATCH('RP2016'!$AB1928,PDC!$K:$K,0),MATCH($Z$3,PDC!$K$1:$L$1,0))</f>
        <v>Activités auxiliaires de services financiers et d'assurance</v>
      </c>
      <c r="AA1928">
        <v>8422</v>
      </c>
      <c r="AB1928" t="s">
        <v>232</v>
      </c>
      <c r="AC1928" s="10">
        <v>165.39741007999999</v>
      </c>
    </row>
    <row r="1929" spans="25:29" x14ac:dyDescent="0.35">
      <c r="Y1929" t="str">
        <f t="shared" si="55"/>
        <v>8422_Activités immobilières</v>
      </c>
      <c r="Z1929" t="str">
        <f>INDEX(PDC!$K$1:$L$89,MATCH('RP2016'!$AB1929,PDC!$K:$K,0),MATCH($Z$3,PDC!$K$1:$L$1,0))</f>
        <v>Activités immobilières</v>
      </c>
      <c r="AA1929">
        <v>8422</v>
      </c>
      <c r="AB1929" t="s">
        <v>217</v>
      </c>
      <c r="AC1929" s="10">
        <v>229.36148553000001</v>
      </c>
    </row>
    <row r="1930" spans="25:29" x14ac:dyDescent="0.35">
      <c r="Y1930" t="str">
        <f t="shared" si="55"/>
        <v>8422_Activités juridiques et comptables</v>
      </c>
      <c r="Z1930" t="str">
        <f>INDEX(PDC!$K$1:$L$89,MATCH('RP2016'!$AB1930,PDC!$K:$K,0),MATCH($Z$3,PDC!$K$1:$L$1,0))</f>
        <v>Activités juridiques et comptables</v>
      </c>
      <c r="AA1930">
        <v>8422</v>
      </c>
      <c r="AB1930" t="s">
        <v>155</v>
      </c>
      <c r="AC1930" s="10">
        <v>240.70727456</v>
      </c>
    </row>
    <row r="1931" spans="25:29" x14ac:dyDescent="0.35">
      <c r="Y1931" t="str">
        <f t="shared" si="55"/>
        <v>8422_Activités des sièges sociaux ; conseil de gestion</v>
      </c>
      <c r="Z1931" t="str">
        <f>INDEX(PDC!$K$1:$L$89,MATCH('RP2016'!$AB1931,PDC!$K:$K,0),MATCH($Z$3,PDC!$K$1:$L$1,0))</f>
        <v>Activités des sièges sociaux ; conseil de gestion</v>
      </c>
      <c r="AA1931">
        <v>8422</v>
      </c>
      <c r="AB1931" t="s">
        <v>234</v>
      </c>
      <c r="AC1931" s="10">
        <v>301.63543169000002</v>
      </c>
    </row>
    <row r="1932" spans="25:29" x14ac:dyDescent="0.35">
      <c r="Y1932" t="str">
        <f t="shared" si="55"/>
        <v>8422_Activités d'architecture et d'ingénierie ; activités de contrôle et analyses techniques</v>
      </c>
      <c r="Z1932" t="str">
        <f>INDEX(PDC!$K$1:$L$89,MATCH('RP2016'!$AB1932,PDC!$K:$K,0),MATCH($Z$3,PDC!$K$1:$L$1,0))</f>
        <v>Activités d'architecture et d'ingénierie ; activités de contrôle et analyses techniques</v>
      </c>
      <c r="AA1932">
        <v>8422</v>
      </c>
      <c r="AB1932" t="s">
        <v>243</v>
      </c>
      <c r="AC1932" s="10">
        <v>418.08945514999999</v>
      </c>
    </row>
    <row r="1933" spans="25:29" x14ac:dyDescent="0.35">
      <c r="Y1933" t="str">
        <f t="shared" si="55"/>
        <v>8422_Recherche-développement scientifique</v>
      </c>
      <c r="Z1933" t="str">
        <f>INDEX(PDC!$K$1:$L$89,MATCH('RP2016'!$AB1933,PDC!$K:$K,0),MATCH($Z$3,PDC!$K$1:$L$1,0))</f>
        <v>Recherche-développement scientifique</v>
      </c>
      <c r="AA1933">
        <v>8422</v>
      </c>
      <c r="AB1933" t="s">
        <v>251</v>
      </c>
      <c r="AC1933" s="10">
        <v>38.351456442</v>
      </c>
    </row>
    <row r="1934" spans="25:29" x14ac:dyDescent="0.35">
      <c r="Y1934" t="str">
        <f t="shared" si="55"/>
        <v>8422_Publicité et études de marché</v>
      </c>
      <c r="Z1934" t="str">
        <f>INDEX(PDC!$K$1:$L$89,MATCH('RP2016'!$AB1934,PDC!$K:$K,0),MATCH($Z$3,PDC!$K$1:$L$1,0))</f>
        <v>Publicité et études de marché</v>
      </c>
      <c r="AA1934">
        <v>8422</v>
      </c>
      <c r="AB1934" t="s">
        <v>157</v>
      </c>
      <c r="AC1934" s="10">
        <v>133.49118741000001</v>
      </c>
    </row>
    <row r="1935" spans="25:29" x14ac:dyDescent="0.35">
      <c r="Y1935" t="str">
        <f t="shared" si="55"/>
        <v>8422_Autres activités spécialisées, scientifiques et techniques</v>
      </c>
      <c r="Z1935" t="str">
        <f>INDEX(PDC!$K$1:$L$89,MATCH('RP2016'!$AB1935,PDC!$K:$K,0),MATCH($Z$3,PDC!$K$1:$L$1,0))</f>
        <v>Autres activités spécialisées, scientifiques et techniques</v>
      </c>
      <c r="AA1935">
        <v>8422</v>
      </c>
      <c r="AB1935" t="s">
        <v>159</v>
      </c>
      <c r="AC1935" s="10">
        <v>20.888322649999999</v>
      </c>
    </row>
    <row r="1936" spans="25:29" x14ac:dyDescent="0.35">
      <c r="Y1936" t="str">
        <f t="shared" si="55"/>
        <v>8422_Activités vétérinaires</v>
      </c>
      <c r="Z1936" t="str">
        <f>INDEX(PDC!$K$1:$L$89,MATCH('RP2016'!$AB1936,PDC!$K:$K,0),MATCH($Z$3,PDC!$K$1:$L$1,0))</f>
        <v>Activités vétérinaires</v>
      </c>
      <c r="AA1936">
        <v>8422</v>
      </c>
      <c r="AB1936" t="s">
        <v>238</v>
      </c>
      <c r="AC1936" s="10">
        <v>28.013195482</v>
      </c>
    </row>
    <row r="1937" spans="25:29" x14ac:dyDescent="0.35">
      <c r="Y1937" t="str">
        <f t="shared" si="55"/>
        <v>8422_Activités de location et location-bail</v>
      </c>
      <c r="Z1937" t="str">
        <f>INDEX(PDC!$K$1:$L$89,MATCH('RP2016'!$AB1937,PDC!$K:$K,0),MATCH($Z$3,PDC!$K$1:$L$1,0))</f>
        <v>Activités de location et location-bail</v>
      </c>
      <c r="AA1937">
        <v>8422</v>
      </c>
      <c r="AB1937" t="s">
        <v>236</v>
      </c>
      <c r="AC1937" s="10">
        <v>163.43144989999999</v>
      </c>
    </row>
    <row r="1938" spans="25:29" x14ac:dyDescent="0.35">
      <c r="Y1938" t="str">
        <f t="shared" si="55"/>
        <v>8422_Activités liées à l'emploi</v>
      </c>
      <c r="Z1938" t="str">
        <f>INDEX(PDC!$K$1:$L$89,MATCH('RP2016'!$AB1938,PDC!$K:$K,0),MATCH($Z$3,PDC!$K$1:$L$1,0))</f>
        <v>Activités liées à l'emploi</v>
      </c>
      <c r="AA1938">
        <v>8422</v>
      </c>
      <c r="AB1938" t="s">
        <v>198</v>
      </c>
      <c r="AC1938" s="10">
        <v>957.70876097999997</v>
      </c>
    </row>
    <row r="1939" spans="25:29" x14ac:dyDescent="0.35">
      <c r="Y1939" t="str">
        <f t="shared" si="55"/>
        <v>8422_Activités des agences de voyage, voyagistes, services de réservation et activités connexes</v>
      </c>
      <c r="Z1939" t="str">
        <f>INDEX(PDC!$K$1:$L$89,MATCH('RP2016'!$AB1939,PDC!$K:$K,0),MATCH($Z$3,PDC!$K$1:$L$1,0))</f>
        <v>Activités des agences de voyage, voyagistes, services de réservation et activités connexes</v>
      </c>
      <c r="AA1939">
        <v>8422</v>
      </c>
      <c r="AB1939" t="s">
        <v>227</v>
      </c>
      <c r="AC1939" s="10">
        <v>55.796602722000003</v>
      </c>
    </row>
    <row r="1940" spans="25:29" x14ac:dyDescent="0.35">
      <c r="Y1940" t="str">
        <f t="shared" si="55"/>
        <v>8422_Enquêtes et sécurité</v>
      </c>
      <c r="Z1940" t="str">
        <f>INDEX(PDC!$K$1:$L$89,MATCH('RP2016'!$AB1940,PDC!$K:$K,0),MATCH($Z$3,PDC!$K$1:$L$1,0))</f>
        <v>Enquêtes et sécurité</v>
      </c>
      <c r="AA1940">
        <v>8422</v>
      </c>
      <c r="AB1940" t="s">
        <v>213</v>
      </c>
      <c r="AC1940" s="10">
        <v>111.86239255</v>
      </c>
    </row>
    <row r="1941" spans="25:29" x14ac:dyDescent="0.35">
      <c r="Y1941" t="str">
        <f t="shared" si="55"/>
        <v>8422_Services relatifs aux bâtiments et aménagement paysager</v>
      </c>
      <c r="Z1941" t="str">
        <f>INDEX(PDC!$K$1:$L$89,MATCH('RP2016'!$AB1941,PDC!$K:$K,0),MATCH($Z$3,PDC!$K$1:$L$1,0))</f>
        <v>Services relatifs aux bâtiments et aménagement paysager</v>
      </c>
      <c r="AA1941">
        <v>8422</v>
      </c>
      <c r="AB1941" t="s">
        <v>212</v>
      </c>
      <c r="AC1941" s="10">
        <v>512.13384767000002</v>
      </c>
    </row>
    <row r="1942" spans="25:29" x14ac:dyDescent="0.35">
      <c r="Y1942" t="str">
        <f t="shared" si="55"/>
        <v>8422_Activités administratives et autres activités de soutien aux entreprises</v>
      </c>
      <c r="Z1942" t="str">
        <f>INDEX(PDC!$K$1:$L$89,MATCH('RP2016'!$AB1942,PDC!$K:$K,0),MATCH($Z$3,PDC!$K$1:$L$1,0))</f>
        <v>Activités administratives et autres activités de soutien aux entreprises</v>
      </c>
      <c r="AA1942">
        <v>8422</v>
      </c>
      <c r="AB1942" t="s">
        <v>224</v>
      </c>
      <c r="AC1942" s="10">
        <v>115.2051081</v>
      </c>
    </row>
    <row r="1943" spans="25:29" x14ac:dyDescent="0.35">
      <c r="Y1943" t="str">
        <f t="shared" si="55"/>
        <v>8422_Administration publique et défense ; sécurité sociale obligatoire</v>
      </c>
      <c r="Z1943" t="str">
        <f>INDEX(PDC!$K$1:$L$89,MATCH('RP2016'!$AB1943,PDC!$K:$K,0),MATCH($Z$3,PDC!$K$1:$L$1,0))</f>
        <v>Administration publique et défense ; sécurité sociale obligatoire</v>
      </c>
      <c r="AA1943">
        <v>8422</v>
      </c>
      <c r="AB1943" t="s">
        <v>218</v>
      </c>
      <c r="AC1943" s="10">
        <v>816.24885961999996</v>
      </c>
    </row>
    <row r="1944" spans="25:29" x14ac:dyDescent="0.35">
      <c r="Y1944" t="str">
        <f t="shared" si="55"/>
        <v>8422_Enseignement</v>
      </c>
      <c r="Z1944" t="str">
        <f>INDEX(PDC!$K$1:$L$89,MATCH('RP2016'!$AB1944,PDC!$K:$K,0),MATCH($Z$3,PDC!$K$1:$L$1,0))</f>
        <v>Enseignement</v>
      </c>
      <c r="AA1944">
        <v>8422</v>
      </c>
      <c r="AB1944" t="s">
        <v>222</v>
      </c>
      <c r="AC1944" s="10">
        <v>757.46503344999996</v>
      </c>
    </row>
    <row r="1945" spans="25:29" x14ac:dyDescent="0.35">
      <c r="Y1945" t="str">
        <f t="shared" si="55"/>
        <v>8422_Activités pour la santé humaine</v>
      </c>
      <c r="Z1945" t="str">
        <f>INDEX(PDC!$K$1:$L$89,MATCH('RP2016'!$AB1945,PDC!$K:$K,0),MATCH($Z$3,PDC!$K$1:$L$1,0))</f>
        <v>Activités pour la santé humaine</v>
      </c>
      <c r="AA1945">
        <v>8422</v>
      </c>
      <c r="AB1945" t="s">
        <v>207</v>
      </c>
      <c r="AC1945" s="10">
        <v>1185.2642525000001</v>
      </c>
    </row>
    <row r="1946" spans="25:29" x14ac:dyDescent="0.35">
      <c r="Y1946" t="str">
        <f t="shared" si="55"/>
        <v>8422_Hébergement médico-social et social</v>
      </c>
      <c r="Z1946" t="str">
        <f>INDEX(PDC!$K$1:$L$89,MATCH('RP2016'!$AB1946,PDC!$K:$K,0),MATCH($Z$3,PDC!$K$1:$L$1,0))</f>
        <v>Hébergement médico-social et social</v>
      </c>
      <c r="AA1946">
        <v>8422</v>
      </c>
      <c r="AB1946" t="s">
        <v>202</v>
      </c>
      <c r="AC1946" s="10">
        <v>1142.7303985000001</v>
      </c>
    </row>
    <row r="1947" spans="25:29" x14ac:dyDescent="0.35">
      <c r="Y1947" t="str">
        <f t="shared" si="55"/>
        <v>8422_Action sociale sans hébergement</v>
      </c>
      <c r="Z1947" t="str">
        <f>INDEX(PDC!$K$1:$L$89,MATCH('RP2016'!$AB1947,PDC!$K:$K,0),MATCH($Z$3,PDC!$K$1:$L$1,0))</f>
        <v>Action sociale sans hébergement</v>
      </c>
      <c r="AA1947">
        <v>8422</v>
      </c>
      <c r="AB1947" t="s">
        <v>201</v>
      </c>
      <c r="AC1947" s="10">
        <v>1886.7513005999999</v>
      </c>
    </row>
    <row r="1948" spans="25:29" x14ac:dyDescent="0.35">
      <c r="Y1948" t="str">
        <f t="shared" si="55"/>
        <v>8422_Activités créatives, artistiques et de spectacle</v>
      </c>
      <c r="Z1948" t="str">
        <f>INDEX(PDC!$K$1:$L$89,MATCH('RP2016'!$AB1948,PDC!$K:$K,0),MATCH($Z$3,PDC!$K$1:$L$1,0))</f>
        <v>Activités créatives, artistiques et de spectacle</v>
      </c>
      <c r="AA1948">
        <v>8422</v>
      </c>
      <c r="AB1948" t="s">
        <v>245</v>
      </c>
      <c r="AC1948" s="10">
        <v>78.841584085999997</v>
      </c>
    </row>
    <row r="1949" spans="25:29" x14ac:dyDescent="0.35">
      <c r="Y1949" t="str">
        <f t="shared" si="55"/>
        <v>8422_Bibliothèques, archives, musées et autres activités culturelles</v>
      </c>
      <c r="Z1949" t="str">
        <f>INDEX(PDC!$K$1:$L$89,MATCH('RP2016'!$AB1949,PDC!$K:$K,0),MATCH($Z$3,PDC!$K$1:$L$1,0))</f>
        <v>Bibliothèques, archives, musées et autres activités culturelles</v>
      </c>
      <c r="AA1949">
        <v>8422</v>
      </c>
      <c r="AB1949" t="s">
        <v>239</v>
      </c>
      <c r="AC1949" s="10">
        <v>21.902767764</v>
      </c>
    </row>
    <row r="1950" spans="25:29" x14ac:dyDescent="0.35">
      <c r="Y1950" t="str">
        <f t="shared" si="55"/>
        <v>8422_Activités sportives, récréatives et de loisirs</v>
      </c>
      <c r="Z1950" t="str">
        <f>INDEX(PDC!$K$1:$L$89,MATCH('RP2016'!$AB1950,PDC!$K:$K,0),MATCH($Z$3,PDC!$K$1:$L$1,0))</f>
        <v>Activités sportives, récréatives et de loisirs</v>
      </c>
      <c r="AA1950">
        <v>8422</v>
      </c>
      <c r="AB1950" t="s">
        <v>241</v>
      </c>
      <c r="AC1950" s="10">
        <v>141.49165306</v>
      </c>
    </row>
    <row r="1951" spans="25:29" x14ac:dyDescent="0.35">
      <c r="Y1951" t="str">
        <f t="shared" si="55"/>
        <v>8422_Activités des organisations associatives</v>
      </c>
      <c r="Z1951" t="str">
        <f>INDEX(PDC!$K$1:$L$89,MATCH('RP2016'!$AB1951,PDC!$K:$K,0),MATCH($Z$3,PDC!$K$1:$L$1,0))</f>
        <v>Activités des organisations associatives</v>
      </c>
      <c r="AA1951">
        <v>8422</v>
      </c>
      <c r="AB1951" t="s">
        <v>209</v>
      </c>
      <c r="AC1951" s="10">
        <v>309.13137690999997</v>
      </c>
    </row>
    <row r="1952" spans="25:29" x14ac:dyDescent="0.35">
      <c r="Y1952" t="str">
        <f t="shared" si="55"/>
        <v>8422_Réparation d'ordinateurs et de biens personnels et domestiques</v>
      </c>
      <c r="Z1952" t="str">
        <f>INDEX(PDC!$K$1:$L$89,MATCH('RP2016'!$AB1952,PDC!$K:$K,0),MATCH($Z$3,PDC!$K$1:$L$1,0))</f>
        <v>Réparation d'ordinateurs et de biens personnels et domestiques</v>
      </c>
      <c r="AA1952">
        <v>8422</v>
      </c>
      <c r="AB1952" t="s">
        <v>242</v>
      </c>
      <c r="AC1952" s="10">
        <v>4.0366663475999998</v>
      </c>
    </row>
    <row r="1953" spans="25:29" x14ac:dyDescent="0.35">
      <c r="Y1953" t="str">
        <f t="shared" si="55"/>
        <v>8422_Autres services personnels</v>
      </c>
      <c r="Z1953" t="str">
        <f>INDEX(PDC!$K$1:$L$89,MATCH('RP2016'!$AB1953,PDC!$K:$K,0),MATCH($Z$3,PDC!$K$1:$L$1,0))</f>
        <v>Autres services personnels</v>
      </c>
      <c r="AA1953">
        <v>8422</v>
      </c>
      <c r="AB1953" t="s">
        <v>216</v>
      </c>
      <c r="AC1953" s="10">
        <v>244.59541870999999</v>
      </c>
    </row>
    <row r="1954" spans="25:29" x14ac:dyDescent="0.35">
      <c r="Y1954" t="str">
        <f t="shared" si="55"/>
        <v>8422_Activités des ménages en tant qu'employeurs de personnel domestique</v>
      </c>
      <c r="Z1954" t="str">
        <f>INDEX(PDC!$K$1:$L$89,MATCH('RP2016'!$AB1954,PDC!$K:$K,0),MATCH($Z$3,PDC!$K$1:$L$1,0))</f>
        <v>Activités des ménages en tant qu'employeurs de personnel domestique</v>
      </c>
      <c r="AA1954">
        <v>8422</v>
      </c>
      <c r="AB1954" t="s">
        <v>261</v>
      </c>
      <c r="AC1954" s="10">
        <v>154.1719962</v>
      </c>
    </row>
    <row r="1955" spans="25:29" x14ac:dyDescent="0.35">
      <c r="Y1955" t="str">
        <f t="shared" si="55"/>
        <v>8422_Activités des organisations et organismes extraterritoriaux</v>
      </c>
      <c r="Z1955" t="str">
        <f>INDEX(PDC!$K$1:$L$89,MATCH('RP2016'!$AB1955,PDC!$K:$K,0),MATCH($Z$3,PDC!$K$1:$L$1,0))</f>
        <v>Activités des organisations et organismes extraterritoriaux</v>
      </c>
      <c r="AA1955">
        <v>8422</v>
      </c>
      <c r="AB1955" t="s">
        <v>260</v>
      </c>
      <c r="AC1955" s="10">
        <v>5.0422705313999998</v>
      </c>
    </row>
    <row r="1956" spans="25:29" x14ac:dyDescent="0.35">
      <c r="Y1956" t="str">
        <f t="shared" si="55"/>
        <v>8423_Culture et production animale, chasse et services annexes</v>
      </c>
      <c r="Z1956" t="str">
        <f>INDEX(PDC!$K$1:$L$89,MATCH('RP2016'!$AB1956,PDC!$K:$K,0),MATCH($Z$3,PDC!$K$1:$L$1,0))</f>
        <v>Culture et production animale, chasse et services annexes</v>
      </c>
      <c r="AA1956">
        <v>8423</v>
      </c>
      <c r="AB1956" t="s">
        <v>94</v>
      </c>
      <c r="AC1956" s="10">
        <v>360.07199529000002</v>
      </c>
    </row>
    <row r="1957" spans="25:29" x14ac:dyDescent="0.35">
      <c r="Y1957" t="str">
        <f t="shared" si="55"/>
        <v>8423_Sylviculture et exploitation forestière</v>
      </c>
      <c r="Z1957" t="str">
        <f>INDEX(PDC!$K$1:$L$89,MATCH('RP2016'!$AB1957,PDC!$K:$K,0),MATCH($Z$3,PDC!$K$1:$L$1,0))</f>
        <v>Sylviculture et exploitation forestière</v>
      </c>
      <c r="AA1957">
        <v>8423</v>
      </c>
      <c r="AB1957" t="s">
        <v>95</v>
      </c>
      <c r="AC1957" s="10">
        <v>14.677419355</v>
      </c>
    </row>
    <row r="1958" spans="25:29" x14ac:dyDescent="0.35">
      <c r="Y1958" t="str">
        <f t="shared" si="55"/>
        <v>8423_Autres industries extractives</v>
      </c>
      <c r="Z1958" t="str">
        <f>INDEX(PDC!$K$1:$L$89,MATCH('RP2016'!$AB1958,PDC!$K:$K,0),MATCH($Z$3,PDC!$K$1:$L$1,0))</f>
        <v>Autres industries extractives</v>
      </c>
      <c r="AA1958">
        <v>8423</v>
      </c>
      <c r="AB1958" t="s">
        <v>96</v>
      </c>
      <c r="AC1958" s="10">
        <v>23.142884437999999</v>
      </c>
    </row>
    <row r="1959" spans="25:29" x14ac:dyDescent="0.35">
      <c r="Y1959" t="str">
        <f t="shared" si="55"/>
        <v>8423_Industries alimentaires</v>
      </c>
      <c r="Z1959" t="str">
        <f>INDEX(PDC!$K$1:$L$89,MATCH('RP2016'!$AB1959,PDC!$K:$K,0),MATCH($Z$3,PDC!$K$1:$L$1,0))</f>
        <v>Industries alimentaires</v>
      </c>
      <c r="AA1959">
        <v>8423</v>
      </c>
      <c r="AB1959" t="s">
        <v>199</v>
      </c>
      <c r="AC1959" s="10">
        <v>1146.8415657</v>
      </c>
    </row>
    <row r="1960" spans="25:29" x14ac:dyDescent="0.35">
      <c r="Y1960" t="str">
        <f t="shared" si="55"/>
        <v>8423_Fabrication de boissons</v>
      </c>
      <c r="Z1960" t="str">
        <f>INDEX(PDC!$K$1:$L$89,MATCH('RP2016'!$AB1960,PDC!$K:$K,0),MATCH($Z$3,PDC!$K$1:$L$1,0))</f>
        <v>Fabrication de boissons</v>
      </c>
      <c r="AA1960">
        <v>8423</v>
      </c>
      <c r="AB1960" t="s">
        <v>252</v>
      </c>
      <c r="AC1960" s="10">
        <v>8.5379476281999995</v>
      </c>
    </row>
    <row r="1961" spans="25:29" x14ac:dyDescent="0.35">
      <c r="Y1961" t="str">
        <f t="shared" si="55"/>
        <v>8423_Fabrication de produits à base de tabac</v>
      </c>
      <c r="Z1961" t="str">
        <f>INDEX(PDC!$K$1:$L$89,MATCH('RP2016'!$AB1961,PDC!$K:$K,0),MATCH($Z$3,PDC!$K$1:$L$1,0))</f>
        <v>Fabrication de produits à base de tabac</v>
      </c>
      <c r="AA1961">
        <v>8423</v>
      </c>
      <c r="AB1961" t="s">
        <v>263</v>
      </c>
      <c r="AC1961" s="10">
        <v>5.0738552436999997</v>
      </c>
    </row>
    <row r="1962" spans="25:29" x14ac:dyDescent="0.35">
      <c r="Y1962" t="str">
        <f t="shared" si="55"/>
        <v>8423_Fabrication de textiles</v>
      </c>
      <c r="Z1962" t="str">
        <f>INDEX(PDC!$K$1:$L$89,MATCH('RP2016'!$AB1962,PDC!$K:$K,0),MATCH($Z$3,PDC!$K$1:$L$1,0))</f>
        <v>Fabrication de textiles</v>
      </c>
      <c r="AA1962">
        <v>8423</v>
      </c>
      <c r="AB1962" t="s">
        <v>250</v>
      </c>
      <c r="AC1962" s="10">
        <v>8.0992422727999998</v>
      </c>
    </row>
    <row r="1963" spans="25:29" x14ac:dyDescent="0.35">
      <c r="Y1963" t="str">
        <f t="shared" si="55"/>
        <v>8423_Industrie de l'habillement</v>
      </c>
      <c r="Z1963" t="str">
        <f>INDEX(PDC!$K$1:$L$89,MATCH('RP2016'!$AB1963,PDC!$K:$K,0),MATCH($Z$3,PDC!$K$1:$L$1,0))</f>
        <v>Industrie de l'habillement</v>
      </c>
      <c r="AA1963">
        <v>8423</v>
      </c>
      <c r="AB1963" t="s">
        <v>254</v>
      </c>
      <c r="AC1963" s="10">
        <v>26.000285744999999</v>
      </c>
    </row>
    <row r="1964" spans="25:29" x14ac:dyDescent="0.35">
      <c r="Y1964" t="str">
        <f t="shared" si="55"/>
        <v>8423_Industrie du cuir et de la chaussure</v>
      </c>
      <c r="Z1964" t="str">
        <f>INDEX(PDC!$K$1:$L$89,MATCH('RP2016'!$AB1964,PDC!$K:$K,0),MATCH($Z$3,PDC!$K$1:$L$1,0))</f>
        <v>Industrie du cuir et de la chaussure</v>
      </c>
      <c r="AA1964">
        <v>8423</v>
      </c>
      <c r="AB1964" t="s">
        <v>143</v>
      </c>
      <c r="AC1964" s="10">
        <v>5.0429879761</v>
      </c>
    </row>
    <row r="1965" spans="25:29" x14ac:dyDescent="0.35">
      <c r="Y1965" t="str">
        <f t="shared" si="55"/>
        <v>8423_Travail du bois et fabrication d'articles en bois et en liège, à l'exception des meubles ; fabrication d'articles en vannerie et sparterie</v>
      </c>
      <c r="Z1965" t="str">
        <f>INDEX(PDC!$K$1:$L$89,MATCH('RP2016'!$AB1965,PDC!$K:$K,0),MATCH($Z$3,PDC!$K$1:$L$1,0))</f>
        <v>Travail du bois et fabrication d'articles en bois et en liège, à l'exception des meubles ; fabrication d'articles en vannerie et sparterie</v>
      </c>
      <c r="AA1965">
        <v>8423</v>
      </c>
      <c r="AB1965" t="s">
        <v>196</v>
      </c>
      <c r="AC1965" s="10">
        <v>251.60843507999999</v>
      </c>
    </row>
    <row r="1966" spans="25:29" x14ac:dyDescent="0.35">
      <c r="Y1966" t="str">
        <f t="shared" si="55"/>
        <v>8423_Industrie du papier et du carton</v>
      </c>
      <c r="Z1966" t="str">
        <f>INDEX(PDC!$K$1:$L$89,MATCH('RP2016'!$AB1966,PDC!$K:$K,0),MATCH($Z$3,PDC!$K$1:$L$1,0))</f>
        <v>Industrie du papier et du carton</v>
      </c>
      <c r="AA1966">
        <v>8423</v>
      </c>
      <c r="AB1966" t="s">
        <v>248</v>
      </c>
      <c r="AC1966" s="10">
        <v>4.5994612847000003</v>
      </c>
    </row>
    <row r="1967" spans="25:29" x14ac:dyDescent="0.35">
      <c r="Y1967" t="str">
        <f t="shared" si="55"/>
        <v>8423_Imprimerie et reproduction d'enregistrements</v>
      </c>
      <c r="Z1967" t="str">
        <f>INDEX(PDC!$K$1:$L$89,MATCH('RP2016'!$AB1967,PDC!$K:$K,0),MATCH($Z$3,PDC!$K$1:$L$1,0))</f>
        <v>Imprimerie et reproduction d'enregistrements</v>
      </c>
      <c r="AA1967">
        <v>8423</v>
      </c>
      <c r="AB1967" t="s">
        <v>221</v>
      </c>
      <c r="AC1967" s="10">
        <v>27.914450137999999</v>
      </c>
    </row>
    <row r="1968" spans="25:29" x14ac:dyDescent="0.35">
      <c r="Y1968" t="str">
        <f t="shared" si="55"/>
        <v>8423_Industrie chimique</v>
      </c>
      <c r="Z1968" t="str">
        <f>INDEX(PDC!$K$1:$L$89,MATCH('RP2016'!$AB1968,PDC!$K:$K,0),MATCH($Z$3,PDC!$K$1:$L$1,0))</f>
        <v>Industrie chimique</v>
      </c>
      <c r="AA1968">
        <v>8423</v>
      </c>
      <c r="AB1968" t="s">
        <v>211</v>
      </c>
      <c r="AC1968" s="10">
        <v>265.18250329</v>
      </c>
    </row>
    <row r="1969" spans="25:29" x14ac:dyDescent="0.35">
      <c r="Y1969" t="str">
        <f t="shared" si="55"/>
        <v>8423_Industrie pharmaceutique</v>
      </c>
      <c r="Z1969" t="str">
        <f>INDEX(PDC!$K$1:$L$89,MATCH('RP2016'!$AB1969,PDC!$K:$K,0),MATCH($Z$3,PDC!$K$1:$L$1,0))</f>
        <v>Industrie pharmaceutique</v>
      </c>
      <c r="AA1969">
        <v>8423</v>
      </c>
      <c r="AB1969" t="s">
        <v>259</v>
      </c>
      <c r="AC1969" s="10">
        <v>157.1277359</v>
      </c>
    </row>
    <row r="1970" spans="25:29" x14ac:dyDescent="0.35">
      <c r="Y1970" t="str">
        <f t="shared" si="55"/>
        <v>8423_Fabrication de produits en caoutchouc et en plastique</v>
      </c>
      <c r="Z1970" t="str">
        <f>INDEX(PDC!$K$1:$L$89,MATCH('RP2016'!$AB1970,PDC!$K:$K,0),MATCH($Z$3,PDC!$K$1:$L$1,0))</f>
        <v>Fabrication de produits en caoutchouc et en plastique</v>
      </c>
      <c r="AA1970">
        <v>8423</v>
      </c>
      <c r="AB1970" t="s">
        <v>195</v>
      </c>
      <c r="AC1970" s="10">
        <v>859.02961015000005</v>
      </c>
    </row>
    <row r="1971" spans="25:29" x14ac:dyDescent="0.35">
      <c r="Y1971" t="str">
        <f t="shared" si="55"/>
        <v>8423_Fabrication d'autres produits minéraux non métalliques</v>
      </c>
      <c r="Z1971" t="str">
        <f>INDEX(PDC!$K$1:$L$89,MATCH('RP2016'!$AB1971,PDC!$K:$K,0),MATCH($Z$3,PDC!$K$1:$L$1,0))</f>
        <v>Fabrication d'autres produits minéraux non métalliques</v>
      </c>
      <c r="AA1971">
        <v>8423</v>
      </c>
      <c r="AB1971" t="s">
        <v>203</v>
      </c>
      <c r="AC1971" s="10">
        <v>488.12622701999999</v>
      </c>
    </row>
    <row r="1972" spans="25:29" x14ac:dyDescent="0.35">
      <c r="Y1972" t="str">
        <f t="shared" si="55"/>
        <v>8423_Métallurgie</v>
      </c>
      <c r="Z1972" t="str">
        <f>INDEX(PDC!$K$1:$L$89,MATCH('RP2016'!$AB1972,PDC!$K:$K,0),MATCH($Z$3,PDC!$K$1:$L$1,0))</f>
        <v>Métallurgie</v>
      </c>
      <c r="AA1972">
        <v>8423</v>
      </c>
      <c r="AB1972" t="s">
        <v>225</v>
      </c>
      <c r="AC1972" s="10">
        <v>632.59749973999999</v>
      </c>
    </row>
    <row r="1973" spans="25:29" x14ac:dyDescent="0.35">
      <c r="Y1973" t="str">
        <f t="shared" si="55"/>
        <v>8423_Fabrication de produits métalliques, à l'exception des machines et des équipements</v>
      </c>
      <c r="Z1973" t="str">
        <f>INDEX(PDC!$K$1:$L$89,MATCH('RP2016'!$AB1973,PDC!$K:$K,0),MATCH($Z$3,PDC!$K$1:$L$1,0))</f>
        <v>Fabrication de produits métalliques, à l'exception des machines et des équipements</v>
      </c>
      <c r="AA1973">
        <v>8423</v>
      </c>
      <c r="AB1973" t="s">
        <v>204</v>
      </c>
      <c r="AC1973" s="10">
        <v>882.30528419999996</v>
      </c>
    </row>
    <row r="1974" spans="25:29" x14ac:dyDescent="0.35">
      <c r="Y1974" t="str">
        <f t="shared" si="55"/>
        <v>8423_Fabrication de produits informatiques, électroniques et optiques</v>
      </c>
      <c r="Z1974" t="str">
        <f>INDEX(PDC!$K$1:$L$89,MATCH('RP2016'!$AB1974,PDC!$K:$K,0),MATCH($Z$3,PDC!$K$1:$L$1,0))</f>
        <v>Fabrication de produits informatiques, électroniques et optiques</v>
      </c>
      <c r="AA1974">
        <v>8423</v>
      </c>
      <c r="AB1974" t="s">
        <v>145</v>
      </c>
      <c r="AC1974" s="10">
        <v>1072.5033582000001</v>
      </c>
    </row>
    <row r="1975" spans="25:29" x14ac:dyDescent="0.35">
      <c r="Y1975" t="str">
        <f t="shared" si="55"/>
        <v>8423_Fabrication d'équipements électriques</v>
      </c>
      <c r="Z1975" t="str">
        <f>INDEX(PDC!$K$1:$L$89,MATCH('RP2016'!$AB1975,PDC!$K:$K,0),MATCH($Z$3,PDC!$K$1:$L$1,0))</f>
        <v>Fabrication d'équipements électriques</v>
      </c>
      <c r="AA1975">
        <v>8423</v>
      </c>
      <c r="AB1975" t="s">
        <v>235</v>
      </c>
      <c r="AC1975" s="10">
        <v>48.396607697999997</v>
      </c>
    </row>
    <row r="1976" spans="25:29" x14ac:dyDescent="0.35">
      <c r="Y1976" t="str">
        <f t="shared" si="55"/>
        <v>8423_Fabrication de machines et équipements n.c.a.</v>
      </c>
      <c r="Z1976" t="str">
        <f>INDEX(PDC!$K$1:$L$89,MATCH('RP2016'!$AB1976,PDC!$K:$K,0),MATCH($Z$3,PDC!$K$1:$L$1,0))</f>
        <v>Fabrication de machines et équipements n.c.a.</v>
      </c>
      <c r="AA1976">
        <v>8423</v>
      </c>
      <c r="AB1976" t="s">
        <v>219</v>
      </c>
      <c r="AC1976" s="10">
        <v>111.40081436</v>
      </c>
    </row>
    <row r="1977" spans="25:29" x14ac:dyDescent="0.35">
      <c r="Y1977" t="str">
        <f t="shared" si="55"/>
        <v>8423_Industrie automobile</v>
      </c>
      <c r="Z1977" t="str">
        <f>INDEX(PDC!$K$1:$L$89,MATCH('RP2016'!$AB1977,PDC!$K:$K,0),MATCH($Z$3,PDC!$K$1:$L$1,0))</f>
        <v>Industrie automobile</v>
      </c>
      <c r="AA1977">
        <v>8423</v>
      </c>
      <c r="AB1977" t="s">
        <v>208</v>
      </c>
      <c r="AC1977" s="10">
        <v>102.0707249</v>
      </c>
    </row>
    <row r="1978" spans="25:29" x14ac:dyDescent="0.35">
      <c r="Y1978" t="str">
        <f t="shared" si="55"/>
        <v>8423_Fabrication d'autres matériels de transport</v>
      </c>
      <c r="Z1978" t="str">
        <f>INDEX(PDC!$K$1:$L$89,MATCH('RP2016'!$AB1978,PDC!$K:$K,0),MATCH($Z$3,PDC!$K$1:$L$1,0))</f>
        <v>Fabrication d'autres matériels de transport</v>
      </c>
      <c r="AA1978">
        <v>8423</v>
      </c>
      <c r="AB1978" t="s">
        <v>237</v>
      </c>
      <c r="AC1978" s="10">
        <v>5</v>
      </c>
    </row>
    <row r="1979" spans="25:29" x14ac:dyDescent="0.35">
      <c r="Y1979" t="str">
        <f t="shared" si="55"/>
        <v>8423_Fabrication de meubles</v>
      </c>
      <c r="Z1979" t="str">
        <f>INDEX(PDC!$K$1:$L$89,MATCH('RP2016'!$AB1979,PDC!$K:$K,0),MATCH($Z$3,PDC!$K$1:$L$1,0))</f>
        <v>Fabrication de meubles</v>
      </c>
      <c r="AA1979">
        <v>8423</v>
      </c>
      <c r="AB1979" t="s">
        <v>231</v>
      </c>
      <c r="AC1979" s="10">
        <v>38.262433024000003</v>
      </c>
    </row>
    <row r="1980" spans="25:29" x14ac:dyDescent="0.35">
      <c r="Y1980" t="str">
        <f t="shared" si="55"/>
        <v>8423_Autres industries manufacturières</v>
      </c>
      <c r="Z1980" t="str">
        <f>INDEX(PDC!$K$1:$L$89,MATCH('RP2016'!$AB1980,PDC!$K:$K,0),MATCH($Z$3,PDC!$K$1:$L$1,0))</f>
        <v>Autres industries manufacturières</v>
      </c>
      <c r="AA1980">
        <v>8423</v>
      </c>
      <c r="AB1980" t="s">
        <v>244</v>
      </c>
      <c r="AC1980" s="10">
        <v>79.575287527</v>
      </c>
    </row>
    <row r="1981" spans="25:29" x14ac:dyDescent="0.35">
      <c r="Y1981" t="str">
        <f t="shared" si="55"/>
        <v>8423_Réparation et installation de machines et d'équipements</v>
      </c>
      <c r="Z1981" t="str">
        <f>INDEX(PDC!$K$1:$L$89,MATCH('RP2016'!$AB1981,PDC!$K:$K,0),MATCH($Z$3,PDC!$K$1:$L$1,0))</f>
        <v>Réparation et installation de machines et d'équipements</v>
      </c>
      <c r="AA1981">
        <v>8423</v>
      </c>
      <c r="AB1981" t="s">
        <v>215</v>
      </c>
      <c r="AC1981" s="10">
        <v>214.69439087000001</v>
      </c>
    </row>
    <row r="1982" spans="25:29" x14ac:dyDescent="0.35">
      <c r="Y1982" t="str">
        <f t="shared" si="55"/>
        <v>8423_Production et distribution d'électricité, de gaz, de vapeur et d'air conditionné</v>
      </c>
      <c r="Z1982" t="str">
        <f>INDEX(PDC!$K$1:$L$89,MATCH('RP2016'!$AB1982,PDC!$K:$K,0),MATCH($Z$3,PDC!$K$1:$L$1,0))</f>
        <v>Production et distribution d'électricité, de gaz, de vapeur et d'air conditionné</v>
      </c>
      <c r="AA1982">
        <v>8423</v>
      </c>
      <c r="AB1982" t="s">
        <v>253</v>
      </c>
      <c r="AC1982" s="10">
        <v>243.56878642999999</v>
      </c>
    </row>
    <row r="1983" spans="25:29" x14ac:dyDescent="0.35">
      <c r="Y1983" t="str">
        <f t="shared" si="55"/>
        <v>8423_Captage, traitement et distribution d'eau</v>
      </c>
      <c r="Z1983" t="str">
        <f>INDEX(PDC!$K$1:$L$89,MATCH('RP2016'!$AB1983,PDC!$K:$K,0),MATCH($Z$3,PDC!$K$1:$L$1,0))</f>
        <v>Captage, traitement et distribution d'eau</v>
      </c>
      <c r="AA1983">
        <v>8423</v>
      </c>
      <c r="AB1983" t="s">
        <v>230</v>
      </c>
      <c r="AC1983" s="10">
        <v>15.580526761</v>
      </c>
    </row>
    <row r="1984" spans="25:29" x14ac:dyDescent="0.35">
      <c r="Y1984" t="str">
        <f t="shared" si="55"/>
        <v>8423_Collecte et traitement des eaux usées</v>
      </c>
      <c r="Z1984" t="str">
        <f>INDEX(PDC!$K$1:$L$89,MATCH('RP2016'!$AB1984,PDC!$K:$K,0),MATCH($Z$3,PDC!$K$1:$L$1,0))</f>
        <v>Collecte et traitement des eaux usées</v>
      </c>
      <c r="AA1984">
        <v>8423</v>
      </c>
      <c r="AB1984" t="s">
        <v>197</v>
      </c>
      <c r="AC1984" s="10">
        <v>19.973045822</v>
      </c>
    </row>
    <row r="1985" spans="25:29" x14ac:dyDescent="0.35">
      <c r="Y1985" t="str">
        <f t="shared" si="55"/>
        <v>8423_Collecte, traitement et élimination des déchets ; récupération</v>
      </c>
      <c r="Z1985" t="str">
        <f>INDEX(PDC!$K$1:$L$89,MATCH('RP2016'!$AB1985,PDC!$K:$K,0),MATCH($Z$3,PDC!$K$1:$L$1,0))</f>
        <v>Collecte, traitement et élimination des déchets ; récupération</v>
      </c>
      <c r="AA1985">
        <v>8423</v>
      </c>
      <c r="AB1985" t="s">
        <v>147</v>
      </c>
      <c r="AC1985" s="10">
        <v>218.83436105999999</v>
      </c>
    </row>
    <row r="1986" spans="25:29" x14ac:dyDescent="0.35">
      <c r="Y1986" t="str">
        <f t="shared" si="55"/>
        <v>8423_Construction de bâtiments</v>
      </c>
      <c r="Z1986" t="str">
        <f>INDEX(PDC!$K$1:$L$89,MATCH('RP2016'!$AB1986,PDC!$K:$K,0),MATCH($Z$3,PDC!$K$1:$L$1,0))</f>
        <v>Construction de bâtiments</v>
      </c>
      <c r="AA1986">
        <v>8423</v>
      </c>
      <c r="AB1986" t="s">
        <v>193</v>
      </c>
      <c r="AC1986" s="10">
        <v>102.32291752</v>
      </c>
    </row>
    <row r="1987" spans="25:29" x14ac:dyDescent="0.35">
      <c r="Y1987" t="str">
        <f t="shared" si="55"/>
        <v>8423_Génie civil</v>
      </c>
      <c r="Z1987" t="str">
        <f>INDEX(PDC!$K$1:$L$89,MATCH('RP2016'!$AB1987,PDC!$K:$K,0),MATCH($Z$3,PDC!$K$1:$L$1,0))</f>
        <v>Génie civil</v>
      </c>
      <c r="AA1987">
        <v>8423</v>
      </c>
      <c r="AB1987" t="s">
        <v>149</v>
      </c>
      <c r="AC1987" s="10">
        <v>214.37916597</v>
      </c>
    </row>
    <row r="1988" spans="25:29" x14ac:dyDescent="0.35">
      <c r="Y1988" t="str">
        <f t="shared" si="55"/>
        <v>8423_Travaux de construction spécialisés</v>
      </c>
      <c r="Z1988" t="str">
        <f>INDEX(PDC!$K$1:$L$89,MATCH('RP2016'!$AB1988,PDC!$K:$K,0),MATCH($Z$3,PDC!$K$1:$L$1,0))</f>
        <v>Travaux de construction spécialisés</v>
      </c>
      <c r="AA1988">
        <v>8423</v>
      </c>
      <c r="AB1988" t="s">
        <v>151</v>
      </c>
      <c r="AC1988" s="10">
        <v>1543.9182490999999</v>
      </c>
    </row>
    <row r="1989" spans="25:29" x14ac:dyDescent="0.35">
      <c r="Y1989" t="str">
        <f t="shared" ref="Y1989:Y2052" si="56">AA1989&amp;"_"&amp;Z1989</f>
        <v>8423_Commerce et réparation d'automobiles et de motocycles</v>
      </c>
      <c r="Z1989" t="str">
        <f>INDEX(PDC!$K$1:$L$89,MATCH('RP2016'!$AB1989,PDC!$K:$K,0),MATCH($Z$3,PDC!$K$1:$L$1,0))</f>
        <v>Commerce et réparation d'automobiles et de motocycles</v>
      </c>
      <c r="AA1989">
        <v>8423</v>
      </c>
      <c r="AB1989" t="s">
        <v>223</v>
      </c>
      <c r="AC1989" s="10">
        <v>627.08949503999997</v>
      </c>
    </row>
    <row r="1990" spans="25:29" x14ac:dyDescent="0.35">
      <c r="Y1990" t="str">
        <f t="shared" si="56"/>
        <v>8423_Commerce de gros, à l'exception des automobiles et des motocycles</v>
      </c>
      <c r="Z1990" t="str">
        <f>INDEX(PDC!$K$1:$L$89,MATCH('RP2016'!$AB1990,PDC!$K:$K,0),MATCH($Z$3,PDC!$K$1:$L$1,0))</f>
        <v>Commerce de gros, à l'exception des automobiles et des motocycles</v>
      </c>
      <c r="AA1990">
        <v>8423</v>
      </c>
      <c r="AB1990" t="s">
        <v>210</v>
      </c>
      <c r="AC1990" s="10">
        <v>881.50050852000004</v>
      </c>
    </row>
    <row r="1991" spans="25:29" x14ac:dyDescent="0.35">
      <c r="Y1991" t="str">
        <f t="shared" si="56"/>
        <v>8423_Commerce de détail, à l'exception des automobiles et des motocycles</v>
      </c>
      <c r="Z1991" t="str">
        <f>INDEX(PDC!$K$1:$L$89,MATCH('RP2016'!$AB1991,PDC!$K:$K,0),MATCH($Z$3,PDC!$K$1:$L$1,0))</f>
        <v>Commerce de détail, à l'exception des automobiles et des motocycles</v>
      </c>
      <c r="AA1991">
        <v>8423</v>
      </c>
      <c r="AB1991" t="s">
        <v>206</v>
      </c>
      <c r="AC1991" s="10">
        <v>3115.2845287</v>
      </c>
    </row>
    <row r="1992" spans="25:29" x14ac:dyDescent="0.35">
      <c r="Y1992" t="str">
        <f t="shared" si="56"/>
        <v>8423_Transports terrestres et transport par conduites</v>
      </c>
      <c r="Z1992" t="str">
        <f>INDEX(PDC!$K$1:$L$89,MATCH('RP2016'!$AB1992,PDC!$K:$K,0),MATCH($Z$3,PDC!$K$1:$L$1,0))</f>
        <v>Transports terrestres et transport par conduites</v>
      </c>
      <c r="AA1992">
        <v>8423</v>
      </c>
      <c r="AB1992" t="s">
        <v>205</v>
      </c>
      <c r="AC1992" s="10">
        <v>526.81997461000003</v>
      </c>
    </row>
    <row r="1993" spans="25:29" x14ac:dyDescent="0.35">
      <c r="Y1993" t="str">
        <f t="shared" si="56"/>
        <v>8423_Entreposage et services auxiliaires des transports</v>
      </c>
      <c r="Z1993" t="str">
        <f>INDEX(PDC!$K$1:$L$89,MATCH('RP2016'!$AB1993,PDC!$K:$K,0),MATCH($Z$3,PDC!$K$1:$L$1,0))</f>
        <v>Entreposage et services auxiliaires des transports</v>
      </c>
      <c r="AA1993">
        <v>8423</v>
      </c>
      <c r="AB1993" t="s">
        <v>200</v>
      </c>
      <c r="AC1993" s="10">
        <v>207.28601506999999</v>
      </c>
    </row>
    <row r="1994" spans="25:29" x14ac:dyDescent="0.35">
      <c r="Y1994" t="str">
        <f t="shared" si="56"/>
        <v>8423_Activités de poste et de courrier</v>
      </c>
      <c r="Z1994" t="str">
        <f>INDEX(PDC!$K$1:$L$89,MATCH('RP2016'!$AB1994,PDC!$K:$K,0),MATCH($Z$3,PDC!$K$1:$L$1,0))</f>
        <v>Activités de poste et de courrier</v>
      </c>
      <c r="AA1994">
        <v>8423</v>
      </c>
      <c r="AB1994" t="s">
        <v>229</v>
      </c>
      <c r="AC1994" s="10">
        <v>196.97346881000001</v>
      </c>
    </row>
    <row r="1995" spans="25:29" x14ac:dyDescent="0.35">
      <c r="Y1995" t="str">
        <f t="shared" si="56"/>
        <v>8423_Hébergement</v>
      </c>
      <c r="Z1995" t="str">
        <f>INDEX(PDC!$K$1:$L$89,MATCH('RP2016'!$AB1995,PDC!$K:$K,0),MATCH($Z$3,PDC!$K$1:$L$1,0))</f>
        <v>Hébergement</v>
      </c>
      <c r="AA1995">
        <v>8423</v>
      </c>
      <c r="AB1995" t="s">
        <v>220</v>
      </c>
      <c r="AC1995" s="10">
        <v>254.22916731999999</v>
      </c>
    </row>
    <row r="1996" spans="25:29" x14ac:dyDescent="0.35">
      <c r="Y1996" t="str">
        <f t="shared" si="56"/>
        <v>8423_Restauration</v>
      </c>
      <c r="Z1996" t="str">
        <f>INDEX(PDC!$K$1:$L$89,MATCH('RP2016'!$AB1996,PDC!$K:$K,0),MATCH($Z$3,PDC!$K$1:$L$1,0))</f>
        <v>Restauration</v>
      </c>
      <c r="AA1996">
        <v>8423</v>
      </c>
      <c r="AB1996" t="s">
        <v>214</v>
      </c>
      <c r="AC1996" s="10">
        <v>965.67426859</v>
      </c>
    </row>
    <row r="1997" spans="25:29" x14ac:dyDescent="0.35">
      <c r="Y1997" t="str">
        <f t="shared" si="56"/>
        <v>8423_Édition</v>
      </c>
      <c r="Z1997" t="str">
        <f>INDEX(PDC!$K$1:$L$89,MATCH('RP2016'!$AB1997,PDC!$K:$K,0),MATCH($Z$3,PDC!$K$1:$L$1,0))</f>
        <v>Édition</v>
      </c>
      <c r="AA1997">
        <v>8423</v>
      </c>
      <c r="AB1997" t="s">
        <v>255</v>
      </c>
      <c r="AC1997" s="10">
        <v>51.941196775999998</v>
      </c>
    </row>
    <row r="1998" spans="25:29" x14ac:dyDescent="0.35">
      <c r="Y1998" t="str">
        <f t="shared" si="56"/>
        <v>8423_Production de films cinématographiques, de vidéo et de programmes de télévision ; enregistrement sonore et édition musicale</v>
      </c>
      <c r="Z1998" t="str">
        <f>INDEX(PDC!$K$1:$L$89,MATCH('RP2016'!$AB1998,PDC!$K:$K,0),MATCH($Z$3,PDC!$K$1:$L$1,0))</f>
        <v>Production de films cinématographiques, de vidéo et de programmes de télévision ; enregistrement sonore et édition musicale</v>
      </c>
      <c r="AA1998">
        <v>8423</v>
      </c>
      <c r="AB1998" t="s">
        <v>228</v>
      </c>
      <c r="AC1998" s="10">
        <v>11.198096884</v>
      </c>
    </row>
    <row r="1999" spans="25:29" x14ac:dyDescent="0.35">
      <c r="Y1999" t="str">
        <f t="shared" si="56"/>
        <v>8423_Programmation et diffusion</v>
      </c>
      <c r="Z1999" t="str">
        <f>INDEX(PDC!$K$1:$L$89,MATCH('RP2016'!$AB1999,PDC!$K:$K,0),MATCH($Z$3,PDC!$K$1:$L$1,0))</f>
        <v>Programmation et diffusion</v>
      </c>
      <c r="AA1999">
        <v>8423</v>
      </c>
      <c r="AB1999" t="s">
        <v>257</v>
      </c>
      <c r="AC1999" s="10">
        <v>4.8760987331000001</v>
      </c>
    </row>
    <row r="2000" spans="25:29" x14ac:dyDescent="0.35">
      <c r="Y2000" t="str">
        <f t="shared" si="56"/>
        <v>8423_Télécommunications</v>
      </c>
      <c r="Z2000" t="str">
        <f>INDEX(PDC!$K$1:$L$89,MATCH('RP2016'!$AB2000,PDC!$K:$K,0),MATCH($Z$3,PDC!$K$1:$L$1,0))</f>
        <v>Télécommunications</v>
      </c>
      <c r="AA2000">
        <v>8423</v>
      </c>
      <c r="AB2000" t="s">
        <v>249</v>
      </c>
      <c r="AC2000" s="10">
        <v>20.325872907000001</v>
      </c>
    </row>
    <row r="2001" spans="25:29" x14ac:dyDescent="0.35">
      <c r="Y2001" t="str">
        <f t="shared" si="56"/>
        <v>8423_Programmation, conseil et autres activités informatiques</v>
      </c>
      <c r="Z2001" t="str">
        <f>INDEX(PDC!$K$1:$L$89,MATCH('RP2016'!$AB2001,PDC!$K:$K,0),MATCH($Z$3,PDC!$K$1:$L$1,0))</f>
        <v>Programmation, conseil et autres activités informatiques</v>
      </c>
      <c r="AA2001">
        <v>8423</v>
      </c>
      <c r="AB2001" t="s">
        <v>233</v>
      </c>
      <c r="AC2001" s="10">
        <v>6.2182491124999997</v>
      </c>
    </row>
    <row r="2002" spans="25:29" x14ac:dyDescent="0.35">
      <c r="Y2002" t="str">
        <f t="shared" si="56"/>
        <v>8423_Services d'information</v>
      </c>
      <c r="Z2002" t="str">
        <f>INDEX(PDC!$K$1:$L$89,MATCH('RP2016'!$AB2002,PDC!$K:$K,0),MATCH($Z$3,PDC!$K$1:$L$1,0))</f>
        <v>Services d'information</v>
      </c>
      <c r="AA2002">
        <v>8423</v>
      </c>
      <c r="AB2002" t="s">
        <v>153</v>
      </c>
      <c r="AC2002" s="10">
        <v>12.905832213</v>
      </c>
    </row>
    <row r="2003" spans="25:29" x14ac:dyDescent="0.35">
      <c r="Y2003" t="str">
        <f t="shared" si="56"/>
        <v>8423_Activités des services financiers, hors assurance et caisses de retraite</v>
      </c>
      <c r="Z2003" t="str">
        <f>INDEX(PDC!$K$1:$L$89,MATCH('RP2016'!$AB2003,PDC!$K:$K,0),MATCH($Z$3,PDC!$K$1:$L$1,0))</f>
        <v>Activités des services financiers, hors assurance et caisses de retraite</v>
      </c>
      <c r="AA2003">
        <v>8423</v>
      </c>
      <c r="AB2003" t="s">
        <v>226</v>
      </c>
      <c r="AC2003" s="10">
        <v>491.19999951</v>
      </c>
    </row>
    <row r="2004" spans="25:29" x14ac:dyDescent="0.35">
      <c r="Y2004" t="str">
        <f t="shared" si="56"/>
        <v>8423_Assurance</v>
      </c>
      <c r="Z2004" t="str">
        <f>INDEX(PDC!$K$1:$L$89,MATCH('RP2016'!$AB2004,PDC!$K:$K,0),MATCH($Z$3,PDC!$K$1:$L$1,0))</f>
        <v>Assurance</v>
      </c>
      <c r="AA2004">
        <v>8423</v>
      </c>
      <c r="AB2004" t="s">
        <v>240</v>
      </c>
      <c r="AC2004" s="10">
        <v>65.836545164</v>
      </c>
    </row>
    <row r="2005" spans="25:29" x14ac:dyDescent="0.35">
      <c r="Y2005" t="str">
        <f t="shared" si="56"/>
        <v>8423_Activités auxiliaires de services financiers et d'assurance</v>
      </c>
      <c r="Z2005" t="str">
        <f>INDEX(PDC!$K$1:$L$89,MATCH('RP2016'!$AB2005,PDC!$K:$K,0),MATCH($Z$3,PDC!$K$1:$L$1,0))</f>
        <v>Activités auxiliaires de services financiers et d'assurance</v>
      </c>
      <c r="AA2005">
        <v>8423</v>
      </c>
      <c r="AB2005" t="s">
        <v>232</v>
      </c>
      <c r="AC2005" s="10">
        <v>174.3055396</v>
      </c>
    </row>
    <row r="2006" spans="25:29" x14ac:dyDescent="0.35">
      <c r="Y2006" t="str">
        <f t="shared" si="56"/>
        <v>8423_Activités immobilières</v>
      </c>
      <c r="Z2006" t="str">
        <f>INDEX(PDC!$K$1:$L$89,MATCH('RP2016'!$AB2006,PDC!$K:$K,0),MATCH($Z$3,PDC!$K$1:$L$1,0))</f>
        <v>Activités immobilières</v>
      </c>
      <c r="AA2006">
        <v>8423</v>
      </c>
      <c r="AB2006" t="s">
        <v>217</v>
      </c>
      <c r="AC2006" s="10">
        <v>429.77698213000002</v>
      </c>
    </row>
    <row r="2007" spans="25:29" x14ac:dyDescent="0.35">
      <c r="Y2007" t="str">
        <f t="shared" si="56"/>
        <v>8423_Activités juridiques et comptables</v>
      </c>
      <c r="Z2007" t="str">
        <f>INDEX(PDC!$K$1:$L$89,MATCH('RP2016'!$AB2007,PDC!$K:$K,0),MATCH($Z$3,PDC!$K$1:$L$1,0))</f>
        <v>Activités juridiques et comptables</v>
      </c>
      <c r="AA2007">
        <v>8423</v>
      </c>
      <c r="AB2007" t="s">
        <v>155</v>
      </c>
      <c r="AC2007" s="10">
        <v>321.86591247000001</v>
      </c>
    </row>
    <row r="2008" spans="25:29" x14ac:dyDescent="0.35">
      <c r="Y2008" t="str">
        <f t="shared" si="56"/>
        <v>8423_Activités des sièges sociaux ; conseil de gestion</v>
      </c>
      <c r="Z2008" t="str">
        <f>INDEX(PDC!$K$1:$L$89,MATCH('RP2016'!$AB2008,PDC!$K:$K,0),MATCH($Z$3,PDC!$K$1:$L$1,0))</f>
        <v>Activités des sièges sociaux ; conseil de gestion</v>
      </c>
      <c r="AA2008">
        <v>8423</v>
      </c>
      <c r="AB2008" t="s">
        <v>234</v>
      </c>
      <c r="AC2008" s="10">
        <v>66.023646725999996</v>
      </c>
    </row>
    <row r="2009" spans="25:29" x14ac:dyDescent="0.35">
      <c r="Y2009" t="str">
        <f t="shared" si="56"/>
        <v>8423_Activités d'architecture et d'ingénierie ; activités de contrôle et analyses techniques</v>
      </c>
      <c r="Z2009" t="str">
        <f>INDEX(PDC!$K$1:$L$89,MATCH('RP2016'!$AB2009,PDC!$K:$K,0),MATCH($Z$3,PDC!$K$1:$L$1,0))</f>
        <v>Activités d'architecture et d'ingénierie ; activités de contrôle et analyses techniques</v>
      </c>
      <c r="AA2009">
        <v>8423</v>
      </c>
      <c r="AB2009" t="s">
        <v>243</v>
      </c>
      <c r="AC2009" s="10">
        <v>140.94907619</v>
      </c>
    </row>
    <row r="2010" spans="25:29" x14ac:dyDescent="0.35">
      <c r="Y2010" t="str">
        <f t="shared" si="56"/>
        <v>8423_Recherche-développement scientifique</v>
      </c>
      <c r="Z2010" t="str">
        <f>INDEX(PDC!$K$1:$L$89,MATCH('RP2016'!$AB2010,PDC!$K:$K,0),MATCH($Z$3,PDC!$K$1:$L$1,0))</f>
        <v>Recherche-développement scientifique</v>
      </c>
      <c r="AA2010">
        <v>8423</v>
      </c>
      <c r="AB2010" t="s">
        <v>251</v>
      </c>
      <c r="AC2010" s="10">
        <v>21.435670676000001</v>
      </c>
    </row>
    <row r="2011" spans="25:29" x14ac:dyDescent="0.35">
      <c r="Y2011" t="str">
        <f t="shared" si="56"/>
        <v>8423_Publicité et études de marché</v>
      </c>
      <c r="Z2011" t="str">
        <f>INDEX(PDC!$K$1:$L$89,MATCH('RP2016'!$AB2011,PDC!$K:$K,0),MATCH($Z$3,PDC!$K$1:$L$1,0))</f>
        <v>Publicité et études de marché</v>
      </c>
      <c r="AA2011">
        <v>8423</v>
      </c>
      <c r="AB2011" t="s">
        <v>157</v>
      </c>
      <c r="AC2011" s="10">
        <v>60.009265409000001</v>
      </c>
    </row>
    <row r="2012" spans="25:29" x14ac:dyDescent="0.35">
      <c r="Y2012" t="str">
        <f t="shared" si="56"/>
        <v>8423_Autres activités spécialisées, scientifiques et techniques</v>
      </c>
      <c r="Z2012" t="str">
        <f>INDEX(PDC!$K$1:$L$89,MATCH('RP2016'!$AB2012,PDC!$K:$K,0),MATCH($Z$3,PDC!$K$1:$L$1,0))</f>
        <v>Autres activités spécialisées, scientifiques et techniques</v>
      </c>
      <c r="AA2012">
        <v>8423</v>
      </c>
      <c r="AB2012" t="s">
        <v>159</v>
      </c>
      <c r="AC2012" s="10">
        <v>26.640629645000001</v>
      </c>
    </row>
    <row r="2013" spans="25:29" x14ac:dyDescent="0.35">
      <c r="Y2013" t="str">
        <f t="shared" si="56"/>
        <v>8423_Activités vétérinaires</v>
      </c>
      <c r="Z2013" t="str">
        <f>INDEX(PDC!$K$1:$L$89,MATCH('RP2016'!$AB2013,PDC!$K:$K,0),MATCH($Z$3,PDC!$K$1:$L$1,0))</f>
        <v>Activités vétérinaires</v>
      </c>
      <c r="AA2013">
        <v>8423</v>
      </c>
      <c r="AB2013" t="s">
        <v>238</v>
      </c>
      <c r="AC2013" s="10">
        <v>69.778802235000001</v>
      </c>
    </row>
    <row r="2014" spans="25:29" x14ac:dyDescent="0.35">
      <c r="Y2014" t="str">
        <f t="shared" si="56"/>
        <v>8423_Activités de location et location-bail</v>
      </c>
      <c r="Z2014" t="str">
        <f>INDEX(PDC!$K$1:$L$89,MATCH('RP2016'!$AB2014,PDC!$K:$K,0),MATCH($Z$3,PDC!$K$1:$L$1,0))</f>
        <v>Activités de location et location-bail</v>
      </c>
      <c r="AA2014">
        <v>8423</v>
      </c>
      <c r="AB2014" t="s">
        <v>236</v>
      </c>
      <c r="AC2014" s="10">
        <v>27.471560319999998</v>
      </c>
    </row>
    <row r="2015" spans="25:29" x14ac:dyDescent="0.35">
      <c r="Y2015" t="str">
        <f t="shared" si="56"/>
        <v>8423_Activités liées à l'emploi</v>
      </c>
      <c r="Z2015" t="str">
        <f>INDEX(PDC!$K$1:$L$89,MATCH('RP2016'!$AB2015,PDC!$K:$K,0),MATCH($Z$3,PDC!$K$1:$L$1,0))</f>
        <v>Activités liées à l'emploi</v>
      </c>
      <c r="AA2015">
        <v>8423</v>
      </c>
      <c r="AB2015" t="s">
        <v>198</v>
      </c>
      <c r="AC2015" s="10">
        <v>1104.6040192999999</v>
      </c>
    </row>
    <row r="2016" spans="25:29" x14ac:dyDescent="0.35">
      <c r="Y2016" t="str">
        <f t="shared" si="56"/>
        <v>8423_Activités des agences de voyage, voyagistes, services de réservation et activités connexes</v>
      </c>
      <c r="Z2016" t="str">
        <f>INDEX(PDC!$K$1:$L$89,MATCH('RP2016'!$AB2016,PDC!$K:$K,0),MATCH($Z$3,PDC!$K$1:$L$1,0))</f>
        <v>Activités des agences de voyage, voyagistes, services de réservation et activités connexes</v>
      </c>
      <c r="AA2016">
        <v>8423</v>
      </c>
      <c r="AB2016" t="s">
        <v>227</v>
      </c>
      <c r="AC2016" s="10">
        <v>48.484272285999999</v>
      </c>
    </row>
    <row r="2017" spans="25:29" x14ac:dyDescent="0.35">
      <c r="Y2017" t="str">
        <f t="shared" si="56"/>
        <v>8423_Enquêtes et sécurité</v>
      </c>
      <c r="Z2017" t="str">
        <f>INDEX(PDC!$K$1:$L$89,MATCH('RP2016'!$AB2017,PDC!$K:$K,0),MATCH($Z$3,PDC!$K$1:$L$1,0))</f>
        <v>Enquêtes et sécurité</v>
      </c>
      <c r="AA2017">
        <v>8423</v>
      </c>
      <c r="AB2017" t="s">
        <v>213</v>
      </c>
      <c r="AC2017" s="10">
        <v>89.480109581999997</v>
      </c>
    </row>
    <row r="2018" spans="25:29" x14ac:dyDescent="0.35">
      <c r="Y2018" t="str">
        <f t="shared" si="56"/>
        <v>8423_Services relatifs aux bâtiments et aménagement paysager</v>
      </c>
      <c r="Z2018" t="str">
        <f>INDEX(PDC!$K$1:$L$89,MATCH('RP2016'!$AB2018,PDC!$K:$K,0),MATCH($Z$3,PDC!$K$1:$L$1,0))</f>
        <v>Services relatifs aux bâtiments et aménagement paysager</v>
      </c>
      <c r="AA2018">
        <v>8423</v>
      </c>
      <c r="AB2018" t="s">
        <v>212</v>
      </c>
      <c r="AC2018" s="10">
        <v>414.41258015</v>
      </c>
    </row>
    <row r="2019" spans="25:29" x14ac:dyDescent="0.35">
      <c r="Y2019" t="str">
        <f t="shared" si="56"/>
        <v>8423_Activités administratives et autres activités de soutien aux entreprises</v>
      </c>
      <c r="Z2019" t="str">
        <f>INDEX(PDC!$K$1:$L$89,MATCH('RP2016'!$AB2019,PDC!$K:$K,0),MATCH($Z$3,PDC!$K$1:$L$1,0))</f>
        <v>Activités administratives et autres activités de soutien aux entreprises</v>
      </c>
      <c r="AA2019">
        <v>8423</v>
      </c>
      <c r="AB2019" t="s">
        <v>224</v>
      </c>
      <c r="AC2019" s="10">
        <v>216.74490657000001</v>
      </c>
    </row>
    <row r="2020" spans="25:29" x14ac:dyDescent="0.35">
      <c r="Y2020" t="str">
        <f t="shared" si="56"/>
        <v>8423_Administration publique et défense ; sécurité sociale obligatoire</v>
      </c>
      <c r="Z2020" t="str">
        <f>INDEX(PDC!$K$1:$L$89,MATCH('RP2016'!$AB2020,PDC!$K:$K,0),MATCH($Z$3,PDC!$K$1:$L$1,0))</f>
        <v>Administration publique et défense ; sécurité sociale obligatoire</v>
      </c>
      <c r="AA2020">
        <v>8423</v>
      </c>
      <c r="AB2020" t="s">
        <v>218</v>
      </c>
      <c r="AC2020" s="10">
        <v>1184.0472537999999</v>
      </c>
    </row>
    <row r="2021" spans="25:29" x14ac:dyDescent="0.35">
      <c r="Y2021" t="str">
        <f t="shared" si="56"/>
        <v>8423_Enseignement</v>
      </c>
      <c r="Z2021" t="str">
        <f>INDEX(PDC!$K$1:$L$89,MATCH('RP2016'!$AB2021,PDC!$K:$K,0),MATCH($Z$3,PDC!$K$1:$L$1,0))</f>
        <v>Enseignement</v>
      </c>
      <c r="AA2021">
        <v>8423</v>
      </c>
      <c r="AB2021" t="s">
        <v>222</v>
      </c>
      <c r="AC2021" s="10">
        <v>1061.4212883</v>
      </c>
    </row>
    <row r="2022" spans="25:29" x14ac:dyDescent="0.35">
      <c r="Y2022" t="str">
        <f t="shared" si="56"/>
        <v>8423_Activités pour la santé humaine</v>
      </c>
      <c r="Z2022" t="str">
        <f>INDEX(PDC!$K$1:$L$89,MATCH('RP2016'!$AB2022,PDC!$K:$K,0),MATCH($Z$3,PDC!$K$1:$L$1,0))</f>
        <v>Activités pour la santé humaine</v>
      </c>
      <c r="AA2022">
        <v>8423</v>
      </c>
      <c r="AB2022" t="s">
        <v>207</v>
      </c>
      <c r="AC2022" s="10">
        <v>1344.2410351000001</v>
      </c>
    </row>
    <row r="2023" spans="25:29" x14ac:dyDescent="0.35">
      <c r="Y2023" t="str">
        <f t="shared" si="56"/>
        <v>8423_Hébergement médico-social et social</v>
      </c>
      <c r="Z2023" t="str">
        <f>INDEX(PDC!$K$1:$L$89,MATCH('RP2016'!$AB2023,PDC!$K:$K,0),MATCH($Z$3,PDC!$K$1:$L$1,0))</f>
        <v>Hébergement médico-social et social</v>
      </c>
      <c r="AA2023">
        <v>8423</v>
      </c>
      <c r="AB2023" t="s">
        <v>202</v>
      </c>
      <c r="AC2023" s="10">
        <v>1174.1240170999999</v>
      </c>
    </row>
    <row r="2024" spans="25:29" x14ac:dyDescent="0.35">
      <c r="Y2024" t="str">
        <f t="shared" si="56"/>
        <v>8423_Action sociale sans hébergement</v>
      </c>
      <c r="Z2024" t="str">
        <f>INDEX(PDC!$K$1:$L$89,MATCH('RP2016'!$AB2024,PDC!$K:$K,0),MATCH($Z$3,PDC!$K$1:$L$1,0))</f>
        <v>Action sociale sans hébergement</v>
      </c>
      <c r="AA2024">
        <v>8423</v>
      </c>
      <c r="AB2024" t="s">
        <v>201</v>
      </c>
      <c r="AC2024" s="10">
        <v>2212.3925571999998</v>
      </c>
    </row>
    <row r="2025" spans="25:29" x14ac:dyDescent="0.35">
      <c r="Y2025" t="str">
        <f t="shared" si="56"/>
        <v>8423_Activités créatives, artistiques et de spectacle</v>
      </c>
      <c r="Z2025" t="str">
        <f>INDEX(PDC!$K$1:$L$89,MATCH('RP2016'!$AB2025,PDC!$K:$K,0),MATCH($Z$3,PDC!$K$1:$L$1,0))</f>
        <v>Activités créatives, artistiques et de spectacle</v>
      </c>
      <c r="AA2025">
        <v>8423</v>
      </c>
      <c r="AB2025" t="s">
        <v>245</v>
      </c>
      <c r="AC2025" s="10">
        <v>126.10809275</v>
      </c>
    </row>
    <row r="2026" spans="25:29" x14ac:dyDescent="0.35">
      <c r="Y2026" t="str">
        <f t="shared" si="56"/>
        <v>8423_Bibliothèques, archives, musées et autres activités culturelles</v>
      </c>
      <c r="Z2026" t="str">
        <f>INDEX(PDC!$K$1:$L$89,MATCH('RP2016'!$AB2026,PDC!$K:$K,0),MATCH($Z$3,PDC!$K$1:$L$1,0))</f>
        <v>Bibliothèques, archives, musées et autres activités culturelles</v>
      </c>
      <c r="AA2026">
        <v>8423</v>
      </c>
      <c r="AB2026" t="s">
        <v>239</v>
      </c>
      <c r="AC2026" s="10">
        <v>7.8813525731</v>
      </c>
    </row>
    <row r="2027" spans="25:29" x14ac:dyDescent="0.35">
      <c r="Y2027" t="str">
        <f t="shared" si="56"/>
        <v>8423_Organisation de jeux de hasard et d'argent</v>
      </c>
      <c r="Z2027" t="str">
        <f>INDEX(PDC!$K$1:$L$89,MATCH('RP2016'!$AB2027,PDC!$K:$K,0),MATCH($Z$3,PDC!$K$1:$L$1,0))</f>
        <v>Organisation de jeux de hasard et d'argent</v>
      </c>
      <c r="AA2027">
        <v>8423</v>
      </c>
      <c r="AB2027" t="s">
        <v>247</v>
      </c>
      <c r="AC2027" s="10">
        <v>43.797281634000001</v>
      </c>
    </row>
    <row r="2028" spans="25:29" x14ac:dyDescent="0.35">
      <c r="Y2028" t="str">
        <f t="shared" si="56"/>
        <v>8423_Activités sportives, récréatives et de loisirs</v>
      </c>
      <c r="Z2028" t="str">
        <f>INDEX(PDC!$K$1:$L$89,MATCH('RP2016'!$AB2028,PDC!$K:$K,0),MATCH($Z$3,PDC!$K$1:$L$1,0))</f>
        <v>Activités sportives, récréatives et de loisirs</v>
      </c>
      <c r="AA2028">
        <v>8423</v>
      </c>
      <c r="AB2028" t="s">
        <v>241</v>
      </c>
      <c r="AC2028" s="10">
        <v>211.86916502</v>
      </c>
    </row>
    <row r="2029" spans="25:29" x14ac:dyDescent="0.35">
      <c r="Y2029" t="str">
        <f t="shared" si="56"/>
        <v>8423_Activités des organisations associatives</v>
      </c>
      <c r="Z2029" t="str">
        <f>INDEX(PDC!$K$1:$L$89,MATCH('RP2016'!$AB2029,PDC!$K:$K,0),MATCH($Z$3,PDC!$K$1:$L$1,0))</f>
        <v>Activités des organisations associatives</v>
      </c>
      <c r="AA2029">
        <v>8423</v>
      </c>
      <c r="AB2029" t="s">
        <v>209</v>
      </c>
      <c r="AC2029" s="10">
        <v>683.65571206000004</v>
      </c>
    </row>
    <row r="2030" spans="25:29" x14ac:dyDescent="0.35">
      <c r="Y2030" t="str">
        <f t="shared" si="56"/>
        <v>8423_Réparation d'ordinateurs et de biens personnels et domestiques</v>
      </c>
      <c r="Z2030" t="str">
        <f>INDEX(PDC!$K$1:$L$89,MATCH('RP2016'!$AB2030,PDC!$K:$K,0),MATCH($Z$3,PDC!$K$1:$L$1,0))</f>
        <v>Réparation d'ordinateurs et de biens personnels et domestiques</v>
      </c>
      <c r="AA2030">
        <v>8423</v>
      </c>
      <c r="AB2030" t="s">
        <v>242</v>
      </c>
      <c r="AC2030" s="10">
        <v>65.798558510999996</v>
      </c>
    </row>
    <row r="2031" spans="25:29" x14ac:dyDescent="0.35">
      <c r="Y2031" t="str">
        <f t="shared" si="56"/>
        <v>8423_Autres services personnels</v>
      </c>
      <c r="Z2031" t="str">
        <f>INDEX(PDC!$K$1:$L$89,MATCH('RP2016'!$AB2031,PDC!$K:$K,0),MATCH($Z$3,PDC!$K$1:$L$1,0))</f>
        <v>Autres services personnels</v>
      </c>
      <c r="AA2031">
        <v>8423</v>
      </c>
      <c r="AB2031" t="s">
        <v>216</v>
      </c>
      <c r="AC2031" s="10">
        <v>373.11618573999999</v>
      </c>
    </row>
    <row r="2032" spans="25:29" x14ac:dyDescent="0.35">
      <c r="Y2032" t="str">
        <f t="shared" si="56"/>
        <v>8423_Activités des ménages en tant qu'employeurs de personnel domestique</v>
      </c>
      <c r="Z2032" t="str">
        <f>INDEX(PDC!$K$1:$L$89,MATCH('RP2016'!$AB2032,PDC!$K:$K,0),MATCH($Z$3,PDC!$K$1:$L$1,0))</f>
        <v>Activités des ménages en tant qu'employeurs de personnel domestique</v>
      </c>
      <c r="AA2032">
        <v>8423</v>
      </c>
      <c r="AB2032" t="s">
        <v>261</v>
      </c>
      <c r="AC2032" s="10">
        <v>344.09983024000002</v>
      </c>
    </row>
    <row r="2033" spans="25:29" x14ac:dyDescent="0.35">
      <c r="Y2033" t="str">
        <f t="shared" si="56"/>
        <v>8424_Culture et production animale, chasse et services annexes</v>
      </c>
      <c r="Z2033" t="str">
        <f>INDEX(PDC!$K$1:$L$89,MATCH('RP2016'!$AB2033,PDC!$K:$K,0),MATCH($Z$3,PDC!$K$1:$L$1,0))</f>
        <v>Culture et production animale, chasse et services annexes</v>
      </c>
      <c r="AA2033">
        <v>8424</v>
      </c>
      <c r="AB2033" t="s">
        <v>94</v>
      </c>
      <c r="AC2033" s="10">
        <v>609.64886683999998</v>
      </c>
    </row>
    <row r="2034" spans="25:29" x14ac:dyDescent="0.35">
      <c r="Y2034" t="str">
        <f t="shared" si="56"/>
        <v>8424_Sylviculture et exploitation forestière</v>
      </c>
      <c r="Z2034" t="str">
        <f>INDEX(PDC!$K$1:$L$89,MATCH('RP2016'!$AB2034,PDC!$K:$K,0),MATCH($Z$3,PDC!$K$1:$L$1,0))</f>
        <v>Sylviculture et exploitation forestière</v>
      </c>
      <c r="AA2034">
        <v>8424</v>
      </c>
      <c r="AB2034" t="s">
        <v>95</v>
      </c>
      <c r="AC2034" s="10">
        <v>39.858102557000002</v>
      </c>
    </row>
    <row r="2035" spans="25:29" x14ac:dyDescent="0.35">
      <c r="Y2035" t="str">
        <f t="shared" si="56"/>
        <v>8424_Autres industries extractives</v>
      </c>
      <c r="Z2035" t="str">
        <f>INDEX(PDC!$K$1:$L$89,MATCH('RP2016'!$AB2035,PDC!$K:$K,0),MATCH($Z$3,PDC!$K$1:$L$1,0))</f>
        <v>Autres industries extractives</v>
      </c>
      <c r="AA2035">
        <v>8424</v>
      </c>
      <c r="AB2035" t="s">
        <v>96</v>
      </c>
      <c r="AC2035" s="10">
        <v>27.698049138999998</v>
      </c>
    </row>
    <row r="2036" spans="25:29" x14ac:dyDescent="0.35">
      <c r="Y2036" t="str">
        <f t="shared" si="56"/>
        <v>8424_Services de soutien aux industries extractives</v>
      </c>
      <c r="Z2036" t="str">
        <f>INDEX(PDC!$K$1:$L$89,MATCH('RP2016'!$AB2036,PDC!$K:$K,0),MATCH($Z$3,PDC!$K$1:$L$1,0))</f>
        <v>Services de soutien aux industries extractives</v>
      </c>
      <c r="AA2036">
        <v>8424</v>
      </c>
      <c r="AB2036" t="s">
        <v>97</v>
      </c>
      <c r="AC2036" s="10">
        <v>5.0177186967000003</v>
      </c>
    </row>
    <row r="2037" spans="25:29" x14ac:dyDescent="0.35">
      <c r="Y2037" t="str">
        <f t="shared" si="56"/>
        <v>8424_Industries alimentaires</v>
      </c>
      <c r="Z2037" t="str">
        <f>INDEX(PDC!$K$1:$L$89,MATCH('RP2016'!$AB2037,PDC!$K:$K,0),MATCH($Z$3,PDC!$K$1:$L$1,0))</f>
        <v>Industries alimentaires</v>
      </c>
      <c r="AA2037">
        <v>8424</v>
      </c>
      <c r="AB2037" t="s">
        <v>199</v>
      </c>
      <c r="AC2037" s="10">
        <v>598.84487750000005</v>
      </c>
    </row>
    <row r="2038" spans="25:29" x14ac:dyDescent="0.35">
      <c r="Y2038" t="str">
        <f t="shared" si="56"/>
        <v>8424_Fabrication de textiles</v>
      </c>
      <c r="Z2038" t="str">
        <f>INDEX(PDC!$K$1:$L$89,MATCH('RP2016'!$AB2038,PDC!$K:$K,0),MATCH($Z$3,PDC!$K$1:$L$1,0))</f>
        <v>Fabrication de textiles</v>
      </c>
      <c r="AA2038">
        <v>8424</v>
      </c>
      <c r="AB2038" t="s">
        <v>250</v>
      </c>
      <c r="AC2038" s="10">
        <v>15.709086606</v>
      </c>
    </row>
    <row r="2039" spans="25:29" x14ac:dyDescent="0.35">
      <c r="Y2039" t="str">
        <f t="shared" si="56"/>
        <v>8424_Industrie de l'habillement</v>
      </c>
      <c r="Z2039" t="str">
        <f>INDEX(PDC!$K$1:$L$89,MATCH('RP2016'!$AB2039,PDC!$K:$K,0),MATCH($Z$3,PDC!$K$1:$L$1,0))</f>
        <v>Industrie de l'habillement</v>
      </c>
      <c r="AA2039">
        <v>8424</v>
      </c>
      <c r="AB2039" t="s">
        <v>254</v>
      </c>
      <c r="AC2039" s="10">
        <v>12.832869493</v>
      </c>
    </row>
    <row r="2040" spans="25:29" x14ac:dyDescent="0.35">
      <c r="Y2040" t="str">
        <f t="shared" si="56"/>
        <v>8424_Industrie du cuir et de la chaussure</v>
      </c>
      <c r="Z2040" t="str">
        <f>INDEX(PDC!$K$1:$L$89,MATCH('RP2016'!$AB2040,PDC!$K:$K,0),MATCH($Z$3,PDC!$K$1:$L$1,0))</f>
        <v>Industrie du cuir et de la chaussure</v>
      </c>
      <c r="AA2040">
        <v>8424</v>
      </c>
      <c r="AB2040" t="s">
        <v>143</v>
      </c>
      <c r="AC2040" s="10">
        <v>7.7346717738999997</v>
      </c>
    </row>
    <row r="2041" spans="25:29" x14ac:dyDescent="0.35">
      <c r="Y2041" t="str">
        <f t="shared" si="56"/>
        <v>8424_Travail du bois et fabrication d'articles en bois et en liège, à l'exception des meubles ; fabrication d'articles en vannerie et sparterie</v>
      </c>
      <c r="Z2041" t="str">
        <f>INDEX(PDC!$K$1:$L$89,MATCH('RP2016'!$AB2041,PDC!$K:$K,0),MATCH($Z$3,PDC!$K$1:$L$1,0))</f>
        <v>Travail du bois et fabrication d'articles en bois et en liège, à l'exception des meubles ; fabrication d'articles en vannerie et sparterie</v>
      </c>
      <c r="AA2041">
        <v>8424</v>
      </c>
      <c r="AB2041" t="s">
        <v>196</v>
      </c>
      <c r="AC2041" s="10">
        <v>74.813636290000005</v>
      </c>
    </row>
    <row r="2042" spans="25:29" x14ac:dyDescent="0.35">
      <c r="Y2042" t="str">
        <f t="shared" si="56"/>
        <v>8424_Imprimerie et reproduction d'enregistrements</v>
      </c>
      <c r="Z2042" t="str">
        <f>INDEX(PDC!$K$1:$L$89,MATCH('RP2016'!$AB2042,PDC!$K:$K,0),MATCH($Z$3,PDC!$K$1:$L$1,0))</f>
        <v>Imprimerie et reproduction d'enregistrements</v>
      </c>
      <c r="AA2042">
        <v>8424</v>
      </c>
      <c r="AB2042" t="s">
        <v>221</v>
      </c>
      <c r="AC2042" s="10">
        <v>21.473513186000002</v>
      </c>
    </row>
    <row r="2043" spans="25:29" x14ac:dyDescent="0.35">
      <c r="Y2043" t="str">
        <f t="shared" si="56"/>
        <v>8424_Cokéfaction et raffinage</v>
      </c>
      <c r="Z2043" t="str">
        <f>INDEX(PDC!$K$1:$L$89,MATCH('RP2016'!$AB2043,PDC!$K:$K,0),MATCH($Z$3,PDC!$K$1:$L$1,0))</f>
        <v>Cokéfaction et raffinage</v>
      </c>
      <c r="AA2043">
        <v>8424</v>
      </c>
      <c r="AB2043" t="s">
        <v>262</v>
      </c>
      <c r="AC2043" s="10">
        <v>5.0921659564999997</v>
      </c>
    </row>
    <row r="2044" spans="25:29" x14ac:dyDescent="0.35">
      <c r="Y2044" t="str">
        <f t="shared" si="56"/>
        <v>8424_Industrie chimique</v>
      </c>
      <c r="Z2044" t="str">
        <f>INDEX(PDC!$K$1:$L$89,MATCH('RP2016'!$AB2044,PDC!$K:$K,0),MATCH($Z$3,PDC!$K$1:$L$1,0))</f>
        <v>Industrie chimique</v>
      </c>
      <c r="AA2044">
        <v>8424</v>
      </c>
      <c r="AB2044" t="s">
        <v>211</v>
      </c>
      <c r="AC2044" s="10">
        <v>14.48601655</v>
      </c>
    </row>
    <row r="2045" spans="25:29" x14ac:dyDescent="0.35">
      <c r="Y2045" t="str">
        <f t="shared" si="56"/>
        <v>8424_Industrie pharmaceutique</v>
      </c>
      <c r="Z2045" t="str">
        <f>INDEX(PDC!$K$1:$L$89,MATCH('RP2016'!$AB2045,PDC!$K:$K,0),MATCH($Z$3,PDC!$K$1:$L$1,0))</f>
        <v>Industrie pharmaceutique</v>
      </c>
      <c r="AA2045">
        <v>8424</v>
      </c>
      <c r="AB2045" t="s">
        <v>259</v>
      </c>
      <c r="AC2045" s="10">
        <v>12.577079541</v>
      </c>
    </row>
    <row r="2046" spans="25:29" x14ac:dyDescent="0.35">
      <c r="Y2046" t="str">
        <f t="shared" si="56"/>
        <v>8424_Fabrication de produits en caoutchouc et en plastique</v>
      </c>
      <c r="Z2046" t="str">
        <f>INDEX(PDC!$K$1:$L$89,MATCH('RP2016'!$AB2046,PDC!$K:$K,0),MATCH($Z$3,PDC!$K$1:$L$1,0))</f>
        <v>Fabrication de produits en caoutchouc et en plastique</v>
      </c>
      <c r="AA2046">
        <v>8424</v>
      </c>
      <c r="AB2046" t="s">
        <v>195</v>
      </c>
      <c r="AC2046" s="10">
        <v>181.52044789000001</v>
      </c>
    </row>
    <row r="2047" spans="25:29" x14ac:dyDescent="0.35">
      <c r="Y2047" t="str">
        <f t="shared" si="56"/>
        <v>8424_Fabrication d'autres produits minéraux non métalliques</v>
      </c>
      <c r="Z2047" t="str">
        <f>INDEX(PDC!$K$1:$L$89,MATCH('RP2016'!$AB2047,PDC!$K:$K,0),MATCH($Z$3,PDC!$K$1:$L$1,0))</f>
        <v>Fabrication d'autres produits minéraux non métalliques</v>
      </c>
      <c r="AA2047">
        <v>8424</v>
      </c>
      <c r="AB2047" t="s">
        <v>203</v>
      </c>
      <c r="AC2047" s="10">
        <v>92.285801734000003</v>
      </c>
    </row>
    <row r="2048" spans="25:29" x14ac:dyDescent="0.35">
      <c r="Y2048" t="str">
        <f t="shared" si="56"/>
        <v>8424_Métallurgie</v>
      </c>
      <c r="Z2048" t="str">
        <f>INDEX(PDC!$K$1:$L$89,MATCH('RP2016'!$AB2048,PDC!$K:$K,0),MATCH($Z$3,PDC!$K$1:$L$1,0))</f>
        <v>Métallurgie</v>
      </c>
      <c r="AA2048">
        <v>8424</v>
      </c>
      <c r="AB2048" t="s">
        <v>225</v>
      </c>
      <c r="AC2048" s="10">
        <v>500.74655772</v>
      </c>
    </row>
    <row r="2049" spans="25:29" x14ac:dyDescent="0.35">
      <c r="Y2049" t="str">
        <f t="shared" si="56"/>
        <v>8424_Fabrication de produits métalliques, à l'exception des machines et des équipements</v>
      </c>
      <c r="Z2049" t="str">
        <f>INDEX(PDC!$K$1:$L$89,MATCH('RP2016'!$AB2049,PDC!$K:$K,0),MATCH($Z$3,PDC!$K$1:$L$1,0))</f>
        <v>Fabrication de produits métalliques, à l'exception des machines et des équipements</v>
      </c>
      <c r="AA2049">
        <v>8424</v>
      </c>
      <c r="AB2049" t="s">
        <v>204</v>
      </c>
      <c r="AC2049" s="10">
        <v>404.46568718999998</v>
      </c>
    </row>
    <row r="2050" spans="25:29" x14ac:dyDescent="0.35">
      <c r="Y2050" t="str">
        <f t="shared" si="56"/>
        <v>8424_Fabrication de produits informatiques, électroniques et optiques</v>
      </c>
      <c r="Z2050" t="str">
        <f>INDEX(PDC!$K$1:$L$89,MATCH('RP2016'!$AB2050,PDC!$K:$K,0),MATCH($Z$3,PDC!$K$1:$L$1,0))</f>
        <v>Fabrication de produits informatiques, électroniques et optiques</v>
      </c>
      <c r="AA2050">
        <v>8424</v>
      </c>
      <c r="AB2050" t="s">
        <v>145</v>
      </c>
      <c r="AC2050" s="10">
        <v>8.4681801367999991</v>
      </c>
    </row>
    <row r="2051" spans="25:29" x14ac:dyDescent="0.35">
      <c r="Y2051" t="str">
        <f t="shared" si="56"/>
        <v>8424_Fabrication d'équipements électriques</v>
      </c>
      <c r="Z2051" t="str">
        <f>INDEX(PDC!$K$1:$L$89,MATCH('RP2016'!$AB2051,PDC!$K:$K,0),MATCH($Z$3,PDC!$K$1:$L$1,0))</f>
        <v>Fabrication d'équipements électriques</v>
      </c>
      <c r="AA2051">
        <v>8424</v>
      </c>
      <c r="AB2051" t="s">
        <v>235</v>
      </c>
      <c r="AC2051" s="10">
        <v>2.7915054977999998</v>
      </c>
    </row>
    <row r="2052" spans="25:29" x14ac:dyDescent="0.35">
      <c r="Y2052" t="str">
        <f t="shared" si="56"/>
        <v>8424_Fabrication de machines et équipements n.c.a.</v>
      </c>
      <c r="Z2052" t="str">
        <f>INDEX(PDC!$K$1:$L$89,MATCH('RP2016'!$AB2052,PDC!$K:$K,0),MATCH($Z$3,PDC!$K$1:$L$1,0))</f>
        <v>Fabrication de machines et équipements n.c.a.</v>
      </c>
      <c r="AA2052">
        <v>8424</v>
      </c>
      <c r="AB2052" t="s">
        <v>219</v>
      </c>
      <c r="AC2052" s="10">
        <v>428.19486258000001</v>
      </c>
    </row>
    <row r="2053" spans="25:29" x14ac:dyDescent="0.35">
      <c r="Y2053" t="str">
        <f t="shared" ref="Y2053:Y2116" si="57">AA2053&amp;"_"&amp;Z2053</f>
        <v>8424_Industrie automobile</v>
      </c>
      <c r="Z2053" t="str">
        <f>INDEX(PDC!$K$1:$L$89,MATCH('RP2016'!$AB2053,PDC!$K:$K,0),MATCH($Z$3,PDC!$K$1:$L$1,0))</f>
        <v>Industrie automobile</v>
      </c>
      <c r="AA2053">
        <v>8424</v>
      </c>
      <c r="AB2053" t="s">
        <v>208</v>
      </c>
      <c r="AC2053" s="10">
        <v>329.30989621999998</v>
      </c>
    </row>
    <row r="2054" spans="25:29" x14ac:dyDescent="0.35">
      <c r="Y2054" t="str">
        <f t="shared" si="57"/>
        <v>8424_Fabrication d'autres matériels de transport</v>
      </c>
      <c r="Z2054" t="str">
        <f>INDEX(PDC!$K$1:$L$89,MATCH('RP2016'!$AB2054,PDC!$K:$K,0),MATCH($Z$3,PDC!$K$1:$L$1,0))</f>
        <v>Fabrication d'autres matériels de transport</v>
      </c>
      <c r="AA2054">
        <v>8424</v>
      </c>
      <c r="AB2054" t="s">
        <v>237</v>
      </c>
      <c r="AC2054" s="10">
        <v>11.128823342</v>
      </c>
    </row>
    <row r="2055" spans="25:29" x14ac:dyDescent="0.35">
      <c r="Y2055" t="str">
        <f t="shared" si="57"/>
        <v>8424_Fabrication de meubles</v>
      </c>
      <c r="Z2055" t="str">
        <f>INDEX(PDC!$K$1:$L$89,MATCH('RP2016'!$AB2055,PDC!$K:$K,0),MATCH($Z$3,PDC!$K$1:$L$1,0))</f>
        <v>Fabrication de meubles</v>
      </c>
      <c r="AA2055">
        <v>8424</v>
      </c>
      <c r="AB2055" t="s">
        <v>231</v>
      </c>
      <c r="AC2055" s="10">
        <v>35.838716419999997</v>
      </c>
    </row>
    <row r="2056" spans="25:29" x14ac:dyDescent="0.35">
      <c r="Y2056" t="str">
        <f t="shared" si="57"/>
        <v>8424_Autres industries manufacturières</v>
      </c>
      <c r="Z2056" t="str">
        <f>INDEX(PDC!$K$1:$L$89,MATCH('RP2016'!$AB2056,PDC!$K:$K,0),MATCH($Z$3,PDC!$K$1:$L$1,0))</f>
        <v>Autres industries manufacturières</v>
      </c>
      <c r="AA2056">
        <v>8424</v>
      </c>
      <c r="AB2056" t="s">
        <v>244</v>
      </c>
      <c r="AC2056" s="10">
        <v>382.8834804</v>
      </c>
    </row>
    <row r="2057" spans="25:29" x14ac:dyDescent="0.35">
      <c r="Y2057" t="str">
        <f t="shared" si="57"/>
        <v>8424_Réparation et installation de machines et d'équipements</v>
      </c>
      <c r="Z2057" t="str">
        <f>INDEX(PDC!$K$1:$L$89,MATCH('RP2016'!$AB2057,PDC!$K:$K,0),MATCH($Z$3,PDC!$K$1:$L$1,0))</f>
        <v>Réparation et installation de machines et d'équipements</v>
      </c>
      <c r="AA2057">
        <v>8424</v>
      </c>
      <c r="AB2057" t="s">
        <v>215</v>
      </c>
      <c r="AC2057" s="10">
        <v>105.6549156</v>
      </c>
    </row>
    <row r="2058" spans="25:29" x14ac:dyDescent="0.35">
      <c r="Y2058" t="str">
        <f t="shared" si="57"/>
        <v>8424_Production et distribution d'électricité, de gaz, de vapeur et d'air conditionné</v>
      </c>
      <c r="Z2058" t="str">
        <f>INDEX(PDC!$K$1:$L$89,MATCH('RP2016'!$AB2058,PDC!$K:$K,0),MATCH($Z$3,PDC!$K$1:$L$1,0))</f>
        <v>Production et distribution d'électricité, de gaz, de vapeur et d'air conditionné</v>
      </c>
      <c r="AA2058">
        <v>8424</v>
      </c>
      <c r="AB2058" t="s">
        <v>253</v>
      </c>
      <c r="AC2058" s="10">
        <v>135.51254387</v>
      </c>
    </row>
    <row r="2059" spans="25:29" x14ac:dyDescent="0.35">
      <c r="Y2059" t="str">
        <f t="shared" si="57"/>
        <v>8424_Captage, traitement et distribution d'eau</v>
      </c>
      <c r="Z2059" t="str">
        <f>INDEX(PDC!$K$1:$L$89,MATCH('RP2016'!$AB2059,PDC!$K:$K,0),MATCH($Z$3,PDC!$K$1:$L$1,0))</f>
        <v>Captage, traitement et distribution d'eau</v>
      </c>
      <c r="AA2059">
        <v>8424</v>
      </c>
      <c r="AB2059" t="s">
        <v>230</v>
      </c>
      <c r="AC2059" s="10">
        <v>30.622603758</v>
      </c>
    </row>
    <row r="2060" spans="25:29" x14ac:dyDescent="0.35">
      <c r="Y2060" t="str">
        <f t="shared" si="57"/>
        <v>8424_Collecte et traitement des eaux usées</v>
      </c>
      <c r="Z2060" t="str">
        <f>INDEX(PDC!$K$1:$L$89,MATCH('RP2016'!$AB2060,PDC!$K:$K,0),MATCH($Z$3,PDC!$K$1:$L$1,0))</f>
        <v>Collecte et traitement des eaux usées</v>
      </c>
      <c r="AA2060">
        <v>8424</v>
      </c>
      <c r="AB2060" t="s">
        <v>197</v>
      </c>
      <c r="AC2060" s="10">
        <v>23.035015269999999</v>
      </c>
    </row>
    <row r="2061" spans="25:29" x14ac:dyDescent="0.35">
      <c r="Y2061" t="str">
        <f t="shared" si="57"/>
        <v>8424_Collecte, traitement et élimination des déchets ; récupération</v>
      </c>
      <c r="Z2061" t="str">
        <f>INDEX(PDC!$K$1:$L$89,MATCH('RP2016'!$AB2061,PDC!$K:$K,0),MATCH($Z$3,PDC!$K$1:$L$1,0))</f>
        <v>Collecte, traitement et élimination des déchets ; récupération</v>
      </c>
      <c r="AA2061">
        <v>8424</v>
      </c>
      <c r="AB2061" t="s">
        <v>147</v>
      </c>
      <c r="AC2061" s="10">
        <v>77.521924865000003</v>
      </c>
    </row>
    <row r="2062" spans="25:29" x14ac:dyDescent="0.35">
      <c r="Y2062" t="str">
        <f t="shared" si="57"/>
        <v>8424_Construction de bâtiments</v>
      </c>
      <c r="Z2062" t="str">
        <f>INDEX(PDC!$K$1:$L$89,MATCH('RP2016'!$AB2062,PDC!$K:$K,0),MATCH($Z$3,PDC!$K$1:$L$1,0))</f>
        <v>Construction de bâtiments</v>
      </c>
      <c r="AA2062">
        <v>8424</v>
      </c>
      <c r="AB2062" t="s">
        <v>193</v>
      </c>
      <c r="AC2062" s="10">
        <v>73.055634492999999</v>
      </c>
    </row>
    <row r="2063" spans="25:29" x14ac:dyDescent="0.35">
      <c r="Y2063" t="str">
        <f t="shared" si="57"/>
        <v>8424_Génie civil</v>
      </c>
      <c r="Z2063" t="str">
        <f>INDEX(PDC!$K$1:$L$89,MATCH('RP2016'!$AB2063,PDC!$K:$K,0),MATCH($Z$3,PDC!$K$1:$L$1,0))</f>
        <v>Génie civil</v>
      </c>
      <c r="AA2063">
        <v>8424</v>
      </c>
      <c r="AB2063" t="s">
        <v>149</v>
      </c>
      <c r="AC2063" s="10">
        <v>149.2384467</v>
      </c>
    </row>
    <row r="2064" spans="25:29" x14ac:dyDescent="0.35">
      <c r="Y2064" t="str">
        <f t="shared" si="57"/>
        <v>8424_Travaux de construction spécialisés</v>
      </c>
      <c r="Z2064" t="str">
        <f>INDEX(PDC!$K$1:$L$89,MATCH('RP2016'!$AB2064,PDC!$K:$K,0),MATCH($Z$3,PDC!$K$1:$L$1,0))</f>
        <v>Travaux de construction spécialisés</v>
      </c>
      <c r="AA2064">
        <v>8424</v>
      </c>
      <c r="AB2064" t="s">
        <v>151</v>
      </c>
      <c r="AC2064" s="10">
        <v>1966.8146646</v>
      </c>
    </row>
    <row r="2065" spans="25:29" x14ac:dyDescent="0.35">
      <c r="Y2065" t="str">
        <f t="shared" si="57"/>
        <v>8424_Commerce et réparation d'automobiles et de motocycles</v>
      </c>
      <c r="Z2065" t="str">
        <f>INDEX(PDC!$K$1:$L$89,MATCH('RP2016'!$AB2065,PDC!$K:$K,0),MATCH($Z$3,PDC!$K$1:$L$1,0))</f>
        <v>Commerce et réparation d'automobiles et de motocycles</v>
      </c>
      <c r="AA2065">
        <v>8424</v>
      </c>
      <c r="AB2065" t="s">
        <v>223</v>
      </c>
      <c r="AC2065" s="10">
        <v>576.42574686</v>
      </c>
    </row>
    <row r="2066" spans="25:29" x14ac:dyDescent="0.35">
      <c r="Y2066" t="str">
        <f t="shared" si="57"/>
        <v>8424_Commerce de gros, à l'exception des automobiles et des motocycles</v>
      </c>
      <c r="Z2066" t="str">
        <f>INDEX(PDC!$K$1:$L$89,MATCH('RP2016'!$AB2066,PDC!$K:$K,0),MATCH($Z$3,PDC!$K$1:$L$1,0))</f>
        <v>Commerce de gros, à l'exception des automobiles et des motocycles</v>
      </c>
      <c r="AA2066">
        <v>8424</v>
      </c>
      <c r="AB2066" t="s">
        <v>210</v>
      </c>
      <c r="AC2066" s="10">
        <v>1112.2134080000001</v>
      </c>
    </row>
    <row r="2067" spans="25:29" x14ac:dyDescent="0.35">
      <c r="Y2067" t="str">
        <f t="shared" si="57"/>
        <v>8424_Commerce de détail, à l'exception des automobiles et des motocycles</v>
      </c>
      <c r="Z2067" t="str">
        <f>INDEX(PDC!$K$1:$L$89,MATCH('RP2016'!$AB2067,PDC!$K:$K,0),MATCH($Z$3,PDC!$K$1:$L$1,0))</f>
        <v>Commerce de détail, à l'exception des automobiles et des motocycles</v>
      </c>
      <c r="AA2067">
        <v>8424</v>
      </c>
      <c r="AB2067" t="s">
        <v>206</v>
      </c>
      <c r="AC2067" s="10">
        <v>2227.6859270999998</v>
      </c>
    </row>
    <row r="2068" spans="25:29" x14ac:dyDescent="0.35">
      <c r="Y2068" t="str">
        <f t="shared" si="57"/>
        <v>8424_Transports terrestres et transport par conduites</v>
      </c>
      <c r="Z2068" t="str">
        <f>INDEX(PDC!$K$1:$L$89,MATCH('RP2016'!$AB2068,PDC!$K:$K,0),MATCH($Z$3,PDC!$K$1:$L$1,0))</f>
        <v>Transports terrestres et transport par conduites</v>
      </c>
      <c r="AA2068">
        <v>8424</v>
      </c>
      <c r="AB2068" t="s">
        <v>205</v>
      </c>
      <c r="AC2068" s="10">
        <v>881.19242872999996</v>
      </c>
    </row>
    <row r="2069" spans="25:29" x14ac:dyDescent="0.35">
      <c r="Y2069" t="str">
        <f t="shared" si="57"/>
        <v>8424_Transports par eau</v>
      </c>
      <c r="Z2069" t="str">
        <f>INDEX(PDC!$K$1:$L$89,MATCH('RP2016'!$AB2069,PDC!$K:$K,0),MATCH($Z$3,PDC!$K$1:$L$1,0))</f>
        <v>Transports par eau</v>
      </c>
      <c r="AA2069">
        <v>8424</v>
      </c>
      <c r="AB2069" t="s">
        <v>256</v>
      </c>
      <c r="AC2069" s="10">
        <v>12.800779446</v>
      </c>
    </row>
    <row r="2070" spans="25:29" x14ac:dyDescent="0.35">
      <c r="Y2070" t="str">
        <f t="shared" si="57"/>
        <v>8424_Entreposage et services auxiliaires des transports</v>
      </c>
      <c r="Z2070" t="str">
        <f>INDEX(PDC!$K$1:$L$89,MATCH('RP2016'!$AB2070,PDC!$K:$K,0),MATCH($Z$3,PDC!$K$1:$L$1,0))</f>
        <v>Entreposage et services auxiliaires des transports</v>
      </c>
      <c r="AA2070">
        <v>8424</v>
      </c>
      <c r="AB2070" t="s">
        <v>200</v>
      </c>
      <c r="AC2070" s="10">
        <v>284.39671170000003</v>
      </c>
    </row>
    <row r="2071" spans="25:29" x14ac:dyDescent="0.35">
      <c r="Y2071" t="str">
        <f t="shared" si="57"/>
        <v>8424_Activités de poste et de courrier</v>
      </c>
      <c r="Z2071" t="str">
        <f>INDEX(PDC!$K$1:$L$89,MATCH('RP2016'!$AB2071,PDC!$K:$K,0),MATCH($Z$3,PDC!$K$1:$L$1,0))</f>
        <v>Activités de poste et de courrier</v>
      </c>
      <c r="AA2071">
        <v>8424</v>
      </c>
      <c r="AB2071" t="s">
        <v>229</v>
      </c>
      <c r="AC2071" s="10">
        <v>193.13600192999999</v>
      </c>
    </row>
    <row r="2072" spans="25:29" x14ac:dyDescent="0.35">
      <c r="Y2072" t="str">
        <f t="shared" si="57"/>
        <v>8424_Hébergement</v>
      </c>
      <c r="Z2072" t="str">
        <f>INDEX(PDC!$K$1:$L$89,MATCH('RP2016'!$AB2072,PDC!$K:$K,0),MATCH($Z$3,PDC!$K$1:$L$1,0))</f>
        <v>Hébergement</v>
      </c>
      <c r="AA2072">
        <v>8424</v>
      </c>
      <c r="AB2072" t="s">
        <v>220</v>
      </c>
      <c r="AC2072" s="10">
        <v>303.83450635999998</v>
      </c>
    </row>
    <row r="2073" spans="25:29" x14ac:dyDescent="0.35">
      <c r="Y2073" t="str">
        <f t="shared" si="57"/>
        <v>8424_Restauration</v>
      </c>
      <c r="Z2073" t="str">
        <f>INDEX(PDC!$K$1:$L$89,MATCH('RP2016'!$AB2073,PDC!$K:$K,0),MATCH($Z$3,PDC!$K$1:$L$1,0))</f>
        <v>Restauration</v>
      </c>
      <c r="AA2073">
        <v>8424</v>
      </c>
      <c r="AB2073" t="s">
        <v>214</v>
      </c>
      <c r="AC2073" s="10">
        <v>553.97269950999998</v>
      </c>
    </row>
    <row r="2074" spans="25:29" x14ac:dyDescent="0.35">
      <c r="Y2074" t="str">
        <f t="shared" si="57"/>
        <v>8424_Édition</v>
      </c>
      <c r="Z2074" t="str">
        <f>INDEX(PDC!$K$1:$L$89,MATCH('RP2016'!$AB2074,PDC!$K:$K,0),MATCH($Z$3,PDC!$K$1:$L$1,0))</f>
        <v>Édition</v>
      </c>
      <c r="AA2074">
        <v>8424</v>
      </c>
      <c r="AB2074" t="s">
        <v>255</v>
      </c>
      <c r="AC2074" s="10">
        <v>42.673322081000002</v>
      </c>
    </row>
    <row r="2075" spans="25:29" x14ac:dyDescent="0.35">
      <c r="Y2075" t="str">
        <f t="shared" si="57"/>
        <v>8424_Télécommunications</v>
      </c>
      <c r="Z2075" t="str">
        <f>INDEX(PDC!$K$1:$L$89,MATCH('RP2016'!$AB2075,PDC!$K:$K,0),MATCH($Z$3,PDC!$K$1:$L$1,0))</f>
        <v>Télécommunications</v>
      </c>
      <c r="AA2075">
        <v>8424</v>
      </c>
      <c r="AB2075" t="s">
        <v>249</v>
      </c>
      <c r="AC2075" s="10">
        <v>43.722028989000002</v>
      </c>
    </row>
    <row r="2076" spans="25:29" x14ac:dyDescent="0.35">
      <c r="Y2076" t="str">
        <f t="shared" si="57"/>
        <v>8424_Services d'information</v>
      </c>
      <c r="Z2076" t="str">
        <f>INDEX(PDC!$K$1:$L$89,MATCH('RP2016'!$AB2076,PDC!$K:$K,0),MATCH($Z$3,PDC!$K$1:$L$1,0))</f>
        <v>Services d'information</v>
      </c>
      <c r="AA2076">
        <v>8424</v>
      </c>
      <c r="AB2076" t="s">
        <v>153</v>
      </c>
      <c r="AC2076" s="10">
        <v>5.9737107029000001</v>
      </c>
    </row>
    <row r="2077" spans="25:29" x14ac:dyDescent="0.35">
      <c r="Y2077" t="str">
        <f t="shared" si="57"/>
        <v>8424_Activités des services financiers, hors assurance et caisses de retraite</v>
      </c>
      <c r="Z2077" t="str">
        <f>INDEX(PDC!$K$1:$L$89,MATCH('RP2016'!$AB2077,PDC!$K:$K,0),MATCH($Z$3,PDC!$K$1:$L$1,0))</f>
        <v>Activités des services financiers, hors assurance et caisses de retraite</v>
      </c>
      <c r="AA2077">
        <v>8424</v>
      </c>
      <c r="AB2077" t="s">
        <v>226</v>
      </c>
      <c r="AC2077" s="10">
        <v>508.27557704999998</v>
      </c>
    </row>
    <row r="2078" spans="25:29" x14ac:dyDescent="0.35">
      <c r="Y2078" t="str">
        <f t="shared" si="57"/>
        <v>8424_Assurance</v>
      </c>
      <c r="Z2078" t="str">
        <f>INDEX(PDC!$K$1:$L$89,MATCH('RP2016'!$AB2078,PDC!$K:$K,0),MATCH($Z$3,PDC!$K$1:$L$1,0))</f>
        <v>Assurance</v>
      </c>
      <c r="AA2078">
        <v>8424</v>
      </c>
      <c r="AB2078" t="s">
        <v>240</v>
      </c>
      <c r="AC2078" s="10">
        <v>309.61340933000002</v>
      </c>
    </row>
    <row r="2079" spans="25:29" x14ac:dyDescent="0.35">
      <c r="Y2079" t="str">
        <f t="shared" si="57"/>
        <v>8424_Activités auxiliaires de services financiers et d'assurance</v>
      </c>
      <c r="Z2079" t="str">
        <f>INDEX(PDC!$K$1:$L$89,MATCH('RP2016'!$AB2079,PDC!$K:$K,0),MATCH($Z$3,PDC!$K$1:$L$1,0))</f>
        <v>Activités auxiliaires de services financiers et d'assurance</v>
      </c>
      <c r="AA2079">
        <v>8424</v>
      </c>
      <c r="AB2079" t="s">
        <v>232</v>
      </c>
      <c r="AC2079" s="10">
        <v>87.860908437999996</v>
      </c>
    </row>
    <row r="2080" spans="25:29" x14ac:dyDescent="0.35">
      <c r="Y2080" t="str">
        <f t="shared" si="57"/>
        <v>8424_Activités immobilières</v>
      </c>
      <c r="Z2080" t="str">
        <f>INDEX(PDC!$K$1:$L$89,MATCH('RP2016'!$AB2080,PDC!$K:$K,0),MATCH($Z$3,PDC!$K$1:$L$1,0))</f>
        <v>Activités immobilières</v>
      </c>
      <c r="AA2080">
        <v>8424</v>
      </c>
      <c r="AB2080" t="s">
        <v>217</v>
      </c>
      <c r="AC2080" s="10">
        <v>240.6426567</v>
      </c>
    </row>
    <row r="2081" spans="25:29" x14ac:dyDescent="0.35">
      <c r="Y2081" t="str">
        <f t="shared" si="57"/>
        <v>8424_Activités juridiques et comptables</v>
      </c>
      <c r="Z2081" t="str">
        <f>INDEX(PDC!$K$1:$L$89,MATCH('RP2016'!$AB2081,PDC!$K:$K,0),MATCH($Z$3,PDC!$K$1:$L$1,0))</f>
        <v>Activités juridiques et comptables</v>
      </c>
      <c r="AA2081">
        <v>8424</v>
      </c>
      <c r="AB2081" t="s">
        <v>155</v>
      </c>
      <c r="AC2081" s="10">
        <v>354.58928644999997</v>
      </c>
    </row>
    <row r="2082" spans="25:29" x14ac:dyDescent="0.35">
      <c r="Y2082" t="str">
        <f t="shared" si="57"/>
        <v>8424_Activités des sièges sociaux ; conseil de gestion</v>
      </c>
      <c r="Z2082" t="str">
        <f>INDEX(PDC!$K$1:$L$89,MATCH('RP2016'!$AB2082,PDC!$K:$K,0),MATCH($Z$3,PDC!$K$1:$L$1,0))</f>
        <v>Activités des sièges sociaux ; conseil de gestion</v>
      </c>
      <c r="AA2082">
        <v>8424</v>
      </c>
      <c r="AB2082" t="s">
        <v>234</v>
      </c>
      <c r="AC2082" s="10">
        <v>97.010054322000002</v>
      </c>
    </row>
    <row r="2083" spans="25:29" x14ac:dyDescent="0.35">
      <c r="Y2083" t="str">
        <f t="shared" si="57"/>
        <v>8424_Activités d'architecture et d'ingénierie ; activités de contrôle et analyses techniques</v>
      </c>
      <c r="Z2083" t="str">
        <f>INDEX(PDC!$K$1:$L$89,MATCH('RP2016'!$AB2083,PDC!$K:$K,0),MATCH($Z$3,PDC!$K$1:$L$1,0))</f>
        <v>Activités d'architecture et d'ingénierie ; activités de contrôle et analyses techniques</v>
      </c>
      <c r="AA2083">
        <v>8424</v>
      </c>
      <c r="AB2083" t="s">
        <v>243</v>
      </c>
      <c r="AC2083" s="10">
        <v>219.45140533</v>
      </c>
    </row>
    <row r="2084" spans="25:29" x14ac:dyDescent="0.35">
      <c r="Y2084" t="str">
        <f t="shared" si="57"/>
        <v>8424_Recherche-développement scientifique</v>
      </c>
      <c r="Z2084" t="str">
        <f>INDEX(PDC!$K$1:$L$89,MATCH('RP2016'!$AB2084,PDC!$K:$K,0),MATCH($Z$3,PDC!$K$1:$L$1,0))</f>
        <v>Recherche-développement scientifique</v>
      </c>
      <c r="AA2084">
        <v>8424</v>
      </c>
      <c r="AB2084" t="s">
        <v>251</v>
      </c>
      <c r="AC2084" s="10">
        <v>5.1483795391999996</v>
      </c>
    </row>
    <row r="2085" spans="25:29" x14ac:dyDescent="0.35">
      <c r="Y2085" t="str">
        <f t="shared" si="57"/>
        <v>8424_Publicité et études de marché</v>
      </c>
      <c r="Z2085" t="str">
        <f>INDEX(PDC!$K$1:$L$89,MATCH('RP2016'!$AB2085,PDC!$K:$K,0),MATCH($Z$3,PDC!$K$1:$L$1,0))</f>
        <v>Publicité et études de marché</v>
      </c>
      <c r="AA2085">
        <v>8424</v>
      </c>
      <c r="AB2085" t="s">
        <v>157</v>
      </c>
      <c r="AC2085" s="10">
        <v>45.302442366999998</v>
      </c>
    </row>
    <row r="2086" spans="25:29" x14ac:dyDescent="0.35">
      <c r="Y2086" t="str">
        <f t="shared" si="57"/>
        <v>8424_Autres activités spécialisées, scientifiques et techniques</v>
      </c>
      <c r="Z2086" t="str">
        <f>INDEX(PDC!$K$1:$L$89,MATCH('RP2016'!$AB2086,PDC!$K:$K,0),MATCH($Z$3,PDC!$K$1:$L$1,0))</f>
        <v>Autres activités spécialisées, scientifiques et techniques</v>
      </c>
      <c r="AA2086">
        <v>8424</v>
      </c>
      <c r="AB2086" t="s">
        <v>159</v>
      </c>
      <c r="AC2086" s="10">
        <v>24.054161311000001</v>
      </c>
    </row>
    <row r="2087" spans="25:29" x14ac:dyDescent="0.35">
      <c r="Y2087" t="str">
        <f t="shared" si="57"/>
        <v>8424_Activités vétérinaires</v>
      </c>
      <c r="Z2087" t="str">
        <f>INDEX(PDC!$K$1:$L$89,MATCH('RP2016'!$AB2087,PDC!$K:$K,0),MATCH($Z$3,PDC!$K$1:$L$1,0))</f>
        <v>Activités vétérinaires</v>
      </c>
      <c r="AA2087">
        <v>8424</v>
      </c>
      <c r="AB2087" t="s">
        <v>238</v>
      </c>
      <c r="AC2087" s="10">
        <v>66.502616326999998</v>
      </c>
    </row>
    <row r="2088" spans="25:29" x14ac:dyDescent="0.35">
      <c r="Y2088" t="str">
        <f t="shared" si="57"/>
        <v>8424_Activités de location et location-bail</v>
      </c>
      <c r="Z2088" t="str">
        <f>INDEX(PDC!$K$1:$L$89,MATCH('RP2016'!$AB2088,PDC!$K:$K,0),MATCH($Z$3,PDC!$K$1:$L$1,0))</f>
        <v>Activités de location et location-bail</v>
      </c>
      <c r="AA2088">
        <v>8424</v>
      </c>
      <c r="AB2088" t="s">
        <v>236</v>
      </c>
      <c r="AC2088" s="10">
        <v>47.157388060000002</v>
      </c>
    </row>
    <row r="2089" spans="25:29" x14ac:dyDescent="0.35">
      <c r="Y2089" t="str">
        <f t="shared" si="57"/>
        <v>8424_Activités liées à l'emploi</v>
      </c>
      <c r="Z2089" t="str">
        <f>INDEX(PDC!$K$1:$L$89,MATCH('RP2016'!$AB2089,PDC!$K:$K,0),MATCH($Z$3,PDC!$K$1:$L$1,0))</f>
        <v>Activités liées à l'emploi</v>
      </c>
      <c r="AA2089">
        <v>8424</v>
      </c>
      <c r="AB2089" t="s">
        <v>198</v>
      </c>
      <c r="AC2089" s="10">
        <v>732.76543607999997</v>
      </c>
    </row>
    <row r="2090" spans="25:29" x14ac:dyDescent="0.35">
      <c r="Y2090" t="str">
        <f t="shared" si="57"/>
        <v>8424_Activités des agences de voyage, voyagistes, services de réservation et activités connexes</v>
      </c>
      <c r="Z2090" t="str">
        <f>INDEX(PDC!$K$1:$L$89,MATCH('RP2016'!$AB2090,PDC!$K:$K,0),MATCH($Z$3,PDC!$K$1:$L$1,0))</f>
        <v>Activités des agences de voyage, voyagistes, services de réservation et activités connexes</v>
      </c>
      <c r="AA2090">
        <v>8424</v>
      </c>
      <c r="AB2090" t="s">
        <v>227</v>
      </c>
      <c r="AC2090" s="10">
        <v>58.157691446999998</v>
      </c>
    </row>
    <row r="2091" spans="25:29" x14ac:dyDescent="0.35">
      <c r="Y2091" t="str">
        <f t="shared" si="57"/>
        <v>8424_Enquêtes et sécurité</v>
      </c>
      <c r="Z2091" t="str">
        <f>INDEX(PDC!$K$1:$L$89,MATCH('RP2016'!$AB2091,PDC!$K:$K,0),MATCH($Z$3,PDC!$K$1:$L$1,0))</f>
        <v>Enquêtes et sécurité</v>
      </c>
      <c r="AA2091">
        <v>8424</v>
      </c>
      <c r="AB2091" t="s">
        <v>213</v>
      </c>
      <c r="AC2091" s="10">
        <v>71.532831754</v>
      </c>
    </row>
    <row r="2092" spans="25:29" x14ac:dyDescent="0.35">
      <c r="Y2092" t="str">
        <f t="shared" si="57"/>
        <v>8424_Services relatifs aux bâtiments et aménagement paysager</v>
      </c>
      <c r="Z2092" t="str">
        <f>INDEX(PDC!$K$1:$L$89,MATCH('RP2016'!$AB2092,PDC!$K:$K,0),MATCH($Z$3,PDC!$K$1:$L$1,0))</f>
        <v>Services relatifs aux bâtiments et aménagement paysager</v>
      </c>
      <c r="AA2092">
        <v>8424</v>
      </c>
      <c r="AB2092" t="s">
        <v>212</v>
      </c>
      <c r="AC2092" s="10">
        <v>311.89260555999999</v>
      </c>
    </row>
    <row r="2093" spans="25:29" x14ac:dyDescent="0.35">
      <c r="Y2093" t="str">
        <f t="shared" si="57"/>
        <v>8424_Activités administratives et autres activités de soutien aux entreprises</v>
      </c>
      <c r="Z2093" t="str">
        <f>INDEX(PDC!$K$1:$L$89,MATCH('RP2016'!$AB2093,PDC!$K:$K,0),MATCH($Z$3,PDC!$K$1:$L$1,0))</f>
        <v>Activités administratives et autres activités de soutien aux entreprises</v>
      </c>
      <c r="AA2093">
        <v>8424</v>
      </c>
      <c r="AB2093" t="s">
        <v>224</v>
      </c>
      <c r="AC2093" s="10">
        <v>243.86413081000001</v>
      </c>
    </row>
    <row r="2094" spans="25:29" x14ac:dyDescent="0.35">
      <c r="Y2094" t="str">
        <f t="shared" si="57"/>
        <v>8424_Administration publique et défense ; sécurité sociale obligatoire</v>
      </c>
      <c r="Z2094" t="str">
        <f>INDEX(PDC!$K$1:$L$89,MATCH('RP2016'!$AB2094,PDC!$K:$K,0),MATCH($Z$3,PDC!$K$1:$L$1,0))</f>
        <v>Administration publique et défense ; sécurité sociale obligatoire</v>
      </c>
      <c r="AA2094">
        <v>8424</v>
      </c>
      <c r="AB2094" t="s">
        <v>218</v>
      </c>
      <c r="AC2094" s="10">
        <v>1729.5195140999999</v>
      </c>
    </row>
    <row r="2095" spans="25:29" x14ac:dyDescent="0.35">
      <c r="Y2095" t="str">
        <f t="shared" si="57"/>
        <v>8424_Enseignement</v>
      </c>
      <c r="Z2095" t="str">
        <f>INDEX(PDC!$K$1:$L$89,MATCH('RP2016'!$AB2095,PDC!$K:$K,0),MATCH($Z$3,PDC!$K$1:$L$1,0))</f>
        <v>Enseignement</v>
      </c>
      <c r="AA2095">
        <v>8424</v>
      </c>
      <c r="AB2095" t="s">
        <v>222</v>
      </c>
      <c r="AC2095" s="10">
        <v>680.38733288000003</v>
      </c>
    </row>
    <row r="2096" spans="25:29" x14ac:dyDescent="0.35">
      <c r="Y2096" t="str">
        <f t="shared" si="57"/>
        <v>8424_Activités pour la santé humaine</v>
      </c>
      <c r="Z2096" t="str">
        <f>INDEX(PDC!$K$1:$L$89,MATCH('RP2016'!$AB2096,PDC!$K:$K,0),MATCH($Z$3,PDC!$K$1:$L$1,0))</f>
        <v>Activités pour la santé humaine</v>
      </c>
      <c r="AA2096">
        <v>8424</v>
      </c>
      <c r="AB2096" t="s">
        <v>207</v>
      </c>
      <c r="AC2096" s="10">
        <v>1284.3901073</v>
      </c>
    </row>
    <row r="2097" spans="25:29" x14ac:dyDescent="0.35">
      <c r="Y2097" t="str">
        <f t="shared" si="57"/>
        <v>8424_Hébergement médico-social et social</v>
      </c>
      <c r="Z2097" t="str">
        <f>INDEX(PDC!$K$1:$L$89,MATCH('RP2016'!$AB2097,PDC!$K:$K,0),MATCH($Z$3,PDC!$K$1:$L$1,0))</f>
        <v>Hébergement médico-social et social</v>
      </c>
      <c r="AA2097">
        <v>8424</v>
      </c>
      <c r="AB2097" t="s">
        <v>202</v>
      </c>
      <c r="AC2097" s="10">
        <v>1138.0013641</v>
      </c>
    </row>
    <row r="2098" spans="25:29" x14ac:dyDescent="0.35">
      <c r="Y2098" t="str">
        <f t="shared" si="57"/>
        <v>8424_Action sociale sans hébergement</v>
      </c>
      <c r="Z2098" t="str">
        <f>INDEX(PDC!$K$1:$L$89,MATCH('RP2016'!$AB2098,PDC!$K:$K,0),MATCH($Z$3,PDC!$K$1:$L$1,0))</f>
        <v>Action sociale sans hébergement</v>
      </c>
      <c r="AA2098">
        <v>8424</v>
      </c>
      <c r="AB2098" t="s">
        <v>201</v>
      </c>
      <c r="AC2098" s="10">
        <v>1852.1524518000001</v>
      </c>
    </row>
    <row r="2099" spans="25:29" x14ac:dyDescent="0.35">
      <c r="Y2099" t="str">
        <f t="shared" si="57"/>
        <v>8424_Activités créatives, artistiques et de spectacle</v>
      </c>
      <c r="Z2099" t="str">
        <f>INDEX(PDC!$K$1:$L$89,MATCH('RP2016'!$AB2099,PDC!$K:$K,0),MATCH($Z$3,PDC!$K$1:$L$1,0))</f>
        <v>Activités créatives, artistiques et de spectacle</v>
      </c>
      <c r="AA2099">
        <v>8424</v>
      </c>
      <c r="AB2099" t="s">
        <v>245</v>
      </c>
      <c r="AC2099" s="10">
        <v>17.258412264</v>
      </c>
    </row>
    <row r="2100" spans="25:29" x14ac:dyDescent="0.35">
      <c r="Y2100" t="str">
        <f t="shared" si="57"/>
        <v>8424_Bibliothèques, archives, musées et autres activités culturelles</v>
      </c>
      <c r="Z2100" t="str">
        <f>INDEX(PDC!$K$1:$L$89,MATCH('RP2016'!$AB2100,PDC!$K:$K,0),MATCH($Z$3,PDC!$K$1:$L$1,0))</f>
        <v>Bibliothèques, archives, musées et autres activités culturelles</v>
      </c>
      <c r="AA2100">
        <v>8424</v>
      </c>
      <c r="AB2100" t="s">
        <v>239</v>
      </c>
      <c r="AC2100" s="10">
        <v>59.334708347000003</v>
      </c>
    </row>
    <row r="2101" spans="25:29" x14ac:dyDescent="0.35">
      <c r="Y2101" t="str">
        <f t="shared" si="57"/>
        <v>8424_Organisation de jeux de hasard et d'argent</v>
      </c>
      <c r="Z2101" t="str">
        <f>INDEX(PDC!$K$1:$L$89,MATCH('RP2016'!$AB2101,PDC!$K:$K,0),MATCH($Z$3,PDC!$K$1:$L$1,0))</f>
        <v>Organisation de jeux de hasard et d'argent</v>
      </c>
      <c r="AA2101">
        <v>8424</v>
      </c>
      <c r="AB2101" t="s">
        <v>247</v>
      </c>
      <c r="AC2101" s="10">
        <v>57.536560958000003</v>
      </c>
    </row>
    <row r="2102" spans="25:29" x14ac:dyDescent="0.35">
      <c r="Y2102" t="str">
        <f t="shared" si="57"/>
        <v>8424_Activités sportives, récréatives et de loisirs</v>
      </c>
      <c r="Z2102" t="str">
        <f>INDEX(PDC!$K$1:$L$89,MATCH('RP2016'!$AB2102,PDC!$K:$K,0),MATCH($Z$3,PDC!$K$1:$L$1,0))</f>
        <v>Activités sportives, récréatives et de loisirs</v>
      </c>
      <c r="AA2102">
        <v>8424</v>
      </c>
      <c r="AB2102" t="s">
        <v>241</v>
      </c>
      <c r="AC2102" s="10">
        <v>159.19580189999999</v>
      </c>
    </row>
    <row r="2103" spans="25:29" x14ac:dyDescent="0.35">
      <c r="Y2103" t="str">
        <f t="shared" si="57"/>
        <v>8424_Activités des organisations associatives</v>
      </c>
      <c r="Z2103" t="str">
        <f>INDEX(PDC!$K$1:$L$89,MATCH('RP2016'!$AB2103,PDC!$K:$K,0),MATCH($Z$3,PDC!$K$1:$L$1,0))</f>
        <v>Activités des organisations associatives</v>
      </c>
      <c r="AA2103">
        <v>8424</v>
      </c>
      <c r="AB2103" t="s">
        <v>209</v>
      </c>
      <c r="AC2103" s="10">
        <v>571.03411376999998</v>
      </c>
    </row>
    <row r="2104" spans="25:29" x14ac:dyDescent="0.35">
      <c r="Y2104" t="str">
        <f t="shared" si="57"/>
        <v>8424_Réparation d'ordinateurs et de biens personnels et domestiques</v>
      </c>
      <c r="Z2104" t="str">
        <f>INDEX(PDC!$K$1:$L$89,MATCH('RP2016'!$AB2104,PDC!$K:$K,0),MATCH($Z$3,PDC!$K$1:$L$1,0))</f>
        <v>Réparation d'ordinateurs et de biens personnels et domestiques</v>
      </c>
      <c r="AA2104">
        <v>8424</v>
      </c>
      <c r="AB2104" t="s">
        <v>242</v>
      </c>
      <c r="AC2104" s="10">
        <v>22.674498539999998</v>
      </c>
    </row>
    <row r="2105" spans="25:29" x14ac:dyDescent="0.35">
      <c r="Y2105" t="str">
        <f t="shared" si="57"/>
        <v>8424_Autres services personnels</v>
      </c>
      <c r="Z2105" t="str">
        <f>INDEX(PDC!$K$1:$L$89,MATCH('RP2016'!$AB2105,PDC!$K:$K,0),MATCH($Z$3,PDC!$K$1:$L$1,0))</f>
        <v>Autres services personnels</v>
      </c>
      <c r="AA2105">
        <v>8424</v>
      </c>
      <c r="AB2105" t="s">
        <v>216</v>
      </c>
      <c r="AC2105" s="10">
        <v>375.77884266000001</v>
      </c>
    </row>
    <row r="2106" spans="25:29" x14ac:dyDescent="0.35">
      <c r="Y2106" t="str">
        <f t="shared" si="57"/>
        <v>8424_Activités des ménages en tant qu'employeurs de personnel domestique</v>
      </c>
      <c r="Z2106" t="str">
        <f>INDEX(PDC!$K$1:$L$89,MATCH('RP2016'!$AB2106,PDC!$K:$K,0),MATCH($Z$3,PDC!$K$1:$L$1,0))</f>
        <v>Activités des ménages en tant qu'employeurs de personnel domestique</v>
      </c>
      <c r="AA2106">
        <v>8424</v>
      </c>
      <c r="AB2106" t="s">
        <v>261</v>
      </c>
      <c r="AC2106" s="10">
        <v>326.57702001000001</v>
      </c>
    </row>
    <row r="2107" spans="25:29" x14ac:dyDescent="0.35">
      <c r="Y2107" t="str">
        <f t="shared" si="57"/>
        <v>8425_Culture et production animale, chasse et services annexes</v>
      </c>
      <c r="Z2107" t="str">
        <f>INDEX(PDC!$K$1:$L$89,MATCH('RP2016'!$AB2107,PDC!$K:$K,0),MATCH($Z$3,PDC!$K$1:$L$1,0))</f>
        <v>Culture et production animale, chasse et services annexes</v>
      </c>
      <c r="AA2107">
        <v>8425</v>
      </c>
      <c r="AB2107" t="s">
        <v>94</v>
      </c>
      <c r="AC2107" s="10">
        <v>63.118929727999998</v>
      </c>
    </row>
    <row r="2108" spans="25:29" x14ac:dyDescent="0.35">
      <c r="Y2108" t="str">
        <f t="shared" si="57"/>
        <v>8425_Sylviculture et exploitation forestière</v>
      </c>
      <c r="Z2108" t="str">
        <f>INDEX(PDC!$K$1:$L$89,MATCH('RP2016'!$AB2108,PDC!$K:$K,0),MATCH($Z$3,PDC!$K$1:$L$1,0))</f>
        <v>Sylviculture et exploitation forestière</v>
      </c>
      <c r="AA2108">
        <v>8425</v>
      </c>
      <c r="AB2108" t="s">
        <v>95</v>
      </c>
      <c r="AC2108" s="10">
        <v>50.109355479999998</v>
      </c>
    </row>
    <row r="2109" spans="25:29" x14ac:dyDescent="0.35">
      <c r="Y2109" t="str">
        <f t="shared" si="57"/>
        <v>8425_Pêche et aquaculture</v>
      </c>
      <c r="Z2109" t="str">
        <f>INDEX(PDC!$K$1:$L$89,MATCH('RP2016'!$AB2109,PDC!$K:$K,0),MATCH($Z$3,PDC!$K$1:$L$1,0))</f>
        <v>Pêche et aquaculture</v>
      </c>
      <c r="AA2109">
        <v>8425</v>
      </c>
      <c r="AB2109" t="s">
        <v>104</v>
      </c>
      <c r="AC2109" s="10">
        <v>5</v>
      </c>
    </row>
    <row r="2110" spans="25:29" x14ac:dyDescent="0.35">
      <c r="Y2110" t="str">
        <f t="shared" si="57"/>
        <v>8425_Autres industries extractives</v>
      </c>
      <c r="Z2110" t="str">
        <f>INDEX(PDC!$K$1:$L$89,MATCH('RP2016'!$AB2110,PDC!$K:$K,0),MATCH($Z$3,PDC!$K$1:$L$1,0))</f>
        <v>Autres industries extractives</v>
      </c>
      <c r="AA2110">
        <v>8425</v>
      </c>
      <c r="AB2110" t="s">
        <v>96</v>
      </c>
      <c r="AC2110" s="10">
        <v>10.267426865999999</v>
      </c>
    </row>
    <row r="2111" spans="25:29" x14ac:dyDescent="0.35">
      <c r="Y2111" t="str">
        <f t="shared" si="57"/>
        <v>8425_Services de soutien aux industries extractives</v>
      </c>
      <c r="Z2111" t="str">
        <f>INDEX(PDC!$K$1:$L$89,MATCH('RP2016'!$AB2111,PDC!$K:$K,0),MATCH($Z$3,PDC!$K$1:$L$1,0))</f>
        <v>Services de soutien aux industries extractives</v>
      </c>
      <c r="AA2111">
        <v>8425</v>
      </c>
      <c r="AB2111" t="s">
        <v>97</v>
      </c>
      <c r="AC2111" s="10">
        <v>5.0165528581999999</v>
      </c>
    </row>
    <row r="2112" spans="25:29" x14ac:dyDescent="0.35">
      <c r="Y2112" t="str">
        <f t="shared" si="57"/>
        <v>8425_Industries alimentaires</v>
      </c>
      <c r="Z2112" t="str">
        <f>INDEX(PDC!$K$1:$L$89,MATCH('RP2016'!$AB2112,PDC!$K:$K,0),MATCH($Z$3,PDC!$K$1:$L$1,0))</f>
        <v>Industries alimentaires</v>
      </c>
      <c r="AA2112">
        <v>8425</v>
      </c>
      <c r="AB2112" t="s">
        <v>199</v>
      </c>
      <c r="AC2112" s="10">
        <v>165.90834316999999</v>
      </c>
    </row>
    <row r="2113" spans="25:29" x14ac:dyDescent="0.35">
      <c r="Y2113" t="str">
        <f t="shared" si="57"/>
        <v>8425_Fabrication de boissons</v>
      </c>
      <c r="Z2113" t="str">
        <f>INDEX(PDC!$K$1:$L$89,MATCH('RP2016'!$AB2113,PDC!$K:$K,0),MATCH($Z$3,PDC!$K$1:$L$1,0))</f>
        <v>Fabrication de boissons</v>
      </c>
      <c r="AA2113">
        <v>8425</v>
      </c>
      <c r="AB2113" t="s">
        <v>252</v>
      </c>
      <c r="AC2113" s="10">
        <v>15.943127781999999</v>
      </c>
    </row>
    <row r="2114" spans="25:29" x14ac:dyDescent="0.35">
      <c r="Y2114" t="str">
        <f t="shared" si="57"/>
        <v>8425_Fabrication de textiles</v>
      </c>
      <c r="Z2114" t="str">
        <f>INDEX(PDC!$K$1:$L$89,MATCH('RP2016'!$AB2114,PDC!$K:$K,0),MATCH($Z$3,PDC!$K$1:$L$1,0))</f>
        <v>Fabrication de textiles</v>
      </c>
      <c r="AA2114">
        <v>8425</v>
      </c>
      <c r="AB2114" t="s">
        <v>250</v>
      </c>
      <c r="AC2114" s="10">
        <v>7.4137018327000002</v>
      </c>
    </row>
    <row r="2115" spans="25:29" x14ac:dyDescent="0.35">
      <c r="Y2115" t="str">
        <f t="shared" si="57"/>
        <v>8425_Industrie de l'habillement</v>
      </c>
      <c r="Z2115" t="str">
        <f>INDEX(PDC!$K$1:$L$89,MATCH('RP2016'!$AB2115,PDC!$K:$K,0),MATCH($Z$3,PDC!$K$1:$L$1,0))</f>
        <v>Industrie de l'habillement</v>
      </c>
      <c r="AA2115">
        <v>8425</v>
      </c>
      <c r="AB2115" t="s">
        <v>254</v>
      </c>
      <c r="AC2115" s="10">
        <v>20.031267048</v>
      </c>
    </row>
    <row r="2116" spans="25:29" x14ac:dyDescent="0.35">
      <c r="Y2116" t="str">
        <f t="shared" si="57"/>
        <v>8425_Travail du bois et fabrication d'articles en bois et en liège, à l'exception des meubles ; fabrication d'articles en vannerie et sparterie</v>
      </c>
      <c r="Z2116" t="str">
        <f>INDEX(PDC!$K$1:$L$89,MATCH('RP2016'!$AB2116,PDC!$K:$K,0),MATCH($Z$3,PDC!$K$1:$L$1,0))</f>
        <v>Travail du bois et fabrication d'articles en bois et en liège, à l'exception des meubles ; fabrication d'articles en vannerie et sparterie</v>
      </c>
      <c r="AA2116">
        <v>8425</v>
      </c>
      <c r="AB2116" t="s">
        <v>196</v>
      </c>
      <c r="AC2116" s="10">
        <v>265.88563506999998</v>
      </c>
    </row>
    <row r="2117" spans="25:29" x14ac:dyDescent="0.35">
      <c r="Y2117" t="str">
        <f t="shared" ref="Y2117:Y2180" si="58">AA2117&amp;"_"&amp;Z2117</f>
        <v>8425_Industrie du papier et du carton</v>
      </c>
      <c r="Z2117" t="str">
        <f>INDEX(PDC!$K$1:$L$89,MATCH('RP2016'!$AB2117,PDC!$K:$K,0),MATCH($Z$3,PDC!$K$1:$L$1,0))</f>
        <v>Industrie du papier et du carton</v>
      </c>
      <c r="AA2117">
        <v>8425</v>
      </c>
      <c r="AB2117" t="s">
        <v>248</v>
      </c>
      <c r="AC2117" s="10">
        <v>412.34856323999998</v>
      </c>
    </row>
    <row r="2118" spans="25:29" x14ac:dyDescent="0.35">
      <c r="Y2118" t="str">
        <f t="shared" si="58"/>
        <v>8425_Imprimerie et reproduction d'enregistrements</v>
      </c>
      <c r="Z2118" t="str">
        <f>INDEX(PDC!$K$1:$L$89,MATCH('RP2016'!$AB2118,PDC!$K:$K,0),MATCH($Z$3,PDC!$K$1:$L$1,0))</f>
        <v>Imprimerie et reproduction d'enregistrements</v>
      </c>
      <c r="AA2118">
        <v>8425</v>
      </c>
      <c r="AB2118" t="s">
        <v>221</v>
      </c>
      <c r="AC2118" s="10">
        <v>259.42569039</v>
      </c>
    </row>
    <row r="2119" spans="25:29" x14ac:dyDescent="0.35">
      <c r="Y2119" t="str">
        <f t="shared" si="58"/>
        <v>8425_Industrie chimique</v>
      </c>
      <c r="Z2119" t="str">
        <f>INDEX(PDC!$K$1:$L$89,MATCH('RP2016'!$AB2119,PDC!$K:$K,0),MATCH($Z$3,PDC!$K$1:$L$1,0))</f>
        <v>Industrie chimique</v>
      </c>
      <c r="AA2119">
        <v>8425</v>
      </c>
      <c r="AB2119" t="s">
        <v>211</v>
      </c>
      <c r="AC2119" s="10">
        <v>139.42925742</v>
      </c>
    </row>
    <row r="2120" spans="25:29" x14ac:dyDescent="0.35">
      <c r="Y2120" t="str">
        <f t="shared" si="58"/>
        <v>8425_Fabrication de produits en caoutchouc et en plastique</v>
      </c>
      <c r="Z2120" t="str">
        <f>INDEX(PDC!$K$1:$L$89,MATCH('RP2016'!$AB2120,PDC!$K:$K,0),MATCH($Z$3,PDC!$K$1:$L$1,0))</f>
        <v>Fabrication de produits en caoutchouc et en plastique</v>
      </c>
      <c r="AA2120">
        <v>8425</v>
      </c>
      <c r="AB2120" t="s">
        <v>195</v>
      </c>
      <c r="AC2120" s="10">
        <v>4334.5164778999997</v>
      </c>
    </row>
    <row r="2121" spans="25:29" x14ac:dyDescent="0.35">
      <c r="Y2121" t="str">
        <f t="shared" si="58"/>
        <v>8425_Fabrication d'autres produits minéraux non métalliques</v>
      </c>
      <c r="Z2121" t="str">
        <f>INDEX(PDC!$K$1:$L$89,MATCH('RP2016'!$AB2121,PDC!$K:$K,0),MATCH($Z$3,PDC!$K$1:$L$1,0))</f>
        <v>Fabrication d'autres produits minéraux non métalliques</v>
      </c>
      <c r="AA2121">
        <v>8425</v>
      </c>
      <c r="AB2121" t="s">
        <v>203</v>
      </c>
      <c r="AC2121" s="10">
        <v>11.625272592</v>
      </c>
    </row>
    <row r="2122" spans="25:29" x14ac:dyDescent="0.35">
      <c r="Y2122" t="str">
        <f t="shared" si="58"/>
        <v>8425_Métallurgie</v>
      </c>
      <c r="Z2122" t="str">
        <f>INDEX(PDC!$K$1:$L$89,MATCH('RP2016'!$AB2122,PDC!$K:$K,0),MATCH($Z$3,PDC!$K$1:$L$1,0))</f>
        <v>Métallurgie</v>
      </c>
      <c r="AA2122">
        <v>8425</v>
      </c>
      <c r="AB2122" t="s">
        <v>225</v>
      </c>
      <c r="AC2122" s="10">
        <v>58.716707552999999</v>
      </c>
    </row>
    <row r="2123" spans="25:29" x14ac:dyDescent="0.35">
      <c r="Y2123" t="str">
        <f t="shared" si="58"/>
        <v>8425_Fabrication de produits métalliques, à l'exception des machines et des équipements</v>
      </c>
      <c r="Z2123" t="str">
        <f>INDEX(PDC!$K$1:$L$89,MATCH('RP2016'!$AB2123,PDC!$K:$K,0),MATCH($Z$3,PDC!$K$1:$L$1,0))</f>
        <v>Fabrication de produits métalliques, à l'exception des machines et des équipements</v>
      </c>
      <c r="AA2123">
        <v>8425</v>
      </c>
      <c r="AB2123" t="s">
        <v>204</v>
      </c>
      <c r="AC2123" s="10">
        <v>915.14907975999995</v>
      </c>
    </row>
    <row r="2124" spans="25:29" x14ac:dyDescent="0.35">
      <c r="Y2124" t="str">
        <f t="shared" si="58"/>
        <v>8425_Fabrication de produits informatiques, électroniques et optiques</v>
      </c>
      <c r="Z2124" t="str">
        <f>INDEX(PDC!$K$1:$L$89,MATCH('RP2016'!$AB2124,PDC!$K:$K,0),MATCH($Z$3,PDC!$K$1:$L$1,0))</f>
        <v>Fabrication de produits informatiques, électroniques et optiques</v>
      </c>
      <c r="AA2124">
        <v>8425</v>
      </c>
      <c r="AB2124" t="s">
        <v>145</v>
      </c>
      <c r="AC2124" s="10">
        <v>90.004232121000001</v>
      </c>
    </row>
    <row r="2125" spans="25:29" x14ac:dyDescent="0.35">
      <c r="Y2125" t="str">
        <f t="shared" si="58"/>
        <v>8425_Fabrication d'équipements électriques</v>
      </c>
      <c r="Z2125" t="str">
        <f>INDEX(PDC!$K$1:$L$89,MATCH('RP2016'!$AB2125,PDC!$K:$K,0),MATCH($Z$3,PDC!$K$1:$L$1,0))</f>
        <v>Fabrication d'équipements électriques</v>
      </c>
      <c r="AA2125">
        <v>8425</v>
      </c>
      <c r="AB2125" t="s">
        <v>235</v>
      </c>
      <c r="AC2125" s="10">
        <v>14.852687267</v>
      </c>
    </row>
    <row r="2126" spans="25:29" x14ac:dyDescent="0.35">
      <c r="Y2126" t="str">
        <f t="shared" si="58"/>
        <v>8425_Fabrication de machines et équipements n.c.a.</v>
      </c>
      <c r="Z2126" t="str">
        <f>INDEX(PDC!$K$1:$L$89,MATCH('RP2016'!$AB2126,PDC!$K:$K,0),MATCH($Z$3,PDC!$K$1:$L$1,0))</f>
        <v>Fabrication de machines et équipements n.c.a.</v>
      </c>
      <c r="AA2126">
        <v>8425</v>
      </c>
      <c r="AB2126" t="s">
        <v>219</v>
      </c>
      <c r="AC2126" s="10">
        <v>449.16637221000002</v>
      </c>
    </row>
    <row r="2127" spans="25:29" x14ac:dyDescent="0.35">
      <c r="Y2127" t="str">
        <f t="shared" si="58"/>
        <v>8425_Industrie automobile</v>
      </c>
      <c r="Z2127" t="str">
        <f>INDEX(PDC!$K$1:$L$89,MATCH('RP2016'!$AB2127,PDC!$K:$K,0),MATCH($Z$3,PDC!$K$1:$L$1,0))</f>
        <v>Industrie automobile</v>
      </c>
      <c r="AA2127">
        <v>8425</v>
      </c>
      <c r="AB2127" t="s">
        <v>208</v>
      </c>
      <c r="AC2127" s="10">
        <v>362.82174128999998</v>
      </c>
    </row>
    <row r="2128" spans="25:29" x14ac:dyDescent="0.35">
      <c r="Y2128" t="str">
        <f t="shared" si="58"/>
        <v>8425_Fabrication d'autres matériels de transport</v>
      </c>
      <c r="Z2128" t="str">
        <f>INDEX(PDC!$K$1:$L$89,MATCH('RP2016'!$AB2128,PDC!$K:$K,0),MATCH($Z$3,PDC!$K$1:$L$1,0))</f>
        <v>Fabrication d'autres matériels de transport</v>
      </c>
      <c r="AA2128">
        <v>8425</v>
      </c>
      <c r="AB2128" t="s">
        <v>237</v>
      </c>
      <c r="AC2128" s="10">
        <v>36.087307025999998</v>
      </c>
    </row>
    <row r="2129" spans="25:29" x14ac:dyDescent="0.35">
      <c r="Y2129" t="str">
        <f t="shared" si="58"/>
        <v>8425_Fabrication de meubles</v>
      </c>
      <c r="Z2129" t="str">
        <f>INDEX(PDC!$K$1:$L$89,MATCH('RP2016'!$AB2129,PDC!$K:$K,0),MATCH($Z$3,PDC!$K$1:$L$1,0))</f>
        <v>Fabrication de meubles</v>
      </c>
      <c r="AA2129">
        <v>8425</v>
      </c>
      <c r="AB2129" t="s">
        <v>231</v>
      </c>
      <c r="AC2129" s="10">
        <v>517.74946446000001</v>
      </c>
    </row>
    <row r="2130" spans="25:29" x14ac:dyDescent="0.35">
      <c r="Y2130" t="str">
        <f t="shared" si="58"/>
        <v>8425_Autres industries manufacturières</v>
      </c>
      <c r="Z2130" t="str">
        <f>INDEX(PDC!$K$1:$L$89,MATCH('RP2016'!$AB2130,PDC!$K:$K,0),MATCH($Z$3,PDC!$K$1:$L$1,0))</f>
        <v>Autres industries manufacturières</v>
      </c>
      <c r="AA2130">
        <v>8425</v>
      </c>
      <c r="AB2130" t="s">
        <v>244</v>
      </c>
      <c r="AC2130" s="10">
        <v>485.03115556</v>
      </c>
    </row>
    <row r="2131" spans="25:29" x14ac:dyDescent="0.35">
      <c r="Y2131" t="str">
        <f t="shared" si="58"/>
        <v>8425_Réparation et installation de machines et d'équipements</v>
      </c>
      <c r="Z2131" t="str">
        <f>INDEX(PDC!$K$1:$L$89,MATCH('RP2016'!$AB2131,PDC!$K:$K,0),MATCH($Z$3,PDC!$K$1:$L$1,0))</f>
        <v>Réparation et installation de machines et d'équipements</v>
      </c>
      <c r="AA2131">
        <v>8425</v>
      </c>
      <c r="AB2131" t="s">
        <v>215</v>
      </c>
      <c r="AC2131" s="10">
        <v>108.13086222</v>
      </c>
    </row>
    <row r="2132" spans="25:29" x14ac:dyDescent="0.35">
      <c r="Y2132" t="str">
        <f t="shared" si="58"/>
        <v>8425_Production et distribution d'électricité, de gaz, de vapeur et d'air conditionné</v>
      </c>
      <c r="Z2132" t="str">
        <f>INDEX(PDC!$K$1:$L$89,MATCH('RP2016'!$AB2132,PDC!$K:$K,0),MATCH($Z$3,PDC!$K$1:$L$1,0))</f>
        <v>Production et distribution d'électricité, de gaz, de vapeur et d'air conditionné</v>
      </c>
      <c r="AA2132">
        <v>8425</v>
      </c>
      <c r="AB2132" t="s">
        <v>253</v>
      </c>
      <c r="AC2132" s="10">
        <v>42.368658043000003</v>
      </c>
    </row>
    <row r="2133" spans="25:29" x14ac:dyDescent="0.35">
      <c r="Y2133" t="str">
        <f t="shared" si="58"/>
        <v>8425_Captage, traitement et distribution d'eau</v>
      </c>
      <c r="Z2133" t="str">
        <f>INDEX(PDC!$K$1:$L$89,MATCH('RP2016'!$AB2133,PDC!$K:$K,0),MATCH($Z$3,PDC!$K$1:$L$1,0))</f>
        <v>Captage, traitement et distribution d'eau</v>
      </c>
      <c r="AA2133">
        <v>8425</v>
      </c>
      <c r="AB2133" t="s">
        <v>230</v>
      </c>
      <c r="AC2133" s="10">
        <v>30.002853322</v>
      </c>
    </row>
    <row r="2134" spans="25:29" x14ac:dyDescent="0.35">
      <c r="Y2134" t="str">
        <f t="shared" si="58"/>
        <v>8425_Collecte et traitement des eaux usées</v>
      </c>
      <c r="Z2134" t="str">
        <f>INDEX(PDC!$K$1:$L$89,MATCH('RP2016'!$AB2134,PDC!$K:$K,0),MATCH($Z$3,PDC!$K$1:$L$1,0))</f>
        <v>Collecte et traitement des eaux usées</v>
      </c>
      <c r="AA2134">
        <v>8425</v>
      </c>
      <c r="AB2134" t="s">
        <v>197</v>
      </c>
      <c r="AC2134" s="10">
        <v>15.119234338</v>
      </c>
    </row>
    <row r="2135" spans="25:29" x14ac:dyDescent="0.35">
      <c r="Y2135" t="str">
        <f t="shared" si="58"/>
        <v>8425_Collecte, traitement et élimination des déchets ; récupération</v>
      </c>
      <c r="Z2135" t="str">
        <f>INDEX(PDC!$K$1:$L$89,MATCH('RP2016'!$AB2135,PDC!$K:$K,0),MATCH($Z$3,PDC!$K$1:$L$1,0))</f>
        <v>Collecte, traitement et élimination des déchets ; récupération</v>
      </c>
      <c r="AA2135">
        <v>8425</v>
      </c>
      <c r="AB2135" t="s">
        <v>147</v>
      </c>
      <c r="AC2135" s="10">
        <v>54.163594318999998</v>
      </c>
    </row>
    <row r="2136" spans="25:29" x14ac:dyDescent="0.35">
      <c r="Y2136" t="str">
        <f t="shared" si="58"/>
        <v>8425_Construction de bâtiments</v>
      </c>
      <c r="Z2136" t="str">
        <f>INDEX(PDC!$K$1:$L$89,MATCH('RP2016'!$AB2136,PDC!$K:$K,0),MATCH($Z$3,PDC!$K$1:$L$1,0))</f>
        <v>Construction de bâtiments</v>
      </c>
      <c r="AA2136">
        <v>8425</v>
      </c>
      <c r="AB2136" t="s">
        <v>193</v>
      </c>
      <c r="AC2136" s="10">
        <v>43.242106575000001</v>
      </c>
    </row>
    <row r="2137" spans="25:29" x14ac:dyDescent="0.35">
      <c r="Y2137" t="str">
        <f t="shared" si="58"/>
        <v>8425_Génie civil</v>
      </c>
      <c r="Z2137" t="str">
        <f>INDEX(PDC!$K$1:$L$89,MATCH('RP2016'!$AB2137,PDC!$K:$K,0),MATCH($Z$3,PDC!$K$1:$L$1,0))</f>
        <v>Génie civil</v>
      </c>
      <c r="AA2137">
        <v>8425</v>
      </c>
      <c r="AB2137" t="s">
        <v>149</v>
      </c>
      <c r="AC2137" s="10">
        <v>152.26847462000001</v>
      </c>
    </row>
    <row r="2138" spans="25:29" x14ac:dyDescent="0.35">
      <c r="Y2138" t="str">
        <f t="shared" si="58"/>
        <v>8425_Travaux de construction spécialisés</v>
      </c>
      <c r="Z2138" t="str">
        <f>INDEX(PDC!$K$1:$L$89,MATCH('RP2016'!$AB2138,PDC!$K:$K,0),MATCH($Z$3,PDC!$K$1:$L$1,0))</f>
        <v>Travaux de construction spécialisés</v>
      </c>
      <c r="AA2138">
        <v>8425</v>
      </c>
      <c r="AB2138" t="s">
        <v>151</v>
      </c>
      <c r="AC2138" s="10">
        <v>824.05245849000005</v>
      </c>
    </row>
    <row r="2139" spans="25:29" x14ac:dyDescent="0.35">
      <c r="Y2139" t="str">
        <f t="shared" si="58"/>
        <v>8425_Commerce et réparation d'automobiles et de motocycles</v>
      </c>
      <c r="Z2139" t="str">
        <f>INDEX(PDC!$K$1:$L$89,MATCH('RP2016'!$AB2139,PDC!$K:$K,0),MATCH($Z$3,PDC!$K$1:$L$1,0))</f>
        <v>Commerce et réparation d'automobiles et de motocycles</v>
      </c>
      <c r="AA2139">
        <v>8425</v>
      </c>
      <c r="AB2139" t="s">
        <v>223</v>
      </c>
      <c r="AC2139" s="10">
        <v>348.50877335000001</v>
      </c>
    </row>
    <row r="2140" spans="25:29" x14ac:dyDescent="0.35">
      <c r="Y2140" t="str">
        <f t="shared" si="58"/>
        <v>8425_Commerce de gros, à l'exception des automobiles et des motocycles</v>
      </c>
      <c r="Z2140" t="str">
        <f>INDEX(PDC!$K$1:$L$89,MATCH('RP2016'!$AB2140,PDC!$K:$K,0),MATCH($Z$3,PDC!$K$1:$L$1,0))</f>
        <v>Commerce de gros, à l'exception des automobiles et des motocycles</v>
      </c>
      <c r="AA2140">
        <v>8425</v>
      </c>
      <c r="AB2140" t="s">
        <v>210</v>
      </c>
      <c r="AC2140" s="10">
        <v>893.56460330000004</v>
      </c>
    </row>
    <row r="2141" spans="25:29" x14ac:dyDescent="0.35">
      <c r="Y2141" t="str">
        <f t="shared" si="58"/>
        <v>8425_Commerce de détail, à l'exception des automobiles et des motocycles</v>
      </c>
      <c r="Z2141" t="str">
        <f>INDEX(PDC!$K$1:$L$89,MATCH('RP2016'!$AB2141,PDC!$K:$K,0),MATCH($Z$3,PDC!$K$1:$L$1,0))</f>
        <v>Commerce de détail, à l'exception des automobiles et des motocycles</v>
      </c>
      <c r="AA2141">
        <v>8425</v>
      </c>
      <c r="AB2141" t="s">
        <v>206</v>
      </c>
      <c r="AC2141" s="10">
        <v>1260.8718498000001</v>
      </c>
    </row>
    <row r="2142" spans="25:29" x14ac:dyDescent="0.35">
      <c r="Y2142" t="str">
        <f t="shared" si="58"/>
        <v>8425_Transports terrestres et transport par conduites</v>
      </c>
      <c r="Z2142" t="str">
        <f>INDEX(PDC!$K$1:$L$89,MATCH('RP2016'!$AB2142,PDC!$K:$K,0),MATCH($Z$3,PDC!$K$1:$L$1,0))</f>
        <v>Transports terrestres et transport par conduites</v>
      </c>
      <c r="AA2142">
        <v>8425</v>
      </c>
      <c r="AB2142" t="s">
        <v>205</v>
      </c>
      <c r="AC2142" s="10">
        <v>540.58932359000005</v>
      </c>
    </row>
    <row r="2143" spans="25:29" x14ac:dyDescent="0.35">
      <c r="Y2143" t="str">
        <f t="shared" si="58"/>
        <v>8425_Entreposage et services auxiliaires des transports</v>
      </c>
      <c r="Z2143" t="str">
        <f>INDEX(PDC!$K$1:$L$89,MATCH('RP2016'!$AB2143,PDC!$K:$K,0),MATCH($Z$3,PDC!$K$1:$L$1,0))</f>
        <v>Entreposage et services auxiliaires des transports</v>
      </c>
      <c r="AA2143">
        <v>8425</v>
      </c>
      <c r="AB2143" t="s">
        <v>200</v>
      </c>
      <c r="AC2143" s="10">
        <v>186.42459679000001</v>
      </c>
    </row>
    <row r="2144" spans="25:29" x14ac:dyDescent="0.35">
      <c r="Y2144" t="str">
        <f t="shared" si="58"/>
        <v>8425_Activités de poste et de courrier</v>
      </c>
      <c r="Z2144" t="str">
        <f>INDEX(PDC!$K$1:$L$89,MATCH('RP2016'!$AB2144,PDC!$K:$K,0),MATCH($Z$3,PDC!$K$1:$L$1,0))</f>
        <v>Activités de poste et de courrier</v>
      </c>
      <c r="AA2144">
        <v>8425</v>
      </c>
      <c r="AB2144" t="s">
        <v>229</v>
      </c>
      <c r="AC2144" s="10">
        <v>27.320257972</v>
      </c>
    </row>
    <row r="2145" spans="25:29" x14ac:dyDescent="0.35">
      <c r="Y2145" t="str">
        <f t="shared" si="58"/>
        <v>8425_Hébergement</v>
      </c>
      <c r="Z2145" t="str">
        <f>INDEX(PDC!$K$1:$L$89,MATCH('RP2016'!$AB2145,PDC!$K:$K,0),MATCH($Z$3,PDC!$K$1:$L$1,0))</f>
        <v>Hébergement</v>
      </c>
      <c r="AA2145">
        <v>8425</v>
      </c>
      <c r="AB2145" t="s">
        <v>220</v>
      </c>
      <c r="AC2145" s="10">
        <v>82.543509810000003</v>
      </c>
    </row>
    <row r="2146" spans="25:29" x14ac:dyDescent="0.35">
      <c r="Y2146" t="str">
        <f t="shared" si="58"/>
        <v>8425_Restauration</v>
      </c>
      <c r="Z2146" t="str">
        <f>INDEX(PDC!$K$1:$L$89,MATCH('RP2016'!$AB2146,PDC!$K:$K,0),MATCH($Z$3,PDC!$K$1:$L$1,0))</f>
        <v>Restauration</v>
      </c>
      <c r="AA2146">
        <v>8425</v>
      </c>
      <c r="AB2146" t="s">
        <v>214</v>
      </c>
      <c r="AC2146" s="10">
        <v>295.09242627999998</v>
      </c>
    </row>
    <row r="2147" spans="25:29" x14ac:dyDescent="0.35">
      <c r="Y2147" t="str">
        <f t="shared" si="58"/>
        <v>8425_Édition</v>
      </c>
      <c r="Z2147" t="str">
        <f>INDEX(PDC!$K$1:$L$89,MATCH('RP2016'!$AB2147,PDC!$K:$K,0),MATCH($Z$3,PDC!$K$1:$L$1,0))</f>
        <v>Édition</v>
      </c>
      <c r="AA2147">
        <v>8425</v>
      </c>
      <c r="AB2147" t="s">
        <v>255</v>
      </c>
      <c r="AC2147" s="10">
        <v>22.286749629999999</v>
      </c>
    </row>
    <row r="2148" spans="25:29" x14ac:dyDescent="0.35">
      <c r="Y2148" t="str">
        <f t="shared" si="58"/>
        <v>8425_Programmation et diffusion</v>
      </c>
      <c r="Z2148" t="str">
        <f>INDEX(PDC!$K$1:$L$89,MATCH('RP2016'!$AB2148,PDC!$K:$K,0),MATCH($Z$3,PDC!$K$1:$L$1,0))</f>
        <v>Programmation et diffusion</v>
      </c>
      <c r="AA2148">
        <v>8425</v>
      </c>
      <c r="AB2148" t="s">
        <v>257</v>
      </c>
      <c r="AC2148" s="10">
        <v>5.0003836159999997</v>
      </c>
    </row>
    <row r="2149" spans="25:29" x14ac:dyDescent="0.35">
      <c r="Y2149" t="str">
        <f t="shared" si="58"/>
        <v>8425_Télécommunications</v>
      </c>
      <c r="Z2149" t="str">
        <f>INDEX(PDC!$K$1:$L$89,MATCH('RP2016'!$AB2149,PDC!$K:$K,0),MATCH($Z$3,PDC!$K$1:$L$1,0))</f>
        <v>Télécommunications</v>
      </c>
      <c r="AA2149">
        <v>8425</v>
      </c>
      <c r="AB2149" t="s">
        <v>249</v>
      </c>
      <c r="AC2149" s="10">
        <v>1.0232551932</v>
      </c>
    </row>
    <row r="2150" spans="25:29" x14ac:dyDescent="0.35">
      <c r="Y2150" t="str">
        <f t="shared" si="58"/>
        <v>8425_Programmation, conseil et autres activités informatiques</v>
      </c>
      <c r="Z2150" t="str">
        <f>INDEX(PDC!$K$1:$L$89,MATCH('RP2016'!$AB2150,PDC!$K:$K,0),MATCH($Z$3,PDC!$K$1:$L$1,0))</f>
        <v>Programmation, conseil et autres activités informatiques</v>
      </c>
      <c r="AA2150">
        <v>8425</v>
      </c>
      <c r="AB2150" t="s">
        <v>233</v>
      </c>
      <c r="AC2150" s="10">
        <v>38.205286131999998</v>
      </c>
    </row>
    <row r="2151" spans="25:29" x14ac:dyDescent="0.35">
      <c r="Y2151" t="str">
        <f t="shared" si="58"/>
        <v>8425_Services d'information</v>
      </c>
      <c r="Z2151" t="str">
        <f>INDEX(PDC!$K$1:$L$89,MATCH('RP2016'!$AB2151,PDC!$K:$K,0),MATCH($Z$3,PDC!$K$1:$L$1,0))</f>
        <v>Services d'information</v>
      </c>
      <c r="AA2151">
        <v>8425</v>
      </c>
      <c r="AB2151" t="s">
        <v>153</v>
      </c>
      <c r="AC2151" s="10">
        <v>10.44795231</v>
      </c>
    </row>
    <row r="2152" spans="25:29" x14ac:dyDescent="0.35">
      <c r="Y2152" t="str">
        <f t="shared" si="58"/>
        <v>8425_Activités des services financiers, hors assurance et caisses de retraite</v>
      </c>
      <c r="Z2152" t="str">
        <f>INDEX(PDC!$K$1:$L$89,MATCH('RP2016'!$AB2152,PDC!$K:$K,0),MATCH($Z$3,PDC!$K$1:$L$1,0))</f>
        <v>Activités des services financiers, hors assurance et caisses de retraite</v>
      </c>
      <c r="AA2152">
        <v>8425</v>
      </c>
      <c r="AB2152" t="s">
        <v>226</v>
      </c>
      <c r="AC2152" s="10">
        <v>195.59439014</v>
      </c>
    </row>
    <row r="2153" spans="25:29" x14ac:dyDescent="0.35">
      <c r="Y2153" t="str">
        <f t="shared" si="58"/>
        <v>8425_Assurance</v>
      </c>
      <c r="Z2153" t="str">
        <f>INDEX(PDC!$K$1:$L$89,MATCH('RP2016'!$AB2153,PDC!$K:$K,0),MATCH($Z$3,PDC!$K$1:$L$1,0))</f>
        <v>Assurance</v>
      </c>
      <c r="AA2153">
        <v>8425</v>
      </c>
      <c r="AB2153" t="s">
        <v>240</v>
      </c>
      <c r="AC2153" s="10">
        <v>63.989711788999998</v>
      </c>
    </row>
    <row r="2154" spans="25:29" x14ac:dyDescent="0.35">
      <c r="Y2154" t="str">
        <f t="shared" si="58"/>
        <v>8425_Activités auxiliaires de services financiers et d'assurance</v>
      </c>
      <c r="Z2154" t="str">
        <f>INDEX(PDC!$K$1:$L$89,MATCH('RP2016'!$AB2154,PDC!$K:$K,0),MATCH($Z$3,PDC!$K$1:$L$1,0))</f>
        <v>Activités auxiliaires de services financiers et d'assurance</v>
      </c>
      <c r="AA2154">
        <v>8425</v>
      </c>
      <c r="AB2154" t="s">
        <v>232</v>
      </c>
      <c r="AC2154" s="10">
        <v>93.417229952</v>
      </c>
    </row>
    <row r="2155" spans="25:29" x14ac:dyDescent="0.35">
      <c r="Y2155" t="str">
        <f t="shared" si="58"/>
        <v>8425_Activités immobilières</v>
      </c>
      <c r="Z2155" t="str">
        <f>INDEX(PDC!$K$1:$L$89,MATCH('RP2016'!$AB2155,PDC!$K:$K,0),MATCH($Z$3,PDC!$K$1:$L$1,0))</f>
        <v>Activités immobilières</v>
      </c>
      <c r="AA2155">
        <v>8425</v>
      </c>
      <c r="AB2155" t="s">
        <v>217</v>
      </c>
      <c r="AC2155" s="10">
        <v>193.51718686000001</v>
      </c>
    </row>
    <row r="2156" spans="25:29" x14ac:dyDescent="0.35">
      <c r="Y2156" t="str">
        <f t="shared" si="58"/>
        <v>8425_Activités juridiques et comptables</v>
      </c>
      <c r="Z2156" t="str">
        <f>INDEX(PDC!$K$1:$L$89,MATCH('RP2016'!$AB2156,PDC!$K:$K,0),MATCH($Z$3,PDC!$K$1:$L$1,0))</f>
        <v>Activités juridiques et comptables</v>
      </c>
      <c r="AA2156">
        <v>8425</v>
      </c>
      <c r="AB2156" t="s">
        <v>155</v>
      </c>
      <c r="AC2156" s="10">
        <v>283.36298642000003</v>
      </c>
    </row>
    <row r="2157" spans="25:29" x14ac:dyDescent="0.35">
      <c r="Y2157" t="str">
        <f t="shared" si="58"/>
        <v>8425_Activités des sièges sociaux ; conseil de gestion</v>
      </c>
      <c r="Z2157" t="str">
        <f>INDEX(PDC!$K$1:$L$89,MATCH('RP2016'!$AB2157,PDC!$K:$K,0),MATCH($Z$3,PDC!$K$1:$L$1,0))</f>
        <v>Activités des sièges sociaux ; conseil de gestion</v>
      </c>
      <c r="AA2157">
        <v>8425</v>
      </c>
      <c r="AB2157" t="s">
        <v>234</v>
      </c>
      <c r="AC2157" s="10">
        <v>153.31991701000001</v>
      </c>
    </row>
    <row r="2158" spans="25:29" x14ac:dyDescent="0.35">
      <c r="Y2158" t="str">
        <f t="shared" si="58"/>
        <v>8425_Activités d'architecture et d'ingénierie ; activités de contrôle et analyses techniques</v>
      </c>
      <c r="Z2158" t="str">
        <f>INDEX(PDC!$K$1:$L$89,MATCH('RP2016'!$AB2158,PDC!$K:$K,0),MATCH($Z$3,PDC!$K$1:$L$1,0))</f>
        <v>Activités d'architecture et d'ingénierie ; activités de contrôle et analyses techniques</v>
      </c>
      <c r="AA2158">
        <v>8425</v>
      </c>
      <c r="AB2158" t="s">
        <v>243</v>
      </c>
      <c r="AC2158" s="10">
        <v>270.56210958000003</v>
      </c>
    </row>
    <row r="2159" spans="25:29" x14ac:dyDescent="0.35">
      <c r="Y2159" t="str">
        <f t="shared" si="58"/>
        <v>8425_Recherche-développement scientifique</v>
      </c>
      <c r="Z2159" t="str">
        <f>INDEX(PDC!$K$1:$L$89,MATCH('RP2016'!$AB2159,PDC!$K:$K,0),MATCH($Z$3,PDC!$K$1:$L$1,0))</f>
        <v>Recherche-développement scientifique</v>
      </c>
      <c r="AA2159">
        <v>8425</v>
      </c>
      <c r="AB2159" t="s">
        <v>251</v>
      </c>
      <c r="AC2159" s="10">
        <v>55.971821208999998</v>
      </c>
    </row>
    <row r="2160" spans="25:29" x14ac:dyDescent="0.35">
      <c r="Y2160" t="str">
        <f t="shared" si="58"/>
        <v>8425_Publicité et études de marché</v>
      </c>
      <c r="Z2160" t="str">
        <f>INDEX(PDC!$K$1:$L$89,MATCH('RP2016'!$AB2160,PDC!$K:$K,0),MATCH($Z$3,PDC!$K$1:$L$1,0))</f>
        <v>Publicité et études de marché</v>
      </c>
      <c r="AA2160">
        <v>8425</v>
      </c>
      <c r="AB2160" t="s">
        <v>157</v>
      </c>
      <c r="AC2160" s="10">
        <v>13.492014404000001</v>
      </c>
    </row>
    <row r="2161" spans="25:29" x14ac:dyDescent="0.35">
      <c r="Y2161" t="str">
        <f t="shared" si="58"/>
        <v>8425_Autres activités spécialisées, scientifiques et techniques</v>
      </c>
      <c r="Z2161" t="str">
        <f>INDEX(PDC!$K$1:$L$89,MATCH('RP2016'!$AB2161,PDC!$K:$K,0),MATCH($Z$3,PDC!$K$1:$L$1,0))</f>
        <v>Autres activités spécialisées, scientifiques et techniques</v>
      </c>
      <c r="AA2161">
        <v>8425</v>
      </c>
      <c r="AB2161" t="s">
        <v>159</v>
      </c>
      <c r="AC2161" s="10">
        <v>40.078187221</v>
      </c>
    </row>
    <row r="2162" spans="25:29" x14ac:dyDescent="0.35">
      <c r="Y2162" t="str">
        <f t="shared" si="58"/>
        <v>8425_Activités vétérinaires</v>
      </c>
      <c r="Z2162" t="str">
        <f>INDEX(PDC!$K$1:$L$89,MATCH('RP2016'!$AB2162,PDC!$K:$K,0),MATCH($Z$3,PDC!$K$1:$L$1,0))</f>
        <v>Activités vétérinaires</v>
      </c>
      <c r="AA2162">
        <v>8425</v>
      </c>
      <c r="AB2162" t="s">
        <v>238</v>
      </c>
      <c r="AC2162" s="10">
        <v>10.297524359000001</v>
      </c>
    </row>
    <row r="2163" spans="25:29" x14ac:dyDescent="0.35">
      <c r="Y2163" t="str">
        <f t="shared" si="58"/>
        <v>8425_Activités de location et location-bail</v>
      </c>
      <c r="Z2163" t="str">
        <f>INDEX(PDC!$K$1:$L$89,MATCH('RP2016'!$AB2163,PDC!$K:$K,0),MATCH($Z$3,PDC!$K$1:$L$1,0))</f>
        <v>Activités de location et location-bail</v>
      </c>
      <c r="AA2163">
        <v>8425</v>
      </c>
      <c r="AB2163" t="s">
        <v>236</v>
      </c>
      <c r="AC2163" s="10">
        <v>28.077131144999999</v>
      </c>
    </row>
    <row r="2164" spans="25:29" x14ac:dyDescent="0.35">
      <c r="Y2164" t="str">
        <f t="shared" si="58"/>
        <v>8425_Activités liées à l'emploi</v>
      </c>
      <c r="Z2164" t="str">
        <f>INDEX(PDC!$K$1:$L$89,MATCH('RP2016'!$AB2164,PDC!$K:$K,0),MATCH($Z$3,PDC!$K$1:$L$1,0))</f>
        <v>Activités liées à l'emploi</v>
      </c>
      <c r="AA2164">
        <v>8425</v>
      </c>
      <c r="AB2164" t="s">
        <v>198</v>
      </c>
      <c r="AC2164" s="10">
        <v>1420.8756461</v>
      </c>
    </row>
    <row r="2165" spans="25:29" x14ac:dyDescent="0.35">
      <c r="Y2165" t="str">
        <f t="shared" si="58"/>
        <v>8425_Activités des agences de voyage, voyagistes, services de réservation et activités connexes</v>
      </c>
      <c r="Z2165" t="str">
        <f>INDEX(PDC!$K$1:$L$89,MATCH('RP2016'!$AB2165,PDC!$K:$K,0),MATCH($Z$3,PDC!$K$1:$L$1,0))</f>
        <v>Activités des agences de voyage, voyagistes, services de réservation et activités connexes</v>
      </c>
      <c r="AA2165">
        <v>8425</v>
      </c>
      <c r="AB2165" t="s">
        <v>227</v>
      </c>
      <c r="AC2165" s="10">
        <v>20.621997171</v>
      </c>
    </row>
    <row r="2166" spans="25:29" x14ac:dyDescent="0.35">
      <c r="Y2166" t="str">
        <f t="shared" si="58"/>
        <v>8425_Enquêtes et sécurité</v>
      </c>
      <c r="Z2166" t="str">
        <f>INDEX(PDC!$K$1:$L$89,MATCH('RP2016'!$AB2166,PDC!$K:$K,0),MATCH($Z$3,PDC!$K$1:$L$1,0))</f>
        <v>Enquêtes et sécurité</v>
      </c>
      <c r="AA2166">
        <v>8425</v>
      </c>
      <c r="AB2166" t="s">
        <v>213</v>
      </c>
      <c r="AC2166" s="10">
        <v>35.385061245999999</v>
      </c>
    </row>
    <row r="2167" spans="25:29" x14ac:dyDescent="0.35">
      <c r="Y2167" t="str">
        <f t="shared" si="58"/>
        <v>8425_Services relatifs aux bâtiments et aménagement paysager</v>
      </c>
      <c r="Z2167" t="str">
        <f>INDEX(PDC!$K$1:$L$89,MATCH('RP2016'!$AB2167,PDC!$K:$K,0),MATCH($Z$3,PDC!$K$1:$L$1,0))</f>
        <v>Services relatifs aux bâtiments et aménagement paysager</v>
      </c>
      <c r="AA2167">
        <v>8425</v>
      </c>
      <c r="AB2167" t="s">
        <v>212</v>
      </c>
      <c r="AC2167" s="10">
        <v>241.78278716</v>
      </c>
    </row>
    <row r="2168" spans="25:29" x14ac:dyDescent="0.35">
      <c r="Y2168" t="str">
        <f t="shared" si="58"/>
        <v>8425_Activités administratives et autres activités de soutien aux entreprises</v>
      </c>
      <c r="Z2168" t="str">
        <f>INDEX(PDC!$K$1:$L$89,MATCH('RP2016'!$AB2168,PDC!$K:$K,0),MATCH($Z$3,PDC!$K$1:$L$1,0))</f>
        <v>Activités administratives et autres activités de soutien aux entreprises</v>
      </c>
      <c r="AA2168">
        <v>8425</v>
      </c>
      <c r="AB2168" t="s">
        <v>224</v>
      </c>
      <c r="AC2168" s="10">
        <v>177.11932526000001</v>
      </c>
    </row>
    <row r="2169" spans="25:29" x14ac:dyDescent="0.35">
      <c r="Y2169" t="str">
        <f t="shared" si="58"/>
        <v>8425_Administration publique et défense ; sécurité sociale obligatoire</v>
      </c>
      <c r="Z2169" t="str">
        <f>INDEX(PDC!$K$1:$L$89,MATCH('RP2016'!$AB2169,PDC!$K:$K,0),MATCH($Z$3,PDC!$K$1:$L$1,0))</f>
        <v>Administration publique et défense ; sécurité sociale obligatoire</v>
      </c>
      <c r="AA2169">
        <v>8425</v>
      </c>
      <c r="AB2169" t="s">
        <v>218</v>
      </c>
      <c r="AC2169" s="10">
        <v>325.48283554</v>
      </c>
    </row>
    <row r="2170" spans="25:29" x14ac:dyDescent="0.35">
      <c r="Y2170" t="str">
        <f t="shared" si="58"/>
        <v>8425_Enseignement</v>
      </c>
      <c r="Z2170" t="str">
        <f>INDEX(PDC!$K$1:$L$89,MATCH('RP2016'!$AB2170,PDC!$K:$K,0),MATCH($Z$3,PDC!$K$1:$L$1,0))</f>
        <v>Enseignement</v>
      </c>
      <c r="AA2170">
        <v>8425</v>
      </c>
      <c r="AB2170" t="s">
        <v>222</v>
      </c>
      <c r="AC2170" s="10">
        <v>347.65457286999998</v>
      </c>
    </row>
    <row r="2171" spans="25:29" x14ac:dyDescent="0.35">
      <c r="Y2171" t="str">
        <f t="shared" si="58"/>
        <v>8425_Activités pour la santé humaine</v>
      </c>
      <c r="Z2171" t="str">
        <f>INDEX(PDC!$K$1:$L$89,MATCH('RP2016'!$AB2171,PDC!$K:$K,0),MATCH($Z$3,PDC!$K$1:$L$1,0))</f>
        <v>Activités pour la santé humaine</v>
      </c>
      <c r="AA2171">
        <v>8425</v>
      </c>
      <c r="AB2171" t="s">
        <v>207</v>
      </c>
      <c r="AC2171" s="10">
        <v>361.41502885</v>
      </c>
    </row>
    <row r="2172" spans="25:29" x14ac:dyDescent="0.35">
      <c r="Y2172" t="str">
        <f t="shared" si="58"/>
        <v>8425_Hébergement médico-social et social</v>
      </c>
      <c r="Z2172" t="str">
        <f>INDEX(PDC!$K$1:$L$89,MATCH('RP2016'!$AB2172,PDC!$K:$K,0),MATCH($Z$3,PDC!$K$1:$L$1,0))</f>
        <v>Hébergement médico-social et social</v>
      </c>
      <c r="AA2172">
        <v>8425</v>
      </c>
      <c r="AB2172" t="s">
        <v>202</v>
      </c>
      <c r="AC2172" s="10">
        <v>231.02477961</v>
      </c>
    </row>
    <row r="2173" spans="25:29" x14ac:dyDescent="0.35">
      <c r="Y2173" t="str">
        <f t="shared" si="58"/>
        <v>8425_Action sociale sans hébergement</v>
      </c>
      <c r="Z2173" t="str">
        <f>INDEX(PDC!$K$1:$L$89,MATCH('RP2016'!$AB2173,PDC!$K:$K,0),MATCH($Z$3,PDC!$K$1:$L$1,0))</f>
        <v>Action sociale sans hébergement</v>
      </c>
      <c r="AA2173">
        <v>8425</v>
      </c>
      <c r="AB2173" t="s">
        <v>201</v>
      </c>
      <c r="AC2173" s="10">
        <v>831.45017843999995</v>
      </c>
    </row>
    <row r="2174" spans="25:29" x14ac:dyDescent="0.35">
      <c r="Y2174" t="str">
        <f t="shared" si="58"/>
        <v>8425_Activités créatives, artistiques et de spectacle</v>
      </c>
      <c r="Z2174" t="str">
        <f>INDEX(PDC!$K$1:$L$89,MATCH('RP2016'!$AB2174,PDC!$K:$K,0),MATCH($Z$3,PDC!$K$1:$L$1,0))</f>
        <v>Activités créatives, artistiques et de spectacle</v>
      </c>
      <c r="AA2174">
        <v>8425</v>
      </c>
      <c r="AB2174" t="s">
        <v>245</v>
      </c>
      <c r="AC2174" s="10">
        <v>14.425548113</v>
      </c>
    </row>
    <row r="2175" spans="25:29" x14ac:dyDescent="0.35">
      <c r="Y2175" t="str">
        <f t="shared" si="58"/>
        <v>8425_Activités sportives, récréatives et de loisirs</v>
      </c>
      <c r="Z2175" t="str">
        <f>INDEX(PDC!$K$1:$L$89,MATCH('RP2016'!$AB2175,PDC!$K:$K,0),MATCH($Z$3,PDC!$K$1:$L$1,0))</f>
        <v>Activités sportives, récréatives et de loisirs</v>
      </c>
      <c r="AA2175">
        <v>8425</v>
      </c>
      <c r="AB2175" t="s">
        <v>241</v>
      </c>
      <c r="AC2175" s="10">
        <v>99.000577305999997</v>
      </c>
    </row>
    <row r="2176" spans="25:29" x14ac:dyDescent="0.35">
      <c r="Y2176" t="str">
        <f t="shared" si="58"/>
        <v>8425_Activités des organisations associatives</v>
      </c>
      <c r="Z2176" t="str">
        <f>INDEX(PDC!$K$1:$L$89,MATCH('RP2016'!$AB2176,PDC!$K:$K,0),MATCH($Z$3,PDC!$K$1:$L$1,0))</f>
        <v>Activités des organisations associatives</v>
      </c>
      <c r="AA2176">
        <v>8425</v>
      </c>
      <c r="AB2176" t="s">
        <v>209</v>
      </c>
      <c r="AC2176" s="10">
        <v>126.69950215999999</v>
      </c>
    </row>
    <row r="2177" spans="25:29" x14ac:dyDescent="0.35">
      <c r="Y2177" t="str">
        <f t="shared" si="58"/>
        <v>8425_Réparation d'ordinateurs et de biens personnels et domestiques</v>
      </c>
      <c r="Z2177" t="str">
        <f>INDEX(PDC!$K$1:$L$89,MATCH('RP2016'!$AB2177,PDC!$K:$K,0),MATCH($Z$3,PDC!$K$1:$L$1,0))</f>
        <v>Réparation d'ordinateurs et de biens personnels et domestiques</v>
      </c>
      <c r="AA2177">
        <v>8425</v>
      </c>
      <c r="AB2177" t="s">
        <v>242</v>
      </c>
      <c r="AC2177" s="10">
        <v>6.1100997449000003</v>
      </c>
    </row>
    <row r="2178" spans="25:29" x14ac:dyDescent="0.35">
      <c r="Y2178" t="str">
        <f t="shared" si="58"/>
        <v>8425_Autres services personnels</v>
      </c>
      <c r="Z2178" t="str">
        <f>INDEX(PDC!$K$1:$L$89,MATCH('RP2016'!$AB2178,PDC!$K:$K,0),MATCH($Z$3,PDC!$K$1:$L$1,0))</f>
        <v>Autres services personnels</v>
      </c>
      <c r="AA2178">
        <v>8425</v>
      </c>
      <c r="AB2178" t="s">
        <v>216</v>
      </c>
      <c r="AC2178" s="10">
        <v>97.790656163999998</v>
      </c>
    </row>
    <row r="2179" spans="25:29" x14ac:dyDescent="0.35">
      <c r="Y2179" t="str">
        <f t="shared" si="58"/>
        <v>8425_Activités des ménages en tant qu'employeurs de personnel domestique</v>
      </c>
      <c r="Z2179" t="str">
        <f>INDEX(PDC!$K$1:$L$89,MATCH('RP2016'!$AB2179,PDC!$K:$K,0),MATCH($Z$3,PDC!$K$1:$L$1,0))</f>
        <v>Activités des ménages en tant qu'employeurs de personnel domestique</v>
      </c>
      <c r="AA2179">
        <v>8425</v>
      </c>
      <c r="AB2179" t="s">
        <v>261</v>
      </c>
      <c r="AC2179" s="10">
        <v>67.612992371000004</v>
      </c>
    </row>
    <row r="2180" spans="25:29" x14ac:dyDescent="0.35">
      <c r="Y2180" t="str">
        <f t="shared" si="58"/>
        <v>8425_Activités des organisations et organismes extraterritoriaux</v>
      </c>
      <c r="Z2180" t="str">
        <f>INDEX(PDC!$K$1:$L$89,MATCH('RP2016'!$AB2180,PDC!$K:$K,0),MATCH($Z$3,PDC!$K$1:$L$1,0))</f>
        <v>Activités des organisations et organismes extraterritoriaux</v>
      </c>
      <c r="AA2180">
        <v>8425</v>
      </c>
      <c r="AB2180" t="s">
        <v>260</v>
      </c>
      <c r="AC2180" s="10">
        <v>10.235809328</v>
      </c>
    </row>
    <row r="2181" spans="25:29" x14ac:dyDescent="0.35">
      <c r="Y2181" t="str">
        <f t="shared" ref="Y2181:Y2244" si="59">AA2181&amp;"_"&amp;Z2181</f>
        <v>8426_Culture et production animale, chasse et services annexes</v>
      </c>
      <c r="Z2181" t="str">
        <f>INDEX(PDC!$K$1:$L$89,MATCH('RP2016'!$AB2181,PDC!$K:$K,0),MATCH($Z$3,PDC!$K$1:$L$1,0))</f>
        <v>Culture et production animale, chasse et services annexes</v>
      </c>
      <c r="AA2181">
        <v>8426</v>
      </c>
      <c r="AB2181" t="s">
        <v>94</v>
      </c>
      <c r="AC2181" s="10">
        <v>219.74904495000001</v>
      </c>
    </row>
    <row r="2182" spans="25:29" x14ac:dyDescent="0.35">
      <c r="Y2182" t="str">
        <f t="shared" si="59"/>
        <v>8426_Sylviculture et exploitation forestière</v>
      </c>
      <c r="Z2182" t="str">
        <f>INDEX(PDC!$K$1:$L$89,MATCH('RP2016'!$AB2182,PDC!$K:$K,0),MATCH($Z$3,PDC!$K$1:$L$1,0))</f>
        <v>Sylviculture et exploitation forestière</v>
      </c>
      <c r="AA2182">
        <v>8426</v>
      </c>
      <c r="AB2182" t="s">
        <v>95</v>
      </c>
      <c r="AC2182" s="10">
        <v>29.997934707999999</v>
      </c>
    </row>
    <row r="2183" spans="25:29" x14ac:dyDescent="0.35">
      <c r="Y2183" t="str">
        <f t="shared" si="59"/>
        <v>8426_Pêche et aquaculture</v>
      </c>
      <c r="Z2183" t="str">
        <f>INDEX(PDC!$K$1:$L$89,MATCH('RP2016'!$AB2183,PDC!$K:$K,0),MATCH($Z$3,PDC!$K$1:$L$1,0))</f>
        <v>Pêche et aquaculture</v>
      </c>
      <c r="AA2183">
        <v>8426</v>
      </c>
      <c r="AB2183" t="s">
        <v>104</v>
      </c>
      <c r="AC2183" s="10">
        <v>4.8264692271999996</v>
      </c>
    </row>
    <row r="2184" spans="25:29" x14ac:dyDescent="0.35">
      <c r="Y2184" t="str">
        <f t="shared" si="59"/>
        <v>8426_Autres industries extractives</v>
      </c>
      <c r="Z2184" t="str">
        <f>INDEX(PDC!$K$1:$L$89,MATCH('RP2016'!$AB2184,PDC!$K:$K,0),MATCH($Z$3,PDC!$K$1:$L$1,0))</f>
        <v>Autres industries extractives</v>
      </c>
      <c r="AA2184">
        <v>8426</v>
      </c>
      <c r="AB2184" t="s">
        <v>96</v>
      </c>
      <c r="AC2184" s="10">
        <v>49.941847867</v>
      </c>
    </row>
    <row r="2185" spans="25:29" x14ac:dyDescent="0.35">
      <c r="Y2185" t="str">
        <f t="shared" si="59"/>
        <v>8426_Industries alimentaires</v>
      </c>
      <c r="Z2185" t="str">
        <f>INDEX(PDC!$K$1:$L$89,MATCH('RP2016'!$AB2185,PDC!$K:$K,0),MATCH($Z$3,PDC!$K$1:$L$1,0))</f>
        <v>Industries alimentaires</v>
      </c>
      <c r="AA2185">
        <v>8426</v>
      </c>
      <c r="AB2185" t="s">
        <v>199</v>
      </c>
      <c r="AC2185" s="10">
        <v>1469.7436717999999</v>
      </c>
    </row>
    <row r="2186" spans="25:29" x14ac:dyDescent="0.35">
      <c r="Y2186" t="str">
        <f t="shared" si="59"/>
        <v>8426_Fabrication de boissons</v>
      </c>
      <c r="Z2186" t="str">
        <f>INDEX(PDC!$K$1:$L$89,MATCH('RP2016'!$AB2186,PDC!$K:$K,0),MATCH($Z$3,PDC!$K$1:$L$1,0))</f>
        <v>Fabrication de boissons</v>
      </c>
      <c r="AA2186">
        <v>8426</v>
      </c>
      <c r="AB2186" t="s">
        <v>252</v>
      </c>
      <c r="AC2186" s="10">
        <v>229.91776225000001</v>
      </c>
    </row>
    <row r="2187" spans="25:29" x14ac:dyDescent="0.35">
      <c r="Y2187" t="str">
        <f t="shared" si="59"/>
        <v>8426_Fabrication de textiles</v>
      </c>
      <c r="Z2187" t="str">
        <f>INDEX(PDC!$K$1:$L$89,MATCH('RP2016'!$AB2187,PDC!$K:$K,0),MATCH($Z$3,PDC!$K$1:$L$1,0))</f>
        <v>Fabrication de textiles</v>
      </c>
      <c r="AA2187">
        <v>8426</v>
      </c>
      <c r="AB2187" t="s">
        <v>250</v>
      </c>
      <c r="AC2187" s="10">
        <v>627.29660072000001</v>
      </c>
    </row>
    <row r="2188" spans="25:29" x14ac:dyDescent="0.35">
      <c r="Y2188" t="str">
        <f t="shared" si="59"/>
        <v>8426_Industrie de l'habillement</v>
      </c>
      <c r="Z2188" t="str">
        <f>INDEX(PDC!$K$1:$L$89,MATCH('RP2016'!$AB2188,PDC!$K:$K,0),MATCH($Z$3,PDC!$K$1:$L$1,0))</f>
        <v>Industrie de l'habillement</v>
      </c>
      <c r="AA2188">
        <v>8426</v>
      </c>
      <c r="AB2188" t="s">
        <v>254</v>
      </c>
      <c r="AC2188" s="10">
        <v>566.95939180000005</v>
      </c>
    </row>
    <row r="2189" spans="25:29" x14ac:dyDescent="0.35">
      <c r="Y2189" t="str">
        <f t="shared" si="59"/>
        <v>8426_Industrie du cuir et de la chaussure</v>
      </c>
      <c r="Z2189" t="str">
        <f>INDEX(PDC!$K$1:$L$89,MATCH('RP2016'!$AB2189,PDC!$K:$K,0),MATCH($Z$3,PDC!$K$1:$L$1,0))</f>
        <v>Industrie du cuir et de la chaussure</v>
      </c>
      <c r="AA2189">
        <v>8426</v>
      </c>
      <c r="AB2189" t="s">
        <v>143</v>
      </c>
      <c r="AC2189" s="10">
        <v>95.531721348999994</v>
      </c>
    </row>
    <row r="2190" spans="25:29" x14ac:dyDescent="0.35">
      <c r="Y2190" t="str">
        <f t="shared" si="59"/>
        <v>8426_Travail du bois et fabrication d'articles en bois et en liège, à l'exception des meubles ; fabrication d'articles en vannerie et sparterie</v>
      </c>
      <c r="Z2190" t="str">
        <f>INDEX(PDC!$K$1:$L$89,MATCH('RP2016'!$AB2190,PDC!$K:$K,0),MATCH($Z$3,PDC!$K$1:$L$1,0))</f>
        <v>Travail du bois et fabrication d'articles en bois et en liège, à l'exception des meubles ; fabrication d'articles en vannerie et sparterie</v>
      </c>
      <c r="AA2190">
        <v>8426</v>
      </c>
      <c r="AB2190" t="s">
        <v>196</v>
      </c>
      <c r="AC2190" s="10">
        <v>283.70621392999999</v>
      </c>
    </row>
    <row r="2191" spans="25:29" x14ac:dyDescent="0.35">
      <c r="Y2191" t="str">
        <f t="shared" si="59"/>
        <v>8426_Industrie du papier et du carton</v>
      </c>
      <c r="Z2191" t="str">
        <f>INDEX(PDC!$K$1:$L$89,MATCH('RP2016'!$AB2191,PDC!$K:$K,0),MATCH($Z$3,PDC!$K$1:$L$1,0))</f>
        <v>Industrie du papier et du carton</v>
      </c>
      <c r="AA2191">
        <v>8426</v>
      </c>
      <c r="AB2191" t="s">
        <v>248</v>
      </c>
      <c r="AC2191" s="10">
        <v>235.14910928</v>
      </c>
    </row>
    <row r="2192" spans="25:29" x14ac:dyDescent="0.35">
      <c r="Y2192" t="str">
        <f t="shared" si="59"/>
        <v>8426_Imprimerie et reproduction d'enregistrements</v>
      </c>
      <c r="Z2192" t="str">
        <f>INDEX(PDC!$K$1:$L$89,MATCH('RP2016'!$AB2192,PDC!$K:$K,0),MATCH($Z$3,PDC!$K$1:$L$1,0))</f>
        <v>Imprimerie et reproduction d'enregistrements</v>
      </c>
      <c r="AA2192">
        <v>8426</v>
      </c>
      <c r="AB2192" t="s">
        <v>221</v>
      </c>
      <c r="AC2192" s="10">
        <v>196.23505345999999</v>
      </c>
    </row>
    <row r="2193" spans="25:29" x14ac:dyDescent="0.35">
      <c r="Y2193" t="str">
        <f t="shared" si="59"/>
        <v>8426_Industrie chimique</v>
      </c>
      <c r="Z2193" t="str">
        <f>INDEX(PDC!$K$1:$L$89,MATCH('RP2016'!$AB2193,PDC!$K:$K,0),MATCH($Z$3,PDC!$K$1:$L$1,0))</f>
        <v>Industrie chimique</v>
      </c>
      <c r="AA2193">
        <v>8426</v>
      </c>
      <c r="AB2193" t="s">
        <v>211</v>
      </c>
      <c r="AC2193" s="10">
        <v>34.860068978000001</v>
      </c>
    </row>
    <row r="2194" spans="25:29" x14ac:dyDescent="0.35">
      <c r="Y2194" t="str">
        <f t="shared" si="59"/>
        <v>8426_Industrie pharmaceutique</v>
      </c>
      <c r="Z2194" t="str">
        <f>INDEX(PDC!$K$1:$L$89,MATCH('RP2016'!$AB2194,PDC!$K:$K,0),MATCH($Z$3,PDC!$K$1:$L$1,0))</f>
        <v>Industrie pharmaceutique</v>
      </c>
      <c r="AA2194">
        <v>8426</v>
      </c>
      <c r="AB2194" t="s">
        <v>259</v>
      </c>
      <c r="AC2194" s="10">
        <v>88.620459517</v>
      </c>
    </row>
    <row r="2195" spans="25:29" x14ac:dyDescent="0.35">
      <c r="Y2195" t="str">
        <f t="shared" si="59"/>
        <v>8426_Fabrication de produits en caoutchouc et en plastique</v>
      </c>
      <c r="Z2195" t="str">
        <f>INDEX(PDC!$K$1:$L$89,MATCH('RP2016'!$AB2195,PDC!$K:$K,0),MATCH($Z$3,PDC!$K$1:$L$1,0))</f>
        <v>Fabrication de produits en caoutchouc et en plastique</v>
      </c>
      <c r="AA2195">
        <v>8426</v>
      </c>
      <c r="AB2195" t="s">
        <v>195</v>
      </c>
      <c r="AC2195" s="10">
        <v>803.01731745999996</v>
      </c>
    </row>
    <row r="2196" spans="25:29" x14ac:dyDescent="0.35">
      <c r="Y2196" t="str">
        <f t="shared" si="59"/>
        <v>8426_Fabrication d'autres produits minéraux non métalliques</v>
      </c>
      <c r="Z2196" t="str">
        <f>INDEX(PDC!$K$1:$L$89,MATCH('RP2016'!$AB2196,PDC!$K:$K,0),MATCH($Z$3,PDC!$K$1:$L$1,0))</f>
        <v>Fabrication d'autres produits minéraux non métalliques</v>
      </c>
      <c r="AA2196">
        <v>8426</v>
      </c>
      <c r="AB2196" t="s">
        <v>203</v>
      </c>
      <c r="AC2196" s="10">
        <v>149.83308715999999</v>
      </c>
    </row>
    <row r="2197" spans="25:29" x14ac:dyDescent="0.35">
      <c r="Y2197" t="str">
        <f t="shared" si="59"/>
        <v>8426_Métallurgie</v>
      </c>
      <c r="Z2197" t="str">
        <f>INDEX(PDC!$K$1:$L$89,MATCH('RP2016'!$AB2197,PDC!$K:$K,0),MATCH($Z$3,PDC!$K$1:$L$1,0))</f>
        <v>Métallurgie</v>
      </c>
      <c r="AA2197">
        <v>8426</v>
      </c>
      <c r="AB2197" t="s">
        <v>225</v>
      </c>
      <c r="AC2197" s="10">
        <v>55.895447011999998</v>
      </c>
    </row>
    <row r="2198" spans="25:29" x14ac:dyDescent="0.35">
      <c r="Y2198" t="str">
        <f t="shared" si="59"/>
        <v>8426_Fabrication de produits métalliques, à l'exception des machines et des équipements</v>
      </c>
      <c r="Z2198" t="str">
        <f>INDEX(PDC!$K$1:$L$89,MATCH('RP2016'!$AB2198,PDC!$K:$K,0),MATCH($Z$3,PDC!$K$1:$L$1,0))</f>
        <v>Fabrication de produits métalliques, à l'exception des machines et des équipements</v>
      </c>
      <c r="AA2198">
        <v>8426</v>
      </c>
      <c r="AB2198" t="s">
        <v>204</v>
      </c>
      <c r="AC2198" s="10">
        <v>1840.5398995</v>
      </c>
    </row>
    <row r="2199" spans="25:29" x14ac:dyDescent="0.35">
      <c r="Y2199" t="str">
        <f t="shared" si="59"/>
        <v>8426_Fabrication de produits informatiques, électroniques et optiques</v>
      </c>
      <c r="Z2199" t="str">
        <f>INDEX(PDC!$K$1:$L$89,MATCH('RP2016'!$AB2199,PDC!$K:$K,0),MATCH($Z$3,PDC!$K$1:$L$1,0))</f>
        <v>Fabrication de produits informatiques, électroniques et optiques</v>
      </c>
      <c r="AA2199">
        <v>8426</v>
      </c>
      <c r="AB2199" t="s">
        <v>145</v>
      </c>
      <c r="AC2199" s="10">
        <v>49.205765143000001</v>
      </c>
    </row>
    <row r="2200" spans="25:29" x14ac:dyDescent="0.35">
      <c r="Y2200" t="str">
        <f t="shared" si="59"/>
        <v>8426_Fabrication d'équipements électriques</v>
      </c>
      <c r="Z2200" t="str">
        <f>INDEX(PDC!$K$1:$L$89,MATCH('RP2016'!$AB2200,PDC!$K:$K,0),MATCH($Z$3,PDC!$K$1:$L$1,0))</f>
        <v>Fabrication d'équipements électriques</v>
      </c>
      <c r="AA2200">
        <v>8426</v>
      </c>
      <c r="AB2200" t="s">
        <v>235</v>
      </c>
      <c r="AC2200" s="10">
        <v>125.18258400000001</v>
      </c>
    </row>
    <row r="2201" spans="25:29" x14ac:dyDescent="0.35">
      <c r="Y2201" t="str">
        <f t="shared" si="59"/>
        <v>8426_Fabrication de machines et équipements n.c.a.</v>
      </c>
      <c r="Z2201" t="str">
        <f>INDEX(PDC!$K$1:$L$89,MATCH('RP2016'!$AB2201,PDC!$K:$K,0),MATCH($Z$3,PDC!$K$1:$L$1,0))</f>
        <v>Fabrication de machines et équipements n.c.a.</v>
      </c>
      <c r="AA2201">
        <v>8426</v>
      </c>
      <c r="AB2201" t="s">
        <v>219</v>
      </c>
      <c r="AC2201" s="10">
        <v>717.68059745000005</v>
      </c>
    </row>
    <row r="2202" spans="25:29" x14ac:dyDescent="0.35">
      <c r="Y2202" t="str">
        <f t="shared" si="59"/>
        <v>8426_Industrie automobile</v>
      </c>
      <c r="Z2202" t="str">
        <f>INDEX(PDC!$K$1:$L$89,MATCH('RP2016'!$AB2202,PDC!$K:$K,0),MATCH($Z$3,PDC!$K$1:$L$1,0))</f>
        <v>Industrie automobile</v>
      </c>
      <c r="AA2202">
        <v>8426</v>
      </c>
      <c r="AB2202" t="s">
        <v>208</v>
      </c>
      <c r="AC2202" s="10">
        <v>189.93954826000001</v>
      </c>
    </row>
    <row r="2203" spans="25:29" x14ac:dyDescent="0.35">
      <c r="Y2203" t="str">
        <f t="shared" si="59"/>
        <v>8426_Fabrication d'autres matériels de transport</v>
      </c>
      <c r="Z2203" t="str">
        <f>INDEX(PDC!$K$1:$L$89,MATCH('RP2016'!$AB2203,PDC!$K:$K,0),MATCH($Z$3,PDC!$K$1:$L$1,0))</f>
        <v>Fabrication d'autres matériels de transport</v>
      </c>
      <c r="AA2203">
        <v>8426</v>
      </c>
      <c r="AB2203" t="s">
        <v>237</v>
      </c>
      <c r="AC2203" s="10">
        <v>9.8030357224000007</v>
      </c>
    </row>
    <row r="2204" spans="25:29" x14ac:dyDescent="0.35">
      <c r="Y2204" t="str">
        <f t="shared" si="59"/>
        <v>8426_Fabrication de meubles</v>
      </c>
      <c r="Z2204" t="str">
        <f>INDEX(PDC!$K$1:$L$89,MATCH('RP2016'!$AB2204,PDC!$K:$K,0),MATCH($Z$3,PDC!$K$1:$L$1,0))</f>
        <v>Fabrication de meubles</v>
      </c>
      <c r="AA2204">
        <v>8426</v>
      </c>
      <c r="AB2204" t="s">
        <v>231</v>
      </c>
      <c r="AC2204" s="10">
        <v>301.34091516000001</v>
      </c>
    </row>
    <row r="2205" spans="25:29" x14ac:dyDescent="0.35">
      <c r="Y2205" t="str">
        <f t="shared" si="59"/>
        <v>8426_Autres industries manufacturières</v>
      </c>
      <c r="Z2205" t="str">
        <f>INDEX(PDC!$K$1:$L$89,MATCH('RP2016'!$AB2205,PDC!$K:$K,0),MATCH($Z$3,PDC!$K$1:$L$1,0))</f>
        <v>Autres industries manufacturières</v>
      </c>
      <c r="AA2205">
        <v>8426</v>
      </c>
      <c r="AB2205" t="s">
        <v>244</v>
      </c>
      <c r="AC2205" s="10">
        <v>118.30042896</v>
      </c>
    </row>
    <row r="2206" spans="25:29" x14ac:dyDescent="0.35">
      <c r="Y2206" t="str">
        <f t="shared" si="59"/>
        <v>8426_Réparation et installation de machines et d'équipements</v>
      </c>
      <c r="Z2206" t="str">
        <f>INDEX(PDC!$K$1:$L$89,MATCH('RP2016'!$AB2206,PDC!$K:$K,0),MATCH($Z$3,PDC!$K$1:$L$1,0))</f>
        <v>Réparation et installation de machines et d'équipements</v>
      </c>
      <c r="AA2206">
        <v>8426</v>
      </c>
      <c r="AB2206" t="s">
        <v>215</v>
      </c>
      <c r="AC2206" s="10">
        <v>160.66952388999999</v>
      </c>
    </row>
    <row r="2207" spans="25:29" x14ac:dyDescent="0.35">
      <c r="Y2207" t="str">
        <f t="shared" si="59"/>
        <v>8426_Production et distribution d'électricité, de gaz, de vapeur et d'air conditionné</v>
      </c>
      <c r="Z2207" t="str">
        <f>INDEX(PDC!$K$1:$L$89,MATCH('RP2016'!$AB2207,PDC!$K:$K,0),MATCH($Z$3,PDC!$K$1:$L$1,0))</f>
        <v>Production et distribution d'électricité, de gaz, de vapeur et d'air conditionné</v>
      </c>
      <c r="AA2207">
        <v>8426</v>
      </c>
      <c r="AB2207" t="s">
        <v>253</v>
      </c>
      <c r="AC2207" s="10">
        <v>144.77662716</v>
      </c>
    </row>
    <row r="2208" spans="25:29" x14ac:dyDescent="0.35">
      <c r="Y2208" t="str">
        <f t="shared" si="59"/>
        <v>8426_Captage, traitement et distribution d'eau</v>
      </c>
      <c r="Z2208" t="str">
        <f>INDEX(PDC!$K$1:$L$89,MATCH('RP2016'!$AB2208,PDC!$K:$K,0),MATCH($Z$3,PDC!$K$1:$L$1,0))</f>
        <v>Captage, traitement et distribution d'eau</v>
      </c>
      <c r="AA2208">
        <v>8426</v>
      </c>
      <c r="AB2208" t="s">
        <v>230</v>
      </c>
      <c r="AC2208" s="10">
        <v>79.149162274999995</v>
      </c>
    </row>
    <row r="2209" spans="25:29" x14ac:dyDescent="0.35">
      <c r="Y2209" t="str">
        <f t="shared" si="59"/>
        <v>8426_Collecte et traitement des eaux usées</v>
      </c>
      <c r="Z2209" t="str">
        <f>INDEX(PDC!$K$1:$L$89,MATCH('RP2016'!$AB2209,PDC!$K:$K,0),MATCH($Z$3,PDC!$K$1:$L$1,0))</f>
        <v>Collecte et traitement des eaux usées</v>
      </c>
      <c r="AA2209">
        <v>8426</v>
      </c>
      <c r="AB2209" t="s">
        <v>197</v>
      </c>
      <c r="AC2209" s="10">
        <v>33.887361927999997</v>
      </c>
    </row>
    <row r="2210" spans="25:29" x14ac:dyDescent="0.35">
      <c r="Y2210" t="str">
        <f t="shared" si="59"/>
        <v>8426_Collecte, traitement et élimination des déchets ; récupération</v>
      </c>
      <c r="Z2210" t="str">
        <f>INDEX(PDC!$K$1:$L$89,MATCH('RP2016'!$AB2210,PDC!$K:$K,0),MATCH($Z$3,PDC!$K$1:$L$1,0))</f>
        <v>Collecte, traitement et élimination des déchets ; récupération</v>
      </c>
      <c r="AA2210">
        <v>8426</v>
      </c>
      <c r="AB2210" t="s">
        <v>147</v>
      </c>
      <c r="AC2210" s="10">
        <v>132.11535018000001</v>
      </c>
    </row>
    <row r="2211" spans="25:29" x14ac:dyDescent="0.35">
      <c r="Y2211" t="str">
        <f t="shared" si="59"/>
        <v>8426_Construction de bâtiments</v>
      </c>
      <c r="Z2211" t="str">
        <f>INDEX(PDC!$K$1:$L$89,MATCH('RP2016'!$AB2211,PDC!$K:$K,0),MATCH($Z$3,PDC!$K$1:$L$1,0))</f>
        <v>Construction de bâtiments</v>
      </c>
      <c r="AA2211">
        <v>8426</v>
      </c>
      <c r="AB2211" t="s">
        <v>193</v>
      </c>
      <c r="AC2211" s="10">
        <v>81.002000547999998</v>
      </c>
    </row>
    <row r="2212" spans="25:29" x14ac:dyDescent="0.35">
      <c r="Y2212" t="str">
        <f t="shared" si="59"/>
        <v>8426_Génie civil</v>
      </c>
      <c r="Z2212" t="str">
        <f>INDEX(PDC!$K$1:$L$89,MATCH('RP2016'!$AB2212,PDC!$K:$K,0),MATCH($Z$3,PDC!$K$1:$L$1,0))</f>
        <v>Génie civil</v>
      </c>
      <c r="AA2212">
        <v>8426</v>
      </c>
      <c r="AB2212" t="s">
        <v>149</v>
      </c>
      <c r="AC2212" s="10">
        <v>300.63890122999999</v>
      </c>
    </row>
    <row r="2213" spans="25:29" x14ac:dyDescent="0.35">
      <c r="Y2213" t="str">
        <f t="shared" si="59"/>
        <v>8426_Travaux de construction spécialisés</v>
      </c>
      <c r="Z2213" t="str">
        <f>INDEX(PDC!$K$1:$L$89,MATCH('RP2016'!$AB2213,PDC!$K:$K,0),MATCH($Z$3,PDC!$K$1:$L$1,0))</f>
        <v>Travaux de construction spécialisés</v>
      </c>
      <c r="AA2213">
        <v>8426</v>
      </c>
      <c r="AB2213" t="s">
        <v>151</v>
      </c>
      <c r="AC2213" s="10">
        <v>2073.3959918</v>
      </c>
    </row>
    <row r="2214" spans="25:29" x14ac:dyDescent="0.35">
      <c r="Y2214" t="str">
        <f t="shared" si="59"/>
        <v>8426_Commerce et réparation d'automobiles et de motocycles</v>
      </c>
      <c r="Z2214" t="str">
        <f>INDEX(PDC!$K$1:$L$89,MATCH('RP2016'!$AB2214,PDC!$K:$K,0),MATCH($Z$3,PDC!$K$1:$L$1,0))</f>
        <v>Commerce et réparation d'automobiles et de motocycles</v>
      </c>
      <c r="AA2214">
        <v>8426</v>
      </c>
      <c r="AB2214" t="s">
        <v>223</v>
      </c>
      <c r="AC2214" s="10">
        <v>953.66099616999998</v>
      </c>
    </row>
    <row r="2215" spans="25:29" x14ac:dyDescent="0.35">
      <c r="Y2215" t="str">
        <f t="shared" si="59"/>
        <v>8426_Commerce de gros, à l'exception des automobiles et des motocycles</v>
      </c>
      <c r="Z2215" t="str">
        <f>INDEX(PDC!$K$1:$L$89,MATCH('RP2016'!$AB2215,PDC!$K:$K,0),MATCH($Z$3,PDC!$K$1:$L$1,0))</f>
        <v>Commerce de gros, à l'exception des automobiles et des motocycles</v>
      </c>
      <c r="AA2215">
        <v>8426</v>
      </c>
      <c r="AB2215" t="s">
        <v>210</v>
      </c>
      <c r="AC2215" s="10">
        <v>2018.9457054</v>
      </c>
    </row>
    <row r="2216" spans="25:29" x14ac:dyDescent="0.35">
      <c r="Y2216" t="str">
        <f t="shared" si="59"/>
        <v>8426_Commerce de détail, à l'exception des automobiles et des motocycles</v>
      </c>
      <c r="Z2216" t="str">
        <f>INDEX(PDC!$K$1:$L$89,MATCH('RP2016'!$AB2216,PDC!$K:$K,0),MATCH($Z$3,PDC!$K$1:$L$1,0))</f>
        <v>Commerce de détail, à l'exception des automobiles et des motocycles</v>
      </c>
      <c r="AA2216">
        <v>8426</v>
      </c>
      <c r="AB2216" t="s">
        <v>206</v>
      </c>
      <c r="AC2216" s="10">
        <v>3428.2127900999999</v>
      </c>
    </row>
    <row r="2217" spans="25:29" x14ac:dyDescent="0.35">
      <c r="Y2217" t="str">
        <f t="shared" si="59"/>
        <v>8426_Transports terrestres et transport par conduites</v>
      </c>
      <c r="Z2217" t="str">
        <f>INDEX(PDC!$K$1:$L$89,MATCH('RP2016'!$AB2217,PDC!$K:$K,0),MATCH($Z$3,PDC!$K$1:$L$1,0))</f>
        <v>Transports terrestres et transport par conduites</v>
      </c>
      <c r="AA2217">
        <v>8426</v>
      </c>
      <c r="AB2217" t="s">
        <v>205</v>
      </c>
      <c r="AC2217" s="10">
        <v>917.02824151000004</v>
      </c>
    </row>
    <row r="2218" spans="25:29" x14ac:dyDescent="0.35">
      <c r="Y2218" t="str">
        <f t="shared" si="59"/>
        <v>8426_Transports par eau</v>
      </c>
      <c r="Z2218" t="str">
        <f>INDEX(PDC!$K$1:$L$89,MATCH('RP2016'!$AB2218,PDC!$K:$K,0),MATCH($Z$3,PDC!$K$1:$L$1,0))</f>
        <v>Transports par eau</v>
      </c>
      <c r="AA2218">
        <v>8426</v>
      </c>
      <c r="AB2218" t="s">
        <v>256</v>
      </c>
      <c r="AC2218" s="10">
        <v>5.0916230365999997</v>
      </c>
    </row>
    <row r="2219" spans="25:29" x14ac:dyDescent="0.35">
      <c r="Y2219" t="str">
        <f t="shared" si="59"/>
        <v>8426_Transports aériens</v>
      </c>
      <c r="Z2219" t="str">
        <f>INDEX(PDC!$K$1:$L$89,MATCH('RP2016'!$AB2219,PDC!$K:$K,0),MATCH($Z$3,PDC!$K$1:$L$1,0))</f>
        <v>Transports aériens</v>
      </c>
      <c r="AA2219">
        <v>8426</v>
      </c>
      <c r="AB2219" t="s">
        <v>258</v>
      </c>
      <c r="AC2219" s="10">
        <v>10.002212454</v>
      </c>
    </row>
    <row r="2220" spans="25:29" x14ac:dyDescent="0.35">
      <c r="Y2220" t="str">
        <f t="shared" si="59"/>
        <v>8426_Entreposage et services auxiliaires des transports</v>
      </c>
      <c r="Z2220" t="str">
        <f>INDEX(PDC!$K$1:$L$89,MATCH('RP2016'!$AB2220,PDC!$K:$K,0),MATCH($Z$3,PDC!$K$1:$L$1,0))</f>
        <v>Entreposage et services auxiliaires des transports</v>
      </c>
      <c r="AA2220">
        <v>8426</v>
      </c>
      <c r="AB2220" t="s">
        <v>200</v>
      </c>
      <c r="AC2220" s="10">
        <v>245.35285103000001</v>
      </c>
    </row>
    <row r="2221" spans="25:29" x14ac:dyDescent="0.35">
      <c r="Y2221" t="str">
        <f t="shared" si="59"/>
        <v>8426_Activités de poste et de courrier</v>
      </c>
      <c r="Z2221" t="str">
        <f>INDEX(PDC!$K$1:$L$89,MATCH('RP2016'!$AB2221,PDC!$K:$K,0),MATCH($Z$3,PDC!$K$1:$L$1,0))</f>
        <v>Activités de poste et de courrier</v>
      </c>
      <c r="AA2221">
        <v>8426</v>
      </c>
      <c r="AB2221" t="s">
        <v>229</v>
      </c>
      <c r="AC2221" s="10">
        <v>160.57905718000001</v>
      </c>
    </row>
    <row r="2222" spans="25:29" x14ac:dyDescent="0.35">
      <c r="Y2222" t="str">
        <f t="shared" si="59"/>
        <v>8426_Hébergement</v>
      </c>
      <c r="Z2222" t="str">
        <f>INDEX(PDC!$K$1:$L$89,MATCH('RP2016'!$AB2222,PDC!$K:$K,0),MATCH($Z$3,PDC!$K$1:$L$1,0))</f>
        <v>Hébergement</v>
      </c>
      <c r="AA2222">
        <v>8426</v>
      </c>
      <c r="AB2222" t="s">
        <v>220</v>
      </c>
      <c r="AC2222" s="10">
        <v>179.63706536999999</v>
      </c>
    </row>
    <row r="2223" spans="25:29" x14ac:dyDescent="0.35">
      <c r="Y2223" t="str">
        <f t="shared" si="59"/>
        <v>8426_Restauration</v>
      </c>
      <c r="Z2223" t="str">
        <f>INDEX(PDC!$K$1:$L$89,MATCH('RP2016'!$AB2223,PDC!$K:$K,0),MATCH($Z$3,PDC!$K$1:$L$1,0))</f>
        <v>Restauration</v>
      </c>
      <c r="AA2223">
        <v>8426</v>
      </c>
      <c r="AB2223" t="s">
        <v>214</v>
      </c>
      <c r="AC2223" s="10">
        <v>1143.5298924000001</v>
      </c>
    </row>
    <row r="2224" spans="25:29" x14ac:dyDescent="0.35">
      <c r="Y2224" t="str">
        <f t="shared" si="59"/>
        <v>8426_Édition</v>
      </c>
      <c r="Z2224" t="str">
        <f>INDEX(PDC!$K$1:$L$89,MATCH('RP2016'!$AB2224,PDC!$K:$K,0),MATCH($Z$3,PDC!$K$1:$L$1,0))</f>
        <v>Édition</v>
      </c>
      <c r="AA2224">
        <v>8426</v>
      </c>
      <c r="AB2224" t="s">
        <v>255</v>
      </c>
      <c r="AC2224" s="10">
        <v>103.31829261</v>
      </c>
    </row>
    <row r="2225" spans="25:29" x14ac:dyDescent="0.35">
      <c r="Y2225" t="str">
        <f t="shared" si="59"/>
        <v>8426_Production de films cinématographiques, de vidéo et de programmes de télévision ; enregistrement sonore et édition musicale</v>
      </c>
      <c r="Z2225" t="str">
        <f>INDEX(PDC!$K$1:$L$89,MATCH('RP2016'!$AB2225,PDC!$K:$K,0),MATCH($Z$3,PDC!$K$1:$L$1,0))</f>
        <v>Production de films cinématographiques, de vidéo et de programmes de télévision ; enregistrement sonore et édition musicale</v>
      </c>
      <c r="AA2225">
        <v>8426</v>
      </c>
      <c r="AB2225" t="s">
        <v>228</v>
      </c>
      <c r="AC2225" s="10">
        <v>26.218868920999999</v>
      </c>
    </row>
    <row r="2226" spans="25:29" x14ac:dyDescent="0.35">
      <c r="Y2226" t="str">
        <f t="shared" si="59"/>
        <v>8426_Programmation et diffusion</v>
      </c>
      <c r="Z2226" t="str">
        <f>INDEX(PDC!$K$1:$L$89,MATCH('RP2016'!$AB2226,PDC!$K:$K,0),MATCH($Z$3,PDC!$K$1:$L$1,0))</f>
        <v>Programmation et diffusion</v>
      </c>
      <c r="AA2226">
        <v>8426</v>
      </c>
      <c r="AB2226" t="s">
        <v>257</v>
      </c>
      <c r="AC2226" s="10">
        <v>6.2491095504</v>
      </c>
    </row>
    <row r="2227" spans="25:29" x14ac:dyDescent="0.35">
      <c r="Y2227" t="str">
        <f t="shared" si="59"/>
        <v>8426_Télécommunications</v>
      </c>
      <c r="Z2227" t="str">
        <f>INDEX(PDC!$K$1:$L$89,MATCH('RP2016'!$AB2227,PDC!$K:$K,0),MATCH($Z$3,PDC!$K$1:$L$1,0))</f>
        <v>Télécommunications</v>
      </c>
      <c r="AA2227">
        <v>8426</v>
      </c>
      <c r="AB2227" t="s">
        <v>249</v>
      </c>
      <c r="AC2227" s="10">
        <v>69.274875381000001</v>
      </c>
    </row>
    <row r="2228" spans="25:29" x14ac:dyDescent="0.35">
      <c r="Y2228" t="str">
        <f t="shared" si="59"/>
        <v>8426_Programmation, conseil et autres activités informatiques</v>
      </c>
      <c r="Z2228" t="str">
        <f>INDEX(PDC!$K$1:$L$89,MATCH('RP2016'!$AB2228,PDC!$K:$K,0),MATCH($Z$3,PDC!$K$1:$L$1,0))</f>
        <v>Programmation, conseil et autres activités informatiques</v>
      </c>
      <c r="AA2228">
        <v>8426</v>
      </c>
      <c r="AB2228" t="s">
        <v>233</v>
      </c>
      <c r="AC2228" s="10">
        <v>346.68062291000001</v>
      </c>
    </row>
    <row r="2229" spans="25:29" x14ac:dyDescent="0.35">
      <c r="Y2229" t="str">
        <f t="shared" si="59"/>
        <v>8426_Services d'information</v>
      </c>
      <c r="Z2229" t="str">
        <f>INDEX(PDC!$K$1:$L$89,MATCH('RP2016'!$AB2229,PDC!$K:$K,0),MATCH($Z$3,PDC!$K$1:$L$1,0))</f>
        <v>Services d'information</v>
      </c>
      <c r="AA2229">
        <v>8426</v>
      </c>
      <c r="AB2229" t="s">
        <v>153</v>
      </c>
      <c r="AC2229" s="10">
        <v>6.0290540853000003</v>
      </c>
    </row>
    <row r="2230" spans="25:29" x14ac:dyDescent="0.35">
      <c r="Y2230" t="str">
        <f t="shared" si="59"/>
        <v>8426_Activités des services financiers, hors assurance et caisses de retraite</v>
      </c>
      <c r="Z2230" t="str">
        <f>INDEX(PDC!$K$1:$L$89,MATCH('RP2016'!$AB2230,PDC!$K:$K,0),MATCH($Z$3,PDC!$K$1:$L$1,0))</f>
        <v>Activités des services financiers, hors assurance et caisses de retraite</v>
      </c>
      <c r="AA2230">
        <v>8426</v>
      </c>
      <c r="AB2230" t="s">
        <v>226</v>
      </c>
      <c r="AC2230" s="10">
        <v>636.77384228999995</v>
      </c>
    </row>
    <row r="2231" spans="25:29" x14ac:dyDescent="0.35">
      <c r="Y2231" t="str">
        <f t="shared" si="59"/>
        <v>8426_Assurance</v>
      </c>
      <c r="Z2231" t="str">
        <f>INDEX(PDC!$K$1:$L$89,MATCH('RP2016'!$AB2231,PDC!$K:$K,0),MATCH($Z$3,PDC!$K$1:$L$1,0))</f>
        <v>Assurance</v>
      </c>
      <c r="AA2231">
        <v>8426</v>
      </c>
      <c r="AB2231" t="s">
        <v>240</v>
      </c>
      <c r="AC2231" s="10">
        <v>181.59224194999999</v>
      </c>
    </row>
    <row r="2232" spans="25:29" x14ac:dyDescent="0.35">
      <c r="Y2232" t="str">
        <f t="shared" si="59"/>
        <v>8426_Activités auxiliaires de services financiers et d'assurance</v>
      </c>
      <c r="Z2232" t="str">
        <f>INDEX(PDC!$K$1:$L$89,MATCH('RP2016'!$AB2232,PDC!$K:$K,0),MATCH($Z$3,PDC!$K$1:$L$1,0))</f>
        <v>Activités auxiliaires de services financiers et d'assurance</v>
      </c>
      <c r="AA2232">
        <v>8426</v>
      </c>
      <c r="AB2232" t="s">
        <v>232</v>
      </c>
      <c r="AC2232" s="10">
        <v>82.711881931999997</v>
      </c>
    </row>
    <row r="2233" spans="25:29" x14ac:dyDescent="0.35">
      <c r="Y2233" t="str">
        <f t="shared" si="59"/>
        <v>8426_Activités immobilières</v>
      </c>
      <c r="Z2233" t="str">
        <f>INDEX(PDC!$K$1:$L$89,MATCH('RP2016'!$AB2233,PDC!$K:$K,0),MATCH($Z$3,PDC!$K$1:$L$1,0))</f>
        <v>Activités immobilières</v>
      </c>
      <c r="AA2233">
        <v>8426</v>
      </c>
      <c r="AB2233" t="s">
        <v>217</v>
      </c>
      <c r="AC2233" s="10">
        <v>363.51651320000002</v>
      </c>
    </row>
    <row r="2234" spans="25:29" x14ac:dyDescent="0.35">
      <c r="Y2234" t="str">
        <f t="shared" si="59"/>
        <v>8426_Activités juridiques et comptables</v>
      </c>
      <c r="Z2234" t="str">
        <f>INDEX(PDC!$K$1:$L$89,MATCH('RP2016'!$AB2234,PDC!$K:$K,0),MATCH($Z$3,PDC!$K$1:$L$1,0))</f>
        <v>Activités juridiques et comptables</v>
      </c>
      <c r="AA2234">
        <v>8426</v>
      </c>
      <c r="AB2234" t="s">
        <v>155</v>
      </c>
      <c r="AC2234" s="10">
        <v>545.67458585999998</v>
      </c>
    </row>
    <row r="2235" spans="25:29" x14ac:dyDescent="0.35">
      <c r="Y2235" t="str">
        <f t="shared" si="59"/>
        <v>8426_Activités des sièges sociaux ; conseil de gestion</v>
      </c>
      <c r="Z2235" t="str">
        <f>INDEX(PDC!$K$1:$L$89,MATCH('RP2016'!$AB2235,PDC!$K:$K,0),MATCH($Z$3,PDC!$K$1:$L$1,0))</f>
        <v>Activités des sièges sociaux ; conseil de gestion</v>
      </c>
      <c r="AA2235">
        <v>8426</v>
      </c>
      <c r="AB2235" t="s">
        <v>234</v>
      </c>
      <c r="AC2235" s="10">
        <v>325.11255083999998</v>
      </c>
    </row>
    <row r="2236" spans="25:29" x14ac:dyDescent="0.35">
      <c r="Y2236" t="str">
        <f t="shared" si="59"/>
        <v>8426_Activités d'architecture et d'ingénierie ; activités de contrôle et analyses techniques</v>
      </c>
      <c r="Z2236" t="str">
        <f>INDEX(PDC!$K$1:$L$89,MATCH('RP2016'!$AB2236,PDC!$K:$K,0),MATCH($Z$3,PDC!$K$1:$L$1,0))</f>
        <v>Activités d'architecture et d'ingénierie ; activités de contrôle et analyses techniques</v>
      </c>
      <c r="AA2236">
        <v>8426</v>
      </c>
      <c r="AB2236" t="s">
        <v>243</v>
      </c>
      <c r="AC2236" s="10">
        <v>409.77985957999999</v>
      </c>
    </row>
    <row r="2237" spans="25:29" x14ac:dyDescent="0.35">
      <c r="Y2237" t="str">
        <f t="shared" si="59"/>
        <v>8426_Recherche-développement scientifique</v>
      </c>
      <c r="Z2237" t="str">
        <f>INDEX(PDC!$K$1:$L$89,MATCH('RP2016'!$AB2237,PDC!$K:$K,0),MATCH($Z$3,PDC!$K$1:$L$1,0))</f>
        <v>Recherche-développement scientifique</v>
      </c>
      <c r="AA2237">
        <v>8426</v>
      </c>
      <c r="AB2237" t="s">
        <v>251</v>
      </c>
      <c r="AC2237" s="10">
        <v>60.652707352999997</v>
      </c>
    </row>
    <row r="2238" spans="25:29" x14ac:dyDescent="0.35">
      <c r="Y2238" t="str">
        <f t="shared" si="59"/>
        <v>8426_Publicité et études de marché</v>
      </c>
      <c r="Z2238" t="str">
        <f>INDEX(PDC!$K$1:$L$89,MATCH('RP2016'!$AB2238,PDC!$K:$K,0),MATCH($Z$3,PDC!$K$1:$L$1,0))</f>
        <v>Publicité et études de marché</v>
      </c>
      <c r="AA2238">
        <v>8426</v>
      </c>
      <c r="AB2238" t="s">
        <v>157</v>
      </c>
      <c r="AC2238" s="10">
        <v>64.251518077</v>
      </c>
    </row>
    <row r="2239" spans="25:29" x14ac:dyDescent="0.35">
      <c r="Y2239" t="str">
        <f t="shared" si="59"/>
        <v>8426_Autres activités spécialisées, scientifiques et techniques</v>
      </c>
      <c r="Z2239" t="str">
        <f>INDEX(PDC!$K$1:$L$89,MATCH('RP2016'!$AB2239,PDC!$K:$K,0),MATCH($Z$3,PDC!$K$1:$L$1,0))</f>
        <v>Autres activités spécialisées, scientifiques et techniques</v>
      </c>
      <c r="AA2239">
        <v>8426</v>
      </c>
      <c r="AB2239" t="s">
        <v>159</v>
      </c>
      <c r="AC2239" s="10">
        <v>27.292501891000001</v>
      </c>
    </row>
    <row r="2240" spans="25:29" x14ac:dyDescent="0.35">
      <c r="Y2240" t="str">
        <f t="shared" si="59"/>
        <v>8426_Activités vétérinaires</v>
      </c>
      <c r="Z2240" t="str">
        <f>INDEX(PDC!$K$1:$L$89,MATCH('RP2016'!$AB2240,PDC!$K:$K,0),MATCH($Z$3,PDC!$K$1:$L$1,0))</f>
        <v>Activités vétérinaires</v>
      </c>
      <c r="AA2240">
        <v>8426</v>
      </c>
      <c r="AB2240" t="s">
        <v>238</v>
      </c>
      <c r="AC2240" s="10">
        <v>42.485061477999999</v>
      </c>
    </row>
    <row r="2241" spans="25:29" x14ac:dyDescent="0.35">
      <c r="Y2241" t="str">
        <f t="shared" si="59"/>
        <v>8426_Activités de location et location-bail</v>
      </c>
      <c r="Z2241" t="str">
        <f>INDEX(PDC!$K$1:$L$89,MATCH('RP2016'!$AB2241,PDC!$K:$K,0),MATCH($Z$3,PDC!$K$1:$L$1,0))</f>
        <v>Activités de location et location-bail</v>
      </c>
      <c r="AA2241">
        <v>8426</v>
      </c>
      <c r="AB2241" t="s">
        <v>236</v>
      </c>
      <c r="AC2241" s="10">
        <v>193.16920238</v>
      </c>
    </row>
    <row r="2242" spans="25:29" x14ac:dyDescent="0.35">
      <c r="Y2242" t="str">
        <f t="shared" si="59"/>
        <v>8426_Activités liées à l'emploi</v>
      </c>
      <c r="Z2242" t="str">
        <f>INDEX(PDC!$K$1:$L$89,MATCH('RP2016'!$AB2242,PDC!$K:$K,0),MATCH($Z$3,PDC!$K$1:$L$1,0))</f>
        <v>Activités liées à l'emploi</v>
      </c>
      <c r="AA2242">
        <v>8426</v>
      </c>
      <c r="AB2242" t="s">
        <v>198</v>
      </c>
      <c r="AC2242" s="10">
        <v>876.85173271999997</v>
      </c>
    </row>
    <row r="2243" spans="25:29" x14ac:dyDescent="0.35">
      <c r="Y2243" t="str">
        <f t="shared" si="59"/>
        <v>8426_Activités des agences de voyage, voyagistes, services de réservation et activités connexes</v>
      </c>
      <c r="Z2243" t="str">
        <f>INDEX(PDC!$K$1:$L$89,MATCH('RP2016'!$AB2243,PDC!$K:$K,0),MATCH($Z$3,PDC!$K$1:$L$1,0))</f>
        <v>Activités des agences de voyage, voyagistes, services de réservation et activités connexes</v>
      </c>
      <c r="AA2243">
        <v>8426</v>
      </c>
      <c r="AB2243" t="s">
        <v>227</v>
      </c>
      <c r="AC2243" s="10">
        <v>52.298833905000002</v>
      </c>
    </row>
    <row r="2244" spans="25:29" x14ac:dyDescent="0.35">
      <c r="Y2244" t="str">
        <f t="shared" si="59"/>
        <v>8426_Enquêtes et sécurité</v>
      </c>
      <c r="Z2244" t="str">
        <f>INDEX(PDC!$K$1:$L$89,MATCH('RP2016'!$AB2244,PDC!$K:$K,0),MATCH($Z$3,PDC!$K$1:$L$1,0))</f>
        <v>Enquêtes et sécurité</v>
      </c>
      <c r="AA2244">
        <v>8426</v>
      </c>
      <c r="AB2244" t="s">
        <v>213</v>
      </c>
      <c r="AC2244" s="10">
        <v>96.481926243999993</v>
      </c>
    </row>
    <row r="2245" spans="25:29" x14ac:dyDescent="0.35">
      <c r="Y2245" t="str">
        <f t="shared" ref="Y2245:Y2308" si="60">AA2245&amp;"_"&amp;Z2245</f>
        <v>8426_Services relatifs aux bâtiments et aménagement paysager</v>
      </c>
      <c r="Z2245" t="str">
        <f>INDEX(PDC!$K$1:$L$89,MATCH('RP2016'!$AB2245,PDC!$K:$K,0),MATCH($Z$3,PDC!$K$1:$L$1,0))</f>
        <v>Services relatifs aux bâtiments et aménagement paysager</v>
      </c>
      <c r="AA2245">
        <v>8426</v>
      </c>
      <c r="AB2245" t="s">
        <v>212</v>
      </c>
      <c r="AC2245" s="10">
        <v>559.23035166</v>
      </c>
    </row>
    <row r="2246" spans="25:29" x14ac:dyDescent="0.35">
      <c r="Y2246" t="str">
        <f t="shared" si="60"/>
        <v>8426_Activités administratives et autres activités de soutien aux entreprises</v>
      </c>
      <c r="Z2246" t="str">
        <f>INDEX(PDC!$K$1:$L$89,MATCH('RP2016'!$AB2246,PDC!$K:$K,0),MATCH($Z$3,PDC!$K$1:$L$1,0))</f>
        <v>Activités administratives et autres activités de soutien aux entreprises</v>
      </c>
      <c r="AA2246">
        <v>8426</v>
      </c>
      <c r="AB2246" t="s">
        <v>224</v>
      </c>
      <c r="AC2246" s="10">
        <v>598.07798734999994</v>
      </c>
    </row>
    <row r="2247" spans="25:29" x14ac:dyDescent="0.35">
      <c r="Y2247" t="str">
        <f t="shared" si="60"/>
        <v>8426_Administration publique et défense ; sécurité sociale obligatoire</v>
      </c>
      <c r="Z2247" t="str">
        <f>INDEX(PDC!$K$1:$L$89,MATCH('RP2016'!$AB2247,PDC!$K:$K,0),MATCH($Z$3,PDC!$K$1:$L$1,0))</f>
        <v>Administration publique et défense ; sécurité sociale obligatoire</v>
      </c>
      <c r="AA2247">
        <v>8426</v>
      </c>
      <c r="AB2247" t="s">
        <v>218</v>
      </c>
      <c r="AC2247" s="10">
        <v>1506.2773371999999</v>
      </c>
    </row>
    <row r="2248" spans="25:29" x14ac:dyDescent="0.35">
      <c r="Y2248" t="str">
        <f t="shared" si="60"/>
        <v>8426_Enseignement</v>
      </c>
      <c r="Z2248" t="str">
        <f>INDEX(PDC!$K$1:$L$89,MATCH('RP2016'!$AB2248,PDC!$K:$K,0),MATCH($Z$3,PDC!$K$1:$L$1,0))</f>
        <v>Enseignement</v>
      </c>
      <c r="AA2248">
        <v>8426</v>
      </c>
      <c r="AB2248" t="s">
        <v>222</v>
      </c>
      <c r="AC2248" s="10">
        <v>1460.2728032</v>
      </c>
    </row>
    <row r="2249" spans="25:29" x14ac:dyDescent="0.35">
      <c r="Y2249" t="str">
        <f t="shared" si="60"/>
        <v>8426_Activités pour la santé humaine</v>
      </c>
      <c r="Z2249" t="str">
        <f>INDEX(PDC!$K$1:$L$89,MATCH('RP2016'!$AB2249,PDC!$K:$K,0),MATCH($Z$3,PDC!$K$1:$L$1,0))</f>
        <v>Activités pour la santé humaine</v>
      </c>
      <c r="AA2249">
        <v>8426</v>
      </c>
      <c r="AB2249" t="s">
        <v>207</v>
      </c>
      <c r="AC2249" s="10">
        <v>1453.8161700999999</v>
      </c>
    </row>
    <row r="2250" spans="25:29" x14ac:dyDescent="0.35">
      <c r="Y2250" t="str">
        <f t="shared" si="60"/>
        <v>8426_Hébergement médico-social et social</v>
      </c>
      <c r="Z2250" t="str">
        <f>INDEX(PDC!$K$1:$L$89,MATCH('RP2016'!$AB2250,PDC!$K:$K,0),MATCH($Z$3,PDC!$K$1:$L$1,0))</f>
        <v>Hébergement médico-social et social</v>
      </c>
      <c r="AA2250">
        <v>8426</v>
      </c>
      <c r="AB2250" t="s">
        <v>202</v>
      </c>
      <c r="AC2250" s="10">
        <v>1342.1951738</v>
      </c>
    </row>
    <row r="2251" spans="25:29" x14ac:dyDescent="0.35">
      <c r="Y2251" t="str">
        <f t="shared" si="60"/>
        <v>8426_Action sociale sans hébergement</v>
      </c>
      <c r="Z2251" t="str">
        <f>INDEX(PDC!$K$1:$L$89,MATCH('RP2016'!$AB2251,PDC!$K:$K,0),MATCH($Z$3,PDC!$K$1:$L$1,0))</f>
        <v>Action sociale sans hébergement</v>
      </c>
      <c r="AA2251">
        <v>8426</v>
      </c>
      <c r="AB2251" t="s">
        <v>201</v>
      </c>
      <c r="AC2251" s="10">
        <v>2427.2738580999999</v>
      </c>
    </row>
    <row r="2252" spans="25:29" x14ac:dyDescent="0.35">
      <c r="Y2252" t="str">
        <f t="shared" si="60"/>
        <v>8426_Activités créatives, artistiques et de spectacle</v>
      </c>
      <c r="Z2252" t="str">
        <f>INDEX(PDC!$K$1:$L$89,MATCH('RP2016'!$AB2252,PDC!$K:$K,0),MATCH($Z$3,PDC!$K$1:$L$1,0))</f>
        <v>Activités créatives, artistiques et de spectacle</v>
      </c>
      <c r="AA2252">
        <v>8426</v>
      </c>
      <c r="AB2252" t="s">
        <v>245</v>
      </c>
      <c r="AC2252" s="10">
        <v>90.771964194000006</v>
      </c>
    </row>
    <row r="2253" spans="25:29" x14ac:dyDescent="0.35">
      <c r="Y2253" t="str">
        <f t="shared" si="60"/>
        <v>8426_Bibliothèques, archives, musées et autres activités culturelles</v>
      </c>
      <c r="Z2253" t="str">
        <f>INDEX(PDC!$K$1:$L$89,MATCH('RP2016'!$AB2253,PDC!$K:$K,0),MATCH($Z$3,PDC!$K$1:$L$1,0))</f>
        <v>Bibliothèques, archives, musées et autres activités culturelles</v>
      </c>
      <c r="AA2253">
        <v>8426</v>
      </c>
      <c r="AB2253" t="s">
        <v>239</v>
      </c>
      <c r="AC2253" s="10">
        <v>10.111017288999999</v>
      </c>
    </row>
    <row r="2254" spans="25:29" x14ac:dyDescent="0.35">
      <c r="Y2254" t="str">
        <f t="shared" si="60"/>
        <v>8426_Organisation de jeux de hasard et d'argent</v>
      </c>
      <c r="Z2254" t="str">
        <f>INDEX(PDC!$K$1:$L$89,MATCH('RP2016'!$AB2254,PDC!$K:$K,0),MATCH($Z$3,PDC!$K$1:$L$1,0))</f>
        <v>Organisation de jeux de hasard et d'argent</v>
      </c>
      <c r="AA2254">
        <v>8426</v>
      </c>
      <c r="AB2254" t="s">
        <v>247</v>
      </c>
      <c r="AC2254" s="10">
        <v>0.95022035569999996</v>
      </c>
    </row>
    <row r="2255" spans="25:29" x14ac:dyDescent="0.35">
      <c r="Y2255" t="str">
        <f t="shared" si="60"/>
        <v>8426_Activités sportives, récréatives et de loisirs</v>
      </c>
      <c r="Z2255" t="str">
        <f>INDEX(PDC!$K$1:$L$89,MATCH('RP2016'!$AB2255,PDC!$K:$K,0),MATCH($Z$3,PDC!$K$1:$L$1,0))</f>
        <v>Activités sportives, récréatives et de loisirs</v>
      </c>
      <c r="AA2255">
        <v>8426</v>
      </c>
      <c r="AB2255" t="s">
        <v>241</v>
      </c>
      <c r="AC2255" s="10">
        <v>114.59414102</v>
      </c>
    </row>
    <row r="2256" spans="25:29" x14ac:dyDescent="0.35">
      <c r="Y2256" t="str">
        <f t="shared" si="60"/>
        <v>8426_Activités des organisations associatives</v>
      </c>
      <c r="Z2256" t="str">
        <f>INDEX(PDC!$K$1:$L$89,MATCH('RP2016'!$AB2256,PDC!$K:$K,0),MATCH($Z$3,PDC!$K$1:$L$1,0))</f>
        <v>Activités des organisations associatives</v>
      </c>
      <c r="AA2256">
        <v>8426</v>
      </c>
      <c r="AB2256" t="s">
        <v>209</v>
      </c>
      <c r="AC2256" s="10">
        <v>998.76040296999997</v>
      </c>
    </row>
    <row r="2257" spans="25:29" x14ac:dyDescent="0.35">
      <c r="Y2257" t="str">
        <f t="shared" si="60"/>
        <v>8426_Réparation d'ordinateurs et de biens personnels et domestiques</v>
      </c>
      <c r="Z2257" t="str">
        <f>INDEX(PDC!$K$1:$L$89,MATCH('RP2016'!$AB2257,PDC!$K:$K,0),MATCH($Z$3,PDC!$K$1:$L$1,0))</f>
        <v>Réparation d'ordinateurs et de biens personnels et domestiques</v>
      </c>
      <c r="AA2257">
        <v>8426</v>
      </c>
      <c r="AB2257" t="s">
        <v>242</v>
      </c>
      <c r="AC2257" s="10">
        <v>17.602790228</v>
      </c>
    </row>
    <row r="2258" spans="25:29" x14ac:dyDescent="0.35">
      <c r="Y2258" t="str">
        <f t="shared" si="60"/>
        <v>8426_Autres services personnels</v>
      </c>
      <c r="Z2258" t="str">
        <f>INDEX(PDC!$K$1:$L$89,MATCH('RP2016'!$AB2258,PDC!$K:$K,0),MATCH($Z$3,PDC!$K$1:$L$1,0))</f>
        <v>Autres services personnels</v>
      </c>
      <c r="AA2258">
        <v>8426</v>
      </c>
      <c r="AB2258" t="s">
        <v>216</v>
      </c>
      <c r="AC2258" s="10">
        <v>370.90305036000001</v>
      </c>
    </row>
    <row r="2259" spans="25:29" x14ac:dyDescent="0.35">
      <c r="Y2259" t="str">
        <f t="shared" si="60"/>
        <v>8426_Activités des ménages en tant qu'employeurs de personnel domestique</v>
      </c>
      <c r="Z2259" t="str">
        <f>INDEX(PDC!$K$1:$L$89,MATCH('RP2016'!$AB2259,PDC!$K:$K,0),MATCH($Z$3,PDC!$K$1:$L$1,0))</f>
        <v>Activités des ménages en tant qu'employeurs de personnel domestique</v>
      </c>
      <c r="AA2259">
        <v>8426</v>
      </c>
      <c r="AB2259" t="s">
        <v>261</v>
      </c>
      <c r="AC2259" s="10">
        <v>372.51761478999998</v>
      </c>
    </row>
    <row r="2260" spans="25:29" x14ac:dyDescent="0.35">
      <c r="Y2260" t="str">
        <f t="shared" si="60"/>
        <v>8427_Culture et production animale, chasse et services annexes</v>
      </c>
      <c r="Z2260" t="str">
        <f>INDEX(PDC!$K$1:$L$89,MATCH('RP2016'!$AB2260,PDC!$K:$K,0),MATCH($Z$3,PDC!$K$1:$L$1,0))</f>
        <v>Culture et production animale, chasse et services annexes</v>
      </c>
      <c r="AA2260">
        <v>8427</v>
      </c>
      <c r="AB2260" t="s">
        <v>94</v>
      </c>
      <c r="AC2260" s="10">
        <v>400.29275201000002</v>
      </c>
    </row>
    <row r="2261" spans="25:29" x14ac:dyDescent="0.35">
      <c r="Y2261" t="str">
        <f t="shared" si="60"/>
        <v>8427_Sylviculture et exploitation forestière</v>
      </c>
      <c r="Z2261" t="str">
        <f>INDEX(PDC!$K$1:$L$89,MATCH('RP2016'!$AB2261,PDC!$K:$K,0),MATCH($Z$3,PDC!$K$1:$L$1,0))</f>
        <v>Sylviculture et exploitation forestière</v>
      </c>
      <c r="AA2261">
        <v>8427</v>
      </c>
      <c r="AB2261" t="s">
        <v>95</v>
      </c>
      <c r="AC2261" s="10">
        <v>34.905838439</v>
      </c>
    </row>
    <row r="2262" spans="25:29" x14ac:dyDescent="0.35">
      <c r="Y2262" t="str">
        <f t="shared" si="60"/>
        <v>8427_Pêche et aquaculture</v>
      </c>
      <c r="Z2262" t="str">
        <f>INDEX(PDC!$K$1:$L$89,MATCH('RP2016'!$AB2262,PDC!$K:$K,0),MATCH($Z$3,PDC!$K$1:$L$1,0))</f>
        <v>Pêche et aquaculture</v>
      </c>
      <c r="AA2262">
        <v>8427</v>
      </c>
      <c r="AB2262" t="s">
        <v>104</v>
      </c>
      <c r="AC2262" s="10">
        <v>28.845128932000001</v>
      </c>
    </row>
    <row r="2263" spans="25:29" x14ac:dyDescent="0.35">
      <c r="Y2263" t="str">
        <f t="shared" si="60"/>
        <v>8427_Autres industries extractives</v>
      </c>
      <c r="Z2263" t="str">
        <f>INDEX(PDC!$K$1:$L$89,MATCH('RP2016'!$AB2263,PDC!$K:$K,0),MATCH($Z$3,PDC!$K$1:$L$1,0))</f>
        <v>Autres industries extractives</v>
      </c>
      <c r="AA2263">
        <v>8427</v>
      </c>
      <c r="AB2263" t="s">
        <v>96</v>
      </c>
      <c r="AC2263" s="10">
        <v>95.819725899000005</v>
      </c>
    </row>
    <row r="2264" spans="25:29" x14ac:dyDescent="0.35">
      <c r="Y2264" t="str">
        <f t="shared" si="60"/>
        <v>8427_Industries alimentaires</v>
      </c>
      <c r="Z2264" t="str">
        <f>INDEX(PDC!$K$1:$L$89,MATCH('RP2016'!$AB2264,PDC!$K:$K,0),MATCH($Z$3,PDC!$K$1:$L$1,0))</f>
        <v>Industries alimentaires</v>
      </c>
      <c r="AA2264">
        <v>8427</v>
      </c>
      <c r="AB2264" t="s">
        <v>199</v>
      </c>
      <c r="AC2264" s="10">
        <v>1075.7504792</v>
      </c>
    </row>
    <row r="2265" spans="25:29" x14ac:dyDescent="0.35">
      <c r="Y2265" t="str">
        <f t="shared" si="60"/>
        <v>8427_Fabrication de boissons</v>
      </c>
      <c r="Z2265" t="str">
        <f>INDEX(PDC!$K$1:$L$89,MATCH('RP2016'!$AB2265,PDC!$K:$K,0),MATCH($Z$3,PDC!$K$1:$L$1,0))</f>
        <v>Fabrication de boissons</v>
      </c>
      <c r="AA2265">
        <v>8427</v>
      </c>
      <c r="AB2265" t="s">
        <v>252</v>
      </c>
      <c r="AC2265" s="10">
        <v>326.54188854</v>
      </c>
    </row>
    <row r="2266" spans="25:29" x14ac:dyDescent="0.35">
      <c r="Y2266" t="str">
        <f t="shared" si="60"/>
        <v>8427_Fabrication de textiles</v>
      </c>
      <c r="Z2266" t="str">
        <f>INDEX(PDC!$K$1:$L$89,MATCH('RP2016'!$AB2266,PDC!$K:$K,0),MATCH($Z$3,PDC!$K$1:$L$1,0))</f>
        <v>Fabrication de textiles</v>
      </c>
      <c r="AA2266">
        <v>8427</v>
      </c>
      <c r="AB2266" t="s">
        <v>250</v>
      </c>
      <c r="AC2266" s="10">
        <v>47.125937178000001</v>
      </c>
    </row>
    <row r="2267" spans="25:29" x14ac:dyDescent="0.35">
      <c r="Y2267" t="str">
        <f t="shared" si="60"/>
        <v>8427_Industrie de l'habillement</v>
      </c>
      <c r="Z2267" t="str">
        <f>INDEX(PDC!$K$1:$L$89,MATCH('RP2016'!$AB2267,PDC!$K:$K,0),MATCH($Z$3,PDC!$K$1:$L$1,0))</f>
        <v>Industrie de l'habillement</v>
      </c>
      <c r="AA2267">
        <v>8427</v>
      </c>
      <c r="AB2267" t="s">
        <v>254</v>
      </c>
      <c r="AC2267" s="10">
        <v>5.0915670005000004</v>
      </c>
    </row>
    <row r="2268" spans="25:29" x14ac:dyDescent="0.35">
      <c r="Y2268" t="str">
        <f t="shared" si="60"/>
        <v>8427_Industrie du cuir et de la chaussure</v>
      </c>
      <c r="Z2268" t="str">
        <f>INDEX(PDC!$K$1:$L$89,MATCH('RP2016'!$AB2268,PDC!$K:$K,0),MATCH($Z$3,PDC!$K$1:$L$1,0))</f>
        <v>Industrie du cuir et de la chaussure</v>
      </c>
      <c r="AA2268">
        <v>8427</v>
      </c>
      <c r="AB2268" t="s">
        <v>143</v>
      </c>
      <c r="AC2268" s="10">
        <v>994.17844558000002</v>
      </c>
    </row>
    <row r="2269" spans="25:29" x14ac:dyDescent="0.35">
      <c r="Y2269" t="str">
        <f t="shared" si="60"/>
        <v>8427_Travail du bois et fabrication d'articles en bois et en liège, à l'exception des meubles ; fabrication d'articles en vannerie et sparterie</v>
      </c>
      <c r="Z2269" t="str">
        <f>INDEX(PDC!$K$1:$L$89,MATCH('RP2016'!$AB2269,PDC!$K:$K,0),MATCH($Z$3,PDC!$K$1:$L$1,0))</f>
        <v>Travail du bois et fabrication d'articles en bois et en liège, à l'exception des meubles ; fabrication d'articles en vannerie et sparterie</v>
      </c>
      <c r="AA2269">
        <v>8427</v>
      </c>
      <c r="AB2269" t="s">
        <v>196</v>
      </c>
      <c r="AC2269" s="10">
        <v>122.70074726</v>
      </c>
    </row>
    <row r="2270" spans="25:29" x14ac:dyDescent="0.35">
      <c r="Y2270" t="str">
        <f t="shared" si="60"/>
        <v>8427_Industrie du papier et du carton</v>
      </c>
      <c r="Z2270" t="str">
        <f>INDEX(PDC!$K$1:$L$89,MATCH('RP2016'!$AB2270,PDC!$K:$K,0),MATCH($Z$3,PDC!$K$1:$L$1,0))</f>
        <v>Industrie du papier et du carton</v>
      </c>
      <c r="AA2270">
        <v>8427</v>
      </c>
      <c r="AB2270" t="s">
        <v>248</v>
      </c>
      <c r="AC2270" s="10">
        <v>102.88146580999999</v>
      </c>
    </row>
    <row r="2271" spans="25:29" x14ac:dyDescent="0.35">
      <c r="Y2271" t="str">
        <f t="shared" si="60"/>
        <v>8427_Imprimerie et reproduction d'enregistrements</v>
      </c>
      <c r="Z2271" t="str">
        <f>INDEX(PDC!$K$1:$L$89,MATCH('RP2016'!$AB2271,PDC!$K:$K,0),MATCH($Z$3,PDC!$K$1:$L$1,0))</f>
        <v>Imprimerie et reproduction d'enregistrements</v>
      </c>
      <c r="AA2271">
        <v>8427</v>
      </c>
      <c r="AB2271" t="s">
        <v>221</v>
      </c>
      <c r="AC2271" s="10">
        <v>36.276692744000002</v>
      </c>
    </row>
    <row r="2272" spans="25:29" x14ac:dyDescent="0.35">
      <c r="Y2272" t="str">
        <f t="shared" si="60"/>
        <v>8427_Industrie chimique</v>
      </c>
      <c r="Z2272" t="str">
        <f>INDEX(PDC!$K$1:$L$89,MATCH('RP2016'!$AB2272,PDC!$K:$K,0),MATCH($Z$3,PDC!$K$1:$L$1,0))</f>
        <v>Industrie chimique</v>
      </c>
      <c r="AA2272">
        <v>8427</v>
      </c>
      <c r="AB2272" t="s">
        <v>211</v>
      </c>
      <c r="AC2272" s="10">
        <v>314.49820602</v>
      </c>
    </row>
    <row r="2273" spans="25:30" x14ac:dyDescent="0.35">
      <c r="Y2273" t="str">
        <f t="shared" si="60"/>
        <v>8427_Industrie pharmaceutique</v>
      </c>
      <c r="Z2273" t="str">
        <f>INDEX(PDC!$K$1:$L$89,MATCH('RP2016'!$AB2273,PDC!$K:$K,0),MATCH($Z$3,PDC!$K$1:$L$1,0))</f>
        <v>Industrie pharmaceutique</v>
      </c>
      <c r="AA2273">
        <v>8427</v>
      </c>
      <c r="AB2273" t="s">
        <v>259</v>
      </c>
      <c r="AC2273" s="10">
        <v>14.782646312000001</v>
      </c>
    </row>
    <row r="2274" spans="25:30" x14ac:dyDescent="0.35">
      <c r="Y2274" t="str">
        <f t="shared" si="60"/>
        <v>8427_Fabrication de produits en caoutchouc et en plastique</v>
      </c>
      <c r="Z2274" t="str">
        <f>INDEX(PDC!$K$1:$L$89,MATCH('RP2016'!$AB2274,PDC!$K:$K,0),MATCH($Z$3,PDC!$K$1:$L$1,0))</f>
        <v>Fabrication de produits en caoutchouc et en plastique</v>
      </c>
      <c r="AA2274">
        <v>8427</v>
      </c>
      <c r="AB2274" t="s">
        <v>195</v>
      </c>
      <c r="AC2274" s="10">
        <v>553.68450959999996</v>
      </c>
    </row>
    <row r="2275" spans="25:30" x14ac:dyDescent="0.35">
      <c r="Y2275" t="str">
        <f t="shared" si="60"/>
        <v>8427_Fabrication d'autres produits minéraux non métalliques</v>
      </c>
      <c r="Z2275" t="str">
        <f>INDEX(PDC!$K$1:$L$89,MATCH('RP2016'!$AB2275,PDC!$K:$K,0),MATCH($Z$3,PDC!$K$1:$L$1,0))</f>
        <v>Fabrication d'autres produits minéraux non métalliques</v>
      </c>
      <c r="AA2275">
        <v>8427</v>
      </c>
      <c r="AB2275" t="s">
        <v>203</v>
      </c>
      <c r="AC2275" s="10">
        <v>73.939181380999997</v>
      </c>
    </row>
    <row r="2276" spans="25:30" x14ac:dyDescent="0.35">
      <c r="Y2276" t="str">
        <f t="shared" si="60"/>
        <v>8427_Métallurgie</v>
      </c>
      <c r="Z2276" t="str">
        <f>INDEX(PDC!$K$1:$L$89,MATCH('RP2016'!$AB2276,PDC!$K:$K,0),MATCH($Z$3,PDC!$K$1:$L$1,0))</f>
        <v>Métallurgie</v>
      </c>
      <c r="AA2276">
        <v>8427</v>
      </c>
      <c r="AB2276" t="s">
        <v>225</v>
      </c>
      <c r="AC2276" s="10">
        <v>665.91003253999997</v>
      </c>
    </row>
    <row r="2277" spans="25:30" x14ac:dyDescent="0.35">
      <c r="Y2277" t="str">
        <f t="shared" si="60"/>
        <v>8427_Fabrication de produits métalliques, à l'exception des machines et des équipements</v>
      </c>
      <c r="Z2277" t="str">
        <f>INDEX(PDC!$K$1:$L$89,MATCH('RP2016'!$AB2277,PDC!$K:$K,0),MATCH($Z$3,PDC!$K$1:$L$1,0))</f>
        <v>Fabrication de produits métalliques, à l'exception des machines et des équipements</v>
      </c>
      <c r="AA2277">
        <v>8427</v>
      </c>
      <c r="AB2277" t="s">
        <v>204</v>
      </c>
      <c r="AC2277" s="10">
        <v>624.48088274999998</v>
      </c>
    </row>
    <row r="2278" spans="25:30" x14ac:dyDescent="0.35">
      <c r="Y2278" t="str">
        <f t="shared" si="60"/>
        <v>8427_Fabrication de produits informatiques, électroniques et optiques</v>
      </c>
      <c r="Z2278" t="str">
        <f>INDEX(PDC!$K$1:$L$89,MATCH('RP2016'!$AB2278,PDC!$K:$K,0),MATCH($Z$3,PDC!$K$1:$L$1,0))</f>
        <v>Fabrication de produits informatiques, électroniques et optiques</v>
      </c>
      <c r="AA2278">
        <v>8427</v>
      </c>
      <c r="AB2278" t="s">
        <v>145</v>
      </c>
      <c r="AC2278" s="10">
        <v>237.44840138999999</v>
      </c>
    </row>
    <row r="2279" spans="25:30" x14ac:dyDescent="0.35">
      <c r="Y2279" t="str">
        <f t="shared" si="60"/>
        <v>8427_Fabrication d'équipements électriques</v>
      </c>
      <c r="Z2279" t="str">
        <f>INDEX(PDC!$K$1:$L$89,MATCH('RP2016'!$AB2279,PDC!$K:$K,0),MATCH($Z$3,PDC!$K$1:$L$1,0))</f>
        <v>Fabrication d'équipements électriques</v>
      </c>
      <c r="AA2279">
        <v>8427</v>
      </c>
      <c r="AB2279" t="s">
        <v>235</v>
      </c>
      <c r="AC2279" s="10">
        <v>70.456354840000003</v>
      </c>
    </row>
    <row r="2280" spans="25:30" x14ac:dyDescent="0.35">
      <c r="Y2280" t="str">
        <f t="shared" si="60"/>
        <v>8427_Fabrication de machines et équipements n.c.a.</v>
      </c>
      <c r="Z2280" t="str">
        <f>INDEX(PDC!$K$1:$L$89,MATCH('RP2016'!$AB2280,PDC!$K:$K,0),MATCH($Z$3,PDC!$K$1:$L$1,0))</f>
        <v>Fabrication de machines et équipements n.c.a.</v>
      </c>
      <c r="AA2280">
        <v>8427</v>
      </c>
      <c r="AB2280" t="s">
        <v>219</v>
      </c>
      <c r="AC2280" s="10">
        <v>112.83215395000001</v>
      </c>
    </row>
    <row r="2281" spans="25:30" x14ac:dyDescent="0.35">
      <c r="Y2281" t="str">
        <f t="shared" si="60"/>
        <v>8427_Industrie automobile</v>
      </c>
      <c r="Z2281" t="str">
        <f>INDEX(PDC!$K$1:$L$89,MATCH('RP2016'!$AB2281,PDC!$K:$K,0),MATCH($Z$3,PDC!$K$1:$L$1,0))</f>
        <v>Industrie automobile</v>
      </c>
      <c r="AA2281">
        <v>8427</v>
      </c>
      <c r="AB2281" t="s">
        <v>208</v>
      </c>
      <c r="AC2281" s="10">
        <v>315.87394570999999</v>
      </c>
    </row>
    <row r="2282" spans="25:30" x14ac:dyDescent="0.35">
      <c r="Y2282" t="str">
        <f t="shared" si="60"/>
        <v>8427_Fabrication d'autres matériels de transport</v>
      </c>
      <c r="Z2282" t="str">
        <f>INDEX(PDC!$K$1:$L$89,MATCH('RP2016'!$AB2282,PDC!$K:$K,0),MATCH($Z$3,PDC!$K$1:$L$1,0))</f>
        <v>Fabrication d'autres matériels de transport</v>
      </c>
      <c r="AA2282">
        <v>8427</v>
      </c>
      <c r="AB2282" t="s">
        <v>237</v>
      </c>
      <c r="AC2282" s="10">
        <v>17.782397585999998</v>
      </c>
    </row>
    <row r="2283" spans="25:30" x14ac:dyDescent="0.35">
      <c r="Y2283" t="str">
        <f t="shared" si="60"/>
        <v>8427_Fabrication de meubles</v>
      </c>
      <c r="Z2283" t="str">
        <f>INDEX(PDC!$K$1:$L$89,MATCH('RP2016'!$AB2283,PDC!$K:$K,0),MATCH($Z$3,PDC!$K$1:$L$1,0))</f>
        <v>Fabrication de meubles</v>
      </c>
      <c r="AA2283">
        <v>8427</v>
      </c>
      <c r="AB2283" t="s">
        <v>231</v>
      </c>
      <c r="AC2283" s="10">
        <v>32.610016410999997</v>
      </c>
    </row>
    <row r="2284" spans="25:30" x14ac:dyDescent="0.35">
      <c r="Y2284" t="str">
        <f t="shared" si="60"/>
        <v>8427_Autres industries manufacturières</v>
      </c>
      <c r="Z2284" t="str">
        <f>INDEX(PDC!$K$1:$L$89,MATCH('RP2016'!$AB2284,PDC!$K:$K,0),MATCH($Z$3,PDC!$K$1:$L$1,0))</f>
        <v>Autres industries manufacturières</v>
      </c>
      <c r="AA2284">
        <v>8427</v>
      </c>
      <c r="AB2284" t="s">
        <v>244</v>
      </c>
      <c r="AC2284" s="10">
        <v>47.081597277</v>
      </c>
    </row>
    <row r="2285" spans="25:30" x14ac:dyDescent="0.35">
      <c r="Y2285" t="str">
        <f t="shared" si="60"/>
        <v>8427_Réparation et installation de machines et d'équipements</v>
      </c>
      <c r="Z2285" t="str">
        <f>INDEX(PDC!$K$1:$L$89,MATCH('RP2016'!$AB2285,PDC!$K:$K,0),MATCH($Z$3,PDC!$K$1:$L$1,0))</f>
        <v>Réparation et installation de machines et d'équipements</v>
      </c>
      <c r="AA2285">
        <v>8427</v>
      </c>
      <c r="AB2285" t="s">
        <v>215</v>
      </c>
      <c r="AC2285" s="10">
        <v>89.001485333000005</v>
      </c>
    </row>
    <row r="2286" spans="25:30" x14ac:dyDescent="0.35">
      <c r="Y2286" t="str">
        <f t="shared" si="60"/>
        <v>8427_Production et distribution d'électricité, de gaz, de vapeur et d'air conditionné</v>
      </c>
      <c r="Z2286" t="str">
        <f>INDEX(PDC!$K$1:$L$89,MATCH('RP2016'!$AB2286,PDC!$K:$K,0),MATCH($Z$3,PDC!$K$1:$L$1,0))</f>
        <v>Production et distribution d'électricité, de gaz, de vapeur et d'air conditionné</v>
      </c>
      <c r="AA2286">
        <v>8427</v>
      </c>
      <c r="AB2286" t="s">
        <v>253</v>
      </c>
      <c r="AC2286" s="10">
        <v>134.75195542</v>
      </c>
    </row>
    <row r="2287" spans="25:30" x14ac:dyDescent="0.35">
      <c r="Y2287" t="str">
        <f t="shared" si="60"/>
        <v>8427_Captage, traitement et distribution d'eau</v>
      </c>
      <c r="Z2287" t="str">
        <f>INDEX(PDC!$K$1:$L$89,MATCH('RP2016'!$AB2287,PDC!$K:$K,0),MATCH($Z$3,PDC!$K$1:$L$1,0))</f>
        <v>Captage, traitement et distribution d'eau</v>
      </c>
      <c r="AA2287">
        <v>8427</v>
      </c>
      <c r="AB2287" t="s">
        <v>230</v>
      </c>
      <c r="AC2287" s="10">
        <v>27.118299946</v>
      </c>
      <c r="AD2287" s="10"/>
    </row>
    <row r="2288" spans="25:30" x14ac:dyDescent="0.35">
      <c r="Y2288" t="str">
        <f t="shared" si="60"/>
        <v>8427_Collecte et traitement des eaux usées</v>
      </c>
      <c r="Z2288" t="str">
        <f>INDEX(PDC!$K$1:$L$89,MATCH('RP2016'!$AB2288,PDC!$K:$K,0),MATCH($Z$3,PDC!$K$1:$L$1,0))</f>
        <v>Collecte et traitement des eaux usées</v>
      </c>
      <c r="AA2288">
        <v>8427</v>
      </c>
      <c r="AB2288" t="s">
        <v>197</v>
      </c>
      <c r="AC2288" s="10">
        <v>24.275439218999999</v>
      </c>
    </row>
    <row r="2289" spans="25:29" x14ac:dyDescent="0.35">
      <c r="Y2289" t="str">
        <f t="shared" si="60"/>
        <v>8427_Collecte, traitement et élimination des déchets ; récupération</v>
      </c>
      <c r="Z2289" t="str">
        <f>INDEX(PDC!$K$1:$L$89,MATCH('RP2016'!$AB2289,PDC!$K:$K,0),MATCH($Z$3,PDC!$K$1:$L$1,0))</f>
        <v>Collecte, traitement et élimination des déchets ; récupération</v>
      </c>
      <c r="AA2289">
        <v>8427</v>
      </c>
      <c r="AB2289" t="s">
        <v>147</v>
      </c>
      <c r="AC2289" s="10">
        <v>98.636793702000006</v>
      </c>
    </row>
    <row r="2290" spans="25:29" x14ac:dyDescent="0.35">
      <c r="Y2290" t="str">
        <f t="shared" si="60"/>
        <v>8427_Dépollution et autres services de gestion des déchets</v>
      </c>
      <c r="Z2290" t="str">
        <f>INDEX(PDC!$K$1:$L$89,MATCH('RP2016'!$AB2290,PDC!$K:$K,0),MATCH($Z$3,PDC!$K$1:$L$1,0))</f>
        <v>Dépollution et autres services de gestion des déchets</v>
      </c>
      <c r="AA2290">
        <v>8427</v>
      </c>
      <c r="AB2290" t="s">
        <v>246</v>
      </c>
      <c r="AC2290" s="10">
        <v>19.855183613000001</v>
      </c>
    </row>
    <row r="2291" spans="25:29" x14ac:dyDescent="0.35">
      <c r="Y2291" t="str">
        <f t="shared" si="60"/>
        <v>8427_Construction de bâtiments</v>
      </c>
      <c r="Z2291" t="str">
        <f>INDEX(PDC!$K$1:$L$89,MATCH('RP2016'!$AB2291,PDC!$K:$K,0),MATCH($Z$3,PDC!$K$1:$L$1,0))</f>
        <v>Construction de bâtiments</v>
      </c>
      <c r="AA2291">
        <v>8427</v>
      </c>
      <c r="AB2291" t="s">
        <v>193</v>
      </c>
      <c r="AC2291" s="10">
        <v>121.67663214</v>
      </c>
    </row>
    <row r="2292" spans="25:29" x14ac:dyDescent="0.35">
      <c r="Y2292" t="str">
        <f t="shared" si="60"/>
        <v>8427_Génie civil</v>
      </c>
      <c r="Z2292" t="str">
        <f>INDEX(PDC!$K$1:$L$89,MATCH('RP2016'!$AB2292,PDC!$K:$K,0),MATCH($Z$3,PDC!$K$1:$L$1,0))</f>
        <v>Génie civil</v>
      </c>
      <c r="AA2292">
        <v>8427</v>
      </c>
      <c r="AB2292" t="s">
        <v>149</v>
      </c>
      <c r="AC2292" s="10">
        <v>230.95123355000001</v>
      </c>
    </row>
    <row r="2293" spans="25:29" x14ac:dyDescent="0.35">
      <c r="Y2293" t="str">
        <f t="shared" si="60"/>
        <v>8427_Travaux de construction spécialisés</v>
      </c>
      <c r="Z2293" t="str">
        <f>INDEX(PDC!$K$1:$L$89,MATCH('RP2016'!$AB2293,PDC!$K:$K,0),MATCH($Z$3,PDC!$K$1:$L$1,0))</f>
        <v>Travaux de construction spécialisés</v>
      </c>
      <c r="AA2293">
        <v>8427</v>
      </c>
      <c r="AB2293" t="s">
        <v>151</v>
      </c>
      <c r="AC2293" s="10">
        <v>1403.8292743</v>
      </c>
    </row>
    <row r="2294" spans="25:29" x14ac:dyDescent="0.35">
      <c r="Y2294" t="str">
        <f t="shared" si="60"/>
        <v>8427_Commerce et réparation d'automobiles et de motocycles</v>
      </c>
      <c r="Z2294" t="str">
        <f>INDEX(PDC!$K$1:$L$89,MATCH('RP2016'!$AB2294,PDC!$K:$K,0),MATCH($Z$3,PDC!$K$1:$L$1,0))</f>
        <v>Commerce et réparation d'automobiles et de motocycles</v>
      </c>
      <c r="AA2294">
        <v>8427</v>
      </c>
      <c r="AB2294" t="s">
        <v>223</v>
      </c>
      <c r="AC2294" s="10">
        <v>565.49041826999996</v>
      </c>
    </row>
    <row r="2295" spans="25:29" x14ac:dyDescent="0.35">
      <c r="Y2295" t="str">
        <f t="shared" si="60"/>
        <v>8427_Commerce de gros, à l'exception des automobiles et des motocycles</v>
      </c>
      <c r="Z2295" t="str">
        <f>INDEX(PDC!$K$1:$L$89,MATCH('RP2016'!$AB2295,PDC!$K:$K,0),MATCH($Z$3,PDC!$K$1:$L$1,0))</f>
        <v>Commerce de gros, à l'exception des automobiles et des motocycles</v>
      </c>
      <c r="AA2295">
        <v>8427</v>
      </c>
      <c r="AB2295" t="s">
        <v>210</v>
      </c>
      <c r="AC2295" s="10">
        <v>1047.7976318999999</v>
      </c>
    </row>
    <row r="2296" spans="25:29" x14ac:dyDescent="0.35">
      <c r="Y2296" t="str">
        <f t="shared" si="60"/>
        <v>8427_Commerce de détail, à l'exception des automobiles et des motocycles</v>
      </c>
      <c r="Z2296" t="str">
        <f>INDEX(PDC!$K$1:$L$89,MATCH('RP2016'!$AB2296,PDC!$K:$K,0),MATCH($Z$3,PDC!$K$1:$L$1,0))</f>
        <v>Commerce de détail, à l'exception des automobiles et des motocycles</v>
      </c>
      <c r="AA2296">
        <v>8427</v>
      </c>
      <c r="AB2296" t="s">
        <v>206</v>
      </c>
      <c r="AC2296" s="10">
        <v>2068.0206594000001</v>
      </c>
    </row>
    <row r="2297" spans="25:29" x14ac:dyDescent="0.35">
      <c r="Y2297" t="str">
        <f t="shared" si="60"/>
        <v>8427_Transports terrestres et transport par conduites</v>
      </c>
      <c r="Z2297" t="str">
        <f>INDEX(PDC!$K$1:$L$89,MATCH('RP2016'!$AB2297,PDC!$K:$K,0),MATCH($Z$3,PDC!$K$1:$L$1,0))</f>
        <v>Transports terrestres et transport par conduites</v>
      </c>
      <c r="AA2297">
        <v>8427</v>
      </c>
      <c r="AB2297" t="s">
        <v>205</v>
      </c>
      <c r="AC2297" s="10">
        <v>738.44612992999998</v>
      </c>
    </row>
    <row r="2298" spans="25:29" x14ac:dyDescent="0.35">
      <c r="Y2298" t="str">
        <f t="shared" si="60"/>
        <v>8427_Transports par eau</v>
      </c>
      <c r="Z2298" t="str">
        <f>INDEX(PDC!$K$1:$L$89,MATCH('RP2016'!$AB2298,PDC!$K:$K,0),MATCH($Z$3,PDC!$K$1:$L$1,0))</f>
        <v>Transports par eau</v>
      </c>
      <c r="AA2298">
        <v>8427</v>
      </c>
      <c r="AB2298" t="s">
        <v>256</v>
      </c>
      <c r="AC2298" s="10">
        <v>0.99999609069999995</v>
      </c>
    </row>
    <row r="2299" spans="25:29" x14ac:dyDescent="0.35">
      <c r="Y2299" t="str">
        <f t="shared" si="60"/>
        <v>8427_Transports aériens</v>
      </c>
      <c r="Z2299" t="str">
        <f>INDEX(PDC!$K$1:$L$89,MATCH('RP2016'!$AB2299,PDC!$K:$K,0),MATCH($Z$3,PDC!$K$1:$L$1,0))</f>
        <v>Transports aériens</v>
      </c>
      <c r="AA2299">
        <v>8427</v>
      </c>
      <c r="AB2299" t="s">
        <v>258</v>
      </c>
      <c r="AC2299" s="10">
        <v>8.6521905971000006</v>
      </c>
    </row>
    <row r="2300" spans="25:29" x14ac:dyDescent="0.35">
      <c r="Y2300" t="str">
        <f t="shared" si="60"/>
        <v>8427_Entreposage et services auxiliaires des transports</v>
      </c>
      <c r="Z2300" t="str">
        <f>INDEX(PDC!$K$1:$L$89,MATCH('RP2016'!$AB2300,PDC!$K:$K,0),MATCH($Z$3,PDC!$K$1:$L$1,0))</f>
        <v>Entreposage et services auxiliaires des transports</v>
      </c>
      <c r="AA2300">
        <v>8427</v>
      </c>
      <c r="AB2300" t="s">
        <v>200</v>
      </c>
      <c r="AC2300" s="10">
        <v>99.976676139000006</v>
      </c>
    </row>
    <row r="2301" spans="25:29" x14ac:dyDescent="0.35">
      <c r="Y2301" t="str">
        <f t="shared" si="60"/>
        <v>8427_Activités de poste et de courrier</v>
      </c>
      <c r="Z2301" t="str">
        <f>INDEX(PDC!$K$1:$L$89,MATCH('RP2016'!$AB2301,PDC!$K:$K,0),MATCH($Z$3,PDC!$K$1:$L$1,0))</f>
        <v>Activités de poste et de courrier</v>
      </c>
      <c r="AA2301">
        <v>8427</v>
      </c>
      <c r="AB2301" t="s">
        <v>229</v>
      </c>
      <c r="AC2301" s="10">
        <v>101.53820485</v>
      </c>
    </row>
    <row r="2302" spans="25:29" x14ac:dyDescent="0.35">
      <c r="Y2302" t="str">
        <f t="shared" si="60"/>
        <v>8427_Hébergement</v>
      </c>
      <c r="Z2302" t="str">
        <f>INDEX(PDC!$K$1:$L$89,MATCH('RP2016'!$AB2302,PDC!$K:$K,0),MATCH($Z$3,PDC!$K$1:$L$1,0))</f>
        <v>Hébergement</v>
      </c>
      <c r="AA2302">
        <v>8427</v>
      </c>
      <c r="AB2302" t="s">
        <v>220</v>
      </c>
      <c r="AC2302" s="10">
        <v>152.32160572000001</v>
      </c>
    </row>
    <row r="2303" spans="25:29" x14ac:dyDescent="0.35">
      <c r="Y2303" t="str">
        <f t="shared" si="60"/>
        <v>8427_Restauration</v>
      </c>
      <c r="Z2303" t="str">
        <f>INDEX(PDC!$K$1:$L$89,MATCH('RP2016'!$AB2303,PDC!$K:$K,0),MATCH($Z$3,PDC!$K$1:$L$1,0))</f>
        <v>Restauration</v>
      </c>
      <c r="AA2303">
        <v>8427</v>
      </c>
      <c r="AB2303" t="s">
        <v>214</v>
      </c>
      <c r="AC2303" s="10">
        <v>546.14840322999999</v>
      </c>
    </row>
    <row r="2304" spans="25:29" x14ac:dyDescent="0.35">
      <c r="Y2304" t="str">
        <f t="shared" si="60"/>
        <v>8427_Édition</v>
      </c>
      <c r="Z2304" t="str">
        <f>INDEX(PDC!$K$1:$L$89,MATCH('RP2016'!$AB2304,PDC!$K:$K,0),MATCH($Z$3,PDC!$K$1:$L$1,0))</f>
        <v>Édition</v>
      </c>
      <c r="AA2304">
        <v>8427</v>
      </c>
      <c r="AB2304" t="s">
        <v>255</v>
      </c>
      <c r="AC2304" s="10">
        <v>44.728009112999999</v>
      </c>
    </row>
    <row r="2305" spans="25:29" x14ac:dyDescent="0.35">
      <c r="Y2305" t="str">
        <f t="shared" si="60"/>
        <v>8427_Production de films cinématographiques, de vidéo et de programmes de télévision ; enregistrement sonore et édition musicale</v>
      </c>
      <c r="Z2305" t="str">
        <f>INDEX(PDC!$K$1:$L$89,MATCH('RP2016'!$AB2305,PDC!$K:$K,0),MATCH($Z$3,PDC!$K$1:$L$1,0))</f>
        <v>Production de films cinématographiques, de vidéo et de programmes de télévision ; enregistrement sonore et édition musicale</v>
      </c>
      <c r="AA2305">
        <v>8427</v>
      </c>
      <c r="AB2305" t="s">
        <v>228</v>
      </c>
      <c r="AC2305" s="10">
        <v>9.6845883918000002</v>
      </c>
    </row>
    <row r="2306" spans="25:29" x14ac:dyDescent="0.35">
      <c r="Y2306" t="str">
        <f t="shared" si="60"/>
        <v>8427_Télécommunications</v>
      </c>
      <c r="Z2306" t="str">
        <f>INDEX(PDC!$K$1:$L$89,MATCH('RP2016'!$AB2306,PDC!$K:$K,0),MATCH($Z$3,PDC!$K$1:$L$1,0))</f>
        <v>Télécommunications</v>
      </c>
      <c r="AA2306">
        <v>8427</v>
      </c>
      <c r="AB2306" t="s">
        <v>249</v>
      </c>
      <c r="AC2306" s="10">
        <v>9.4154632176999993</v>
      </c>
    </row>
    <row r="2307" spans="25:29" x14ac:dyDescent="0.35">
      <c r="Y2307" t="str">
        <f t="shared" si="60"/>
        <v>8427_Programmation, conseil et autres activités informatiques</v>
      </c>
      <c r="Z2307" t="str">
        <f>INDEX(PDC!$K$1:$L$89,MATCH('RP2016'!$AB2307,PDC!$K:$K,0),MATCH($Z$3,PDC!$K$1:$L$1,0))</f>
        <v>Programmation, conseil et autres activités informatiques</v>
      </c>
      <c r="AA2307">
        <v>8427</v>
      </c>
      <c r="AB2307" t="s">
        <v>233</v>
      </c>
      <c r="AC2307" s="10">
        <v>132.51951821</v>
      </c>
    </row>
    <row r="2308" spans="25:29" x14ac:dyDescent="0.35">
      <c r="Y2308" t="str">
        <f t="shared" si="60"/>
        <v>8427_Services d'information</v>
      </c>
      <c r="Z2308" t="str">
        <f>INDEX(PDC!$K$1:$L$89,MATCH('RP2016'!$AB2308,PDC!$K:$K,0),MATCH($Z$3,PDC!$K$1:$L$1,0))</f>
        <v>Services d'information</v>
      </c>
      <c r="AA2308">
        <v>8427</v>
      </c>
      <c r="AB2308" t="s">
        <v>153</v>
      </c>
      <c r="AC2308" s="10">
        <v>29.995321948000001</v>
      </c>
    </row>
    <row r="2309" spans="25:29" x14ac:dyDescent="0.35">
      <c r="Y2309" t="str">
        <f t="shared" ref="Y2309:Y2372" si="61">AA2309&amp;"_"&amp;Z2309</f>
        <v>8427_Activités des services financiers, hors assurance et caisses de retraite</v>
      </c>
      <c r="Z2309" t="str">
        <f>INDEX(PDC!$K$1:$L$89,MATCH('RP2016'!$AB2309,PDC!$K:$K,0),MATCH($Z$3,PDC!$K$1:$L$1,0))</f>
        <v>Activités des services financiers, hors assurance et caisses de retraite</v>
      </c>
      <c r="AA2309">
        <v>8427</v>
      </c>
      <c r="AB2309" t="s">
        <v>226</v>
      </c>
      <c r="AC2309" s="10">
        <v>435.40411961000001</v>
      </c>
    </row>
    <row r="2310" spans="25:29" x14ac:dyDescent="0.35">
      <c r="Y2310" t="str">
        <f t="shared" si="61"/>
        <v>8427_Assurance</v>
      </c>
      <c r="Z2310" t="str">
        <f>INDEX(PDC!$K$1:$L$89,MATCH('RP2016'!$AB2310,PDC!$K:$K,0),MATCH($Z$3,PDC!$K$1:$L$1,0))</f>
        <v>Assurance</v>
      </c>
      <c r="AA2310">
        <v>8427</v>
      </c>
      <c r="AB2310" t="s">
        <v>240</v>
      </c>
      <c r="AC2310" s="10">
        <v>174.52160516000001</v>
      </c>
    </row>
    <row r="2311" spans="25:29" x14ac:dyDescent="0.35">
      <c r="Y2311" t="str">
        <f t="shared" si="61"/>
        <v>8427_Activités auxiliaires de services financiers et d'assurance</v>
      </c>
      <c r="Z2311" t="str">
        <f>INDEX(PDC!$K$1:$L$89,MATCH('RP2016'!$AB2311,PDC!$K:$K,0),MATCH($Z$3,PDC!$K$1:$L$1,0))</f>
        <v>Activités auxiliaires de services financiers et d'assurance</v>
      </c>
      <c r="AA2311">
        <v>8427</v>
      </c>
      <c r="AB2311" t="s">
        <v>232</v>
      </c>
      <c r="AC2311" s="10">
        <v>266.01431186000002</v>
      </c>
    </row>
    <row r="2312" spans="25:29" x14ac:dyDescent="0.35">
      <c r="Y2312" t="str">
        <f t="shared" si="61"/>
        <v>8427_Activités immobilières</v>
      </c>
      <c r="Z2312" t="str">
        <f>INDEX(PDC!$K$1:$L$89,MATCH('RP2016'!$AB2312,PDC!$K:$K,0),MATCH($Z$3,PDC!$K$1:$L$1,0))</f>
        <v>Activités immobilières</v>
      </c>
      <c r="AA2312">
        <v>8427</v>
      </c>
      <c r="AB2312" t="s">
        <v>217</v>
      </c>
      <c r="AC2312" s="10">
        <v>219.98141325</v>
      </c>
    </row>
    <row r="2313" spans="25:29" x14ac:dyDescent="0.35">
      <c r="Y2313" t="str">
        <f t="shared" si="61"/>
        <v>8427_Activités juridiques et comptables</v>
      </c>
      <c r="Z2313" t="str">
        <f>INDEX(PDC!$K$1:$L$89,MATCH('RP2016'!$AB2313,PDC!$K:$K,0),MATCH($Z$3,PDC!$K$1:$L$1,0))</f>
        <v>Activités juridiques et comptables</v>
      </c>
      <c r="AA2313">
        <v>8427</v>
      </c>
      <c r="AB2313" t="s">
        <v>155</v>
      </c>
      <c r="AC2313" s="10">
        <v>268.46642287999998</v>
      </c>
    </row>
    <row r="2314" spans="25:29" x14ac:dyDescent="0.35">
      <c r="Y2314" t="str">
        <f t="shared" si="61"/>
        <v>8427_Activités des sièges sociaux ; conseil de gestion</v>
      </c>
      <c r="Z2314" t="str">
        <f>INDEX(PDC!$K$1:$L$89,MATCH('RP2016'!$AB2314,PDC!$K:$K,0),MATCH($Z$3,PDC!$K$1:$L$1,0))</f>
        <v>Activités des sièges sociaux ; conseil de gestion</v>
      </c>
      <c r="AA2314">
        <v>8427</v>
      </c>
      <c r="AB2314" t="s">
        <v>234</v>
      </c>
      <c r="AC2314" s="10">
        <v>170.6771287</v>
      </c>
    </row>
    <row r="2315" spans="25:29" x14ac:dyDescent="0.35">
      <c r="Y2315" t="str">
        <f t="shared" si="61"/>
        <v>8427_Activités d'architecture et d'ingénierie ; activités de contrôle et analyses techniques</v>
      </c>
      <c r="Z2315" t="str">
        <f>INDEX(PDC!$K$1:$L$89,MATCH('RP2016'!$AB2315,PDC!$K:$K,0),MATCH($Z$3,PDC!$K$1:$L$1,0))</f>
        <v>Activités d'architecture et d'ingénierie ; activités de contrôle et analyses techniques</v>
      </c>
      <c r="AA2315">
        <v>8427</v>
      </c>
      <c r="AB2315" t="s">
        <v>243</v>
      </c>
      <c r="AC2315" s="10">
        <v>352.11236709000002</v>
      </c>
    </row>
    <row r="2316" spans="25:29" x14ac:dyDescent="0.35">
      <c r="Y2316" t="str">
        <f t="shared" si="61"/>
        <v>8427_Recherche-développement scientifique</v>
      </c>
      <c r="Z2316" t="str">
        <f>INDEX(PDC!$K$1:$L$89,MATCH('RP2016'!$AB2316,PDC!$K:$K,0),MATCH($Z$3,PDC!$K$1:$L$1,0))</f>
        <v>Recherche-développement scientifique</v>
      </c>
      <c r="AA2316">
        <v>8427</v>
      </c>
      <c r="AB2316" t="s">
        <v>251</v>
      </c>
      <c r="AC2316" s="10">
        <v>30.010503789000001</v>
      </c>
    </row>
    <row r="2317" spans="25:29" x14ac:dyDescent="0.35">
      <c r="Y2317" t="str">
        <f t="shared" si="61"/>
        <v>8427_Publicité et études de marché</v>
      </c>
      <c r="Z2317" t="str">
        <f>INDEX(PDC!$K$1:$L$89,MATCH('RP2016'!$AB2317,PDC!$K:$K,0),MATCH($Z$3,PDC!$K$1:$L$1,0))</f>
        <v>Publicité et études de marché</v>
      </c>
      <c r="AA2317">
        <v>8427</v>
      </c>
      <c r="AB2317" t="s">
        <v>157</v>
      </c>
      <c r="AC2317" s="10">
        <v>24.614421270000001</v>
      </c>
    </row>
    <row r="2318" spans="25:29" x14ac:dyDescent="0.35">
      <c r="Y2318" t="str">
        <f t="shared" si="61"/>
        <v>8427_Autres activités spécialisées, scientifiques et techniques</v>
      </c>
      <c r="Z2318" t="str">
        <f>INDEX(PDC!$K$1:$L$89,MATCH('RP2016'!$AB2318,PDC!$K:$K,0),MATCH($Z$3,PDC!$K$1:$L$1,0))</f>
        <v>Autres activités spécialisées, scientifiques et techniques</v>
      </c>
      <c r="AA2318">
        <v>8427</v>
      </c>
      <c r="AB2318" t="s">
        <v>159</v>
      </c>
      <c r="AC2318" s="10">
        <v>15.585643213999999</v>
      </c>
    </row>
    <row r="2319" spans="25:29" x14ac:dyDescent="0.35">
      <c r="Y2319" t="str">
        <f t="shared" si="61"/>
        <v>8427_Activités vétérinaires</v>
      </c>
      <c r="Z2319" t="str">
        <f>INDEX(PDC!$K$1:$L$89,MATCH('RP2016'!$AB2319,PDC!$K:$K,0),MATCH($Z$3,PDC!$K$1:$L$1,0))</f>
        <v>Activités vétérinaires</v>
      </c>
      <c r="AA2319">
        <v>8427</v>
      </c>
      <c r="AB2319" t="s">
        <v>238</v>
      </c>
      <c r="AC2319" s="10">
        <v>51.329821559999999</v>
      </c>
    </row>
    <row r="2320" spans="25:29" x14ac:dyDescent="0.35">
      <c r="Y2320" t="str">
        <f t="shared" si="61"/>
        <v>8427_Activités de location et location-bail</v>
      </c>
      <c r="Z2320" t="str">
        <f>INDEX(PDC!$K$1:$L$89,MATCH('RP2016'!$AB2320,PDC!$K:$K,0),MATCH($Z$3,PDC!$K$1:$L$1,0))</f>
        <v>Activités de location et location-bail</v>
      </c>
      <c r="AA2320">
        <v>8427</v>
      </c>
      <c r="AB2320" t="s">
        <v>236</v>
      </c>
      <c r="AC2320" s="10">
        <v>49.274925938999999</v>
      </c>
    </row>
    <row r="2321" spans="25:29" x14ac:dyDescent="0.35">
      <c r="Y2321" t="str">
        <f t="shared" si="61"/>
        <v>8427_Activités liées à l'emploi</v>
      </c>
      <c r="Z2321" t="str">
        <f>INDEX(PDC!$K$1:$L$89,MATCH('RP2016'!$AB2321,PDC!$K:$K,0),MATCH($Z$3,PDC!$K$1:$L$1,0))</f>
        <v>Activités liées à l'emploi</v>
      </c>
      <c r="AA2321">
        <v>8427</v>
      </c>
      <c r="AB2321" t="s">
        <v>198</v>
      </c>
      <c r="AC2321" s="10">
        <v>623.29888484000003</v>
      </c>
    </row>
    <row r="2322" spans="25:29" x14ac:dyDescent="0.35">
      <c r="Y2322" t="str">
        <f t="shared" si="61"/>
        <v>8427_Activités des agences de voyage, voyagistes, services de réservation et activités connexes</v>
      </c>
      <c r="Z2322" t="str">
        <f>INDEX(PDC!$K$1:$L$89,MATCH('RP2016'!$AB2322,PDC!$K:$K,0),MATCH($Z$3,PDC!$K$1:$L$1,0))</f>
        <v>Activités des agences de voyage, voyagistes, services de réservation et activités connexes</v>
      </c>
      <c r="AA2322">
        <v>8427</v>
      </c>
      <c r="AB2322" t="s">
        <v>227</v>
      </c>
      <c r="AC2322" s="10">
        <v>36.138357270999997</v>
      </c>
    </row>
    <row r="2323" spans="25:29" x14ac:dyDescent="0.35">
      <c r="Y2323" t="str">
        <f t="shared" si="61"/>
        <v>8427_Enquêtes et sécurité</v>
      </c>
      <c r="Z2323" t="str">
        <f>INDEX(PDC!$K$1:$L$89,MATCH('RP2016'!$AB2323,PDC!$K:$K,0),MATCH($Z$3,PDC!$K$1:$L$1,0))</f>
        <v>Enquêtes et sécurité</v>
      </c>
      <c r="AA2323">
        <v>8427</v>
      </c>
      <c r="AB2323" t="s">
        <v>213</v>
      </c>
      <c r="AC2323" s="10">
        <v>136.67891904000001</v>
      </c>
    </row>
    <row r="2324" spans="25:29" x14ac:dyDescent="0.35">
      <c r="Y2324" t="str">
        <f t="shared" si="61"/>
        <v>8427_Services relatifs aux bâtiments et aménagement paysager</v>
      </c>
      <c r="Z2324" t="str">
        <f>INDEX(PDC!$K$1:$L$89,MATCH('RP2016'!$AB2324,PDC!$K:$K,0),MATCH($Z$3,PDC!$K$1:$L$1,0))</f>
        <v>Services relatifs aux bâtiments et aménagement paysager</v>
      </c>
      <c r="AA2324">
        <v>8427</v>
      </c>
      <c r="AB2324" t="s">
        <v>212</v>
      </c>
      <c r="AC2324" s="10">
        <v>320.12737284000002</v>
      </c>
    </row>
    <row r="2325" spans="25:29" x14ac:dyDescent="0.35">
      <c r="Y2325" t="str">
        <f t="shared" si="61"/>
        <v>8427_Activités administratives et autres activités de soutien aux entreprises</v>
      </c>
      <c r="Z2325" t="str">
        <f>INDEX(PDC!$K$1:$L$89,MATCH('RP2016'!$AB2325,PDC!$K:$K,0),MATCH($Z$3,PDC!$K$1:$L$1,0))</f>
        <v>Activités administratives et autres activités de soutien aux entreprises</v>
      </c>
      <c r="AA2325">
        <v>8427</v>
      </c>
      <c r="AB2325" t="s">
        <v>224</v>
      </c>
      <c r="AC2325" s="10">
        <v>159.41180797000001</v>
      </c>
    </row>
    <row r="2326" spans="25:29" x14ac:dyDescent="0.35">
      <c r="Y2326" t="str">
        <f t="shared" si="61"/>
        <v>8427_Administration publique et défense ; sécurité sociale obligatoire</v>
      </c>
      <c r="Z2326" t="str">
        <f>INDEX(PDC!$K$1:$L$89,MATCH('RP2016'!$AB2326,PDC!$K:$K,0),MATCH($Z$3,PDC!$K$1:$L$1,0))</f>
        <v>Administration publique et défense ; sécurité sociale obligatoire</v>
      </c>
      <c r="AA2326">
        <v>8427</v>
      </c>
      <c r="AB2326" t="s">
        <v>218</v>
      </c>
      <c r="AC2326" s="10">
        <v>583.11316256999999</v>
      </c>
    </row>
    <row r="2327" spans="25:29" x14ac:dyDescent="0.35">
      <c r="Y2327" t="str">
        <f t="shared" si="61"/>
        <v>8427_Enseignement</v>
      </c>
      <c r="Z2327" t="str">
        <f>INDEX(PDC!$K$1:$L$89,MATCH('RP2016'!$AB2327,PDC!$K:$K,0),MATCH($Z$3,PDC!$K$1:$L$1,0))</f>
        <v>Enseignement</v>
      </c>
      <c r="AA2327">
        <v>8427</v>
      </c>
      <c r="AB2327" t="s">
        <v>222</v>
      </c>
      <c r="AC2327" s="10">
        <v>739.71334340999999</v>
      </c>
    </row>
    <row r="2328" spans="25:29" x14ac:dyDescent="0.35">
      <c r="Y2328" t="str">
        <f t="shared" si="61"/>
        <v>8427_Activités pour la santé humaine</v>
      </c>
      <c r="Z2328" t="str">
        <f>INDEX(PDC!$K$1:$L$89,MATCH('RP2016'!$AB2328,PDC!$K:$K,0),MATCH($Z$3,PDC!$K$1:$L$1,0))</f>
        <v>Activités pour la santé humaine</v>
      </c>
      <c r="AA2328">
        <v>8427</v>
      </c>
      <c r="AB2328" t="s">
        <v>207</v>
      </c>
      <c r="AC2328" s="10">
        <v>915.21698902000003</v>
      </c>
    </row>
    <row r="2329" spans="25:29" x14ac:dyDescent="0.35">
      <c r="Y2329" t="str">
        <f t="shared" si="61"/>
        <v>8427_Hébergement médico-social et social</v>
      </c>
      <c r="Z2329" t="str">
        <f>INDEX(PDC!$K$1:$L$89,MATCH('RP2016'!$AB2329,PDC!$K:$K,0),MATCH($Z$3,PDC!$K$1:$L$1,0))</f>
        <v>Hébergement médico-social et social</v>
      </c>
      <c r="AA2329">
        <v>8427</v>
      </c>
      <c r="AB2329" t="s">
        <v>202</v>
      </c>
      <c r="AC2329" s="10">
        <v>1406.6116674</v>
      </c>
    </row>
    <row r="2330" spans="25:29" x14ac:dyDescent="0.35">
      <c r="Y2330" t="str">
        <f t="shared" si="61"/>
        <v>8427_Action sociale sans hébergement</v>
      </c>
      <c r="Z2330" t="str">
        <f>INDEX(PDC!$K$1:$L$89,MATCH('RP2016'!$AB2330,PDC!$K:$K,0),MATCH($Z$3,PDC!$K$1:$L$1,0))</f>
        <v>Action sociale sans hébergement</v>
      </c>
      <c r="AA2330">
        <v>8427</v>
      </c>
      <c r="AB2330" t="s">
        <v>201</v>
      </c>
      <c r="AC2330" s="10">
        <v>1849.6650463000001</v>
      </c>
    </row>
    <row r="2331" spans="25:29" x14ac:dyDescent="0.35">
      <c r="Y2331" t="str">
        <f t="shared" si="61"/>
        <v>8427_Activités créatives, artistiques et de spectacle</v>
      </c>
      <c r="Z2331" t="str">
        <f>INDEX(PDC!$K$1:$L$89,MATCH('RP2016'!$AB2331,PDC!$K:$K,0),MATCH($Z$3,PDC!$K$1:$L$1,0))</f>
        <v>Activités créatives, artistiques et de spectacle</v>
      </c>
      <c r="AA2331">
        <v>8427</v>
      </c>
      <c r="AB2331" t="s">
        <v>245</v>
      </c>
      <c r="AC2331" s="10">
        <v>78.167003156000007</v>
      </c>
    </row>
    <row r="2332" spans="25:29" x14ac:dyDescent="0.35">
      <c r="Y2332" t="str">
        <f t="shared" si="61"/>
        <v>8427_Bibliothèques, archives, musées et autres activités culturelles</v>
      </c>
      <c r="Z2332" t="str">
        <f>INDEX(PDC!$K$1:$L$89,MATCH('RP2016'!$AB2332,PDC!$K:$K,0),MATCH($Z$3,PDC!$K$1:$L$1,0))</f>
        <v>Bibliothèques, archives, musées et autres activités culturelles</v>
      </c>
      <c r="AA2332">
        <v>8427</v>
      </c>
      <c r="AB2332" t="s">
        <v>239</v>
      </c>
      <c r="AC2332" s="10">
        <v>16.093079286999998</v>
      </c>
    </row>
    <row r="2333" spans="25:29" x14ac:dyDescent="0.35">
      <c r="Y2333" t="str">
        <f t="shared" si="61"/>
        <v>8427_Activités sportives, récréatives et de loisirs</v>
      </c>
      <c r="Z2333" t="str">
        <f>INDEX(PDC!$K$1:$L$89,MATCH('RP2016'!$AB2333,PDC!$K:$K,0),MATCH($Z$3,PDC!$K$1:$L$1,0))</f>
        <v>Activités sportives, récréatives et de loisirs</v>
      </c>
      <c r="AA2333">
        <v>8427</v>
      </c>
      <c r="AB2333" t="s">
        <v>241</v>
      </c>
      <c r="AC2333" s="10">
        <v>209.78897695000001</v>
      </c>
    </row>
    <row r="2334" spans="25:29" x14ac:dyDescent="0.35">
      <c r="Y2334" t="str">
        <f t="shared" si="61"/>
        <v>8427_Activités des organisations associatives</v>
      </c>
      <c r="Z2334" t="str">
        <f>INDEX(PDC!$K$1:$L$89,MATCH('RP2016'!$AB2334,PDC!$K:$K,0),MATCH($Z$3,PDC!$K$1:$L$1,0))</f>
        <v>Activités des organisations associatives</v>
      </c>
      <c r="AA2334">
        <v>8427</v>
      </c>
      <c r="AB2334" t="s">
        <v>209</v>
      </c>
      <c r="AC2334" s="10">
        <v>300.6135481</v>
      </c>
    </row>
    <row r="2335" spans="25:29" x14ac:dyDescent="0.35">
      <c r="Y2335" t="str">
        <f t="shared" si="61"/>
        <v>8427_Réparation d'ordinateurs et de biens personnels et domestiques</v>
      </c>
      <c r="Z2335" t="str">
        <f>INDEX(PDC!$K$1:$L$89,MATCH('RP2016'!$AB2335,PDC!$K:$K,0),MATCH($Z$3,PDC!$K$1:$L$1,0))</f>
        <v>Réparation d'ordinateurs et de biens personnels et domestiques</v>
      </c>
      <c r="AA2335">
        <v>8427</v>
      </c>
      <c r="AB2335" t="s">
        <v>242</v>
      </c>
      <c r="AC2335" s="10">
        <v>14.873739974999999</v>
      </c>
    </row>
    <row r="2336" spans="25:29" x14ac:dyDescent="0.35">
      <c r="Y2336" t="str">
        <f t="shared" si="61"/>
        <v>8427_Autres services personnels</v>
      </c>
      <c r="Z2336" t="str">
        <f>INDEX(PDC!$K$1:$L$89,MATCH('RP2016'!$AB2336,PDC!$K:$K,0),MATCH($Z$3,PDC!$K$1:$L$1,0))</f>
        <v>Autres services personnels</v>
      </c>
      <c r="AA2336">
        <v>8427</v>
      </c>
      <c r="AB2336" t="s">
        <v>216</v>
      </c>
      <c r="AC2336" s="10">
        <v>278.40761292000002</v>
      </c>
    </row>
    <row r="2337" spans="25:29" x14ac:dyDescent="0.35">
      <c r="Y2337" t="str">
        <f t="shared" si="61"/>
        <v>8427_Activités des ménages en tant qu'employeurs de personnel domestique</v>
      </c>
      <c r="Z2337" t="str">
        <f>INDEX(PDC!$K$1:$L$89,MATCH('RP2016'!$AB2337,PDC!$K:$K,0),MATCH($Z$3,PDC!$K$1:$L$1,0))</f>
        <v>Activités des ménages en tant qu'employeurs de personnel domestique</v>
      </c>
      <c r="AA2337">
        <v>8427</v>
      </c>
      <c r="AB2337" t="s">
        <v>261</v>
      </c>
      <c r="AC2337" s="10">
        <v>112.94058678</v>
      </c>
    </row>
    <row r="2338" spans="25:29" x14ac:dyDescent="0.35">
      <c r="Y2338" t="str">
        <f t="shared" si="61"/>
        <v>8428_Culture et production animale, chasse et services annexes</v>
      </c>
      <c r="Z2338" t="str">
        <f>INDEX(PDC!$K$1:$L$89,MATCH('RP2016'!$AB2338,PDC!$K:$K,0),MATCH($Z$3,PDC!$K$1:$L$1,0))</f>
        <v>Culture et production animale, chasse et services annexes</v>
      </c>
      <c r="AA2338">
        <v>8428</v>
      </c>
      <c r="AB2338" t="s">
        <v>94</v>
      </c>
      <c r="AC2338" s="10">
        <v>736.02360302</v>
      </c>
    </row>
    <row r="2339" spans="25:29" x14ac:dyDescent="0.35">
      <c r="Y2339" t="str">
        <f t="shared" si="61"/>
        <v>8428_Sylviculture et exploitation forestière</v>
      </c>
      <c r="Z2339" t="str">
        <f>INDEX(PDC!$K$1:$L$89,MATCH('RP2016'!$AB2339,PDC!$K:$K,0),MATCH($Z$3,PDC!$K$1:$L$1,0))</f>
        <v>Sylviculture et exploitation forestière</v>
      </c>
      <c r="AA2339">
        <v>8428</v>
      </c>
      <c r="AB2339" t="s">
        <v>95</v>
      </c>
      <c r="AC2339" s="10">
        <v>64.615046618999997</v>
      </c>
    </row>
    <row r="2340" spans="25:29" x14ac:dyDescent="0.35">
      <c r="Y2340" t="str">
        <f t="shared" si="61"/>
        <v>8428_Extraction d'hydrocarbures</v>
      </c>
      <c r="Z2340" t="str">
        <f>INDEX(PDC!$K$1:$L$89,MATCH('RP2016'!$AB2340,PDC!$K:$K,0),MATCH($Z$3,PDC!$K$1:$L$1,0))</f>
        <v>Extraction d'hydrocarbures</v>
      </c>
      <c r="AA2340">
        <v>8428</v>
      </c>
      <c r="AB2340" t="s">
        <v>105</v>
      </c>
      <c r="AC2340" s="10">
        <v>0.92279537680000001</v>
      </c>
    </row>
    <row r="2341" spans="25:29" x14ac:dyDescent="0.35">
      <c r="Y2341" t="str">
        <f t="shared" si="61"/>
        <v>8428_Autres industries extractives</v>
      </c>
      <c r="Z2341" t="str">
        <f>INDEX(PDC!$K$1:$L$89,MATCH('RP2016'!$AB2341,PDC!$K:$K,0),MATCH($Z$3,PDC!$K$1:$L$1,0))</f>
        <v>Autres industries extractives</v>
      </c>
      <c r="AA2341">
        <v>8428</v>
      </c>
      <c r="AB2341" t="s">
        <v>96</v>
      </c>
      <c r="AC2341" s="10">
        <v>103.78471073</v>
      </c>
    </row>
    <row r="2342" spans="25:29" x14ac:dyDescent="0.35">
      <c r="Y2342" t="str">
        <f t="shared" si="61"/>
        <v>8428_Industries alimentaires</v>
      </c>
      <c r="Z2342" t="str">
        <f>INDEX(PDC!$K$1:$L$89,MATCH('RP2016'!$AB2342,PDC!$K:$K,0),MATCH($Z$3,PDC!$K$1:$L$1,0))</f>
        <v>Industries alimentaires</v>
      </c>
      <c r="AA2342">
        <v>8428</v>
      </c>
      <c r="AB2342" t="s">
        <v>199</v>
      </c>
      <c r="AC2342" s="10">
        <v>4633.0070570999997</v>
      </c>
    </row>
    <row r="2343" spans="25:29" x14ac:dyDescent="0.35">
      <c r="Y2343" t="str">
        <f t="shared" si="61"/>
        <v>8428_Fabrication de boissons</v>
      </c>
      <c r="Z2343" t="str">
        <f>INDEX(PDC!$K$1:$L$89,MATCH('RP2016'!$AB2343,PDC!$K:$K,0),MATCH($Z$3,PDC!$K$1:$L$1,0))</f>
        <v>Fabrication de boissons</v>
      </c>
      <c r="AA2343">
        <v>8428</v>
      </c>
      <c r="AB2343" t="s">
        <v>252</v>
      </c>
      <c r="AC2343" s="10">
        <v>289.16563278000001</v>
      </c>
    </row>
    <row r="2344" spans="25:29" x14ac:dyDescent="0.35">
      <c r="Y2344" t="str">
        <f t="shared" si="61"/>
        <v>8428_Fabrication de textiles</v>
      </c>
      <c r="Z2344" t="str">
        <f>INDEX(PDC!$K$1:$L$89,MATCH('RP2016'!$AB2344,PDC!$K:$K,0),MATCH($Z$3,PDC!$K$1:$L$1,0))</f>
        <v>Fabrication de textiles</v>
      </c>
      <c r="AA2344">
        <v>8428</v>
      </c>
      <c r="AB2344" t="s">
        <v>250</v>
      </c>
      <c r="AC2344" s="10">
        <v>2562.147066</v>
      </c>
    </row>
    <row r="2345" spans="25:29" x14ac:dyDescent="0.35">
      <c r="Y2345" t="str">
        <f t="shared" si="61"/>
        <v>8428_Industrie de l'habillement</v>
      </c>
      <c r="Z2345" t="str">
        <f>INDEX(PDC!$K$1:$L$89,MATCH('RP2016'!$AB2345,PDC!$K:$K,0),MATCH($Z$3,PDC!$K$1:$L$1,0))</f>
        <v>Industrie de l'habillement</v>
      </c>
      <c r="AA2345">
        <v>8428</v>
      </c>
      <c r="AB2345" t="s">
        <v>254</v>
      </c>
      <c r="AC2345" s="10">
        <v>329.74529562999999</v>
      </c>
    </row>
    <row r="2346" spans="25:29" x14ac:dyDescent="0.35">
      <c r="Y2346" t="str">
        <f t="shared" si="61"/>
        <v>8428_Industrie du cuir et de la chaussure</v>
      </c>
      <c r="Z2346" t="str">
        <f>INDEX(PDC!$K$1:$L$89,MATCH('RP2016'!$AB2346,PDC!$K:$K,0),MATCH($Z$3,PDC!$K$1:$L$1,0))</f>
        <v>Industrie du cuir et de la chaussure</v>
      </c>
      <c r="AA2346">
        <v>8428</v>
      </c>
      <c r="AB2346" t="s">
        <v>143</v>
      </c>
      <c r="AC2346" s="10">
        <v>85.449002903999997</v>
      </c>
    </row>
    <row r="2347" spans="25:29" x14ac:dyDescent="0.35">
      <c r="Y2347" t="str">
        <f t="shared" si="61"/>
        <v>8428_Travail du bois et fabrication d'articles en bois et en liège, à l'exception des meubles ; fabrication d'articles en vannerie et sparterie</v>
      </c>
      <c r="Z2347" t="str">
        <f>INDEX(PDC!$K$1:$L$89,MATCH('RP2016'!$AB2347,PDC!$K:$K,0),MATCH($Z$3,PDC!$K$1:$L$1,0))</f>
        <v>Travail du bois et fabrication d'articles en bois et en liège, à l'exception des meubles ; fabrication d'articles en vannerie et sparterie</v>
      </c>
      <c r="AA2347">
        <v>8428</v>
      </c>
      <c r="AB2347" t="s">
        <v>196</v>
      </c>
      <c r="AC2347" s="10">
        <v>429.44771173999999</v>
      </c>
    </row>
    <row r="2348" spans="25:29" x14ac:dyDescent="0.35">
      <c r="Y2348" t="str">
        <f t="shared" si="61"/>
        <v>8428_Industrie du papier et du carton</v>
      </c>
      <c r="Z2348" t="str">
        <f>INDEX(PDC!$K$1:$L$89,MATCH('RP2016'!$AB2348,PDC!$K:$K,0),MATCH($Z$3,PDC!$K$1:$L$1,0))</f>
        <v>Industrie du papier et du carton</v>
      </c>
      <c r="AA2348">
        <v>8428</v>
      </c>
      <c r="AB2348" t="s">
        <v>248</v>
      </c>
      <c r="AC2348" s="10">
        <v>722.63755346999994</v>
      </c>
    </row>
    <row r="2349" spans="25:29" x14ac:dyDescent="0.35">
      <c r="Y2349" t="str">
        <f t="shared" si="61"/>
        <v>8428_Imprimerie et reproduction d'enregistrements</v>
      </c>
      <c r="Z2349" t="str">
        <f>INDEX(PDC!$K$1:$L$89,MATCH('RP2016'!$AB2349,PDC!$K:$K,0),MATCH($Z$3,PDC!$K$1:$L$1,0))</f>
        <v>Imprimerie et reproduction d'enregistrements</v>
      </c>
      <c r="AA2349">
        <v>8428</v>
      </c>
      <c r="AB2349" t="s">
        <v>221</v>
      </c>
      <c r="AC2349" s="10">
        <v>776.96919676000005</v>
      </c>
    </row>
    <row r="2350" spans="25:29" x14ac:dyDescent="0.35">
      <c r="Y2350" t="str">
        <f t="shared" si="61"/>
        <v>8428_Cokéfaction et raffinage</v>
      </c>
      <c r="Z2350" t="str">
        <f>INDEX(PDC!$K$1:$L$89,MATCH('RP2016'!$AB2350,PDC!$K:$K,0),MATCH($Z$3,PDC!$K$1:$L$1,0))</f>
        <v>Cokéfaction et raffinage</v>
      </c>
      <c r="AA2350">
        <v>8428</v>
      </c>
      <c r="AB2350" t="s">
        <v>262</v>
      </c>
      <c r="AC2350" s="10">
        <v>2.9006305541000001</v>
      </c>
    </row>
    <row r="2351" spans="25:29" x14ac:dyDescent="0.35">
      <c r="Y2351" t="str">
        <f t="shared" si="61"/>
        <v>8428_Industrie chimique</v>
      </c>
      <c r="Z2351" t="str">
        <f>INDEX(PDC!$K$1:$L$89,MATCH('RP2016'!$AB2351,PDC!$K:$K,0),MATCH($Z$3,PDC!$K$1:$L$1,0))</f>
        <v>Industrie chimique</v>
      </c>
      <c r="AA2351">
        <v>8428</v>
      </c>
      <c r="AB2351" t="s">
        <v>211</v>
      </c>
      <c r="AC2351" s="10">
        <v>1274.9194381</v>
      </c>
    </row>
    <row r="2352" spans="25:29" x14ac:dyDescent="0.35">
      <c r="Y2352" t="str">
        <f t="shared" si="61"/>
        <v>8428_Industrie pharmaceutique</v>
      </c>
      <c r="Z2352" t="str">
        <f>INDEX(PDC!$K$1:$L$89,MATCH('RP2016'!$AB2352,PDC!$K:$K,0),MATCH($Z$3,PDC!$K$1:$L$1,0))</f>
        <v>Industrie pharmaceutique</v>
      </c>
      <c r="AA2352">
        <v>8428</v>
      </c>
      <c r="AB2352" t="s">
        <v>259</v>
      </c>
      <c r="AC2352" s="10">
        <v>103.27665121</v>
      </c>
    </row>
    <row r="2353" spans="25:29" x14ac:dyDescent="0.35">
      <c r="Y2353" t="str">
        <f t="shared" si="61"/>
        <v>8428_Fabrication de produits en caoutchouc et en plastique</v>
      </c>
      <c r="Z2353" t="str">
        <f>INDEX(PDC!$K$1:$L$89,MATCH('RP2016'!$AB2353,PDC!$K:$K,0),MATCH($Z$3,PDC!$K$1:$L$1,0))</f>
        <v>Fabrication de produits en caoutchouc et en plastique</v>
      </c>
      <c r="AA2353">
        <v>8428</v>
      </c>
      <c r="AB2353" t="s">
        <v>195</v>
      </c>
      <c r="AC2353" s="10">
        <v>1409.3079287</v>
      </c>
    </row>
    <row r="2354" spans="25:29" x14ac:dyDescent="0.35">
      <c r="Y2354" t="str">
        <f t="shared" si="61"/>
        <v>8428_Fabrication d'autres produits minéraux non métalliques</v>
      </c>
      <c r="Z2354" t="str">
        <f>INDEX(PDC!$K$1:$L$89,MATCH('RP2016'!$AB2354,PDC!$K:$K,0),MATCH($Z$3,PDC!$K$1:$L$1,0))</f>
        <v>Fabrication d'autres produits minéraux non métalliques</v>
      </c>
      <c r="AA2354">
        <v>8428</v>
      </c>
      <c r="AB2354" t="s">
        <v>203</v>
      </c>
      <c r="AC2354" s="10">
        <v>1497.7558613000001</v>
      </c>
    </row>
    <row r="2355" spans="25:29" x14ac:dyDescent="0.35">
      <c r="Y2355" t="str">
        <f t="shared" si="61"/>
        <v>8428_Métallurgie</v>
      </c>
      <c r="Z2355" t="str">
        <f>INDEX(PDC!$K$1:$L$89,MATCH('RP2016'!$AB2355,PDC!$K:$K,0),MATCH($Z$3,PDC!$K$1:$L$1,0))</f>
        <v>Métallurgie</v>
      </c>
      <c r="AA2355">
        <v>8428</v>
      </c>
      <c r="AB2355" t="s">
        <v>225</v>
      </c>
      <c r="AC2355" s="10">
        <v>578.81798261999995</v>
      </c>
    </row>
    <row r="2356" spans="25:29" x14ac:dyDescent="0.35">
      <c r="Y2356" t="str">
        <f t="shared" si="61"/>
        <v>8428_Fabrication de produits métalliques, à l'exception des machines et des équipements</v>
      </c>
      <c r="Z2356" t="str">
        <f>INDEX(PDC!$K$1:$L$89,MATCH('RP2016'!$AB2356,PDC!$K:$K,0),MATCH($Z$3,PDC!$K$1:$L$1,0))</f>
        <v>Fabrication de produits métalliques, à l'exception des machines et des équipements</v>
      </c>
      <c r="AA2356">
        <v>8428</v>
      </c>
      <c r="AB2356" t="s">
        <v>204</v>
      </c>
      <c r="AC2356" s="10">
        <v>6520.3637560999996</v>
      </c>
    </row>
    <row r="2357" spans="25:29" x14ac:dyDescent="0.35">
      <c r="Y2357" t="str">
        <f t="shared" si="61"/>
        <v>8428_Fabrication de produits informatiques, électroniques et optiques</v>
      </c>
      <c r="Z2357" t="str">
        <f>INDEX(PDC!$K$1:$L$89,MATCH('RP2016'!$AB2357,PDC!$K:$K,0),MATCH($Z$3,PDC!$K$1:$L$1,0))</f>
        <v>Fabrication de produits informatiques, électroniques et optiques</v>
      </c>
      <c r="AA2357">
        <v>8428</v>
      </c>
      <c r="AB2357" t="s">
        <v>145</v>
      </c>
      <c r="AC2357" s="10">
        <v>1439.72606</v>
      </c>
    </row>
    <row r="2358" spans="25:29" x14ac:dyDescent="0.35">
      <c r="Y2358" t="str">
        <f t="shared" si="61"/>
        <v>8428_Fabrication d'équipements électriques</v>
      </c>
      <c r="Z2358" t="str">
        <f>INDEX(PDC!$K$1:$L$89,MATCH('RP2016'!$AB2358,PDC!$K:$K,0),MATCH($Z$3,PDC!$K$1:$L$1,0))</f>
        <v>Fabrication d'équipements électriques</v>
      </c>
      <c r="AA2358">
        <v>8428</v>
      </c>
      <c r="AB2358" t="s">
        <v>235</v>
      </c>
      <c r="AC2358" s="10">
        <v>1049.9871275</v>
      </c>
    </row>
    <row r="2359" spans="25:29" x14ac:dyDescent="0.35">
      <c r="Y2359" t="str">
        <f t="shared" si="61"/>
        <v>8428_Fabrication de machines et équipements n.c.a.</v>
      </c>
      <c r="Z2359" t="str">
        <f>INDEX(PDC!$K$1:$L$89,MATCH('RP2016'!$AB2359,PDC!$K:$K,0),MATCH($Z$3,PDC!$K$1:$L$1,0))</f>
        <v>Fabrication de machines et équipements n.c.a.</v>
      </c>
      <c r="AA2359">
        <v>8428</v>
      </c>
      <c r="AB2359" t="s">
        <v>219</v>
      </c>
      <c r="AC2359" s="10">
        <v>2231.9830121999998</v>
      </c>
    </row>
    <row r="2360" spans="25:29" x14ac:dyDescent="0.35">
      <c r="Y2360" t="str">
        <f t="shared" si="61"/>
        <v>8428_Industrie automobile</v>
      </c>
      <c r="Z2360" t="str">
        <f>INDEX(PDC!$K$1:$L$89,MATCH('RP2016'!$AB2360,PDC!$K:$K,0),MATCH($Z$3,PDC!$K$1:$L$1,0))</f>
        <v>Industrie automobile</v>
      </c>
      <c r="AA2360">
        <v>8428</v>
      </c>
      <c r="AB2360" t="s">
        <v>208</v>
      </c>
      <c r="AC2360" s="10">
        <v>2112.1727860999999</v>
      </c>
    </row>
    <row r="2361" spans="25:29" x14ac:dyDescent="0.35">
      <c r="Y2361" t="str">
        <f t="shared" si="61"/>
        <v>8428_Fabrication d'autres matériels de transport</v>
      </c>
      <c r="Z2361" t="str">
        <f>INDEX(PDC!$K$1:$L$89,MATCH('RP2016'!$AB2361,PDC!$K:$K,0),MATCH($Z$3,PDC!$K$1:$L$1,0))</f>
        <v>Fabrication d'autres matériels de transport</v>
      </c>
      <c r="AA2361">
        <v>8428</v>
      </c>
      <c r="AB2361" t="s">
        <v>237</v>
      </c>
      <c r="AC2361" s="10">
        <v>304.49759318999998</v>
      </c>
    </row>
    <row r="2362" spans="25:29" x14ac:dyDescent="0.35">
      <c r="Y2362" t="str">
        <f t="shared" si="61"/>
        <v>8428_Fabrication de meubles</v>
      </c>
      <c r="Z2362" t="str">
        <f>INDEX(PDC!$K$1:$L$89,MATCH('RP2016'!$AB2362,PDC!$K:$K,0),MATCH($Z$3,PDC!$K$1:$L$1,0))</f>
        <v>Fabrication de meubles</v>
      </c>
      <c r="AA2362">
        <v>8428</v>
      </c>
      <c r="AB2362" t="s">
        <v>231</v>
      </c>
      <c r="AC2362" s="10">
        <v>374.21642895000002</v>
      </c>
    </row>
    <row r="2363" spans="25:29" x14ac:dyDescent="0.35">
      <c r="Y2363" t="str">
        <f t="shared" si="61"/>
        <v>8428_Autres industries manufacturières</v>
      </c>
      <c r="Z2363" t="str">
        <f>INDEX(PDC!$K$1:$L$89,MATCH('RP2016'!$AB2363,PDC!$K:$K,0),MATCH($Z$3,PDC!$K$1:$L$1,0))</f>
        <v>Autres industries manufacturières</v>
      </c>
      <c r="AA2363">
        <v>8428</v>
      </c>
      <c r="AB2363" t="s">
        <v>244</v>
      </c>
      <c r="AC2363" s="10">
        <v>936.29169476000004</v>
      </c>
    </row>
    <row r="2364" spans="25:29" x14ac:dyDescent="0.35">
      <c r="Y2364" t="str">
        <f t="shared" si="61"/>
        <v>8428_Réparation et installation de machines et d'équipements</v>
      </c>
      <c r="Z2364" t="str">
        <f>INDEX(PDC!$K$1:$L$89,MATCH('RP2016'!$AB2364,PDC!$K:$K,0),MATCH($Z$3,PDC!$K$1:$L$1,0))</f>
        <v>Réparation et installation de machines et d'équipements</v>
      </c>
      <c r="AA2364">
        <v>8428</v>
      </c>
      <c r="AB2364" t="s">
        <v>215</v>
      </c>
      <c r="AC2364" s="10">
        <v>1348.9712198</v>
      </c>
    </row>
    <row r="2365" spans="25:29" x14ac:dyDescent="0.35">
      <c r="Y2365" t="str">
        <f t="shared" si="61"/>
        <v>8428_Production et distribution d'électricité, de gaz, de vapeur et d'air conditionné</v>
      </c>
      <c r="Z2365" t="str">
        <f>INDEX(PDC!$K$1:$L$89,MATCH('RP2016'!$AB2365,PDC!$K:$K,0),MATCH($Z$3,PDC!$K$1:$L$1,0))</f>
        <v>Production et distribution d'électricité, de gaz, de vapeur et d'air conditionné</v>
      </c>
      <c r="AA2365">
        <v>8428</v>
      </c>
      <c r="AB2365" t="s">
        <v>253</v>
      </c>
      <c r="AC2365" s="10">
        <v>1012.7161634</v>
      </c>
    </row>
    <row r="2366" spans="25:29" x14ac:dyDescent="0.35">
      <c r="Y2366" t="str">
        <f t="shared" si="61"/>
        <v>8428_Captage, traitement et distribution d'eau</v>
      </c>
      <c r="Z2366" t="str">
        <f>INDEX(PDC!$K$1:$L$89,MATCH('RP2016'!$AB2366,PDC!$K:$K,0),MATCH($Z$3,PDC!$K$1:$L$1,0))</f>
        <v>Captage, traitement et distribution d'eau</v>
      </c>
      <c r="AA2366">
        <v>8428</v>
      </c>
      <c r="AB2366" t="s">
        <v>230</v>
      </c>
      <c r="AC2366" s="10">
        <v>290.27881953999997</v>
      </c>
    </row>
    <row r="2367" spans="25:29" x14ac:dyDescent="0.35">
      <c r="Y2367" t="str">
        <f t="shared" si="61"/>
        <v>8428_Collecte et traitement des eaux usées</v>
      </c>
      <c r="Z2367" t="str">
        <f>INDEX(PDC!$K$1:$L$89,MATCH('RP2016'!$AB2367,PDC!$K:$K,0),MATCH($Z$3,PDC!$K$1:$L$1,0))</f>
        <v>Collecte et traitement des eaux usées</v>
      </c>
      <c r="AA2367">
        <v>8428</v>
      </c>
      <c r="AB2367" t="s">
        <v>197</v>
      </c>
      <c r="AC2367" s="10">
        <v>53.095638123999997</v>
      </c>
    </row>
    <row r="2368" spans="25:29" x14ac:dyDescent="0.35">
      <c r="Y2368" t="str">
        <f t="shared" si="61"/>
        <v>8428_Collecte, traitement et élimination des déchets ; récupération</v>
      </c>
      <c r="Z2368" t="str">
        <f>INDEX(PDC!$K$1:$L$89,MATCH('RP2016'!$AB2368,PDC!$K:$K,0),MATCH($Z$3,PDC!$K$1:$L$1,0))</f>
        <v>Collecte, traitement et élimination des déchets ; récupération</v>
      </c>
      <c r="AA2368">
        <v>8428</v>
      </c>
      <c r="AB2368" t="s">
        <v>147</v>
      </c>
      <c r="AC2368" s="10">
        <v>675.86843153999996</v>
      </c>
    </row>
    <row r="2369" spans="25:29" x14ac:dyDescent="0.35">
      <c r="Y2369" t="str">
        <f t="shared" si="61"/>
        <v>8428_Dépollution et autres services de gestion des déchets</v>
      </c>
      <c r="Z2369" t="str">
        <f>INDEX(PDC!$K$1:$L$89,MATCH('RP2016'!$AB2369,PDC!$K:$K,0),MATCH($Z$3,PDC!$K$1:$L$1,0))</f>
        <v>Dépollution et autres services de gestion des déchets</v>
      </c>
      <c r="AA2369">
        <v>8428</v>
      </c>
      <c r="AB2369" t="s">
        <v>246</v>
      </c>
      <c r="AC2369" s="10">
        <v>20.817659642999999</v>
      </c>
    </row>
    <row r="2370" spans="25:29" x14ac:dyDescent="0.35">
      <c r="Y2370" t="str">
        <f t="shared" si="61"/>
        <v>8428_Construction de bâtiments</v>
      </c>
      <c r="Z2370" t="str">
        <f>INDEX(PDC!$K$1:$L$89,MATCH('RP2016'!$AB2370,PDC!$K:$K,0),MATCH($Z$3,PDC!$K$1:$L$1,0))</f>
        <v>Construction de bâtiments</v>
      </c>
      <c r="AA2370">
        <v>8428</v>
      </c>
      <c r="AB2370" t="s">
        <v>193</v>
      </c>
      <c r="AC2370" s="10">
        <v>356.8983005</v>
      </c>
    </row>
    <row r="2371" spans="25:29" x14ac:dyDescent="0.35">
      <c r="Y2371" t="str">
        <f t="shared" si="61"/>
        <v>8428_Génie civil</v>
      </c>
      <c r="Z2371" t="str">
        <f>INDEX(PDC!$K$1:$L$89,MATCH('RP2016'!$AB2371,PDC!$K:$K,0),MATCH($Z$3,PDC!$K$1:$L$1,0))</f>
        <v>Génie civil</v>
      </c>
      <c r="AA2371">
        <v>8428</v>
      </c>
      <c r="AB2371" t="s">
        <v>149</v>
      </c>
      <c r="AC2371" s="10">
        <v>1101.2825656</v>
      </c>
    </row>
    <row r="2372" spans="25:29" x14ac:dyDescent="0.35">
      <c r="Y2372" t="str">
        <f t="shared" si="61"/>
        <v>8428_Travaux de construction spécialisés</v>
      </c>
      <c r="Z2372" t="str">
        <f>INDEX(PDC!$K$1:$L$89,MATCH('RP2016'!$AB2372,PDC!$K:$K,0),MATCH($Z$3,PDC!$K$1:$L$1,0))</f>
        <v>Travaux de construction spécialisés</v>
      </c>
      <c r="AA2372">
        <v>8428</v>
      </c>
      <c r="AB2372" t="s">
        <v>151</v>
      </c>
      <c r="AC2372" s="10">
        <v>8889.7893753000008</v>
      </c>
    </row>
    <row r="2373" spans="25:29" x14ac:dyDescent="0.35">
      <c r="Y2373" t="str">
        <f t="shared" ref="Y2373:Y2436" si="62">AA2373&amp;"_"&amp;Z2373</f>
        <v>8428_Commerce et réparation d'automobiles et de motocycles</v>
      </c>
      <c r="Z2373" t="str">
        <f>INDEX(PDC!$K$1:$L$89,MATCH('RP2016'!$AB2373,PDC!$K:$K,0),MATCH($Z$3,PDC!$K$1:$L$1,0))</f>
        <v>Commerce et réparation d'automobiles et de motocycles</v>
      </c>
      <c r="AA2373">
        <v>8428</v>
      </c>
      <c r="AB2373" t="s">
        <v>223</v>
      </c>
      <c r="AC2373" s="10">
        <v>2994.9212790000001</v>
      </c>
    </row>
    <row r="2374" spans="25:29" x14ac:dyDescent="0.35">
      <c r="Y2374" t="str">
        <f t="shared" si="62"/>
        <v>8428_Commerce de gros, à l'exception des automobiles et des motocycles</v>
      </c>
      <c r="Z2374" t="str">
        <f>INDEX(PDC!$K$1:$L$89,MATCH('RP2016'!$AB2374,PDC!$K:$K,0),MATCH($Z$3,PDC!$K$1:$L$1,0))</f>
        <v>Commerce de gros, à l'exception des automobiles et des motocycles</v>
      </c>
      <c r="AA2374">
        <v>8428</v>
      </c>
      <c r="AB2374" t="s">
        <v>210</v>
      </c>
      <c r="AC2374" s="10">
        <v>5949.4214425</v>
      </c>
    </row>
    <row r="2375" spans="25:29" x14ac:dyDescent="0.35">
      <c r="Y2375" t="str">
        <f t="shared" si="62"/>
        <v>8428_Commerce de détail, à l'exception des automobiles et des motocycles</v>
      </c>
      <c r="Z2375" t="str">
        <f>INDEX(PDC!$K$1:$L$89,MATCH('RP2016'!$AB2375,PDC!$K:$K,0),MATCH($Z$3,PDC!$K$1:$L$1,0))</f>
        <v>Commerce de détail, à l'exception des automobiles et des motocycles</v>
      </c>
      <c r="AA2375">
        <v>8428</v>
      </c>
      <c r="AB2375" t="s">
        <v>206</v>
      </c>
      <c r="AC2375" s="10">
        <v>12264.819672</v>
      </c>
    </row>
    <row r="2376" spans="25:29" x14ac:dyDescent="0.35">
      <c r="Y2376" t="str">
        <f t="shared" si="62"/>
        <v>8428_Transports terrestres et transport par conduites</v>
      </c>
      <c r="Z2376" t="str">
        <f>INDEX(PDC!$K$1:$L$89,MATCH('RP2016'!$AB2376,PDC!$K:$K,0),MATCH($Z$3,PDC!$K$1:$L$1,0))</f>
        <v>Transports terrestres et transport par conduites</v>
      </c>
      <c r="AA2376">
        <v>8428</v>
      </c>
      <c r="AB2376" t="s">
        <v>205</v>
      </c>
      <c r="AC2376" s="10">
        <v>5149.0910347999998</v>
      </c>
    </row>
    <row r="2377" spans="25:29" x14ac:dyDescent="0.35">
      <c r="Y2377" t="str">
        <f t="shared" si="62"/>
        <v>8428_Transports par eau</v>
      </c>
      <c r="Z2377" t="str">
        <f>INDEX(PDC!$K$1:$L$89,MATCH('RP2016'!$AB2377,PDC!$K:$K,0),MATCH($Z$3,PDC!$K$1:$L$1,0))</f>
        <v>Transports par eau</v>
      </c>
      <c r="AA2377">
        <v>8428</v>
      </c>
      <c r="AB2377" t="s">
        <v>256</v>
      </c>
      <c r="AC2377" s="10">
        <v>2.8528518241</v>
      </c>
    </row>
    <row r="2378" spans="25:29" x14ac:dyDescent="0.35">
      <c r="Y2378" t="str">
        <f t="shared" si="62"/>
        <v>8428_Transports aériens</v>
      </c>
      <c r="Z2378" t="str">
        <f>INDEX(PDC!$K$1:$L$89,MATCH('RP2016'!$AB2378,PDC!$K:$K,0),MATCH($Z$3,PDC!$K$1:$L$1,0))</f>
        <v>Transports aériens</v>
      </c>
      <c r="AA2378">
        <v>8428</v>
      </c>
      <c r="AB2378" t="s">
        <v>258</v>
      </c>
      <c r="AC2378" s="10">
        <v>16.834459999</v>
      </c>
    </row>
    <row r="2379" spans="25:29" x14ac:dyDescent="0.35">
      <c r="Y2379" t="str">
        <f t="shared" si="62"/>
        <v>8428_Entreposage et services auxiliaires des transports</v>
      </c>
      <c r="Z2379" t="str">
        <f>INDEX(PDC!$K$1:$L$89,MATCH('RP2016'!$AB2379,PDC!$K:$K,0),MATCH($Z$3,PDC!$K$1:$L$1,0))</f>
        <v>Entreposage et services auxiliaires des transports</v>
      </c>
      <c r="AA2379">
        <v>8428</v>
      </c>
      <c r="AB2379" t="s">
        <v>200</v>
      </c>
      <c r="AC2379" s="10">
        <v>1470.5634374000001</v>
      </c>
    </row>
    <row r="2380" spans="25:29" x14ac:dyDescent="0.35">
      <c r="Y2380" t="str">
        <f t="shared" si="62"/>
        <v>8428_Activités de poste et de courrier</v>
      </c>
      <c r="Z2380" t="str">
        <f>INDEX(PDC!$K$1:$L$89,MATCH('RP2016'!$AB2380,PDC!$K:$K,0),MATCH($Z$3,PDC!$K$1:$L$1,0))</f>
        <v>Activités de poste et de courrier</v>
      </c>
      <c r="AA2380">
        <v>8428</v>
      </c>
      <c r="AB2380" t="s">
        <v>229</v>
      </c>
      <c r="AC2380" s="10">
        <v>814.43481277000001</v>
      </c>
    </row>
    <row r="2381" spans="25:29" x14ac:dyDescent="0.35">
      <c r="Y2381" t="str">
        <f t="shared" si="62"/>
        <v>8428_Hébergement</v>
      </c>
      <c r="Z2381" t="str">
        <f>INDEX(PDC!$K$1:$L$89,MATCH('RP2016'!$AB2381,PDC!$K:$K,0),MATCH($Z$3,PDC!$K$1:$L$1,0))</f>
        <v>Hébergement</v>
      </c>
      <c r="AA2381">
        <v>8428</v>
      </c>
      <c r="AB2381" t="s">
        <v>220</v>
      </c>
      <c r="AC2381" s="10">
        <v>535.38184374000002</v>
      </c>
    </row>
    <row r="2382" spans="25:29" x14ac:dyDescent="0.35">
      <c r="Y2382" t="str">
        <f t="shared" si="62"/>
        <v>8428_Restauration</v>
      </c>
      <c r="Z2382" t="str">
        <f>INDEX(PDC!$K$1:$L$89,MATCH('RP2016'!$AB2382,PDC!$K:$K,0),MATCH($Z$3,PDC!$K$1:$L$1,0))</f>
        <v>Restauration</v>
      </c>
      <c r="AA2382">
        <v>8428</v>
      </c>
      <c r="AB2382" t="s">
        <v>214</v>
      </c>
      <c r="AC2382" s="10">
        <v>3826.013426</v>
      </c>
    </row>
    <row r="2383" spans="25:29" x14ac:dyDescent="0.35">
      <c r="Y2383" t="str">
        <f t="shared" si="62"/>
        <v>8428_Édition</v>
      </c>
      <c r="Z2383" t="str">
        <f>INDEX(PDC!$K$1:$L$89,MATCH('RP2016'!$AB2383,PDC!$K:$K,0),MATCH($Z$3,PDC!$K$1:$L$1,0))</f>
        <v>Édition</v>
      </c>
      <c r="AA2383">
        <v>8428</v>
      </c>
      <c r="AB2383" t="s">
        <v>255</v>
      </c>
      <c r="AC2383" s="10">
        <v>375.34465748000002</v>
      </c>
    </row>
    <row r="2384" spans="25:29" x14ac:dyDescent="0.35">
      <c r="Y2384" t="str">
        <f t="shared" si="62"/>
        <v>8428_Production de films cinématographiques, de vidéo et de programmes de télévision ; enregistrement sonore et édition musicale</v>
      </c>
      <c r="Z2384" t="str">
        <f>INDEX(PDC!$K$1:$L$89,MATCH('RP2016'!$AB2384,PDC!$K:$K,0),MATCH($Z$3,PDC!$K$1:$L$1,0))</f>
        <v>Production de films cinématographiques, de vidéo et de programmes de télévision ; enregistrement sonore et édition musicale</v>
      </c>
      <c r="AA2384">
        <v>8428</v>
      </c>
      <c r="AB2384" t="s">
        <v>228</v>
      </c>
      <c r="AC2384" s="10">
        <v>108.80669578</v>
      </c>
    </row>
    <row r="2385" spans="25:29" x14ac:dyDescent="0.35">
      <c r="Y2385" t="str">
        <f t="shared" si="62"/>
        <v>8428_Programmation et diffusion</v>
      </c>
      <c r="Z2385" t="str">
        <f>INDEX(PDC!$K$1:$L$89,MATCH('RP2016'!$AB2385,PDC!$K:$K,0),MATCH($Z$3,PDC!$K$1:$L$1,0))</f>
        <v>Programmation et diffusion</v>
      </c>
      <c r="AA2385">
        <v>8428</v>
      </c>
      <c r="AB2385" t="s">
        <v>257</v>
      </c>
      <c r="AC2385" s="10">
        <v>48.502171828999998</v>
      </c>
    </row>
    <row r="2386" spans="25:29" x14ac:dyDescent="0.35">
      <c r="Y2386" t="str">
        <f t="shared" si="62"/>
        <v>8428_Télécommunications</v>
      </c>
      <c r="Z2386" t="str">
        <f>INDEX(PDC!$K$1:$L$89,MATCH('RP2016'!$AB2386,PDC!$K:$K,0),MATCH($Z$3,PDC!$K$1:$L$1,0))</f>
        <v>Télécommunications</v>
      </c>
      <c r="AA2386">
        <v>8428</v>
      </c>
      <c r="AB2386" t="s">
        <v>249</v>
      </c>
      <c r="AC2386" s="10">
        <v>351.20217286000002</v>
      </c>
    </row>
    <row r="2387" spans="25:29" x14ac:dyDescent="0.35">
      <c r="Y2387" t="str">
        <f t="shared" si="62"/>
        <v>8428_Programmation, conseil et autres activités informatiques</v>
      </c>
      <c r="Z2387" t="str">
        <f>INDEX(PDC!$K$1:$L$89,MATCH('RP2016'!$AB2387,PDC!$K:$K,0),MATCH($Z$3,PDC!$K$1:$L$1,0))</f>
        <v>Programmation, conseil et autres activités informatiques</v>
      </c>
      <c r="AA2387">
        <v>8428</v>
      </c>
      <c r="AB2387" t="s">
        <v>233</v>
      </c>
      <c r="AC2387" s="10">
        <v>837.45220641000003</v>
      </c>
    </row>
    <row r="2388" spans="25:29" x14ac:dyDescent="0.35">
      <c r="Y2388" t="str">
        <f t="shared" si="62"/>
        <v>8428_Services d'information</v>
      </c>
      <c r="Z2388" t="str">
        <f>INDEX(PDC!$K$1:$L$89,MATCH('RP2016'!$AB2388,PDC!$K:$K,0),MATCH($Z$3,PDC!$K$1:$L$1,0))</f>
        <v>Services d'information</v>
      </c>
      <c r="AA2388">
        <v>8428</v>
      </c>
      <c r="AB2388" t="s">
        <v>153</v>
      </c>
      <c r="AC2388" s="10">
        <v>214.12466825000001</v>
      </c>
    </row>
    <row r="2389" spans="25:29" x14ac:dyDescent="0.35">
      <c r="Y2389" t="str">
        <f t="shared" si="62"/>
        <v>8428_Activités des services financiers, hors assurance et caisses de retraite</v>
      </c>
      <c r="Z2389" t="str">
        <f>INDEX(PDC!$K$1:$L$89,MATCH('RP2016'!$AB2389,PDC!$K:$K,0),MATCH($Z$3,PDC!$K$1:$L$1,0))</f>
        <v>Activités des services financiers, hors assurance et caisses de retraite</v>
      </c>
      <c r="AA2389">
        <v>8428</v>
      </c>
      <c r="AB2389" t="s">
        <v>226</v>
      </c>
      <c r="AC2389" s="10">
        <v>3937.7372147000001</v>
      </c>
    </row>
    <row r="2390" spans="25:29" x14ac:dyDescent="0.35">
      <c r="Y2390" t="str">
        <f t="shared" si="62"/>
        <v>8428_Assurance</v>
      </c>
      <c r="Z2390" t="str">
        <f>INDEX(PDC!$K$1:$L$89,MATCH('RP2016'!$AB2390,PDC!$K:$K,0),MATCH($Z$3,PDC!$K$1:$L$1,0))</f>
        <v>Assurance</v>
      </c>
      <c r="AA2390">
        <v>8428</v>
      </c>
      <c r="AB2390" t="s">
        <v>240</v>
      </c>
      <c r="AC2390" s="10">
        <v>931.61670918000004</v>
      </c>
    </row>
    <row r="2391" spans="25:29" x14ac:dyDescent="0.35">
      <c r="Y2391" t="str">
        <f t="shared" si="62"/>
        <v>8428_Activités auxiliaires de services financiers et d'assurance</v>
      </c>
      <c r="Z2391" t="str">
        <f>INDEX(PDC!$K$1:$L$89,MATCH('RP2016'!$AB2391,PDC!$K:$K,0),MATCH($Z$3,PDC!$K$1:$L$1,0))</f>
        <v>Activités auxiliaires de services financiers et d'assurance</v>
      </c>
      <c r="AA2391">
        <v>8428</v>
      </c>
      <c r="AB2391" t="s">
        <v>232</v>
      </c>
      <c r="AC2391" s="10">
        <v>1030.8577677999999</v>
      </c>
    </row>
    <row r="2392" spans="25:29" x14ac:dyDescent="0.35">
      <c r="Y2392" t="str">
        <f t="shared" si="62"/>
        <v>8428_Activités immobilières</v>
      </c>
      <c r="Z2392" t="str">
        <f>INDEX(PDC!$K$1:$L$89,MATCH('RP2016'!$AB2392,PDC!$K:$K,0),MATCH($Z$3,PDC!$K$1:$L$1,0))</f>
        <v>Activités immobilières</v>
      </c>
      <c r="AA2392">
        <v>8428</v>
      </c>
      <c r="AB2392" t="s">
        <v>217</v>
      </c>
      <c r="AC2392" s="10">
        <v>2267.1700792000001</v>
      </c>
    </row>
    <row r="2393" spans="25:29" x14ac:dyDescent="0.35">
      <c r="Y2393" t="str">
        <f t="shared" si="62"/>
        <v>8428_Activités juridiques et comptables</v>
      </c>
      <c r="Z2393" t="str">
        <f>INDEX(PDC!$K$1:$L$89,MATCH('RP2016'!$AB2393,PDC!$K:$K,0),MATCH($Z$3,PDC!$K$1:$L$1,0))</f>
        <v>Activités juridiques et comptables</v>
      </c>
      <c r="AA2393">
        <v>8428</v>
      </c>
      <c r="AB2393" t="s">
        <v>155</v>
      </c>
      <c r="AC2393" s="10">
        <v>1555.750014</v>
      </c>
    </row>
    <row r="2394" spans="25:29" x14ac:dyDescent="0.35">
      <c r="Y2394" t="str">
        <f t="shared" si="62"/>
        <v>8428_Activités des sièges sociaux ; conseil de gestion</v>
      </c>
      <c r="Z2394" t="str">
        <f>INDEX(PDC!$K$1:$L$89,MATCH('RP2016'!$AB2394,PDC!$K:$K,0),MATCH($Z$3,PDC!$K$1:$L$1,0))</f>
        <v>Activités des sièges sociaux ; conseil de gestion</v>
      </c>
      <c r="AA2394">
        <v>8428</v>
      </c>
      <c r="AB2394" t="s">
        <v>234</v>
      </c>
      <c r="AC2394" s="10">
        <v>2015.2662491000001</v>
      </c>
    </row>
    <row r="2395" spans="25:29" x14ac:dyDescent="0.35">
      <c r="Y2395" t="str">
        <f t="shared" si="62"/>
        <v>8428_Activités d'architecture et d'ingénierie ; activités de contrôle et analyses techniques</v>
      </c>
      <c r="Z2395" t="str">
        <f>INDEX(PDC!$K$1:$L$89,MATCH('RP2016'!$AB2395,PDC!$K:$K,0),MATCH($Z$3,PDC!$K$1:$L$1,0))</f>
        <v>Activités d'architecture et d'ingénierie ; activités de contrôle et analyses techniques</v>
      </c>
      <c r="AA2395">
        <v>8428</v>
      </c>
      <c r="AB2395" t="s">
        <v>243</v>
      </c>
      <c r="AC2395" s="10">
        <v>2069.3128821</v>
      </c>
    </row>
    <row r="2396" spans="25:29" x14ac:dyDescent="0.35">
      <c r="Y2396" t="str">
        <f t="shared" si="62"/>
        <v>8428_Recherche-développement scientifique</v>
      </c>
      <c r="Z2396" t="str">
        <f>INDEX(PDC!$K$1:$L$89,MATCH('RP2016'!$AB2396,PDC!$K:$K,0),MATCH($Z$3,PDC!$K$1:$L$1,0))</f>
        <v>Recherche-développement scientifique</v>
      </c>
      <c r="AA2396">
        <v>8428</v>
      </c>
      <c r="AB2396" t="s">
        <v>251</v>
      </c>
      <c r="AC2396" s="10">
        <v>276.54234530999997</v>
      </c>
    </row>
    <row r="2397" spans="25:29" x14ac:dyDescent="0.35">
      <c r="Y2397" t="str">
        <f t="shared" si="62"/>
        <v>8428_Publicité et études de marché</v>
      </c>
      <c r="Z2397" t="str">
        <f>INDEX(PDC!$K$1:$L$89,MATCH('RP2016'!$AB2397,PDC!$K:$K,0),MATCH($Z$3,PDC!$K$1:$L$1,0))</f>
        <v>Publicité et études de marché</v>
      </c>
      <c r="AA2397">
        <v>8428</v>
      </c>
      <c r="AB2397" t="s">
        <v>157</v>
      </c>
      <c r="AC2397" s="10">
        <v>832.53740888000004</v>
      </c>
    </row>
    <row r="2398" spans="25:29" x14ac:dyDescent="0.35">
      <c r="Y2398" t="str">
        <f t="shared" si="62"/>
        <v>8428_Autres activités spécialisées, scientifiques et techniques</v>
      </c>
      <c r="Z2398" t="str">
        <f>INDEX(PDC!$K$1:$L$89,MATCH('RP2016'!$AB2398,PDC!$K:$K,0),MATCH($Z$3,PDC!$K$1:$L$1,0))</f>
        <v>Autres activités spécialisées, scientifiques et techniques</v>
      </c>
      <c r="AA2398">
        <v>8428</v>
      </c>
      <c r="AB2398" t="s">
        <v>159</v>
      </c>
      <c r="AC2398" s="10">
        <v>304.58582311999999</v>
      </c>
    </row>
    <row r="2399" spans="25:29" x14ac:dyDescent="0.35">
      <c r="Y2399" t="str">
        <f t="shared" si="62"/>
        <v>8428_Activités vétérinaires</v>
      </c>
      <c r="Z2399" t="str">
        <f>INDEX(PDC!$K$1:$L$89,MATCH('RP2016'!$AB2399,PDC!$K:$K,0),MATCH($Z$3,PDC!$K$1:$L$1,0))</f>
        <v>Activités vétérinaires</v>
      </c>
      <c r="AA2399">
        <v>8428</v>
      </c>
      <c r="AB2399" t="s">
        <v>238</v>
      </c>
      <c r="AC2399" s="10">
        <v>125.72640237</v>
      </c>
    </row>
    <row r="2400" spans="25:29" x14ac:dyDescent="0.35">
      <c r="Y2400" t="str">
        <f t="shared" si="62"/>
        <v>8428_Activités de location et location-bail</v>
      </c>
      <c r="Z2400" t="str">
        <f>INDEX(PDC!$K$1:$L$89,MATCH('RP2016'!$AB2400,PDC!$K:$K,0),MATCH($Z$3,PDC!$K$1:$L$1,0))</f>
        <v>Activités de location et location-bail</v>
      </c>
      <c r="AA2400">
        <v>8428</v>
      </c>
      <c r="AB2400" t="s">
        <v>236</v>
      </c>
      <c r="AC2400" s="10">
        <v>456.14942837000001</v>
      </c>
    </row>
    <row r="2401" spans="25:29" x14ac:dyDescent="0.35">
      <c r="Y2401" t="str">
        <f t="shared" si="62"/>
        <v>8428_Activités liées à l'emploi</v>
      </c>
      <c r="Z2401" t="str">
        <f>INDEX(PDC!$K$1:$L$89,MATCH('RP2016'!$AB2401,PDC!$K:$K,0),MATCH($Z$3,PDC!$K$1:$L$1,0))</f>
        <v>Activités liées à l'emploi</v>
      </c>
      <c r="AA2401">
        <v>8428</v>
      </c>
      <c r="AB2401" t="s">
        <v>198</v>
      </c>
      <c r="AC2401" s="10">
        <v>4720.8245496999998</v>
      </c>
    </row>
    <row r="2402" spans="25:29" x14ac:dyDescent="0.35">
      <c r="Y2402" t="str">
        <f t="shared" si="62"/>
        <v>8428_Activités des agences de voyage, voyagistes, services de réservation et activités connexes</v>
      </c>
      <c r="Z2402" t="str">
        <f>INDEX(PDC!$K$1:$L$89,MATCH('RP2016'!$AB2402,PDC!$K:$K,0),MATCH($Z$3,PDC!$K$1:$L$1,0))</f>
        <v>Activités des agences de voyage, voyagistes, services de réservation et activités connexes</v>
      </c>
      <c r="AA2402">
        <v>8428</v>
      </c>
      <c r="AB2402" t="s">
        <v>227</v>
      </c>
      <c r="AC2402" s="10">
        <v>469.33278293000001</v>
      </c>
    </row>
    <row r="2403" spans="25:29" x14ac:dyDescent="0.35">
      <c r="Y2403" t="str">
        <f t="shared" si="62"/>
        <v>8428_Enquêtes et sécurité</v>
      </c>
      <c r="Z2403" t="str">
        <f>INDEX(PDC!$K$1:$L$89,MATCH('RP2016'!$AB2403,PDC!$K:$K,0),MATCH($Z$3,PDC!$K$1:$L$1,0))</f>
        <v>Enquêtes et sécurité</v>
      </c>
      <c r="AA2403">
        <v>8428</v>
      </c>
      <c r="AB2403" t="s">
        <v>213</v>
      </c>
      <c r="AC2403" s="10">
        <v>871.68032390999997</v>
      </c>
    </row>
    <row r="2404" spans="25:29" x14ac:dyDescent="0.35">
      <c r="Y2404" t="str">
        <f t="shared" si="62"/>
        <v>8428_Services relatifs aux bâtiments et aménagement paysager</v>
      </c>
      <c r="Z2404" t="str">
        <f>INDEX(PDC!$K$1:$L$89,MATCH('RP2016'!$AB2404,PDC!$K:$K,0),MATCH($Z$3,PDC!$K$1:$L$1,0))</f>
        <v>Services relatifs aux bâtiments et aménagement paysager</v>
      </c>
      <c r="AA2404">
        <v>8428</v>
      </c>
      <c r="AB2404" t="s">
        <v>212</v>
      </c>
      <c r="AC2404" s="10">
        <v>2676.4084441999998</v>
      </c>
    </row>
    <row r="2405" spans="25:29" x14ac:dyDescent="0.35">
      <c r="Y2405" t="str">
        <f t="shared" si="62"/>
        <v>8428_Activités administratives et autres activités de soutien aux entreprises</v>
      </c>
      <c r="Z2405" t="str">
        <f>INDEX(PDC!$K$1:$L$89,MATCH('RP2016'!$AB2405,PDC!$K:$K,0),MATCH($Z$3,PDC!$K$1:$L$1,0))</f>
        <v>Activités administratives et autres activités de soutien aux entreprises</v>
      </c>
      <c r="AA2405">
        <v>8428</v>
      </c>
      <c r="AB2405" t="s">
        <v>224</v>
      </c>
      <c r="AC2405" s="10">
        <v>1159.3268393999999</v>
      </c>
    </row>
    <row r="2406" spans="25:29" x14ac:dyDescent="0.35">
      <c r="Y2406" t="str">
        <f t="shared" si="62"/>
        <v>8428_Administration publique et défense ; sécurité sociale obligatoire</v>
      </c>
      <c r="Z2406" t="str">
        <f>INDEX(PDC!$K$1:$L$89,MATCH('RP2016'!$AB2406,PDC!$K:$K,0),MATCH($Z$3,PDC!$K$1:$L$1,0))</f>
        <v>Administration publique et défense ; sécurité sociale obligatoire</v>
      </c>
      <c r="AA2406">
        <v>8428</v>
      </c>
      <c r="AB2406" t="s">
        <v>218</v>
      </c>
      <c r="AC2406" s="10">
        <v>5394.4491638</v>
      </c>
    </row>
    <row r="2407" spans="25:29" x14ac:dyDescent="0.35">
      <c r="Y2407" t="str">
        <f t="shared" si="62"/>
        <v>8428_Enseignement</v>
      </c>
      <c r="Z2407" t="str">
        <f>INDEX(PDC!$K$1:$L$89,MATCH('RP2016'!$AB2407,PDC!$K:$K,0),MATCH($Z$3,PDC!$K$1:$L$1,0))</f>
        <v>Enseignement</v>
      </c>
      <c r="AA2407">
        <v>8428</v>
      </c>
      <c r="AB2407" t="s">
        <v>222</v>
      </c>
      <c r="AC2407" s="10">
        <v>5977.0732527999999</v>
      </c>
    </row>
    <row r="2408" spans="25:29" x14ac:dyDescent="0.35">
      <c r="Y2408" t="str">
        <f t="shared" si="62"/>
        <v>8428_Activités pour la santé humaine</v>
      </c>
      <c r="Z2408" t="str">
        <f>INDEX(PDC!$K$1:$L$89,MATCH('RP2016'!$AB2408,PDC!$K:$K,0),MATCH($Z$3,PDC!$K$1:$L$1,0))</f>
        <v>Activités pour la santé humaine</v>
      </c>
      <c r="AA2408">
        <v>8428</v>
      </c>
      <c r="AB2408" t="s">
        <v>207</v>
      </c>
      <c r="AC2408" s="10">
        <v>7013.3483291000002</v>
      </c>
    </row>
    <row r="2409" spans="25:29" x14ac:dyDescent="0.35">
      <c r="Y2409" t="str">
        <f t="shared" si="62"/>
        <v>8428_Hébergement médico-social et social</v>
      </c>
      <c r="Z2409" t="str">
        <f>INDEX(PDC!$K$1:$L$89,MATCH('RP2016'!$AB2409,PDC!$K:$K,0),MATCH($Z$3,PDC!$K$1:$L$1,0))</f>
        <v>Hébergement médico-social et social</v>
      </c>
      <c r="AA2409">
        <v>8428</v>
      </c>
      <c r="AB2409" t="s">
        <v>202</v>
      </c>
      <c r="AC2409" s="10">
        <v>4985.7511867000003</v>
      </c>
    </row>
    <row r="2410" spans="25:29" x14ac:dyDescent="0.35">
      <c r="Y2410" t="str">
        <f t="shared" si="62"/>
        <v>8428_Action sociale sans hébergement</v>
      </c>
      <c r="Z2410" t="str">
        <f>INDEX(PDC!$K$1:$L$89,MATCH('RP2016'!$AB2410,PDC!$K:$K,0),MATCH($Z$3,PDC!$K$1:$L$1,0))</f>
        <v>Action sociale sans hébergement</v>
      </c>
      <c r="AA2410">
        <v>8428</v>
      </c>
      <c r="AB2410" t="s">
        <v>201</v>
      </c>
      <c r="AC2410" s="10">
        <v>10138.271153</v>
      </c>
    </row>
    <row r="2411" spans="25:29" x14ac:dyDescent="0.35">
      <c r="Y2411" t="str">
        <f t="shared" si="62"/>
        <v>8428_Activités créatives, artistiques et de spectacle</v>
      </c>
      <c r="Z2411" t="str">
        <f>INDEX(PDC!$K$1:$L$89,MATCH('RP2016'!$AB2411,PDC!$K:$K,0),MATCH($Z$3,PDC!$K$1:$L$1,0))</f>
        <v>Activités créatives, artistiques et de spectacle</v>
      </c>
      <c r="AA2411">
        <v>8428</v>
      </c>
      <c r="AB2411" t="s">
        <v>245</v>
      </c>
      <c r="AC2411" s="10">
        <v>522.90101980999998</v>
      </c>
    </row>
    <row r="2412" spans="25:29" x14ac:dyDescent="0.35">
      <c r="Y2412" t="str">
        <f t="shared" si="62"/>
        <v>8428_Bibliothèques, archives, musées et autres activités culturelles</v>
      </c>
      <c r="Z2412" t="str">
        <f>INDEX(PDC!$K$1:$L$89,MATCH('RP2016'!$AB2412,PDC!$K:$K,0),MATCH($Z$3,PDC!$K$1:$L$1,0))</f>
        <v>Bibliothèques, archives, musées et autres activités culturelles</v>
      </c>
      <c r="AA2412">
        <v>8428</v>
      </c>
      <c r="AB2412" t="s">
        <v>239</v>
      </c>
      <c r="AC2412" s="10">
        <v>99.635125701000007</v>
      </c>
    </row>
    <row r="2413" spans="25:29" x14ac:dyDescent="0.35">
      <c r="Y2413" t="str">
        <f t="shared" si="62"/>
        <v>8428_Organisation de jeux de hasard et d'argent</v>
      </c>
      <c r="Z2413" t="str">
        <f>INDEX(PDC!$K$1:$L$89,MATCH('RP2016'!$AB2413,PDC!$K:$K,0),MATCH($Z$3,PDC!$K$1:$L$1,0))</f>
        <v>Organisation de jeux de hasard et d'argent</v>
      </c>
      <c r="AA2413">
        <v>8428</v>
      </c>
      <c r="AB2413" t="s">
        <v>247</v>
      </c>
      <c r="AC2413" s="10">
        <v>148.54616752999999</v>
      </c>
    </row>
    <row r="2414" spans="25:29" x14ac:dyDescent="0.35">
      <c r="Y2414" t="str">
        <f t="shared" si="62"/>
        <v>8428_Activités sportives, récréatives et de loisirs</v>
      </c>
      <c r="Z2414" t="str">
        <f>INDEX(PDC!$K$1:$L$89,MATCH('RP2016'!$AB2414,PDC!$K:$K,0),MATCH($Z$3,PDC!$K$1:$L$1,0))</f>
        <v>Activités sportives, récréatives et de loisirs</v>
      </c>
      <c r="AA2414">
        <v>8428</v>
      </c>
      <c r="AB2414" t="s">
        <v>241</v>
      </c>
      <c r="AC2414" s="10">
        <v>964.58376310999995</v>
      </c>
    </row>
    <row r="2415" spans="25:29" x14ac:dyDescent="0.35">
      <c r="Y2415" t="str">
        <f t="shared" si="62"/>
        <v>8428_Activités des organisations associatives</v>
      </c>
      <c r="Z2415" t="str">
        <f>INDEX(PDC!$K$1:$L$89,MATCH('RP2016'!$AB2415,PDC!$K:$K,0),MATCH($Z$3,PDC!$K$1:$L$1,0))</f>
        <v>Activités des organisations associatives</v>
      </c>
      <c r="AA2415">
        <v>8428</v>
      </c>
      <c r="AB2415" t="s">
        <v>209</v>
      </c>
      <c r="AC2415" s="10">
        <v>2075.3515815999999</v>
      </c>
    </row>
    <row r="2416" spans="25:29" x14ac:dyDescent="0.35">
      <c r="Y2416" t="str">
        <f t="shared" si="62"/>
        <v>8428_Réparation d'ordinateurs et de biens personnels et domestiques</v>
      </c>
      <c r="Z2416" t="str">
        <f>INDEX(PDC!$K$1:$L$89,MATCH('RP2016'!$AB2416,PDC!$K:$K,0),MATCH($Z$3,PDC!$K$1:$L$1,0))</f>
        <v>Réparation d'ordinateurs et de biens personnels et domestiques</v>
      </c>
      <c r="AA2416">
        <v>8428</v>
      </c>
      <c r="AB2416" t="s">
        <v>242</v>
      </c>
      <c r="AC2416" s="10">
        <v>173.7822773</v>
      </c>
    </row>
    <row r="2417" spans="25:29" x14ac:dyDescent="0.35">
      <c r="Y2417" t="str">
        <f t="shared" si="62"/>
        <v>8428_Autres services personnels</v>
      </c>
      <c r="Z2417" t="str">
        <f>INDEX(PDC!$K$1:$L$89,MATCH('RP2016'!$AB2417,PDC!$K:$K,0),MATCH($Z$3,PDC!$K$1:$L$1,0))</f>
        <v>Autres services personnels</v>
      </c>
      <c r="AA2417">
        <v>8428</v>
      </c>
      <c r="AB2417" t="s">
        <v>216</v>
      </c>
      <c r="AC2417" s="10">
        <v>1318.2834581</v>
      </c>
    </row>
    <row r="2418" spans="25:29" x14ac:dyDescent="0.35">
      <c r="Y2418" t="str">
        <f t="shared" si="62"/>
        <v>8428_Activités des ménages en tant qu'employeurs de personnel domestique</v>
      </c>
      <c r="Z2418" t="str">
        <f>INDEX(PDC!$K$1:$L$89,MATCH('RP2016'!$AB2418,PDC!$K:$K,0),MATCH($Z$3,PDC!$K$1:$L$1,0))</f>
        <v>Activités des ménages en tant qu'employeurs de personnel domestique</v>
      </c>
      <c r="AA2418">
        <v>8428</v>
      </c>
      <c r="AB2418" t="s">
        <v>261</v>
      </c>
      <c r="AC2418" s="10">
        <v>1075.7242647</v>
      </c>
    </row>
    <row r="2419" spans="25:29" x14ac:dyDescent="0.35">
      <c r="Y2419" t="str">
        <f t="shared" si="62"/>
        <v>8428_Activités des organisations et organismes extraterritoriaux</v>
      </c>
      <c r="Z2419" t="str">
        <f>INDEX(PDC!$K$1:$L$89,MATCH('RP2016'!$AB2419,PDC!$K:$K,0),MATCH($Z$3,PDC!$K$1:$L$1,0))</f>
        <v>Activités des organisations et organismes extraterritoriaux</v>
      </c>
      <c r="AA2419">
        <v>8428</v>
      </c>
      <c r="AB2419" t="s">
        <v>260</v>
      </c>
      <c r="AC2419" s="10">
        <v>17.007575798000001</v>
      </c>
    </row>
    <row r="2420" spans="25:29" x14ac:dyDescent="0.35">
      <c r="Y2420" t="str">
        <f t="shared" si="62"/>
        <v>8429_Culture et production animale, chasse et services annexes</v>
      </c>
      <c r="Z2420" t="str">
        <f>INDEX(PDC!$K$1:$L$89,MATCH('RP2016'!$AB2420,PDC!$K:$K,0),MATCH($Z$3,PDC!$K$1:$L$1,0))</f>
        <v>Culture et production animale, chasse et services annexes</v>
      </c>
      <c r="AA2420">
        <v>8429</v>
      </c>
      <c r="AB2420" t="s">
        <v>94</v>
      </c>
      <c r="AC2420" s="10">
        <v>341.47817945000003</v>
      </c>
    </row>
    <row r="2421" spans="25:29" x14ac:dyDescent="0.35">
      <c r="Y2421" t="str">
        <f t="shared" si="62"/>
        <v>8429_Sylviculture et exploitation forestière</v>
      </c>
      <c r="Z2421" t="str">
        <f>INDEX(PDC!$K$1:$L$89,MATCH('RP2016'!$AB2421,PDC!$K:$K,0),MATCH($Z$3,PDC!$K$1:$L$1,0))</f>
        <v>Sylviculture et exploitation forestière</v>
      </c>
      <c r="AA2421">
        <v>8429</v>
      </c>
      <c r="AB2421" t="s">
        <v>95</v>
      </c>
      <c r="AC2421" s="10">
        <v>74.449057678000003</v>
      </c>
    </row>
    <row r="2422" spans="25:29" x14ac:dyDescent="0.35">
      <c r="Y2422" t="str">
        <f t="shared" si="62"/>
        <v>8429_Autres industries extractives</v>
      </c>
      <c r="Z2422" t="str">
        <f>INDEX(PDC!$K$1:$L$89,MATCH('RP2016'!$AB2422,PDC!$K:$K,0),MATCH($Z$3,PDC!$K$1:$L$1,0))</f>
        <v>Autres industries extractives</v>
      </c>
      <c r="AA2422">
        <v>8429</v>
      </c>
      <c r="AB2422" t="s">
        <v>96</v>
      </c>
      <c r="AC2422" s="10">
        <v>25.110259901999999</v>
      </c>
    </row>
    <row r="2423" spans="25:29" x14ac:dyDescent="0.35">
      <c r="Y2423" t="str">
        <f t="shared" si="62"/>
        <v>8429_Industries alimentaires</v>
      </c>
      <c r="Z2423" t="str">
        <f>INDEX(PDC!$K$1:$L$89,MATCH('RP2016'!$AB2423,PDC!$K:$K,0),MATCH($Z$3,PDC!$K$1:$L$1,0))</f>
        <v>Industries alimentaires</v>
      </c>
      <c r="AA2423">
        <v>8429</v>
      </c>
      <c r="AB2423" t="s">
        <v>199</v>
      </c>
      <c r="AC2423" s="10">
        <v>473.92195526</v>
      </c>
    </row>
    <row r="2424" spans="25:29" x14ac:dyDescent="0.35">
      <c r="Y2424" t="str">
        <f t="shared" si="62"/>
        <v>8429_Fabrication de boissons</v>
      </c>
      <c r="Z2424" t="str">
        <f>INDEX(PDC!$K$1:$L$89,MATCH('RP2016'!$AB2424,PDC!$K:$K,0),MATCH($Z$3,PDC!$K$1:$L$1,0))</f>
        <v>Fabrication de boissons</v>
      </c>
      <c r="AA2424">
        <v>8429</v>
      </c>
      <c r="AB2424" t="s">
        <v>252</v>
      </c>
      <c r="AC2424" s="10">
        <v>5.1592879072000004</v>
      </c>
    </row>
    <row r="2425" spans="25:29" x14ac:dyDescent="0.35">
      <c r="Y2425" t="str">
        <f t="shared" si="62"/>
        <v>8429_Industrie du cuir et de la chaussure</v>
      </c>
      <c r="Z2425" t="str">
        <f>INDEX(PDC!$K$1:$L$89,MATCH('RP2016'!$AB2425,PDC!$K:$K,0),MATCH($Z$3,PDC!$K$1:$L$1,0))</f>
        <v>Industrie du cuir et de la chaussure</v>
      </c>
      <c r="AA2425">
        <v>8429</v>
      </c>
      <c r="AB2425" t="s">
        <v>143</v>
      </c>
      <c r="AC2425" s="10">
        <v>221.83794071</v>
      </c>
    </row>
    <row r="2426" spans="25:29" x14ac:dyDescent="0.35">
      <c r="Y2426" t="str">
        <f t="shared" si="62"/>
        <v>8429_Travail du bois et fabrication d'articles en bois et en liège, à l'exception des meubles ; fabrication d'articles en vannerie et sparterie</v>
      </c>
      <c r="Z2426" t="str">
        <f>INDEX(PDC!$K$1:$L$89,MATCH('RP2016'!$AB2426,PDC!$K:$K,0),MATCH($Z$3,PDC!$K$1:$L$1,0))</f>
        <v>Travail du bois et fabrication d'articles en bois et en liège, à l'exception des meubles ; fabrication d'articles en vannerie et sparterie</v>
      </c>
      <c r="AA2426">
        <v>8429</v>
      </c>
      <c r="AB2426" t="s">
        <v>196</v>
      </c>
      <c r="AC2426" s="10">
        <v>37.085944535000003</v>
      </c>
    </row>
    <row r="2427" spans="25:29" x14ac:dyDescent="0.35">
      <c r="Y2427" t="str">
        <f t="shared" si="62"/>
        <v>8429_Industrie du papier et du carton</v>
      </c>
      <c r="Z2427" t="str">
        <f>INDEX(PDC!$K$1:$L$89,MATCH('RP2016'!$AB2427,PDC!$K:$K,0),MATCH($Z$3,PDC!$K$1:$L$1,0))</f>
        <v>Industrie du papier et du carton</v>
      </c>
      <c r="AA2427">
        <v>8429</v>
      </c>
      <c r="AB2427" t="s">
        <v>248</v>
      </c>
      <c r="AC2427" s="10">
        <v>10.138541603</v>
      </c>
    </row>
    <row r="2428" spans="25:29" x14ac:dyDescent="0.35">
      <c r="Y2428" t="str">
        <f t="shared" si="62"/>
        <v>8429_Imprimerie et reproduction d'enregistrements</v>
      </c>
      <c r="Z2428" t="str">
        <f>INDEX(PDC!$K$1:$L$89,MATCH('RP2016'!$AB2428,PDC!$K:$K,0),MATCH($Z$3,PDC!$K$1:$L$1,0))</f>
        <v>Imprimerie et reproduction d'enregistrements</v>
      </c>
      <c r="AA2428">
        <v>8429</v>
      </c>
      <c r="AB2428" t="s">
        <v>221</v>
      </c>
      <c r="AC2428" s="10">
        <v>5</v>
      </c>
    </row>
    <row r="2429" spans="25:29" x14ac:dyDescent="0.35">
      <c r="Y2429" t="str">
        <f t="shared" si="62"/>
        <v>8429_Industrie chimique</v>
      </c>
      <c r="Z2429" t="str">
        <f>INDEX(PDC!$K$1:$L$89,MATCH('RP2016'!$AB2429,PDC!$K:$K,0),MATCH($Z$3,PDC!$K$1:$L$1,0))</f>
        <v>Industrie chimique</v>
      </c>
      <c r="AA2429">
        <v>8429</v>
      </c>
      <c r="AB2429" t="s">
        <v>211</v>
      </c>
      <c r="AC2429" s="10">
        <v>54.702586386999997</v>
      </c>
    </row>
    <row r="2430" spans="25:29" x14ac:dyDescent="0.35">
      <c r="Y2430" t="str">
        <f t="shared" si="62"/>
        <v>8429_Fabrication de produits en caoutchouc et en plastique</v>
      </c>
      <c r="Z2430" t="str">
        <f>INDEX(PDC!$K$1:$L$89,MATCH('RP2016'!$AB2430,PDC!$K:$K,0),MATCH($Z$3,PDC!$K$1:$L$1,0))</f>
        <v>Fabrication de produits en caoutchouc et en plastique</v>
      </c>
      <c r="AA2430">
        <v>8429</v>
      </c>
      <c r="AB2430" t="s">
        <v>195</v>
      </c>
      <c r="AC2430" s="10">
        <v>30.346564511</v>
      </c>
    </row>
    <row r="2431" spans="25:29" x14ac:dyDescent="0.35">
      <c r="Y2431" t="str">
        <f t="shared" si="62"/>
        <v>8429_Fabrication d'autres produits minéraux non métalliques</v>
      </c>
      <c r="Z2431" t="str">
        <f>INDEX(PDC!$K$1:$L$89,MATCH('RP2016'!$AB2431,PDC!$K:$K,0),MATCH($Z$3,PDC!$K$1:$L$1,0))</f>
        <v>Fabrication d'autres produits minéraux non métalliques</v>
      </c>
      <c r="AA2431">
        <v>8429</v>
      </c>
      <c r="AB2431" t="s">
        <v>203</v>
      </c>
      <c r="AC2431" s="10">
        <v>85.514635788999996</v>
      </c>
    </row>
    <row r="2432" spans="25:29" x14ac:dyDescent="0.35">
      <c r="Y2432" t="str">
        <f t="shared" si="62"/>
        <v>8429_Fabrication de produits métalliques, à l'exception des machines et des équipements</v>
      </c>
      <c r="Z2432" t="str">
        <f>INDEX(PDC!$K$1:$L$89,MATCH('RP2016'!$AB2432,PDC!$K:$K,0),MATCH($Z$3,PDC!$K$1:$L$1,0))</f>
        <v>Fabrication de produits métalliques, à l'exception des machines et des équipements</v>
      </c>
      <c r="AA2432">
        <v>8429</v>
      </c>
      <c r="AB2432" t="s">
        <v>204</v>
      </c>
      <c r="AC2432" s="10">
        <v>75.500515151000002</v>
      </c>
    </row>
    <row r="2433" spans="25:29" x14ac:dyDescent="0.35">
      <c r="Y2433" t="str">
        <f t="shared" si="62"/>
        <v>8429_Fabrication d'équipements électriques</v>
      </c>
      <c r="Z2433" t="str">
        <f>INDEX(PDC!$K$1:$L$89,MATCH('RP2016'!$AB2433,PDC!$K:$K,0),MATCH($Z$3,PDC!$K$1:$L$1,0))</f>
        <v>Fabrication d'équipements électriques</v>
      </c>
      <c r="AA2433">
        <v>8429</v>
      </c>
      <c r="AB2433" t="s">
        <v>235</v>
      </c>
      <c r="AC2433" s="10">
        <v>6.2207776152000003</v>
      </c>
    </row>
    <row r="2434" spans="25:29" x14ac:dyDescent="0.35">
      <c r="Y2434" t="str">
        <f t="shared" si="62"/>
        <v>8429_Fabrication de machines et équipements n.c.a.</v>
      </c>
      <c r="Z2434" t="str">
        <f>INDEX(PDC!$K$1:$L$89,MATCH('RP2016'!$AB2434,PDC!$K:$K,0),MATCH($Z$3,PDC!$K$1:$L$1,0))</f>
        <v>Fabrication de machines et équipements n.c.a.</v>
      </c>
      <c r="AA2434">
        <v>8429</v>
      </c>
      <c r="AB2434" t="s">
        <v>219</v>
      </c>
      <c r="AC2434" s="10">
        <v>5</v>
      </c>
    </row>
    <row r="2435" spans="25:29" x14ac:dyDescent="0.35">
      <c r="Y2435" t="str">
        <f t="shared" si="62"/>
        <v>8429_Fabrication de meubles</v>
      </c>
      <c r="Z2435" t="str">
        <f>INDEX(PDC!$K$1:$L$89,MATCH('RP2016'!$AB2435,PDC!$K:$K,0),MATCH($Z$3,PDC!$K$1:$L$1,0))</f>
        <v>Fabrication de meubles</v>
      </c>
      <c r="AA2435">
        <v>8429</v>
      </c>
      <c r="AB2435" t="s">
        <v>231</v>
      </c>
      <c r="AC2435" s="10">
        <v>10.389300397</v>
      </c>
    </row>
    <row r="2436" spans="25:29" x14ac:dyDescent="0.35">
      <c r="Y2436" t="str">
        <f t="shared" si="62"/>
        <v>8429_Autres industries manufacturières</v>
      </c>
      <c r="Z2436" t="str">
        <f>INDEX(PDC!$K$1:$L$89,MATCH('RP2016'!$AB2436,PDC!$K:$K,0),MATCH($Z$3,PDC!$K$1:$L$1,0))</f>
        <v>Autres industries manufacturières</v>
      </c>
      <c r="AA2436">
        <v>8429</v>
      </c>
      <c r="AB2436" t="s">
        <v>244</v>
      </c>
      <c r="AC2436" s="10">
        <v>5.0866738895000001</v>
      </c>
    </row>
    <row r="2437" spans="25:29" x14ac:dyDescent="0.35">
      <c r="Y2437" t="str">
        <f t="shared" ref="Y2437:Y2500" si="63">AA2437&amp;"_"&amp;Z2437</f>
        <v>8429_Réparation et installation de machines et d'équipements</v>
      </c>
      <c r="Z2437" t="str">
        <f>INDEX(PDC!$K$1:$L$89,MATCH('RP2016'!$AB2437,PDC!$K:$K,0),MATCH($Z$3,PDC!$K$1:$L$1,0))</f>
        <v>Réparation et installation de machines et d'équipements</v>
      </c>
      <c r="AA2437">
        <v>8429</v>
      </c>
      <c r="AB2437" t="s">
        <v>215</v>
      </c>
      <c r="AC2437" s="10">
        <v>15.024491231000001</v>
      </c>
    </row>
    <row r="2438" spans="25:29" x14ac:dyDescent="0.35">
      <c r="Y2438" t="str">
        <f t="shared" si="63"/>
        <v>8429_Production et distribution d'électricité, de gaz, de vapeur et d'air conditionné</v>
      </c>
      <c r="Z2438" t="str">
        <f>INDEX(PDC!$K$1:$L$89,MATCH('RP2016'!$AB2438,PDC!$K:$K,0),MATCH($Z$3,PDC!$K$1:$L$1,0))</f>
        <v>Production et distribution d'électricité, de gaz, de vapeur et d'air conditionné</v>
      </c>
      <c r="AA2438">
        <v>8429</v>
      </c>
      <c r="AB2438" t="s">
        <v>253</v>
      </c>
      <c r="AC2438" s="10">
        <v>55.332572642999999</v>
      </c>
    </row>
    <row r="2439" spans="25:29" x14ac:dyDescent="0.35">
      <c r="Y2439" t="str">
        <f t="shared" si="63"/>
        <v>8429_Captage, traitement et distribution d'eau</v>
      </c>
      <c r="Z2439" t="str">
        <f>INDEX(PDC!$K$1:$L$89,MATCH('RP2016'!$AB2439,PDC!$K:$K,0),MATCH($Z$3,PDC!$K$1:$L$1,0))</f>
        <v>Captage, traitement et distribution d'eau</v>
      </c>
      <c r="AA2439">
        <v>8429</v>
      </c>
      <c r="AB2439" t="s">
        <v>230</v>
      </c>
      <c r="AC2439" s="10">
        <v>4.9851206221000002</v>
      </c>
    </row>
    <row r="2440" spans="25:29" x14ac:dyDescent="0.35">
      <c r="Y2440" t="str">
        <f t="shared" si="63"/>
        <v>8429_Collecte, traitement et élimination des déchets ; récupération</v>
      </c>
      <c r="Z2440" t="str">
        <f>INDEX(PDC!$K$1:$L$89,MATCH('RP2016'!$AB2440,PDC!$K:$K,0),MATCH($Z$3,PDC!$K$1:$L$1,0))</f>
        <v>Collecte, traitement et élimination des déchets ; récupération</v>
      </c>
      <c r="AA2440">
        <v>8429</v>
      </c>
      <c r="AB2440" t="s">
        <v>147</v>
      </c>
      <c r="AC2440" s="10">
        <v>20.256450297000001</v>
      </c>
    </row>
    <row r="2441" spans="25:29" x14ac:dyDescent="0.35">
      <c r="Y2441" t="str">
        <f t="shared" si="63"/>
        <v>8429_Construction de bâtiments</v>
      </c>
      <c r="Z2441" t="str">
        <f>INDEX(PDC!$K$1:$L$89,MATCH('RP2016'!$AB2441,PDC!$K:$K,0),MATCH($Z$3,PDC!$K$1:$L$1,0))</f>
        <v>Construction de bâtiments</v>
      </c>
      <c r="AA2441">
        <v>8429</v>
      </c>
      <c r="AB2441" t="s">
        <v>193</v>
      </c>
      <c r="AC2441" s="10">
        <v>35.368826542000001</v>
      </c>
    </row>
    <row r="2442" spans="25:29" x14ac:dyDescent="0.35">
      <c r="Y2442" t="str">
        <f t="shared" si="63"/>
        <v>8429_Génie civil</v>
      </c>
      <c r="Z2442" t="str">
        <f>INDEX(PDC!$K$1:$L$89,MATCH('RP2016'!$AB2442,PDC!$K:$K,0),MATCH($Z$3,PDC!$K$1:$L$1,0))</f>
        <v>Génie civil</v>
      </c>
      <c r="AA2442">
        <v>8429</v>
      </c>
      <c r="AB2442" t="s">
        <v>149</v>
      </c>
      <c r="AC2442" s="10">
        <v>277.08525752000003</v>
      </c>
    </row>
    <row r="2443" spans="25:29" x14ac:dyDescent="0.35">
      <c r="Y2443" t="str">
        <f t="shared" si="63"/>
        <v>8429_Travaux de construction spécialisés</v>
      </c>
      <c r="Z2443" t="str">
        <f>INDEX(PDC!$K$1:$L$89,MATCH('RP2016'!$AB2443,PDC!$K:$K,0),MATCH($Z$3,PDC!$K$1:$L$1,0))</f>
        <v>Travaux de construction spécialisés</v>
      </c>
      <c r="AA2443">
        <v>8429</v>
      </c>
      <c r="AB2443" t="s">
        <v>151</v>
      </c>
      <c r="AC2443" s="10">
        <v>608.88563063000004</v>
      </c>
    </row>
    <row r="2444" spans="25:29" x14ac:dyDescent="0.35">
      <c r="Y2444" t="str">
        <f t="shared" si="63"/>
        <v>8429_Commerce et réparation d'automobiles et de motocycles</v>
      </c>
      <c r="Z2444" t="str">
        <f>INDEX(PDC!$K$1:$L$89,MATCH('RP2016'!$AB2444,PDC!$K:$K,0),MATCH($Z$3,PDC!$K$1:$L$1,0))</f>
        <v>Commerce et réparation d'automobiles et de motocycles</v>
      </c>
      <c r="AA2444">
        <v>8429</v>
      </c>
      <c r="AB2444" t="s">
        <v>223</v>
      </c>
      <c r="AC2444" s="10">
        <v>230.58676202999999</v>
      </c>
    </row>
    <row r="2445" spans="25:29" x14ac:dyDescent="0.35">
      <c r="Y2445" t="str">
        <f t="shared" si="63"/>
        <v>8429_Commerce de gros, à l'exception des automobiles et des motocycles</v>
      </c>
      <c r="Z2445" t="str">
        <f>INDEX(PDC!$K$1:$L$89,MATCH('RP2016'!$AB2445,PDC!$K:$K,0),MATCH($Z$3,PDC!$K$1:$L$1,0))</f>
        <v>Commerce de gros, à l'exception des automobiles et des motocycles</v>
      </c>
      <c r="AA2445">
        <v>8429</v>
      </c>
      <c r="AB2445" t="s">
        <v>210</v>
      </c>
      <c r="AC2445" s="10">
        <v>373.40560814999998</v>
      </c>
    </row>
    <row r="2446" spans="25:29" x14ac:dyDescent="0.35">
      <c r="Y2446" t="str">
        <f t="shared" si="63"/>
        <v>8429_Commerce de détail, à l'exception des automobiles et des motocycles</v>
      </c>
      <c r="Z2446" t="str">
        <f>INDEX(PDC!$K$1:$L$89,MATCH('RP2016'!$AB2446,PDC!$K:$K,0),MATCH($Z$3,PDC!$K$1:$L$1,0))</f>
        <v>Commerce de détail, à l'exception des automobiles et des motocycles</v>
      </c>
      <c r="AA2446">
        <v>8429</v>
      </c>
      <c r="AB2446" t="s">
        <v>206</v>
      </c>
      <c r="AC2446" s="10">
        <v>803.86900826999999</v>
      </c>
    </row>
    <row r="2447" spans="25:29" x14ac:dyDescent="0.35">
      <c r="Y2447" t="str">
        <f t="shared" si="63"/>
        <v>8429_Transports terrestres et transport par conduites</v>
      </c>
      <c r="Z2447" t="str">
        <f>INDEX(PDC!$K$1:$L$89,MATCH('RP2016'!$AB2447,PDC!$K:$K,0),MATCH($Z$3,PDC!$K$1:$L$1,0))</f>
        <v>Transports terrestres et transport par conduites</v>
      </c>
      <c r="AA2447">
        <v>8429</v>
      </c>
      <c r="AB2447" t="s">
        <v>205</v>
      </c>
      <c r="AC2447" s="10">
        <v>319.46963707999998</v>
      </c>
    </row>
    <row r="2448" spans="25:29" x14ac:dyDescent="0.35">
      <c r="Y2448" t="str">
        <f t="shared" si="63"/>
        <v>8429_Entreposage et services auxiliaires des transports</v>
      </c>
      <c r="Z2448" t="str">
        <f>INDEX(PDC!$K$1:$L$89,MATCH('RP2016'!$AB2448,PDC!$K:$K,0),MATCH($Z$3,PDC!$K$1:$L$1,0))</f>
        <v>Entreposage et services auxiliaires des transports</v>
      </c>
      <c r="AA2448">
        <v>8429</v>
      </c>
      <c r="AB2448" t="s">
        <v>200</v>
      </c>
      <c r="AC2448" s="10">
        <v>23.103235772000001</v>
      </c>
    </row>
    <row r="2449" spans="25:29" x14ac:dyDescent="0.35">
      <c r="Y2449" t="str">
        <f t="shared" si="63"/>
        <v>8429_Activités de poste et de courrier</v>
      </c>
      <c r="Z2449" t="str">
        <f>INDEX(PDC!$K$1:$L$89,MATCH('RP2016'!$AB2449,PDC!$K:$K,0),MATCH($Z$3,PDC!$K$1:$L$1,0))</f>
        <v>Activités de poste et de courrier</v>
      </c>
      <c r="AA2449">
        <v>8429</v>
      </c>
      <c r="AB2449" t="s">
        <v>229</v>
      </c>
      <c r="AC2449" s="10">
        <v>54.522636149999997</v>
      </c>
    </row>
    <row r="2450" spans="25:29" x14ac:dyDescent="0.35">
      <c r="Y2450" t="str">
        <f t="shared" si="63"/>
        <v>8429_Hébergement</v>
      </c>
      <c r="Z2450" t="str">
        <f>INDEX(PDC!$K$1:$L$89,MATCH('RP2016'!$AB2450,PDC!$K:$K,0),MATCH($Z$3,PDC!$K$1:$L$1,0))</f>
        <v>Hébergement</v>
      </c>
      <c r="AA2450">
        <v>8429</v>
      </c>
      <c r="AB2450" t="s">
        <v>220</v>
      </c>
      <c r="AC2450" s="10">
        <v>189.08917197</v>
      </c>
    </row>
    <row r="2451" spans="25:29" x14ac:dyDescent="0.35">
      <c r="Y2451" t="str">
        <f t="shared" si="63"/>
        <v>8429_Restauration</v>
      </c>
      <c r="Z2451" t="str">
        <f>INDEX(PDC!$K$1:$L$89,MATCH('RP2016'!$AB2451,PDC!$K:$K,0),MATCH($Z$3,PDC!$K$1:$L$1,0))</f>
        <v>Restauration</v>
      </c>
      <c r="AA2451">
        <v>8429</v>
      </c>
      <c r="AB2451" t="s">
        <v>214</v>
      </c>
      <c r="AC2451" s="10">
        <v>214.04881379</v>
      </c>
    </row>
    <row r="2452" spans="25:29" x14ac:dyDescent="0.35">
      <c r="Y2452" t="str">
        <f t="shared" si="63"/>
        <v>8429_Édition</v>
      </c>
      <c r="Z2452" t="str">
        <f>INDEX(PDC!$K$1:$L$89,MATCH('RP2016'!$AB2452,PDC!$K:$K,0),MATCH($Z$3,PDC!$K$1:$L$1,0))</f>
        <v>Édition</v>
      </c>
      <c r="AA2452">
        <v>8429</v>
      </c>
      <c r="AB2452" t="s">
        <v>255</v>
      </c>
      <c r="AC2452" s="10">
        <v>10.191351091</v>
      </c>
    </row>
    <row r="2453" spans="25:29" x14ac:dyDescent="0.35">
      <c r="Y2453" t="str">
        <f t="shared" si="63"/>
        <v>8429_Télécommunications</v>
      </c>
      <c r="Z2453" t="str">
        <f>INDEX(PDC!$K$1:$L$89,MATCH('RP2016'!$AB2453,PDC!$K:$K,0),MATCH($Z$3,PDC!$K$1:$L$1,0))</f>
        <v>Télécommunications</v>
      </c>
      <c r="AA2453">
        <v>8429</v>
      </c>
      <c r="AB2453" t="s">
        <v>249</v>
      </c>
      <c r="AC2453" s="10">
        <v>9.8372665487000006</v>
      </c>
    </row>
    <row r="2454" spans="25:29" x14ac:dyDescent="0.35">
      <c r="Y2454" t="str">
        <f t="shared" si="63"/>
        <v>8429_Programmation, conseil et autres activités informatiques</v>
      </c>
      <c r="Z2454" t="str">
        <f>INDEX(PDC!$K$1:$L$89,MATCH('RP2016'!$AB2454,PDC!$K:$K,0),MATCH($Z$3,PDC!$K$1:$L$1,0))</f>
        <v>Programmation, conseil et autres activités informatiques</v>
      </c>
      <c r="AA2454">
        <v>8429</v>
      </c>
      <c r="AB2454" t="s">
        <v>233</v>
      </c>
      <c r="AC2454" s="10">
        <v>4.8897058824000004</v>
      </c>
    </row>
    <row r="2455" spans="25:29" x14ac:dyDescent="0.35">
      <c r="Y2455" t="str">
        <f t="shared" si="63"/>
        <v>8429_Activités des services financiers, hors assurance et caisses de retraite</v>
      </c>
      <c r="Z2455" t="str">
        <f>INDEX(PDC!$K$1:$L$89,MATCH('RP2016'!$AB2455,PDC!$K:$K,0),MATCH($Z$3,PDC!$K$1:$L$1,0))</f>
        <v>Activités des services financiers, hors assurance et caisses de retraite</v>
      </c>
      <c r="AA2455">
        <v>8429</v>
      </c>
      <c r="AB2455" t="s">
        <v>226</v>
      </c>
      <c r="AC2455" s="10">
        <v>117.35897455</v>
      </c>
    </row>
    <row r="2456" spans="25:29" x14ac:dyDescent="0.35">
      <c r="Y2456" t="str">
        <f t="shared" si="63"/>
        <v>8429_Assurance</v>
      </c>
      <c r="Z2456" t="str">
        <f>INDEX(PDC!$K$1:$L$89,MATCH('RP2016'!$AB2456,PDC!$K:$K,0),MATCH($Z$3,PDC!$K$1:$L$1,0))</f>
        <v>Assurance</v>
      </c>
      <c r="AA2456">
        <v>8429</v>
      </c>
      <c r="AB2456" t="s">
        <v>240</v>
      </c>
      <c r="AC2456" s="10">
        <v>35.423156732000002</v>
      </c>
    </row>
    <row r="2457" spans="25:29" x14ac:dyDescent="0.35">
      <c r="Y2457" t="str">
        <f t="shared" si="63"/>
        <v>8429_Activités auxiliaires de services financiers et d'assurance</v>
      </c>
      <c r="Z2457" t="str">
        <f>INDEX(PDC!$K$1:$L$89,MATCH('RP2016'!$AB2457,PDC!$K:$K,0),MATCH($Z$3,PDC!$K$1:$L$1,0))</f>
        <v>Activités auxiliaires de services financiers et d'assurance</v>
      </c>
      <c r="AA2457">
        <v>8429</v>
      </c>
      <c r="AB2457" t="s">
        <v>232</v>
      </c>
      <c r="AC2457" s="10">
        <v>55.719417817999997</v>
      </c>
    </row>
    <row r="2458" spans="25:29" x14ac:dyDescent="0.35">
      <c r="Y2458" t="str">
        <f t="shared" si="63"/>
        <v>8429_Activités immobilières</v>
      </c>
      <c r="Z2458" t="str">
        <f>INDEX(PDC!$K$1:$L$89,MATCH('RP2016'!$AB2458,PDC!$K:$K,0),MATCH($Z$3,PDC!$K$1:$L$1,0))</f>
        <v>Activités immobilières</v>
      </c>
      <c r="AA2458">
        <v>8429</v>
      </c>
      <c r="AB2458" t="s">
        <v>217</v>
      </c>
      <c r="AC2458" s="10">
        <v>40.331920875999998</v>
      </c>
    </row>
    <row r="2459" spans="25:29" x14ac:dyDescent="0.35">
      <c r="Y2459" t="str">
        <f t="shared" si="63"/>
        <v>8429_Activités juridiques et comptables</v>
      </c>
      <c r="Z2459" t="str">
        <f>INDEX(PDC!$K$1:$L$89,MATCH('RP2016'!$AB2459,PDC!$K:$K,0),MATCH($Z$3,PDC!$K$1:$L$1,0))</f>
        <v>Activités juridiques et comptables</v>
      </c>
      <c r="AA2459">
        <v>8429</v>
      </c>
      <c r="AB2459" t="s">
        <v>155</v>
      </c>
      <c r="AC2459" s="10">
        <v>134.74157156000001</v>
      </c>
    </row>
    <row r="2460" spans="25:29" x14ac:dyDescent="0.35">
      <c r="Y2460" t="str">
        <f t="shared" si="63"/>
        <v>8429_Activités des sièges sociaux ; conseil de gestion</v>
      </c>
      <c r="Z2460" t="str">
        <f>INDEX(PDC!$K$1:$L$89,MATCH('RP2016'!$AB2460,PDC!$K:$K,0),MATCH($Z$3,PDC!$K$1:$L$1,0))</f>
        <v>Activités des sièges sociaux ; conseil de gestion</v>
      </c>
      <c r="AA2460">
        <v>8429</v>
      </c>
      <c r="AB2460" t="s">
        <v>234</v>
      </c>
      <c r="AC2460" s="10">
        <v>30.39904525</v>
      </c>
    </row>
    <row r="2461" spans="25:29" x14ac:dyDescent="0.35">
      <c r="Y2461" t="str">
        <f t="shared" si="63"/>
        <v>8429_Activités d'architecture et d'ingénierie ; activités de contrôle et analyses techniques</v>
      </c>
      <c r="Z2461" t="str">
        <f>INDEX(PDC!$K$1:$L$89,MATCH('RP2016'!$AB2461,PDC!$K:$K,0),MATCH($Z$3,PDC!$K$1:$L$1,0))</f>
        <v>Activités d'architecture et d'ingénierie ; activités de contrôle et analyses techniques</v>
      </c>
      <c r="AA2461">
        <v>8429</v>
      </c>
      <c r="AB2461" t="s">
        <v>243</v>
      </c>
      <c r="AC2461" s="10">
        <v>56.049051794</v>
      </c>
    </row>
    <row r="2462" spans="25:29" x14ac:dyDescent="0.35">
      <c r="Y2462" t="str">
        <f t="shared" si="63"/>
        <v>8429_Recherche-développement scientifique</v>
      </c>
      <c r="Z2462" t="str">
        <f>INDEX(PDC!$K$1:$L$89,MATCH('RP2016'!$AB2462,PDC!$K:$K,0),MATCH($Z$3,PDC!$K$1:$L$1,0))</f>
        <v>Recherche-développement scientifique</v>
      </c>
      <c r="AA2462">
        <v>8429</v>
      </c>
      <c r="AB2462" t="s">
        <v>251</v>
      </c>
      <c r="AC2462" s="10">
        <v>29.875133151</v>
      </c>
    </row>
    <row r="2463" spans="25:29" x14ac:dyDescent="0.35">
      <c r="Y2463" t="str">
        <f t="shared" si="63"/>
        <v>8429_Publicité et études de marché</v>
      </c>
      <c r="Z2463" t="str">
        <f>INDEX(PDC!$K$1:$L$89,MATCH('RP2016'!$AB2463,PDC!$K:$K,0),MATCH($Z$3,PDC!$K$1:$L$1,0))</f>
        <v>Publicité et études de marché</v>
      </c>
      <c r="AA2463">
        <v>8429</v>
      </c>
      <c r="AB2463" t="s">
        <v>157</v>
      </c>
      <c r="AC2463" s="10">
        <v>7.9636784585999996</v>
      </c>
    </row>
    <row r="2464" spans="25:29" x14ac:dyDescent="0.35">
      <c r="Y2464" t="str">
        <f t="shared" si="63"/>
        <v>8429_Activités vétérinaires</v>
      </c>
      <c r="Z2464" t="str">
        <f>INDEX(PDC!$K$1:$L$89,MATCH('RP2016'!$AB2464,PDC!$K:$K,0),MATCH($Z$3,PDC!$K$1:$L$1,0))</f>
        <v>Activités vétérinaires</v>
      </c>
      <c r="AA2464">
        <v>8429</v>
      </c>
      <c r="AB2464" t="s">
        <v>238</v>
      </c>
      <c r="AC2464" s="10">
        <v>15.052753551</v>
      </c>
    </row>
    <row r="2465" spans="25:29" x14ac:dyDescent="0.35">
      <c r="Y2465" t="str">
        <f t="shared" si="63"/>
        <v>8429_Activités de location et location-bail</v>
      </c>
      <c r="Z2465" t="str">
        <f>INDEX(PDC!$K$1:$L$89,MATCH('RP2016'!$AB2465,PDC!$K:$K,0),MATCH($Z$3,PDC!$K$1:$L$1,0))</f>
        <v>Activités de location et location-bail</v>
      </c>
      <c r="AA2465">
        <v>8429</v>
      </c>
      <c r="AB2465" t="s">
        <v>236</v>
      </c>
      <c r="AC2465" s="10">
        <v>15.093096463</v>
      </c>
    </row>
    <row r="2466" spans="25:29" x14ac:dyDescent="0.35">
      <c r="Y2466" t="str">
        <f t="shared" si="63"/>
        <v>8429_Activités liées à l'emploi</v>
      </c>
      <c r="Z2466" t="str">
        <f>INDEX(PDC!$K$1:$L$89,MATCH('RP2016'!$AB2466,PDC!$K:$K,0),MATCH($Z$3,PDC!$K$1:$L$1,0))</f>
        <v>Activités liées à l'emploi</v>
      </c>
      <c r="AA2466">
        <v>8429</v>
      </c>
      <c r="AB2466" t="s">
        <v>198</v>
      </c>
      <c r="AC2466" s="10">
        <v>152.39399227000001</v>
      </c>
    </row>
    <row r="2467" spans="25:29" x14ac:dyDescent="0.35">
      <c r="Y2467" t="str">
        <f t="shared" si="63"/>
        <v>8429_Activités des agences de voyage, voyagistes, services de réservation et activités connexes</v>
      </c>
      <c r="Z2467" t="str">
        <f>INDEX(PDC!$K$1:$L$89,MATCH('RP2016'!$AB2467,PDC!$K:$K,0),MATCH($Z$3,PDC!$K$1:$L$1,0))</f>
        <v>Activités des agences de voyage, voyagistes, services de réservation et activités connexes</v>
      </c>
      <c r="AA2467">
        <v>8429</v>
      </c>
      <c r="AB2467" t="s">
        <v>227</v>
      </c>
      <c r="AC2467" s="10">
        <v>15.258316044000001</v>
      </c>
    </row>
    <row r="2468" spans="25:29" x14ac:dyDescent="0.35">
      <c r="Y2468" t="str">
        <f t="shared" si="63"/>
        <v>8429_Services relatifs aux bâtiments et aménagement paysager</v>
      </c>
      <c r="Z2468" t="str">
        <f>INDEX(PDC!$K$1:$L$89,MATCH('RP2016'!$AB2468,PDC!$K:$K,0),MATCH($Z$3,PDC!$K$1:$L$1,0))</f>
        <v>Services relatifs aux bâtiments et aménagement paysager</v>
      </c>
      <c r="AA2468">
        <v>8429</v>
      </c>
      <c r="AB2468" t="s">
        <v>212</v>
      </c>
      <c r="AC2468" s="10">
        <v>45.962958933000003</v>
      </c>
    </row>
    <row r="2469" spans="25:29" x14ac:dyDescent="0.35">
      <c r="Y2469" t="str">
        <f t="shared" si="63"/>
        <v>8429_Activités administratives et autres activités de soutien aux entreprises</v>
      </c>
      <c r="Z2469" t="str">
        <f>INDEX(PDC!$K$1:$L$89,MATCH('RP2016'!$AB2469,PDC!$K:$K,0),MATCH($Z$3,PDC!$K$1:$L$1,0))</f>
        <v>Activités administratives et autres activités de soutien aux entreprises</v>
      </c>
      <c r="AA2469">
        <v>8429</v>
      </c>
      <c r="AB2469" t="s">
        <v>224</v>
      </c>
      <c r="AC2469" s="10">
        <v>20.205357512999999</v>
      </c>
    </row>
    <row r="2470" spans="25:29" x14ac:dyDescent="0.35">
      <c r="Y2470" t="str">
        <f t="shared" si="63"/>
        <v>8429_Administration publique et défense ; sécurité sociale obligatoire</v>
      </c>
      <c r="Z2470" t="str">
        <f>INDEX(PDC!$K$1:$L$89,MATCH('RP2016'!$AB2470,PDC!$K:$K,0),MATCH($Z$3,PDC!$K$1:$L$1,0))</f>
        <v>Administration publique et défense ; sécurité sociale obligatoire</v>
      </c>
      <c r="AA2470">
        <v>8429</v>
      </c>
      <c r="AB2470" t="s">
        <v>218</v>
      </c>
      <c r="AC2470" s="10">
        <v>317.81569015000002</v>
      </c>
    </row>
    <row r="2471" spans="25:29" x14ac:dyDescent="0.35">
      <c r="Y2471" t="str">
        <f t="shared" si="63"/>
        <v>8429_Enseignement</v>
      </c>
      <c r="Z2471" t="str">
        <f>INDEX(PDC!$K$1:$L$89,MATCH('RP2016'!$AB2471,PDC!$K:$K,0),MATCH($Z$3,PDC!$K$1:$L$1,0))</f>
        <v>Enseignement</v>
      </c>
      <c r="AA2471">
        <v>8429</v>
      </c>
      <c r="AB2471" t="s">
        <v>222</v>
      </c>
      <c r="AC2471" s="10">
        <v>448.90822907</v>
      </c>
    </row>
    <row r="2472" spans="25:29" x14ac:dyDescent="0.35">
      <c r="Y2472" t="str">
        <f t="shared" si="63"/>
        <v>8429_Activités pour la santé humaine</v>
      </c>
      <c r="Z2472" t="str">
        <f>INDEX(PDC!$K$1:$L$89,MATCH('RP2016'!$AB2472,PDC!$K:$K,0),MATCH($Z$3,PDC!$K$1:$L$1,0))</f>
        <v>Activités pour la santé humaine</v>
      </c>
      <c r="AA2472">
        <v>8429</v>
      </c>
      <c r="AB2472" t="s">
        <v>207</v>
      </c>
      <c r="AC2472" s="10">
        <v>342.37641181999999</v>
      </c>
    </row>
    <row r="2473" spans="25:29" x14ac:dyDescent="0.35">
      <c r="Y2473" t="str">
        <f t="shared" si="63"/>
        <v>8429_Hébergement médico-social et social</v>
      </c>
      <c r="Z2473" t="str">
        <f>INDEX(PDC!$K$1:$L$89,MATCH('RP2016'!$AB2473,PDC!$K:$K,0),MATCH($Z$3,PDC!$K$1:$L$1,0))</f>
        <v>Hébergement médico-social et social</v>
      </c>
      <c r="AA2473">
        <v>8429</v>
      </c>
      <c r="AB2473" t="s">
        <v>202</v>
      </c>
      <c r="AC2473" s="10">
        <v>425.84336794000001</v>
      </c>
    </row>
    <row r="2474" spans="25:29" x14ac:dyDescent="0.35">
      <c r="Y2474" t="str">
        <f t="shared" si="63"/>
        <v>8429_Action sociale sans hébergement</v>
      </c>
      <c r="Z2474" t="str">
        <f>INDEX(PDC!$K$1:$L$89,MATCH('RP2016'!$AB2474,PDC!$K:$K,0),MATCH($Z$3,PDC!$K$1:$L$1,0))</f>
        <v>Action sociale sans hébergement</v>
      </c>
      <c r="AA2474">
        <v>8429</v>
      </c>
      <c r="AB2474" t="s">
        <v>201</v>
      </c>
      <c r="AC2474" s="10">
        <v>637.30215300999998</v>
      </c>
    </row>
    <row r="2475" spans="25:29" x14ac:dyDescent="0.35">
      <c r="Y2475" t="str">
        <f t="shared" si="63"/>
        <v>8429_Bibliothèques, archives, musées et autres activités culturelles</v>
      </c>
      <c r="Z2475" t="str">
        <f>INDEX(PDC!$K$1:$L$89,MATCH('RP2016'!$AB2475,PDC!$K:$K,0),MATCH($Z$3,PDC!$K$1:$L$1,0))</f>
        <v>Bibliothèques, archives, musées et autres activités culturelles</v>
      </c>
      <c r="AA2475">
        <v>8429</v>
      </c>
      <c r="AB2475" t="s">
        <v>239</v>
      </c>
      <c r="AC2475" s="10">
        <v>4.8669736090000004</v>
      </c>
    </row>
    <row r="2476" spans="25:29" x14ac:dyDescent="0.35">
      <c r="Y2476" t="str">
        <f t="shared" si="63"/>
        <v>8429_Organisation de jeux de hasard et d'argent</v>
      </c>
      <c r="Z2476" t="str">
        <f>INDEX(PDC!$K$1:$L$89,MATCH('RP2016'!$AB2476,PDC!$K:$K,0),MATCH($Z$3,PDC!$K$1:$L$1,0))</f>
        <v>Organisation de jeux de hasard et d'argent</v>
      </c>
      <c r="AA2476">
        <v>8429</v>
      </c>
      <c r="AB2476" t="s">
        <v>247</v>
      </c>
      <c r="AC2476" s="10">
        <v>10.024722102</v>
      </c>
    </row>
    <row r="2477" spans="25:29" x14ac:dyDescent="0.35">
      <c r="Y2477" t="str">
        <f t="shared" si="63"/>
        <v>8429_Activités sportives, récréatives et de loisirs</v>
      </c>
      <c r="Z2477" t="str">
        <f>INDEX(PDC!$K$1:$L$89,MATCH('RP2016'!$AB2477,PDC!$K:$K,0),MATCH($Z$3,PDC!$K$1:$L$1,0))</f>
        <v>Activités sportives, récréatives et de loisirs</v>
      </c>
      <c r="AA2477">
        <v>8429</v>
      </c>
      <c r="AB2477" t="s">
        <v>241</v>
      </c>
      <c r="AC2477" s="10">
        <v>40.686465906000002</v>
      </c>
    </row>
    <row r="2478" spans="25:29" x14ac:dyDescent="0.35">
      <c r="Y2478" t="str">
        <f t="shared" si="63"/>
        <v>8429_Activités des organisations associatives</v>
      </c>
      <c r="Z2478" t="str">
        <f>INDEX(PDC!$K$1:$L$89,MATCH('RP2016'!$AB2478,PDC!$K:$K,0),MATCH($Z$3,PDC!$K$1:$L$1,0))</f>
        <v>Activités des organisations associatives</v>
      </c>
      <c r="AA2478">
        <v>8429</v>
      </c>
      <c r="AB2478" t="s">
        <v>209</v>
      </c>
      <c r="AC2478" s="10">
        <v>148.76292129000001</v>
      </c>
    </row>
    <row r="2479" spans="25:29" x14ac:dyDescent="0.35">
      <c r="Y2479" t="str">
        <f t="shared" si="63"/>
        <v>8429_Autres services personnels</v>
      </c>
      <c r="Z2479" t="str">
        <f>INDEX(PDC!$K$1:$L$89,MATCH('RP2016'!$AB2479,PDC!$K:$K,0),MATCH($Z$3,PDC!$K$1:$L$1,0))</f>
        <v>Autres services personnels</v>
      </c>
      <c r="AA2479">
        <v>8429</v>
      </c>
      <c r="AB2479" t="s">
        <v>216</v>
      </c>
      <c r="AC2479" s="10">
        <v>139.32211827</v>
      </c>
    </row>
    <row r="2480" spans="25:29" x14ac:dyDescent="0.35">
      <c r="Y2480" t="str">
        <f t="shared" si="63"/>
        <v>8429_Activités des ménages en tant qu'employeurs de personnel domestique</v>
      </c>
      <c r="Z2480" t="str">
        <f>INDEX(PDC!$K$1:$L$89,MATCH('RP2016'!$AB2480,PDC!$K:$K,0),MATCH($Z$3,PDC!$K$1:$L$1,0))</f>
        <v>Activités des ménages en tant qu'employeurs de personnel domestique</v>
      </c>
      <c r="AA2480">
        <v>8429</v>
      </c>
      <c r="AB2480" t="s">
        <v>261</v>
      </c>
      <c r="AC2480" s="10">
        <v>70.621453528999993</v>
      </c>
    </row>
    <row r="2481" spans="25:30" x14ac:dyDescent="0.35">
      <c r="Y2481" t="str">
        <f t="shared" si="63"/>
        <v>8430_Culture et production animale, chasse et services annexes</v>
      </c>
      <c r="Z2481" t="str">
        <f>INDEX(PDC!$K$1:$L$89,MATCH('RP2016'!$AB2481,PDC!$K:$K,0),MATCH($Z$3,PDC!$K$1:$L$1,0))</f>
        <v>Culture et production animale, chasse et services annexes</v>
      </c>
      <c r="AA2481">
        <v>8430</v>
      </c>
      <c r="AB2481" t="s">
        <v>94</v>
      </c>
      <c r="AC2481" s="10">
        <v>195.02696996</v>
      </c>
    </row>
    <row r="2482" spans="25:30" x14ac:dyDescent="0.35">
      <c r="Y2482" t="str">
        <f t="shared" si="63"/>
        <v>8430_Sylviculture et exploitation forestière</v>
      </c>
      <c r="Z2482" t="str">
        <f>INDEX(PDC!$K$1:$L$89,MATCH('RP2016'!$AB2482,PDC!$K:$K,0),MATCH($Z$3,PDC!$K$1:$L$1,0))</f>
        <v>Sylviculture et exploitation forestière</v>
      </c>
      <c r="AA2482">
        <v>8430</v>
      </c>
      <c r="AB2482" t="s">
        <v>95</v>
      </c>
      <c r="AC2482" s="10">
        <v>55.23700101</v>
      </c>
    </row>
    <row r="2483" spans="25:30" x14ac:dyDescent="0.35">
      <c r="Y2483" t="str">
        <f t="shared" si="63"/>
        <v>8430_Industries alimentaires</v>
      </c>
      <c r="Z2483" t="str">
        <f>INDEX(PDC!$K$1:$L$89,MATCH('RP2016'!$AB2483,PDC!$K:$K,0),MATCH($Z$3,PDC!$K$1:$L$1,0))</f>
        <v>Industries alimentaires</v>
      </c>
      <c r="AA2483">
        <v>8430</v>
      </c>
      <c r="AB2483" t="s">
        <v>199</v>
      </c>
      <c r="AC2483" s="10">
        <v>654.93871518000003</v>
      </c>
    </row>
    <row r="2484" spans="25:30" x14ac:dyDescent="0.35">
      <c r="Y2484" t="str">
        <f t="shared" si="63"/>
        <v>8430_Fabrication de boissons</v>
      </c>
      <c r="Z2484" t="str">
        <f>INDEX(PDC!$K$1:$L$89,MATCH('RP2016'!$AB2484,PDC!$K:$K,0),MATCH($Z$3,PDC!$K$1:$L$1,0))</f>
        <v>Fabrication de boissons</v>
      </c>
      <c r="AA2484">
        <v>8430</v>
      </c>
      <c r="AB2484" t="s">
        <v>252</v>
      </c>
      <c r="AC2484" s="10">
        <v>3.8147492272000001</v>
      </c>
    </row>
    <row r="2485" spans="25:30" x14ac:dyDescent="0.35">
      <c r="Y2485" t="str">
        <f t="shared" si="63"/>
        <v>8430_Fabrication de textiles</v>
      </c>
      <c r="Z2485" t="str">
        <f>INDEX(PDC!$K$1:$L$89,MATCH('RP2016'!$AB2485,PDC!$K:$K,0),MATCH($Z$3,PDC!$K$1:$L$1,0))</f>
        <v>Fabrication de textiles</v>
      </c>
      <c r="AA2485">
        <v>8430</v>
      </c>
      <c r="AB2485" t="s">
        <v>250</v>
      </c>
      <c r="AC2485" s="10">
        <v>692.25834090000001</v>
      </c>
    </row>
    <row r="2486" spans="25:30" x14ac:dyDescent="0.35">
      <c r="Y2486" t="str">
        <f t="shared" si="63"/>
        <v>8430_Industrie de l'habillement</v>
      </c>
      <c r="Z2486" t="str">
        <f>INDEX(PDC!$K$1:$L$89,MATCH('RP2016'!$AB2486,PDC!$K:$K,0),MATCH($Z$3,PDC!$K$1:$L$1,0))</f>
        <v>Industrie de l'habillement</v>
      </c>
      <c r="AA2486">
        <v>8430</v>
      </c>
      <c r="AB2486" t="s">
        <v>254</v>
      </c>
      <c r="AC2486" s="10">
        <v>26.202204086999998</v>
      </c>
      <c r="AD2486" s="10">
        <v>145.04363257845799</v>
      </c>
    </row>
    <row r="2487" spans="25:30" x14ac:dyDescent="0.35">
      <c r="Y2487" t="str">
        <f t="shared" si="63"/>
        <v>8430_Industrie du cuir et de la chaussure</v>
      </c>
      <c r="Z2487" t="str">
        <f>INDEX(PDC!$K$1:$L$89,MATCH('RP2016'!$AB2487,PDC!$K:$K,0),MATCH($Z$3,PDC!$K$1:$L$1,0))</f>
        <v>Industrie du cuir et de la chaussure</v>
      </c>
      <c r="AA2487">
        <v>8430</v>
      </c>
      <c r="AB2487" t="s">
        <v>143</v>
      </c>
      <c r="AC2487" s="10">
        <v>12.669419443000001</v>
      </c>
    </row>
    <row r="2488" spans="25:30" x14ac:dyDescent="0.35">
      <c r="Y2488" t="str">
        <f t="shared" si="63"/>
        <v>8430_Travail du bois et fabrication d'articles en bois et en liège, à l'exception des meubles ; fabrication d'articles en vannerie et sparterie</v>
      </c>
      <c r="Z2488" t="str">
        <f>INDEX(PDC!$K$1:$L$89,MATCH('RP2016'!$AB2488,PDC!$K:$K,0),MATCH($Z$3,PDC!$K$1:$L$1,0))</f>
        <v>Travail du bois et fabrication d'articles en bois et en liège, à l'exception des meubles ; fabrication d'articles en vannerie et sparterie</v>
      </c>
      <c r="AA2488">
        <v>8430</v>
      </c>
      <c r="AB2488" t="s">
        <v>196</v>
      </c>
      <c r="AC2488" s="10">
        <v>194.73752110000001</v>
      </c>
    </row>
    <row r="2489" spans="25:30" x14ac:dyDescent="0.35">
      <c r="Y2489" t="str">
        <f t="shared" si="63"/>
        <v>8430_Industrie du papier et du carton</v>
      </c>
      <c r="Z2489" t="str">
        <f>INDEX(PDC!$K$1:$L$89,MATCH('RP2016'!$AB2489,PDC!$K:$K,0),MATCH($Z$3,PDC!$K$1:$L$1,0))</f>
        <v>Industrie du papier et du carton</v>
      </c>
      <c r="AA2489">
        <v>8430</v>
      </c>
      <c r="AB2489" t="s">
        <v>248</v>
      </c>
      <c r="AC2489" s="10">
        <v>107.24172840999999</v>
      </c>
    </row>
    <row r="2490" spans="25:30" x14ac:dyDescent="0.35">
      <c r="Y2490" t="str">
        <f t="shared" si="63"/>
        <v>8430_Imprimerie et reproduction d'enregistrements</v>
      </c>
      <c r="Z2490" t="str">
        <f>INDEX(PDC!$K$1:$L$89,MATCH('RP2016'!$AB2490,PDC!$K:$K,0),MATCH($Z$3,PDC!$K$1:$L$1,0))</f>
        <v>Imprimerie et reproduction d'enregistrements</v>
      </c>
      <c r="AA2490">
        <v>8430</v>
      </c>
      <c r="AB2490" t="s">
        <v>221</v>
      </c>
      <c r="AC2490" s="10">
        <v>104.87393523999999</v>
      </c>
    </row>
    <row r="2491" spans="25:30" x14ac:dyDescent="0.35">
      <c r="Y2491" t="str">
        <f t="shared" si="63"/>
        <v>8430_Industrie chimique</v>
      </c>
      <c r="Z2491" t="str">
        <f>INDEX(PDC!$K$1:$L$89,MATCH('RP2016'!$AB2491,PDC!$K:$K,0),MATCH($Z$3,PDC!$K$1:$L$1,0))</f>
        <v>Industrie chimique</v>
      </c>
      <c r="AA2491">
        <v>8430</v>
      </c>
      <c r="AB2491" t="s">
        <v>211</v>
      </c>
      <c r="AC2491" s="10">
        <v>64.094970423999996</v>
      </c>
    </row>
    <row r="2492" spans="25:30" x14ac:dyDescent="0.35">
      <c r="Y2492" t="str">
        <f t="shared" si="63"/>
        <v>8430_Industrie pharmaceutique</v>
      </c>
      <c r="Z2492" t="str">
        <f>INDEX(PDC!$K$1:$L$89,MATCH('RP2016'!$AB2492,PDC!$K:$K,0),MATCH($Z$3,PDC!$K$1:$L$1,0))</f>
        <v>Industrie pharmaceutique</v>
      </c>
      <c r="AA2492">
        <v>8430</v>
      </c>
      <c r="AB2492" t="s">
        <v>259</v>
      </c>
      <c r="AC2492" s="10">
        <v>65.415835903000001</v>
      </c>
    </row>
    <row r="2493" spans="25:30" x14ac:dyDescent="0.35">
      <c r="Y2493" t="str">
        <f t="shared" si="63"/>
        <v>8430_Fabrication de produits en caoutchouc et en plastique</v>
      </c>
      <c r="Z2493" t="str">
        <f>INDEX(PDC!$K$1:$L$89,MATCH('RP2016'!$AB2493,PDC!$K:$K,0),MATCH($Z$3,PDC!$K$1:$L$1,0))</f>
        <v>Fabrication de produits en caoutchouc et en plastique</v>
      </c>
      <c r="AA2493">
        <v>8430</v>
      </c>
      <c r="AB2493" t="s">
        <v>195</v>
      </c>
      <c r="AC2493" s="10">
        <v>935.99914592000005</v>
      </c>
    </row>
    <row r="2494" spans="25:30" x14ac:dyDescent="0.35">
      <c r="Y2494" t="str">
        <f t="shared" si="63"/>
        <v>8430_Fabrication d'autres produits minéraux non métalliques</v>
      </c>
      <c r="Z2494" t="str">
        <f>INDEX(PDC!$K$1:$L$89,MATCH('RP2016'!$AB2494,PDC!$K:$K,0),MATCH($Z$3,PDC!$K$1:$L$1,0))</f>
        <v>Fabrication d'autres produits minéraux non métalliques</v>
      </c>
      <c r="AA2494">
        <v>8430</v>
      </c>
      <c r="AB2494" t="s">
        <v>203</v>
      </c>
      <c r="AC2494" s="10">
        <v>83.428277025</v>
      </c>
    </row>
    <row r="2495" spans="25:30" x14ac:dyDescent="0.35">
      <c r="Y2495" t="str">
        <f t="shared" si="63"/>
        <v>8430_Métallurgie</v>
      </c>
      <c r="Z2495" t="str">
        <f>INDEX(PDC!$K$1:$L$89,MATCH('RP2016'!$AB2495,PDC!$K:$K,0),MATCH($Z$3,PDC!$K$1:$L$1,0))</f>
        <v>Métallurgie</v>
      </c>
      <c r="AA2495">
        <v>8430</v>
      </c>
      <c r="AB2495" t="s">
        <v>225</v>
      </c>
      <c r="AC2495" s="10">
        <v>4.9168763303</v>
      </c>
    </row>
    <row r="2496" spans="25:30" x14ac:dyDescent="0.35">
      <c r="Y2496" t="str">
        <f t="shared" si="63"/>
        <v>8430_Fabrication de produits métalliques, à l'exception des machines et des équipements</v>
      </c>
      <c r="Z2496" t="str">
        <f>INDEX(PDC!$K$1:$L$89,MATCH('RP2016'!$AB2496,PDC!$K:$K,0),MATCH($Z$3,PDC!$K$1:$L$1,0))</f>
        <v>Fabrication de produits métalliques, à l'exception des machines et des équipements</v>
      </c>
      <c r="AA2496">
        <v>8430</v>
      </c>
      <c r="AB2496" t="s">
        <v>204</v>
      </c>
      <c r="AC2496" s="10">
        <v>1099.9908620000001</v>
      </c>
    </row>
    <row r="2497" spans="25:29" x14ac:dyDescent="0.35">
      <c r="Y2497" t="str">
        <f t="shared" si="63"/>
        <v>8430_Fabrication de produits informatiques, électroniques et optiques</v>
      </c>
      <c r="Z2497" t="str">
        <f>INDEX(PDC!$K$1:$L$89,MATCH('RP2016'!$AB2497,PDC!$K:$K,0),MATCH($Z$3,PDC!$K$1:$L$1,0))</f>
        <v>Fabrication de produits informatiques, électroniques et optiques</v>
      </c>
      <c r="AA2497">
        <v>8430</v>
      </c>
      <c r="AB2497" t="s">
        <v>145</v>
      </c>
      <c r="AC2497" s="10">
        <v>5.3778672022</v>
      </c>
    </row>
    <row r="2498" spans="25:29" x14ac:dyDescent="0.35">
      <c r="Y2498" t="str">
        <f t="shared" si="63"/>
        <v>8430_Fabrication d'équipements électriques</v>
      </c>
      <c r="Z2498" t="str">
        <f>INDEX(PDC!$K$1:$L$89,MATCH('RP2016'!$AB2498,PDC!$K:$K,0),MATCH($Z$3,PDC!$K$1:$L$1,0))</f>
        <v>Fabrication d'équipements électriques</v>
      </c>
      <c r="AA2498">
        <v>8430</v>
      </c>
      <c r="AB2498" t="s">
        <v>235</v>
      </c>
      <c r="AC2498" s="10">
        <v>26.797917732999998</v>
      </c>
    </row>
    <row r="2499" spans="25:29" x14ac:dyDescent="0.35">
      <c r="Y2499" t="str">
        <f t="shared" si="63"/>
        <v>8430_Fabrication de machines et équipements n.c.a.</v>
      </c>
      <c r="Z2499" t="str">
        <f>INDEX(PDC!$K$1:$L$89,MATCH('RP2016'!$AB2499,PDC!$K:$K,0),MATCH($Z$3,PDC!$K$1:$L$1,0))</f>
        <v>Fabrication de machines et équipements n.c.a.</v>
      </c>
      <c r="AA2499">
        <v>8430</v>
      </c>
      <c r="AB2499" t="s">
        <v>219</v>
      </c>
      <c r="AC2499" s="10">
        <v>101.77938025</v>
      </c>
    </row>
    <row r="2500" spans="25:29" x14ac:dyDescent="0.35">
      <c r="Y2500" t="str">
        <f t="shared" si="63"/>
        <v>8430_Fabrication d'autres matériels de transport</v>
      </c>
      <c r="Z2500" t="str">
        <f>INDEX(PDC!$K$1:$L$89,MATCH('RP2016'!$AB2500,PDC!$K:$K,0),MATCH($Z$3,PDC!$K$1:$L$1,0))</f>
        <v>Fabrication d'autres matériels de transport</v>
      </c>
      <c r="AA2500">
        <v>8430</v>
      </c>
      <c r="AB2500" t="s">
        <v>237</v>
      </c>
      <c r="AC2500" s="10">
        <v>8.5456621768000005</v>
      </c>
    </row>
    <row r="2501" spans="25:29" x14ac:dyDescent="0.35">
      <c r="Y2501" t="str">
        <f t="shared" ref="Y2501:Y2564" si="64">AA2501&amp;"_"&amp;Z2501</f>
        <v>8430_Fabrication de meubles</v>
      </c>
      <c r="Z2501" t="str">
        <f>INDEX(PDC!$K$1:$L$89,MATCH('RP2016'!$AB2501,PDC!$K:$K,0),MATCH($Z$3,PDC!$K$1:$L$1,0))</f>
        <v>Fabrication de meubles</v>
      </c>
      <c r="AA2501">
        <v>8430</v>
      </c>
      <c r="AB2501" t="s">
        <v>231</v>
      </c>
      <c r="AC2501" s="10">
        <v>260.54951510000001</v>
      </c>
    </row>
    <row r="2502" spans="25:29" x14ac:dyDescent="0.35">
      <c r="Y2502" t="str">
        <f t="shared" si="64"/>
        <v>8430_Autres industries manufacturières</v>
      </c>
      <c r="Z2502" t="str">
        <f>INDEX(PDC!$K$1:$L$89,MATCH('RP2016'!$AB2502,PDC!$K:$K,0),MATCH($Z$3,PDC!$K$1:$L$1,0))</f>
        <v>Autres industries manufacturières</v>
      </c>
      <c r="AA2502">
        <v>8430</v>
      </c>
      <c r="AB2502" t="s">
        <v>244</v>
      </c>
      <c r="AC2502" s="10">
        <v>48.665715091000003</v>
      </c>
    </row>
    <row r="2503" spans="25:29" x14ac:dyDescent="0.35">
      <c r="Y2503" t="str">
        <f t="shared" si="64"/>
        <v>8430_Réparation et installation de machines et d'équipements</v>
      </c>
      <c r="Z2503" t="str">
        <f>INDEX(PDC!$K$1:$L$89,MATCH('RP2016'!$AB2503,PDC!$K:$K,0),MATCH($Z$3,PDC!$K$1:$L$1,0))</f>
        <v>Réparation et installation de machines et d'équipements</v>
      </c>
      <c r="AA2503">
        <v>8430</v>
      </c>
      <c r="AB2503" t="s">
        <v>215</v>
      </c>
      <c r="AC2503" s="10">
        <v>61.316280634000002</v>
      </c>
    </row>
    <row r="2504" spans="25:29" x14ac:dyDescent="0.35">
      <c r="Y2504" t="str">
        <f t="shared" si="64"/>
        <v>8430_Production et distribution d'électricité, de gaz, de vapeur et d'air conditionné</v>
      </c>
      <c r="Z2504" t="str">
        <f>INDEX(PDC!$K$1:$L$89,MATCH('RP2016'!$AB2504,PDC!$K:$K,0),MATCH($Z$3,PDC!$K$1:$L$1,0))</f>
        <v>Production et distribution d'électricité, de gaz, de vapeur et d'air conditionné</v>
      </c>
      <c r="AA2504">
        <v>8430</v>
      </c>
      <c r="AB2504" t="s">
        <v>253</v>
      </c>
      <c r="AC2504" s="10">
        <v>9.9619794856000006</v>
      </c>
    </row>
    <row r="2505" spans="25:29" x14ac:dyDescent="0.35">
      <c r="Y2505" t="str">
        <f t="shared" si="64"/>
        <v>8430_Captage, traitement et distribution d'eau</v>
      </c>
      <c r="Z2505" t="str">
        <f>INDEX(PDC!$K$1:$L$89,MATCH('RP2016'!$AB2505,PDC!$K:$K,0),MATCH($Z$3,PDC!$K$1:$L$1,0))</f>
        <v>Captage, traitement et distribution d'eau</v>
      </c>
      <c r="AA2505">
        <v>8430</v>
      </c>
      <c r="AB2505" t="s">
        <v>230</v>
      </c>
      <c r="AC2505" s="10">
        <v>56.972974502</v>
      </c>
    </row>
    <row r="2506" spans="25:29" x14ac:dyDescent="0.35">
      <c r="Y2506" t="str">
        <f t="shared" si="64"/>
        <v>8430_Collecte et traitement des eaux usées</v>
      </c>
      <c r="Z2506" t="str">
        <f>INDEX(PDC!$K$1:$L$89,MATCH('RP2016'!$AB2506,PDC!$K:$K,0),MATCH($Z$3,PDC!$K$1:$L$1,0))</f>
        <v>Collecte et traitement des eaux usées</v>
      </c>
      <c r="AA2506">
        <v>8430</v>
      </c>
      <c r="AB2506" t="s">
        <v>197</v>
      </c>
      <c r="AC2506" s="10">
        <v>5</v>
      </c>
    </row>
    <row r="2507" spans="25:29" x14ac:dyDescent="0.35">
      <c r="Y2507" t="str">
        <f t="shared" si="64"/>
        <v>8430_Collecte, traitement et élimination des déchets ; récupération</v>
      </c>
      <c r="Z2507" t="str">
        <f>INDEX(PDC!$K$1:$L$89,MATCH('RP2016'!$AB2507,PDC!$K:$K,0),MATCH($Z$3,PDC!$K$1:$L$1,0))</f>
        <v>Collecte, traitement et élimination des déchets ; récupération</v>
      </c>
      <c r="AA2507">
        <v>8430</v>
      </c>
      <c r="AB2507" t="s">
        <v>147</v>
      </c>
      <c r="AC2507" s="10">
        <v>16.086524468</v>
      </c>
    </row>
    <row r="2508" spans="25:29" x14ac:dyDescent="0.35">
      <c r="Y2508" t="str">
        <f t="shared" si="64"/>
        <v>8430_Construction de bâtiments</v>
      </c>
      <c r="Z2508" t="str">
        <f>INDEX(PDC!$K$1:$L$89,MATCH('RP2016'!$AB2508,PDC!$K:$K,0),MATCH($Z$3,PDC!$K$1:$L$1,0))</f>
        <v>Construction de bâtiments</v>
      </c>
      <c r="AA2508">
        <v>8430</v>
      </c>
      <c r="AB2508" t="s">
        <v>193</v>
      </c>
      <c r="AC2508" s="10">
        <v>55.138092194999999</v>
      </c>
    </row>
    <row r="2509" spans="25:29" x14ac:dyDescent="0.35">
      <c r="Y2509" t="str">
        <f t="shared" si="64"/>
        <v>8430_Génie civil</v>
      </c>
      <c r="Z2509" t="str">
        <f>INDEX(PDC!$K$1:$L$89,MATCH('RP2016'!$AB2509,PDC!$K:$K,0),MATCH($Z$3,PDC!$K$1:$L$1,0))</f>
        <v>Génie civil</v>
      </c>
      <c r="AA2509">
        <v>8430</v>
      </c>
      <c r="AB2509" t="s">
        <v>149</v>
      </c>
      <c r="AC2509" s="10">
        <v>122.78224345</v>
      </c>
    </row>
    <row r="2510" spans="25:29" x14ac:dyDescent="0.35">
      <c r="Y2510" t="str">
        <f t="shared" si="64"/>
        <v>8430_Travaux de construction spécialisés</v>
      </c>
      <c r="Z2510" t="str">
        <f>INDEX(PDC!$K$1:$L$89,MATCH('RP2016'!$AB2510,PDC!$K:$K,0),MATCH($Z$3,PDC!$K$1:$L$1,0))</f>
        <v>Travaux de construction spécialisés</v>
      </c>
      <c r="AA2510">
        <v>8430</v>
      </c>
      <c r="AB2510" t="s">
        <v>151</v>
      </c>
      <c r="AC2510" s="10">
        <v>1266.5093667000001</v>
      </c>
    </row>
    <row r="2511" spans="25:29" x14ac:dyDescent="0.35">
      <c r="Y2511" t="str">
        <f t="shared" si="64"/>
        <v>8430_Commerce et réparation d'automobiles et de motocycles</v>
      </c>
      <c r="Z2511" t="str">
        <f>INDEX(PDC!$K$1:$L$89,MATCH('RP2016'!$AB2511,PDC!$K:$K,0),MATCH($Z$3,PDC!$K$1:$L$1,0))</f>
        <v>Commerce et réparation d'automobiles et de motocycles</v>
      </c>
      <c r="AA2511">
        <v>8430</v>
      </c>
      <c r="AB2511" t="s">
        <v>223</v>
      </c>
      <c r="AC2511" s="10">
        <v>218.18975399999999</v>
      </c>
    </row>
    <row r="2512" spans="25:29" x14ac:dyDescent="0.35">
      <c r="Y2512" t="str">
        <f t="shared" si="64"/>
        <v>8430_Commerce de gros, à l'exception des automobiles et des motocycles</v>
      </c>
      <c r="Z2512" t="str">
        <f>INDEX(PDC!$K$1:$L$89,MATCH('RP2016'!$AB2512,PDC!$K:$K,0),MATCH($Z$3,PDC!$K$1:$L$1,0))</f>
        <v>Commerce de gros, à l'exception des automobiles et des motocycles</v>
      </c>
      <c r="AA2512">
        <v>8430</v>
      </c>
      <c r="AB2512" t="s">
        <v>210</v>
      </c>
      <c r="AC2512" s="10">
        <v>612.54870787000004</v>
      </c>
    </row>
    <row r="2513" spans="25:29" x14ac:dyDescent="0.35">
      <c r="Y2513" t="str">
        <f t="shared" si="64"/>
        <v>8430_Commerce de détail, à l'exception des automobiles et des motocycles</v>
      </c>
      <c r="Z2513" t="str">
        <f>INDEX(PDC!$K$1:$L$89,MATCH('RP2016'!$AB2513,PDC!$K:$K,0),MATCH($Z$3,PDC!$K$1:$L$1,0))</f>
        <v>Commerce de détail, à l'exception des automobiles et des motocycles</v>
      </c>
      <c r="AA2513">
        <v>8430</v>
      </c>
      <c r="AB2513" t="s">
        <v>206</v>
      </c>
      <c r="AC2513" s="10">
        <v>646.42290767999998</v>
      </c>
    </row>
    <row r="2514" spans="25:29" x14ac:dyDescent="0.35">
      <c r="Y2514" t="str">
        <f t="shared" si="64"/>
        <v>8430_Transports terrestres et transport par conduites</v>
      </c>
      <c r="Z2514" t="str">
        <f>INDEX(PDC!$K$1:$L$89,MATCH('RP2016'!$AB2514,PDC!$K:$K,0),MATCH($Z$3,PDC!$K$1:$L$1,0))</f>
        <v>Transports terrestres et transport par conduites</v>
      </c>
      <c r="AA2514">
        <v>8430</v>
      </c>
      <c r="AB2514" t="s">
        <v>205</v>
      </c>
      <c r="AC2514" s="10">
        <v>655.05744729000003</v>
      </c>
    </row>
    <row r="2515" spans="25:29" x14ac:dyDescent="0.35">
      <c r="Y2515" t="str">
        <f t="shared" si="64"/>
        <v>8430_Entreposage et services auxiliaires des transports</v>
      </c>
      <c r="Z2515" t="str">
        <f>INDEX(PDC!$K$1:$L$89,MATCH('RP2016'!$AB2515,PDC!$K:$K,0),MATCH($Z$3,PDC!$K$1:$L$1,0))</f>
        <v>Entreposage et services auxiliaires des transports</v>
      </c>
      <c r="AA2515">
        <v>8430</v>
      </c>
      <c r="AB2515" t="s">
        <v>200</v>
      </c>
      <c r="AC2515" s="10">
        <v>167.31697671000001</v>
      </c>
    </row>
    <row r="2516" spans="25:29" x14ac:dyDescent="0.35">
      <c r="Y2516" t="str">
        <f t="shared" si="64"/>
        <v>8430_Activités de poste et de courrier</v>
      </c>
      <c r="Z2516" t="str">
        <f>INDEX(PDC!$K$1:$L$89,MATCH('RP2016'!$AB2516,PDC!$K:$K,0),MATCH($Z$3,PDC!$K$1:$L$1,0))</f>
        <v>Activités de poste et de courrier</v>
      </c>
      <c r="AA2516">
        <v>8430</v>
      </c>
      <c r="AB2516" t="s">
        <v>229</v>
      </c>
      <c r="AC2516" s="10">
        <v>84.551925686999994</v>
      </c>
    </row>
    <row r="2517" spans="25:29" x14ac:dyDescent="0.35">
      <c r="Y2517" t="str">
        <f t="shared" si="64"/>
        <v>8430_Hébergement</v>
      </c>
      <c r="Z2517" t="str">
        <f>INDEX(PDC!$K$1:$L$89,MATCH('RP2016'!$AB2517,PDC!$K:$K,0),MATCH($Z$3,PDC!$K$1:$L$1,0))</f>
        <v>Hébergement</v>
      </c>
      <c r="AA2517">
        <v>8430</v>
      </c>
      <c r="AB2517" t="s">
        <v>220</v>
      </c>
      <c r="AC2517" s="10">
        <v>45.264387327999998</v>
      </c>
    </row>
    <row r="2518" spans="25:29" x14ac:dyDescent="0.35">
      <c r="Y2518" t="str">
        <f t="shared" si="64"/>
        <v>8430_Restauration</v>
      </c>
      <c r="Z2518" t="str">
        <f>INDEX(PDC!$K$1:$L$89,MATCH('RP2016'!$AB2518,PDC!$K:$K,0),MATCH($Z$3,PDC!$K$1:$L$1,0))</f>
        <v>Restauration</v>
      </c>
      <c r="AA2518">
        <v>8430</v>
      </c>
      <c r="AB2518" t="s">
        <v>214</v>
      </c>
      <c r="AC2518" s="10">
        <v>261.31694341000002</v>
      </c>
    </row>
    <row r="2519" spans="25:29" x14ac:dyDescent="0.35">
      <c r="Y2519" t="str">
        <f t="shared" si="64"/>
        <v>8430_Édition</v>
      </c>
      <c r="Z2519" t="str">
        <f>INDEX(PDC!$K$1:$L$89,MATCH('RP2016'!$AB2519,PDC!$K:$K,0),MATCH($Z$3,PDC!$K$1:$L$1,0))</f>
        <v>Édition</v>
      </c>
      <c r="AA2519">
        <v>8430</v>
      </c>
      <c r="AB2519" t="s">
        <v>255</v>
      </c>
      <c r="AC2519" s="10">
        <v>12.065594262999999</v>
      </c>
    </row>
    <row r="2520" spans="25:29" x14ac:dyDescent="0.35">
      <c r="Y2520" t="str">
        <f t="shared" si="64"/>
        <v>8430_Production de films cinématographiques, de vidéo et de programmes de télévision ; enregistrement sonore et édition musicale</v>
      </c>
      <c r="Z2520" t="str">
        <f>INDEX(PDC!$K$1:$L$89,MATCH('RP2016'!$AB2520,PDC!$K:$K,0),MATCH($Z$3,PDC!$K$1:$L$1,0))</f>
        <v>Production de films cinématographiques, de vidéo et de programmes de télévision ; enregistrement sonore et édition musicale</v>
      </c>
      <c r="AA2520">
        <v>8430</v>
      </c>
      <c r="AB2520" t="s">
        <v>228</v>
      </c>
      <c r="AC2520" s="10">
        <v>11.548623315</v>
      </c>
    </row>
    <row r="2521" spans="25:29" x14ac:dyDescent="0.35">
      <c r="Y2521" t="str">
        <f t="shared" si="64"/>
        <v>8430_Télécommunications</v>
      </c>
      <c r="Z2521" t="str">
        <f>INDEX(PDC!$K$1:$L$89,MATCH('RP2016'!$AB2521,PDC!$K:$K,0),MATCH($Z$3,PDC!$K$1:$L$1,0))</f>
        <v>Télécommunications</v>
      </c>
      <c r="AA2521">
        <v>8430</v>
      </c>
      <c r="AB2521" t="s">
        <v>249</v>
      </c>
      <c r="AC2521" s="10">
        <v>2.9001521149</v>
      </c>
    </row>
    <row r="2522" spans="25:29" x14ac:dyDescent="0.35">
      <c r="Y2522" t="str">
        <f t="shared" si="64"/>
        <v>8430_Programmation, conseil et autres activités informatiques</v>
      </c>
      <c r="Z2522" t="str">
        <f>INDEX(PDC!$K$1:$L$89,MATCH('RP2016'!$AB2522,PDC!$K:$K,0),MATCH($Z$3,PDC!$K$1:$L$1,0))</f>
        <v>Programmation, conseil et autres activités informatiques</v>
      </c>
      <c r="AA2522">
        <v>8430</v>
      </c>
      <c r="AB2522" t="s">
        <v>233</v>
      </c>
      <c r="AC2522" s="10">
        <v>28.961532445</v>
      </c>
    </row>
    <row r="2523" spans="25:29" x14ac:dyDescent="0.35">
      <c r="Y2523" t="str">
        <f t="shared" si="64"/>
        <v>8430_Services d'information</v>
      </c>
      <c r="Z2523" t="str">
        <f>INDEX(PDC!$K$1:$L$89,MATCH('RP2016'!$AB2523,PDC!$K:$K,0),MATCH($Z$3,PDC!$K$1:$L$1,0))</f>
        <v>Services d'information</v>
      </c>
      <c r="AA2523">
        <v>8430</v>
      </c>
      <c r="AB2523" t="s">
        <v>153</v>
      </c>
      <c r="AC2523" s="10">
        <v>4.7780113828999999</v>
      </c>
    </row>
    <row r="2524" spans="25:29" x14ac:dyDescent="0.35">
      <c r="Y2524" t="str">
        <f t="shared" si="64"/>
        <v>8430_Activités des services financiers, hors assurance et caisses de retraite</v>
      </c>
      <c r="Z2524" t="str">
        <f>INDEX(PDC!$K$1:$L$89,MATCH('RP2016'!$AB2524,PDC!$K:$K,0),MATCH($Z$3,PDC!$K$1:$L$1,0))</f>
        <v>Activités des services financiers, hors assurance et caisses de retraite</v>
      </c>
      <c r="AA2524">
        <v>8430</v>
      </c>
      <c r="AB2524" t="s">
        <v>226</v>
      </c>
      <c r="AC2524" s="10">
        <v>123.12159649</v>
      </c>
    </row>
    <row r="2525" spans="25:29" x14ac:dyDescent="0.35">
      <c r="Y2525" t="str">
        <f t="shared" si="64"/>
        <v>8430_Assurance</v>
      </c>
      <c r="Z2525" t="str">
        <f>INDEX(PDC!$K$1:$L$89,MATCH('RP2016'!$AB2525,PDC!$K:$K,0),MATCH($Z$3,PDC!$K$1:$L$1,0))</f>
        <v>Assurance</v>
      </c>
      <c r="AA2525">
        <v>8430</v>
      </c>
      <c r="AB2525" t="s">
        <v>240</v>
      </c>
      <c r="AC2525" s="10">
        <v>2.7405903616999998</v>
      </c>
    </row>
    <row r="2526" spans="25:29" x14ac:dyDescent="0.35">
      <c r="Y2526" t="str">
        <f t="shared" si="64"/>
        <v>8430_Activités auxiliaires de services financiers et d'assurance</v>
      </c>
      <c r="Z2526" t="str">
        <f>INDEX(PDC!$K$1:$L$89,MATCH('RP2016'!$AB2526,PDC!$K:$K,0),MATCH($Z$3,PDC!$K$1:$L$1,0))</f>
        <v>Activités auxiliaires de services financiers et d'assurance</v>
      </c>
      <c r="AA2526">
        <v>8430</v>
      </c>
      <c r="AB2526" t="s">
        <v>232</v>
      </c>
      <c r="AC2526" s="10">
        <v>81.089506626000002</v>
      </c>
    </row>
    <row r="2527" spans="25:29" x14ac:dyDescent="0.35">
      <c r="Y2527" t="str">
        <f t="shared" si="64"/>
        <v>8430_Activités immobilières</v>
      </c>
      <c r="Z2527" t="str">
        <f>INDEX(PDC!$K$1:$L$89,MATCH('RP2016'!$AB2527,PDC!$K:$K,0),MATCH($Z$3,PDC!$K$1:$L$1,0))</f>
        <v>Activités immobilières</v>
      </c>
      <c r="AA2527">
        <v>8430</v>
      </c>
      <c r="AB2527" t="s">
        <v>217</v>
      </c>
      <c r="AC2527" s="10">
        <v>100.35254377</v>
      </c>
    </row>
    <row r="2528" spans="25:29" x14ac:dyDescent="0.35">
      <c r="Y2528" t="str">
        <f t="shared" si="64"/>
        <v>8430_Activités juridiques et comptables</v>
      </c>
      <c r="Z2528" t="str">
        <f>INDEX(PDC!$K$1:$L$89,MATCH('RP2016'!$AB2528,PDC!$K:$K,0),MATCH($Z$3,PDC!$K$1:$L$1,0))</f>
        <v>Activités juridiques et comptables</v>
      </c>
      <c r="AA2528">
        <v>8430</v>
      </c>
      <c r="AB2528" t="s">
        <v>155</v>
      </c>
      <c r="AC2528" s="10">
        <v>94.643537015000007</v>
      </c>
    </row>
    <row r="2529" spans="25:29" x14ac:dyDescent="0.35">
      <c r="Y2529" t="str">
        <f t="shared" si="64"/>
        <v>8430_Activités des sièges sociaux ; conseil de gestion</v>
      </c>
      <c r="Z2529" t="str">
        <f>INDEX(PDC!$K$1:$L$89,MATCH('RP2016'!$AB2529,PDC!$K:$K,0),MATCH($Z$3,PDC!$K$1:$L$1,0))</f>
        <v>Activités des sièges sociaux ; conseil de gestion</v>
      </c>
      <c r="AA2529">
        <v>8430</v>
      </c>
      <c r="AB2529" t="s">
        <v>234</v>
      </c>
      <c r="AC2529" s="10">
        <v>34.023494163000002</v>
      </c>
    </row>
    <row r="2530" spans="25:29" x14ac:dyDescent="0.35">
      <c r="Y2530" t="str">
        <f t="shared" si="64"/>
        <v>8430_Activités d'architecture et d'ingénierie ; activités de contrôle et analyses techniques</v>
      </c>
      <c r="Z2530" t="str">
        <f>INDEX(PDC!$K$1:$L$89,MATCH('RP2016'!$AB2530,PDC!$K:$K,0),MATCH($Z$3,PDC!$K$1:$L$1,0))</f>
        <v>Activités d'architecture et d'ingénierie ; activités de contrôle et analyses techniques</v>
      </c>
      <c r="AA2530">
        <v>8430</v>
      </c>
      <c r="AB2530" t="s">
        <v>243</v>
      </c>
      <c r="AC2530" s="10">
        <v>112.59124817</v>
      </c>
    </row>
    <row r="2531" spans="25:29" x14ac:dyDescent="0.35">
      <c r="Y2531" t="str">
        <f t="shared" si="64"/>
        <v>8430_Recherche-développement scientifique</v>
      </c>
      <c r="Z2531" t="str">
        <f>INDEX(PDC!$K$1:$L$89,MATCH('RP2016'!$AB2531,PDC!$K:$K,0),MATCH($Z$3,PDC!$K$1:$L$1,0))</f>
        <v>Recherche-développement scientifique</v>
      </c>
      <c r="AA2531">
        <v>8430</v>
      </c>
      <c r="AB2531" t="s">
        <v>251</v>
      </c>
      <c r="AC2531" s="10">
        <v>1.0404573956000001</v>
      </c>
    </row>
    <row r="2532" spans="25:29" x14ac:dyDescent="0.35">
      <c r="Y2532" t="str">
        <f t="shared" si="64"/>
        <v>8430_Publicité et études de marché</v>
      </c>
      <c r="Z2532" t="str">
        <f>INDEX(PDC!$K$1:$L$89,MATCH('RP2016'!$AB2532,PDC!$K:$K,0),MATCH($Z$3,PDC!$K$1:$L$1,0))</f>
        <v>Publicité et études de marché</v>
      </c>
      <c r="AA2532">
        <v>8430</v>
      </c>
      <c r="AB2532" t="s">
        <v>157</v>
      </c>
      <c r="AC2532" s="10">
        <v>10.083440308</v>
      </c>
    </row>
    <row r="2533" spans="25:29" x14ac:dyDescent="0.35">
      <c r="Y2533" t="str">
        <f t="shared" si="64"/>
        <v>8430_Autres activités spécialisées, scientifiques et techniques</v>
      </c>
      <c r="Z2533" t="str">
        <f>INDEX(PDC!$K$1:$L$89,MATCH('RP2016'!$AB2533,PDC!$K:$K,0),MATCH($Z$3,PDC!$K$1:$L$1,0))</f>
        <v>Autres activités spécialisées, scientifiques et techniques</v>
      </c>
      <c r="AA2533">
        <v>8430</v>
      </c>
      <c r="AB2533" t="s">
        <v>159</v>
      </c>
      <c r="AC2533" s="10">
        <v>2.5182460941999998</v>
      </c>
    </row>
    <row r="2534" spans="25:29" x14ac:dyDescent="0.35">
      <c r="Y2534" t="str">
        <f t="shared" si="64"/>
        <v>8430_Activités vétérinaires</v>
      </c>
      <c r="Z2534" t="str">
        <f>INDEX(PDC!$K$1:$L$89,MATCH('RP2016'!$AB2534,PDC!$K:$K,0),MATCH($Z$3,PDC!$K$1:$L$1,0))</f>
        <v>Activités vétérinaires</v>
      </c>
      <c r="AA2534">
        <v>8430</v>
      </c>
      <c r="AB2534" t="s">
        <v>238</v>
      </c>
      <c r="AC2534" s="10">
        <v>5.0901983354000002</v>
      </c>
    </row>
    <row r="2535" spans="25:29" x14ac:dyDescent="0.35">
      <c r="Y2535" t="str">
        <f t="shared" si="64"/>
        <v>8430_Activités de location et location-bail</v>
      </c>
      <c r="Z2535" t="str">
        <f>INDEX(PDC!$K$1:$L$89,MATCH('RP2016'!$AB2535,PDC!$K:$K,0),MATCH($Z$3,PDC!$K$1:$L$1,0))</f>
        <v>Activités de location et location-bail</v>
      </c>
      <c r="AA2535">
        <v>8430</v>
      </c>
      <c r="AB2535" t="s">
        <v>236</v>
      </c>
      <c r="AC2535" s="10">
        <v>25.132442236999999</v>
      </c>
    </row>
    <row r="2536" spans="25:29" x14ac:dyDescent="0.35">
      <c r="Y2536" t="str">
        <f t="shared" si="64"/>
        <v>8430_Activités liées à l'emploi</v>
      </c>
      <c r="Z2536" t="str">
        <f>INDEX(PDC!$K$1:$L$89,MATCH('RP2016'!$AB2536,PDC!$K:$K,0),MATCH($Z$3,PDC!$K$1:$L$1,0))</f>
        <v>Activités liées à l'emploi</v>
      </c>
      <c r="AA2536">
        <v>8430</v>
      </c>
      <c r="AB2536" t="s">
        <v>198</v>
      </c>
      <c r="AC2536" s="10">
        <v>536.43786933000001</v>
      </c>
    </row>
    <row r="2537" spans="25:29" x14ac:dyDescent="0.35">
      <c r="Y2537" t="str">
        <f t="shared" si="64"/>
        <v>8430_Activités des agences de voyage, voyagistes, services de réservation et activités connexes</v>
      </c>
      <c r="Z2537" t="str">
        <f>INDEX(PDC!$K$1:$L$89,MATCH('RP2016'!$AB2537,PDC!$K:$K,0),MATCH($Z$3,PDC!$K$1:$L$1,0))</f>
        <v>Activités des agences de voyage, voyagistes, services de réservation et activités connexes</v>
      </c>
      <c r="AA2537">
        <v>8430</v>
      </c>
      <c r="AB2537" t="s">
        <v>227</v>
      </c>
      <c r="AC2537" s="10">
        <v>7.7406648279999999</v>
      </c>
    </row>
    <row r="2538" spans="25:29" x14ac:dyDescent="0.35">
      <c r="Y2538" t="str">
        <f t="shared" si="64"/>
        <v>8430_Enquêtes et sécurité</v>
      </c>
      <c r="Z2538" t="str">
        <f>INDEX(PDC!$K$1:$L$89,MATCH('RP2016'!$AB2538,PDC!$K:$K,0),MATCH($Z$3,PDC!$K$1:$L$1,0))</f>
        <v>Enquêtes et sécurité</v>
      </c>
      <c r="AA2538">
        <v>8430</v>
      </c>
      <c r="AB2538" t="s">
        <v>213</v>
      </c>
      <c r="AC2538" s="10">
        <v>7.7919712458000001</v>
      </c>
    </row>
    <row r="2539" spans="25:29" x14ac:dyDescent="0.35">
      <c r="Y2539" t="str">
        <f t="shared" si="64"/>
        <v>8430_Services relatifs aux bâtiments et aménagement paysager</v>
      </c>
      <c r="Z2539" t="str">
        <f>INDEX(PDC!$K$1:$L$89,MATCH('RP2016'!$AB2539,PDC!$K:$K,0),MATCH($Z$3,PDC!$K$1:$L$1,0))</f>
        <v>Services relatifs aux bâtiments et aménagement paysager</v>
      </c>
      <c r="AA2539">
        <v>8430</v>
      </c>
      <c r="AB2539" t="s">
        <v>212</v>
      </c>
      <c r="AC2539" s="10">
        <v>153.00945328</v>
      </c>
    </row>
    <row r="2540" spans="25:29" x14ac:dyDescent="0.35">
      <c r="Y2540" t="str">
        <f t="shared" si="64"/>
        <v>8430_Activités administratives et autres activités de soutien aux entreprises</v>
      </c>
      <c r="Z2540" t="str">
        <f>INDEX(PDC!$K$1:$L$89,MATCH('RP2016'!$AB2540,PDC!$K:$K,0),MATCH($Z$3,PDC!$K$1:$L$1,0))</f>
        <v>Activités administratives et autres activités de soutien aux entreprises</v>
      </c>
      <c r="AA2540">
        <v>8430</v>
      </c>
      <c r="AB2540" t="s">
        <v>224</v>
      </c>
      <c r="AC2540" s="10">
        <v>140.19020108000001</v>
      </c>
    </row>
    <row r="2541" spans="25:29" x14ac:dyDescent="0.35">
      <c r="Y2541" t="str">
        <f t="shared" si="64"/>
        <v>8430_Administration publique et défense ; sécurité sociale obligatoire</v>
      </c>
      <c r="Z2541" t="str">
        <f>INDEX(PDC!$K$1:$L$89,MATCH('RP2016'!$AB2541,PDC!$K:$K,0),MATCH($Z$3,PDC!$K$1:$L$1,0))</f>
        <v>Administration publique et défense ; sécurité sociale obligatoire</v>
      </c>
      <c r="AA2541">
        <v>8430</v>
      </c>
      <c r="AB2541" t="s">
        <v>218</v>
      </c>
      <c r="AC2541" s="10">
        <v>417.02260176999999</v>
      </c>
    </row>
    <row r="2542" spans="25:29" x14ac:dyDescent="0.35">
      <c r="Y2542" t="str">
        <f t="shared" si="64"/>
        <v>8430_Enseignement</v>
      </c>
      <c r="Z2542" t="str">
        <f>INDEX(PDC!$K$1:$L$89,MATCH('RP2016'!$AB2542,PDC!$K:$K,0),MATCH($Z$3,PDC!$K$1:$L$1,0))</f>
        <v>Enseignement</v>
      </c>
      <c r="AA2542">
        <v>8430</v>
      </c>
      <c r="AB2542" t="s">
        <v>222</v>
      </c>
      <c r="AC2542" s="10">
        <v>524.71001280999997</v>
      </c>
    </row>
    <row r="2543" spans="25:29" x14ac:dyDescent="0.35">
      <c r="Y2543" t="str">
        <f t="shared" si="64"/>
        <v>8430_Activités pour la santé humaine</v>
      </c>
      <c r="Z2543" t="str">
        <f>INDEX(PDC!$K$1:$L$89,MATCH('RP2016'!$AB2543,PDC!$K:$K,0),MATCH($Z$3,PDC!$K$1:$L$1,0))</f>
        <v>Activités pour la santé humaine</v>
      </c>
      <c r="AA2543">
        <v>8430</v>
      </c>
      <c r="AB2543" t="s">
        <v>207</v>
      </c>
      <c r="AC2543" s="10">
        <v>459.46799757000002</v>
      </c>
    </row>
    <row r="2544" spans="25:29" x14ac:dyDescent="0.35">
      <c r="Y2544" t="str">
        <f t="shared" si="64"/>
        <v>8430_Hébergement médico-social et social</v>
      </c>
      <c r="Z2544" t="str">
        <f>INDEX(PDC!$K$1:$L$89,MATCH('RP2016'!$AB2544,PDC!$K:$K,0),MATCH($Z$3,PDC!$K$1:$L$1,0))</f>
        <v>Hébergement médico-social et social</v>
      </c>
      <c r="AA2544">
        <v>8430</v>
      </c>
      <c r="AB2544" t="s">
        <v>202</v>
      </c>
      <c r="AC2544" s="10">
        <v>735.62966074999997</v>
      </c>
    </row>
    <row r="2545" spans="25:29" x14ac:dyDescent="0.35">
      <c r="Y2545" t="str">
        <f t="shared" si="64"/>
        <v>8430_Action sociale sans hébergement</v>
      </c>
      <c r="Z2545" t="str">
        <f>INDEX(PDC!$K$1:$L$89,MATCH('RP2016'!$AB2545,PDC!$K:$K,0),MATCH($Z$3,PDC!$K$1:$L$1,0))</f>
        <v>Action sociale sans hébergement</v>
      </c>
      <c r="AA2545">
        <v>8430</v>
      </c>
      <c r="AB2545" t="s">
        <v>201</v>
      </c>
      <c r="AC2545" s="10">
        <v>1380.569377</v>
      </c>
    </row>
    <row r="2546" spans="25:29" x14ac:dyDescent="0.35">
      <c r="Y2546" t="str">
        <f t="shared" si="64"/>
        <v>8430_Activités créatives, artistiques et de spectacle</v>
      </c>
      <c r="Z2546" t="str">
        <f>INDEX(PDC!$K$1:$L$89,MATCH('RP2016'!$AB2546,PDC!$K:$K,0),MATCH($Z$3,PDC!$K$1:$L$1,0))</f>
        <v>Activités créatives, artistiques et de spectacle</v>
      </c>
      <c r="AA2546">
        <v>8430</v>
      </c>
      <c r="AB2546" t="s">
        <v>245</v>
      </c>
      <c r="AC2546" s="10">
        <v>30.579494628999999</v>
      </c>
    </row>
    <row r="2547" spans="25:29" x14ac:dyDescent="0.35">
      <c r="Y2547" t="str">
        <f t="shared" si="64"/>
        <v>8430_Bibliothèques, archives, musées et autres activités culturelles</v>
      </c>
      <c r="Z2547" t="str">
        <f>INDEX(PDC!$K$1:$L$89,MATCH('RP2016'!$AB2547,PDC!$K:$K,0),MATCH($Z$3,PDC!$K$1:$L$1,0))</f>
        <v>Bibliothèques, archives, musées et autres activités culturelles</v>
      </c>
      <c r="AA2547">
        <v>8430</v>
      </c>
      <c r="AB2547" t="s">
        <v>239</v>
      </c>
      <c r="AC2547" s="10">
        <v>5.1666666667000003</v>
      </c>
    </row>
    <row r="2548" spans="25:29" x14ac:dyDescent="0.35">
      <c r="Y2548" t="str">
        <f t="shared" si="64"/>
        <v>8430_Activités sportives, récréatives et de loisirs</v>
      </c>
      <c r="Z2548" t="str">
        <f>INDEX(PDC!$K$1:$L$89,MATCH('RP2016'!$AB2548,PDC!$K:$K,0),MATCH($Z$3,PDC!$K$1:$L$1,0))</f>
        <v>Activités sportives, récréatives et de loisirs</v>
      </c>
      <c r="AA2548">
        <v>8430</v>
      </c>
      <c r="AB2548" t="s">
        <v>241</v>
      </c>
      <c r="AC2548" s="10">
        <v>5.9571113740000001</v>
      </c>
    </row>
    <row r="2549" spans="25:29" x14ac:dyDescent="0.35">
      <c r="Y2549" t="str">
        <f t="shared" si="64"/>
        <v>8430_Activités des organisations associatives</v>
      </c>
      <c r="Z2549" t="str">
        <f>INDEX(PDC!$K$1:$L$89,MATCH('RP2016'!$AB2549,PDC!$K:$K,0),MATCH($Z$3,PDC!$K$1:$L$1,0))</f>
        <v>Activités des organisations associatives</v>
      </c>
      <c r="AA2549">
        <v>8430</v>
      </c>
      <c r="AB2549" t="s">
        <v>209</v>
      </c>
      <c r="AC2549" s="10">
        <v>75.527540134999995</v>
      </c>
    </row>
    <row r="2550" spans="25:29" x14ac:dyDescent="0.35">
      <c r="Y2550" t="str">
        <f t="shared" si="64"/>
        <v>8430_Réparation d'ordinateurs et de biens personnels et domestiques</v>
      </c>
      <c r="Z2550" t="str">
        <f>INDEX(PDC!$K$1:$L$89,MATCH('RP2016'!$AB2550,PDC!$K:$K,0),MATCH($Z$3,PDC!$K$1:$L$1,0))</f>
        <v>Réparation d'ordinateurs et de biens personnels et domestiques</v>
      </c>
      <c r="AA2550">
        <v>8430</v>
      </c>
      <c r="AB2550" t="s">
        <v>242</v>
      </c>
      <c r="AC2550" s="10">
        <v>10.115968177999999</v>
      </c>
    </row>
    <row r="2551" spans="25:29" x14ac:dyDescent="0.35">
      <c r="Y2551" t="str">
        <f t="shared" si="64"/>
        <v>8430_Autres services personnels</v>
      </c>
      <c r="Z2551" t="str">
        <f>INDEX(PDC!$K$1:$L$89,MATCH('RP2016'!$AB2551,PDC!$K:$K,0),MATCH($Z$3,PDC!$K$1:$L$1,0))</f>
        <v>Autres services personnels</v>
      </c>
      <c r="AA2551">
        <v>8430</v>
      </c>
      <c r="AB2551" t="s">
        <v>216</v>
      </c>
      <c r="AC2551" s="10">
        <v>126.44392241</v>
      </c>
    </row>
    <row r="2552" spans="25:29" x14ac:dyDescent="0.35">
      <c r="Y2552" t="str">
        <f t="shared" si="64"/>
        <v>8430_Activités des ménages en tant qu'employeurs de personnel domestique</v>
      </c>
      <c r="Z2552" t="str">
        <f>INDEX(PDC!$K$1:$L$89,MATCH('RP2016'!$AB2552,PDC!$K:$K,0),MATCH($Z$3,PDC!$K$1:$L$1,0))</f>
        <v>Activités des ménages en tant qu'employeurs de personnel domestique</v>
      </c>
      <c r="AA2552">
        <v>8430</v>
      </c>
      <c r="AB2552" t="s">
        <v>261</v>
      </c>
      <c r="AC2552" s="10">
        <v>168.02005772000001</v>
      </c>
    </row>
    <row r="2553" spans="25:29" x14ac:dyDescent="0.35">
      <c r="Y2553" t="str">
        <f t="shared" si="64"/>
        <v>8430_Activités des organisations et organismes extraterritoriaux</v>
      </c>
      <c r="Z2553" t="str">
        <f>INDEX(PDC!$K$1:$L$89,MATCH('RP2016'!$AB2553,PDC!$K:$K,0),MATCH($Z$3,PDC!$K$1:$L$1,0))</f>
        <v>Activités des organisations et organismes extraterritoriaux</v>
      </c>
      <c r="AA2553">
        <v>8430</v>
      </c>
      <c r="AB2553" t="s">
        <v>260</v>
      </c>
      <c r="AC2553" s="10">
        <v>3.0283947824999999</v>
      </c>
    </row>
    <row r="2554" spans="25:29" x14ac:dyDescent="0.35">
      <c r="Y2554" t="str">
        <f t="shared" si="64"/>
        <v>8431_Culture et production animale, chasse et services annexes</v>
      </c>
      <c r="Z2554" t="str">
        <f>INDEX(PDC!$K$1:$L$89,MATCH('RP2016'!$AB2554,PDC!$K:$K,0),MATCH($Z$3,PDC!$K$1:$L$1,0))</f>
        <v>Culture et production animale, chasse et services annexes</v>
      </c>
      <c r="AA2554">
        <v>8431</v>
      </c>
      <c r="AB2554" t="s">
        <v>94</v>
      </c>
      <c r="AC2554" s="10">
        <v>1995.1379956000001</v>
      </c>
    </row>
    <row r="2555" spans="25:29" x14ac:dyDescent="0.35">
      <c r="Y2555" t="str">
        <f t="shared" si="64"/>
        <v>8431_Sylviculture et exploitation forestière</v>
      </c>
      <c r="Z2555" t="str">
        <f>INDEX(PDC!$K$1:$L$89,MATCH('RP2016'!$AB2555,PDC!$K:$K,0),MATCH($Z$3,PDC!$K$1:$L$1,0))</f>
        <v>Sylviculture et exploitation forestière</v>
      </c>
      <c r="AA2555">
        <v>8431</v>
      </c>
      <c r="AB2555" t="s">
        <v>95</v>
      </c>
      <c r="AC2555" s="10">
        <v>36.085159576999999</v>
      </c>
    </row>
    <row r="2556" spans="25:29" x14ac:dyDescent="0.35">
      <c r="Y2556" t="str">
        <f t="shared" si="64"/>
        <v>8431_Pêche et aquaculture</v>
      </c>
      <c r="Z2556" t="str">
        <f>INDEX(PDC!$K$1:$L$89,MATCH('RP2016'!$AB2556,PDC!$K:$K,0),MATCH($Z$3,PDC!$K$1:$L$1,0))</f>
        <v>Pêche et aquaculture</v>
      </c>
      <c r="AA2556">
        <v>8431</v>
      </c>
      <c r="AB2556" t="s">
        <v>104</v>
      </c>
      <c r="AC2556" s="10">
        <v>8.5386199689000009</v>
      </c>
    </row>
    <row r="2557" spans="25:29" x14ac:dyDescent="0.35">
      <c r="Y2557" t="str">
        <f t="shared" si="64"/>
        <v>8431_Extraction de minerais métalliques</v>
      </c>
      <c r="Z2557" t="str">
        <f>INDEX(PDC!$K$1:$L$89,MATCH('RP2016'!$AB2557,PDC!$K:$K,0),MATCH($Z$3,PDC!$K$1:$L$1,0))</f>
        <v>Extraction de minerais métalliques</v>
      </c>
      <c r="AA2557">
        <v>8431</v>
      </c>
      <c r="AB2557" t="s">
        <v>106</v>
      </c>
      <c r="AC2557" s="10">
        <v>4.9917491748999998</v>
      </c>
    </row>
    <row r="2558" spans="25:29" x14ac:dyDescent="0.35">
      <c r="Y2558" t="str">
        <f t="shared" si="64"/>
        <v>8431_Autres industries extractives</v>
      </c>
      <c r="Z2558" t="str">
        <f>INDEX(PDC!$K$1:$L$89,MATCH('RP2016'!$AB2558,PDC!$K:$K,0),MATCH($Z$3,PDC!$K$1:$L$1,0))</f>
        <v>Autres industries extractives</v>
      </c>
      <c r="AA2558">
        <v>8431</v>
      </c>
      <c r="AB2558" t="s">
        <v>96</v>
      </c>
      <c r="AC2558" s="10">
        <v>70.814884297000006</v>
      </c>
    </row>
    <row r="2559" spans="25:29" x14ac:dyDescent="0.35">
      <c r="Y2559" t="str">
        <f t="shared" si="64"/>
        <v>8431_Industries alimentaires</v>
      </c>
      <c r="Z2559" t="str">
        <f>INDEX(PDC!$K$1:$L$89,MATCH('RP2016'!$AB2559,PDC!$K:$K,0),MATCH($Z$3,PDC!$K$1:$L$1,0))</f>
        <v>Industries alimentaires</v>
      </c>
      <c r="AA2559">
        <v>8431</v>
      </c>
      <c r="AB2559" t="s">
        <v>199</v>
      </c>
      <c r="AC2559" s="10">
        <v>4055.9399787000002</v>
      </c>
    </row>
    <row r="2560" spans="25:29" x14ac:dyDescent="0.35">
      <c r="Y2560" t="str">
        <f t="shared" si="64"/>
        <v>8431_Fabrication de boissons</v>
      </c>
      <c r="Z2560" t="str">
        <f>INDEX(PDC!$K$1:$L$89,MATCH('RP2016'!$AB2560,PDC!$K:$K,0),MATCH($Z$3,PDC!$K$1:$L$1,0))</f>
        <v>Fabrication de boissons</v>
      </c>
      <c r="AA2560">
        <v>8431</v>
      </c>
      <c r="AB2560" t="s">
        <v>252</v>
      </c>
      <c r="AC2560" s="10">
        <v>284.62217248000002</v>
      </c>
    </row>
    <row r="2561" spans="25:29" x14ac:dyDescent="0.35">
      <c r="Y2561" t="str">
        <f t="shared" si="64"/>
        <v>8431_Fabrication de textiles</v>
      </c>
      <c r="Z2561" t="str">
        <f>INDEX(PDC!$K$1:$L$89,MATCH('RP2016'!$AB2561,PDC!$K:$K,0),MATCH($Z$3,PDC!$K$1:$L$1,0))</f>
        <v>Fabrication de textiles</v>
      </c>
      <c r="AA2561">
        <v>8431</v>
      </c>
      <c r="AB2561" t="s">
        <v>250</v>
      </c>
      <c r="AC2561" s="10">
        <v>313.83124828000001</v>
      </c>
    </row>
    <row r="2562" spans="25:29" x14ac:dyDescent="0.35">
      <c r="Y2562" t="str">
        <f t="shared" si="64"/>
        <v>8431_Industrie de l'habillement</v>
      </c>
      <c r="Z2562" t="str">
        <f>INDEX(PDC!$K$1:$L$89,MATCH('RP2016'!$AB2562,PDC!$K:$K,0),MATCH($Z$3,PDC!$K$1:$L$1,0))</f>
        <v>Industrie de l'habillement</v>
      </c>
      <c r="AA2562">
        <v>8431</v>
      </c>
      <c r="AB2562" t="s">
        <v>254</v>
      </c>
      <c r="AC2562" s="10">
        <v>53.786197575000003</v>
      </c>
    </row>
    <row r="2563" spans="25:29" x14ac:dyDescent="0.35">
      <c r="Y2563" t="str">
        <f t="shared" si="64"/>
        <v>8431_Industrie du cuir et de la chaussure</v>
      </c>
      <c r="Z2563" t="str">
        <f>INDEX(PDC!$K$1:$L$89,MATCH('RP2016'!$AB2563,PDC!$K:$K,0),MATCH($Z$3,PDC!$K$1:$L$1,0))</f>
        <v>Industrie du cuir et de la chaussure</v>
      </c>
      <c r="AA2563">
        <v>8431</v>
      </c>
      <c r="AB2563" t="s">
        <v>143</v>
      </c>
      <c r="AC2563" s="10">
        <v>34.400339789999997</v>
      </c>
    </row>
    <row r="2564" spans="25:29" x14ac:dyDescent="0.35">
      <c r="Y2564" t="str">
        <f t="shared" si="64"/>
        <v>8431_Travail du bois et fabrication d'articles en bois et en liège, à l'exception des meubles ; fabrication d'articles en vannerie et sparterie</v>
      </c>
      <c r="Z2564" t="str">
        <f>INDEX(PDC!$K$1:$L$89,MATCH('RP2016'!$AB2564,PDC!$K:$K,0),MATCH($Z$3,PDC!$K$1:$L$1,0))</f>
        <v>Travail du bois et fabrication d'articles en bois et en liège, à l'exception des meubles ; fabrication d'articles en vannerie et sparterie</v>
      </c>
      <c r="AA2564">
        <v>8431</v>
      </c>
      <c r="AB2564" t="s">
        <v>196</v>
      </c>
      <c r="AC2564" s="10">
        <v>293.81763645000001</v>
      </c>
    </row>
    <row r="2565" spans="25:29" x14ac:dyDescent="0.35">
      <c r="Y2565" t="str">
        <f t="shared" ref="Y2565:Y2628" si="65">AA2565&amp;"_"&amp;Z2565</f>
        <v>8431_Industrie du papier et du carton</v>
      </c>
      <c r="Z2565" t="str">
        <f>INDEX(PDC!$K$1:$L$89,MATCH('RP2016'!$AB2565,PDC!$K:$K,0),MATCH($Z$3,PDC!$K$1:$L$1,0))</f>
        <v>Industrie du papier et du carton</v>
      </c>
      <c r="AA2565">
        <v>8431</v>
      </c>
      <c r="AB2565" t="s">
        <v>248</v>
      </c>
      <c r="AC2565" s="10">
        <v>222.18290159</v>
      </c>
    </row>
    <row r="2566" spans="25:29" x14ac:dyDescent="0.35">
      <c r="Y2566" t="str">
        <f t="shared" si="65"/>
        <v>8431_Imprimerie et reproduction d'enregistrements</v>
      </c>
      <c r="Z2566" t="str">
        <f>INDEX(PDC!$K$1:$L$89,MATCH('RP2016'!$AB2566,PDC!$K:$K,0),MATCH($Z$3,PDC!$K$1:$L$1,0))</f>
        <v>Imprimerie et reproduction d'enregistrements</v>
      </c>
      <c r="AA2566">
        <v>8431</v>
      </c>
      <c r="AB2566" t="s">
        <v>221</v>
      </c>
      <c r="AC2566" s="10">
        <v>241.46860085</v>
      </c>
    </row>
    <row r="2567" spans="25:29" x14ac:dyDescent="0.35">
      <c r="Y2567" t="str">
        <f t="shared" si="65"/>
        <v>8431_Cokéfaction et raffinage</v>
      </c>
      <c r="Z2567" t="str">
        <f>INDEX(PDC!$K$1:$L$89,MATCH('RP2016'!$AB2567,PDC!$K:$K,0),MATCH($Z$3,PDC!$K$1:$L$1,0))</f>
        <v>Cokéfaction et raffinage</v>
      </c>
      <c r="AA2567">
        <v>8431</v>
      </c>
      <c r="AB2567" t="s">
        <v>262</v>
      </c>
      <c r="AC2567" s="10">
        <v>5.0209833196</v>
      </c>
    </row>
    <row r="2568" spans="25:29" x14ac:dyDescent="0.35">
      <c r="Y2568" t="str">
        <f t="shared" si="65"/>
        <v>8431_Industrie chimique</v>
      </c>
      <c r="Z2568" t="str">
        <f>INDEX(PDC!$K$1:$L$89,MATCH('RP2016'!$AB2568,PDC!$K:$K,0),MATCH($Z$3,PDC!$K$1:$L$1,0))</f>
        <v>Industrie chimique</v>
      </c>
      <c r="AA2568">
        <v>8431</v>
      </c>
      <c r="AB2568" t="s">
        <v>211</v>
      </c>
      <c r="AC2568" s="10">
        <v>1118.2894474</v>
      </c>
    </row>
    <row r="2569" spans="25:29" x14ac:dyDescent="0.35">
      <c r="Y2569" t="str">
        <f t="shared" si="65"/>
        <v>8431_Industrie pharmaceutique</v>
      </c>
      <c r="Z2569" t="str">
        <f>INDEX(PDC!$K$1:$L$89,MATCH('RP2016'!$AB2569,PDC!$K:$K,0),MATCH($Z$3,PDC!$K$1:$L$1,0))</f>
        <v>Industrie pharmaceutique</v>
      </c>
      <c r="AA2569">
        <v>8431</v>
      </c>
      <c r="AB2569" t="s">
        <v>259</v>
      </c>
      <c r="AC2569" s="10">
        <v>311.38864525000002</v>
      </c>
    </row>
    <row r="2570" spans="25:29" x14ac:dyDescent="0.35">
      <c r="Y2570" t="str">
        <f t="shared" si="65"/>
        <v>8431_Fabrication de produits en caoutchouc et en plastique</v>
      </c>
      <c r="Z2570" t="str">
        <f>INDEX(PDC!$K$1:$L$89,MATCH('RP2016'!$AB2570,PDC!$K:$K,0),MATCH($Z$3,PDC!$K$1:$L$1,0))</f>
        <v>Fabrication de produits en caoutchouc et en plastique</v>
      </c>
      <c r="AA2570">
        <v>8431</v>
      </c>
      <c r="AB2570" t="s">
        <v>195</v>
      </c>
      <c r="AC2570" s="10">
        <v>805.4430797</v>
      </c>
    </row>
    <row r="2571" spans="25:29" x14ac:dyDescent="0.35">
      <c r="Y2571" t="str">
        <f t="shared" si="65"/>
        <v>8431_Fabrication d'autres produits minéraux non métalliques</v>
      </c>
      <c r="Z2571" t="str">
        <f>INDEX(PDC!$K$1:$L$89,MATCH('RP2016'!$AB2571,PDC!$K:$K,0),MATCH($Z$3,PDC!$K$1:$L$1,0))</f>
        <v>Fabrication d'autres produits minéraux non métalliques</v>
      </c>
      <c r="AA2571">
        <v>8431</v>
      </c>
      <c r="AB2571" t="s">
        <v>203</v>
      </c>
      <c r="AC2571" s="10">
        <v>332.71795935</v>
      </c>
    </row>
    <row r="2572" spans="25:29" x14ac:dyDescent="0.35">
      <c r="Y2572" t="str">
        <f t="shared" si="65"/>
        <v>8431_Métallurgie</v>
      </c>
      <c r="Z2572" t="str">
        <f>INDEX(PDC!$K$1:$L$89,MATCH('RP2016'!$AB2572,PDC!$K:$K,0),MATCH($Z$3,PDC!$K$1:$L$1,0))</f>
        <v>Métallurgie</v>
      </c>
      <c r="AA2572">
        <v>8431</v>
      </c>
      <c r="AB2572" t="s">
        <v>225</v>
      </c>
      <c r="AC2572" s="10">
        <v>55.186460482999998</v>
      </c>
    </row>
    <row r="2573" spans="25:29" x14ac:dyDescent="0.35">
      <c r="Y2573" t="str">
        <f t="shared" si="65"/>
        <v>8431_Fabrication de produits métalliques, à l'exception des machines et des équipements</v>
      </c>
      <c r="Z2573" t="str">
        <f>INDEX(PDC!$K$1:$L$89,MATCH('RP2016'!$AB2573,PDC!$K:$K,0),MATCH($Z$3,PDC!$K$1:$L$1,0))</f>
        <v>Fabrication de produits métalliques, à l'exception des machines et des équipements</v>
      </c>
      <c r="AA2573">
        <v>8431</v>
      </c>
      <c r="AB2573" t="s">
        <v>204</v>
      </c>
      <c r="AC2573" s="10">
        <v>1823.5706643000001</v>
      </c>
    </row>
    <row r="2574" spans="25:29" x14ac:dyDescent="0.35">
      <c r="Y2574" t="str">
        <f t="shared" si="65"/>
        <v>8431_Fabrication de produits informatiques, électroniques et optiques</v>
      </c>
      <c r="Z2574" t="str">
        <f>INDEX(PDC!$K$1:$L$89,MATCH('RP2016'!$AB2574,PDC!$K:$K,0),MATCH($Z$3,PDC!$K$1:$L$1,0))</f>
        <v>Fabrication de produits informatiques, électroniques et optiques</v>
      </c>
      <c r="AA2574">
        <v>8431</v>
      </c>
      <c r="AB2574" t="s">
        <v>145</v>
      </c>
      <c r="AC2574" s="10">
        <v>899.65991044999998</v>
      </c>
    </row>
    <row r="2575" spans="25:29" x14ac:dyDescent="0.35">
      <c r="Y2575" t="str">
        <f t="shared" si="65"/>
        <v>8431_Fabrication d'équipements électriques</v>
      </c>
      <c r="Z2575" t="str">
        <f>INDEX(PDC!$K$1:$L$89,MATCH('RP2016'!$AB2575,PDC!$K:$K,0),MATCH($Z$3,PDC!$K$1:$L$1,0))</f>
        <v>Fabrication d'équipements électriques</v>
      </c>
      <c r="AA2575">
        <v>8431</v>
      </c>
      <c r="AB2575" t="s">
        <v>235</v>
      </c>
      <c r="AC2575" s="10">
        <v>667.84539383000003</v>
      </c>
    </row>
    <row r="2576" spans="25:29" x14ac:dyDescent="0.35">
      <c r="Y2576" t="str">
        <f t="shared" si="65"/>
        <v>8431_Fabrication de machines et équipements n.c.a.</v>
      </c>
      <c r="Z2576" t="str">
        <f>INDEX(PDC!$K$1:$L$89,MATCH('RP2016'!$AB2576,PDC!$K:$K,0),MATCH($Z$3,PDC!$K$1:$L$1,0))</f>
        <v>Fabrication de machines et équipements n.c.a.</v>
      </c>
      <c r="AA2576">
        <v>8431</v>
      </c>
      <c r="AB2576" t="s">
        <v>219</v>
      </c>
      <c r="AC2576" s="10">
        <v>1451.8501017000001</v>
      </c>
    </row>
    <row r="2577" spans="25:29" x14ac:dyDescent="0.35">
      <c r="Y2577" t="str">
        <f t="shared" si="65"/>
        <v>8431_Industrie automobile</v>
      </c>
      <c r="Z2577" t="str">
        <f>INDEX(PDC!$K$1:$L$89,MATCH('RP2016'!$AB2577,PDC!$K:$K,0),MATCH($Z$3,PDC!$K$1:$L$1,0))</f>
        <v>Industrie automobile</v>
      </c>
      <c r="AA2577">
        <v>8431</v>
      </c>
      <c r="AB2577" t="s">
        <v>208</v>
      </c>
      <c r="AC2577" s="10">
        <v>1200.6529043999999</v>
      </c>
    </row>
    <row r="2578" spans="25:29" x14ac:dyDescent="0.35">
      <c r="Y2578" t="str">
        <f t="shared" si="65"/>
        <v>8431_Fabrication d'autres matériels de transport</v>
      </c>
      <c r="Z2578" t="str">
        <f>INDEX(PDC!$K$1:$L$89,MATCH('RP2016'!$AB2578,PDC!$K:$K,0),MATCH($Z$3,PDC!$K$1:$L$1,0))</f>
        <v>Fabrication d'autres matériels de transport</v>
      </c>
      <c r="AA2578">
        <v>8431</v>
      </c>
      <c r="AB2578" t="s">
        <v>237</v>
      </c>
      <c r="AC2578" s="10">
        <v>235.80010619000001</v>
      </c>
    </row>
    <row r="2579" spans="25:29" x14ac:dyDescent="0.35">
      <c r="Y2579" t="str">
        <f t="shared" si="65"/>
        <v>8431_Fabrication de meubles</v>
      </c>
      <c r="Z2579" t="str">
        <f>INDEX(PDC!$K$1:$L$89,MATCH('RP2016'!$AB2579,PDC!$K:$K,0),MATCH($Z$3,PDC!$K$1:$L$1,0))</f>
        <v>Fabrication de meubles</v>
      </c>
      <c r="AA2579">
        <v>8431</v>
      </c>
      <c r="AB2579" t="s">
        <v>231</v>
      </c>
      <c r="AC2579" s="10">
        <v>79.648099531</v>
      </c>
    </row>
    <row r="2580" spans="25:29" x14ac:dyDescent="0.35">
      <c r="Y2580" t="str">
        <f t="shared" si="65"/>
        <v>8431_Autres industries manufacturières</v>
      </c>
      <c r="Z2580" t="str">
        <f>INDEX(PDC!$K$1:$L$89,MATCH('RP2016'!$AB2580,PDC!$K:$K,0),MATCH($Z$3,PDC!$K$1:$L$1,0))</f>
        <v>Autres industries manufacturières</v>
      </c>
      <c r="AA2580">
        <v>8431</v>
      </c>
      <c r="AB2580" t="s">
        <v>244</v>
      </c>
      <c r="AC2580" s="10">
        <v>567.59860679999997</v>
      </c>
    </row>
    <row r="2581" spans="25:29" x14ac:dyDescent="0.35">
      <c r="Y2581" t="str">
        <f t="shared" si="65"/>
        <v>8431_Réparation et installation de machines et d'équipements</v>
      </c>
      <c r="Z2581" t="str">
        <f>INDEX(PDC!$K$1:$L$89,MATCH('RP2016'!$AB2581,PDC!$K:$K,0),MATCH($Z$3,PDC!$K$1:$L$1,0))</f>
        <v>Réparation et installation de machines et d'équipements</v>
      </c>
      <c r="AA2581">
        <v>8431</v>
      </c>
      <c r="AB2581" t="s">
        <v>215</v>
      </c>
      <c r="AC2581" s="10">
        <v>1214.5769731</v>
      </c>
    </row>
    <row r="2582" spans="25:29" x14ac:dyDescent="0.35">
      <c r="Y2582" t="str">
        <f t="shared" si="65"/>
        <v>8431_Production et distribution d'électricité, de gaz, de vapeur et d'air conditionné</v>
      </c>
      <c r="Z2582" t="str">
        <f>INDEX(PDC!$K$1:$L$89,MATCH('RP2016'!$AB2582,PDC!$K:$K,0),MATCH($Z$3,PDC!$K$1:$L$1,0))</f>
        <v>Production et distribution d'électricité, de gaz, de vapeur et d'air conditionné</v>
      </c>
      <c r="AA2582">
        <v>8431</v>
      </c>
      <c r="AB2582" t="s">
        <v>253</v>
      </c>
      <c r="AC2582" s="10">
        <v>737.69214895000005</v>
      </c>
    </row>
    <row r="2583" spans="25:29" x14ac:dyDescent="0.35">
      <c r="Y2583" t="str">
        <f t="shared" si="65"/>
        <v>8431_Captage, traitement et distribution d'eau</v>
      </c>
      <c r="Z2583" t="str">
        <f>INDEX(PDC!$K$1:$L$89,MATCH('RP2016'!$AB2583,PDC!$K:$K,0),MATCH($Z$3,PDC!$K$1:$L$1,0))</f>
        <v>Captage, traitement et distribution d'eau</v>
      </c>
      <c r="AA2583">
        <v>8431</v>
      </c>
      <c r="AB2583" t="s">
        <v>230</v>
      </c>
      <c r="AC2583" s="10">
        <v>206.12759935</v>
      </c>
    </row>
    <row r="2584" spans="25:29" x14ac:dyDescent="0.35">
      <c r="Y2584" t="str">
        <f t="shared" si="65"/>
        <v>8431_Collecte et traitement des eaux usées</v>
      </c>
      <c r="Z2584" t="str">
        <f>INDEX(PDC!$K$1:$L$89,MATCH('RP2016'!$AB2584,PDC!$K:$K,0),MATCH($Z$3,PDC!$K$1:$L$1,0))</f>
        <v>Collecte et traitement des eaux usées</v>
      </c>
      <c r="AA2584">
        <v>8431</v>
      </c>
      <c r="AB2584" t="s">
        <v>197</v>
      </c>
      <c r="AC2584" s="10">
        <v>56.495721674999999</v>
      </c>
    </row>
    <row r="2585" spans="25:29" x14ac:dyDescent="0.35">
      <c r="Y2585" t="str">
        <f t="shared" si="65"/>
        <v>8431_Collecte, traitement et élimination des déchets ; récupération</v>
      </c>
      <c r="Z2585" t="str">
        <f>INDEX(PDC!$K$1:$L$89,MATCH('RP2016'!$AB2585,PDC!$K:$K,0),MATCH($Z$3,PDC!$K$1:$L$1,0))</f>
        <v>Collecte, traitement et élimination des déchets ; récupération</v>
      </c>
      <c r="AA2585">
        <v>8431</v>
      </c>
      <c r="AB2585" t="s">
        <v>147</v>
      </c>
      <c r="AC2585" s="10">
        <v>304.98181226000003</v>
      </c>
    </row>
    <row r="2586" spans="25:29" x14ac:dyDescent="0.35">
      <c r="Y2586" t="str">
        <f t="shared" si="65"/>
        <v>8431_Dépollution et autres services de gestion des déchets</v>
      </c>
      <c r="Z2586" t="str">
        <f>INDEX(PDC!$K$1:$L$89,MATCH('RP2016'!$AB2586,PDC!$K:$K,0),MATCH($Z$3,PDC!$K$1:$L$1,0))</f>
        <v>Dépollution et autres services de gestion des déchets</v>
      </c>
      <c r="AA2586">
        <v>8431</v>
      </c>
      <c r="AB2586" t="s">
        <v>246</v>
      </c>
      <c r="AC2586" s="10">
        <v>33.987416914999997</v>
      </c>
    </row>
    <row r="2587" spans="25:29" x14ac:dyDescent="0.35">
      <c r="Y2587" t="str">
        <f t="shared" si="65"/>
        <v>8431_Construction de bâtiments</v>
      </c>
      <c r="Z2587" t="str">
        <f>INDEX(PDC!$K$1:$L$89,MATCH('RP2016'!$AB2587,PDC!$K:$K,0),MATCH($Z$3,PDC!$K$1:$L$1,0))</f>
        <v>Construction de bâtiments</v>
      </c>
      <c r="AA2587">
        <v>8431</v>
      </c>
      <c r="AB2587" t="s">
        <v>193</v>
      </c>
      <c r="AC2587" s="10">
        <v>344.88890192000002</v>
      </c>
    </row>
    <row r="2588" spans="25:29" x14ac:dyDescent="0.35">
      <c r="Y2588" t="str">
        <f t="shared" si="65"/>
        <v>8431_Génie civil</v>
      </c>
      <c r="Z2588" t="str">
        <f>INDEX(PDC!$K$1:$L$89,MATCH('RP2016'!$AB2588,PDC!$K:$K,0),MATCH($Z$3,PDC!$K$1:$L$1,0))</f>
        <v>Génie civil</v>
      </c>
      <c r="AA2588">
        <v>8431</v>
      </c>
      <c r="AB2588" t="s">
        <v>149</v>
      </c>
      <c r="AC2588" s="10">
        <v>656.13854161999996</v>
      </c>
    </row>
    <row r="2589" spans="25:29" x14ac:dyDescent="0.35">
      <c r="Y2589" t="str">
        <f t="shared" si="65"/>
        <v>8431_Travaux de construction spécialisés</v>
      </c>
      <c r="Z2589" t="str">
        <f>INDEX(PDC!$K$1:$L$89,MATCH('RP2016'!$AB2589,PDC!$K:$K,0),MATCH($Z$3,PDC!$K$1:$L$1,0))</f>
        <v>Travaux de construction spécialisés</v>
      </c>
      <c r="AA2589">
        <v>8431</v>
      </c>
      <c r="AB2589" t="s">
        <v>151</v>
      </c>
      <c r="AC2589" s="10">
        <v>4790.0322997000003</v>
      </c>
    </row>
    <row r="2590" spans="25:29" x14ac:dyDescent="0.35">
      <c r="Y2590" t="str">
        <f t="shared" si="65"/>
        <v>8431_Commerce et réparation d'automobiles et de motocycles</v>
      </c>
      <c r="Z2590" t="str">
        <f>INDEX(PDC!$K$1:$L$89,MATCH('RP2016'!$AB2590,PDC!$K:$K,0),MATCH($Z$3,PDC!$K$1:$L$1,0))</f>
        <v>Commerce et réparation d'automobiles et de motocycles</v>
      </c>
      <c r="AA2590">
        <v>8431</v>
      </c>
      <c r="AB2590" t="s">
        <v>223</v>
      </c>
      <c r="AC2590" s="10">
        <v>2021.0670766999999</v>
      </c>
    </row>
    <row r="2591" spans="25:29" x14ac:dyDescent="0.35">
      <c r="Y2591" t="str">
        <f t="shared" si="65"/>
        <v>8431_Commerce de gros, à l'exception des automobiles et des motocycles</v>
      </c>
      <c r="Z2591" t="str">
        <f>INDEX(PDC!$K$1:$L$89,MATCH('RP2016'!$AB2591,PDC!$K:$K,0),MATCH($Z$3,PDC!$K$1:$L$1,0))</f>
        <v>Commerce de gros, à l'exception des automobiles et des motocycles</v>
      </c>
      <c r="AA2591">
        <v>8431</v>
      </c>
      <c r="AB2591" t="s">
        <v>210</v>
      </c>
      <c r="AC2591" s="10">
        <v>4918.7860179999998</v>
      </c>
    </row>
    <row r="2592" spans="25:29" x14ac:dyDescent="0.35">
      <c r="Y2592" t="str">
        <f t="shared" si="65"/>
        <v>8431_Commerce de détail, à l'exception des automobiles et des motocycles</v>
      </c>
      <c r="Z2592" t="str">
        <f>INDEX(PDC!$K$1:$L$89,MATCH('RP2016'!$AB2592,PDC!$K:$K,0),MATCH($Z$3,PDC!$K$1:$L$1,0))</f>
        <v>Commerce de détail, à l'exception des automobiles et des motocycles</v>
      </c>
      <c r="AA2592">
        <v>8431</v>
      </c>
      <c r="AB2592" t="s">
        <v>206</v>
      </c>
      <c r="AC2592" s="10">
        <v>7957.8197466000001</v>
      </c>
    </row>
    <row r="2593" spans="25:29" x14ac:dyDescent="0.35">
      <c r="Y2593" t="str">
        <f t="shared" si="65"/>
        <v>8431_Transports terrestres et transport par conduites</v>
      </c>
      <c r="Z2593" t="str">
        <f>INDEX(PDC!$K$1:$L$89,MATCH('RP2016'!$AB2593,PDC!$K:$K,0),MATCH($Z$3,PDC!$K$1:$L$1,0))</f>
        <v>Transports terrestres et transport par conduites</v>
      </c>
      <c r="AA2593">
        <v>8431</v>
      </c>
      <c r="AB2593" t="s">
        <v>205</v>
      </c>
      <c r="AC2593" s="10">
        <v>2805.5833320000002</v>
      </c>
    </row>
    <row r="2594" spans="25:29" x14ac:dyDescent="0.35">
      <c r="Y2594" t="str">
        <f t="shared" si="65"/>
        <v>8431_Transports par eau</v>
      </c>
      <c r="Z2594" t="str">
        <f>INDEX(PDC!$K$1:$L$89,MATCH('RP2016'!$AB2594,PDC!$K:$K,0),MATCH($Z$3,PDC!$K$1:$L$1,0))</f>
        <v>Transports par eau</v>
      </c>
      <c r="AA2594">
        <v>8431</v>
      </c>
      <c r="AB2594" t="s">
        <v>256</v>
      </c>
      <c r="AC2594" s="10">
        <v>9.0376589344999996</v>
      </c>
    </row>
    <row r="2595" spans="25:29" x14ac:dyDescent="0.35">
      <c r="Y2595" t="str">
        <f t="shared" si="65"/>
        <v>8431_Transports aériens</v>
      </c>
      <c r="Z2595" t="str">
        <f>INDEX(PDC!$K$1:$L$89,MATCH('RP2016'!$AB2595,PDC!$K:$K,0),MATCH($Z$3,PDC!$K$1:$L$1,0))</f>
        <v>Transports aériens</v>
      </c>
      <c r="AA2595">
        <v>8431</v>
      </c>
      <c r="AB2595" t="s">
        <v>258</v>
      </c>
      <c r="AC2595" s="10">
        <v>37.694193955000003</v>
      </c>
    </row>
    <row r="2596" spans="25:29" x14ac:dyDescent="0.35">
      <c r="Y2596" t="str">
        <f t="shared" si="65"/>
        <v>8431_Entreposage et services auxiliaires des transports</v>
      </c>
      <c r="Z2596" t="str">
        <f>INDEX(PDC!$K$1:$L$89,MATCH('RP2016'!$AB2596,PDC!$K:$K,0),MATCH($Z$3,PDC!$K$1:$L$1,0))</f>
        <v>Entreposage et services auxiliaires des transports</v>
      </c>
      <c r="AA2596">
        <v>8431</v>
      </c>
      <c r="AB2596" t="s">
        <v>200</v>
      </c>
      <c r="AC2596" s="10">
        <v>1503.1997340999999</v>
      </c>
    </row>
    <row r="2597" spans="25:29" x14ac:dyDescent="0.35">
      <c r="Y2597" t="str">
        <f t="shared" si="65"/>
        <v>8431_Activités de poste et de courrier</v>
      </c>
      <c r="Z2597" t="str">
        <f>INDEX(PDC!$K$1:$L$89,MATCH('RP2016'!$AB2597,PDC!$K:$K,0),MATCH($Z$3,PDC!$K$1:$L$1,0))</f>
        <v>Activités de poste et de courrier</v>
      </c>
      <c r="AA2597">
        <v>8431</v>
      </c>
      <c r="AB2597" t="s">
        <v>229</v>
      </c>
      <c r="AC2597" s="10">
        <v>413.81464043</v>
      </c>
    </row>
    <row r="2598" spans="25:29" x14ac:dyDescent="0.35">
      <c r="Y2598" t="str">
        <f t="shared" si="65"/>
        <v>8431_Hébergement</v>
      </c>
      <c r="Z2598" t="str">
        <f>INDEX(PDC!$K$1:$L$89,MATCH('RP2016'!$AB2598,PDC!$K:$K,0),MATCH($Z$3,PDC!$K$1:$L$1,0))</f>
        <v>Hébergement</v>
      </c>
      <c r="AA2598">
        <v>8431</v>
      </c>
      <c r="AB2598" t="s">
        <v>220</v>
      </c>
      <c r="AC2598" s="10">
        <v>783.03111850000005</v>
      </c>
    </row>
    <row r="2599" spans="25:29" x14ac:dyDescent="0.35">
      <c r="Y2599" t="str">
        <f t="shared" si="65"/>
        <v>8431_Restauration</v>
      </c>
      <c r="Z2599" t="str">
        <f>INDEX(PDC!$K$1:$L$89,MATCH('RP2016'!$AB2599,PDC!$K:$K,0),MATCH($Z$3,PDC!$K$1:$L$1,0))</f>
        <v>Restauration</v>
      </c>
      <c r="AA2599">
        <v>8431</v>
      </c>
      <c r="AB2599" t="s">
        <v>214</v>
      </c>
      <c r="AC2599" s="10">
        <v>2105.4911185999999</v>
      </c>
    </row>
    <row r="2600" spans="25:29" x14ac:dyDescent="0.35">
      <c r="Y2600" t="str">
        <f t="shared" si="65"/>
        <v>8431_Édition</v>
      </c>
      <c r="Z2600" t="str">
        <f>INDEX(PDC!$K$1:$L$89,MATCH('RP2016'!$AB2600,PDC!$K:$K,0),MATCH($Z$3,PDC!$K$1:$L$1,0))</f>
        <v>Édition</v>
      </c>
      <c r="AA2600">
        <v>8431</v>
      </c>
      <c r="AB2600" t="s">
        <v>255</v>
      </c>
      <c r="AC2600" s="10">
        <v>363.58817441999997</v>
      </c>
    </row>
    <row r="2601" spans="25:29" x14ac:dyDescent="0.35">
      <c r="Y2601" t="str">
        <f t="shared" si="65"/>
        <v>8431_Production de films cinématographiques, de vidéo et de programmes de télévision ; enregistrement sonore et édition musicale</v>
      </c>
      <c r="Z2601" t="str">
        <f>INDEX(PDC!$K$1:$L$89,MATCH('RP2016'!$AB2601,PDC!$K:$K,0),MATCH($Z$3,PDC!$K$1:$L$1,0))</f>
        <v>Production de films cinématographiques, de vidéo et de programmes de télévision ; enregistrement sonore et édition musicale</v>
      </c>
      <c r="AA2601">
        <v>8431</v>
      </c>
      <c r="AB2601" t="s">
        <v>228</v>
      </c>
      <c r="AC2601" s="10">
        <v>277.89423259</v>
      </c>
    </row>
    <row r="2602" spans="25:29" x14ac:dyDescent="0.35">
      <c r="Y2602" t="str">
        <f t="shared" si="65"/>
        <v>8431_Programmation et diffusion</v>
      </c>
      <c r="Z2602" t="str">
        <f>INDEX(PDC!$K$1:$L$89,MATCH('RP2016'!$AB2602,PDC!$K:$K,0),MATCH($Z$3,PDC!$K$1:$L$1,0))</f>
        <v>Programmation et diffusion</v>
      </c>
      <c r="AA2602">
        <v>8431</v>
      </c>
      <c r="AB2602" t="s">
        <v>257</v>
      </c>
      <c r="AC2602" s="10">
        <v>37.827119527000001</v>
      </c>
    </row>
    <row r="2603" spans="25:29" x14ac:dyDescent="0.35">
      <c r="Y2603" t="str">
        <f t="shared" si="65"/>
        <v>8431_Télécommunications</v>
      </c>
      <c r="Z2603" t="str">
        <f>INDEX(PDC!$K$1:$L$89,MATCH('RP2016'!$AB2603,PDC!$K:$K,0),MATCH($Z$3,PDC!$K$1:$L$1,0))</f>
        <v>Télécommunications</v>
      </c>
      <c r="AA2603">
        <v>8431</v>
      </c>
      <c r="AB2603" t="s">
        <v>249</v>
      </c>
      <c r="AC2603" s="10">
        <v>251.01675619</v>
      </c>
    </row>
    <row r="2604" spans="25:29" x14ac:dyDescent="0.35">
      <c r="Y2604" t="str">
        <f t="shared" si="65"/>
        <v>8431_Programmation, conseil et autres activités informatiques</v>
      </c>
      <c r="Z2604" t="str">
        <f>INDEX(PDC!$K$1:$L$89,MATCH('RP2016'!$AB2604,PDC!$K:$K,0),MATCH($Z$3,PDC!$K$1:$L$1,0))</f>
        <v>Programmation, conseil et autres activités informatiques</v>
      </c>
      <c r="AA2604">
        <v>8431</v>
      </c>
      <c r="AB2604" t="s">
        <v>233</v>
      </c>
      <c r="AC2604" s="10">
        <v>854.76755360000004</v>
      </c>
    </row>
    <row r="2605" spans="25:29" x14ac:dyDescent="0.35">
      <c r="Y2605" t="str">
        <f t="shared" si="65"/>
        <v>8431_Services d'information</v>
      </c>
      <c r="Z2605" t="str">
        <f>INDEX(PDC!$K$1:$L$89,MATCH('RP2016'!$AB2605,PDC!$K:$K,0),MATCH($Z$3,PDC!$K$1:$L$1,0))</f>
        <v>Services d'information</v>
      </c>
      <c r="AA2605">
        <v>8431</v>
      </c>
      <c r="AB2605" t="s">
        <v>153</v>
      </c>
      <c r="AC2605" s="10">
        <v>16.03908049</v>
      </c>
    </row>
    <row r="2606" spans="25:29" x14ac:dyDescent="0.35">
      <c r="Y2606" t="str">
        <f t="shared" si="65"/>
        <v>8431_Activités des services financiers, hors assurance et caisses de retraite</v>
      </c>
      <c r="Z2606" t="str">
        <f>INDEX(PDC!$K$1:$L$89,MATCH('RP2016'!$AB2606,PDC!$K:$K,0),MATCH($Z$3,PDC!$K$1:$L$1,0))</f>
        <v>Activités des services financiers, hors assurance et caisses de retraite</v>
      </c>
      <c r="AA2606">
        <v>8431</v>
      </c>
      <c r="AB2606" t="s">
        <v>226</v>
      </c>
      <c r="AC2606" s="10">
        <v>2154.4457776999998</v>
      </c>
    </row>
    <row r="2607" spans="25:29" x14ac:dyDescent="0.35">
      <c r="Y2607" t="str">
        <f t="shared" si="65"/>
        <v>8431_Assurance</v>
      </c>
      <c r="Z2607" t="str">
        <f>INDEX(PDC!$K$1:$L$89,MATCH('RP2016'!$AB2607,PDC!$K:$K,0),MATCH($Z$3,PDC!$K$1:$L$1,0))</f>
        <v>Assurance</v>
      </c>
      <c r="AA2607">
        <v>8431</v>
      </c>
      <c r="AB2607" t="s">
        <v>240</v>
      </c>
      <c r="AC2607" s="10">
        <v>650.87545410999996</v>
      </c>
    </row>
    <row r="2608" spans="25:29" x14ac:dyDescent="0.35">
      <c r="Y2608" t="str">
        <f t="shared" si="65"/>
        <v>8431_Activités auxiliaires de services financiers et d'assurance</v>
      </c>
      <c r="Z2608" t="str">
        <f>INDEX(PDC!$K$1:$L$89,MATCH('RP2016'!$AB2608,PDC!$K:$K,0),MATCH($Z$3,PDC!$K$1:$L$1,0))</f>
        <v>Activités auxiliaires de services financiers et d'assurance</v>
      </c>
      <c r="AA2608">
        <v>8431</v>
      </c>
      <c r="AB2608" t="s">
        <v>232</v>
      </c>
      <c r="AC2608" s="10">
        <v>389.24813415</v>
      </c>
    </row>
    <row r="2609" spans="25:29" x14ac:dyDescent="0.35">
      <c r="Y2609" t="str">
        <f t="shared" si="65"/>
        <v>8431_Activités immobilières</v>
      </c>
      <c r="Z2609" t="str">
        <f>INDEX(PDC!$K$1:$L$89,MATCH('RP2016'!$AB2609,PDC!$K:$K,0),MATCH($Z$3,PDC!$K$1:$L$1,0))</f>
        <v>Activités immobilières</v>
      </c>
      <c r="AA2609">
        <v>8431</v>
      </c>
      <c r="AB2609" t="s">
        <v>217</v>
      </c>
      <c r="AC2609" s="10">
        <v>1020.6351388</v>
      </c>
    </row>
    <row r="2610" spans="25:29" x14ac:dyDescent="0.35">
      <c r="Y2610" t="str">
        <f t="shared" si="65"/>
        <v>8431_Activités juridiques et comptables</v>
      </c>
      <c r="Z2610" t="str">
        <f>INDEX(PDC!$K$1:$L$89,MATCH('RP2016'!$AB2610,PDC!$K:$K,0),MATCH($Z$3,PDC!$K$1:$L$1,0))</f>
        <v>Activités juridiques et comptables</v>
      </c>
      <c r="AA2610">
        <v>8431</v>
      </c>
      <c r="AB2610" t="s">
        <v>155</v>
      </c>
      <c r="AC2610" s="10">
        <v>941.89894494999999</v>
      </c>
    </row>
    <row r="2611" spans="25:29" x14ac:dyDescent="0.35">
      <c r="Y2611" t="str">
        <f t="shared" si="65"/>
        <v>8431_Activités des sièges sociaux ; conseil de gestion</v>
      </c>
      <c r="Z2611" t="str">
        <f>INDEX(PDC!$K$1:$L$89,MATCH('RP2016'!$AB2611,PDC!$K:$K,0),MATCH($Z$3,PDC!$K$1:$L$1,0))</f>
        <v>Activités des sièges sociaux ; conseil de gestion</v>
      </c>
      <c r="AA2611">
        <v>8431</v>
      </c>
      <c r="AB2611" t="s">
        <v>234</v>
      </c>
      <c r="AC2611" s="10">
        <v>817.43808430000001</v>
      </c>
    </row>
    <row r="2612" spans="25:29" x14ac:dyDescent="0.35">
      <c r="Y2612" t="str">
        <f t="shared" si="65"/>
        <v>8431_Activités d'architecture et d'ingénierie ; activités de contrôle et analyses techniques</v>
      </c>
      <c r="Z2612" t="str">
        <f>INDEX(PDC!$K$1:$L$89,MATCH('RP2016'!$AB2612,PDC!$K:$K,0),MATCH($Z$3,PDC!$K$1:$L$1,0))</f>
        <v>Activités d'architecture et d'ingénierie ; activités de contrôle et analyses techniques</v>
      </c>
      <c r="AA2612">
        <v>8431</v>
      </c>
      <c r="AB2612" t="s">
        <v>243</v>
      </c>
      <c r="AC2612" s="10">
        <v>941.43563723</v>
      </c>
    </row>
    <row r="2613" spans="25:29" x14ac:dyDescent="0.35">
      <c r="Y2613" t="str">
        <f t="shared" si="65"/>
        <v>8431_Recherche-développement scientifique</v>
      </c>
      <c r="Z2613" t="str">
        <f>INDEX(PDC!$K$1:$L$89,MATCH('RP2016'!$AB2613,PDC!$K:$K,0),MATCH($Z$3,PDC!$K$1:$L$1,0))</f>
        <v>Recherche-développement scientifique</v>
      </c>
      <c r="AA2613">
        <v>8431</v>
      </c>
      <c r="AB2613" t="s">
        <v>251</v>
      </c>
      <c r="AC2613" s="10">
        <v>386.41669912999998</v>
      </c>
    </row>
    <row r="2614" spans="25:29" x14ac:dyDescent="0.35">
      <c r="Y2614" t="str">
        <f t="shared" si="65"/>
        <v>8431_Publicité et études de marché</v>
      </c>
      <c r="Z2614" t="str">
        <f>INDEX(PDC!$K$1:$L$89,MATCH('RP2016'!$AB2614,PDC!$K:$K,0),MATCH($Z$3,PDC!$K$1:$L$1,0))</f>
        <v>Publicité et études de marché</v>
      </c>
      <c r="AA2614">
        <v>8431</v>
      </c>
      <c r="AB2614" t="s">
        <v>157</v>
      </c>
      <c r="AC2614" s="10">
        <v>266.34955149000001</v>
      </c>
    </row>
    <row r="2615" spans="25:29" x14ac:dyDescent="0.35">
      <c r="Y2615" t="str">
        <f t="shared" si="65"/>
        <v>8431_Autres activités spécialisées, scientifiques et techniques</v>
      </c>
      <c r="Z2615" t="str">
        <f>INDEX(PDC!$K$1:$L$89,MATCH('RP2016'!$AB2615,PDC!$K:$K,0),MATCH($Z$3,PDC!$K$1:$L$1,0))</f>
        <v>Autres activités spécialisées, scientifiques et techniques</v>
      </c>
      <c r="AA2615">
        <v>8431</v>
      </c>
      <c r="AB2615" t="s">
        <v>159</v>
      </c>
      <c r="AC2615" s="10">
        <v>100.87195088999999</v>
      </c>
    </row>
    <row r="2616" spans="25:29" x14ac:dyDescent="0.35">
      <c r="Y2616" t="str">
        <f t="shared" si="65"/>
        <v>8431_Activités vétérinaires</v>
      </c>
      <c r="Z2616" t="str">
        <f>INDEX(PDC!$K$1:$L$89,MATCH('RP2016'!$AB2616,PDC!$K:$K,0),MATCH($Z$3,PDC!$K$1:$L$1,0))</f>
        <v>Activités vétérinaires</v>
      </c>
      <c r="AA2616">
        <v>8431</v>
      </c>
      <c r="AB2616" t="s">
        <v>238</v>
      </c>
      <c r="AC2616" s="10">
        <v>68.284521143999996</v>
      </c>
    </row>
    <row r="2617" spans="25:29" x14ac:dyDescent="0.35">
      <c r="Y2617" t="str">
        <f t="shared" si="65"/>
        <v>8431_Activités de location et location-bail</v>
      </c>
      <c r="Z2617" t="str">
        <f>INDEX(PDC!$K$1:$L$89,MATCH('RP2016'!$AB2617,PDC!$K:$K,0),MATCH($Z$3,PDC!$K$1:$L$1,0))</f>
        <v>Activités de location et location-bail</v>
      </c>
      <c r="AA2617">
        <v>8431</v>
      </c>
      <c r="AB2617" t="s">
        <v>236</v>
      </c>
      <c r="AC2617" s="10">
        <v>220.04920271</v>
      </c>
    </row>
    <row r="2618" spans="25:29" x14ac:dyDescent="0.35">
      <c r="Y2618" t="str">
        <f t="shared" si="65"/>
        <v>8431_Activités liées à l'emploi</v>
      </c>
      <c r="Z2618" t="str">
        <f>INDEX(PDC!$K$1:$L$89,MATCH('RP2016'!$AB2618,PDC!$K:$K,0),MATCH($Z$3,PDC!$K$1:$L$1,0))</f>
        <v>Activités liées à l'emploi</v>
      </c>
      <c r="AA2618">
        <v>8431</v>
      </c>
      <c r="AB2618" t="s">
        <v>198</v>
      </c>
      <c r="AC2618" s="10">
        <v>2774.3722834</v>
      </c>
    </row>
    <row r="2619" spans="25:29" x14ac:dyDescent="0.35">
      <c r="Y2619" t="str">
        <f t="shared" si="65"/>
        <v>8431_Activités des agences de voyage, voyagistes, services de réservation et activités connexes</v>
      </c>
      <c r="Z2619" t="str">
        <f>INDEX(PDC!$K$1:$L$89,MATCH('RP2016'!$AB2619,PDC!$K:$K,0),MATCH($Z$3,PDC!$K$1:$L$1,0))</f>
        <v>Activités des agences de voyage, voyagistes, services de réservation et activités connexes</v>
      </c>
      <c r="AA2619">
        <v>8431</v>
      </c>
      <c r="AB2619" t="s">
        <v>227</v>
      </c>
      <c r="AC2619" s="10">
        <v>212.77506431</v>
      </c>
    </row>
    <row r="2620" spans="25:29" x14ac:dyDescent="0.35">
      <c r="Y2620" t="str">
        <f t="shared" si="65"/>
        <v>8431_Enquêtes et sécurité</v>
      </c>
      <c r="Z2620" t="str">
        <f>INDEX(PDC!$K$1:$L$89,MATCH('RP2016'!$AB2620,PDC!$K:$K,0),MATCH($Z$3,PDC!$K$1:$L$1,0))</f>
        <v>Enquêtes et sécurité</v>
      </c>
      <c r="AA2620">
        <v>8431</v>
      </c>
      <c r="AB2620" t="s">
        <v>213</v>
      </c>
      <c r="AC2620" s="10">
        <v>408.85522337999998</v>
      </c>
    </row>
    <row r="2621" spans="25:29" x14ac:dyDescent="0.35">
      <c r="Y2621" t="str">
        <f t="shared" si="65"/>
        <v>8431_Services relatifs aux bâtiments et aménagement paysager</v>
      </c>
      <c r="Z2621" t="str">
        <f>INDEX(PDC!$K$1:$L$89,MATCH('RP2016'!$AB2621,PDC!$K:$K,0),MATCH($Z$3,PDC!$K$1:$L$1,0))</f>
        <v>Services relatifs aux bâtiments et aménagement paysager</v>
      </c>
      <c r="AA2621">
        <v>8431</v>
      </c>
      <c r="AB2621" t="s">
        <v>212</v>
      </c>
      <c r="AC2621" s="10">
        <v>1438.4960281000001</v>
      </c>
    </row>
    <row r="2622" spans="25:29" x14ac:dyDescent="0.35">
      <c r="Y2622" t="str">
        <f t="shared" si="65"/>
        <v>8431_Activités administratives et autres activités de soutien aux entreprises</v>
      </c>
      <c r="Z2622" t="str">
        <f>INDEX(PDC!$K$1:$L$89,MATCH('RP2016'!$AB2622,PDC!$K:$K,0),MATCH($Z$3,PDC!$K$1:$L$1,0))</f>
        <v>Activités administratives et autres activités de soutien aux entreprises</v>
      </c>
      <c r="AA2622">
        <v>8431</v>
      </c>
      <c r="AB2622" t="s">
        <v>224</v>
      </c>
      <c r="AC2622" s="10">
        <v>538.19240898999999</v>
      </c>
    </row>
    <row r="2623" spans="25:29" x14ac:dyDescent="0.35">
      <c r="Y2623" t="str">
        <f t="shared" si="65"/>
        <v>8431_Administration publique et défense ; sécurité sociale obligatoire</v>
      </c>
      <c r="Z2623" t="str">
        <f>INDEX(PDC!$K$1:$L$89,MATCH('RP2016'!$AB2623,PDC!$K:$K,0),MATCH($Z$3,PDC!$K$1:$L$1,0))</f>
        <v>Administration publique et défense ; sécurité sociale obligatoire</v>
      </c>
      <c r="AA2623">
        <v>8431</v>
      </c>
      <c r="AB2623" t="s">
        <v>218</v>
      </c>
      <c r="AC2623" s="10">
        <v>3638.5154041000001</v>
      </c>
    </row>
    <row r="2624" spans="25:29" x14ac:dyDescent="0.35">
      <c r="Y2624" t="str">
        <f t="shared" si="65"/>
        <v>8431_Enseignement</v>
      </c>
      <c r="Z2624" t="str">
        <f>INDEX(PDC!$K$1:$L$89,MATCH('RP2016'!$AB2624,PDC!$K:$K,0),MATCH($Z$3,PDC!$K$1:$L$1,0))</f>
        <v>Enseignement</v>
      </c>
      <c r="AA2624">
        <v>8431</v>
      </c>
      <c r="AB2624" t="s">
        <v>222</v>
      </c>
      <c r="AC2624" s="10">
        <v>2957.0341970999998</v>
      </c>
    </row>
    <row r="2625" spans="25:29" x14ac:dyDescent="0.35">
      <c r="Y2625" t="str">
        <f t="shared" si="65"/>
        <v>8431_Activités pour la santé humaine</v>
      </c>
      <c r="Z2625" t="str">
        <f>INDEX(PDC!$K$1:$L$89,MATCH('RP2016'!$AB2625,PDC!$K:$K,0),MATCH($Z$3,PDC!$K$1:$L$1,0))</f>
        <v>Activités pour la santé humaine</v>
      </c>
      <c r="AA2625">
        <v>8431</v>
      </c>
      <c r="AB2625" t="s">
        <v>207</v>
      </c>
      <c r="AC2625" s="10">
        <v>3331.6077059999998</v>
      </c>
    </row>
    <row r="2626" spans="25:29" x14ac:dyDescent="0.35">
      <c r="Y2626" t="str">
        <f t="shared" si="65"/>
        <v>8431_Hébergement médico-social et social</v>
      </c>
      <c r="Z2626" t="str">
        <f>INDEX(PDC!$K$1:$L$89,MATCH('RP2016'!$AB2626,PDC!$K:$K,0),MATCH($Z$3,PDC!$K$1:$L$1,0))</f>
        <v>Hébergement médico-social et social</v>
      </c>
      <c r="AA2626">
        <v>8431</v>
      </c>
      <c r="AB2626" t="s">
        <v>202</v>
      </c>
      <c r="AC2626" s="10">
        <v>2700.1755527999999</v>
      </c>
    </row>
    <row r="2627" spans="25:29" x14ac:dyDescent="0.35">
      <c r="Y2627" t="str">
        <f t="shared" si="65"/>
        <v>8431_Action sociale sans hébergement</v>
      </c>
      <c r="Z2627" t="str">
        <f>INDEX(PDC!$K$1:$L$89,MATCH('RP2016'!$AB2627,PDC!$K:$K,0),MATCH($Z$3,PDC!$K$1:$L$1,0))</f>
        <v>Action sociale sans hébergement</v>
      </c>
      <c r="AA2627">
        <v>8431</v>
      </c>
      <c r="AB2627" t="s">
        <v>201</v>
      </c>
      <c r="AC2627" s="10">
        <v>5581.6925334999996</v>
      </c>
    </row>
    <row r="2628" spans="25:29" x14ac:dyDescent="0.35">
      <c r="Y2628" t="str">
        <f t="shared" si="65"/>
        <v>8431_Activités créatives, artistiques et de spectacle</v>
      </c>
      <c r="Z2628" t="str">
        <f>INDEX(PDC!$K$1:$L$89,MATCH('RP2016'!$AB2628,PDC!$K:$K,0),MATCH($Z$3,PDC!$K$1:$L$1,0))</f>
        <v>Activités créatives, artistiques et de spectacle</v>
      </c>
      <c r="AA2628">
        <v>8431</v>
      </c>
      <c r="AB2628" t="s">
        <v>245</v>
      </c>
      <c r="AC2628" s="10">
        <v>511.4194023</v>
      </c>
    </row>
    <row r="2629" spans="25:29" x14ac:dyDescent="0.35">
      <c r="Y2629" t="str">
        <f t="shared" ref="Y2629:Y2692" si="66">AA2629&amp;"_"&amp;Z2629</f>
        <v>8431_Bibliothèques, archives, musées et autres activités culturelles</v>
      </c>
      <c r="Z2629" t="str">
        <f>INDEX(PDC!$K$1:$L$89,MATCH('RP2016'!$AB2629,PDC!$K:$K,0),MATCH($Z$3,PDC!$K$1:$L$1,0))</f>
        <v>Bibliothèques, archives, musées et autres activités culturelles</v>
      </c>
      <c r="AA2629">
        <v>8431</v>
      </c>
      <c r="AB2629" t="s">
        <v>239</v>
      </c>
      <c r="AC2629" s="10">
        <v>72.368417655000002</v>
      </c>
    </row>
    <row r="2630" spans="25:29" x14ac:dyDescent="0.35">
      <c r="Y2630" t="str">
        <f t="shared" si="66"/>
        <v>8431_Organisation de jeux de hasard et d'argent</v>
      </c>
      <c r="Z2630" t="str">
        <f>INDEX(PDC!$K$1:$L$89,MATCH('RP2016'!$AB2630,PDC!$K:$K,0),MATCH($Z$3,PDC!$K$1:$L$1,0))</f>
        <v>Organisation de jeux de hasard et d'argent</v>
      </c>
      <c r="AA2630">
        <v>8431</v>
      </c>
      <c r="AB2630" t="s">
        <v>247</v>
      </c>
      <c r="AC2630" s="10">
        <v>12.27672611</v>
      </c>
    </row>
    <row r="2631" spans="25:29" x14ac:dyDescent="0.35">
      <c r="Y2631" t="str">
        <f t="shared" si="66"/>
        <v>8431_Activités sportives, récréatives et de loisirs</v>
      </c>
      <c r="Z2631" t="str">
        <f>INDEX(PDC!$K$1:$L$89,MATCH('RP2016'!$AB2631,PDC!$K:$K,0),MATCH($Z$3,PDC!$K$1:$L$1,0))</f>
        <v>Activités sportives, récréatives et de loisirs</v>
      </c>
      <c r="AA2631">
        <v>8431</v>
      </c>
      <c r="AB2631" t="s">
        <v>241</v>
      </c>
      <c r="AC2631" s="10">
        <v>484.56046737999998</v>
      </c>
    </row>
    <row r="2632" spans="25:29" x14ac:dyDescent="0.35">
      <c r="Y2632" t="str">
        <f t="shared" si="66"/>
        <v>8431_Activités des organisations associatives</v>
      </c>
      <c r="Z2632" t="str">
        <f>INDEX(PDC!$K$1:$L$89,MATCH('RP2016'!$AB2632,PDC!$K:$K,0),MATCH($Z$3,PDC!$K$1:$L$1,0))</f>
        <v>Activités des organisations associatives</v>
      </c>
      <c r="AA2632">
        <v>8431</v>
      </c>
      <c r="AB2632" t="s">
        <v>209</v>
      </c>
      <c r="AC2632" s="10">
        <v>2216.2350384000001</v>
      </c>
    </row>
    <row r="2633" spans="25:29" x14ac:dyDescent="0.35">
      <c r="Y2633" t="str">
        <f t="shared" si="66"/>
        <v>8431_Réparation d'ordinateurs et de biens personnels et domestiques</v>
      </c>
      <c r="Z2633" t="str">
        <f>INDEX(PDC!$K$1:$L$89,MATCH('RP2016'!$AB2633,PDC!$K:$K,0),MATCH($Z$3,PDC!$K$1:$L$1,0))</f>
        <v>Réparation d'ordinateurs et de biens personnels et domestiques</v>
      </c>
      <c r="AA2633">
        <v>8431</v>
      </c>
      <c r="AB2633" t="s">
        <v>242</v>
      </c>
      <c r="AC2633" s="10">
        <v>143.33399997999999</v>
      </c>
    </row>
    <row r="2634" spans="25:29" x14ac:dyDescent="0.35">
      <c r="Y2634" t="str">
        <f t="shared" si="66"/>
        <v>8431_Autres services personnels</v>
      </c>
      <c r="Z2634" t="str">
        <f>INDEX(PDC!$K$1:$L$89,MATCH('RP2016'!$AB2634,PDC!$K:$K,0),MATCH($Z$3,PDC!$K$1:$L$1,0))</f>
        <v>Autres services personnels</v>
      </c>
      <c r="AA2634">
        <v>8431</v>
      </c>
      <c r="AB2634" t="s">
        <v>216</v>
      </c>
      <c r="AC2634" s="10">
        <v>736.16584004000003</v>
      </c>
    </row>
    <row r="2635" spans="25:29" x14ac:dyDescent="0.35">
      <c r="Y2635" t="str">
        <f t="shared" si="66"/>
        <v>8431_Activités des ménages en tant qu'employeurs de personnel domestique</v>
      </c>
      <c r="Z2635" t="str">
        <f>INDEX(PDC!$K$1:$L$89,MATCH('RP2016'!$AB2635,PDC!$K:$K,0),MATCH($Z$3,PDC!$K$1:$L$1,0))</f>
        <v>Activités des ménages en tant qu'employeurs de personnel domestique</v>
      </c>
      <c r="AA2635">
        <v>8431</v>
      </c>
      <c r="AB2635" t="s">
        <v>261</v>
      </c>
      <c r="AC2635" s="10">
        <v>511.46790508999999</v>
      </c>
    </row>
    <row r="2636" spans="25:29" x14ac:dyDescent="0.35">
      <c r="Y2636" t="str">
        <f t="shared" si="66"/>
        <v>8432_Culture et production animale, chasse et services annexes</v>
      </c>
      <c r="Z2636" t="str">
        <f>INDEX(PDC!$K$1:$L$89,MATCH('RP2016'!$AB2636,PDC!$K:$K,0),MATCH($Z$3,PDC!$K$1:$L$1,0))</f>
        <v>Culture et production animale, chasse et services annexes</v>
      </c>
      <c r="AA2636">
        <v>8432</v>
      </c>
      <c r="AB2636" t="s">
        <v>94</v>
      </c>
      <c r="AC2636" s="10">
        <v>493.07904120000001</v>
      </c>
    </row>
    <row r="2637" spans="25:29" x14ac:dyDescent="0.35">
      <c r="Y2637" t="str">
        <f t="shared" si="66"/>
        <v>8432_Sylviculture et exploitation forestière</v>
      </c>
      <c r="Z2637" t="str">
        <f>INDEX(PDC!$K$1:$L$89,MATCH('RP2016'!$AB2637,PDC!$K:$K,0),MATCH($Z$3,PDC!$K$1:$L$1,0))</f>
        <v>Sylviculture et exploitation forestière</v>
      </c>
      <c r="AA2637">
        <v>8432</v>
      </c>
      <c r="AB2637" t="s">
        <v>95</v>
      </c>
      <c r="AC2637" s="10">
        <v>25.180238022000001</v>
      </c>
    </row>
    <row r="2638" spans="25:29" x14ac:dyDescent="0.35">
      <c r="Y2638" t="str">
        <f t="shared" si="66"/>
        <v>8432_Autres industries extractives</v>
      </c>
      <c r="Z2638" t="str">
        <f>INDEX(PDC!$K$1:$L$89,MATCH('RP2016'!$AB2638,PDC!$K:$K,0),MATCH($Z$3,PDC!$K$1:$L$1,0))</f>
        <v>Autres industries extractives</v>
      </c>
      <c r="AA2638">
        <v>8432</v>
      </c>
      <c r="AB2638" t="s">
        <v>96</v>
      </c>
      <c r="AC2638" s="10">
        <v>88.555601952999993</v>
      </c>
    </row>
    <row r="2639" spans="25:29" x14ac:dyDescent="0.35">
      <c r="Y2639" t="str">
        <f t="shared" si="66"/>
        <v>8432_Industries alimentaires</v>
      </c>
      <c r="Z2639" t="str">
        <f>INDEX(PDC!$K$1:$L$89,MATCH('RP2016'!$AB2639,PDC!$K:$K,0),MATCH($Z$3,PDC!$K$1:$L$1,0))</f>
        <v>Industries alimentaires</v>
      </c>
      <c r="AA2639">
        <v>8432</v>
      </c>
      <c r="AB2639" t="s">
        <v>199</v>
      </c>
      <c r="AC2639" s="10">
        <v>1356.7062344000001</v>
      </c>
    </row>
    <row r="2640" spans="25:29" x14ac:dyDescent="0.35">
      <c r="Y2640" t="str">
        <f t="shared" si="66"/>
        <v>8432_Fabrication de boissons</v>
      </c>
      <c r="Z2640" t="str">
        <f>INDEX(PDC!$K$1:$L$89,MATCH('RP2016'!$AB2640,PDC!$K:$K,0),MATCH($Z$3,PDC!$K$1:$L$1,0))</f>
        <v>Fabrication de boissons</v>
      </c>
      <c r="AA2640">
        <v>8432</v>
      </c>
      <c r="AB2640" t="s">
        <v>252</v>
      </c>
      <c r="AC2640" s="10">
        <v>174.15526077000001</v>
      </c>
    </row>
    <row r="2641" spans="25:29" x14ac:dyDescent="0.35">
      <c r="Y2641" t="str">
        <f t="shared" si="66"/>
        <v>8432_Fabrication de textiles</v>
      </c>
      <c r="Z2641" t="str">
        <f>INDEX(PDC!$K$1:$L$89,MATCH('RP2016'!$AB2641,PDC!$K:$K,0),MATCH($Z$3,PDC!$K$1:$L$1,0))</f>
        <v>Fabrication de textiles</v>
      </c>
      <c r="AA2641">
        <v>8432</v>
      </c>
      <c r="AB2641" t="s">
        <v>250</v>
      </c>
      <c r="AC2641" s="10">
        <v>3.1315902661999999</v>
      </c>
    </row>
    <row r="2642" spans="25:29" x14ac:dyDescent="0.35">
      <c r="Y2642" t="str">
        <f t="shared" si="66"/>
        <v>8432_Industrie de l'habillement</v>
      </c>
      <c r="Z2642" t="str">
        <f>INDEX(PDC!$K$1:$L$89,MATCH('RP2016'!$AB2642,PDC!$K:$K,0),MATCH($Z$3,PDC!$K$1:$L$1,0))</f>
        <v>Industrie de l'habillement</v>
      </c>
      <c r="AA2642">
        <v>8432</v>
      </c>
      <c r="AB2642" t="s">
        <v>254</v>
      </c>
      <c r="AC2642" s="10">
        <v>15.160513833</v>
      </c>
    </row>
    <row r="2643" spans="25:29" x14ac:dyDescent="0.35">
      <c r="Y2643" t="str">
        <f t="shared" si="66"/>
        <v>8432_Industrie du cuir et de la chaussure</v>
      </c>
      <c r="Z2643" t="str">
        <f>INDEX(PDC!$K$1:$L$89,MATCH('RP2016'!$AB2643,PDC!$K:$K,0),MATCH($Z$3,PDC!$K$1:$L$1,0))</f>
        <v>Industrie du cuir et de la chaussure</v>
      </c>
      <c r="AA2643">
        <v>8432</v>
      </c>
      <c r="AB2643" t="s">
        <v>143</v>
      </c>
      <c r="AC2643" s="10">
        <v>901.41285863999997</v>
      </c>
    </row>
    <row r="2644" spans="25:29" x14ac:dyDescent="0.35">
      <c r="Y2644" t="str">
        <f t="shared" si="66"/>
        <v>8432_Travail du bois et fabrication d'articles en bois et en liège, à l'exception des meubles ; fabrication d'articles en vannerie et sparterie</v>
      </c>
      <c r="Z2644" t="str">
        <f>INDEX(PDC!$K$1:$L$89,MATCH('RP2016'!$AB2644,PDC!$K:$K,0),MATCH($Z$3,PDC!$K$1:$L$1,0))</f>
        <v>Travail du bois et fabrication d'articles en bois et en liège, à l'exception des meubles ; fabrication d'articles en vannerie et sparterie</v>
      </c>
      <c r="AA2644">
        <v>8432</v>
      </c>
      <c r="AB2644" t="s">
        <v>196</v>
      </c>
      <c r="AC2644" s="10">
        <v>177.66645498</v>
      </c>
    </row>
    <row r="2645" spans="25:29" x14ac:dyDescent="0.35">
      <c r="Y2645" t="str">
        <f t="shared" si="66"/>
        <v>8432_Industrie du papier et du carton</v>
      </c>
      <c r="Z2645" t="str">
        <f>INDEX(PDC!$K$1:$L$89,MATCH('RP2016'!$AB2645,PDC!$K:$K,0),MATCH($Z$3,PDC!$K$1:$L$1,0))</f>
        <v>Industrie du papier et du carton</v>
      </c>
      <c r="AA2645">
        <v>8432</v>
      </c>
      <c r="AB2645" t="s">
        <v>248</v>
      </c>
      <c r="AC2645" s="10">
        <v>10.102566532999999</v>
      </c>
    </row>
    <row r="2646" spans="25:29" x14ac:dyDescent="0.35">
      <c r="Y2646" t="str">
        <f t="shared" si="66"/>
        <v>8432_Imprimerie et reproduction d'enregistrements</v>
      </c>
      <c r="Z2646" t="str">
        <f>INDEX(PDC!$K$1:$L$89,MATCH('RP2016'!$AB2646,PDC!$K:$K,0),MATCH($Z$3,PDC!$K$1:$L$1,0))</f>
        <v>Imprimerie et reproduction d'enregistrements</v>
      </c>
      <c r="AA2646">
        <v>8432</v>
      </c>
      <c r="AB2646" t="s">
        <v>221</v>
      </c>
      <c r="AC2646" s="10">
        <v>141.13095164999999</v>
      </c>
    </row>
    <row r="2647" spans="25:29" x14ac:dyDescent="0.35">
      <c r="Y2647" t="str">
        <f t="shared" si="66"/>
        <v>8432_Industrie chimique</v>
      </c>
      <c r="Z2647" t="str">
        <f>INDEX(PDC!$K$1:$L$89,MATCH('RP2016'!$AB2647,PDC!$K:$K,0),MATCH($Z$3,PDC!$K$1:$L$1,0))</f>
        <v>Industrie chimique</v>
      </c>
      <c r="AA2647">
        <v>8432</v>
      </c>
      <c r="AB2647" t="s">
        <v>211</v>
      </c>
      <c r="AC2647" s="10">
        <v>458.59005117999999</v>
      </c>
    </row>
    <row r="2648" spans="25:29" x14ac:dyDescent="0.35">
      <c r="Y2648" t="str">
        <f t="shared" si="66"/>
        <v>8432_Industrie pharmaceutique</v>
      </c>
      <c r="Z2648" t="str">
        <f>INDEX(PDC!$K$1:$L$89,MATCH('RP2016'!$AB2648,PDC!$K:$K,0),MATCH($Z$3,PDC!$K$1:$L$1,0))</f>
        <v>Industrie pharmaceutique</v>
      </c>
      <c r="AA2648">
        <v>8432</v>
      </c>
      <c r="AB2648" t="s">
        <v>259</v>
      </c>
      <c r="AC2648" s="10">
        <v>158.69793055</v>
      </c>
    </row>
    <row r="2649" spans="25:29" x14ac:dyDescent="0.35">
      <c r="Y2649" t="str">
        <f t="shared" si="66"/>
        <v>8432_Fabrication de produits en caoutchouc et en plastique</v>
      </c>
      <c r="Z2649" t="str">
        <f>INDEX(PDC!$K$1:$L$89,MATCH('RP2016'!$AB2649,PDC!$K:$K,0),MATCH($Z$3,PDC!$K$1:$L$1,0))</f>
        <v>Fabrication de produits en caoutchouc et en plastique</v>
      </c>
      <c r="AA2649">
        <v>8432</v>
      </c>
      <c r="AB2649" t="s">
        <v>195</v>
      </c>
      <c r="AC2649" s="10">
        <v>582.29647689000001</v>
      </c>
    </row>
    <row r="2650" spans="25:29" x14ac:dyDescent="0.35">
      <c r="Y2650" t="str">
        <f t="shared" si="66"/>
        <v>8432_Fabrication d'autres produits minéraux non métalliques</v>
      </c>
      <c r="Z2650" t="str">
        <f>INDEX(PDC!$K$1:$L$89,MATCH('RP2016'!$AB2650,PDC!$K:$K,0),MATCH($Z$3,PDC!$K$1:$L$1,0))</f>
        <v>Fabrication d'autres produits minéraux non métalliques</v>
      </c>
      <c r="AA2650">
        <v>8432</v>
      </c>
      <c r="AB2650" t="s">
        <v>203</v>
      </c>
      <c r="AC2650" s="10">
        <v>263.99217485000003</v>
      </c>
    </row>
    <row r="2651" spans="25:29" x14ac:dyDescent="0.35">
      <c r="Y2651" t="str">
        <f t="shared" si="66"/>
        <v>8432_Métallurgie</v>
      </c>
      <c r="Z2651" t="str">
        <f>INDEX(PDC!$K$1:$L$89,MATCH('RP2016'!$AB2651,PDC!$K:$K,0),MATCH($Z$3,PDC!$K$1:$L$1,0))</f>
        <v>Métallurgie</v>
      </c>
      <c r="AA2651">
        <v>8432</v>
      </c>
      <c r="AB2651" t="s">
        <v>225</v>
      </c>
      <c r="AC2651" s="10">
        <v>89.978303568000001</v>
      </c>
    </row>
    <row r="2652" spans="25:29" x14ac:dyDescent="0.35">
      <c r="Y2652" t="str">
        <f t="shared" si="66"/>
        <v>8432_Fabrication de produits métalliques, à l'exception des machines et des équipements</v>
      </c>
      <c r="Z2652" t="str">
        <f>INDEX(PDC!$K$1:$L$89,MATCH('RP2016'!$AB2652,PDC!$K:$K,0),MATCH($Z$3,PDC!$K$1:$L$1,0))</f>
        <v>Fabrication de produits métalliques, à l'exception des machines et des équipements</v>
      </c>
      <c r="AA2652">
        <v>8432</v>
      </c>
      <c r="AB2652" t="s">
        <v>204</v>
      </c>
      <c r="AC2652" s="10">
        <v>963.27395103000003</v>
      </c>
    </row>
    <row r="2653" spans="25:29" x14ac:dyDescent="0.35">
      <c r="Y2653" t="str">
        <f t="shared" si="66"/>
        <v>8432_Fabrication de produits informatiques, électroniques et optiques</v>
      </c>
      <c r="Z2653" t="str">
        <f>INDEX(PDC!$K$1:$L$89,MATCH('RP2016'!$AB2653,PDC!$K:$K,0),MATCH($Z$3,PDC!$K$1:$L$1,0))</f>
        <v>Fabrication de produits informatiques, électroniques et optiques</v>
      </c>
      <c r="AA2653">
        <v>8432</v>
      </c>
      <c r="AB2653" t="s">
        <v>145</v>
      </c>
      <c r="AC2653" s="10">
        <v>104.6859336</v>
      </c>
    </row>
    <row r="2654" spans="25:29" x14ac:dyDescent="0.35">
      <c r="Y2654" t="str">
        <f t="shared" si="66"/>
        <v>8432_Fabrication d'équipements électriques</v>
      </c>
      <c r="Z2654" t="str">
        <f>INDEX(PDC!$K$1:$L$89,MATCH('RP2016'!$AB2654,PDC!$K:$K,0),MATCH($Z$3,PDC!$K$1:$L$1,0))</f>
        <v>Fabrication d'équipements électriques</v>
      </c>
      <c r="AA2654">
        <v>8432</v>
      </c>
      <c r="AB2654" t="s">
        <v>235</v>
      </c>
      <c r="AC2654" s="10">
        <v>298.65885515000002</v>
      </c>
    </row>
    <row r="2655" spans="25:29" x14ac:dyDescent="0.35">
      <c r="Y2655" t="str">
        <f t="shared" si="66"/>
        <v>8432_Fabrication de machines et équipements n.c.a.</v>
      </c>
      <c r="Z2655" t="str">
        <f>INDEX(PDC!$K$1:$L$89,MATCH('RP2016'!$AB2655,PDC!$K:$K,0),MATCH($Z$3,PDC!$K$1:$L$1,0))</f>
        <v>Fabrication de machines et équipements n.c.a.</v>
      </c>
      <c r="AA2655">
        <v>8432</v>
      </c>
      <c r="AB2655" t="s">
        <v>219</v>
      </c>
      <c r="AC2655" s="10">
        <v>161.03316518</v>
      </c>
    </row>
    <row r="2656" spans="25:29" x14ac:dyDescent="0.35">
      <c r="Y2656" t="str">
        <f t="shared" si="66"/>
        <v>8432_Industrie automobile</v>
      </c>
      <c r="Z2656" t="str">
        <f>INDEX(PDC!$K$1:$L$89,MATCH('RP2016'!$AB2656,PDC!$K:$K,0),MATCH($Z$3,PDC!$K$1:$L$1,0))</f>
        <v>Industrie automobile</v>
      </c>
      <c r="AA2656">
        <v>8432</v>
      </c>
      <c r="AB2656" t="s">
        <v>208</v>
      </c>
      <c r="AC2656" s="10">
        <v>176.18621517</v>
      </c>
    </row>
    <row r="2657" spans="25:29" x14ac:dyDescent="0.35">
      <c r="Y2657" t="str">
        <f t="shared" si="66"/>
        <v>8432_Fabrication d'autres matériels de transport</v>
      </c>
      <c r="Z2657" t="str">
        <f>INDEX(PDC!$K$1:$L$89,MATCH('RP2016'!$AB2657,PDC!$K:$K,0),MATCH($Z$3,PDC!$K$1:$L$1,0))</f>
        <v>Fabrication d'autres matériels de transport</v>
      </c>
      <c r="AA2657">
        <v>8432</v>
      </c>
      <c r="AB2657" t="s">
        <v>237</v>
      </c>
      <c r="AC2657" s="10">
        <v>5.0472586847000001</v>
      </c>
    </row>
    <row r="2658" spans="25:29" x14ac:dyDescent="0.35">
      <c r="Y2658" t="str">
        <f t="shared" si="66"/>
        <v>8432_Fabrication de meubles</v>
      </c>
      <c r="Z2658" t="str">
        <f>INDEX(PDC!$K$1:$L$89,MATCH('RP2016'!$AB2658,PDC!$K:$K,0),MATCH($Z$3,PDC!$K$1:$L$1,0))</f>
        <v>Fabrication de meubles</v>
      </c>
      <c r="AA2658">
        <v>8432</v>
      </c>
      <c r="AB2658" t="s">
        <v>231</v>
      </c>
      <c r="AC2658" s="10">
        <v>51.242508962000002</v>
      </c>
    </row>
    <row r="2659" spans="25:29" x14ac:dyDescent="0.35">
      <c r="Y2659" t="str">
        <f t="shared" si="66"/>
        <v>8432_Autres industries manufacturières</v>
      </c>
      <c r="Z2659" t="str">
        <f>INDEX(PDC!$K$1:$L$89,MATCH('RP2016'!$AB2659,PDC!$K:$K,0),MATCH($Z$3,PDC!$K$1:$L$1,0))</f>
        <v>Autres industries manufacturières</v>
      </c>
      <c r="AA2659">
        <v>8432</v>
      </c>
      <c r="AB2659" t="s">
        <v>244</v>
      </c>
      <c r="AC2659" s="10">
        <v>139.34881106</v>
      </c>
    </row>
    <row r="2660" spans="25:29" x14ac:dyDescent="0.35">
      <c r="Y2660" t="str">
        <f t="shared" si="66"/>
        <v>8432_Réparation et installation de machines et d'équipements</v>
      </c>
      <c r="Z2660" t="str">
        <f>INDEX(PDC!$K$1:$L$89,MATCH('RP2016'!$AB2660,PDC!$K:$K,0),MATCH($Z$3,PDC!$K$1:$L$1,0))</f>
        <v>Réparation et installation de machines et d'équipements</v>
      </c>
      <c r="AA2660">
        <v>8432</v>
      </c>
      <c r="AB2660" t="s">
        <v>215</v>
      </c>
      <c r="AC2660" s="10">
        <v>215.76846014</v>
      </c>
    </row>
    <row r="2661" spans="25:29" x14ac:dyDescent="0.35">
      <c r="Y2661" t="str">
        <f t="shared" si="66"/>
        <v>8432_Production et distribution d'électricité, de gaz, de vapeur et d'air conditionné</v>
      </c>
      <c r="Z2661" t="str">
        <f>INDEX(PDC!$K$1:$L$89,MATCH('RP2016'!$AB2661,PDC!$K:$K,0),MATCH($Z$3,PDC!$K$1:$L$1,0))</f>
        <v>Production et distribution d'électricité, de gaz, de vapeur et d'air conditionné</v>
      </c>
      <c r="AA2661">
        <v>8432</v>
      </c>
      <c r="AB2661" t="s">
        <v>253</v>
      </c>
      <c r="AC2661" s="10">
        <v>192.87227412999999</v>
      </c>
    </row>
    <row r="2662" spans="25:29" x14ac:dyDescent="0.35">
      <c r="Y2662" t="str">
        <f t="shared" si="66"/>
        <v>8432_Captage, traitement et distribution d'eau</v>
      </c>
      <c r="Z2662" t="str">
        <f>INDEX(PDC!$K$1:$L$89,MATCH('RP2016'!$AB2662,PDC!$K:$K,0),MATCH($Z$3,PDC!$K$1:$L$1,0))</f>
        <v>Captage, traitement et distribution d'eau</v>
      </c>
      <c r="AA2662">
        <v>8432</v>
      </c>
      <c r="AB2662" t="s">
        <v>230</v>
      </c>
      <c r="AC2662" s="10">
        <v>33.718239699000002</v>
      </c>
    </row>
    <row r="2663" spans="25:29" x14ac:dyDescent="0.35">
      <c r="Y2663" t="str">
        <f t="shared" si="66"/>
        <v>8432_Collecte et traitement des eaux usées</v>
      </c>
      <c r="Z2663" t="str">
        <f>INDEX(PDC!$K$1:$L$89,MATCH('RP2016'!$AB2663,PDC!$K:$K,0),MATCH($Z$3,PDC!$K$1:$L$1,0))</f>
        <v>Collecte et traitement des eaux usées</v>
      </c>
      <c r="AA2663">
        <v>8432</v>
      </c>
      <c r="AB2663" t="s">
        <v>197</v>
      </c>
      <c r="AC2663" s="10">
        <v>51.405218562000002</v>
      </c>
    </row>
    <row r="2664" spans="25:29" x14ac:dyDescent="0.35">
      <c r="Y2664" t="str">
        <f t="shared" si="66"/>
        <v>8432_Collecte, traitement et élimination des déchets ; récupération</v>
      </c>
      <c r="Z2664" t="str">
        <f>INDEX(PDC!$K$1:$L$89,MATCH('RP2016'!$AB2664,PDC!$K:$K,0),MATCH($Z$3,PDC!$K$1:$L$1,0))</f>
        <v>Collecte, traitement et élimination des déchets ; récupération</v>
      </c>
      <c r="AA2664">
        <v>8432</v>
      </c>
      <c r="AB2664" t="s">
        <v>147</v>
      </c>
      <c r="AC2664" s="10">
        <v>270.29649167999997</v>
      </c>
    </row>
    <row r="2665" spans="25:29" x14ac:dyDescent="0.35">
      <c r="Y2665" t="str">
        <f t="shared" si="66"/>
        <v>8432_Construction de bâtiments</v>
      </c>
      <c r="Z2665" t="str">
        <f>INDEX(PDC!$K$1:$L$89,MATCH('RP2016'!$AB2665,PDC!$K:$K,0),MATCH($Z$3,PDC!$K$1:$L$1,0))</f>
        <v>Construction de bâtiments</v>
      </c>
      <c r="AA2665">
        <v>8432</v>
      </c>
      <c r="AB2665" t="s">
        <v>193</v>
      </c>
      <c r="AC2665" s="10">
        <v>78.130280818000003</v>
      </c>
    </row>
    <row r="2666" spans="25:29" x14ac:dyDescent="0.35">
      <c r="Y2666" t="str">
        <f t="shared" si="66"/>
        <v>8432_Génie civil</v>
      </c>
      <c r="Z2666" t="str">
        <f>INDEX(PDC!$K$1:$L$89,MATCH('RP2016'!$AB2666,PDC!$K:$K,0),MATCH($Z$3,PDC!$K$1:$L$1,0))</f>
        <v>Génie civil</v>
      </c>
      <c r="AA2666">
        <v>8432</v>
      </c>
      <c r="AB2666" t="s">
        <v>149</v>
      </c>
      <c r="AC2666" s="10">
        <v>353.88182870000003</v>
      </c>
    </row>
    <row r="2667" spans="25:29" x14ac:dyDescent="0.35">
      <c r="Y2667" t="str">
        <f t="shared" si="66"/>
        <v>8432_Travaux de construction spécialisés</v>
      </c>
      <c r="Z2667" t="str">
        <f>INDEX(PDC!$K$1:$L$89,MATCH('RP2016'!$AB2667,PDC!$K:$K,0),MATCH($Z$3,PDC!$K$1:$L$1,0))</f>
        <v>Travaux de construction spécialisés</v>
      </c>
      <c r="AA2667">
        <v>8432</v>
      </c>
      <c r="AB2667" t="s">
        <v>151</v>
      </c>
      <c r="AC2667" s="10">
        <v>1933.4058310999999</v>
      </c>
    </row>
    <row r="2668" spans="25:29" x14ac:dyDescent="0.35">
      <c r="Y2668" t="str">
        <f t="shared" si="66"/>
        <v>8432_Commerce et réparation d'automobiles et de motocycles</v>
      </c>
      <c r="Z2668" t="str">
        <f>INDEX(PDC!$K$1:$L$89,MATCH('RP2016'!$AB2668,PDC!$K:$K,0),MATCH($Z$3,PDC!$K$1:$L$1,0))</f>
        <v>Commerce et réparation d'automobiles et de motocycles</v>
      </c>
      <c r="AA2668">
        <v>8432</v>
      </c>
      <c r="AB2668" t="s">
        <v>223</v>
      </c>
      <c r="AC2668" s="10">
        <v>808.90992014999995</v>
      </c>
    </row>
    <row r="2669" spans="25:29" x14ac:dyDescent="0.35">
      <c r="Y2669" t="str">
        <f t="shared" si="66"/>
        <v>8432_Commerce de gros, à l'exception des automobiles et des motocycles</v>
      </c>
      <c r="Z2669" t="str">
        <f>INDEX(PDC!$K$1:$L$89,MATCH('RP2016'!$AB2669,PDC!$K:$K,0),MATCH($Z$3,PDC!$K$1:$L$1,0))</f>
        <v>Commerce de gros, à l'exception des automobiles et des motocycles</v>
      </c>
      <c r="AA2669">
        <v>8432</v>
      </c>
      <c r="AB2669" t="s">
        <v>210</v>
      </c>
      <c r="AC2669" s="10">
        <v>1364.7738909</v>
      </c>
    </row>
    <row r="2670" spans="25:29" x14ac:dyDescent="0.35">
      <c r="Y2670" t="str">
        <f t="shared" si="66"/>
        <v>8432_Commerce de détail, à l'exception des automobiles et des motocycles</v>
      </c>
      <c r="Z2670" t="str">
        <f>INDEX(PDC!$K$1:$L$89,MATCH('RP2016'!$AB2670,PDC!$K:$K,0),MATCH($Z$3,PDC!$K$1:$L$1,0))</f>
        <v>Commerce de détail, à l'exception des automobiles et des motocycles</v>
      </c>
      <c r="AA2670">
        <v>8432</v>
      </c>
      <c r="AB2670" t="s">
        <v>206</v>
      </c>
      <c r="AC2670" s="10">
        <v>3420.6393622000001</v>
      </c>
    </row>
    <row r="2671" spans="25:29" x14ac:dyDescent="0.35">
      <c r="Y2671" t="str">
        <f t="shared" si="66"/>
        <v>8432_Transports terrestres et transport par conduites</v>
      </c>
      <c r="Z2671" t="str">
        <f>INDEX(PDC!$K$1:$L$89,MATCH('RP2016'!$AB2671,PDC!$K:$K,0),MATCH($Z$3,PDC!$K$1:$L$1,0))</f>
        <v>Transports terrestres et transport par conduites</v>
      </c>
      <c r="AA2671">
        <v>8432</v>
      </c>
      <c r="AB2671" t="s">
        <v>205</v>
      </c>
      <c r="AC2671" s="10">
        <v>1321.4363318000001</v>
      </c>
    </row>
    <row r="2672" spans="25:29" x14ac:dyDescent="0.35">
      <c r="Y2672" t="str">
        <f t="shared" si="66"/>
        <v>8432_Transports aériens</v>
      </c>
      <c r="Z2672" t="str">
        <f>INDEX(PDC!$K$1:$L$89,MATCH('RP2016'!$AB2672,PDC!$K:$K,0),MATCH($Z$3,PDC!$K$1:$L$1,0))</f>
        <v>Transports aériens</v>
      </c>
      <c r="AA2672">
        <v>8432</v>
      </c>
      <c r="AB2672" t="s">
        <v>258</v>
      </c>
      <c r="AC2672" s="10">
        <v>30.437739228000002</v>
      </c>
    </row>
    <row r="2673" spans="25:29" x14ac:dyDescent="0.35">
      <c r="Y2673" t="str">
        <f t="shared" si="66"/>
        <v>8432_Entreposage et services auxiliaires des transports</v>
      </c>
      <c r="Z2673" t="str">
        <f>INDEX(PDC!$K$1:$L$89,MATCH('RP2016'!$AB2673,PDC!$K:$K,0),MATCH($Z$3,PDC!$K$1:$L$1,0))</f>
        <v>Entreposage et services auxiliaires des transports</v>
      </c>
      <c r="AA2673">
        <v>8432</v>
      </c>
      <c r="AB2673" t="s">
        <v>200</v>
      </c>
      <c r="AC2673" s="10">
        <v>249.16482869000001</v>
      </c>
    </row>
    <row r="2674" spans="25:29" x14ac:dyDescent="0.35">
      <c r="Y2674" t="str">
        <f t="shared" si="66"/>
        <v>8432_Activités de poste et de courrier</v>
      </c>
      <c r="Z2674" t="str">
        <f>INDEX(PDC!$K$1:$L$89,MATCH('RP2016'!$AB2674,PDC!$K:$K,0),MATCH($Z$3,PDC!$K$1:$L$1,0))</f>
        <v>Activités de poste et de courrier</v>
      </c>
      <c r="AA2674">
        <v>8432</v>
      </c>
      <c r="AB2674" t="s">
        <v>229</v>
      </c>
      <c r="AC2674" s="10">
        <v>212.64534413999999</v>
      </c>
    </row>
    <row r="2675" spans="25:29" x14ac:dyDescent="0.35">
      <c r="Y2675" t="str">
        <f t="shared" si="66"/>
        <v>8432_Hébergement</v>
      </c>
      <c r="Z2675" t="str">
        <f>INDEX(PDC!$K$1:$L$89,MATCH('RP2016'!$AB2675,PDC!$K:$K,0),MATCH($Z$3,PDC!$K$1:$L$1,0))</f>
        <v>Hébergement</v>
      </c>
      <c r="AA2675">
        <v>8432</v>
      </c>
      <c r="AB2675" t="s">
        <v>220</v>
      </c>
      <c r="AC2675" s="10">
        <v>521.15536458999998</v>
      </c>
    </row>
    <row r="2676" spans="25:29" x14ac:dyDescent="0.35">
      <c r="Y2676" t="str">
        <f t="shared" si="66"/>
        <v>8432_Restauration</v>
      </c>
      <c r="Z2676" t="str">
        <f>INDEX(PDC!$K$1:$L$89,MATCH('RP2016'!$AB2676,PDC!$K:$K,0),MATCH($Z$3,PDC!$K$1:$L$1,0))</f>
        <v>Restauration</v>
      </c>
      <c r="AA2676">
        <v>8432</v>
      </c>
      <c r="AB2676" t="s">
        <v>214</v>
      </c>
      <c r="AC2676" s="10">
        <v>930.75842422999995</v>
      </c>
    </row>
    <row r="2677" spans="25:29" x14ac:dyDescent="0.35">
      <c r="Y2677" t="str">
        <f t="shared" si="66"/>
        <v>8432_Édition</v>
      </c>
      <c r="Z2677" t="str">
        <f>INDEX(PDC!$K$1:$L$89,MATCH('RP2016'!$AB2677,PDC!$K:$K,0),MATCH($Z$3,PDC!$K$1:$L$1,0))</f>
        <v>Édition</v>
      </c>
      <c r="AA2677">
        <v>8432</v>
      </c>
      <c r="AB2677" t="s">
        <v>255</v>
      </c>
      <c r="AC2677" s="10">
        <v>53.204691316999998</v>
      </c>
    </row>
    <row r="2678" spans="25:29" x14ac:dyDescent="0.35">
      <c r="Y2678" t="str">
        <f t="shared" si="66"/>
        <v>8432_Production de films cinématographiques, de vidéo et de programmes de télévision ; enregistrement sonore et édition musicale</v>
      </c>
      <c r="Z2678" t="str">
        <f>INDEX(PDC!$K$1:$L$89,MATCH('RP2016'!$AB2678,PDC!$K:$K,0),MATCH($Z$3,PDC!$K$1:$L$1,0))</f>
        <v>Production de films cinématographiques, de vidéo et de programmes de télévision ; enregistrement sonore et édition musicale</v>
      </c>
      <c r="AA2678">
        <v>8432</v>
      </c>
      <c r="AB2678" t="s">
        <v>228</v>
      </c>
      <c r="AC2678" s="10">
        <v>21.700971785</v>
      </c>
    </row>
    <row r="2679" spans="25:29" x14ac:dyDescent="0.35">
      <c r="Y2679" t="str">
        <f t="shared" si="66"/>
        <v>8432_Programmation et diffusion</v>
      </c>
      <c r="Z2679" t="str">
        <f>INDEX(PDC!$K$1:$L$89,MATCH('RP2016'!$AB2679,PDC!$K:$K,0),MATCH($Z$3,PDC!$K$1:$L$1,0))</f>
        <v>Programmation et diffusion</v>
      </c>
      <c r="AA2679">
        <v>8432</v>
      </c>
      <c r="AB2679" t="s">
        <v>257</v>
      </c>
      <c r="AC2679" s="10">
        <v>5.6770008848</v>
      </c>
    </row>
    <row r="2680" spans="25:29" x14ac:dyDescent="0.35">
      <c r="Y2680" t="str">
        <f t="shared" si="66"/>
        <v>8432_Télécommunications</v>
      </c>
      <c r="Z2680" t="str">
        <f>INDEX(PDC!$K$1:$L$89,MATCH('RP2016'!$AB2680,PDC!$K:$K,0),MATCH($Z$3,PDC!$K$1:$L$1,0))</f>
        <v>Télécommunications</v>
      </c>
      <c r="AA2680">
        <v>8432</v>
      </c>
      <c r="AB2680" t="s">
        <v>249</v>
      </c>
      <c r="AC2680" s="10">
        <v>61.136514732000002</v>
      </c>
    </row>
    <row r="2681" spans="25:29" x14ac:dyDescent="0.35">
      <c r="Y2681" t="str">
        <f t="shared" si="66"/>
        <v>8432_Programmation, conseil et autres activités informatiques</v>
      </c>
      <c r="Z2681" t="str">
        <f>INDEX(PDC!$K$1:$L$89,MATCH('RP2016'!$AB2681,PDC!$K:$K,0),MATCH($Z$3,PDC!$K$1:$L$1,0))</f>
        <v>Programmation, conseil et autres activités informatiques</v>
      </c>
      <c r="AA2681">
        <v>8432</v>
      </c>
      <c r="AB2681" t="s">
        <v>233</v>
      </c>
      <c r="AC2681" s="10">
        <v>106.17387228</v>
      </c>
    </row>
    <row r="2682" spans="25:29" x14ac:dyDescent="0.35">
      <c r="Y2682" t="str">
        <f t="shared" si="66"/>
        <v>8432_Services d'information</v>
      </c>
      <c r="Z2682" t="str">
        <f>INDEX(PDC!$K$1:$L$89,MATCH('RP2016'!$AB2682,PDC!$K:$K,0),MATCH($Z$3,PDC!$K$1:$L$1,0))</f>
        <v>Services d'information</v>
      </c>
      <c r="AA2682">
        <v>8432</v>
      </c>
      <c r="AB2682" t="s">
        <v>153</v>
      </c>
      <c r="AC2682" s="10">
        <v>23.113564789000002</v>
      </c>
    </row>
    <row r="2683" spans="25:29" x14ac:dyDescent="0.35">
      <c r="Y2683" t="str">
        <f t="shared" si="66"/>
        <v>8432_Activités des services financiers, hors assurance et caisses de retraite</v>
      </c>
      <c r="Z2683" t="str">
        <f>INDEX(PDC!$K$1:$L$89,MATCH('RP2016'!$AB2683,PDC!$K:$K,0),MATCH($Z$3,PDC!$K$1:$L$1,0))</f>
        <v>Activités des services financiers, hors assurance et caisses de retraite</v>
      </c>
      <c r="AA2683">
        <v>8432</v>
      </c>
      <c r="AB2683" t="s">
        <v>226</v>
      </c>
      <c r="AC2683" s="10">
        <v>513.83694804000004</v>
      </c>
    </row>
    <row r="2684" spans="25:29" x14ac:dyDescent="0.35">
      <c r="Y2684" t="str">
        <f t="shared" si="66"/>
        <v>8432_Assurance</v>
      </c>
      <c r="Z2684" t="str">
        <f>INDEX(PDC!$K$1:$L$89,MATCH('RP2016'!$AB2684,PDC!$K:$K,0),MATCH($Z$3,PDC!$K$1:$L$1,0))</f>
        <v>Assurance</v>
      </c>
      <c r="AA2684">
        <v>8432</v>
      </c>
      <c r="AB2684" t="s">
        <v>240</v>
      </c>
      <c r="AC2684" s="10">
        <v>144.90960128</v>
      </c>
    </row>
    <row r="2685" spans="25:29" x14ac:dyDescent="0.35">
      <c r="Y2685" t="str">
        <f t="shared" si="66"/>
        <v>8432_Activités auxiliaires de services financiers et d'assurance</v>
      </c>
      <c r="Z2685" t="str">
        <f>INDEX(PDC!$K$1:$L$89,MATCH('RP2016'!$AB2685,PDC!$K:$K,0),MATCH($Z$3,PDC!$K$1:$L$1,0))</f>
        <v>Activités auxiliaires de services financiers et d'assurance</v>
      </c>
      <c r="AA2685">
        <v>8432</v>
      </c>
      <c r="AB2685" t="s">
        <v>232</v>
      </c>
      <c r="AC2685" s="10">
        <v>171.98930476000001</v>
      </c>
    </row>
    <row r="2686" spans="25:29" x14ac:dyDescent="0.35">
      <c r="Y2686" t="str">
        <f t="shared" si="66"/>
        <v>8432_Activités immobilières</v>
      </c>
      <c r="Z2686" t="str">
        <f>INDEX(PDC!$K$1:$L$89,MATCH('RP2016'!$AB2686,PDC!$K:$K,0),MATCH($Z$3,PDC!$K$1:$L$1,0))</f>
        <v>Activités immobilières</v>
      </c>
      <c r="AA2686">
        <v>8432</v>
      </c>
      <c r="AB2686" t="s">
        <v>217</v>
      </c>
      <c r="AC2686" s="10">
        <v>372.23848774999999</v>
      </c>
    </row>
    <row r="2687" spans="25:29" x14ac:dyDescent="0.35">
      <c r="Y2687" t="str">
        <f t="shared" si="66"/>
        <v>8432_Activités juridiques et comptables</v>
      </c>
      <c r="Z2687" t="str">
        <f>INDEX(PDC!$K$1:$L$89,MATCH('RP2016'!$AB2687,PDC!$K:$K,0),MATCH($Z$3,PDC!$K$1:$L$1,0))</f>
        <v>Activités juridiques et comptables</v>
      </c>
      <c r="AA2687">
        <v>8432</v>
      </c>
      <c r="AB2687" t="s">
        <v>155</v>
      </c>
      <c r="AC2687" s="10">
        <v>404.42028569000001</v>
      </c>
    </row>
    <row r="2688" spans="25:29" x14ac:dyDescent="0.35">
      <c r="Y2688" t="str">
        <f t="shared" si="66"/>
        <v>8432_Activités des sièges sociaux ; conseil de gestion</v>
      </c>
      <c r="Z2688" t="str">
        <f>INDEX(PDC!$K$1:$L$89,MATCH('RP2016'!$AB2688,PDC!$K:$K,0),MATCH($Z$3,PDC!$K$1:$L$1,0))</f>
        <v>Activités des sièges sociaux ; conseil de gestion</v>
      </c>
      <c r="AA2688">
        <v>8432</v>
      </c>
      <c r="AB2688" t="s">
        <v>234</v>
      </c>
      <c r="AC2688" s="10">
        <v>139.74744881000001</v>
      </c>
    </row>
    <row r="2689" spans="25:29" x14ac:dyDescent="0.35">
      <c r="Y2689" t="str">
        <f t="shared" si="66"/>
        <v>8432_Activités d'architecture et d'ingénierie ; activités de contrôle et analyses techniques</v>
      </c>
      <c r="Z2689" t="str">
        <f>INDEX(PDC!$K$1:$L$89,MATCH('RP2016'!$AB2689,PDC!$K:$K,0),MATCH($Z$3,PDC!$K$1:$L$1,0))</f>
        <v>Activités d'architecture et d'ingénierie ; activités de contrôle et analyses techniques</v>
      </c>
      <c r="AA2689">
        <v>8432</v>
      </c>
      <c r="AB2689" t="s">
        <v>243</v>
      </c>
      <c r="AC2689" s="10">
        <v>140.73880331999999</v>
      </c>
    </row>
    <row r="2690" spans="25:29" x14ac:dyDescent="0.35">
      <c r="Y2690" t="str">
        <f t="shared" si="66"/>
        <v>8432_Recherche-développement scientifique</v>
      </c>
      <c r="Z2690" t="str">
        <f>INDEX(PDC!$K$1:$L$89,MATCH('RP2016'!$AB2690,PDC!$K:$K,0),MATCH($Z$3,PDC!$K$1:$L$1,0))</f>
        <v>Recherche-développement scientifique</v>
      </c>
      <c r="AA2690">
        <v>8432</v>
      </c>
      <c r="AB2690" t="s">
        <v>251</v>
      </c>
      <c r="AC2690" s="10">
        <v>10.859169557</v>
      </c>
    </row>
    <row r="2691" spans="25:29" x14ac:dyDescent="0.35">
      <c r="Y2691" t="str">
        <f t="shared" si="66"/>
        <v>8432_Publicité et études de marché</v>
      </c>
      <c r="Z2691" t="str">
        <f>INDEX(PDC!$K$1:$L$89,MATCH('RP2016'!$AB2691,PDC!$K:$K,0),MATCH($Z$3,PDC!$K$1:$L$1,0))</f>
        <v>Publicité et études de marché</v>
      </c>
      <c r="AA2691">
        <v>8432</v>
      </c>
      <c r="AB2691" t="s">
        <v>157</v>
      </c>
      <c r="AC2691" s="10">
        <v>56.795794805</v>
      </c>
    </row>
    <row r="2692" spans="25:29" x14ac:dyDescent="0.35">
      <c r="Y2692" t="str">
        <f t="shared" si="66"/>
        <v>8432_Autres activités spécialisées, scientifiques et techniques</v>
      </c>
      <c r="Z2692" t="str">
        <f>INDEX(PDC!$K$1:$L$89,MATCH('RP2016'!$AB2692,PDC!$K:$K,0),MATCH($Z$3,PDC!$K$1:$L$1,0))</f>
        <v>Autres activités spécialisées, scientifiques et techniques</v>
      </c>
      <c r="AA2692">
        <v>8432</v>
      </c>
      <c r="AB2692" t="s">
        <v>159</v>
      </c>
      <c r="AC2692" s="10">
        <v>66.037830756999995</v>
      </c>
    </row>
    <row r="2693" spans="25:29" x14ac:dyDescent="0.35">
      <c r="Y2693" t="str">
        <f t="shared" ref="Y2693:Y2756" si="67">AA2693&amp;"_"&amp;Z2693</f>
        <v>8432_Activités vétérinaires</v>
      </c>
      <c r="Z2693" t="str">
        <f>INDEX(PDC!$K$1:$L$89,MATCH('RP2016'!$AB2693,PDC!$K:$K,0),MATCH($Z$3,PDC!$K$1:$L$1,0))</f>
        <v>Activités vétérinaires</v>
      </c>
      <c r="AA2693">
        <v>8432</v>
      </c>
      <c r="AB2693" t="s">
        <v>238</v>
      </c>
      <c r="AC2693" s="10">
        <v>55.089558523999997</v>
      </c>
    </row>
    <row r="2694" spans="25:29" x14ac:dyDescent="0.35">
      <c r="Y2694" t="str">
        <f t="shared" si="67"/>
        <v>8432_Activités de location et location-bail</v>
      </c>
      <c r="Z2694" t="str">
        <f>INDEX(PDC!$K$1:$L$89,MATCH('RP2016'!$AB2694,PDC!$K:$K,0),MATCH($Z$3,PDC!$K$1:$L$1,0))</f>
        <v>Activités de location et location-bail</v>
      </c>
      <c r="AA2694">
        <v>8432</v>
      </c>
      <c r="AB2694" t="s">
        <v>236</v>
      </c>
      <c r="AC2694" s="10">
        <v>67.440414763999996</v>
      </c>
    </row>
    <row r="2695" spans="25:29" x14ac:dyDescent="0.35">
      <c r="Y2695" t="str">
        <f t="shared" si="67"/>
        <v>8432_Activités liées à l'emploi</v>
      </c>
      <c r="Z2695" t="str">
        <f>INDEX(PDC!$K$1:$L$89,MATCH('RP2016'!$AB2695,PDC!$K:$K,0),MATCH($Z$3,PDC!$K$1:$L$1,0))</f>
        <v>Activités liées à l'emploi</v>
      </c>
      <c r="AA2695">
        <v>8432</v>
      </c>
      <c r="AB2695" t="s">
        <v>198</v>
      </c>
      <c r="AC2695" s="10">
        <v>1050.628864</v>
      </c>
    </row>
    <row r="2696" spans="25:29" x14ac:dyDescent="0.35">
      <c r="Y2696" t="str">
        <f t="shared" si="67"/>
        <v>8432_Activités des agences de voyage, voyagistes, services de réservation et activités connexes</v>
      </c>
      <c r="Z2696" t="str">
        <f>INDEX(PDC!$K$1:$L$89,MATCH('RP2016'!$AB2696,PDC!$K:$K,0),MATCH($Z$3,PDC!$K$1:$L$1,0))</f>
        <v>Activités des agences de voyage, voyagistes, services de réservation et activités connexes</v>
      </c>
      <c r="AA2696">
        <v>8432</v>
      </c>
      <c r="AB2696" t="s">
        <v>227</v>
      </c>
      <c r="AC2696" s="10">
        <v>46.694543948000003</v>
      </c>
    </row>
    <row r="2697" spans="25:29" x14ac:dyDescent="0.35">
      <c r="Y2697" t="str">
        <f t="shared" si="67"/>
        <v>8432_Enquêtes et sécurité</v>
      </c>
      <c r="Z2697" t="str">
        <f>INDEX(PDC!$K$1:$L$89,MATCH('RP2016'!$AB2697,PDC!$K:$K,0),MATCH($Z$3,PDC!$K$1:$L$1,0))</f>
        <v>Enquêtes et sécurité</v>
      </c>
      <c r="AA2697">
        <v>8432</v>
      </c>
      <c r="AB2697" t="s">
        <v>213</v>
      </c>
      <c r="AC2697" s="10">
        <v>33.653379383999997</v>
      </c>
    </row>
    <row r="2698" spans="25:29" x14ac:dyDescent="0.35">
      <c r="Y2698" t="str">
        <f t="shared" si="67"/>
        <v>8432_Services relatifs aux bâtiments et aménagement paysager</v>
      </c>
      <c r="Z2698" t="str">
        <f>INDEX(PDC!$K$1:$L$89,MATCH('RP2016'!$AB2698,PDC!$K:$K,0),MATCH($Z$3,PDC!$K$1:$L$1,0))</f>
        <v>Services relatifs aux bâtiments et aménagement paysager</v>
      </c>
      <c r="AA2698">
        <v>8432</v>
      </c>
      <c r="AB2698" t="s">
        <v>212</v>
      </c>
      <c r="AC2698" s="10">
        <v>517.67637820000004</v>
      </c>
    </row>
    <row r="2699" spans="25:29" x14ac:dyDescent="0.35">
      <c r="Y2699" t="str">
        <f t="shared" si="67"/>
        <v>8432_Activités administratives et autres activités de soutien aux entreprises</v>
      </c>
      <c r="Z2699" t="str">
        <f>INDEX(PDC!$K$1:$L$89,MATCH('RP2016'!$AB2699,PDC!$K:$K,0),MATCH($Z$3,PDC!$K$1:$L$1,0))</f>
        <v>Activités administratives et autres activités de soutien aux entreprises</v>
      </c>
      <c r="AA2699">
        <v>8432</v>
      </c>
      <c r="AB2699" t="s">
        <v>224</v>
      </c>
      <c r="AC2699" s="10">
        <v>369.77510832000002</v>
      </c>
    </row>
    <row r="2700" spans="25:29" x14ac:dyDescent="0.35">
      <c r="Y2700" t="str">
        <f t="shared" si="67"/>
        <v>8432_Administration publique et défense ; sécurité sociale obligatoire</v>
      </c>
      <c r="Z2700" t="str">
        <f>INDEX(PDC!$K$1:$L$89,MATCH('RP2016'!$AB2700,PDC!$K:$K,0),MATCH($Z$3,PDC!$K$1:$L$1,0))</f>
        <v>Administration publique et défense ; sécurité sociale obligatoire</v>
      </c>
      <c r="AA2700">
        <v>8432</v>
      </c>
      <c r="AB2700" t="s">
        <v>218</v>
      </c>
      <c r="AC2700" s="10">
        <v>1385.8688443000001</v>
      </c>
    </row>
    <row r="2701" spans="25:29" x14ac:dyDescent="0.35">
      <c r="Y2701" t="str">
        <f t="shared" si="67"/>
        <v>8432_Enseignement</v>
      </c>
      <c r="Z2701" t="str">
        <f>INDEX(PDC!$K$1:$L$89,MATCH('RP2016'!$AB2701,PDC!$K:$K,0),MATCH($Z$3,PDC!$K$1:$L$1,0))</f>
        <v>Enseignement</v>
      </c>
      <c r="AA2701">
        <v>8432</v>
      </c>
      <c r="AB2701" t="s">
        <v>222</v>
      </c>
      <c r="AC2701" s="10">
        <v>1056.4701044000001</v>
      </c>
    </row>
    <row r="2702" spans="25:29" x14ac:dyDescent="0.35">
      <c r="Y2702" t="str">
        <f t="shared" si="67"/>
        <v>8432_Activités pour la santé humaine</v>
      </c>
      <c r="Z2702" t="str">
        <f>INDEX(PDC!$K$1:$L$89,MATCH('RP2016'!$AB2702,PDC!$K:$K,0),MATCH($Z$3,PDC!$K$1:$L$1,0))</f>
        <v>Activités pour la santé humaine</v>
      </c>
      <c r="AA2702">
        <v>8432</v>
      </c>
      <c r="AB2702" t="s">
        <v>207</v>
      </c>
      <c r="AC2702" s="10">
        <v>1252.7224467999999</v>
      </c>
    </row>
    <row r="2703" spans="25:29" x14ac:dyDescent="0.35">
      <c r="Y2703" t="str">
        <f t="shared" si="67"/>
        <v>8432_Hébergement médico-social et social</v>
      </c>
      <c r="Z2703" t="str">
        <f>INDEX(PDC!$K$1:$L$89,MATCH('RP2016'!$AB2703,PDC!$K:$K,0),MATCH($Z$3,PDC!$K$1:$L$1,0))</f>
        <v>Hébergement médico-social et social</v>
      </c>
      <c r="AA2703">
        <v>8432</v>
      </c>
      <c r="AB2703" t="s">
        <v>202</v>
      </c>
      <c r="AC2703" s="10">
        <v>1414.3230713999999</v>
      </c>
    </row>
    <row r="2704" spans="25:29" x14ac:dyDescent="0.35">
      <c r="Y2704" t="str">
        <f t="shared" si="67"/>
        <v>8432_Action sociale sans hébergement</v>
      </c>
      <c r="Z2704" t="str">
        <f>INDEX(PDC!$K$1:$L$89,MATCH('RP2016'!$AB2704,PDC!$K:$K,0),MATCH($Z$3,PDC!$K$1:$L$1,0))</f>
        <v>Action sociale sans hébergement</v>
      </c>
      <c r="AA2704">
        <v>8432</v>
      </c>
      <c r="AB2704" t="s">
        <v>201</v>
      </c>
      <c r="AC2704" s="10">
        <v>2276.5016378</v>
      </c>
    </row>
    <row r="2705" spans="25:29" x14ac:dyDescent="0.35">
      <c r="Y2705" t="str">
        <f t="shared" si="67"/>
        <v>8432_Activités créatives, artistiques et de spectacle</v>
      </c>
      <c r="Z2705" t="str">
        <f>INDEX(PDC!$K$1:$L$89,MATCH('RP2016'!$AB2705,PDC!$K:$K,0),MATCH($Z$3,PDC!$K$1:$L$1,0))</f>
        <v>Activités créatives, artistiques et de spectacle</v>
      </c>
      <c r="AA2705">
        <v>8432</v>
      </c>
      <c r="AB2705" t="s">
        <v>245</v>
      </c>
      <c r="AC2705" s="10">
        <v>115.82306283</v>
      </c>
    </row>
    <row r="2706" spans="25:29" x14ac:dyDescent="0.35">
      <c r="Y2706" t="str">
        <f t="shared" si="67"/>
        <v>8432_Bibliothèques, archives, musées et autres activités culturelles</v>
      </c>
      <c r="Z2706" t="str">
        <f>INDEX(PDC!$K$1:$L$89,MATCH('RP2016'!$AB2706,PDC!$K:$K,0),MATCH($Z$3,PDC!$K$1:$L$1,0))</f>
        <v>Bibliothèques, archives, musées et autres activités culturelles</v>
      </c>
      <c r="AA2706">
        <v>8432</v>
      </c>
      <c r="AB2706" t="s">
        <v>239</v>
      </c>
      <c r="AC2706" s="10">
        <v>17.552216549000001</v>
      </c>
    </row>
    <row r="2707" spans="25:29" x14ac:dyDescent="0.35">
      <c r="Y2707" t="str">
        <f t="shared" si="67"/>
        <v>8432_Organisation de jeux de hasard et d'argent</v>
      </c>
      <c r="Z2707" t="str">
        <f>INDEX(PDC!$K$1:$L$89,MATCH('RP2016'!$AB2707,PDC!$K:$K,0),MATCH($Z$3,PDC!$K$1:$L$1,0))</f>
        <v>Organisation de jeux de hasard et d'argent</v>
      </c>
      <c r="AA2707">
        <v>8432</v>
      </c>
      <c r="AB2707" t="s">
        <v>247</v>
      </c>
      <c r="AC2707" s="10">
        <v>79.692034308999993</v>
      </c>
    </row>
    <row r="2708" spans="25:29" x14ac:dyDescent="0.35">
      <c r="Y2708" t="str">
        <f t="shared" si="67"/>
        <v>8432_Activités sportives, récréatives et de loisirs</v>
      </c>
      <c r="Z2708" t="str">
        <f>INDEX(PDC!$K$1:$L$89,MATCH('RP2016'!$AB2708,PDC!$K:$K,0),MATCH($Z$3,PDC!$K$1:$L$1,0))</f>
        <v>Activités sportives, récréatives et de loisirs</v>
      </c>
      <c r="AA2708">
        <v>8432</v>
      </c>
      <c r="AB2708" t="s">
        <v>241</v>
      </c>
      <c r="AC2708" s="10">
        <v>173.24885893000001</v>
      </c>
    </row>
    <row r="2709" spans="25:29" x14ac:dyDescent="0.35">
      <c r="Y2709" t="str">
        <f t="shared" si="67"/>
        <v>8432_Activités des organisations associatives</v>
      </c>
      <c r="Z2709" t="str">
        <f>INDEX(PDC!$K$1:$L$89,MATCH('RP2016'!$AB2709,PDC!$K:$K,0),MATCH($Z$3,PDC!$K$1:$L$1,0))</f>
        <v>Activités des organisations associatives</v>
      </c>
      <c r="AA2709">
        <v>8432</v>
      </c>
      <c r="AB2709" t="s">
        <v>209</v>
      </c>
      <c r="AC2709" s="10">
        <v>319.82418261999999</v>
      </c>
    </row>
    <row r="2710" spans="25:29" x14ac:dyDescent="0.35">
      <c r="Y2710" t="str">
        <f t="shared" si="67"/>
        <v>8432_Réparation d'ordinateurs et de biens personnels et domestiques</v>
      </c>
      <c r="Z2710" t="str">
        <f>INDEX(PDC!$K$1:$L$89,MATCH('RP2016'!$AB2710,PDC!$K:$K,0),MATCH($Z$3,PDC!$K$1:$L$1,0))</f>
        <v>Réparation d'ordinateurs et de biens personnels et domestiques</v>
      </c>
      <c r="AA2710">
        <v>8432</v>
      </c>
      <c r="AB2710" t="s">
        <v>242</v>
      </c>
      <c r="AC2710" s="10">
        <v>218.35113117</v>
      </c>
    </row>
    <row r="2711" spans="25:29" x14ac:dyDescent="0.35">
      <c r="Y2711" t="str">
        <f t="shared" si="67"/>
        <v>8432_Autres services personnels</v>
      </c>
      <c r="Z2711" t="str">
        <f>INDEX(PDC!$K$1:$L$89,MATCH('RP2016'!$AB2711,PDC!$K:$K,0),MATCH($Z$3,PDC!$K$1:$L$1,0))</f>
        <v>Autres services personnels</v>
      </c>
      <c r="AA2711">
        <v>8432</v>
      </c>
      <c r="AB2711" t="s">
        <v>216</v>
      </c>
      <c r="AC2711" s="10">
        <v>517.62533754000003</v>
      </c>
    </row>
    <row r="2712" spans="25:29" x14ac:dyDescent="0.35">
      <c r="Y2712" t="str">
        <f t="shared" si="67"/>
        <v>8432_Activités des ménages en tant qu'employeurs de personnel domestique</v>
      </c>
      <c r="Z2712" t="str">
        <f>INDEX(PDC!$K$1:$L$89,MATCH('RP2016'!$AB2712,PDC!$K:$K,0),MATCH($Z$3,PDC!$K$1:$L$1,0))</f>
        <v>Activités des ménages en tant qu'employeurs de personnel domestique</v>
      </c>
      <c r="AA2712">
        <v>8432</v>
      </c>
      <c r="AB2712" t="s">
        <v>261</v>
      </c>
      <c r="AC2712" s="10">
        <v>398.72303538</v>
      </c>
    </row>
    <row r="2713" spans="25:29" x14ac:dyDescent="0.35">
      <c r="Y2713" t="str">
        <f t="shared" si="67"/>
        <v>8433_Culture et production animale, chasse et services annexes</v>
      </c>
      <c r="Z2713" t="str">
        <f>INDEX(PDC!$K$1:$L$89,MATCH('RP2016'!$AB2713,PDC!$K:$K,0),MATCH($Z$3,PDC!$K$1:$L$1,0))</f>
        <v>Culture et production animale, chasse et services annexes</v>
      </c>
      <c r="AA2713">
        <v>8433</v>
      </c>
      <c r="AB2713" t="s">
        <v>94</v>
      </c>
      <c r="AC2713" s="10">
        <v>1013.1378867</v>
      </c>
    </row>
    <row r="2714" spans="25:29" x14ac:dyDescent="0.35">
      <c r="Y2714" t="str">
        <f t="shared" si="67"/>
        <v>8433_Sylviculture et exploitation forestière</v>
      </c>
      <c r="Z2714" t="str">
        <f>INDEX(PDC!$K$1:$L$89,MATCH('RP2016'!$AB2714,PDC!$K:$K,0),MATCH($Z$3,PDC!$K$1:$L$1,0))</f>
        <v>Sylviculture et exploitation forestière</v>
      </c>
      <c r="AA2714">
        <v>8433</v>
      </c>
      <c r="AB2714" t="s">
        <v>95</v>
      </c>
      <c r="AC2714" s="10">
        <v>28.515476</v>
      </c>
    </row>
    <row r="2715" spans="25:29" x14ac:dyDescent="0.35">
      <c r="Y2715" t="str">
        <f t="shared" si="67"/>
        <v>8433_Pêche et aquaculture</v>
      </c>
      <c r="Z2715" t="str">
        <f>INDEX(PDC!$K$1:$L$89,MATCH('RP2016'!$AB2715,PDC!$K:$K,0),MATCH($Z$3,PDC!$K$1:$L$1,0))</f>
        <v>Pêche et aquaculture</v>
      </c>
      <c r="AA2715">
        <v>8433</v>
      </c>
      <c r="AB2715" t="s">
        <v>104</v>
      </c>
      <c r="AC2715" s="10">
        <v>14.871929292000001</v>
      </c>
    </row>
    <row r="2716" spans="25:29" x14ac:dyDescent="0.35">
      <c r="Y2716" t="str">
        <f t="shared" si="67"/>
        <v>8433_Autres industries extractives</v>
      </c>
      <c r="Z2716" t="str">
        <f>INDEX(PDC!$K$1:$L$89,MATCH('RP2016'!$AB2716,PDC!$K:$K,0),MATCH($Z$3,PDC!$K$1:$L$1,0))</f>
        <v>Autres industries extractives</v>
      </c>
      <c r="AA2716">
        <v>8433</v>
      </c>
      <c r="AB2716" t="s">
        <v>96</v>
      </c>
      <c r="AC2716" s="10">
        <v>59.246986726999999</v>
      </c>
    </row>
    <row r="2717" spans="25:29" x14ac:dyDescent="0.35">
      <c r="Y2717" t="str">
        <f t="shared" si="67"/>
        <v>8433_Services de soutien aux industries extractives</v>
      </c>
      <c r="Z2717" t="str">
        <f>INDEX(PDC!$K$1:$L$89,MATCH('RP2016'!$AB2717,PDC!$K:$K,0),MATCH($Z$3,PDC!$K$1:$L$1,0))</f>
        <v>Services de soutien aux industries extractives</v>
      </c>
      <c r="AA2717">
        <v>8433</v>
      </c>
      <c r="AB2717" t="s">
        <v>97</v>
      </c>
      <c r="AC2717" s="10">
        <v>5</v>
      </c>
    </row>
    <row r="2718" spans="25:29" x14ac:dyDescent="0.35">
      <c r="Y2718" t="str">
        <f t="shared" si="67"/>
        <v>8433_Industries alimentaires</v>
      </c>
      <c r="Z2718" t="str">
        <f>INDEX(PDC!$K$1:$L$89,MATCH('RP2016'!$AB2718,PDC!$K:$K,0),MATCH($Z$3,PDC!$K$1:$L$1,0))</f>
        <v>Industries alimentaires</v>
      </c>
      <c r="AA2718">
        <v>8433</v>
      </c>
      <c r="AB2718" t="s">
        <v>199</v>
      </c>
      <c r="AC2718" s="10">
        <v>2457.4863448999999</v>
      </c>
    </row>
    <row r="2719" spans="25:29" x14ac:dyDescent="0.35">
      <c r="Y2719" t="str">
        <f t="shared" si="67"/>
        <v>8433_Fabrication de boissons</v>
      </c>
      <c r="Z2719" t="str">
        <f>INDEX(PDC!$K$1:$L$89,MATCH('RP2016'!$AB2719,PDC!$K:$K,0),MATCH($Z$3,PDC!$K$1:$L$1,0))</f>
        <v>Fabrication de boissons</v>
      </c>
      <c r="AA2719">
        <v>8433</v>
      </c>
      <c r="AB2719" t="s">
        <v>252</v>
      </c>
      <c r="AC2719" s="10">
        <v>58.214401027000001</v>
      </c>
    </row>
    <row r="2720" spans="25:29" x14ac:dyDescent="0.35">
      <c r="Y2720" t="str">
        <f t="shared" si="67"/>
        <v>8433_Fabrication de textiles</v>
      </c>
      <c r="Z2720" t="str">
        <f>INDEX(PDC!$K$1:$L$89,MATCH('RP2016'!$AB2720,PDC!$K:$K,0),MATCH($Z$3,PDC!$K$1:$L$1,0))</f>
        <v>Fabrication de textiles</v>
      </c>
      <c r="AA2720">
        <v>8433</v>
      </c>
      <c r="AB2720" t="s">
        <v>250</v>
      </c>
      <c r="AC2720" s="10">
        <v>406.02773858</v>
      </c>
    </row>
    <row r="2721" spans="25:29" x14ac:dyDescent="0.35">
      <c r="Y2721" t="str">
        <f t="shared" si="67"/>
        <v>8433_Industrie de l'habillement</v>
      </c>
      <c r="Z2721" t="str">
        <f>INDEX(PDC!$K$1:$L$89,MATCH('RP2016'!$AB2721,PDC!$K:$K,0),MATCH($Z$3,PDC!$K$1:$L$1,0))</f>
        <v>Industrie de l'habillement</v>
      </c>
      <c r="AA2721">
        <v>8433</v>
      </c>
      <c r="AB2721" t="s">
        <v>254</v>
      </c>
      <c r="AC2721" s="10">
        <v>73.859480137999995</v>
      </c>
    </row>
    <row r="2722" spans="25:29" x14ac:dyDescent="0.35">
      <c r="Y2722" t="str">
        <f t="shared" si="67"/>
        <v>8433_Industrie du cuir et de la chaussure</v>
      </c>
      <c r="Z2722" t="str">
        <f>INDEX(PDC!$K$1:$L$89,MATCH('RP2016'!$AB2722,PDC!$K:$K,0),MATCH($Z$3,PDC!$K$1:$L$1,0))</f>
        <v>Industrie du cuir et de la chaussure</v>
      </c>
      <c r="AA2722">
        <v>8433</v>
      </c>
      <c r="AB2722" t="s">
        <v>143</v>
      </c>
      <c r="AC2722" s="10">
        <v>682.47281691000001</v>
      </c>
    </row>
    <row r="2723" spans="25:29" x14ac:dyDescent="0.35">
      <c r="Y2723" t="str">
        <f t="shared" si="67"/>
        <v>8433_Travail du bois et fabrication d'articles en bois et en liège, à l'exception des meubles ; fabrication d'articles en vannerie et sparterie</v>
      </c>
      <c r="Z2723" t="str">
        <f>INDEX(PDC!$K$1:$L$89,MATCH('RP2016'!$AB2723,PDC!$K:$K,0),MATCH($Z$3,PDC!$K$1:$L$1,0))</f>
        <v>Travail du bois et fabrication d'articles en bois et en liège, à l'exception des meubles ; fabrication d'articles en vannerie et sparterie</v>
      </c>
      <c r="AA2723">
        <v>8433</v>
      </c>
      <c r="AB2723" t="s">
        <v>196</v>
      </c>
      <c r="AC2723" s="10">
        <v>289.98024626</v>
      </c>
    </row>
    <row r="2724" spans="25:29" x14ac:dyDescent="0.35">
      <c r="Y2724" t="str">
        <f t="shared" si="67"/>
        <v>8433_Industrie du papier et du carton</v>
      </c>
      <c r="Z2724" t="str">
        <f>INDEX(PDC!$K$1:$L$89,MATCH('RP2016'!$AB2724,PDC!$K:$K,0),MATCH($Z$3,PDC!$K$1:$L$1,0))</f>
        <v>Industrie du papier et du carton</v>
      </c>
      <c r="AA2724">
        <v>8433</v>
      </c>
      <c r="AB2724" t="s">
        <v>248</v>
      </c>
      <c r="AC2724" s="10">
        <v>873.72003899000003</v>
      </c>
    </row>
    <row r="2725" spans="25:29" x14ac:dyDescent="0.35">
      <c r="Y2725" t="str">
        <f t="shared" si="67"/>
        <v>8433_Imprimerie et reproduction d'enregistrements</v>
      </c>
      <c r="Z2725" t="str">
        <f>INDEX(PDC!$K$1:$L$89,MATCH('RP2016'!$AB2725,PDC!$K:$K,0),MATCH($Z$3,PDC!$K$1:$L$1,0))</f>
        <v>Imprimerie et reproduction d'enregistrements</v>
      </c>
      <c r="AA2725">
        <v>8433</v>
      </c>
      <c r="AB2725" t="s">
        <v>221</v>
      </c>
      <c r="AC2725">
        <v>122.63591854000001</v>
      </c>
    </row>
    <row r="2726" spans="25:29" x14ac:dyDescent="0.35">
      <c r="Y2726" t="str">
        <f t="shared" si="67"/>
        <v>8433_Cokéfaction et raffinage</v>
      </c>
      <c r="Z2726" t="str">
        <f>INDEX(PDC!$K$1:$L$89,MATCH('RP2016'!$AB2726,PDC!$K:$K,0),MATCH($Z$3,PDC!$K$1:$L$1,0))</f>
        <v>Cokéfaction et raffinage</v>
      </c>
      <c r="AA2726">
        <v>8433</v>
      </c>
      <c r="AB2726" t="s">
        <v>262</v>
      </c>
      <c r="AC2726">
        <v>13.327866234</v>
      </c>
    </row>
    <row r="2727" spans="25:29" x14ac:dyDescent="0.35">
      <c r="Y2727" t="str">
        <f t="shared" si="67"/>
        <v>8433_Industrie chimique</v>
      </c>
      <c r="Z2727" t="str">
        <f>INDEX(PDC!$K$1:$L$89,MATCH('RP2016'!$AB2727,PDC!$K:$K,0),MATCH($Z$3,PDC!$K$1:$L$1,0))</f>
        <v>Industrie chimique</v>
      </c>
      <c r="AA2727">
        <v>8433</v>
      </c>
      <c r="AB2727" t="s">
        <v>211</v>
      </c>
      <c r="AC2727">
        <v>1165.4416627000001</v>
      </c>
    </row>
    <row r="2728" spans="25:29" x14ac:dyDescent="0.35">
      <c r="Y2728" t="str">
        <f t="shared" si="67"/>
        <v>8433_Industrie pharmaceutique</v>
      </c>
      <c r="Z2728" t="str">
        <f>INDEX(PDC!$K$1:$L$89,MATCH('RP2016'!$AB2728,PDC!$K:$K,0),MATCH($Z$3,PDC!$K$1:$L$1,0))</f>
        <v>Industrie pharmaceutique</v>
      </c>
      <c r="AA2728">
        <v>8433</v>
      </c>
      <c r="AB2728" t="s">
        <v>259</v>
      </c>
      <c r="AC2728">
        <v>814.14352444999997</v>
      </c>
    </row>
    <row r="2729" spans="25:29" x14ac:dyDescent="0.35">
      <c r="Y2729" t="str">
        <f t="shared" si="67"/>
        <v>8433_Fabrication de produits en caoutchouc et en plastique</v>
      </c>
      <c r="Z2729" t="str">
        <f>INDEX(PDC!$K$1:$L$89,MATCH('RP2016'!$AB2729,PDC!$K:$K,0),MATCH($Z$3,PDC!$K$1:$L$1,0))</f>
        <v>Fabrication de produits en caoutchouc et en plastique</v>
      </c>
      <c r="AA2729">
        <v>8433</v>
      </c>
      <c r="AB2729" t="s">
        <v>195</v>
      </c>
      <c r="AC2729">
        <v>975.08761031999995</v>
      </c>
    </row>
    <row r="2730" spans="25:29" x14ac:dyDescent="0.35">
      <c r="Y2730" t="str">
        <f t="shared" si="67"/>
        <v>8433_Fabrication d'autres produits minéraux non métalliques</v>
      </c>
      <c r="Z2730" t="str">
        <f>INDEX(PDC!$K$1:$L$89,MATCH('RP2016'!$AB2730,PDC!$K:$K,0),MATCH($Z$3,PDC!$K$1:$L$1,0))</f>
        <v>Fabrication d'autres produits minéraux non métalliques</v>
      </c>
      <c r="AA2730">
        <v>8433</v>
      </c>
      <c r="AB2730" t="s">
        <v>203</v>
      </c>
      <c r="AC2730">
        <v>786.26835540000002</v>
      </c>
    </row>
    <row r="2731" spans="25:29" x14ac:dyDescent="0.35">
      <c r="Y2731" t="str">
        <f t="shared" si="67"/>
        <v>8433_Métallurgie</v>
      </c>
      <c r="Z2731" t="str">
        <f>INDEX(PDC!$K$1:$L$89,MATCH('RP2016'!$AB2731,PDC!$K:$K,0),MATCH($Z$3,PDC!$K$1:$L$1,0))</f>
        <v>Métallurgie</v>
      </c>
      <c r="AA2731">
        <v>8433</v>
      </c>
      <c r="AB2731" t="s">
        <v>225</v>
      </c>
      <c r="AC2731">
        <v>107.69541705</v>
      </c>
    </row>
    <row r="2732" spans="25:29" x14ac:dyDescent="0.35">
      <c r="Y2732" t="str">
        <f t="shared" si="67"/>
        <v>8433_Fabrication de produits métalliques, à l'exception des machines et des équipements</v>
      </c>
      <c r="Z2732" t="str">
        <f>INDEX(PDC!$K$1:$L$89,MATCH('RP2016'!$AB2732,PDC!$K:$K,0),MATCH($Z$3,PDC!$K$1:$L$1,0))</f>
        <v>Fabrication de produits métalliques, à l'exception des machines et des équipements</v>
      </c>
      <c r="AA2732">
        <v>8433</v>
      </c>
      <c r="AB2732" t="s">
        <v>204</v>
      </c>
      <c r="AC2732">
        <v>1368.5688577999999</v>
      </c>
    </row>
    <row r="2733" spans="25:29" x14ac:dyDescent="0.35">
      <c r="Y2733" t="str">
        <f t="shared" si="67"/>
        <v>8433_Fabrication de produits informatiques, électroniques et optiques</v>
      </c>
      <c r="Z2733" t="str">
        <f>INDEX(PDC!$K$1:$L$89,MATCH('RP2016'!$AB2733,PDC!$K:$K,0),MATCH($Z$3,PDC!$K$1:$L$1,0))</f>
        <v>Fabrication de produits informatiques, électroniques et optiques</v>
      </c>
      <c r="AA2733">
        <v>8433</v>
      </c>
      <c r="AB2733" t="s">
        <v>145</v>
      </c>
      <c r="AC2733">
        <v>50.679904016999998</v>
      </c>
    </row>
    <row r="2734" spans="25:29" x14ac:dyDescent="0.35">
      <c r="Y2734" t="str">
        <f t="shared" si="67"/>
        <v>8433_Fabrication d'équipements électriques</v>
      </c>
      <c r="Z2734" t="str">
        <f>INDEX(PDC!$K$1:$L$89,MATCH('RP2016'!$AB2734,PDC!$K:$K,0),MATCH($Z$3,PDC!$K$1:$L$1,0))</f>
        <v>Fabrication d'équipements électriques</v>
      </c>
      <c r="AA2734">
        <v>8433</v>
      </c>
      <c r="AB2734" t="s">
        <v>235</v>
      </c>
      <c r="AC2734">
        <v>733.77654714000005</v>
      </c>
    </row>
    <row r="2735" spans="25:29" x14ac:dyDescent="0.35">
      <c r="Y2735" t="str">
        <f t="shared" si="67"/>
        <v>8433_Fabrication de machines et équipements n.c.a.</v>
      </c>
      <c r="Z2735" t="str">
        <f>INDEX(PDC!$K$1:$L$89,MATCH('RP2016'!$AB2735,PDC!$K:$K,0),MATCH($Z$3,PDC!$K$1:$L$1,0))</f>
        <v>Fabrication de machines et équipements n.c.a.</v>
      </c>
      <c r="AA2735">
        <v>8433</v>
      </c>
      <c r="AB2735" t="s">
        <v>219</v>
      </c>
      <c r="AC2735">
        <v>485.38446547000001</v>
      </c>
    </row>
    <row r="2736" spans="25:29" x14ac:dyDescent="0.35">
      <c r="Y2736" t="str">
        <f t="shared" si="67"/>
        <v>8433_Industrie automobile</v>
      </c>
      <c r="Z2736" t="str">
        <f>INDEX(PDC!$K$1:$L$89,MATCH('RP2016'!$AB2736,PDC!$K:$K,0),MATCH($Z$3,PDC!$K$1:$L$1,0))</f>
        <v>Industrie automobile</v>
      </c>
      <c r="AA2736">
        <v>8433</v>
      </c>
      <c r="AB2736" t="s">
        <v>208</v>
      </c>
      <c r="AC2736">
        <v>2517.2157029999998</v>
      </c>
    </row>
    <row r="2737" spans="25:29" x14ac:dyDescent="0.35">
      <c r="Y2737" t="str">
        <f t="shared" si="67"/>
        <v>8433_Fabrication d'autres matériels de transport</v>
      </c>
      <c r="Z2737" t="str">
        <f>INDEX(PDC!$K$1:$L$89,MATCH('RP2016'!$AB2737,PDC!$K:$K,0),MATCH($Z$3,PDC!$K$1:$L$1,0))</f>
        <v>Fabrication d'autres matériels de transport</v>
      </c>
      <c r="AA2737">
        <v>8433</v>
      </c>
      <c r="AB2737" t="s">
        <v>237</v>
      </c>
      <c r="AC2737">
        <v>331.39467072999997</v>
      </c>
    </row>
    <row r="2738" spans="25:29" x14ac:dyDescent="0.35">
      <c r="Y2738" t="str">
        <f t="shared" si="67"/>
        <v>8433_Fabrication de meubles</v>
      </c>
      <c r="Z2738" t="str">
        <f>INDEX(PDC!$K$1:$L$89,MATCH('RP2016'!$AB2738,PDC!$K:$K,0),MATCH($Z$3,PDC!$K$1:$L$1,0))</f>
        <v>Fabrication de meubles</v>
      </c>
      <c r="AA2738">
        <v>8433</v>
      </c>
      <c r="AB2738" t="s">
        <v>231</v>
      </c>
      <c r="AC2738">
        <v>206.47442215000001</v>
      </c>
    </row>
    <row r="2739" spans="25:29" x14ac:dyDescent="0.35">
      <c r="Y2739" t="str">
        <f t="shared" si="67"/>
        <v>8433_Autres industries manufacturières</v>
      </c>
      <c r="Z2739" t="str">
        <f>INDEX(PDC!$K$1:$L$89,MATCH('RP2016'!$AB2739,PDC!$K:$K,0),MATCH($Z$3,PDC!$K$1:$L$1,0))</f>
        <v>Autres industries manufacturières</v>
      </c>
      <c r="AA2739">
        <v>8433</v>
      </c>
      <c r="AB2739" t="s">
        <v>244</v>
      </c>
      <c r="AC2739">
        <v>257.75123608000001</v>
      </c>
    </row>
    <row r="2740" spans="25:29" x14ac:dyDescent="0.35">
      <c r="Y2740" t="str">
        <f t="shared" si="67"/>
        <v>8433_Réparation et installation de machines et d'équipements</v>
      </c>
      <c r="Z2740" t="str">
        <f>INDEX(PDC!$K$1:$L$89,MATCH('RP2016'!$AB2740,PDC!$K:$K,0),MATCH($Z$3,PDC!$K$1:$L$1,0))</f>
        <v>Réparation et installation de machines et d'équipements</v>
      </c>
      <c r="AA2740">
        <v>8433</v>
      </c>
      <c r="AB2740" t="s">
        <v>215</v>
      </c>
      <c r="AC2740">
        <v>627.64841177999995</v>
      </c>
    </row>
    <row r="2741" spans="25:29" x14ac:dyDescent="0.35">
      <c r="Y2741" t="str">
        <f t="shared" si="67"/>
        <v>8433_Production et distribution d'électricité, de gaz, de vapeur et d'air conditionné</v>
      </c>
      <c r="Z2741" t="str">
        <f>INDEX(PDC!$K$1:$L$89,MATCH('RP2016'!$AB2741,PDC!$K:$K,0),MATCH($Z$3,PDC!$K$1:$L$1,0))</f>
        <v>Production et distribution d'électricité, de gaz, de vapeur et d'air conditionné</v>
      </c>
      <c r="AA2741">
        <v>8433</v>
      </c>
      <c r="AB2741" t="s">
        <v>253</v>
      </c>
      <c r="AC2741">
        <v>1370.7751146000001</v>
      </c>
    </row>
    <row r="2742" spans="25:29" x14ac:dyDescent="0.35">
      <c r="Y2742" t="str">
        <f t="shared" si="67"/>
        <v>8433_Captage, traitement et distribution d'eau</v>
      </c>
      <c r="Z2742" t="str">
        <f>INDEX(PDC!$K$1:$L$89,MATCH('RP2016'!$AB2742,PDC!$K:$K,0),MATCH($Z$3,PDC!$K$1:$L$1,0))</f>
        <v>Captage, traitement et distribution d'eau</v>
      </c>
      <c r="AA2742">
        <v>8433</v>
      </c>
      <c r="AB2742" t="s">
        <v>230</v>
      </c>
      <c r="AC2742">
        <v>170.07401909000001</v>
      </c>
    </row>
    <row r="2743" spans="25:29" x14ac:dyDescent="0.35">
      <c r="Y2743" t="str">
        <f t="shared" si="67"/>
        <v>8433_Collecte et traitement des eaux usées</v>
      </c>
      <c r="Z2743" t="str">
        <f>INDEX(PDC!$K$1:$L$89,MATCH('RP2016'!$AB2743,PDC!$K:$K,0),MATCH($Z$3,PDC!$K$1:$L$1,0))</f>
        <v>Collecte et traitement des eaux usées</v>
      </c>
      <c r="AA2743">
        <v>8433</v>
      </c>
      <c r="AB2743" t="s">
        <v>197</v>
      </c>
      <c r="AC2743">
        <v>22.517857858999999</v>
      </c>
    </row>
    <row r="2744" spans="25:29" x14ac:dyDescent="0.35">
      <c r="Y2744" t="str">
        <f t="shared" si="67"/>
        <v>8433_Collecte, traitement et élimination des déchets ; récupération</v>
      </c>
      <c r="Z2744" t="str">
        <f>INDEX(PDC!$K$1:$L$89,MATCH('RP2016'!$AB2744,PDC!$K:$K,0),MATCH($Z$3,PDC!$K$1:$L$1,0))</f>
        <v>Collecte, traitement et élimination des déchets ; récupération</v>
      </c>
      <c r="AA2744">
        <v>8433</v>
      </c>
      <c r="AB2744" t="s">
        <v>147</v>
      </c>
      <c r="AC2744">
        <v>495.30773753</v>
      </c>
    </row>
    <row r="2745" spans="25:29" x14ac:dyDescent="0.35">
      <c r="Y2745" t="str">
        <f t="shared" si="67"/>
        <v>8433_Construction de bâtiments</v>
      </c>
      <c r="Z2745" t="str">
        <f>INDEX(PDC!$K$1:$L$89,MATCH('RP2016'!$AB2745,PDC!$K:$K,0),MATCH($Z$3,PDC!$K$1:$L$1,0))</f>
        <v>Construction de bâtiments</v>
      </c>
      <c r="AA2745">
        <v>8433</v>
      </c>
      <c r="AB2745" t="s">
        <v>193</v>
      </c>
      <c r="AC2745">
        <v>350.74981581999998</v>
      </c>
    </row>
    <row r="2746" spans="25:29" x14ac:dyDescent="0.35">
      <c r="Y2746" t="str">
        <f t="shared" si="67"/>
        <v>8433_Génie civil</v>
      </c>
      <c r="Z2746" t="str">
        <f>INDEX(PDC!$K$1:$L$89,MATCH('RP2016'!$AB2746,PDC!$K:$K,0),MATCH($Z$3,PDC!$K$1:$L$1,0))</f>
        <v>Génie civil</v>
      </c>
      <c r="AA2746">
        <v>8433</v>
      </c>
      <c r="AB2746" t="s">
        <v>149</v>
      </c>
      <c r="AC2746">
        <v>298.13978543000002</v>
      </c>
    </row>
    <row r="2747" spans="25:29" x14ac:dyDescent="0.35">
      <c r="Y2747" t="str">
        <f t="shared" si="67"/>
        <v>8433_Travaux de construction spécialisés</v>
      </c>
      <c r="Z2747" t="str">
        <f>INDEX(PDC!$K$1:$L$89,MATCH('RP2016'!$AB2747,PDC!$K:$K,0),MATCH($Z$3,PDC!$K$1:$L$1,0))</f>
        <v>Travaux de construction spécialisés</v>
      </c>
      <c r="AA2747">
        <v>8433</v>
      </c>
      <c r="AB2747" t="s">
        <v>151</v>
      </c>
      <c r="AC2747">
        <v>4897.4249874999996</v>
      </c>
    </row>
    <row r="2748" spans="25:29" x14ac:dyDescent="0.35">
      <c r="Y2748" t="str">
        <f t="shared" si="67"/>
        <v>8433_Commerce et réparation d'automobiles et de motocycles</v>
      </c>
      <c r="Z2748" t="str">
        <f>INDEX(PDC!$K$1:$L$89,MATCH('RP2016'!$AB2748,PDC!$K:$K,0),MATCH($Z$3,PDC!$K$1:$L$1,0))</f>
        <v>Commerce et réparation d'automobiles et de motocycles</v>
      </c>
      <c r="AA2748">
        <v>8433</v>
      </c>
      <c r="AB2748" t="s">
        <v>223</v>
      </c>
      <c r="AC2748">
        <v>1393.1518859</v>
      </c>
    </row>
    <row r="2749" spans="25:29" x14ac:dyDescent="0.35">
      <c r="Y2749" t="str">
        <f t="shared" si="67"/>
        <v>8433_Commerce de gros, à l'exception des automobiles et des motocycles</v>
      </c>
      <c r="Z2749" t="str">
        <f>INDEX(PDC!$K$1:$L$89,MATCH('RP2016'!$AB2749,PDC!$K:$K,0),MATCH($Z$3,PDC!$K$1:$L$1,0))</f>
        <v>Commerce de gros, à l'exception des automobiles et des motocycles</v>
      </c>
      <c r="AA2749">
        <v>8433</v>
      </c>
      <c r="AB2749" t="s">
        <v>210</v>
      </c>
      <c r="AC2749">
        <v>2475.9527346999998</v>
      </c>
    </row>
    <row r="2750" spans="25:29" x14ac:dyDescent="0.35">
      <c r="Y2750" t="str">
        <f t="shared" si="67"/>
        <v>8433_Commerce de détail, à l'exception des automobiles et des motocycles</v>
      </c>
      <c r="Z2750" t="str">
        <f>INDEX(PDC!$K$1:$L$89,MATCH('RP2016'!$AB2750,PDC!$K:$K,0),MATCH($Z$3,PDC!$K$1:$L$1,0))</f>
        <v>Commerce de détail, à l'exception des automobiles et des motocycles</v>
      </c>
      <c r="AA2750">
        <v>8433</v>
      </c>
      <c r="AB2750" t="s">
        <v>206</v>
      </c>
      <c r="AC2750">
        <v>5274.7771319000003</v>
      </c>
    </row>
    <row r="2751" spans="25:29" x14ac:dyDescent="0.35">
      <c r="Y2751" t="str">
        <f t="shared" si="67"/>
        <v>8433_Transports terrestres et transport par conduites</v>
      </c>
      <c r="Z2751" t="str">
        <f>INDEX(PDC!$K$1:$L$89,MATCH('RP2016'!$AB2751,PDC!$K:$K,0),MATCH($Z$3,PDC!$K$1:$L$1,0))</f>
        <v>Transports terrestres et transport par conduites</v>
      </c>
      <c r="AA2751">
        <v>8433</v>
      </c>
      <c r="AB2751" t="s">
        <v>205</v>
      </c>
      <c r="AC2751">
        <v>2180.6869406000001</v>
      </c>
    </row>
    <row r="2752" spans="25:29" x14ac:dyDescent="0.35">
      <c r="Y2752" t="str">
        <f t="shared" si="67"/>
        <v>8433_Transports par eau</v>
      </c>
      <c r="Z2752" t="str">
        <f>INDEX(PDC!$K$1:$L$89,MATCH('RP2016'!$AB2752,PDC!$K:$K,0),MATCH($Z$3,PDC!$K$1:$L$1,0))</f>
        <v>Transports par eau</v>
      </c>
      <c r="AA2752">
        <v>8433</v>
      </c>
      <c r="AB2752" t="s">
        <v>256</v>
      </c>
      <c r="AC2752">
        <v>10.997440818999999</v>
      </c>
    </row>
    <row r="2753" spans="25:29" x14ac:dyDescent="0.35">
      <c r="Y2753" t="str">
        <f t="shared" si="67"/>
        <v>8433_Transports aériens</v>
      </c>
      <c r="Z2753" t="str">
        <f>INDEX(PDC!$K$1:$L$89,MATCH('RP2016'!$AB2753,PDC!$K:$K,0),MATCH($Z$3,PDC!$K$1:$L$1,0))</f>
        <v>Transports aériens</v>
      </c>
      <c r="AA2753">
        <v>8433</v>
      </c>
      <c r="AB2753" t="s">
        <v>258</v>
      </c>
      <c r="AC2753">
        <v>22.336157198999999</v>
      </c>
    </row>
    <row r="2754" spans="25:29" x14ac:dyDescent="0.35">
      <c r="Y2754" t="str">
        <f t="shared" si="67"/>
        <v>8433_Entreposage et services auxiliaires des transports</v>
      </c>
      <c r="Z2754" t="str">
        <f>INDEX(PDC!$K$1:$L$89,MATCH('RP2016'!$AB2754,PDC!$K:$K,0),MATCH($Z$3,PDC!$K$1:$L$1,0))</f>
        <v>Entreposage et services auxiliaires des transports</v>
      </c>
      <c r="AA2754">
        <v>8433</v>
      </c>
      <c r="AB2754" t="s">
        <v>200</v>
      </c>
      <c r="AC2754">
        <v>894.65546724000001</v>
      </c>
    </row>
    <row r="2755" spans="25:29" x14ac:dyDescent="0.35">
      <c r="Y2755" t="str">
        <f t="shared" si="67"/>
        <v>8433_Activités de poste et de courrier</v>
      </c>
      <c r="Z2755" t="str">
        <f>INDEX(PDC!$K$1:$L$89,MATCH('RP2016'!$AB2755,PDC!$K:$K,0),MATCH($Z$3,PDC!$K$1:$L$1,0))</f>
        <v>Activités de poste et de courrier</v>
      </c>
      <c r="AA2755">
        <v>8433</v>
      </c>
      <c r="AB2755" t="s">
        <v>229</v>
      </c>
      <c r="AC2755">
        <v>387.32003472999997</v>
      </c>
    </row>
    <row r="2756" spans="25:29" x14ac:dyDescent="0.35">
      <c r="Y2756" t="str">
        <f t="shared" si="67"/>
        <v>8433_Hébergement</v>
      </c>
      <c r="Z2756" t="str">
        <f>INDEX(PDC!$K$1:$L$89,MATCH('RP2016'!$AB2756,PDC!$K:$K,0),MATCH($Z$3,PDC!$K$1:$L$1,0))</f>
        <v>Hébergement</v>
      </c>
      <c r="AA2756">
        <v>8433</v>
      </c>
      <c r="AB2756" t="s">
        <v>220</v>
      </c>
      <c r="AC2756">
        <v>385.38891517000002</v>
      </c>
    </row>
    <row r="2757" spans="25:29" x14ac:dyDescent="0.35">
      <c r="Y2757" t="str">
        <f t="shared" ref="Y2757:Y2820" si="68">AA2757&amp;"_"&amp;Z2757</f>
        <v>8433_Restauration</v>
      </c>
      <c r="Z2757" t="str">
        <f>INDEX(PDC!$K$1:$L$89,MATCH('RP2016'!$AB2757,PDC!$K:$K,0),MATCH($Z$3,PDC!$K$1:$L$1,0))</f>
        <v>Restauration</v>
      </c>
      <c r="AA2757">
        <v>8433</v>
      </c>
      <c r="AB2757" t="s">
        <v>214</v>
      </c>
      <c r="AC2757">
        <v>1537.2783119000001</v>
      </c>
    </row>
    <row r="2758" spans="25:29" x14ac:dyDescent="0.35">
      <c r="Y2758" t="str">
        <f t="shared" si="68"/>
        <v>8433_Édition</v>
      </c>
      <c r="Z2758" t="str">
        <f>INDEX(PDC!$K$1:$L$89,MATCH('RP2016'!$AB2758,PDC!$K:$K,0),MATCH($Z$3,PDC!$K$1:$L$1,0))</f>
        <v>Édition</v>
      </c>
      <c r="AA2758">
        <v>8433</v>
      </c>
      <c r="AB2758" t="s">
        <v>255</v>
      </c>
      <c r="AC2758">
        <v>70.827725615000006</v>
      </c>
    </row>
    <row r="2759" spans="25:29" x14ac:dyDescent="0.35">
      <c r="Y2759" t="str">
        <f t="shared" si="68"/>
        <v>8433_Production de films cinématographiques, de vidéo et de programmes de télévision ; enregistrement sonore et édition musicale</v>
      </c>
      <c r="Z2759" t="str">
        <f>INDEX(PDC!$K$1:$L$89,MATCH('RP2016'!$AB2759,PDC!$K:$K,0),MATCH($Z$3,PDC!$K$1:$L$1,0))</f>
        <v>Production de films cinématographiques, de vidéo et de programmes de télévision ; enregistrement sonore et édition musicale</v>
      </c>
      <c r="AA2759">
        <v>8433</v>
      </c>
      <c r="AB2759" t="s">
        <v>228</v>
      </c>
      <c r="AC2759">
        <v>21.410110355</v>
      </c>
    </row>
    <row r="2760" spans="25:29" x14ac:dyDescent="0.35">
      <c r="Y2760" t="str">
        <f t="shared" si="68"/>
        <v>8433_Programmation et diffusion</v>
      </c>
      <c r="Z2760" t="str">
        <f>INDEX(PDC!$K$1:$L$89,MATCH('RP2016'!$AB2760,PDC!$K:$K,0),MATCH($Z$3,PDC!$K$1:$L$1,0))</f>
        <v>Programmation et diffusion</v>
      </c>
      <c r="AA2760">
        <v>8433</v>
      </c>
      <c r="AB2760" t="s">
        <v>257</v>
      </c>
      <c r="AC2760">
        <v>9.0312745131999996</v>
      </c>
    </row>
    <row r="2761" spans="25:29" x14ac:dyDescent="0.35">
      <c r="Y2761" t="str">
        <f t="shared" si="68"/>
        <v>8433_Télécommunications</v>
      </c>
      <c r="Z2761" t="str">
        <f>INDEX(PDC!$K$1:$L$89,MATCH('RP2016'!$AB2761,PDC!$K:$K,0),MATCH($Z$3,PDC!$K$1:$L$1,0))</f>
        <v>Télécommunications</v>
      </c>
      <c r="AA2761">
        <v>8433</v>
      </c>
      <c r="AB2761" t="s">
        <v>249</v>
      </c>
      <c r="AC2761">
        <v>123.50477501</v>
      </c>
    </row>
    <row r="2762" spans="25:29" x14ac:dyDescent="0.35">
      <c r="Y2762" t="str">
        <f t="shared" si="68"/>
        <v>8433_Programmation, conseil et autres activités informatiques</v>
      </c>
      <c r="Z2762" t="str">
        <f>INDEX(PDC!$K$1:$L$89,MATCH('RP2016'!$AB2762,PDC!$K:$K,0),MATCH($Z$3,PDC!$K$1:$L$1,0))</f>
        <v>Programmation, conseil et autres activités informatiques</v>
      </c>
      <c r="AA2762">
        <v>8433</v>
      </c>
      <c r="AB2762" t="s">
        <v>233</v>
      </c>
      <c r="AC2762">
        <v>227.89199112</v>
      </c>
    </row>
    <row r="2763" spans="25:29" x14ac:dyDescent="0.35">
      <c r="Y2763" t="str">
        <f t="shared" si="68"/>
        <v>8433_Services d'information</v>
      </c>
      <c r="Z2763" t="str">
        <f>INDEX(PDC!$K$1:$L$89,MATCH('RP2016'!$AB2763,PDC!$K:$K,0),MATCH($Z$3,PDC!$K$1:$L$1,0))</f>
        <v>Services d'information</v>
      </c>
      <c r="AA2763">
        <v>8433</v>
      </c>
      <c r="AB2763" t="s">
        <v>153</v>
      </c>
      <c r="AC2763">
        <v>42.292175149999998</v>
      </c>
    </row>
    <row r="2764" spans="25:29" x14ac:dyDescent="0.35">
      <c r="Y2764" t="str">
        <f t="shared" si="68"/>
        <v>8433_Activités des services financiers, hors assurance et caisses de retraite</v>
      </c>
      <c r="Z2764" t="str">
        <f>INDEX(PDC!$K$1:$L$89,MATCH('RP2016'!$AB2764,PDC!$K:$K,0),MATCH($Z$3,PDC!$K$1:$L$1,0))</f>
        <v>Activités des services financiers, hors assurance et caisses de retraite</v>
      </c>
      <c r="AA2764">
        <v>8433</v>
      </c>
      <c r="AB2764" t="s">
        <v>226</v>
      </c>
      <c r="AC2764">
        <v>1024.9189851000001</v>
      </c>
    </row>
    <row r="2765" spans="25:29" x14ac:dyDescent="0.35">
      <c r="Y2765" t="str">
        <f t="shared" si="68"/>
        <v>8433_Assurance</v>
      </c>
      <c r="Z2765" t="str">
        <f>INDEX(PDC!$K$1:$L$89,MATCH('RP2016'!$AB2765,PDC!$K:$K,0),MATCH($Z$3,PDC!$K$1:$L$1,0))</f>
        <v>Assurance</v>
      </c>
      <c r="AA2765">
        <v>8433</v>
      </c>
      <c r="AB2765" t="s">
        <v>240</v>
      </c>
      <c r="AC2765">
        <v>271.04328869</v>
      </c>
    </row>
    <row r="2766" spans="25:29" x14ac:dyDescent="0.35">
      <c r="Y2766" t="str">
        <f t="shared" si="68"/>
        <v>8433_Activités auxiliaires de services financiers et d'assurance</v>
      </c>
      <c r="Z2766" t="str">
        <f>INDEX(PDC!$K$1:$L$89,MATCH('RP2016'!$AB2766,PDC!$K:$K,0),MATCH($Z$3,PDC!$K$1:$L$1,0))</f>
        <v>Activités auxiliaires de services financiers et d'assurance</v>
      </c>
      <c r="AA2766">
        <v>8433</v>
      </c>
      <c r="AB2766" t="s">
        <v>232</v>
      </c>
      <c r="AC2766">
        <v>227.69405266000001</v>
      </c>
    </row>
    <row r="2767" spans="25:29" x14ac:dyDescent="0.35">
      <c r="Y2767" t="str">
        <f t="shared" si="68"/>
        <v>8433_Activités immobilières</v>
      </c>
      <c r="Z2767" t="str">
        <f>INDEX(PDC!$K$1:$L$89,MATCH('RP2016'!$AB2767,PDC!$K:$K,0),MATCH($Z$3,PDC!$K$1:$L$1,0))</f>
        <v>Activités immobilières</v>
      </c>
      <c r="AA2767">
        <v>8433</v>
      </c>
      <c r="AB2767" t="s">
        <v>217</v>
      </c>
      <c r="AC2767">
        <v>552.43611616999999</v>
      </c>
    </row>
    <row r="2768" spans="25:29" x14ac:dyDescent="0.35">
      <c r="Y2768" t="str">
        <f t="shared" si="68"/>
        <v>8433_Activités juridiques et comptables</v>
      </c>
      <c r="Z2768" t="str">
        <f>INDEX(PDC!$K$1:$L$89,MATCH('RP2016'!$AB2768,PDC!$K:$K,0),MATCH($Z$3,PDC!$K$1:$L$1,0))</f>
        <v>Activités juridiques et comptables</v>
      </c>
      <c r="AA2768">
        <v>8433</v>
      </c>
      <c r="AB2768" t="s">
        <v>155</v>
      </c>
      <c r="AC2768">
        <v>644.13077209999994</v>
      </c>
    </row>
    <row r="2769" spans="25:29" x14ac:dyDescent="0.35">
      <c r="Y2769" t="str">
        <f t="shared" si="68"/>
        <v>8433_Activités des sièges sociaux ; conseil de gestion</v>
      </c>
      <c r="Z2769" t="str">
        <f>INDEX(PDC!$K$1:$L$89,MATCH('RP2016'!$AB2769,PDC!$K:$K,0),MATCH($Z$3,PDC!$K$1:$L$1,0))</f>
        <v>Activités des sièges sociaux ; conseil de gestion</v>
      </c>
      <c r="AA2769">
        <v>8433</v>
      </c>
      <c r="AB2769" t="s">
        <v>234</v>
      </c>
      <c r="AC2769">
        <v>242.61374279</v>
      </c>
    </row>
    <row r="2770" spans="25:29" x14ac:dyDescent="0.35">
      <c r="Y2770" t="str">
        <f t="shared" si="68"/>
        <v>8433_Activités d'architecture et d'ingénierie ; activités de contrôle et analyses techniques</v>
      </c>
      <c r="Z2770" t="str">
        <f>INDEX(PDC!$K$1:$L$89,MATCH('RP2016'!$AB2770,PDC!$K:$K,0),MATCH($Z$3,PDC!$K$1:$L$1,0))</f>
        <v>Activités d'architecture et d'ingénierie ; activités de contrôle et analyses techniques</v>
      </c>
      <c r="AA2770">
        <v>8433</v>
      </c>
      <c r="AB2770" t="s">
        <v>243</v>
      </c>
      <c r="AC2770">
        <v>754.77825610000002</v>
      </c>
    </row>
    <row r="2771" spans="25:29" x14ac:dyDescent="0.35">
      <c r="Y2771" t="str">
        <f t="shared" si="68"/>
        <v>8433_Recherche-développement scientifique</v>
      </c>
      <c r="Z2771" t="str">
        <f>INDEX(PDC!$K$1:$L$89,MATCH('RP2016'!$AB2771,PDC!$K:$K,0),MATCH($Z$3,PDC!$K$1:$L$1,0))</f>
        <v>Recherche-développement scientifique</v>
      </c>
      <c r="AA2771">
        <v>8433</v>
      </c>
      <c r="AB2771" t="s">
        <v>251</v>
      </c>
      <c r="AC2771">
        <v>47.353900961999997</v>
      </c>
    </row>
    <row r="2772" spans="25:29" x14ac:dyDescent="0.35">
      <c r="Y2772" t="str">
        <f t="shared" si="68"/>
        <v>8433_Publicité et études de marché</v>
      </c>
      <c r="Z2772" t="str">
        <f>INDEX(PDC!$K$1:$L$89,MATCH('RP2016'!$AB2772,PDC!$K:$K,0),MATCH($Z$3,PDC!$K$1:$L$1,0))</f>
        <v>Publicité et études de marché</v>
      </c>
      <c r="AA2772">
        <v>8433</v>
      </c>
      <c r="AB2772" t="s">
        <v>157</v>
      </c>
      <c r="AC2772">
        <v>162.61278632</v>
      </c>
    </row>
    <row r="2773" spans="25:29" x14ac:dyDescent="0.35">
      <c r="Y2773" t="str">
        <f t="shared" si="68"/>
        <v>8433_Autres activités spécialisées, scientifiques et techniques</v>
      </c>
      <c r="Z2773" t="str">
        <f>INDEX(PDC!$K$1:$L$89,MATCH('RP2016'!$AB2773,PDC!$K:$K,0),MATCH($Z$3,PDC!$K$1:$L$1,0))</f>
        <v>Autres activités spécialisées, scientifiques et techniques</v>
      </c>
      <c r="AA2773">
        <v>8433</v>
      </c>
      <c r="AB2773" t="s">
        <v>159</v>
      </c>
      <c r="AC2773">
        <v>89.124365009000002</v>
      </c>
    </row>
    <row r="2774" spans="25:29" x14ac:dyDescent="0.35">
      <c r="Y2774" t="str">
        <f t="shared" si="68"/>
        <v>8433_Activités vétérinaires</v>
      </c>
      <c r="Z2774" t="str">
        <f>INDEX(PDC!$K$1:$L$89,MATCH('RP2016'!$AB2774,PDC!$K:$K,0),MATCH($Z$3,PDC!$K$1:$L$1,0))</f>
        <v>Activités vétérinaires</v>
      </c>
      <c r="AA2774">
        <v>8433</v>
      </c>
      <c r="AB2774" t="s">
        <v>238</v>
      </c>
      <c r="AC2774">
        <v>56.793422745000001</v>
      </c>
    </row>
    <row r="2775" spans="25:29" x14ac:dyDescent="0.35">
      <c r="Y2775" t="str">
        <f t="shared" si="68"/>
        <v>8433_Activités de location et location-bail</v>
      </c>
      <c r="Z2775" t="str">
        <f>INDEX(PDC!$K$1:$L$89,MATCH('RP2016'!$AB2775,PDC!$K:$K,0),MATCH($Z$3,PDC!$K$1:$L$1,0))</f>
        <v>Activités de location et location-bail</v>
      </c>
      <c r="AA2775">
        <v>8433</v>
      </c>
      <c r="AB2775" t="s">
        <v>236</v>
      </c>
      <c r="AC2775">
        <v>158.32640692999999</v>
      </c>
    </row>
    <row r="2776" spans="25:29" x14ac:dyDescent="0.35">
      <c r="Y2776" t="str">
        <f t="shared" si="68"/>
        <v>8433_Activités liées à l'emploi</v>
      </c>
      <c r="Z2776" t="str">
        <f>INDEX(PDC!$K$1:$L$89,MATCH('RP2016'!$AB2776,PDC!$K:$K,0),MATCH($Z$3,PDC!$K$1:$L$1,0))</f>
        <v>Activités liées à l'emploi</v>
      </c>
      <c r="AA2776">
        <v>8433</v>
      </c>
      <c r="AB2776" t="s">
        <v>198</v>
      </c>
      <c r="AC2776">
        <v>2207.6591020000001</v>
      </c>
    </row>
    <row r="2777" spans="25:29" x14ac:dyDescent="0.35">
      <c r="Y2777" t="str">
        <f t="shared" si="68"/>
        <v>8433_Activités des agences de voyage, voyagistes, services de réservation et activités connexes</v>
      </c>
      <c r="Z2777" t="str">
        <f>INDEX(PDC!$K$1:$L$89,MATCH('RP2016'!$AB2777,PDC!$K:$K,0),MATCH($Z$3,PDC!$K$1:$L$1,0))</f>
        <v>Activités des agences de voyage, voyagistes, services de réservation et activités connexes</v>
      </c>
      <c r="AA2777">
        <v>8433</v>
      </c>
      <c r="AB2777" t="s">
        <v>227</v>
      </c>
      <c r="AC2777">
        <v>90.368479468999993</v>
      </c>
    </row>
    <row r="2778" spans="25:29" x14ac:dyDescent="0.35">
      <c r="Y2778" t="str">
        <f t="shared" si="68"/>
        <v>8433_Enquêtes et sécurité</v>
      </c>
      <c r="Z2778" t="str">
        <f>INDEX(PDC!$K$1:$L$89,MATCH('RP2016'!$AB2778,PDC!$K:$K,0),MATCH($Z$3,PDC!$K$1:$L$1,0))</f>
        <v>Enquêtes et sécurité</v>
      </c>
      <c r="AA2778">
        <v>8433</v>
      </c>
      <c r="AB2778" t="s">
        <v>213</v>
      </c>
      <c r="AC2778">
        <v>212.56456858000001</v>
      </c>
    </row>
    <row r="2779" spans="25:29" x14ac:dyDescent="0.35">
      <c r="Y2779" t="str">
        <f t="shared" si="68"/>
        <v>8433_Services relatifs aux bâtiments et aménagement paysager</v>
      </c>
      <c r="Z2779" t="str">
        <f>INDEX(PDC!$K$1:$L$89,MATCH('RP2016'!$AB2779,PDC!$K:$K,0),MATCH($Z$3,PDC!$K$1:$L$1,0))</f>
        <v>Services relatifs aux bâtiments et aménagement paysager</v>
      </c>
      <c r="AA2779">
        <v>8433</v>
      </c>
      <c r="AB2779" t="s">
        <v>212</v>
      </c>
      <c r="AC2779">
        <v>1057.1081478000001</v>
      </c>
    </row>
    <row r="2780" spans="25:29" x14ac:dyDescent="0.35">
      <c r="Y2780" t="str">
        <f t="shared" si="68"/>
        <v>8433_Activités administratives et autres activités de soutien aux entreprises</v>
      </c>
      <c r="Z2780" t="str">
        <f>INDEX(PDC!$K$1:$L$89,MATCH('RP2016'!$AB2780,PDC!$K:$K,0),MATCH($Z$3,PDC!$K$1:$L$1,0))</f>
        <v>Activités administratives et autres activités de soutien aux entreprises</v>
      </c>
      <c r="AA2780">
        <v>8433</v>
      </c>
      <c r="AB2780" t="s">
        <v>224</v>
      </c>
      <c r="AC2780">
        <v>479.95404506</v>
      </c>
    </row>
    <row r="2781" spans="25:29" x14ac:dyDescent="0.35">
      <c r="Y2781" t="str">
        <f t="shared" si="68"/>
        <v>8433_Administration publique et défense ; sécurité sociale obligatoire</v>
      </c>
      <c r="Z2781" t="str">
        <f>INDEX(PDC!$K$1:$L$89,MATCH('RP2016'!$AB2781,PDC!$K:$K,0),MATCH($Z$3,PDC!$K$1:$L$1,0))</f>
        <v>Administration publique et défense ; sécurité sociale obligatoire</v>
      </c>
      <c r="AA2781">
        <v>8433</v>
      </c>
      <c r="AB2781" t="s">
        <v>218</v>
      </c>
      <c r="AC2781">
        <v>2091.5760974</v>
      </c>
    </row>
    <row r="2782" spans="25:29" x14ac:dyDescent="0.35">
      <c r="Y2782" t="str">
        <f t="shared" si="68"/>
        <v>8433_Enseignement</v>
      </c>
      <c r="Z2782" t="str">
        <f>INDEX(PDC!$K$1:$L$89,MATCH('RP2016'!$AB2782,PDC!$K:$K,0),MATCH($Z$3,PDC!$K$1:$L$1,0))</f>
        <v>Enseignement</v>
      </c>
      <c r="AA2782">
        <v>8433</v>
      </c>
      <c r="AB2782" t="s">
        <v>222</v>
      </c>
      <c r="AC2782">
        <v>2101.7338645999998</v>
      </c>
    </row>
    <row r="2783" spans="25:29" x14ac:dyDescent="0.35">
      <c r="Y2783" t="str">
        <f t="shared" si="68"/>
        <v>8433_Activités pour la santé humaine</v>
      </c>
      <c r="Z2783" t="str">
        <f>INDEX(PDC!$K$1:$L$89,MATCH('RP2016'!$AB2783,PDC!$K:$K,0),MATCH($Z$3,PDC!$K$1:$L$1,0))</f>
        <v>Activités pour la santé humaine</v>
      </c>
      <c r="AA2783">
        <v>8433</v>
      </c>
      <c r="AB2783" t="s">
        <v>207</v>
      </c>
      <c r="AC2783">
        <v>2339.2622766999998</v>
      </c>
    </row>
    <row r="2784" spans="25:29" x14ac:dyDescent="0.35">
      <c r="Y2784" t="str">
        <f t="shared" si="68"/>
        <v>8433_Hébergement médico-social et social</v>
      </c>
      <c r="Z2784" t="str">
        <f>INDEX(PDC!$K$1:$L$89,MATCH('RP2016'!$AB2784,PDC!$K:$K,0),MATCH($Z$3,PDC!$K$1:$L$1,0))</f>
        <v>Hébergement médico-social et social</v>
      </c>
      <c r="AA2784">
        <v>8433</v>
      </c>
      <c r="AB2784" t="s">
        <v>202</v>
      </c>
      <c r="AC2784">
        <v>1985.2582964999999</v>
      </c>
    </row>
    <row r="2785" spans="25:29" x14ac:dyDescent="0.35">
      <c r="Y2785" t="str">
        <f t="shared" si="68"/>
        <v>8433_Action sociale sans hébergement</v>
      </c>
      <c r="Z2785" t="str">
        <f>INDEX(PDC!$K$1:$L$89,MATCH('RP2016'!$AB2785,PDC!$K:$K,0),MATCH($Z$3,PDC!$K$1:$L$1,0))</f>
        <v>Action sociale sans hébergement</v>
      </c>
      <c r="AA2785">
        <v>8433</v>
      </c>
      <c r="AB2785" t="s">
        <v>201</v>
      </c>
      <c r="AC2785">
        <v>4595.5650487000003</v>
      </c>
    </row>
    <row r="2786" spans="25:29" x14ac:dyDescent="0.35">
      <c r="Y2786" t="str">
        <f t="shared" si="68"/>
        <v>8433_Activités créatives, artistiques et de spectacle</v>
      </c>
      <c r="Z2786" t="str">
        <f>INDEX(PDC!$K$1:$L$89,MATCH('RP2016'!$AB2786,PDC!$K:$K,0),MATCH($Z$3,PDC!$K$1:$L$1,0))</f>
        <v>Activités créatives, artistiques et de spectacle</v>
      </c>
      <c r="AA2786">
        <v>8433</v>
      </c>
      <c r="AB2786" t="s">
        <v>245</v>
      </c>
      <c r="AC2786">
        <v>213.44937421</v>
      </c>
    </row>
    <row r="2787" spans="25:29" x14ac:dyDescent="0.35">
      <c r="Y2787" t="str">
        <f t="shared" si="68"/>
        <v>8433_Bibliothèques, archives, musées et autres activités culturelles</v>
      </c>
      <c r="Z2787" t="str">
        <f>INDEX(PDC!$K$1:$L$89,MATCH('RP2016'!$AB2787,PDC!$K:$K,0),MATCH($Z$3,PDC!$K$1:$L$1,0))</f>
        <v>Bibliothèques, archives, musées et autres activités culturelles</v>
      </c>
      <c r="AA2787">
        <v>8433</v>
      </c>
      <c r="AB2787" t="s">
        <v>239</v>
      </c>
      <c r="AC2787">
        <v>26.530776358000001</v>
      </c>
    </row>
    <row r="2788" spans="25:29" x14ac:dyDescent="0.35">
      <c r="Y2788" t="str">
        <f t="shared" si="68"/>
        <v>8433_Organisation de jeux de hasard et d'argent</v>
      </c>
      <c r="Z2788" t="str">
        <f>INDEX(PDC!$K$1:$L$89,MATCH('RP2016'!$AB2788,PDC!$K:$K,0),MATCH($Z$3,PDC!$K$1:$L$1,0))</f>
        <v>Organisation de jeux de hasard et d'argent</v>
      </c>
      <c r="AA2788">
        <v>8433</v>
      </c>
      <c r="AB2788" t="s">
        <v>247</v>
      </c>
      <c r="AC2788">
        <v>15.204253792999999</v>
      </c>
    </row>
    <row r="2789" spans="25:29" x14ac:dyDescent="0.35">
      <c r="Y2789" t="str">
        <f t="shared" si="68"/>
        <v>8433_Activités sportives, récréatives et de loisirs</v>
      </c>
      <c r="Z2789" t="str">
        <f>INDEX(PDC!$K$1:$L$89,MATCH('RP2016'!$AB2789,PDC!$K:$K,0),MATCH($Z$3,PDC!$K$1:$L$1,0))</f>
        <v>Activités sportives, récréatives et de loisirs</v>
      </c>
      <c r="AA2789">
        <v>8433</v>
      </c>
      <c r="AB2789" t="s">
        <v>241</v>
      </c>
      <c r="AC2789">
        <v>287.68044458000003</v>
      </c>
    </row>
    <row r="2790" spans="25:29" x14ac:dyDescent="0.35">
      <c r="Y2790" t="str">
        <f t="shared" si="68"/>
        <v>8433_Activités des organisations associatives</v>
      </c>
      <c r="Z2790" t="str">
        <f>INDEX(PDC!$K$1:$L$89,MATCH('RP2016'!$AB2790,PDC!$K:$K,0),MATCH($Z$3,PDC!$K$1:$L$1,0))</f>
        <v>Activités des organisations associatives</v>
      </c>
      <c r="AA2790">
        <v>8433</v>
      </c>
      <c r="AB2790" t="s">
        <v>209</v>
      </c>
      <c r="AC2790">
        <v>840.97647885000003</v>
      </c>
    </row>
    <row r="2791" spans="25:29" x14ac:dyDescent="0.35">
      <c r="Y2791" t="str">
        <f t="shared" si="68"/>
        <v>8433_Réparation d'ordinateurs et de biens personnels et domestiques</v>
      </c>
      <c r="Z2791" t="str">
        <f>INDEX(PDC!$K$1:$L$89,MATCH('RP2016'!$AB2791,PDC!$K:$K,0),MATCH($Z$3,PDC!$K$1:$L$1,0))</f>
        <v>Réparation d'ordinateurs et de biens personnels et domestiques</v>
      </c>
      <c r="AA2791">
        <v>8433</v>
      </c>
      <c r="AB2791" t="s">
        <v>242</v>
      </c>
      <c r="AC2791">
        <v>95.826732559999996</v>
      </c>
    </row>
    <row r="2792" spans="25:29" x14ac:dyDescent="0.35">
      <c r="Y2792" t="str">
        <f t="shared" si="68"/>
        <v>8433_Autres services personnels</v>
      </c>
      <c r="Z2792" t="str">
        <f>INDEX(PDC!$K$1:$L$89,MATCH('RP2016'!$AB2792,PDC!$K:$K,0),MATCH($Z$3,PDC!$K$1:$L$1,0))</f>
        <v>Autres services personnels</v>
      </c>
      <c r="AA2792">
        <v>8433</v>
      </c>
      <c r="AB2792" t="s">
        <v>216</v>
      </c>
      <c r="AC2792">
        <v>708.37864654999998</v>
      </c>
    </row>
    <row r="2793" spans="25:29" x14ac:dyDescent="0.35">
      <c r="Y2793" t="str">
        <f t="shared" si="68"/>
        <v>8433_Activités des ménages en tant qu'employeurs de personnel domestique</v>
      </c>
      <c r="Z2793" t="str">
        <f>INDEX(PDC!$K$1:$L$89,MATCH('RP2016'!$AB2793,PDC!$K:$K,0),MATCH($Z$3,PDC!$K$1:$L$1,0))</f>
        <v>Activités des ménages en tant qu'employeurs de personnel domestique</v>
      </c>
      <c r="AA2793">
        <v>8433</v>
      </c>
      <c r="AB2793" t="s">
        <v>261</v>
      </c>
      <c r="AC2793">
        <v>503.46352754999998</v>
      </c>
    </row>
    <row r="2794" spans="25:29" x14ac:dyDescent="0.35">
      <c r="Y2794" t="str">
        <f t="shared" si="68"/>
        <v>8433_Activités indifférenciées des ménages en tant que producteurs de biens et services pour usage propre</v>
      </c>
      <c r="Z2794" t="str">
        <f>INDEX(PDC!$K$1:$L$89,MATCH('RP2016'!$AB2794,PDC!$K:$K,0),MATCH($Z$3,PDC!$K$1:$L$1,0))</f>
        <v>Activités indifférenciées des ménages en tant que producteurs de biens et services pour usage propre</v>
      </c>
      <c r="AA2794">
        <v>8433</v>
      </c>
      <c r="AB2794" t="s">
        <v>270</v>
      </c>
      <c r="AC2794">
        <v>5.9797818403000003</v>
      </c>
    </row>
    <row r="2795" spans="25:29" x14ac:dyDescent="0.35">
      <c r="Y2795" t="str">
        <f t="shared" si="68"/>
        <v>8433_Activités des organisations et organismes extraterritoriaux</v>
      </c>
      <c r="Z2795" t="str">
        <f>INDEX(PDC!$K$1:$L$89,MATCH('RP2016'!$AB2795,PDC!$K:$K,0),MATCH($Z$3,PDC!$K$1:$L$1,0))</f>
        <v>Activités des organisations et organismes extraterritoriaux</v>
      </c>
      <c r="AA2795">
        <v>8433</v>
      </c>
      <c r="AB2795" t="s">
        <v>260</v>
      </c>
      <c r="AC2795">
        <v>3.3893719178000001</v>
      </c>
    </row>
    <row r="2796" spans="25:29" x14ac:dyDescent="0.35">
      <c r="Y2796" t="str">
        <f t="shared" si="68"/>
        <v>8434_Culture et production animale, chasse et services annexes</v>
      </c>
      <c r="Z2796" t="str">
        <f>INDEX(PDC!$K$1:$L$89,MATCH('RP2016'!$AB2796,PDC!$K:$K,0),MATCH($Z$3,PDC!$K$1:$L$1,0))</f>
        <v>Culture et production animale, chasse et services annexes</v>
      </c>
      <c r="AA2796">
        <v>8434</v>
      </c>
      <c r="AB2796" t="s">
        <v>94</v>
      </c>
      <c r="AC2796">
        <v>824.11238030000004</v>
      </c>
    </row>
    <row r="2797" spans="25:29" x14ac:dyDescent="0.35">
      <c r="Y2797" t="str">
        <f t="shared" si="68"/>
        <v>8434_Pêche et aquaculture</v>
      </c>
      <c r="Z2797" t="str">
        <f>INDEX(PDC!$K$1:$L$89,MATCH('RP2016'!$AB2797,PDC!$K:$K,0),MATCH($Z$3,PDC!$K$1:$L$1,0))</f>
        <v>Pêche et aquaculture</v>
      </c>
      <c r="AA2797">
        <v>8434</v>
      </c>
      <c r="AB2797" t="s">
        <v>104</v>
      </c>
      <c r="AC2797">
        <v>2.7283037641000001</v>
      </c>
    </row>
    <row r="2798" spans="25:29" x14ac:dyDescent="0.35">
      <c r="Y2798" t="str">
        <f t="shared" si="68"/>
        <v>8434_Autres industries extractives</v>
      </c>
      <c r="Z2798" t="str">
        <f>INDEX(PDC!$K$1:$L$89,MATCH('RP2016'!$AB2798,PDC!$K:$K,0),MATCH($Z$3,PDC!$K$1:$L$1,0))</f>
        <v>Autres industries extractives</v>
      </c>
      <c r="AA2798">
        <v>8434</v>
      </c>
      <c r="AB2798" t="s">
        <v>96</v>
      </c>
      <c r="AC2798">
        <v>47.681512914000002</v>
      </c>
    </row>
    <row r="2799" spans="25:29" x14ac:dyDescent="0.35">
      <c r="Y2799" t="str">
        <f t="shared" si="68"/>
        <v>8434_Industries alimentaires</v>
      </c>
      <c r="Z2799" t="str">
        <f>INDEX(PDC!$K$1:$L$89,MATCH('RP2016'!$AB2799,PDC!$K:$K,0),MATCH($Z$3,PDC!$K$1:$L$1,0))</f>
        <v>Industries alimentaires</v>
      </c>
      <c r="AA2799">
        <v>8434</v>
      </c>
      <c r="AB2799" t="s">
        <v>199</v>
      </c>
      <c r="AC2799">
        <v>1286.2064356000001</v>
      </c>
    </row>
    <row r="2800" spans="25:29" x14ac:dyDescent="0.35">
      <c r="Y2800" t="str">
        <f t="shared" si="68"/>
        <v>8434_Fabrication de boissons</v>
      </c>
      <c r="Z2800" t="str">
        <f>INDEX(PDC!$K$1:$L$89,MATCH('RP2016'!$AB2800,PDC!$K:$K,0),MATCH($Z$3,PDC!$K$1:$L$1,0))</f>
        <v>Fabrication de boissons</v>
      </c>
      <c r="AA2800">
        <v>8434</v>
      </c>
      <c r="AB2800" t="s">
        <v>252</v>
      </c>
      <c r="AC2800">
        <v>75.275137270000002</v>
      </c>
    </row>
    <row r="2801" spans="25:29" x14ac:dyDescent="0.35">
      <c r="Y2801" t="str">
        <f t="shared" si="68"/>
        <v>8434_Fabrication de textiles</v>
      </c>
      <c r="Z2801" t="str">
        <f>INDEX(PDC!$K$1:$L$89,MATCH('RP2016'!$AB2801,PDC!$K:$K,0),MATCH($Z$3,PDC!$K$1:$L$1,0))</f>
        <v>Fabrication de textiles</v>
      </c>
      <c r="AA2801">
        <v>8434</v>
      </c>
      <c r="AB2801" t="s">
        <v>250</v>
      </c>
      <c r="AC2801">
        <v>258.40245554000001</v>
      </c>
    </row>
    <row r="2802" spans="25:29" x14ac:dyDescent="0.35">
      <c r="Y2802" t="str">
        <f t="shared" si="68"/>
        <v>8434_Industrie de l'habillement</v>
      </c>
      <c r="Z2802" t="str">
        <f>INDEX(PDC!$K$1:$L$89,MATCH('RP2016'!$AB2802,PDC!$K:$K,0),MATCH($Z$3,PDC!$K$1:$L$1,0))</f>
        <v>Industrie de l'habillement</v>
      </c>
      <c r="AA2802">
        <v>8434</v>
      </c>
      <c r="AB2802" t="s">
        <v>254</v>
      </c>
      <c r="AC2802">
        <v>227.6800561</v>
      </c>
    </row>
    <row r="2803" spans="25:29" x14ac:dyDescent="0.35">
      <c r="Y2803" t="str">
        <f t="shared" si="68"/>
        <v>8434_Industrie du cuir et de la chaussure</v>
      </c>
      <c r="Z2803" t="str">
        <f>INDEX(PDC!$K$1:$L$89,MATCH('RP2016'!$AB2803,PDC!$K:$K,0),MATCH($Z$3,PDC!$K$1:$L$1,0))</f>
        <v>Industrie du cuir et de la chaussure</v>
      </c>
      <c r="AA2803">
        <v>8434</v>
      </c>
      <c r="AB2803" t="s">
        <v>143</v>
      </c>
      <c r="AC2803">
        <v>21.271485070000001</v>
      </c>
    </row>
    <row r="2804" spans="25:29" x14ac:dyDescent="0.35">
      <c r="Y2804" t="str">
        <f t="shared" si="68"/>
        <v>8434_Travail du bois et fabrication d'articles en bois et en liège, à l'exception des meubles ; fabrication d'articles en vannerie et sparterie</v>
      </c>
      <c r="Z2804" t="str">
        <f>INDEX(PDC!$K$1:$L$89,MATCH('RP2016'!$AB2804,PDC!$K:$K,0),MATCH($Z$3,PDC!$K$1:$L$1,0))</f>
        <v>Travail du bois et fabrication d'articles en bois et en liège, à l'exception des meubles ; fabrication d'articles en vannerie et sparterie</v>
      </c>
      <c r="AA2804">
        <v>8434</v>
      </c>
      <c r="AB2804" t="s">
        <v>196</v>
      </c>
      <c r="AC2804">
        <v>242.68010484000001</v>
      </c>
    </row>
    <row r="2805" spans="25:29" x14ac:dyDescent="0.35">
      <c r="Y2805" t="str">
        <f t="shared" si="68"/>
        <v>8434_Industrie du papier et du carton</v>
      </c>
      <c r="Z2805" t="str">
        <f>INDEX(PDC!$K$1:$L$89,MATCH('RP2016'!$AB2805,PDC!$K:$K,0),MATCH($Z$3,PDC!$K$1:$L$1,0))</f>
        <v>Industrie du papier et du carton</v>
      </c>
      <c r="AA2805">
        <v>8434</v>
      </c>
      <c r="AB2805" t="s">
        <v>248</v>
      </c>
      <c r="AC2805">
        <v>109.31453636000001</v>
      </c>
    </row>
    <row r="2806" spans="25:29" x14ac:dyDescent="0.35">
      <c r="Y2806" t="str">
        <f t="shared" si="68"/>
        <v>8434_Imprimerie et reproduction d'enregistrements</v>
      </c>
      <c r="Z2806" t="str">
        <f>INDEX(PDC!$K$1:$L$89,MATCH('RP2016'!$AB2806,PDC!$K:$K,0),MATCH($Z$3,PDC!$K$1:$L$1,0))</f>
        <v>Imprimerie et reproduction d'enregistrements</v>
      </c>
      <c r="AA2806">
        <v>8434</v>
      </c>
      <c r="AB2806" t="s">
        <v>221</v>
      </c>
      <c r="AC2806">
        <v>328.11701748000002</v>
      </c>
    </row>
    <row r="2807" spans="25:29" x14ac:dyDescent="0.35">
      <c r="Y2807" t="str">
        <f t="shared" si="68"/>
        <v>8434_Cokéfaction et raffinage</v>
      </c>
      <c r="Z2807" t="str">
        <f>INDEX(PDC!$K$1:$L$89,MATCH('RP2016'!$AB2807,PDC!$K:$K,0),MATCH($Z$3,PDC!$K$1:$L$1,0))</f>
        <v>Cokéfaction et raffinage</v>
      </c>
      <c r="AA2807">
        <v>8434</v>
      </c>
      <c r="AB2807" t="s">
        <v>262</v>
      </c>
      <c r="AC2807">
        <v>11.224351333</v>
      </c>
    </row>
    <row r="2808" spans="25:29" x14ac:dyDescent="0.35">
      <c r="Y2808" t="str">
        <f t="shared" si="68"/>
        <v>8434_Industrie chimique</v>
      </c>
      <c r="Z2808" t="str">
        <f>INDEX(PDC!$K$1:$L$89,MATCH('RP2016'!$AB2808,PDC!$K:$K,0),MATCH($Z$3,PDC!$K$1:$L$1,0))</f>
        <v>Industrie chimique</v>
      </c>
      <c r="AA2808">
        <v>8434</v>
      </c>
      <c r="AB2808" t="s">
        <v>211</v>
      </c>
      <c r="AC2808">
        <v>691.01309764999996</v>
      </c>
    </row>
    <row r="2809" spans="25:29" x14ac:dyDescent="0.35">
      <c r="Y2809" t="str">
        <f t="shared" si="68"/>
        <v>8434_Industrie pharmaceutique</v>
      </c>
      <c r="Z2809" t="str">
        <f>INDEX(PDC!$K$1:$L$89,MATCH('RP2016'!$AB2809,PDC!$K:$K,0),MATCH($Z$3,PDC!$K$1:$L$1,0))</f>
        <v>Industrie pharmaceutique</v>
      </c>
      <c r="AA2809">
        <v>8434</v>
      </c>
      <c r="AB2809" t="s">
        <v>259</v>
      </c>
      <c r="AC2809">
        <v>53.811161216999999</v>
      </c>
    </row>
    <row r="2810" spans="25:29" x14ac:dyDescent="0.35">
      <c r="Y2810" t="str">
        <f t="shared" si="68"/>
        <v>8434_Fabrication de produits en caoutchouc et en plastique</v>
      </c>
      <c r="Z2810" t="str">
        <f>INDEX(PDC!$K$1:$L$89,MATCH('RP2016'!$AB2810,PDC!$K:$K,0),MATCH($Z$3,PDC!$K$1:$L$1,0))</f>
        <v>Fabrication de produits en caoutchouc et en plastique</v>
      </c>
      <c r="AA2810">
        <v>8434</v>
      </c>
      <c r="AB2810" t="s">
        <v>195</v>
      </c>
      <c r="AC2810">
        <v>819.74848411000005</v>
      </c>
    </row>
    <row r="2811" spans="25:29" x14ac:dyDescent="0.35">
      <c r="Y2811" t="str">
        <f t="shared" si="68"/>
        <v>8434_Fabrication d'autres produits minéraux non métalliques</v>
      </c>
      <c r="Z2811" t="str">
        <f>INDEX(PDC!$K$1:$L$89,MATCH('RP2016'!$AB2811,PDC!$K:$K,0),MATCH($Z$3,PDC!$K$1:$L$1,0))</f>
        <v>Fabrication d'autres produits minéraux non métalliques</v>
      </c>
      <c r="AA2811">
        <v>8434</v>
      </c>
      <c r="AB2811" t="s">
        <v>203</v>
      </c>
      <c r="AC2811">
        <v>181.95910859</v>
      </c>
    </row>
    <row r="2812" spans="25:29" x14ac:dyDescent="0.35">
      <c r="Y2812" t="str">
        <f t="shared" si="68"/>
        <v>8434_Métallurgie</v>
      </c>
      <c r="Z2812" t="str">
        <f>INDEX(PDC!$K$1:$L$89,MATCH('RP2016'!$AB2812,PDC!$K:$K,0),MATCH($Z$3,PDC!$K$1:$L$1,0))</f>
        <v>Métallurgie</v>
      </c>
      <c r="AA2812">
        <v>8434</v>
      </c>
      <c r="AB2812" t="s">
        <v>225</v>
      </c>
      <c r="AC2812">
        <v>731.97861171</v>
      </c>
    </row>
    <row r="2813" spans="25:29" x14ac:dyDescent="0.35">
      <c r="Y2813" t="str">
        <f t="shared" si="68"/>
        <v>8434_Fabrication de produits métalliques, à l'exception des machines et des équipements</v>
      </c>
      <c r="Z2813" t="str">
        <f>INDEX(PDC!$K$1:$L$89,MATCH('RP2016'!$AB2813,PDC!$K:$K,0),MATCH($Z$3,PDC!$K$1:$L$1,0))</f>
        <v>Fabrication de produits métalliques, à l'exception des machines et des équipements</v>
      </c>
      <c r="AA2813">
        <v>8434</v>
      </c>
      <c r="AB2813" t="s">
        <v>204</v>
      </c>
      <c r="AC2813">
        <v>1801.0232854999999</v>
      </c>
    </row>
    <row r="2814" spans="25:29" x14ac:dyDescent="0.35">
      <c r="Y2814" t="str">
        <f t="shared" si="68"/>
        <v>8434_Fabrication de produits informatiques, électroniques et optiques</v>
      </c>
      <c r="Z2814" t="str">
        <f>INDEX(PDC!$K$1:$L$89,MATCH('RP2016'!$AB2814,PDC!$K:$K,0),MATCH($Z$3,PDC!$K$1:$L$1,0))</f>
        <v>Fabrication de produits informatiques, électroniques et optiques</v>
      </c>
      <c r="AA2814">
        <v>8434</v>
      </c>
      <c r="AB2814" t="s">
        <v>145</v>
      </c>
      <c r="AC2814">
        <v>77.280440229999996</v>
      </c>
    </row>
    <row r="2815" spans="25:29" x14ac:dyDescent="0.35">
      <c r="Y2815" t="str">
        <f t="shared" si="68"/>
        <v>8434_Fabrication d'équipements électriques</v>
      </c>
      <c r="Z2815" t="str">
        <f>INDEX(PDC!$K$1:$L$89,MATCH('RP2016'!$AB2815,PDC!$K:$K,0),MATCH($Z$3,PDC!$K$1:$L$1,0))</f>
        <v>Fabrication d'équipements électriques</v>
      </c>
      <c r="AA2815">
        <v>8434</v>
      </c>
      <c r="AB2815" t="s">
        <v>235</v>
      </c>
      <c r="AC2815">
        <v>287.03187071999997</v>
      </c>
    </row>
    <row r="2816" spans="25:29" x14ac:dyDescent="0.35">
      <c r="Y2816" t="str">
        <f t="shared" si="68"/>
        <v>8434_Fabrication de machines et équipements n.c.a.</v>
      </c>
      <c r="Z2816" t="str">
        <f>INDEX(PDC!$K$1:$L$89,MATCH('RP2016'!$AB2816,PDC!$K:$K,0),MATCH($Z$3,PDC!$K$1:$L$1,0))</f>
        <v>Fabrication de machines et équipements n.c.a.</v>
      </c>
      <c r="AA2816">
        <v>8434</v>
      </c>
      <c r="AB2816" t="s">
        <v>219</v>
      </c>
      <c r="AC2816">
        <v>1194.6608567000001</v>
      </c>
    </row>
    <row r="2817" spans="25:29" x14ac:dyDescent="0.35">
      <c r="Y2817" t="str">
        <f t="shared" si="68"/>
        <v>8434_Industrie automobile</v>
      </c>
      <c r="Z2817" t="str">
        <f>INDEX(PDC!$K$1:$L$89,MATCH('RP2016'!$AB2817,PDC!$K:$K,0),MATCH($Z$3,PDC!$K$1:$L$1,0))</f>
        <v>Industrie automobile</v>
      </c>
      <c r="AA2817">
        <v>8434</v>
      </c>
      <c r="AB2817" t="s">
        <v>208</v>
      </c>
      <c r="AC2817">
        <v>273.15709881999999</v>
      </c>
    </row>
    <row r="2818" spans="25:29" x14ac:dyDescent="0.35">
      <c r="Y2818" t="str">
        <f t="shared" si="68"/>
        <v>8434_Fabrication d'autres matériels de transport</v>
      </c>
      <c r="Z2818" t="str">
        <f>INDEX(PDC!$K$1:$L$89,MATCH('RP2016'!$AB2818,PDC!$K:$K,0),MATCH($Z$3,PDC!$K$1:$L$1,0))</f>
        <v>Fabrication d'autres matériels de transport</v>
      </c>
      <c r="AA2818">
        <v>8434</v>
      </c>
      <c r="AB2818" t="s">
        <v>237</v>
      </c>
      <c r="AC2818">
        <v>95.204248832999994</v>
      </c>
    </row>
    <row r="2819" spans="25:29" x14ac:dyDescent="0.35">
      <c r="Y2819" t="str">
        <f t="shared" si="68"/>
        <v>8434_Fabrication de meubles</v>
      </c>
      <c r="Z2819" t="str">
        <f>INDEX(PDC!$K$1:$L$89,MATCH('RP2016'!$AB2819,PDC!$K:$K,0),MATCH($Z$3,PDC!$K$1:$L$1,0))</f>
        <v>Fabrication de meubles</v>
      </c>
      <c r="AA2819">
        <v>8434</v>
      </c>
      <c r="AB2819" t="s">
        <v>231</v>
      </c>
      <c r="AC2819">
        <v>291.25285523000002</v>
      </c>
    </row>
    <row r="2820" spans="25:29" x14ac:dyDescent="0.35">
      <c r="Y2820" t="str">
        <f t="shared" si="68"/>
        <v>8434_Autres industries manufacturières</v>
      </c>
      <c r="Z2820" t="str">
        <f>INDEX(PDC!$K$1:$L$89,MATCH('RP2016'!$AB2820,PDC!$K:$K,0),MATCH($Z$3,PDC!$K$1:$L$1,0))</f>
        <v>Autres industries manufacturières</v>
      </c>
      <c r="AA2820">
        <v>8434</v>
      </c>
      <c r="AB2820" t="s">
        <v>244</v>
      </c>
      <c r="AC2820">
        <v>315.55306571</v>
      </c>
    </row>
    <row r="2821" spans="25:29" x14ac:dyDescent="0.35">
      <c r="Y2821" t="str">
        <f t="shared" ref="Y2821:Y2884" si="69">AA2821&amp;"_"&amp;Z2821</f>
        <v>8434_Réparation et installation de machines et d'équipements</v>
      </c>
      <c r="Z2821" t="str">
        <f>INDEX(PDC!$K$1:$L$89,MATCH('RP2016'!$AB2821,PDC!$K:$K,0),MATCH($Z$3,PDC!$K$1:$L$1,0))</f>
        <v>Réparation et installation de machines et d'équipements</v>
      </c>
      <c r="AA2821">
        <v>8434</v>
      </c>
      <c r="AB2821" t="s">
        <v>215</v>
      </c>
      <c r="AC2821">
        <v>361.38252353000001</v>
      </c>
    </row>
    <row r="2822" spans="25:29" x14ac:dyDescent="0.35">
      <c r="Y2822" t="str">
        <f t="shared" si="69"/>
        <v>8434_Production et distribution d'électricité, de gaz, de vapeur et d'air conditionné</v>
      </c>
      <c r="Z2822" t="str">
        <f>INDEX(PDC!$K$1:$L$89,MATCH('RP2016'!$AB2822,PDC!$K:$K,0),MATCH($Z$3,PDC!$K$1:$L$1,0))</f>
        <v>Production et distribution d'électricité, de gaz, de vapeur et d'air conditionné</v>
      </c>
      <c r="AA2822">
        <v>8434</v>
      </c>
      <c r="AB2822" t="s">
        <v>253</v>
      </c>
      <c r="AC2822">
        <v>230.05475802999999</v>
      </c>
    </row>
    <row r="2823" spans="25:29" x14ac:dyDescent="0.35">
      <c r="Y2823" t="str">
        <f t="shared" si="69"/>
        <v>8434_Captage, traitement et distribution d'eau</v>
      </c>
      <c r="Z2823" t="str">
        <f>INDEX(PDC!$K$1:$L$89,MATCH('RP2016'!$AB2823,PDC!$K:$K,0),MATCH($Z$3,PDC!$K$1:$L$1,0))</f>
        <v>Captage, traitement et distribution d'eau</v>
      </c>
      <c r="AA2823">
        <v>8434</v>
      </c>
      <c r="AB2823" t="s">
        <v>230</v>
      </c>
      <c r="AC2823">
        <v>109.90216925</v>
      </c>
    </row>
    <row r="2824" spans="25:29" x14ac:dyDescent="0.35">
      <c r="Y2824" t="str">
        <f t="shared" si="69"/>
        <v>8434_Collecte et traitement des eaux usées</v>
      </c>
      <c r="Z2824" t="str">
        <f>INDEX(PDC!$K$1:$L$89,MATCH('RP2016'!$AB2824,PDC!$K:$K,0),MATCH($Z$3,PDC!$K$1:$L$1,0))</f>
        <v>Collecte et traitement des eaux usées</v>
      </c>
      <c r="AA2824">
        <v>8434</v>
      </c>
      <c r="AB2824" t="s">
        <v>197</v>
      </c>
      <c r="AC2824">
        <v>14.692168192</v>
      </c>
    </row>
    <row r="2825" spans="25:29" x14ac:dyDescent="0.35">
      <c r="Y2825" t="str">
        <f t="shared" si="69"/>
        <v>8434_Collecte, traitement et élimination des déchets ; récupération</v>
      </c>
      <c r="Z2825" t="str">
        <f>INDEX(PDC!$K$1:$L$89,MATCH('RP2016'!$AB2825,PDC!$K:$K,0),MATCH($Z$3,PDC!$K$1:$L$1,0))</f>
        <v>Collecte, traitement et élimination des déchets ; récupération</v>
      </c>
      <c r="AA2825">
        <v>8434</v>
      </c>
      <c r="AB2825" t="s">
        <v>147</v>
      </c>
      <c r="AC2825">
        <v>179.81582778999999</v>
      </c>
    </row>
    <row r="2826" spans="25:29" x14ac:dyDescent="0.35">
      <c r="Y2826" t="str">
        <f t="shared" si="69"/>
        <v>8434_Construction de bâtiments</v>
      </c>
      <c r="Z2826" t="str">
        <f>INDEX(PDC!$K$1:$L$89,MATCH('RP2016'!$AB2826,PDC!$K:$K,0),MATCH($Z$3,PDC!$K$1:$L$1,0))</f>
        <v>Construction de bâtiments</v>
      </c>
      <c r="AA2826">
        <v>8434</v>
      </c>
      <c r="AB2826" t="s">
        <v>193</v>
      </c>
      <c r="AC2826">
        <v>167.98706788999999</v>
      </c>
    </row>
    <row r="2827" spans="25:29" x14ac:dyDescent="0.35">
      <c r="Y2827" t="str">
        <f t="shared" si="69"/>
        <v>8434_Génie civil</v>
      </c>
      <c r="Z2827" t="str">
        <f>INDEX(PDC!$K$1:$L$89,MATCH('RP2016'!$AB2827,PDC!$K:$K,0),MATCH($Z$3,PDC!$K$1:$L$1,0))</f>
        <v>Génie civil</v>
      </c>
      <c r="AA2827">
        <v>8434</v>
      </c>
      <c r="AB2827" t="s">
        <v>149</v>
      </c>
      <c r="AC2827">
        <v>284.13524938</v>
      </c>
    </row>
    <row r="2828" spans="25:29" x14ac:dyDescent="0.35">
      <c r="Y2828" t="str">
        <f t="shared" si="69"/>
        <v>8434_Travaux de construction spécialisés</v>
      </c>
      <c r="Z2828" t="str">
        <f>INDEX(PDC!$K$1:$L$89,MATCH('RP2016'!$AB2828,PDC!$K:$K,0),MATCH($Z$3,PDC!$K$1:$L$1,0))</f>
        <v>Travaux de construction spécialisés</v>
      </c>
      <c r="AA2828">
        <v>8434</v>
      </c>
      <c r="AB2828" t="s">
        <v>151</v>
      </c>
      <c r="AC2828">
        <v>2808.4231804000001</v>
      </c>
    </row>
    <row r="2829" spans="25:29" x14ac:dyDescent="0.35">
      <c r="Y2829" t="str">
        <f t="shared" si="69"/>
        <v>8434_Commerce et réparation d'automobiles et de motocycles</v>
      </c>
      <c r="Z2829" t="str">
        <f>INDEX(PDC!$K$1:$L$89,MATCH('RP2016'!$AB2829,PDC!$K:$K,0),MATCH($Z$3,PDC!$K$1:$L$1,0))</f>
        <v>Commerce et réparation d'automobiles et de motocycles</v>
      </c>
      <c r="AA2829">
        <v>8434</v>
      </c>
      <c r="AB2829" t="s">
        <v>223</v>
      </c>
      <c r="AC2829">
        <v>1140.9935800000001</v>
      </c>
    </row>
    <row r="2830" spans="25:29" x14ac:dyDescent="0.35">
      <c r="Y2830" t="str">
        <f t="shared" si="69"/>
        <v>8434_Commerce de gros, à l'exception des automobiles et des motocycles</v>
      </c>
      <c r="Z2830" t="str">
        <f>INDEX(PDC!$K$1:$L$89,MATCH('RP2016'!$AB2830,PDC!$K:$K,0),MATCH($Z$3,PDC!$K$1:$L$1,0))</f>
        <v>Commerce de gros, à l'exception des automobiles et des motocycles</v>
      </c>
      <c r="AA2830">
        <v>8434</v>
      </c>
      <c r="AB2830" t="s">
        <v>210</v>
      </c>
      <c r="AC2830">
        <v>2730.7508647999998</v>
      </c>
    </row>
    <row r="2831" spans="25:29" x14ac:dyDescent="0.35">
      <c r="Y2831" t="str">
        <f t="shared" si="69"/>
        <v>8434_Commerce de détail, à l'exception des automobiles et des motocycles</v>
      </c>
      <c r="Z2831" t="str">
        <f>INDEX(PDC!$K$1:$L$89,MATCH('RP2016'!$AB2831,PDC!$K:$K,0),MATCH($Z$3,PDC!$K$1:$L$1,0))</f>
        <v>Commerce de détail, à l'exception des automobiles et des motocycles</v>
      </c>
      <c r="AA2831">
        <v>8434</v>
      </c>
      <c r="AB2831" t="s">
        <v>206</v>
      </c>
      <c r="AC2831">
        <v>4013.9622823999998</v>
      </c>
    </row>
    <row r="2832" spans="25:29" x14ac:dyDescent="0.35">
      <c r="Y2832" t="str">
        <f t="shared" si="69"/>
        <v>8434_Transports terrestres et transport par conduites</v>
      </c>
      <c r="Z2832" t="str">
        <f>INDEX(PDC!$K$1:$L$89,MATCH('RP2016'!$AB2832,PDC!$K:$K,0),MATCH($Z$3,PDC!$K$1:$L$1,0))</f>
        <v>Transports terrestres et transport par conduites</v>
      </c>
      <c r="AA2832">
        <v>8434</v>
      </c>
      <c r="AB2832" t="s">
        <v>205</v>
      </c>
      <c r="AC2832">
        <v>1575.5004601000001</v>
      </c>
    </row>
    <row r="2833" spans="25:29" x14ac:dyDescent="0.35">
      <c r="Y2833" t="str">
        <f t="shared" si="69"/>
        <v>8434_Transports par eau</v>
      </c>
      <c r="Z2833" t="str">
        <f>INDEX(PDC!$K$1:$L$89,MATCH('RP2016'!$AB2833,PDC!$K:$K,0),MATCH($Z$3,PDC!$K$1:$L$1,0))</f>
        <v>Transports par eau</v>
      </c>
      <c r="AA2833">
        <v>8434</v>
      </c>
      <c r="AB2833" t="s">
        <v>256</v>
      </c>
      <c r="AC2833">
        <v>0.9999866972</v>
      </c>
    </row>
    <row r="2834" spans="25:29" x14ac:dyDescent="0.35">
      <c r="Y2834" t="str">
        <f t="shared" si="69"/>
        <v>8434_Transports aériens</v>
      </c>
      <c r="Z2834" t="str">
        <f>INDEX(PDC!$K$1:$L$89,MATCH('RP2016'!$AB2834,PDC!$K:$K,0),MATCH($Z$3,PDC!$K$1:$L$1,0))</f>
        <v>Transports aériens</v>
      </c>
      <c r="AA2834">
        <v>8434</v>
      </c>
      <c r="AB2834" t="s">
        <v>258</v>
      </c>
      <c r="AC2834">
        <v>3.9682357197</v>
      </c>
    </row>
    <row r="2835" spans="25:29" x14ac:dyDescent="0.35">
      <c r="Y2835" t="str">
        <f t="shared" si="69"/>
        <v>8434_Entreposage et services auxiliaires des transports</v>
      </c>
      <c r="Z2835" t="str">
        <f>INDEX(PDC!$K$1:$L$89,MATCH('RP2016'!$AB2835,PDC!$K:$K,0),MATCH($Z$3,PDC!$K$1:$L$1,0))</f>
        <v>Entreposage et services auxiliaires des transports</v>
      </c>
      <c r="AA2835">
        <v>8434</v>
      </c>
      <c r="AB2835" t="s">
        <v>200</v>
      </c>
      <c r="AC2835">
        <v>903.07475263000003</v>
      </c>
    </row>
    <row r="2836" spans="25:29" x14ac:dyDescent="0.35">
      <c r="Y2836" t="str">
        <f t="shared" si="69"/>
        <v>8434_Activités de poste et de courrier</v>
      </c>
      <c r="Z2836" t="str">
        <f>INDEX(PDC!$K$1:$L$89,MATCH('RP2016'!$AB2836,PDC!$K:$K,0),MATCH($Z$3,PDC!$K$1:$L$1,0))</f>
        <v>Activités de poste et de courrier</v>
      </c>
      <c r="AA2836">
        <v>8434</v>
      </c>
      <c r="AB2836" t="s">
        <v>229</v>
      </c>
      <c r="AC2836">
        <v>216.69572504999999</v>
      </c>
    </row>
    <row r="2837" spans="25:29" x14ac:dyDescent="0.35">
      <c r="Y2837" t="str">
        <f t="shared" si="69"/>
        <v>8434_Hébergement</v>
      </c>
      <c r="Z2837" t="str">
        <f>INDEX(PDC!$K$1:$L$89,MATCH('RP2016'!$AB2837,PDC!$K:$K,0),MATCH($Z$3,PDC!$K$1:$L$1,0))</f>
        <v>Hébergement</v>
      </c>
      <c r="AA2837">
        <v>8434</v>
      </c>
      <c r="AB2837" t="s">
        <v>220</v>
      </c>
      <c r="AC2837">
        <v>419.10712448999999</v>
      </c>
    </row>
    <row r="2838" spans="25:29" x14ac:dyDescent="0.35">
      <c r="Y2838" t="str">
        <f t="shared" si="69"/>
        <v>8434_Restauration</v>
      </c>
      <c r="Z2838" t="str">
        <f>INDEX(PDC!$K$1:$L$89,MATCH('RP2016'!$AB2838,PDC!$K:$K,0),MATCH($Z$3,PDC!$K$1:$L$1,0))</f>
        <v>Restauration</v>
      </c>
      <c r="AA2838">
        <v>8434</v>
      </c>
      <c r="AB2838" t="s">
        <v>214</v>
      </c>
      <c r="AC2838">
        <v>1355.6915723</v>
      </c>
    </row>
    <row r="2839" spans="25:29" x14ac:dyDescent="0.35">
      <c r="Y2839" t="str">
        <f t="shared" si="69"/>
        <v>8434_Édition</v>
      </c>
      <c r="Z2839" t="str">
        <f>INDEX(PDC!$K$1:$L$89,MATCH('RP2016'!$AB2839,PDC!$K:$K,0),MATCH($Z$3,PDC!$K$1:$L$1,0))</f>
        <v>Édition</v>
      </c>
      <c r="AA2839">
        <v>8434</v>
      </c>
      <c r="AB2839" t="s">
        <v>255</v>
      </c>
      <c r="AC2839">
        <v>70.886691561000006</v>
      </c>
    </row>
    <row r="2840" spans="25:29" x14ac:dyDescent="0.35">
      <c r="Y2840" t="str">
        <f t="shared" si="69"/>
        <v>8434_Production de films cinématographiques, de vidéo et de programmes de télévision ; enregistrement sonore et édition musicale</v>
      </c>
      <c r="Z2840" t="str">
        <f>INDEX(PDC!$K$1:$L$89,MATCH('RP2016'!$AB2840,PDC!$K:$K,0),MATCH($Z$3,PDC!$K$1:$L$1,0))</f>
        <v>Production de films cinématographiques, de vidéo et de programmes de télévision ; enregistrement sonore et édition musicale</v>
      </c>
      <c r="AA2840">
        <v>8434</v>
      </c>
      <c r="AB2840" t="s">
        <v>228</v>
      </c>
      <c r="AC2840">
        <v>17.099802267000001</v>
      </c>
    </row>
    <row r="2841" spans="25:29" x14ac:dyDescent="0.35">
      <c r="Y2841" t="str">
        <f t="shared" si="69"/>
        <v>8434_Programmation et diffusion</v>
      </c>
      <c r="Z2841" t="str">
        <f>INDEX(PDC!$K$1:$L$89,MATCH('RP2016'!$AB2841,PDC!$K:$K,0),MATCH($Z$3,PDC!$K$1:$L$1,0))</f>
        <v>Programmation et diffusion</v>
      </c>
      <c r="AA2841">
        <v>8434</v>
      </c>
      <c r="AB2841" t="s">
        <v>257</v>
      </c>
      <c r="AC2841">
        <v>8.9927626641000007</v>
      </c>
    </row>
    <row r="2842" spans="25:29" x14ac:dyDescent="0.35">
      <c r="Y2842" t="str">
        <f t="shared" si="69"/>
        <v>8434_Télécommunications</v>
      </c>
      <c r="Z2842" t="str">
        <f>INDEX(PDC!$K$1:$L$89,MATCH('RP2016'!$AB2842,PDC!$K:$K,0),MATCH($Z$3,PDC!$K$1:$L$1,0))</f>
        <v>Télécommunications</v>
      </c>
      <c r="AA2842">
        <v>8434</v>
      </c>
      <c r="AB2842" t="s">
        <v>249</v>
      </c>
      <c r="AC2842">
        <v>71.271664600999998</v>
      </c>
    </row>
    <row r="2843" spans="25:29" x14ac:dyDescent="0.35">
      <c r="Y2843" t="str">
        <f t="shared" si="69"/>
        <v>8434_Programmation, conseil et autres activités informatiques</v>
      </c>
      <c r="Z2843" t="str">
        <f>INDEX(PDC!$K$1:$L$89,MATCH('RP2016'!$AB2843,PDC!$K:$K,0),MATCH($Z$3,PDC!$K$1:$L$1,0))</f>
        <v>Programmation, conseil et autres activités informatiques</v>
      </c>
      <c r="AA2843">
        <v>8434</v>
      </c>
      <c r="AB2843" t="s">
        <v>233</v>
      </c>
      <c r="AC2843">
        <v>152.02462352000001</v>
      </c>
    </row>
    <row r="2844" spans="25:29" x14ac:dyDescent="0.35">
      <c r="Y2844" t="str">
        <f t="shared" si="69"/>
        <v>8434_Services d'information</v>
      </c>
      <c r="Z2844" t="str">
        <f>INDEX(PDC!$K$1:$L$89,MATCH('RP2016'!$AB2844,PDC!$K:$K,0),MATCH($Z$3,PDC!$K$1:$L$1,0))</f>
        <v>Services d'information</v>
      </c>
      <c r="AA2844">
        <v>8434</v>
      </c>
      <c r="AB2844" t="s">
        <v>153</v>
      </c>
      <c r="AC2844">
        <v>43.816187329000002</v>
      </c>
    </row>
    <row r="2845" spans="25:29" x14ac:dyDescent="0.35">
      <c r="Y2845" t="str">
        <f t="shared" si="69"/>
        <v>8434_Activités des services financiers, hors assurance et caisses de retraite</v>
      </c>
      <c r="Z2845" t="str">
        <f>INDEX(PDC!$K$1:$L$89,MATCH('RP2016'!$AB2845,PDC!$K:$K,0),MATCH($Z$3,PDC!$K$1:$L$1,0))</f>
        <v>Activités des services financiers, hors assurance et caisses de retraite</v>
      </c>
      <c r="AA2845">
        <v>8434</v>
      </c>
      <c r="AB2845" t="s">
        <v>226</v>
      </c>
      <c r="AC2845">
        <v>698.75726922000001</v>
      </c>
    </row>
    <row r="2846" spans="25:29" x14ac:dyDescent="0.35">
      <c r="Y2846" t="str">
        <f t="shared" si="69"/>
        <v>8434_Assurance</v>
      </c>
      <c r="Z2846" t="str">
        <f>INDEX(PDC!$K$1:$L$89,MATCH('RP2016'!$AB2846,PDC!$K:$K,0),MATCH($Z$3,PDC!$K$1:$L$1,0))</f>
        <v>Assurance</v>
      </c>
      <c r="AA2846">
        <v>8434</v>
      </c>
      <c r="AB2846" t="s">
        <v>240</v>
      </c>
      <c r="AC2846">
        <v>123.82096505</v>
      </c>
    </row>
    <row r="2847" spans="25:29" x14ac:dyDescent="0.35">
      <c r="Y2847" t="str">
        <f t="shared" si="69"/>
        <v>8434_Activités auxiliaires de services financiers et d'assurance</v>
      </c>
      <c r="Z2847" t="str">
        <f>INDEX(PDC!$K$1:$L$89,MATCH('RP2016'!$AB2847,PDC!$K:$K,0),MATCH($Z$3,PDC!$K$1:$L$1,0))</f>
        <v>Activités auxiliaires de services financiers et d'assurance</v>
      </c>
      <c r="AA2847">
        <v>8434</v>
      </c>
      <c r="AB2847" t="s">
        <v>232</v>
      </c>
      <c r="AC2847">
        <v>213.78035996</v>
      </c>
    </row>
    <row r="2848" spans="25:29" x14ac:dyDescent="0.35">
      <c r="Y2848" t="str">
        <f t="shared" si="69"/>
        <v>8434_Activités immobilières</v>
      </c>
      <c r="Z2848" t="str">
        <f>INDEX(PDC!$K$1:$L$89,MATCH('RP2016'!$AB2848,PDC!$K:$K,0),MATCH($Z$3,PDC!$K$1:$L$1,0))</f>
        <v>Activités immobilières</v>
      </c>
      <c r="AA2848">
        <v>8434</v>
      </c>
      <c r="AB2848" t="s">
        <v>217</v>
      </c>
      <c r="AC2848">
        <v>478.58077936000001</v>
      </c>
    </row>
    <row r="2849" spans="25:29" x14ac:dyDescent="0.35">
      <c r="Y2849" t="str">
        <f t="shared" si="69"/>
        <v>8434_Activités juridiques et comptables</v>
      </c>
      <c r="Z2849" t="str">
        <f>INDEX(PDC!$K$1:$L$89,MATCH('RP2016'!$AB2849,PDC!$K:$K,0),MATCH($Z$3,PDC!$K$1:$L$1,0))</f>
        <v>Activités juridiques et comptables</v>
      </c>
      <c r="AA2849">
        <v>8434</v>
      </c>
      <c r="AB2849" t="s">
        <v>155</v>
      </c>
      <c r="AC2849">
        <v>503.94938710000002</v>
      </c>
    </row>
    <row r="2850" spans="25:29" x14ac:dyDescent="0.35">
      <c r="Y2850" t="str">
        <f t="shared" si="69"/>
        <v>8434_Activités des sièges sociaux ; conseil de gestion</v>
      </c>
      <c r="Z2850" t="str">
        <f>INDEX(PDC!$K$1:$L$89,MATCH('RP2016'!$AB2850,PDC!$K:$K,0),MATCH($Z$3,PDC!$K$1:$L$1,0))</f>
        <v>Activités des sièges sociaux ; conseil de gestion</v>
      </c>
      <c r="AA2850">
        <v>8434</v>
      </c>
      <c r="AB2850" t="s">
        <v>234</v>
      </c>
      <c r="AC2850">
        <v>441.76390029999999</v>
      </c>
    </row>
    <row r="2851" spans="25:29" x14ac:dyDescent="0.35">
      <c r="Y2851" t="str">
        <f t="shared" si="69"/>
        <v>8434_Activités d'architecture et d'ingénierie ; activités de contrôle et analyses techniques</v>
      </c>
      <c r="Z2851" t="str">
        <f>INDEX(PDC!$K$1:$L$89,MATCH('RP2016'!$AB2851,PDC!$K:$K,0),MATCH($Z$3,PDC!$K$1:$L$1,0))</f>
        <v>Activités d'architecture et d'ingénierie ; activités de contrôle et analyses techniques</v>
      </c>
      <c r="AA2851">
        <v>8434</v>
      </c>
      <c r="AB2851" t="s">
        <v>243</v>
      </c>
      <c r="AC2851">
        <v>435.63944858000002</v>
      </c>
    </row>
    <row r="2852" spans="25:29" x14ac:dyDescent="0.35">
      <c r="Y2852" t="str">
        <f t="shared" si="69"/>
        <v>8434_Recherche-développement scientifique</v>
      </c>
      <c r="Z2852" t="str">
        <f>INDEX(PDC!$K$1:$L$89,MATCH('RP2016'!$AB2852,PDC!$K:$K,0),MATCH($Z$3,PDC!$K$1:$L$1,0))</f>
        <v>Recherche-développement scientifique</v>
      </c>
      <c r="AA2852">
        <v>8434</v>
      </c>
      <c r="AB2852" t="s">
        <v>251</v>
      </c>
      <c r="AC2852">
        <v>20.406208885000002</v>
      </c>
    </row>
    <row r="2853" spans="25:29" x14ac:dyDescent="0.35">
      <c r="Y2853" t="str">
        <f t="shared" si="69"/>
        <v>8434_Publicité et études de marché</v>
      </c>
      <c r="Z2853" t="str">
        <f>INDEX(PDC!$K$1:$L$89,MATCH('RP2016'!$AB2853,PDC!$K:$K,0),MATCH($Z$3,PDC!$K$1:$L$1,0))</f>
        <v>Publicité et études de marché</v>
      </c>
      <c r="AA2853">
        <v>8434</v>
      </c>
      <c r="AB2853" t="s">
        <v>157</v>
      </c>
      <c r="AC2853">
        <v>108.41358534</v>
      </c>
    </row>
    <row r="2854" spans="25:29" x14ac:dyDescent="0.35">
      <c r="Y2854" t="str">
        <f t="shared" si="69"/>
        <v>8434_Autres activités spécialisées, scientifiques et techniques</v>
      </c>
      <c r="Z2854" t="str">
        <f>INDEX(PDC!$K$1:$L$89,MATCH('RP2016'!$AB2854,PDC!$K:$K,0),MATCH($Z$3,PDC!$K$1:$L$1,0))</f>
        <v>Autres activités spécialisées, scientifiques et techniques</v>
      </c>
      <c r="AA2854">
        <v>8434</v>
      </c>
      <c r="AB2854" t="s">
        <v>159</v>
      </c>
      <c r="AC2854">
        <v>49.919264534</v>
      </c>
    </row>
    <row r="2855" spans="25:29" x14ac:dyDescent="0.35">
      <c r="Y2855" t="str">
        <f t="shared" si="69"/>
        <v>8434_Activités vétérinaires</v>
      </c>
      <c r="Z2855" t="str">
        <f>INDEX(PDC!$K$1:$L$89,MATCH('RP2016'!$AB2855,PDC!$K:$K,0),MATCH($Z$3,PDC!$K$1:$L$1,0))</f>
        <v>Activités vétérinaires</v>
      </c>
      <c r="AA2855">
        <v>8434</v>
      </c>
      <c r="AB2855" t="s">
        <v>238</v>
      </c>
      <c r="AC2855">
        <v>26.303104044000001</v>
      </c>
    </row>
    <row r="2856" spans="25:29" x14ac:dyDescent="0.35">
      <c r="Y2856" t="str">
        <f t="shared" si="69"/>
        <v>8434_Activités de location et location-bail</v>
      </c>
      <c r="Z2856" t="str">
        <f>INDEX(PDC!$K$1:$L$89,MATCH('RP2016'!$AB2856,PDC!$K:$K,0),MATCH($Z$3,PDC!$K$1:$L$1,0))</f>
        <v>Activités de location et location-bail</v>
      </c>
      <c r="AA2856">
        <v>8434</v>
      </c>
      <c r="AB2856" t="s">
        <v>236</v>
      </c>
      <c r="AC2856">
        <v>215.64647604000001</v>
      </c>
    </row>
    <row r="2857" spans="25:29" x14ac:dyDescent="0.35">
      <c r="Y2857" t="str">
        <f t="shared" si="69"/>
        <v>8434_Activités liées à l'emploi</v>
      </c>
      <c r="Z2857" t="str">
        <f>INDEX(PDC!$K$1:$L$89,MATCH('RP2016'!$AB2857,PDC!$K:$K,0),MATCH($Z$3,PDC!$K$1:$L$1,0))</f>
        <v>Activités liées à l'emploi</v>
      </c>
      <c r="AA2857">
        <v>8434</v>
      </c>
      <c r="AB2857" t="s">
        <v>198</v>
      </c>
      <c r="AC2857">
        <v>1540.8249589</v>
      </c>
    </row>
    <row r="2858" spans="25:29" x14ac:dyDescent="0.35">
      <c r="Y2858" t="str">
        <f t="shared" si="69"/>
        <v>8434_Activités des agences de voyage, voyagistes, services de réservation et activités connexes</v>
      </c>
      <c r="Z2858" t="str">
        <f>INDEX(PDC!$K$1:$L$89,MATCH('RP2016'!$AB2858,PDC!$K:$K,0),MATCH($Z$3,PDC!$K$1:$L$1,0))</f>
        <v>Activités des agences de voyage, voyagistes, services de réservation et activités connexes</v>
      </c>
      <c r="AA2858">
        <v>8434</v>
      </c>
      <c r="AB2858" t="s">
        <v>227</v>
      </c>
      <c r="AC2858">
        <v>95.944776387000005</v>
      </c>
    </row>
    <row r="2859" spans="25:29" x14ac:dyDescent="0.35">
      <c r="Y2859" t="str">
        <f t="shared" si="69"/>
        <v>8434_Enquêtes et sécurité</v>
      </c>
      <c r="Z2859" t="str">
        <f>INDEX(PDC!$K$1:$L$89,MATCH('RP2016'!$AB2859,PDC!$K:$K,0),MATCH($Z$3,PDC!$K$1:$L$1,0))</f>
        <v>Enquêtes et sécurité</v>
      </c>
      <c r="AA2859">
        <v>8434</v>
      </c>
      <c r="AB2859" t="s">
        <v>213</v>
      </c>
      <c r="AC2859">
        <v>153.69189369</v>
      </c>
    </row>
    <row r="2860" spans="25:29" x14ac:dyDescent="0.35">
      <c r="Y2860" t="str">
        <f t="shared" si="69"/>
        <v>8434_Services relatifs aux bâtiments et aménagement paysager</v>
      </c>
      <c r="Z2860" t="str">
        <f>INDEX(PDC!$K$1:$L$89,MATCH('RP2016'!$AB2860,PDC!$K:$K,0),MATCH($Z$3,PDC!$K$1:$L$1,0))</f>
        <v>Services relatifs aux bâtiments et aménagement paysager</v>
      </c>
      <c r="AA2860">
        <v>8434</v>
      </c>
      <c r="AB2860" t="s">
        <v>212</v>
      </c>
      <c r="AC2860">
        <v>862.13994160000004</v>
      </c>
    </row>
    <row r="2861" spans="25:29" x14ac:dyDescent="0.35">
      <c r="Y2861" t="str">
        <f t="shared" si="69"/>
        <v>8434_Activités administratives et autres activités de soutien aux entreprises</v>
      </c>
      <c r="Z2861" t="str">
        <f>INDEX(PDC!$K$1:$L$89,MATCH('RP2016'!$AB2861,PDC!$K:$K,0),MATCH($Z$3,PDC!$K$1:$L$1,0))</f>
        <v>Activités administratives et autres activités de soutien aux entreprises</v>
      </c>
      <c r="AA2861">
        <v>8434</v>
      </c>
      <c r="AB2861" t="s">
        <v>224</v>
      </c>
      <c r="AC2861">
        <v>337.69204610999998</v>
      </c>
    </row>
    <row r="2862" spans="25:29" x14ac:dyDescent="0.35">
      <c r="Y2862" t="str">
        <f t="shared" si="69"/>
        <v>8434_Administration publique et défense ; sécurité sociale obligatoire</v>
      </c>
      <c r="Z2862" t="str">
        <f>INDEX(PDC!$K$1:$L$89,MATCH('RP2016'!$AB2862,PDC!$K:$K,0),MATCH($Z$3,PDC!$K$1:$L$1,0))</f>
        <v>Administration publique et défense ; sécurité sociale obligatoire</v>
      </c>
      <c r="AA2862">
        <v>8434</v>
      </c>
      <c r="AB2862" t="s">
        <v>218</v>
      </c>
      <c r="AC2862">
        <v>1318.1393642999999</v>
      </c>
    </row>
    <row r="2863" spans="25:29" x14ac:dyDescent="0.35">
      <c r="Y2863" t="str">
        <f t="shared" si="69"/>
        <v>8434_Enseignement</v>
      </c>
      <c r="Z2863" t="str">
        <f>INDEX(PDC!$K$1:$L$89,MATCH('RP2016'!$AB2863,PDC!$K:$K,0),MATCH($Z$3,PDC!$K$1:$L$1,0))</f>
        <v>Enseignement</v>
      </c>
      <c r="AA2863">
        <v>8434</v>
      </c>
      <c r="AB2863" t="s">
        <v>222</v>
      </c>
      <c r="AC2863">
        <v>1474.6996896000001</v>
      </c>
    </row>
    <row r="2864" spans="25:29" x14ac:dyDescent="0.35">
      <c r="Y2864" t="str">
        <f t="shared" si="69"/>
        <v>8434_Activités pour la santé humaine</v>
      </c>
      <c r="Z2864" t="str">
        <f>INDEX(PDC!$K$1:$L$89,MATCH('RP2016'!$AB2864,PDC!$K:$K,0),MATCH($Z$3,PDC!$K$1:$L$1,0))</f>
        <v>Activités pour la santé humaine</v>
      </c>
      <c r="AA2864">
        <v>8434</v>
      </c>
      <c r="AB2864" t="s">
        <v>207</v>
      </c>
      <c r="AC2864">
        <v>1407.5334674999999</v>
      </c>
    </row>
    <row r="2865" spans="25:29" x14ac:dyDescent="0.35">
      <c r="Y2865" t="str">
        <f t="shared" si="69"/>
        <v>8434_Hébergement médico-social et social</v>
      </c>
      <c r="Z2865" t="str">
        <f>INDEX(PDC!$K$1:$L$89,MATCH('RP2016'!$AB2865,PDC!$K:$K,0),MATCH($Z$3,PDC!$K$1:$L$1,0))</f>
        <v>Hébergement médico-social et social</v>
      </c>
      <c r="AA2865">
        <v>8434</v>
      </c>
      <c r="AB2865" t="s">
        <v>202</v>
      </c>
      <c r="AC2865">
        <v>1312.4700246</v>
      </c>
    </row>
    <row r="2866" spans="25:29" x14ac:dyDescent="0.35">
      <c r="Y2866" t="str">
        <f t="shared" si="69"/>
        <v>8434_Action sociale sans hébergement</v>
      </c>
      <c r="Z2866" t="str">
        <f>INDEX(PDC!$K$1:$L$89,MATCH('RP2016'!$AB2866,PDC!$K:$K,0),MATCH($Z$3,PDC!$K$1:$L$1,0))</f>
        <v>Action sociale sans hébergement</v>
      </c>
      <c r="AA2866">
        <v>8434</v>
      </c>
      <c r="AB2866" t="s">
        <v>201</v>
      </c>
      <c r="AC2866">
        <v>3013.0224330999999</v>
      </c>
    </row>
    <row r="2867" spans="25:29" x14ac:dyDescent="0.35">
      <c r="Y2867" t="str">
        <f t="shared" si="69"/>
        <v>8434_Activités créatives, artistiques et de spectacle</v>
      </c>
      <c r="Z2867" t="str">
        <f>INDEX(PDC!$K$1:$L$89,MATCH('RP2016'!$AB2867,PDC!$K:$K,0),MATCH($Z$3,PDC!$K$1:$L$1,0))</f>
        <v>Activités créatives, artistiques et de spectacle</v>
      </c>
      <c r="AA2867">
        <v>8434</v>
      </c>
      <c r="AB2867" t="s">
        <v>245</v>
      </c>
      <c r="AC2867">
        <v>85.077130409000006</v>
      </c>
    </row>
    <row r="2868" spans="25:29" x14ac:dyDescent="0.35">
      <c r="Y2868" t="str">
        <f t="shared" si="69"/>
        <v>8434_Organisation de jeux de hasard et d'argent</v>
      </c>
      <c r="Z2868" t="str">
        <f>INDEX(PDC!$K$1:$L$89,MATCH('RP2016'!$AB2868,PDC!$K:$K,0),MATCH($Z$3,PDC!$K$1:$L$1,0))</f>
        <v>Organisation de jeux de hasard et d'argent</v>
      </c>
      <c r="AA2868">
        <v>8434</v>
      </c>
      <c r="AB2868" t="s">
        <v>247</v>
      </c>
      <c r="AC2868">
        <v>13.473353620999999</v>
      </c>
    </row>
    <row r="2869" spans="25:29" x14ac:dyDescent="0.35">
      <c r="Y2869" t="str">
        <f t="shared" si="69"/>
        <v>8434_Activités sportives, récréatives et de loisirs</v>
      </c>
      <c r="Z2869" t="str">
        <f>INDEX(PDC!$K$1:$L$89,MATCH('RP2016'!$AB2869,PDC!$K:$K,0),MATCH($Z$3,PDC!$K$1:$L$1,0))</f>
        <v>Activités sportives, récréatives et de loisirs</v>
      </c>
      <c r="AA2869">
        <v>8434</v>
      </c>
      <c r="AB2869" t="s">
        <v>241</v>
      </c>
      <c r="AC2869">
        <v>253.30312544</v>
      </c>
    </row>
    <row r="2870" spans="25:29" x14ac:dyDescent="0.35">
      <c r="Y2870" t="str">
        <f t="shared" si="69"/>
        <v>8434_Activités des organisations associatives</v>
      </c>
      <c r="Z2870" t="str">
        <f>INDEX(PDC!$K$1:$L$89,MATCH('RP2016'!$AB2870,PDC!$K:$K,0),MATCH($Z$3,PDC!$K$1:$L$1,0))</f>
        <v>Activités des organisations associatives</v>
      </c>
      <c r="AA2870">
        <v>8434</v>
      </c>
      <c r="AB2870" t="s">
        <v>209</v>
      </c>
      <c r="AC2870">
        <v>422.74929170000001</v>
      </c>
    </row>
    <row r="2871" spans="25:29" x14ac:dyDescent="0.35">
      <c r="Y2871" t="str">
        <f t="shared" si="69"/>
        <v>8434_Réparation d'ordinateurs et de biens personnels et domestiques</v>
      </c>
      <c r="Z2871" t="str">
        <f>INDEX(PDC!$K$1:$L$89,MATCH('RP2016'!$AB2871,PDC!$K:$K,0),MATCH($Z$3,PDC!$K$1:$L$1,0))</f>
        <v>Réparation d'ordinateurs et de biens personnels et domestiques</v>
      </c>
      <c r="AA2871">
        <v>8434</v>
      </c>
      <c r="AB2871" t="s">
        <v>242</v>
      </c>
      <c r="AC2871">
        <v>62.605793538999997</v>
      </c>
    </row>
    <row r="2872" spans="25:29" x14ac:dyDescent="0.35">
      <c r="Y2872" t="str">
        <f t="shared" si="69"/>
        <v>8434_Autres services personnels</v>
      </c>
      <c r="Z2872" t="str">
        <f>INDEX(PDC!$K$1:$L$89,MATCH('RP2016'!$AB2872,PDC!$K:$K,0),MATCH($Z$3,PDC!$K$1:$L$1,0))</f>
        <v>Autres services personnels</v>
      </c>
      <c r="AA2872">
        <v>8434</v>
      </c>
      <c r="AB2872" t="s">
        <v>216</v>
      </c>
      <c r="AC2872">
        <v>634.69918414000006</v>
      </c>
    </row>
    <row r="2873" spans="25:29" x14ac:dyDescent="0.35">
      <c r="Y2873" t="str">
        <f t="shared" si="69"/>
        <v>8434_Activités des ménages en tant qu'employeurs de personnel domestique</v>
      </c>
      <c r="Z2873" t="str">
        <f>INDEX(PDC!$K$1:$L$89,MATCH('RP2016'!$AB2873,PDC!$K:$K,0),MATCH($Z$3,PDC!$K$1:$L$1,0))</f>
        <v>Activités des ménages en tant qu'employeurs de personnel domestique</v>
      </c>
      <c r="AA2873">
        <v>8434</v>
      </c>
      <c r="AB2873" t="s">
        <v>261</v>
      </c>
      <c r="AC2873">
        <v>468.30069937000002</v>
      </c>
    </row>
    <row r="2874" spans="25:29" x14ac:dyDescent="0.35">
      <c r="Y2874" t="str">
        <f t="shared" si="69"/>
        <v>8434_Activités des organisations et organismes extraterritoriaux</v>
      </c>
      <c r="Z2874" t="str">
        <f>INDEX(PDC!$K$1:$L$89,MATCH('RP2016'!$AB2874,PDC!$K:$K,0),MATCH($Z$3,PDC!$K$1:$L$1,0))</f>
        <v>Activités des organisations et organismes extraterritoriaux</v>
      </c>
      <c r="AA2874">
        <v>8434</v>
      </c>
      <c r="AB2874" t="s">
        <v>260</v>
      </c>
      <c r="AC2874">
        <v>12.721353783</v>
      </c>
    </row>
    <row r="2875" spans="25:29" x14ac:dyDescent="0.35">
      <c r="Y2875" t="str">
        <f t="shared" si="69"/>
        <v>8435_Culture et production animale, chasse et services annexes</v>
      </c>
      <c r="Z2875" t="str">
        <f>INDEX(PDC!$K$1:$L$89,MATCH('RP2016'!$AB2875,PDC!$K:$K,0),MATCH($Z$3,PDC!$K$1:$L$1,0))</f>
        <v>Culture et production animale, chasse et services annexes</v>
      </c>
      <c r="AA2875">
        <v>8435</v>
      </c>
      <c r="AB2875" t="s">
        <v>94</v>
      </c>
      <c r="AC2875">
        <v>464.29498496999997</v>
      </c>
    </row>
    <row r="2876" spans="25:29" x14ac:dyDescent="0.35">
      <c r="Y2876" t="str">
        <f t="shared" si="69"/>
        <v>8435_Sylviculture et exploitation forestière</v>
      </c>
      <c r="Z2876" t="str">
        <f>INDEX(PDC!$K$1:$L$89,MATCH('RP2016'!$AB2876,PDC!$K:$K,0),MATCH($Z$3,PDC!$K$1:$L$1,0))</f>
        <v>Sylviculture et exploitation forestière</v>
      </c>
      <c r="AA2876">
        <v>8435</v>
      </c>
      <c r="AB2876" t="s">
        <v>95</v>
      </c>
      <c r="AC2876">
        <v>62.908289195999998</v>
      </c>
    </row>
    <row r="2877" spans="25:29" x14ac:dyDescent="0.35">
      <c r="Y2877" t="str">
        <f t="shared" si="69"/>
        <v>8435_Pêche et aquaculture</v>
      </c>
      <c r="Z2877" t="str">
        <f>INDEX(PDC!$K$1:$L$89,MATCH('RP2016'!$AB2877,PDC!$K:$K,0),MATCH($Z$3,PDC!$K$1:$L$1,0))</f>
        <v>Pêche et aquaculture</v>
      </c>
      <c r="AA2877">
        <v>8435</v>
      </c>
      <c r="AB2877" t="s">
        <v>104</v>
      </c>
      <c r="AC2877">
        <v>20.267038203999999</v>
      </c>
    </row>
    <row r="2878" spans="25:29" x14ac:dyDescent="0.35">
      <c r="Y2878" t="str">
        <f t="shared" si="69"/>
        <v>8435_Extraction de minerais métalliques</v>
      </c>
      <c r="Z2878" t="str">
        <f>INDEX(PDC!$K$1:$L$89,MATCH('RP2016'!$AB2878,PDC!$K:$K,0),MATCH($Z$3,PDC!$K$1:$L$1,0))</f>
        <v>Extraction de minerais métalliques</v>
      </c>
      <c r="AA2878">
        <v>8435</v>
      </c>
      <c r="AB2878" t="s">
        <v>106</v>
      </c>
      <c r="AC2878">
        <v>2.9498279828</v>
      </c>
    </row>
    <row r="2879" spans="25:29" x14ac:dyDescent="0.35">
      <c r="Y2879" t="str">
        <f t="shared" si="69"/>
        <v>8435_Autres industries extractives</v>
      </c>
      <c r="Z2879" t="str">
        <f>INDEX(PDC!$K$1:$L$89,MATCH('RP2016'!$AB2879,PDC!$K:$K,0),MATCH($Z$3,PDC!$K$1:$L$1,0))</f>
        <v>Autres industries extractives</v>
      </c>
      <c r="AA2879">
        <v>8435</v>
      </c>
      <c r="AB2879" t="s">
        <v>96</v>
      </c>
      <c r="AC2879">
        <v>87.203166539999998</v>
      </c>
    </row>
    <row r="2880" spans="25:29" x14ac:dyDescent="0.35">
      <c r="Y2880" t="str">
        <f t="shared" si="69"/>
        <v>8435_Services de soutien aux industries extractives</v>
      </c>
      <c r="Z2880" t="str">
        <f>INDEX(PDC!$K$1:$L$89,MATCH('RP2016'!$AB2880,PDC!$K:$K,0),MATCH($Z$3,PDC!$K$1:$L$1,0))</f>
        <v>Services de soutien aux industries extractives</v>
      </c>
      <c r="AA2880">
        <v>8435</v>
      </c>
      <c r="AB2880" t="s">
        <v>97</v>
      </c>
      <c r="AC2880">
        <v>9.8757455267999994</v>
      </c>
    </row>
    <row r="2881" spans="25:29" x14ac:dyDescent="0.35">
      <c r="Y2881" t="str">
        <f t="shared" si="69"/>
        <v>8435_Industries alimentaires</v>
      </c>
      <c r="Z2881" t="str">
        <f>INDEX(PDC!$K$1:$L$89,MATCH('RP2016'!$AB2881,PDC!$K:$K,0),MATCH($Z$3,PDC!$K$1:$L$1,0))</f>
        <v>Industries alimentaires</v>
      </c>
      <c r="AA2881">
        <v>8435</v>
      </c>
      <c r="AB2881" t="s">
        <v>199</v>
      </c>
      <c r="AC2881">
        <v>1127.2028789000001</v>
      </c>
    </row>
    <row r="2882" spans="25:29" x14ac:dyDescent="0.35">
      <c r="Y2882" t="str">
        <f t="shared" si="69"/>
        <v>8435_Fabrication de boissons</v>
      </c>
      <c r="Z2882" t="str">
        <f>INDEX(PDC!$K$1:$L$89,MATCH('RP2016'!$AB2882,PDC!$K:$K,0),MATCH($Z$3,PDC!$K$1:$L$1,0))</f>
        <v>Fabrication de boissons</v>
      </c>
      <c r="AA2882">
        <v>8435</v>
      </c>
      <c r="AB2882" t="s">
        <v>252</v>
      </c>
      <c r="AC2882">
        <v>25.282189881000001</v>
      </c>
    </row>
    <row r="2883" spans="25:29" x14ac:dyDescent="0.35">
      <c r="Y2883" t="str">
        <f t="shared" si="69"/>
        <v>8435_Fabrication de textiles</v>
      </c>
      <c r="Z2883" t="str">
        <f>INDEX(PDC!$K$1:$L$89,MATCH('RP2016'!$AB2883,PDC!$K:$K,0),MATCH($Z$3,PDC!$K$1:$L$1,0))</f>
        <v>Fabrication de textiles</v>
      </c>
      <c r="AA2883">
        <v>8435</v>
      </c>
      <c r="AB2883" t="s">
        <v>250</v>
      </c>
      <c r="AC2883">
        <v>291.86201331000001</v>
      </c>
    </row>
    <row r="2884" spans="25:29" x14ac:dyDescent="0.35">
      <c r="Y2884" t="str">
        <f t="shared" si="69"/>
        <v>8435_Industrie de l'habillement</v>
      </c>
      <c r="Z2884" t="str">
        <f>INDEX(PDC!$K$1:$L$89,MATCH('RP2016'!$AB2884,PDC!$K:$K,0),MATCH($Z$3,PDC!$K$1:$L$1,0))</f>
        <v>Industrie de l'habillement</v>
      </c>
      <c r="AA2884">
        <v>8435</v>
      </c>
      <c r="AB2884" t="s">
        <v>254</v>
      </c>
      <c r="AC2884">
        <v>105.52151655</v>
      </c>
    </row>
    <row r="2885" spans="25:29" x14ac:dyDescent="0.35">
      <c r="Y2885" t="str">
        <f t="shared" ref="Y2885:Y2948" si="70">AA2885&amp;"_"&amp;Z2885</f>
        <v>8435_Industrie du cuir et de la chaussure</v>
      </c>
      <c r="Z2885" t="str">
        <f>INDEX(PDC!$K$1:$L$89,MATCH('RP2016'!$AB2885,PDC!$K:$K,0),MATCH($Z$3,PDC!$K$1:$L$1,0))</f>
        <v>Industrie du cuir et de la chaussure</v>
      </c>
      <c r="AA2885">
        <v>8435</v>
      </c>
      <c r="AB2885" t="s">
        <v>143</v>
      </c>
      <c r="AC2885">
        <v>149.36855015</v>
      </c>
    </row>
    <row r="2886" spans="25:29" x14ac:dyDescent="0.35">
      <c r="Y2886" t="str">
        <f t="shared" si="70"/>
        <v>8435_Travail du bois et fabrication d'articles en bois et en liège, à l'exception des meubles ; fabrication d'articles en vannerie et sparterie</v>
      </c>
      <c r="Z2886" t="str">
        <f>INDEX(PDC!$K$1:$L$89,MATCH('RP2016'!$AB2886,PDC!$K:$K,0),MATCH($Z$3,PDC!$K$1:$L$1,0))</f>
        <v>Travail du bois et fabrication d'articles en bois et en liège, à l'exception des meubles ; fabrication d'articles en vannerie et sparterie</v>
      </c>
      <c r="AA2886">
        <v>8435</v>
      </c>
      <c r="AB2886" t="s">
        <v>196</v>
      </c>
      <c r="AC2886">
        <v>404.64135232000001</v>
      </c>
    </row>
    <row r="2887" spans="25:29" x14ac:dyDescent="0.35">
      <c r="Y2887" t="str">
        <f t="shared" si="70"/>
        <v>8435_Industrie du papier et du carton</v>
      </c>
      <c r="Z2887" t="str">
        <f>INDEX(PDC!$K$1:$L$89,MATCH('RP2016'!$AB2887,PDC!$K:$K,0),MATCH($Z$3,PDC!$K$1:$L$1,0))</f>
        <v>Industrie du papier et du carton</v>
      </c>
      <c r="AA2887">
        <v>8435</v>
      </c>
      <c r="AB2887" t="s">
        <v>248</v>
      </c>
      <c r="AC2887">
        <v>399.25692888999998</v>
      </c>
    </row>
    <row r="2888" spans="25:29" x14ac:dyDescent="0.35">
      <c r="Y2888" t="str">
        <f t="shared" si="70"/>
        <v>8435_Imprimerie et reproduction d'enregistrements</v>
      </c>
      <c r="Z2888" t="str">
        <f>INDEX(PDC!$K$1:$L$89,MATCH('RP2016'!$AB2888,PDC!$K:$K,0),MATCH($Z$3,PDC!$K$1:$L$1,0))</f>
        <v>Imprimerie et reproduction d'enregistrements</v>
      </c>
      <c r="AA2888">
        <v>8435</v>
      </c>
      <c r="AB2888" t="s">
        <v>221</v>
      </c>
      <c r="AC2888">
        <v>296.16022856000001</v>
      </c>
    </row>
    <row r="2889" spans="25:29" x14ac:dyDescent="0.35">
      <c r="Y2889" t="str">
        <f t="shared" si="70"/>
        <v>8435_Industrie chimique</v>
      </c>
      <c r="Z2889" t="str">
        <f>INDEX(PDC!$K$1:$L$89,MATCH('RP2016'!$AB2889,PDC!$K:$K,0),MATCH($Z$3,PDC!$K$1:$L$1,0))</f>
        <v>Industrie chimique</v>
      </c>
      <c r="AA2889">
        <v>8435</v>
      </c>
      <c r="AB2889" t="s">
        <v>211</v>
      </c>
      <c r="AC2889">
        <v>209.75035940000001</v>
      </c>
    </row>
    <row r="2890" spans="25:29" x14ac:dyDescent="0.35">
      <c r="Y2890" t="str">
        <f t="shared" si="70"/>
        <v>8435_Industrie pharmaceutique</v>
      </c>
      <c r="Z2890" t="str">
        <f>INDEX(PDC!$K$1:$L$89,MATCH('RP2016'!$AB2890,PDC!$K:$K,0),MATCH($Z$3,PDC!$K$1:$L$1,0))</f>
        <v>Industrie pharmaceutique</v>
      </c>
      <c r="AA2890">
        <v>8435</v>
      </c>
      <c r="AB2890" t="s">
        <v>259</v>
      </c>
      <c r="AC2890">
        <v>74.571557268000007</v>
      </c>
    </row>
    <row r="2891" spans="25:29" x14ac:dyDescent="0.35">
      <c r="Y2891" t="str">
        <f t="shared" si="70"/>
        <v>8435_Fabrication de produits en caoutchouc et en plastique</v>
      </c>
      <c r="Z2891" t="str">
        <f>INDEX(PDC!$K$1:$L$89,MATCH('RP2016'!$AB2891,PDC!$K:$K,0),MATCH($Z$3,PDC!$K$1:$L$1,0))</f>
        <v>Fabrication de produits en caoutchouc et en plastique</v>
      </c>
      <c r="AA2891">
        <v>8435</v>
      </c>
      <c r="AB2891" t="s">
        <v>195</v>
      </c>
      <c r="AC2891">
        <v>1007.9119039</v>
      </c>
    </row>
    <row r="2892" spans="25:29" x14ac:dyDescent="0.35">
      <c r="Y2892" t="str">
        <f t="shared" si="70"/>
        <v>8435_Fabrication d'autres produits minéraux non métalliques</v>
      </c>
      <c r="Z2892" t="str">
        <f>INDEX(PDC!$K$1:$L$89,MATCH('RP2016'!$AB2892,PDC!$K:$K,0),MATCH($Z$3,PDC!$K$1:$L$1,0))</f>
        <v>Fabrication d'autres produits minéraux non métalliques</v>
      </c>
      <c r="AA2892">
        <v>8435</v>
      </c>
      <c r="AB2892" t="s">
        <v>203</v>
      </c>
      <c r="AC2892">
        <v>307.11563110999998</v>
      </c>
    </row>
    <row r="2893" spans="25:29" x14ac:dyDescent="0.35">
      <c r="Y2893" t="str">
        <f t="shared" si="70"/>
        <v>8435_Métallurgie</v>
      </c>
      <c r="Z2893" t="str">
        <f>INDEX(PDC!$K$1:$L$89,MATCH('RP2016'!$AB2893,PDC!$K:$K,0),MATCH($Z$3,PDC!$K$1:$L$1,0))</f>
        <v>Métallurgie</v>
      </c>
      <c r="AA2893">
        <v>8435</v>
      </c>
      <c r="AB2893" t="s">
        <v>225</v>
      </c>
      <c r="AC2893">
        <v>636.60352953999995</v>
      </c>
    </row>
    <row r="2894" spans="25:29" x14ac:dyDescent="0.35">
      <c r="Y2894" t="str">
        <f t="shared" si="70"/>
        <v>8435_Fabrication de produits métalliques, à l'exception des machines et des équipements</v>
      </c>
      <c r="Z2894" t="str">
        <f>INDEX(PDC!$K$1:$L$89,MATCH('RP2016'!$AB2894,PDC!$K:$K,0),MATCH($Z$3,PDC!$K$1:$L$1,0))</f>
        <v>Fabrication de produits métalliques, à l'exception des machines et des équipements</v>
      </c>
      <c r="AA2894">
        <v>8435</v>
      </c>
      <c r="AB2894" t="s">
        <v>204</v>
      </c>
      <c r="AC2894">
        <v>1498.5132996</v>
      </c>
    </row>
    <row r="2895" spans="25:29" x14ac:dyDescent="0.35">
      <c r="Y2895" t="str">
        <f t="shared" si="70"/>
        <v>8435_Fabrication de produits informatiques, électroniques et optiques</v>
      </c>
      <c r="Z2895" t="str">
        <f>INDEX(PDC!$K$1:$L$89,MATCH('RP2016'!$AB2895,PDC!$K:$K,0),MATCH($Z$3,PDC!$K$1:$L$1,0))</f>
        <v>Fabrication de produits informatiques, électroniques et optiques</v>
      </c>
      <c r="AA2895">
        <v>8435</v>
      </c>
      <c r="AB2895" t="s">
        <v>145</v>
      </c>
      <c r="AC2895">
        <v>1089.0031567000001</v>
      </c>
    </row>
    <row r="2896" spans="25:29" x14ac:dyDescent="0.35">
      <c r="Y2896" t="str">
        <f t="shared" si="70"/>
        <v>8435_Fabrication d'équipements électriques</v>
      </c>
      <c r="Z2896" t="str">
        <f>INDEX(PDC!$K$1:$L$89,MATCH('RP2016'!$AB2896,PDC!$K:$K,0),MATCH($Z$3,PDC!$K$1:$L$1,0))</f>
        <v>Fabrication d'équipements électriques</v>
      </c>
      <c r="AA2896">
        <v>8435</v>
      </c>
      <c r="AB2896" t="s">
        <v>235</v>
      </c>
      <c r="AC2896">
        <v>803.67495766000002</v>
      </c>
    </row>
    <row r="2897" spans="25:29" x14ac:dyDescent="0.35">
      <c r="Y2897" t="str">
        <f t="shared" si="70"/>
        <v>8435_Fabrication de machines et équipements n.c.a.</v>
      </c>
      <c r="Z2897" t="str">
        <f>INDEX(PDC!$K$1:$L$89,MATCH('RP2016'!$AB2897,PDC!$K:$K,0),MATCH($Z$3,PDC!$K$1:$L$1,0))</f>
        <v>Fabrication de machines et équipements n.c.a.</v>
      </c>
      <c r="AA2897">
        <v>8435</v>
      </c>
      <c r="AB2897" t="s">
        <v>219</v>
      </c>
      <c r="AC2897">
        <v>909.05281156000001</v>
      </c>
    </row>
    <row r="2898" spans="25:29" x14ac:dyDescent="0.35">
      <c r="Y2898" t="str">
        <f t="shared" si="70"/>
        <v>8435_Industrie automobile</v>
      </c>
      <c r="Z2898" t="str">
        <f>INDEX(PDC!$K$1:$L$89,MATCH('RP2016'!$AB2898,PDC!$K:$K,0),MATCH($Z$3,PDC!$K$1:$L$1,0))</f>
        <v>Industrie automobile</v>
      </c>
      <c r="AA2898">
        <v>8435</v>
      </c>
      <c r="AB2898" t="s">
        <v>208</v>
      </c>
      <c r="AC2898">
        <v>192.53175303</v>
      </c>
    </row>
    <row r="2899" spans="25:29" x14ac:dyDescent="0.35">
      <c r="Y2899" t="str">
        <f t="shared" si="70"/>
        <v>8435_Fabrication d'autres matériels de transport</v>
      </c>
      <c r="Z2899" t="str">
        <f>INDEX(PDC!$K$1:$L$89,MATCH('RP2016'!$AB2899,PDC!$K:$K,0),MATCH($Z$3,PDC!$K$1:$L$1,0))</f>
        <v>Fabrication d'autres matériels de transport</v>
      </c>
      <c r="AA2899">
        <v>8435</v>
      </c>
      <c r="AB2899" t="s">
        <v>237</v>
      </c>
      <c r="AC2899">
        <v>7.8391873152000002</v>
      </c>
    </row>
    <row r="2900" spans="25:29" x14ac:dyDescent="0.35">
      <c r="Y2900" t="str">
        <f t="shared" si="70"/>
        <v>8435_Fabrication de meubles</v>
      </c>
      <c r="Z2900" t="str">
        <f>INDEX(PDC!$K$1:$L$89,MATCH('RP2016'!$AB2900,PDC!$K:$K,0),MATCH($Z$3,PDC!$K$1:$L$1,0))</f>
        <v>Fabrication de meubles</v>
      </c>
      <c r="AA2900">
        <v>8435</v>
      </c>
      <c r="AB2900" t="s">
        <v>231</v>
      </c>
      <c r="AC2900">
        <v>96.487880055999995</v>
      </c>
    </row>
    <row r="2901" spans="25:29" x14ac:dyDescent="0.35">
      <c r="Y2901" t="str">
        <f t="shared" si="70"/>
        <v>8435_Autres industries manufacturières</v>
      </c>
      <c r="Z2901" t="str">
        <f>INDEX(PDC!$K$1:$L$89,MATCH('RP2016'!$AB2901,PDC!$K:$K,0),MATCH($Z$3,PDC!$K$1:$L$1,0))</f>
        <v>Autres industries manufacturières</v>
      </c>
      <c r="AA2901">
        <v>8435</v>
      </c>
      <c r="AB2901" t="s">
        <v>244</v>
      </c>
      <c r="AC2901">
        <v>677.35220550999998</v>
      </c>
    </row>
    <row r="2902" spans="25:29" x14ac:dyDescent="0.35">
      <c r="Y2902" t="str">
        <f t="shared" si="70"/>
        <v>8435_Réparation et installation de machines et d'équipements</v>
      </c>
      <c r="Z2902" t="str">
        <f>INDEX(PDC!$K$1:$L$89,MATCH('RP2016'!$AB2902,PDC!$K:$K,0),MATCH($Z$3,PDC!$K$1:$L$1,0))</f>
        <v>Réparation et installation de machines et d'équipements</v>
      </c>
      <c r="AA2902">
        <v>8435</v>
      </c>
      <c r="AB2902" t="s">
        <v>215</v>
      </c>
      <c r="AC2902">
        <v>281.97715454000002</v>
      </c>
    </row>
    <row r="2903" spans="25:29" x14ac:dyDescent="0.35">
      <c r="Y2903" t="str">
        <f t="shared" si="70"/>
        <v>8435_Production et distribution d'électricité, de gaz, de vapeur et d'air conditionné</v>
      </c>
      <c r="Z2903" t="str">
        <f>INDEX(PDC!$K$1:$L$89,MATCH('RP2016'!$AB2903,PDC!$K:$K,0),MATCH($Z$3,PDC!$K$1:$L$1,0))</f>
        <v>Production et distribution d'électricité, de gaz, de vapeur et d'air conditionné</v>
      </c>
      <c r="AA2903">
        <v>8435</v>
      </c>
      <c r="AB2903" t="s">
        <v>253</v>
      </c>
      <c r="AC2903">
        <v>117.49067755</v>
      </c>
    </row>
    <row r="2904" spans="25:29" x14ac:dyDescent="0.35">
      <c r="Y2904" t="str">
        <f t="shared" si="70"/>
        <v>8435_Captage, traitement et distribution d'eau</v>
      </c>
      <c r="Z2904" t="str">
        <f>INDEX(PDC!$K$1:$L$89,MATCH('RP2016'!$AB2904,PDC!$K:$K,0),MATCH($Z$3,PDC!$K$1:$L$1,0))</f>
        <v>Captage, traitement et distribution d'eau</v>
      </c>
      <c r="AA2904">
        <v>8435</v>
      </c>
      <c r="AB2904" t="s">
        <v>230</v>
      </c>
      <c r="AC2904">
        <v>28.20503068</v>
      </c>
    </row>
    <row r="2905" spans="25:29" x14ac:dyDescent="0.35">
      <c r="Y2905" t="str">
        <f t="shared" si="70"/>
        <v>8435_Collecte et traitement des eaux usées</v>
      </c>
      <c r="Z2905" t="str">
        <f>INDEX(PDC!$K$1:$L$89,MATCH('RP2016'!$AB2905,PDC!$K:$K,0),MATCH($Z$3,PDC!$K$1:$L$1,0))</f>
        <v>Collecte et traitement des eaux usées</v>
      </c>
      <c r="AA2905">
        <v>8435</v>
      </c>
      <c r="AB2905" t="s">
        <v>197</v>
      </c>
      <c r="AC2905">
        <v>14.369369296</v>
      </c>
    </row>
    <row r="2906" spans="25:29" x14ac:dyDescent="0.35">
      <c r="Y2906" t="str">
        <f t="shared" si="70"/>
        <v>8435_Collecte, traitement et élimination des déchets ; récupération</v>
      </c>
      <c r="Z2906" t="str">
        <f>INDEX(PDC!$K$1:$L$89,MATCH('RP2016'!$AB2906,PDC!$K:$K,0),MATCH($Z$3,PDC!$K$1:$L$1,0))</f>
        <v>Collecte, traitement et élimination des déchets ; récupération</v>
      </c>
      <c r="AA2906">
        <v>8435</v>
      </c>
      <c r="AB2906" t="s">
        <v>147</v>
      </c>
      <c r="AC2906">
        <v>230.15850889000001</v>
      </c>
    </row>
    <row r="2907" spans="25:29" x14ac:dyDescent="0.35">
      <c r="Y2907" t="str">
        <f t="shared" si="70"/>
        <v>8435_Dépollution et autres services de gestion des déchets</v>
      </c>
      <c r="Z2907" t="str">
        <f>INDEX(PDC!$K$1:$L$89,MATCH('RP2016'!$AB2907,PDC!$K:$K,0),MATCH($Z$3,PDC!$K$1:$L$1,0))</f>
        <v>Dépollution et autres services de gestion des déchets</v>
      </c>
      <c r="AA2907">
        <v>8435</v>
      </c>
      <c r="AB2907" t="s">
        <v>246</v>
      </c>
      <c r="AC2907">
        <v>3.2407489619000001</v>
      </c>
    </row>
    <row r="2908" spans="25:29" x14ac:dyDescent="0.35">
      <c r="Y2908" t="str">
        <f t="shared" si="70"/>
        <v>8435_Construction de bâtiments</v>
      </c>
      <c r="Z2908" t="str">
        <f>INDEX(PDC!$K$1:$L$89,MATCH('RP2016'!$AB2908,PDC!$K:$K,0),MATCH($Z$3,PDC!$K$1:$L$1,0))</f>
        <v>Construction de bâtiments</v>
      </c>
      <c r="AA2908">
        <v>8435</v>
      </c>
      <c r="AB2908" t="s">
        <v>193</v>
      </c>
      <c r="AC2908">
        <v>179.81459100000001</v>
      </c>
    </row>
    <row r="2909" spans="25:29" x14ac:dyDescent="0.35">
      <c r="Y2909" t="str">
        <f t="shared" si="70"/>
        <v>8435_Génie civil</v>
      </c>
      <c r="Z2909" t="str">
        <f>INDEX(PDC!$K$1:$L$89,MATCH('RP2016'!$AB2909,PDC!$K:$K,0),MATCH($Z$3,PDC!$K$1:$L$1,0))</f>
        <v>Génie civil</v>
      </c>
      <c r="AA2909">
        <v>8435</v>
      </c>
      <c r="AB2909" t="s">
        <v>149</v>
      </c>
      <c r="AC2909">
        <v>402.50156298000002</v>
      </c>
    </row>
    <row r="2910" spans="25:29" x14ac:dyDescent="0.35">
      <c r="Y2910" t="str">
        <f t="shared" si="70"/>
        <v>8435_Travaux de construction spécialisés</v>
      </c>
      <c r="Z2910" t="str">
        <f>INDEX(PDC!$K$1:$L$89,MATCH('RP2016'!$AB2910,PDC!$K:$K,0),MATCH($Z$3,PDC!$K$1:$L$1,0))</f>
        <v>Travaux de construction spécialisés</v>
      </c>
      <c r="AA2910">
        <v>8435</v>
      </c>
      <c r="AB2910" t="s">
        <v>151</v>
      </c>
      <c r="AC2910">
        <v>3284.1681852000002</v>
      </c>
    </row>
    <row r="2911" spans="25:29" x14ac:dyDescent="0.35">
      <c r="Y2911" t="str">
        <f t="shared" si="70"/>
        <v>8435_Commerce et réparation d'automobiles et de motocycles</v>
      </c>
      <c r="Z2911" t="str">
        <f>INDEX(PDC!$K$1:$L$89,MATCH('RP2016'!$AB2911,PDC!$K:$K,0),MATCH($Z$3,PDC!$K$1:$L$1,0))</f>
        <v>Commerce et réparation d'automobiles et de motocycles</v>
      </c>
      <c r="AA2911">
        <v>8435</v>
      </c>
      <c r="AB2911" t="s">
        <v>223</v>
      </c>
      <c r="AC2911">
        <v>783.25815118000003</v>
      </c>
    </row>
    <row r="2912" spans="25:29" x14ac:dyDescent="0.35">
      <c r="Y2912" t="str">
        <f t="shared" si="70"/>
        <v>8435_Commerce de gros, à l'exception des automobiles et des motocycles</v>
      </c>
      <c r="Z2912" t="str">
        <f>INDEX(PDC!$K$1:$L$89,MATCH('RP2016'!$AB2912,PDC!$K:$K,0),MATCH($Z$3,PDC!$K$1:$L$1,0))</f>
        <v>Commerce de gros, à l'exception des automobiles et des motocycles</v>
      </c>
      <c r="AA2912">
        <v>8435</v>
      </c>
      <c r="AB2912" t="s">
        <v>210</v>
      </c>
      <c r="AC2912">
        <v>2191.6927620000001</v>
      </c>
    </row>
    <row r="2913" spans="25:29" x14ac:dyDescent="0.35">
      <c r="Y2913" t="str">
        <f t="shared" si="70"/>
        <v>8435_Commerce de détail, à l'exception des automobiles et des motocycles</v>
      </c>
      <c r="Z2913" t="str">
        <f>INDEX(PDC!$K$1:$L$89,MATCH('RP2016'!$AB2913,PDC!$K:$K,0),MATCH($Z$3,PDC!$K$1:$L$1,0))</f>
        <v>Commerce de détail, à l'exception des automobiles et des motocycles</v>
      </c>
      <c r="AA2913">
        <v>8435</v>
      </c>
      <c r="AB2913" t="s">
        <v>206</v>
      </c>
      <c r="AC2913">
        <v>3764.024899</v>
      </c>
    </row>
    <row r="2914" spans="25:29" x14ac:dyDescent="0.35">
      <c r="Y2914" t="str">
        <f t="shared" si="70"/>
        <v>8435_Transports terrestres et transport par conduites</v>
      </c>
      <c r="Z2914" t="str">
        <f>INDEX(PDC!$K$1:$L$89,MATCH('RP2016'!$AB2914,PDC!$K:$K,0),MATCH($Z$3,PDC!$K$1:$L$1,0))</f>
        <v>Transports terrestres et transport par conduites</v>
      </c>
      <c r="AA2914">
        <v>8435</v>
      </c>
      <c r="AB2914" t="s">
        <v>205</v>
      </c>
      <c r="AC2914">
        <v>1218.3399423000001</v>
      </c>
    </row>
    <row r="2915" spans="25:29" x14ac:dyDescent="0.35">
      <c r="Y2915" t="str">
        <f t="shared" si="70"/>
        <v>8435_Transports par eau</v>
      </c>
      <c r="Z2915" t="str">
        <f>INDEX(PDC!$K$1:$L$89,MATCH('RP2016'!$AB2915,PDC!$K:$K,0),MATCH($Z$3,PDC!$K$1:$L$1,0))</f>
        <v>Transports par eau</v>
      </c>
      <c r="AA2915">
        <v>8435</v>
      </c>
      <c r="AB2915" t="s">
        <v>256</v>
      </c>
      <c r="AC2915">
        <v>5.0262713940000001</v>
      </c>
    </row>
    <row r="2916" spans="25:29" x14ac:dyDescent="0.35">
      <c r="Y2916" t="str">
        <f t="shared" si="70"/>
        <v>8435_Transports aériens</v>
      </c>
      <c r="Z2916" t="str">
        <f>INDEX(PDC!$K$1:$L$89,MATCH('RP2016'!$AB2916,PDC!$K:$K,0),MATCH($Z$3,PDC!$K$1:$L$1,0))</f>
        <v>Transports aériens</v>
      </c>
      <c r="AA2916">
        <v>8435</v>
      </c>
      <c r="AB2916" t="s">
        <v>258</v>
      </c>
      <c r="AC2916">
        <v>4.9375325350999999</v>
      </c>
    </row>
    <row r="2917" spans="25:29" x14ac:dyDescent="0.35">
      <c r="Y2917" t="str">
        <f t="shared" si="70"/>
        <v>8435_Entreposage et services auxiliaires des transports</v>
      </c>
      <c r="Z2917" t="str">
        <f>INDEX(PDC!$K$1:$L$89,MATCH('RP2016'!$AB2917,PDC!$K:$K,0),MATCH($Z$3,PDC!$K$1:$L$1,0))</f>
        <v>Entreposage et services auxiliaires des transports</v>
      </c>
      <c r="AA2917">
        <v>8435</v>
      </c>
      <c r="AB2917" t="s">
        <v>200</v>
      </c>
      <c r="AC2917">
        <v>518.69506994000005</v>
      </c>
    </row>
    <row r="2918" spans="25:29" x14ac:dyDescent="0.35">
      <c r="Y2918" t="str">
        <f t="shared" si="70"/>
        <v>8435_Activités de poste et de courrier</v>
      </c>
      <c r="Z2918" t="str">
        <f>INDEX(PDC!$K$1:$L$89,MATCH('RP2016'!$AB2918,PDC!$K:$K,0),MATCH($Z$3,PDC!$K$1:$L$1,0))</f>
        <v>Activités de poste et de courrier</v>
      </c>
      <c r="AA2918">
        <v>8435</v>
      </c>
      <c r="AB2918" t="s">
        <v>229</v>
      </c>
      <c r="AC2918">
        <v>272.25351603000001</v>
      </c>
    </row>
    <row r="2919" spans="25:29" x14ac:dyDescent="0.35">
      <c r="Y2919" t="str">
        <f t="shared" si="70"/>
        <v>8435_Hébergement</v>
      </c>
      <c r="Z2919" t="str">
        <f>INDEX(PDC!$K$1:$L$89,MATCH('RP2016'!$AB2919,PDC!$K:$K,0),MATCH($Z$3,PDC!$K$1:$L$1,0))</f>
        <v>Hébergement</v>
      </c>
      <c r="AA2919">
        <v>8435</v>
      </c>
      <c r="AB2919" t="s">
        <v>220</v>
      </c>
      <c r="AC2919">
        <v>230.79290194000001</v>
      </c>
    </row>
    <row r="2920" spans="25:29" x14ac:dyDescent="0.35">
      <c r="Y2920" t="str">
        <f t="shared" si="70"/>
        <v>8435_Restauration</v>
      </c>
      <c r="Z2920" t="str">
        <f>INDEX(PDC!$K$1:$L$89,MATCH('RP2016'!$AB2920,PDC!$K:$K,0),MATCH($Z$3,PDC!$K$1:$L$1,0))</f>
        <v>Restauration</v>
      </c>
      <c r="AA2920">
        <v>8435</v>
      </c>
      <c r="AB2920" t="s">
        <v>214</v>
      </c>
      <c r="AC2920">
        <v>917.36171495999997</v>
      </c>
    </row>
    <row r="2921" spans="25:29" x14ac:dyDescent="0.35">
      <c r="Y2921" t="str">
        <f t="shared" si="70"/>
        <v>8435_Édition</v>
      </c>
      <c r="Z2921" t="str">
        <f>INDEX(PDC!$K$1:$L$89,MATCH('RP2016'!$AB2921,PDC!$K:$K,0),MATCH($Z$3,PDC!$K$1:$L$1,0))</f>
        <v>Édition</v>
      </c>
      <c r="AA2921">
        <v>8435</v>
      </c>
      <c r="AB2921" t="s">
        <v>255</v>
      </c>
      <c r="AC2921">
        <v>113.83928236</v>
      </c>
    </row>
    <row r="2922" spans="25:29" x14ac:dyDescent="0.35">
      <c r="Y2922" t="str">
        <f t="shared" si="70"/>
        <v>8435_Production de films cinématographiques, de vidéo et de programmes de télévision ; enregistrement sonore et édition musicale</v>
      </c>
      <c r="Z2922" t="str">
        <f>INDEX(PDC!$K$1:$L$89,MATCH('RP2016'!$AB2922,PDC!$K:$K,0),MATCH($Z$3,PDC!$K$1:$L$1,0))</f>
        <v>Production de films cinématographiques, de vidéo et de programmes de télévision ; enregistrement sonore et édition musicale</v>
      </c>
      <c r="AA2922">
        <v>8435</v>
      </c>
      <c r="AB2922" t="s">
        <v>228</v>
      </c>
      <c r="AC2922">
        <v>10.116460717000001</v>
      </c>
    </row>
    <row r="2923" spans="25:29" x14ac:dyDescent="0.35">
      <c r="Y2923" t="str">
        <f t="shared" si="70"/>
        <v>8435_Programmation et diffusion</v>
      </c>
      <c r="Z2923" t="str">
        <f>INDEX(PDC!$K$1:$L$89,MATCH('RP2016'!$AB2923,PDC!$K:$K,0),MATCH($Z$3,PDC!$K$1:$L$1,0))</f>
        <v>Programmation et diffusion</v>
      </c>
      <c r="AA2923">
        <v>8435</v>
      </c>
      <c r="AB2923" t="s">
        <v>257</v>
      </c>
      <c r="AC2923">
        <v>8.4402270914000006</v>
      </c>
    </row>
    <row r="2924" spans="25:29" x14ac:dyDescent="0.35">
      <c r="Y2924" t="str">
        <f t="shared" si="70"/>
        <v>8435_Télécommunications</v>
      </c>
      <c r="Z2924" t="str">
        <f>INDEX(PDC!$K$1:$L$89,MATCH('RP2016'!$AB2924,PDC!$K:$K,0),MATCH($Z$3,PDC!$K$1:$L$1,0))</f>
        <v>Télécommunications</v>
      </c>
      <c r="AA2924">
        <v>8435</v>
      </c>
      <c r="AB2924" t="s">
        <v>249</v>
      </c>
      <c r="AC2924">
        <v>61.534490298999998</v>
      </c>
    </row>
    <row r="2925" spans="25:29" x14ac:dyDescent="0.35">
      <c r="Y2925" t="str">
        <f t="shared" si="70"/>
        <v>8435_Programmation, conseil et autres activités informatiques</v>
      </c>
      <c r="Z2925" t="str">
        <f>INDEX(PDC!$K$1:$L$89,MATCH('RP2016'!$AB2925,PDC!$K:$K,0),MATCH($Z$3,PDC!$K$1:$L$1,0))</f>
        <v>Programmation, conseil et autres activités informatiques</v>
      </c>
      <c r="AA2925">
        <v>8435</v>
      </c>
      <c r="AB2925" t="s">
        <v>233</v>
      </c>
      <c r="AC2925">
        <v>325.280348</v>
      </c>
    </row>
    <row r="2926" spans="25:29" x14ac:dyDescent="0.35">
      <c r="Y2926" t="str">
        <f t="shared" si="70"/>
        <v>8435_Services d'information</v>
      </c>
      <c r="Z2926" t="str">
        <f>INDEX(PDC!$K$1:$L$89,MATCH('RP2016'!$AB2926,PDC!$K:$K,0),MATCH($Z$3,PDC!$K$1:$L$1,0))</f>
        <v>Services d'information</v>
      </c>
      <c r="AA2926">
        <v>8435</v>
      </c>
      <c r="AB2926" t="s">
        <v>153</v>
      </c>
      <c r="AC2926">
        <v>18.248006490000002</v>
      </c>
    </row>
    <row r="2927" spans="25:29" x14ac:dyDescent="0.35">
      <c r="Y2927" t="str">
        <f t="shared" si="70"/>
        <v>8435_Activités des services financiers, hors assurance et caisses de retraite</v>
      </c>
      <c r="Z2927" t="str">
        <f>INDEX(PDC!$K$1:$L$89,MATCH('RP2016'!$AB2927,PDC!$K:$K,0),MATCH($Z$3,PDC!$K$1:$L$1,0))</f>
        <v>Activités des services financiers, hors assurance et caisses de retraite</v>
      </c>
      <c r="AA2927">
        <v>8435</v>
      </c>
      <c r="AB2927" t="s">
        <v>226</v>
      </c>
      <c r="AC2927">
        <v>539.37515110000004</v>
      </c>
    </row>
    <row r="2928" spans="25:29" x14ac:dyDescent="0.35">
      <c r="Y2928" t="str">
        <f t="shared" si="70"/>
        <v>8435_Assurance</v>
      </c>
      <c r="Z2928" t="str">
        <f>INDEX(PDC!$K$1:$L$89,MATCH('RP2016'!$AB2928,PDC!$K:$K,0),MATCH($Z$3,PDC!$K$1:$L$1,0))</f>
        <v>Assurance</v>
      </c>
      <c r="AA2928">
        <v>8435</v>
      </c>
      <c r="AB2928" t="s">
        <v>240</v>
      </c>
      <c r="AC2928">
        <v>96.684682351000006</v>
      </c>
    </row>
    <row r="2929" spans="25:29" x14ac:dyDescent="0.35">
      <c r="Y2929" t="str">
        <f t="shared" si="70"/>
        <v>8435_Activités auxiliaires de services financiers et d'assurance</v>
      </c>
      <c r="Z2929" t="str">
        <f>INDEX(PDC!$K$1:$L$89,MATCH('RP2016'!$AB2929,PDC!$K:$K,0),MATCH($Z$3,PDC!$K$1:$L$1,0))</f>
        <v>Activités auxiliaires de services financiers et d'assurance</v>
      </c>
      <c r="AA2929">
        <v>8435</v>
      </c>
      <c r="AB2929" t="s">
        <v>232</v>
      </c>
      <c r="AC2929">
        <v>209.38291262000001</v>
      </c>
    </row>
    <row r="2930" spans="25:29" x14ac:dyDescent="0.35">
      <c r="Y2930" t="str">
        <f t="shared" si="70"/>
        <v>8435_Activités immobilières</v>
      </c>
      <c r="Z2930" t="str">
        <f>INDEX(PDC!$K$1:$L$89,MATCH('RP2016'!$AB2930,PDC!$K:$K,0),MATCH($Z$3,PDC!$K$1:$L$1,0))</f>
        <v>Activités immobilières</v>
      </c>
      <c r="AA2930">
        <v>8435</v>
      </c>
      <c r="AB2930" t="s">
        <v>217</v>
      </c>
      <c r="AC2930">
        <v>414.49585400000001</v>
      </c>
    </row>
    <row r="2931" spans="25:29" x14ac:dyDescent="0.35">
      <c r="Y2931" t="str">
        <f t="shared" si="70"/>
        <v>8435_Activités juridiques et comptables</v>
      </c>
      <c r="Z2931" t="str">
        <f>INDEX(PDC!$K$1:$L$89,MATCH('RP2016'!$AB2931,PDC!$K:$K,0),MATCH($Z$3,PDC!$K$1:$L$1,0))</f>
        <v>Activités juridiques et comptables</v>
      </c>
      <c r="AA2931">
        <v>8435</v>
      </c>
      <c r="AB2931" t="s">
        <v>155</v>
      </c>
      <c r="AC2931">
        <v>385.26030050000003</v>
      </c>
    </row>
    <row r="2932" spans="25:29" x14ac:dyDescent="0.35">
      <c r="Y2932" t="str">
        <f t="shared" si="70"/>
        <v>8435_Activités des sièges sociaux ; conseil de gestion</v>
      </c>
      <c r="Z2932" t="str">
        <f>INDEX(PDC!$K$1:$L$89,MATCH('RP2016'!$AB2932,PDC!$K:$K,0),MATCH($Z$3,PDC!$K$1:$L$1,0))</f>
        <v>Activités des sièges sociaux ; conseil de gestion</v>
      </c>
      <c r="AA2932">
        <v>8435</v>
      </c>
      <c r="AB2932" t="s">
        <v>234</v>
      </c>
      <c r="AC2932">
        <v>277.05916939999997</v>
      </c>
    </row>
    <row r="2933" spans="25:29" x14ac:dyDescent="0.35">
      <c r="Y2933" t="str">
        <f t="shared" si="70"/>
        <v>8435_Activités d'architecture et d'ingénierie ; activités de contrôle et analyses techniques</v>
      </c>
      <c r="Z2933" t="str">
        <f>INDEX(PDC!$K$1:$L$89,MATCH('RP2016'!$AB2933,PDC!$K:$K,0),MATCH($Z$3,PDC!$K$1:$L$1,0))</f>
        <v>Activités d'architecture et d'ingénierie ; activités de contrôle et analyses techniques</v>
      </c>
      <c r="AA2933">
        <v>8435</v>
      </c>
      <c r="AB2933" t="s">
        <v>243</v>
      </c>
      <c r="AC2933">
        <v>738.32052246000001</v>
      </c>
    </row>
    <row r="2934" spans="25:29" x14ac:dyDescent="0.35">
      <c r="Y2934" t="str">
        <f t="shared" si="70"/>
        <v>8435_Recherche-développement scientifique</v>
      </c>
      <c r="Z2934" t="str">
        <f>INDEX(PDC!$K$1:$L$89,MATCH('RP2016'!$AB2934,PDC!$K:$K,0),MATCH($Z$3,PDC!$K$1:$L$1,0))</f>
        <v>Recherche-développement scientifique</v>
      </c>
      <c r="AA2934">
        <v>8435</v>
      </c>
      <c r="AB2934" t="s">
        <v>251</v>
      </c>
      <c r="AC2934">
        <v>80.926057817</v>
      </c>
    </row>
    <row r="2935" spans="25:29" x14ac:dyDescent="0.35">
      <c r="Y2935" t="str">
        <f t="shared" si="70"/>
        <v>8435_Publicité et études de marché</v>
      </c>
      <c r="Z2935" t="str">
        <f>INDEX(PDC!$K$1:$L$89,MATCH('RP2016'!$AB2935,PDC!$K:$K,0),MATCH($Z$3,PDC!$K$1:$L$1,0))</f>
        <v>Publicité et études de marché</v>
      </c>
      <c r="AA2935">
        <v>8435</v>
      </c>
      <c r="AB2935" t="s">
        <v>157</v>
      </c>
      <c r="AC2935">
        <v>127.07007285</v>
      </c>
    </row>
    <row r="2936" spans="25:29" x14ac:dyDescent="0.35">
      <c r="Y2936" t="str">
        <f t="shared" si="70"/>
        <v>8435_Autres activités spécialisées, scientifiques et techniques</v>
      </c>
      <c r="Z2936" t="str">
        <f>INDEX(PDC!$K$1:$L$89,MATCH('RP2016'!$AB2936,PDC!$K:$K,0),MATCH($Z$3,PDC!$K$1:$L$1,0))</f>
        <v>Autres activités spécialisées, scientifiques et techniques</v>
      </c>
      <c r="AA2936">
        <v>8435</v>
      </c>
      <c r="AB2936" t="s">
        <v>159</v>
      </c>
      <c r="AC2936">
        <v>63.039668810999999</v>
      </c>
    </row>
    <row r="2937" spans="25:29" x14ac:dyDescent="0.35">
      <c r="Y2937" t="str">
        <f t="shared" si="70"/>
        <v>8435_Activités vétérinaires</v>
      </c>
      <c r="Z2937" t="str">
        <f>INDEX(PDC!$K$1:$L$89,MATCH('RP2016'!$AB2937,PDC!$K:$K,0),MATCH($Z$3,PDC!$K$1:$L$1,0))</f>
        <v>Activités vétérinaires</v>
      </c>
      <c r="AA2937">
        <v>8435</v>
      </c>
      <c r="AB2937" t="s">
        <v>238</v>
      </c>
      <c r="AC2937">
        <v>44.895004587000003</v>
      </c>
    </row>
    <row r="2938" spans="25:29" x14ac:dyDescent="0.35">
      <c r="Y2938" t="str">
        <f t="shared" si="70"/>
        <v>8435_Activités de location et location-bail</v>
      </c>
      <c r="Z2938" t="str">
        <f>INDEX(PDC!$K$1:$L$89,MATCH('RP2016'!$AB2938,PDC!$K:$K,0),MATCH($Z$3,PDC!$K$1:$L$1,0))</f>
        <v>Activités de location et location-bail</v>
      </c>
      <c r="AA2938">
        <v>8435</v>
      </c>
      <c r="AB2938" t="s">
        <v>236</v>
      </c>
      <c r="AC2938">
        <v>120.15939901</v>
      </c>
    </row>
    <row r="2939" spans="25:29" x14ac:dyDescent="0.35">
      <c r="Y2939" t="str">
        <f t="shared" si="70"/>
        <v>8435_Activités liées à l'emploi</v>
      </c>
      <c r="Z2939" t="str">
        <f>INDEX(PDC!$K$1:$L$89,MATCH('RP2016'!$AB2939,PDC!$K:$K,0),MATCH($Z$3,PDC!$K$1:$L$1,0))</f>
        <v>Activités liées à l'emploi</v>
      </c>
      <c r="AA2939">
        <v>8435</v>
      </c>
      <c r="AB2939" t="s">
        <v>198</v>
      </c>
      <c r="AC2939">
        <v>1329.0957457</v>
      </c>
    </row>
    <row r="2940" spans="25:29" x14ac:dyDescent="0.35">
      <c r="Y2940" t="str">
        <f t="shared" si="70"/>
        <v>8435_Activités des agences de voyage, voyagistes, services de réservation et activités connexes</v>
      </c>
      <c r="Z2940" t="str">
        <f>INDEX(PDC!$K$1:$L$89,MATCH('RP2016'!$AB2940,PDC!$K:$K,0),MATCH($Z$3,PDC!$K$1:$L$1,0))</f>
        <v>Activités des agences de voyage, voyagistes, services de réservation et activités connexes</v>
      </c>
      <c r="AA2940">
        <v>8435</v>
      </c>
      <c r="AB2940" t="s">
        <v>227</v>
      </c>
      <c r="AC2940">
        <v>135.05895011999999</v>
      </c>
    </row>
    <row r="2941" spans="25:29" x14ac:dyDescent="0.35">
      <c r="Y2941" t="str">
        <f t="shared" si="70"/>
        <v>8435_Enquêtes et sécurité</v>
      </c>
      <c r="Z2941" t="str">
        <f>INDEX(PDC!$K$1:$L$89,MATCH('RP2016'!$AB2941,PDC!$K:$K,0),MATCH($Z$3,PDC!$K$1:$L$1,0))</f>
        <v>Enquêtes et sécurité</v>
      </c>
      <c r="AA2941">
        <v>8435</v>
      </c>
      <c r="AB2941" t="s">
        <v>213</v>
      </c>
      <c r="AC2941">
        <v>148.34586558000001</v>
      </c>
    </row>
    <row r="2942" spans="25:29" x14ac:dyDescent="0.35">
      <c r="Y2942" t="str">
        <f t="shared" si="70"/>
        <v>8435_Services relatifs aux bâtiments et aménagement paysager</v>
      </c>
      <c r="Z2942" t="str">
        <f>INDEX(PDC!$K$1:$L$89,MATCH('RP2016'!$AB2942,PDC!$K:$K,0),MATCH($Z$3,PDC!$K$1:$L$1,0))</f>
        <v>Services relatifs aux bâtiments et aménagement paysager</v>
      </c>
      <c r="AA2942">
        <v>8435</v>
      </c>
      <c r="AB2942" t="s">
        <v>212</v>
      </c>
      <c r="AC2942">
        <v>708.53680151000003</v>
      </c>
    </row>
    <row r="2943" spans="25:29" x14ac:dyDescent="0.35">
      <c r="Y2943" t="str">
        <f t="shared" si="70"/>
        <v>8435_Activités administratives et autres activités de soutien aux entreprises</v>
      </c>
      <c r="Z2943" t="str">
        <f>INDEX(PDC!$K$1:$L$89,MATCH('RP2016'!$AB2943,PDC!$K:$K,0),MATCH($Z$3,PDC!$K$1:$L$1,0))</f>
        <v>Activités administratives et autres activités de soutien aux entreprises</v>
      </c>
      <c r="AA2943">
        <v>8435</v>
      </c>
      <c r="AB2943" t="s">
        <v>224</v>
      </c>
      <c r="AC2943">
        <v>276.83751302000002</v>
      </c>
    </row>
    <row r="2944" spans="25:29" x14ac:dyDescent="0.35">
      <c r="Y2944" t="str">
        <f t="shared" si="70"/>
        <v>8435_Administration publique et défense ; sécurité sociale obligatoire</v>
      </c>
      <c r="Z2944" t="str">
        <f>INDEX(PDC!$K$1:$L$89,MATCH('RP2016'!$AB2944,PDC!$K:$K,0),MATCH($Z$3,PDC!$K$1:$L$1,0))</f>
        <v>Administration publique et défense ; sécurité sociale obligatoire</v>
      </c>
      <c r="AA2944">
        <v>8435</v>
      </c>
      <c r="AB2944" t="s">
        <v>218</v>
      </c>
      <c r="AC2944">
        <v>1320.7167463000001</v>
      </c>
    </row>
    <row r="2945" spans="25:29" x14ac:dyDescent="0.35">
      <c r="Y2945" t="str">
        <f t="shared" si="70"/>
        <v>8435_Enseignement</v>
      </c>
      <c r="Z2945" t="str">
        <f>INDEX(PDC!$K$1:$L$89,MATCH('RP2016'!$AB2945,PDC!$K:$K,0),MATCH($Z$3,PDC!$K$1:$L$1,0))</f>
        <v>Enseignement</v>
      </c>
      <c r="AA2945">
        <v>8435</v>
      </c>
      <c r="AB2945" t="s">
        <v>222</v>
      </c>
      <c r="AC2945">
        <v>1705.7680604</v>
      </c>
    </row>
    <row r="2946" spans="25:29" x14ac:dyDescent="0.35">
      <c r="Y2946" t="str">
        <f t="shared" si="70"/>
        <v>8435_Activités pour la santé humaine</v>
      </c>
      <c r="Z2946" t="str">
        <f>INDEX(PDC!$K$1:$L$89,MATCH('RP2016'!$AB2946,PDC!$K:$K,0),MATCH($Z$3,PDC!$K$1:$L$1,0))</f>
        <v>Activités pour la santé humaine</v>
      </c>
      <c r="AA2946">
        <v>8435</v>
      </c>
      <c r="AB2946" t="s">
        <v>207</v>
      </c>
      <c r="AC2946">
        <v>1581.0751581</v>
      </c>
    </row>
    <row r="2947" spans="25:29" x14ac:dyDescent="0.35">
      <c r="Y2947" t="str">
        <f t="shared" si="70"/>
        <v>8435_Hébergement médico-social et social</v>
      </c>
      <c r="Z2947" t="str">
        <f>INDEX(PDC!$K$1:$L$89,MATCH('RP2016'!$AB2947,PDC!$K:$K,0),MATCH($Z$3,PDC!$K$1:$L$1,0))</f>
        <v>Hébergement médico-social et social</v>
      </c>
      <c r="AA2947">
        <v>8435</v>
      </c>
      <c r="AB2947" t="s">
        <v>202</v>
      </c>
      <c r="AC2947">
        <v>1357.4539517999999</v>
      </c>
    </row>
    <row r="2948" spans="25:29" x14ac:dyDescent="0.35">
      <c r="Y2948" t="str">
        <f t="shared" si="70"/>
        <v>8435_Action sociale sans hébergement</v>
      </c>
      <c r="Z2948" t="str">
        <f>INDEX(PDC!$K$1:$L$89,MATCH('RP2016'!$AB2948,PDC!$K:$K,0),MATCH($Z$3,PDC!$K$1:$L$1,0))</f>
        <v>Action sociale sans hébergement</v>
      </c>
      <c r="AA2948">
        <v>8435</v>
      </c>
      <c r="AB2948" t="s">
        <v>201</v>
      </c>
      <c r="AC2948">
        <v>3015.6572722000001</v>
      </c>
    </row>
    <row r="2949" spans="25:29" x14ac:dyDescent="0.35">
      <c r="Y2949" t="str">
        <f t="shared" ref="Y2949:Y2956" si="71">AA2949&amp;"_"&amp;Z2949</f>
        <v>8435_Activités créatives, artistiques et de spectacle</v>
      </c>
      <c r="Z2949" t="str">
        <f>INDEX(PDC!$K$1:$L$89,MATCH('RP2016'!$AB2949,PDC!$K:$K,0),MATCH($Z$3,PDC!$K$1:$L$1,0))</f>
        <v>Activités créatives, artistiques et de spectacle</v>
      </c>
      <c r="AA2949">
        <v>8435</v>
      </c>
      <c r="AB2949" t="s">
        <v>245</v>
      </c>
      <c r="AC2949">
        <v>119.32058793</v>
      </c>
    </row>
    <row r="2950" spans="25:29" x14ac:dyDescent="0.35">
      <c r="Y2950" t="str">
        <f t="shared" si="71"/>
        <v>8435_Bibliothèques, archives, musées et autres activités culturelles</v>
      </c>
      <c r="Z2950" t="str">
        <f>INDEX(PDC!$K$1:$L$89,MATCH('RP2016'!$AB2950,PDC!$K:$K,0),MATCH($Z$3,PDC!$K$1:$L$1,0))</f>
        <v>Bibliothèques, archives, musées et autres activités culturelles</v>
      </c>
      <c r="AA2950">
        <v>8435</v>
      </c>
      <c r="AB2950" t="s">
        <v>239</v>
      </c>
      <c r="AC2950">
        <v>15.310173884999999</v>
      </c>
    </row>
    <row r="2951" spans="25:29" x14ac:dyDescent="0.35">
      <c r="Y2951" t="str">
        <f t="shared" si="71"/>
        <v>8435_Organisation de jeux de hasard et d'argent</v>
      </c>
      <c r="Z2951" t="str">
        <f>INDEX(PDC!$K$1:$L$89,MATCH('RP2016'!$AB2951,PDC!$K:$K,0),MATCH($Z$3,PDC!$K$1:$L$1,0))</f>
        <v>Organisation de jeux de hasard et d'argent</v>
      </c>
      <c r="AA2951">
        <v>8435</v>
      </c>
      <c r="AB2951" t="s">
        <v>247</v>
      </c>
      <c r="AC2951">
        <v>14.777693906</v>
      </c>
    </row>
    <row r="2952" spans="25:29" x14ac:dyDescent="0.35">
      <c r="Y2952" t="str">
        <f t="shared" si="71"/>
        <v>8435_Activités sportives, récréatives et de loisirs</v>
      </c>
      <c r="Z2952" t="str">
        <f>INDEX(PDC!$K$1:$L$89,MATCH('RP2016'!$AB2952,PDC!$K:$K,0),MATCH($Z$3,PDC!$K$1:$L$1,0))</f>
        <v>Activités sportives, récréatives et de loisirs</v>
      </c>
      <c r="AA2952">
        <v>8435</v>
      </c>
      <c r="AB2952" t="s">
        <v>241</v>
      </c>
      <c r="AC2952">
        <v>258.58769544</v>
      </c>
    </row>
    <row r="2953" spans="25:29" x14ac:dyDescent="0.35">
      <c r="Y2953" t="str">
        <f t="shared" si="71"/>
        <v>8435_Activités des organisations associatives</v>
      </c>
      <c r="Z2953" t="str">
        <f>INDEX(PDC!$K$1:$L$89,MATCH('RP2016'!$AB2953,PDC!$K:$K,0),MATCH($Z$3,PDC!$K$1:$L$1,0))</f>
        <v>Activités des organisations associatives</v>
      </c>
      <c r="AA2953">
        <v>8435</v>
      </c>
      <c r="AB2953" t="s">
        <v>209</v>
      </c>
      <c r="AC2953">
        <v>657.81832964</v>
      </c>
    </row>
    <row r="2954" spans="25:29" x14ac:dyDescent="0.35">
      <c r="Y2954" t="str">
        <f t="shared" si="71"/>
        <v>8435_Réparation d'ordinateurs et de biens personnels et domestiques</v>
      </c>
      <c r="Z2954" t="str">
        <f>INDEX(PDC!$K$1:$L$89,MATCH('RP2016'!$AB2954,PDC!$K:$K,0),MATCH($Z$3,PDC!$K$1:$L$1,0))</f>
        <v>Réparation d'ordinateurs et de biens personnels et domestiques</v>
      </c>
      <c r="AA2954">
        <v>8435</v>
      </c>
      <c r="AB2954" t="s">
        <v>242</v>
      </c>
      <c r="AC2954">
        <v>32.796591012</v>
      </c>
    </row>
    <row r="2955" spans="25:29" x14ac:dyDescent="0.35">
      <c r="Y2955" t="str">
        <f t="shared" si="71"/>
        <v>8435_Autres services personnels</v>
      </c>
      <c r="Z2955" t="str">
        <f>INDEX(PDC!$K$1:$L$89,MATCH('RP2016'!$AB2955,PDC!$K:$K,0),MATCH($Z$3,PDC!$K$1:$L$1,0))</f>
        <v>Autres services personnels</v>
      </c>
      <c r="AA2955">
        <v>8435</v>
      </c>
      <c r="AB2955" t="s">
        <v>216</v>
      </c>
      <c r="AC2955">
        <v>316.50557083000001</v>
      </c>
    </row>
    <row r="2956" spans="25:29" x14ac:dyDescent="0.35">
      <c r="Y2956" t="str">
        <f t="shared" si="71"/>
        <v>8435_Activités des ménages en tant qu'employeurs de personnel domestique</v>
      </c>
      <c r="Z2956" t="str">
        <f>INDEX(PDC!$K$1:$L$89,MATCH('RP2016'!$AB2956,PDC!$K:$K,0),MATCH($Z$3,PDC!$K$1:$L$1,0))</f>
        <v>Activités des ménages en tant qu'employeurs de personnel domestique</v>
      </c>
      <c r="AA2956">
        <v>8435</v>
      </c>
      <c r="AB2956" t="s">
        <v>261</v>
      </c>
      <c r="AC2956">
        <v>505.14016028999998</v>
      </c>
    </row>
  </sheetData>
  <sortState ref="A4:E90">
    <sortCondition descending="1" ref="E4:E90"/>
  </sortState>
  <mergeCells count="1">
    <mergeCell ref="A2:D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topLeftCell="B13" workbookViewId="0">
      <selection activeCell="M17" sqref="M17"/>
    </sheetView>
  </sheetViews>
  <sheetFormatPr baseColWidth="10" defaultRowHeight="14.5" x14ac:dyDescent="0.35"/>
  <cols>
    <col min="3" max="3" width="13.26953125" customWidth="1"/>
    <col min="6" max="6" width="25.54296875" customWidth="1"/>
    <col min="8" max="8" width="16.7265625" customWidth="1"/>
    <col min="10" max="10" width="15.54296875" customWidth="1"/>
  </cols>
  <sheetData>
    <row r="1" spans="1:12" ht="15" x14ac:dyDescent="0.25">
      <c r="A1" t="s">
        <v>139</v>
      </c>
      <c r="B1" t="s">
        <v>137</v>
      </c>
      <c r="E1" t="s">
        <v>188</v>
      </c>
      <c r="F1" t="s">
        <v>189</v>
      </c>
      <c r="J1" t="s">
        <v>137</v>
      </c>
      <c r="K1" t="s">
        <v>52</v>
      </c>
      <c r="L1" t="s">
        <v>53</v>
      </c>
    </row>
    <row r="2" spans="1:12" ht="15" x14ac:dyDescent="0.25">
      <c r="A2" t="s">
        <v>118</v>
      </c>
      <c r="B2" t="s">
        <v>114</v>
      </c>
      <c r="E2" t="s">
        <v>94</v>
      </c>
      <c r="F2" t="s">
        <v>140</v>
      </c>
      <c r="J2" t="s">
        <v>114</v>
      </c>
      <c r="K2" t="s">
        <v>94</v>
      </c>
      <c r="L2" t="s">
        <v>62</v>
      </c>
    </row>
    <row r="3" spans="1:12" x14ac:dyDescent="0.35">
      <c r="A3" t="s">
        <v>119</v>
      </c>
      <c r="B3" t="s">
        <v>116</v>
      </c>
      <c r="E3" t="s">
        <v>104</v>
      </c>
      <c r="F3" t="s">
        <v>141</v>
      </c>
      <c r="J3" t="s">
        <v>114</v>
      </c>
      <c r="K3" t="s">
        <v>95</v>
      </c>
      <c r="L3" t="s">
        <v>63</v>
      </c>
    </row>
    <row r="4" spans="1:12" x14ac:dyDescent="0.35">
      <c r="A4" t="s">
        <v>120</v>
      </c>
      <c r="B4" t="s">
        <v>116</v>
      </c>
      <c r="E4" t="s">
        <v>106</v>
      </c>
      <c r="F4" t="s">
        <v>142</v>
      </c>
      <c r="J4" t="s">
        <v>114</v>
      </c>
      <c r="K4" t="s">
        <v>104</v>
      </c>
      <c r="L4" t="s">
        <v>107</v>
      </c>
    </row>
    <row r="5" spans="1:12" ht="15" x14ac:dyDescent="0.25">
      <c r="A5" t="s">
        <v>121</v>
      </c>
      <c r="B5" t="s">
        <v>116</v>
      </c>
      <c r="E5" t="s">
        <v>143</v>
      </c>
      <c r="F5" t="s">
        <v>144</v>
      </c>
      <c r="J5" t="s">
        <v>116</v>
      </c>
      <c r="K5" t="s">
        <v>271</v>
      </c>
      <c r="L5" t="s">
        <v>272</v>
      </c>
    </row>
    <row r="6" spans="1:12" x14ac:dyDescent="0.35">
      <c r="A6" t="s">
        <v>122</v>
      </c>
      <c r="B6" t="s">
        <v>116</v>
      </c>
      <c r="E6" t="s">
        <v>145</v>
      </c>
      <c r="F6" t="s">
        <v>146</v>
      </c>
      <c r="J6" t="s">
        <v>116</v>
      </c>
      <c r="K6" t="s">
        <v>105</v>
      </c>
      <c r="L6" t="s">
        <v>108</v>
      </c>
    </row>
    <row r="7" spans="1:12" x14ac:dyDescent="0.35">
      <c r="A7" t="s">
        <v>123</v>
      </c>
      <c r="B7" t="s">
        <v>116</v>
      </c>
      <c r="E7" t="s">
        <v>147</v>
      </c>
      <c r="F7" t="s">
        <v>148</v>
      </c>
      <c r="J7" t="s">
        <v>116</v>
      </c>
      <c r="K7" t="s">
        <v>106</v>
      </c>
      <c r="L7" t="s">
        <v>109</v>
      </c>
    </row>
    <row r="8" spans="1:12" ht="15" x14ac:dyDescent="0.25">
      <c r="A8" t="s">
        <v>124</v>
      </c>
      <c r="B8" t="s">
        <v>116</v>
      </c>
      <c r="E8" t="s">
        <v>149</v>
      </c>
      <c r="F8" t="s">
        <v>150</v>
      </c>
      <c r="J8" t="s">
        <v>116</v>
      </c>
      <c r="K8" t="s">
        <v>96</v>
      </c>
      <c r="L8" t="s">
        <v>64</v>
      </c>
    </row>
    <row r="9" spans="1:12" ht="15" x14ac:dyDescent="0.25">
      <c r="A9" t="s">
        <v>125</v>
      </c>
      <c r="B9" t="s">
        <v>115</v>
      </c>
      <c r="E9" t="s">
        <v>151</v>
      </c>
      <c r="F9" t="s">
        <v>152</v>
      </c>
      <c r="J9" t="s">
        <v>116</v>
      </c>
      <c r="K9" t="s">
        <v>97</v>
      </c>
      <c r="L9" t="s">
        <v>65</v>
      </c>
    </row>
    <row r="10" spans="1:12" x14ac:dyDescent="0.35">
      <c r="A10" t="s">
        <v>126</v>
      </c>
      <c r="B10" t="s">
        <v>138</v>
      </c>
      <c r="E10" t="s">
        <v>153</v>
      </c>
      <c r="F10" t="s">
        <v>154</v>
      </c>
      <c r="J10" t="s">
        <v>116</v>
      </c>
      <c r="K10" t="s">
        <v>199</v>
      </c>
      <c r="L10" t="s">
        <v>14</v>
      </c>
    </row>
    <row r="11" spans="1:12" x14ac:dyDescent="0.35">
      <c r="A11" t="s">
        <v>127</v>
      </c>
      <c r="B11" t="s">
        <v>117</v>
      </c>
      <c r="E11" t="s">
        <v>155</v>
      </c>
      <c r="F11" t="s">
        <v>156</v>
      </c>
      <c r="J11" t="s">
        <v>116</v>
      </c>
      <c r="K11" t="s">
        <v>252</v>
      </c>
      <c r="L11" t="s">
        <v>66</v>
      </c>
    </row>
    <row r="12" spans="1:12" x14ac:dyDescent="0.35">
      <c r="A12" t="s">
        <v>128</v>
      </c>
      <c r="B12" t="s">
        <v>117</v>
      </c>
      <c r="E12" t="s">
        <v>157</v>
      </c>
      <c r="F12" t="s">
        <v>158</v>
      </c>
      <c r="J12" t="s">
        <v>116</v>
      </c>
      <c r="K12" t="s">
        <v>263</v>
      </c>
      <c r="L12" t="s">
        <v>67</v>
      </c>
    </row>
    <row r="13" spans="1:12" ht="15" x14ac:dyDescent="0.25">
      <c r="A13" t="s">
        <v>129</v>
      </c>
      <c r="B13" t="s">
        <v>117</v>
      </c>
      <c r="E13" t="s">
        <v>159</v>
      </c>
      <c r="F13" t="s">
        <v>160</v>
      </c>
      <c r="J13" t="s">
        <v>116</v>
      </c>
      <c r="K13" t="s">
        <v>250</v>
      </c>
      <c r="L13" t="s">
        <v>19</v>
      </c>
    </row>
    <row r="14" spans="1:12" ht="15" x14ac:dyDescent="0.25">
      <c r="A14" t="s">
        <v>130</v>
      </c>
      <c r="B14" t="s">
        <v>117</v>
      </c>
      <c r="J14" t="s">
        <v>116</v>
      </c>
      <c r="K14" t="s">
        <v>254</v>
      </c>
      <c r="L14" t="s">
        <v>68</v>
      </c>
    </row>
    <row r="15" spans="1:12" ht="15" x14ac:dyDescent="0.25">
      <c r="A15" t="s">
        <v>131</v>
      </c>
      <c r="B15" t="s">
        <v>117</v>
      </c>
      <c r="E15" t="s">
        <v>292</v>
      </c>
      <c r="F15" t="s">
        <v>293</v>
      </c>
      <c r="G15" t="s">
        <v>188</v>
      </c>
      <c r="H15" t="s">
        <v>189</v>
      </c>
      <c r="J15" t="s">
        <v>116</v>
      </c>
      <c r="K15" t="s">
        <v>143</v>
      </c>
      <c r="L15" t="s">
        <v>69</v>
      </c>
    </row>
    <row r="16" spans="1:12" x14ac:dyDescent="0.35">
      <c r="A16" t="s">
        <v>132</v>
      </c>
      <c r="B16" t="s">
        <v>117</v>
      </c>
      <c r="E16" t="s">
        <v>302</v>
      </c>
      <c r="F16" t="s">
        <v>163</v>
      </c>
      <c r="G16" s="7" t="s">
        <v>159</v>
      </c>
      <c r="H16" t="str">
        <f t="shared" ref="H16:H54" si="0">INDEX($E$1:$F$13,MATCH($G16,$E$2:$E$13,0)+1,MATCH($H$15,$E$1:$F$1,0))</f>
        <v>Haute-Savoie</v>
      </c>
      <c r="J16" t="s">
        <v>116</v>
      </c>
      <c r="K16" t="s">
        <v>196</v>
      </c>
      <c r="L16" t="s">
        <v>70</v>
      </c>
    </row>
    <row r="17" spans="1:12" ht="15" x14ac:dyDescent="0.25">
      <c r="A17" t="s">
        <v>133</v>
      </c>
      <c r="B17" t="s">
        <v>117</v>
      </c>
      <c r="E17" t="s">
        <v>303</v>
      </c>
      <c r="F17" t="s">
        <v>169</v>
      </c>
      <c r="G17" s="7" t="s">
        <v>106</v>
      </c>
      <c r="H17" t="str">
        <f t="shared" si="0"/>
        <v>Ardèche</v>
      </c>
      <c r="J17" t="s">
        <v>116</v>
      </c>
      <c r="K17" t="s">
        <v>248</v>
      </c>
      <c r="L17" t="s">
        <v>71</v>
      </c>
    </row>
    <row r="18" spans="1:12" ht="15" x14ac:dyDescent="0.25">
      <c r="A18" t="s">
        <v>134</v>
      </c>
      <c r="B18" t="s">
        <v>117</v>
      </c>
      <c r="E18" t="s">
        <v>304</v>
      </c>
      <c r="F18" t="s">
        <v>166</v>
      </c>
      <c r="G18" s="7" t="s">
        <v>143</v>
      </c>
      <c r="H18" t="str">
        <f t="shared" si="0"/>
        <v>Cantal</v>
      </c>
      <c r="J18" t="s">
        <v>116</v>
      </c>
      <c r="K18" t="s">
        <v>221</v>
      </c>
      <c r="L18" t="s">
        <v>72</v>
      </c>
    </row>
    <row r="19" spans="1:12" x14ac:dyDescent="0.35">
      <c r="A19" t="s">
        <v>118</v>
      </c>
      <c r="B19" t="s">
        <v>117</v>
      </c>
      <c r="E19" t="s">
        <v>305</v>
      </c>
      <c r="F19" t="s">
        <v>306</v>
      </c>
      <c r="G19" s="7" t="s">
        <v>94</v>
      </c>
      <c r="H19" t="str">
        <f t="shared" si="0"/>
        <v>Ain</v>
      </c>
      <c r="J19" t="s">
        <v>116</v>
      </c>
      <c r="K19" t="s">
        <v>262</v>
      </c>
      <c r="L19" t="s">
        <v>73</v>
      </c>
    </row>
    <row r="20" spans="1:12" x14ac:dyDescent="0.35">
      <c r="A20" t="s">
        <v>119</v>
      </c>
      <c r="B20" t="s">
        <v>117</v>
      </c>
      <c r="E20" t="s">
        <v>294</v>
      </c>
      <c r="F20" t="s">
        <v>295</v>
      </c>
      <c r="G20" s="7" t="s">
        <v>145</v>
      </c>
      <c r="H20" t="str">
        <f t="shared" si="0"/>
        <v>Drôme</v>
      </c>
      <c r="J20" t="s">
        <v>116</v>
      </c>
      <c r="K20" t="s">
        <v>211</v>
      </c>
      <c r="L20" t="s">
        <v>40</v>
      </c>
    </row>
    <row r="21" spans="1:12" ht="15" x14ac:dyDescent="0.25">
      <c r="A21" t="s">
        <v>120</v>
      </c>
      <c r="B21" t="s">
        <v>117</v>
      </c>
      <c r="E21" t="s">
        <v>307</v>
      </c>
      <c r="F21" t="s">
        <v>308</v>
      </c>
      <c r="G21" s="7" t="s">
        <v>94</v>
      </c>
      <c r="H21" t="str">
        <f t="shared" si="0"/>
        <v>Ain</v>
      </c>
      <c r="J21" t="s">
        <v>116</v>
      </c>
      <c r="K21" t="s">
        <v>259</v>
      </c>
      <c r="L21" t="s">
        <v>39</v>
      </c>
    </row>
    <row r="22" spans="1:12" ht="15" x14ac:dyDescent="0.25">
      <c r="A22" t="s">
        <v>121</v>
      </c>
      <c r="B22" t="s">
        <v>117</v>
      </c>
      <c r="E22" t="s">
        <v>309</v>
      </c>
      <c r="F22" t="s">
        <v>172</v>
      </c>
      <c r="G22" s="7" t="s">
        <v>147</v>
      </c>
      <c r="H22" t="str">
        <f t="shared" si="0"/>
        <v>Isère</v>
      </c>
      <c r="J22" t="s">
        <v>116</v>
      </c>
      <c r="K22" t="s">
        <v>195</v>
      </c>
      <c r="L22" t="s">
        <v>25</v>
      </c>
    </row>
    <row r="23" spans="1:12" x14ac:dyDescent="0.35">
      <c r="A23" t="s">
        <v>122</v>
      </c>
      <c r="B23" t="s">
        <v>117</v>
      </c>
      <c r="E23" t="s">
        <v>310</v>
      </c>
      <c r="F23" t="s">
        <v>162</v>
      </c>
      <c r="G23" s="7" t="s">
        <v>157</v>
      </c>
      <c r="H23" t="str">
        <f t="shared" si="0"/>
        <v>Savoie</v>
      </c>
      <c r="J23" t="s">
        <v>116</v>
      </c>
      <c r="K23" t="s">
        <v>203</v>
      </c>
      <c r="L23" t="s">
        <v>18</v>
      </c>
    </row>
    <row r="24" spans="1:12" x14ac:dyDescent="0.35">
      <c r="A24" t="s">
        <v>123</v>
      </c>
      <c r="B24" t="s">
        <v>117</v>
      </c>
      <c r="E24" t="s">
        <v>311</v>
      </c>
      <c r="F24" t="s">
        <v>167</v>
      </c>
      <c r="G24" s="7" t="s">
        <v>153</v>
      </c>
      <c r="H24" t="str">
        <f t="shared" si="0"/>
        <v>Puy-de-Dôme</v>
      </c>
      <c r="J24" t="s">
        <v>116</v>
      </c>
      <c r="K24" t="s">
        <v>225</v>
      </c>
      <c r="L24" t="s">
        <v>26</v>
      </c>
    </row>
    <row r="25" spans="1:12" x14ac:dyDescent="0.35">
      <c r="A25" t="s">
        <v>124</v>
      </c>
      <c r="B25" t="s">
        <v>117</v>
      </c>
      <c r="E25" t="s">
        <v>312</v>
      </c>
      <c r="F25" t="s">
        <v>173</v>
      </c>
      <c r="G25" s="7" t="s">
        <v>147</v>
      </c>
      <c r="H25" t="str">
        <f t="shared" si="0"/>
        <v>Isère</v>
      </c>
      <c r="J25" t="s">
        <v>116</v>
      </c>
      <c r="K25" t="s">
        <v>204</v>
      </c>
      <c r="L25" t="s">
        <v>11</v>
      </c>
    </row>
    <row r="26" spans="1:12" x14ac:dyDescent="0.35">
      <c r="A26" t="s">
        <v>125</v>
      </c>
      <c r="B26" t="s">
        <v>117</v>
      </c>
      <c r="E26" t="s">
        <v>313</v>
      </c>
      <c r="F26" t="s">
        <v>168</v>
      </c>
      <c r="G26" s="7" t="s">
        <v>153</v>
      </c>
      <c r="H26" t="str">
        <f t="shared" si="0"/>
        <v>Puy-de-Dôme</v>
      </c>
      <c r="J26" t="s">
        <v>116</v>
      </c>
      <c r="K26" t="s">
        <v>145</v>
      </c>
      <c r="L26" t="s">
        <v>41</v>
      </c>
    </row>
    <row r="27" spans="1:12" x14ac:dyDescent="0.35">
      <c r="A27" t="s">
        <v>126</v>
      </c>
      <c r="B27" t="s">
        <v>117</v>
      </c>
      <c r="E27" t="s">
        <v>314</v>
      </c>
      <c r="F27" t="s">
        <v>178</v>
      </c>
      <c r="G27" s="7" t="s">
        <v>157</v>
      </c>
      <c r="H27" t="str">
        <f t="shared" si="0"/>
        <v>Savoie</v>
      </c>
      <c r="J27" t="s">
        <v>116</v>
      </c>
      <c r="K27" t="s">
        <v>235</v>
      </c>
      <c r="L27" t="s">
        <v>38</v>
      </c>
    </row>
    <row r="28" spans="1:12" x14ac:dyDescent="0.35">
      <c r="A28" t="s">
        <v>127</v>
      </c>
      <c r="B28" t="s">
        <v>117</v>
      </c>
      <c r="E28" t="s">
        <v>315</v>
      </c>
      <c r="F28" t="s">
        <v>316</v>
      </c>
      <c r="G28" s="7" t="s">
        <v>149</v>
      </c>
      <c r="H28" t="str">
        <f t="shared" si="0"/>
        <v>Loire</v>
      </c>
      <c r="J28" t="s">
        <v>116</v>
      </c>
      <c r="K28" t="s">
        <v>219</v>
      </c>
      <c r="L28" t="s">
        <v>29</v>
      </c>
    </row>
    <row r="29" spans="1:12" x14ac:dyDescent="0.35">
      <c r="A29" t="s">
        <v>128</v>
      </c>
      <c r="B29" t="s">
        <v>117</v>
      </c>
      <c r="E29" t="s">
        <v>317</v>
      </c>
      <c r="F29" t="s">
        <v>177</v>
      </c>
      <c r="G29" s="7" t="s">
        <v>157</v>
      </c>
      <c r="H29" t="str">
        <f t="shared" si="0"/>
        <v>Savoie</v>
      </c>
      <c r="J29" t="s">
        <v>116</v>
      </c>
      <c r="K29" t="s">
        <v>208</v>
      </c>
      <c r="L29" t="s">
        <v>24</v>
      </c>
    </row>
    <row r="30" spans="1:12" x14ac:dyDescent="0.35">
      <c r="A30" t="s">
        <v>129</v>
      </c>
      <c r="B30" t="s">
        <v>117</v>
      </c>
      <c r="E30" t="s">
        <v>318</v>
      </c>
      <c r="F30" t="s">
        <v>319</v>
      </c>
      <c r="G30" s="7" t="s">
        <v>159</v>
      </c>
      <c r="H30" t="str">
        <f t="shared" si="0"/>
        <v>Haute-Savoie</v>
      </c>
      <c r="J30" t="s">
        <v>116</v>
      </c>
      <c r="K30" t="s">
        <v>237</v>
      </c>
      <c r="L30" t="s">
        <v>74</v>
      </c>
    </row>
    <row r="31" spans="1:12" x14ac:dyDescent="0.35">
      <c r="A31" t="s">
        <v>130</v>
      </c>
      <c r="B31" t="s">
        <v>117</v>
      </c>
      <c r="E31" t="s">
        <v>320</v>
      </c>
      <c r="F31" t="s">
        <v>181</v>
      </c>
      <c r="G31" s="7" t="s">
        <v>159</v>
      </c>
      <c r="H31" t="str">
        <f t="shared" si="0"/>
        <v>Haute-Savoie</v>
      </c>
      <c r="J31" t="s">
        <v>116</v>
      </c>
      <c r="K31" t="s">
        <v>231</v>
      </c>
      <c r="L31" t="s">
        <v>75</v>
      </c>
    </row>
    <row r="32" spans="1:12" x14ac:dyDescent="0.35">
      <c r="A32" t="s">
        <v>131</v>
      </c>
      <c r="B32" t="s">
        <v>117</v>
      </c>
      <c r="E32" t="s">
        <v>321</v>
      </c>
      <c r="F32" t="s">
        <v>179</v>
      </c>
      <c r="G32" s="7" t="s">
        <v>159</v>
      </c>
      <c r="H32" t="str">
        <f t="shared" si="0"/>
        <v>Haute-Savoie</v>
      </c>
      <c r="J32" t="s">
        <v>116</v>
      </c>
      <c r="K32" t="s">
        <v>244</v>
      </c>
      <c r="L32" t="s">
        <v>37</v>
      </c>
    </row>
    <row r="33" spans="1:12" x14ac:dyDescent="0.35">
      <c r="A33" t="s">
        <v>132</v>
      </c>
      <c r="B33" t="s">
        <v>117</v>
      </c>
      <c r="E33" t="s">
        <v>322</v>
      </c>
      <c r="F33" t="s">
        <v>323</v>
      </c>
      <c r="G33" s="7" t="s">
        <v>153</v>
      </c>
      <c r="H33" t="str">
        <f t="shared" si="0"/>
        <v>Puy-de-Dôme</v>
      </c>
      <c r="J33" t="s">
        <v>116</v>
      </c>
      <c r="K33" t="s">
        <v>215</v>
      </c>
      <c r="L33" t="s">
        <v>23</v>
      </c>
    </row>
    <row r="34" spans="1:12" x14ac:dyDescent="0.35">
      <c r="A34" t="s">
        <v>133</v>
      </c>
      <c r="B34" t="s">
        <v>117</v>
      </c>
      <c r="E34" t="s">
        <v>324</v>
      </c>
      <c r="F34" t="s">
        <v>180</v>
      </c>
      <c r="G34" s="7" t="s">
        <v>159</v>
      </c>
      <c r="H34" t="str">
        <f t="shared" si="0"/>
        <v>Haute-Savoie</v>
      </c>
      <c r="J34" t="s">
        <v>116</v>
      </c>
      <c r="K34" t="s">
        <v>253</v>
      </c>
      <c r="L34" t="s">
        <v>76</v>
      </c>
    </row>
    <row r="35" spans="1:12" x14ac:dyDescent="0.35">
      <c r="A35" t="s">
        <v>134</v>
      </c>
      <c r="B35" t="s">
        <v>117</v>
      </c>
      <c r="E35" t="s">
        <v>325</v>
      </c>
      <c r="F35" t="s">
        <v>326</v>
      </c>
      <c r="G35" s="7" t="s">
        <v>151</v>
      </c>
      <c r="H35" t="str">
        <f t="shared" si="0"/>
        <v>Haute-Loire</v>
      </c>
      <c r="J35" t="s">
        <v>116</v>
      </c>
      <c r="K35" t="s">
        <v>230</v>
      </c>
      <c r="L35" t="s">
        <v>77</v>
      </c>
    </row>
    <row r="36" spans="1:12" x14ac:dyDescent="0.35">
      <c r="E36" t="s">
        <v>327</v>
      </c>
      <c r="F36" t="s">
        <v>328</v>
      </c>
      <c r="G36" s="7" t="s">
        <v>151</v>
      </c>
      <c r="H36" t="str">
        <f t="shared" si="0"/>
        <v>Haute-Loire</v>
      </c>
      <c r="J36" t="s">
        <v>116</v>
      </c>
      <c r="K36" t="s">
        <v>197</v>
      </c>
      <c r="L36" t="s">
        <v>78</v>
      </c>
    </row>
    <row r="37" spans="1:12" x14ac:dyDescent="0.35">
      <c r="E37" t="s">
        <v>329</v>
      </c>
      <c r="F37" t="s">
        <v>176</v>
      </c>
      <c r="G37" s="7" t="s">
        <v>155</v>
      </c>
      <c r="H37" t="str">
        <f t="shared" si="0"/>
        <v>Rhône</v>
      </c>
      <c r="J37" t="s">
        <v>116</v>
      </c>
      <c r="K37" t="s">
        <v>147</v>
      </c>
      <c r="L37" t="s">
        <v>4</v>
      </c>
    </row>
    <row r="38" spans="1:12" x14ac:dyDescent="0.35">
      <c r="E38" t="s">
        <v>296</v>
      </c>
      <c r="F38" t="s">
        <v>297</v>
      </c>
      <c r="G38" s="7" t="s">
        <v>94</v>
      </c>
      <c r="H38" t="str">
        <f t="shared" si="0"/>
        <v>Ain</v>
      </c>
      <c r="J38" t="s">
        <v>116</v>
      </c>
      <c r="K38" t="s">
        <v>246</v>
      </c>
      <c r="L38" t="s">
        <v>79</v>
      </c>
    </row>
    <row r="39" spans="1:12" x14ac:dyDescent="0.35">
      <c r="E39" t="s">
        <v>330</v>
      </c>
      <c r="F39" t="s">
        <v>170</v>
      </c>
      <c r="G39" s="7" t="s">
        <v>145</v>
      </c>
      <c r="H39" t="str">
        <f t="shared" si="0"/>
        <v>Drôme</v>
      </c>
      <c r="J39" t="s">
        <v>115</v>
      </c>
      <c r="K39" t="s">
        <v>193</v>
      </c>
      <c r="L39" t="s">
        <v>17</v>
      </c>
    </row>
    <row r="40" spans="1:12" x14ac:dyDescent="0.35">
      <c r="E40" t="s">
        <v>331</v>
      </c>
      <c r="F40" t="s">
        <v>164</v>
      </c>
      <c r="G40" s="7" t="s">
        <v>104</v>
      </c>
      <c r="H40" t="str">
        <f t="shared" si="0"/>
        <v>Allier</v>
      </c>
      <c r="J40" t="s">
        <v>115</v>
      </c>
      <c r="K40" t="s">
        <v>149</v>
      </c>
      <c r="L40" t="s">
        <v>22</v>
      </c>
    </row>
    <row r="41" spans="1:12" x14ac:dyDescent="0.35">
      <c r="E41" t="s">
        <v>332</v>
      </c>
      <c r="F41" t="s">
        <v>165</v>
      </c>
      <c r="G41" s="7" t="s">
        <v>104</v>
      </c>
      <c r="H41" t="str">
        <f t="shared" si="0"/>
        <v>Allier</v>
      </c>
      <c r="J41" t="s">
        <v>115</v>
      </c>
      <c r="K41" t="s">
        <v>151</v>
      </c>
      <c r="L41" t="s">
        <v>3</v>
      </c>
    </row>
    <row r="42" spans="1:12" x14ac:dyDescent="0.35">
      <c r="E42" t="s">
        <v>333</v>
      </c>
      <c r="F42" t="s">
        <v>161</v>
      </c>
      <c r="G42" s="7" t="s">
        <v>94</v>
      </c>
      <c r="H42" t="str">
        <f t="shared" si="0"/>
        <v>Ain</v>
      </c>
      <c r="J42" t="s">
        <v>138</v>
      </c>
      <c r="K42" t="s">
        <v>223</v>
      </c>
      <c r="L42" t="s">
        <v>21</v>
      </c>
    </row>
    <row r="43" spans="1:12" x14ac:dyDescent="0.35">
      <c r="E43" t="s">
        <v>334</v>
      </c>
      <c r="F43" t="s">
        <v>174</v>
      </c>
      <c r="G43" s="7" t="s">
        <v>149</v>
      </c>
      <c r="H43" t="str">
        <f t="shared" si="0"/>
        <v>Loire</v>
      </c>
      <c r="J43" t="s">
        <v>138</v>
      </c>
      <c r="K43" t="s">
        <v>210</v>
      </c>
      <c r="L43" t="s">
        <v>28</v>
      </c>
    </row>
    <row r="44" spans="1:12" x14ac:dyDescent="0.35">
      <c r="E44" t="s">
        <v>335</v>
      </c>
      <c r="F44" t="s">
        <v>336</v>
      </c>
      <c r="G44" s="7" t="s">
        <v>145</v>
      </c>
      <c r="H44" t="str">
        <f t="shared" si="0"/>
        <v>Drôme</v>
      </c>
      <c r="J44" t="s">
        <v>138</v>
      </c>
      <c r="K44" t="s">
        <v>206</v>
      </c>
      <c r="L44" t="s">
        <v>16</v>
      </c>
    </row>
    <row r="45" spans="1:12" x14ac:dyDescent="0.35">
      <c r="E45" t="s">
        <v>337</v>
      </c>
      <c r="F45" t="s">
        <v>338</v>
      </c>
      <c r="G45" s="7" t="s">
        <v>149</v>
      </c>
      <c r="H45" t="str">
        <f t="shared" si="0"/>
        <v>Loire</v>
      </c>
      <c r="J45" t="s">
        <v>117</v>
      </c>
      <c r="K45" t="s">
        <v>205</v>
      </c>
      <c r="L45" t="s">
        <v>5</v>
      </c>
    </row>
    <row r="46" spans="1:12" x14ac:dyDescent="0.35">
      <c r="E46" t="s">
        <v>339</v>
      </c>
      <c r="F46" t="s">
        <v>340</v>
      </c>
      <c r="G46" s="7" t="s">
        <v>143</v>
      </c>
      <c r="H46" t="str">
        <f t="shared" si="0"/>
        <v>Cantal</v>
      </c>
      <c r="J46" t="s">
        <v>117</v>
      </c>
      <c r="K46" t="s">
        <v>256</v>
      </c>
      <c r="L46" t="s">
        <v>80</v>
      </c>
    </row>
    <row r="47" spans="1:12" x14ac:dyDescent="0.35">
      <c r="E47" t="s">
        <v>341</v>
      </c>
      <c r="F47" t="s">
        <v>342</v>
      </c>
      <c r="G47" s="7" t="s">
        <v>155</v>
      </c>
      <c r="H47" t="str">
        <f t="shared" si="0"/>
        <v>Rhône</v>
      </c>
      <c r="J47" t="s">
        <v>117</v>
      </c>
      <c r="K47" t="s">
        <v>258</v>
      </c>
      <c r="L47" t="s">
        <v>81</v>
      </c>
    </row>
    <row r="48" spans="1:12" x14ac:dyDescent="0.35">
      <c r="E48" t="s">
        <v>298</v>
      </c>
      <c r="F48" t="s">
        <v>299</v>
      </c>
      <c r="G48" s="7" t="s">
        <v>143</v>
      </c>
      <c r="H48" t="str">
        <f t="shared" si="0"/>
        <v>Cantal</v>
      </c>
      <c r="J48" t="s">
        <v>117</v>
      </c>
      <c r="K48" t="s">
        <v>200</v>
      </c>
      <c r="L48" t="s">
        <v>7</v>
      </c>
    </row>
    <row r="49" spans="5:12" x14ac:dyDescent="0.35">
      <c r="E49" t="s">
        <v>343</v>
      </c>
      <c r="F49" t="s">
        <v>171</v>
      </c>
      <c r="G49" s="7" t="s">
        <v>145</v>
      </c>
      <c r="H49" t="str">
        <f t="shared" si="0"/>
        <v>Drôme</v>
      </c>
      <c r="J49" t="s">
        <v>117</v>
      </c>
      <c r="K49" t="s">
        <v>229</v>
      </c>
      <c r="L49" t="s">
        <v>13</v>
      </c>
    </row>
    <row r="50" spans="5:12" x14ac:dyDescent="0.35">
      <c r="E50" t="s">
        <v>300</v>
      </c>
      <c r="F50" t="s">
        <v>301</v>
      </c>
      <c r="G50" s="7" t="s">
        <v>145</v>
      </c>
      <c r="H50" t="str">
        <f t="shared" si="0"/>
        <v>Drôme</v>
      </c>
      <c r="J50" t="s">
        <v>117</v>
      </c>
      <c r="K50" t="s">
        <v>220</v>
      </c>
      <c r="L50" t="s">
        <v>20</v>
      </c>
    </row>
    <row r="51" spans="5:12" x14ac:dyDescent="0.35">
      <c r="E51" t="s">
        <v>344</v>
      </c>
      <c r="F51" t="s">
        <v>182</v>
      </c>
      <c r="G51" s="7" t="s">
        <v>104</v>
      </c>
      <c r="H51" t="str">
        <f t="shared" si="0"/>
        <v>Allier</v>
      </c>
      <c r="J51" t="s">
        <v>117</v>
      </c>
      <c r="K51" t="s">
        <v>214</v>
      </c>
      <c r="L51" t="s">
        <v>10</v>
      </c>
    </row>
    <row r="52" spans="5:12" x14ac:dyDescent="0.35">
      <c r="E52" t="s">
        <v>345</v>
      </c>
      <c r="F52" t="s">
        <v>346</v>
      </c>
      <c r="G52" s="7" t="s">
        <v>106</v>
      </c>
      <c r="H52" t="str">
        <f t="shared" si="0"/>
        <v>Ardèche</v>
      </c>
      <c r="J52" t="s">
        <v>117</v>
      </c>
      <c r="K52" t="s">
        <v>255</v>
      </c>
      <c r="L52" t="s">
        <v>49</v>
      </c>
    </row>
    <row r="53" spans="5:12" x14ac:dyDescent="0.35">
      <c r="E53" t="s">
        <v>347</v>
      </c>
      <c r="F53" t="s">
        <v>175</v>
      </c>
      <c r="G53" s="7" t="s">
        <v>155</v>
      </c>
      <c r="H53" t="str">
        <f t="shared" si="0"/>
        <v>Rhône</v>
      </c>
      <c r="J53" t="s">
        <v>117</v>
      </c>
      <c r="K53" t="s">
        <v>228</v>
      </c>
      <c r="L53" t="s">
        <v>82</v>
      </c>
    </row>
    <row r="54" spans="5:12" x14ac:dyDescent="0.35">
      <c r="E54" t="s">
        <v>348</v>
      </c>
      <c r="F54" t="s">
        <v>349</v>
      </c>
      <c r="G54" s="7" t="s">
        <v>147</v>
      </c>
      <c r="H54" t="str">
        <f t="shared" si="0"/>
        <v>Isère</v>
      </c>
      <c r="J54" t="s">
        <v>117</v>
      </c>
      <c r="K54" t="s">
        <v>257</v>
      </c>
      <c r="L54" t="s">
        <v>83</v>
      </c>
    </row>
    <row r="55" spans="5:12" x14ac:dyDescent="0.35">
      <c r="J55" t="s">
        <v>117</v>
      </c>
      <c r="K55" t="s">
        <v>249</v>
      </c>
      <c r="L55" t="s">
        <v>84</v>
      </c>
    </row>
    <row r="56" spans="5:12" x14ac:dyDescent="0.35">
      <c r="J56" t="s">
        <v>117</v>
      </c>
      <c r="K56" t="s">
        <v>233</v>
      </c>
      <c r="L56" t="s">
        <v>50</v>
      </c>
    </row>
    <row r="57" spans="5:12" x14ac:dyDescent="0.35">
      <c r="J57" t="s">
        <v>117</v>
      </c>
      <c r="K57" t="s">
        <v>153</v>
      </c>
      <c r="L57" t="s">
        <v>85</v>
      </c>
    </row>
    <row r="58" spans="5:12" x14ac:dyDescent="0.35">
      <c r="J58" t="s">
        <v>117</v>
      </c>
      <c r="K58" t="s">
        <v>226</v>
      </c>
      <c r="L58" t="s">
        <v>47</v>
      </c>
    </row>
    <row r="59" spans="5:12" x14ac:dyDescent="0.35">
      <c r="J59" t="s">
        <v>117</v>
      </c>
      <c r="K59" t="s">
        <v>240</v>
      </c>
      <c r="L59" t="s">
        <v>45</v>
      </c>
    </row>
    <row r="60" spans="5:12" x14ac:dyDescent="0.35">
      <c r="J60" t="s">
        <v>117</v>
      </c>
      <c r="K60" t="s">
        <v>232</v>
      </c>
      <c r="L60" t="s">
        <v>48</v>
      </c>
    </row>
    <row r="61" spans="5:12" x14ac:dyDescent="0.35">
      <c r="J61" t="s">
        <v>117</v>
      </c>
      <c r="K61" t="s">
        <v>217</v>
      </c>
      <c r="L61" t="s">
        <v>31</v>
      </c>
    </row>
    <row r="62" spans="5:12" x14ac:dyDescent="0.35">
      <c r="J62" t="s">
        <v>117</v>
      </c>
      <c r="K62" t="s">
        <v>155</v>
      </c>
      <c r="L62" t="s">
        <v>51</v>
      </c>
    </row>
    <row r="63" spans="5:12" x14ac:dyDescent="0.35">
      <c r="J63" t="s">
        <v>117</v>
      </c>
      <c r="K63" t="s">
        <v>234</v>
      </c>
      <c r="L63" t="s">
        <v>44</v>
      </c>
    </row>
    <row r="64" spans="5:12" x14ac:dyDescent="0.35">
      <c r="J64" t="s">
        <v>117</v>
      </c>
      <c r="K64" t="s">
        <v>243</v>
      </c>
      <c r="L64" t="s">
        <v>43</v>
      </c>
    </row>
    <row r="65" spans="10:12" x14ac:dyDescent="0.35">
      <c r="J65" t="s">
        <v>117</v>
      </c>
      <c r="K65" t="s">
        <v>251</v>
      </c>
      <c r="L65" t="s">
        <v>46</v>
      </c>
    </row>
    <row r="66" spans="10:12" x14ac:dyDescent="0.35">
      <c r="J66" t="s">
        <v>117</v>
      </c>
      <c r="K66" t="s">
        <v>157</v>
      </c>
      <c r="L66" t="s">
        <v>33</v>
      </c>
    </row>
    <row r="67" spans="10:12" x14ac:dyDescent="0.35">
      <c r="J67" t="s">
        <v>117</v>
      </c>
      <c r="K67" t="s">
        <v>159</v>
      </c>
      <c r="L67" t="s">
        <v>86</v>
      </c>
    </row>
    <row r="68" spans="10:12" x14ac:dyDescent="0.35">
      <c r="J68" t="s">
        <v>117</v>
      </c>
      <c r="K68" t="s">
        <v>238</v>
      </c>
      <c r="L68" t="s">
        <v>87</v>
      </c>
    </row>
    <row r="69" spans="10:12" x14ac:dyDescent="0.35">
      <c r="J69" t="s">
        <v>117</v>
      </c>
      <c r="K69" t="s">
        <v>236</v>
      </c>
      <c r="L69" t="s">
        <v>88</v>
      </c>
    </row>
    <row r="70" spans="10:12" x14ac:dyDescent="0.35">
      <c r="J70" t="s">
        <v>117</v>
      </c>
      <c r="K70" t="s">
        <v>198</v>
      </c>
      <c r="L70" t="s">
        <v>6</v>
      </c>
    </row>
    <row r="71" spans="10:12" x14ac:dyDescent="0.35">
      <c r="J71" t="s">
        <v>117</v>
      </c>
      <c r="K71" t="s">
        <v>227</v>
      </c>
      <c r="L71" t="s">
        <v>89</v>
      </c>
    </row>
    <row r="72" spans="10:12" x14ac:dyDescent="0.35">
      <c r="J72" t="s">
        <v>117</v>
      </c>
      <c r="K72" t="s">
        <v>213</v>
      </c>
      <c r="L72" t="s">
        <v>15</v>
      </c>
    </row>
    <row r="73" spans="10:12" x14ac:dyDescent="0.35">
      <c r="J73" t="s">
        <v>117</v>
      </c>
      <c r="K73" t="s">
        <v>212</v>
      </c>
      <c r="L73" t="s">
        <v>9</v>
      </c>
    </row>
    <row r="74" spans="10:12" x14ac:dyDescent="0.35">
      <c r="J74" t="s">
        <v>117</v>
      </c>
      <c r="K74" t="s">
        <v>224</v>
      </c>
      <c r="L74" t="s">
        <v>35</v>
      </c>
    </row>
    <row r="75" spans="10:12" x14ac:dyDescent="0.35">
      <c r="J75" t="s">
        <v>117</v>
      </c>
      <c r="K75" t="s">
        <v>218</v>
      </c>
      <c r="L75" t="s">
        <v>36</v>
      </c>
    </row>
    <row r="76" spans="10:12" x14ac:dyDescent="0.35">
      <c r="J76" t="s">
        <v>117</v>
      </c>
      <c r="K76" t="s">
        <v>222</v>
      </c>
      <c r="L76" t="s">
        <v>34</v>
      </c>
    </row>
    <row r="77" spans="10:12" x14ac:dyDescent="0.35">
      <c r="J77" t="s">
        <v>117</v>
      </c>
      <c r="K77" t="s">
        <v>207</v>
      </c>
      <c r="L77" t="s">
        <v>27</v>
      </c>
    </row>
    <row r="78" spans="10:12" x14ac:dyDescent="0.35">
      <c r="J78" t="s">
        <v>117</v>
      </c>
      <c r="K78" t="s">
        <v>202</v>
      </c>
      <c r="L78" t="s">
        <v>2</v>
      </c>
    </row>
    <row r="79" spans="10:12" x14ac:dyDescent="0.35">
      <c r="J79" t="s">
        <v>117</v>
      </c>
      <c r="K79" t="s">
        <v>201</v>
      </c>
      <c r="L79" t="s">
        <v>8</v>
      </c>
    </row>
    <row r="80" spans="10:12" x14ac:dyDescent="0.35">
      <c r="J80" t="s">
        <v>117</v>
      </c>
      <c r="K80" t="s">
        <v>245</v>
      </c>
      <c r="L80" t="s">
        <v>42</v>
      </c>
    </row>
    <row r="81" spans="10:12" x14ac:dyDescent="0.35">
      <c r="J81" t="s">
        <v>117</v>
      </c>
      <c r="K81" t="s">
        <v>239</v>
      </c>
      <c r="L81" t="s">
        <v>90</v>
      </c>
    </row>
    <row r="82" spans="10:12" x14ac:dyDescent="0.35">
      <c r="J82" t="s">
        <v>117</v>
      </c>
      <c r="K82" t="s">
        <v>247</v>
      </c>
      <c r="L82" t="s">
        <v>91</v>
      </c>
    </row>
    <row r="83" spans="10:12" x14ac:dyDescent="0.35">
      <c r="J83" t="s">
        <v>117</v>
      </c>
      <c r="K83" t="s">
        <v>241</v>
      </c>
      <c r="L83" t="s">
        <v>12</v>
      </c>
    </row>
    <row r="84" spans="10:12" x14ac:dyDescent="0.35">
      <c r="J84" t="s">
        <v>117</v>
      </c>
      <c r="K84" t="s">
        <v>209</v>
      </c>
      <c r="L84" t="s">
        <v>32</v>
      </c>
    </row>
    <row r="85" spans="10:12" x14ac:dyDescent="0.35">
      <c r="J85" t="s">
        <v>117</v>
      </c>
      <c r="K85" t="s">
        <v>242</v>
      </c>
      <c r="L85" t="s">
        <v>92</v>
      </c>
    </row>
    <row r="86" spans="10:12" x14ac:dyDescent="0.35">
      <c r="J86" t="s">
        <v>117</v>
      </c>
      <c r="K86" t="s">
        <v>216</v>
      </c>
      <c r="L86" t="s">
        <v>30</v>
      </c>
    </row>
    <row r="87" spans="10:12" x14ac:dyDescent="0.35">
      <c r="J87" t="s">
        <v>117</v>
      </c>
      <c r="K87" t="s">
        <v>261</v>
      </c>
      <c r="L87" t="s">
        <v>110</v>
      </c>
    </row>
    <row r="88" spans="10:12" x14ac:dyDescent="0.35">
      <c r="J88" t="s">
        <v>117</v>
      </c>
      <c r="K88" t="s">
        <v>270</v>
      </c>
      <c r="L88" t="s">
        <v>111</v>
      </c>
    </row>
    <row r="89" spans="10:12" x14ac:dyDescent="0.35">
      <c r="J89" t="s">
        <v>117</v>
      </c>
      <c r="K89" t="s">
        <v>260</v>
      </c>
      <c r="L89" t="s">
        <v>93</v>
      </c>
    </row>
  </sheetData>
  <sortState ref="E16:H54">
    <sortCondition ref="F16:F5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Les AT par zone d'emploi</vt:lpstr>
      <vt:lpstr>DONNEES_2012</vt:lpstr>
      <vt:lpstr>DONNEES_2016_INTERM</vt:lpstr>
      <vt:lpstr>DONNEES_2016</vt:lpstr>
      <vt:lpstr>RP2012</vt:lpstr>
      <vt:lpstr>RP2016</vt:lpstr>
      <vt:lpstr>PDC</vt:lpstr>
      <vt:lpstr>CODE_ZE</vt:lpstr>
      <vt:lpstr>LIB_DEP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2021-04-06T16:16:56Z</dcterms:created>
  <dcterms:modified xsi:type="dcterms:W3CDTF">2021-04-27T06:27:31Z</dcterms:modified>
</cp:coreProperties>
</file>